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/>
  <bookViews>
    <workbookView xWindow="855" yWindow="-150" windowWidth="22845" windowHeight="13740" tabRatio="805" activeTab="1"/>
  </bookViews>
  <sheets>
    <sheet name="check" sheetId="61" r:id="rId1"/>
    <sheet name="Deckblatt" sheetId="54" r:id="rId2"/>
    <sheet name="NEA 2018" sheetId="62" r:id="rId3"/>
    <sheet name="NEA 2017" sheetId="60" r:id="rId4"/>
    <sheet name="NEA 2016" sheetId="59" r:id="rId5"/>
    <sheet name="NEA 2015" sheetId="58" r:id="rId6"/>
    <sheet name="NEA 2014" sheetId="57" r:id="rId7"/>
    <sheet name="NEA 2013" sheetId="56" r:id="rId8"/>
    <sheet name="NEA 2012" sheetId="55" r:id="rId9"/>
    <sheet name="NEA 2011" sheetId="43" r:id="rId10"/>
    <sheet name="NEA 2010" sheetId="48" r:id="rId11"/>
    <sheet name="NEA 2009" sheetId="49" r:id="rId12"/>
    <sheet name="NEA 2008" sheetId="50" r:id="rId13"/>
    <sheet name="NEA 2007" sheetId="51" r:id="rId14"/>
    <sheet name="NEA 2006" sheetId="52" r:id="rId15"/>
    <sheet name="NEA 2005" sheetId="53" r:id="rId16"/>
    <sheet name="NEA 2004" sheetId="36" r:id="rId17"/>
    <sheet name="NEA 2003" sheetId="35" r:id="rId18"/>
    <sheet name="NEA 2002" sheetId="34" r:id="rId19"/>
    <sheet name="NEA 2001" sheetId="32" r:id="rId20"/>
    <sheet name="NEA 2000" sheetId="8" r:id="rId21"/>
    <sheet name="NEA 99" sheetId="1" r:id="rId22"/>
    <sheet name="NEA 98" sheetId="2" r:id="rId23"/>
    <sheet name="NEA 97" sheetId="3" r:id="rId24"/>
    <sheet name="NEA 96" sheetId="4" r:id="rId25"/>
    <sheet name="NEA 95" sheetId="5" r:id="rId26"/>
    <sheet name="NEA 94" sheetId="6" r:id="rId27"/>
    <sheet name="NEA 93" sheetId="7" r:id="rId28"/>
  </sheets>
  <definedNames>
    <definedName name="_xlnm._FilterDatabase" localSheetId="21" hidden="1">'NEA 99'!#REF!</definedName>
  </definedNames>
  <calcPr calcId="145621"/>
</workbook>
</file>

<file path=xl/calcChain.xml><?xml version="1.0" encoding="utf-8"?>
<calcChain xmlns="http://schemas.openxmlformats.org/spreadsheetml/2006/main">
  <c r="P652" i="62" l="1"/>
  <c r="N652" i="62"/>
  <c r="M652" i="62"/>
  <c r="C652" i="62"/>
  <c r="B652" i="62"/>
  <c r="F626" i="62"/>
  <c r="S623" i="62"/>
  <c r="S620" i="62"/>
  <c r="I620" i="62"/>
  <c r="S614" i="62"/>
  <c r="I612" i="62"/>
  <c r="I611" i="62"/>
  <c r="S606" i="62"/>
  <c r="F600" i="62"/>
  <c r="I599" i="62"/>
  <c r="S597" i="62"/>
  <c r="S587" i="62"/>
  <c r="I587" i="62"/>
  <c r="I585" i="62"/>
  <c r="I584" i="62"/>
  <c r="G600" i="62"/>
  <c r="N600" i="62"/>
  <c r="R574" i="62"/>
  <c r="Q574" i="62"/>
  <c r="O574" i="62"/>
  <c r="N574" i="62"/>
  <c r="M574" i="62"/>
  <c r="L574" i="62"/>
  <c r="H574" i="62"/>
  <c r="G574" i="62"/>
  <c r="E574" i="62"/>
  <c r="D574" i="62"/>
  <c r="C574" i="62"/>
  <c r="B574" i="62"/>
  <c r="S573" i="62"/>
  <c r="I573" i="62"/>
  <c r="S572" i="62"/>
  <c r="I572" i="62"/>
  <c r="S571" i="62"/>
  <c r="I571" i="62"/>
  <c r="S570" i="62"/>
  <c r="I570" i="62"/>
  <c r="S569" i="62"/>
  <c r="I569" i="62"/>
  <c r="S568" i="62"/>
  <c r="I568" i="62"/>
  <c r="S567" i="62"/>
  <c r="I567" i="62"/>
  <c r="S566" i="62"/>
  <c r="I566" i="62"/>
  <c r="S565" i="62"/>
  <c r="I565" i="62"/>
  <c r="S564" i="62"/>
  <c r="I564" i="62"/>
  <c r="S563" i="62"/>
  <c r="I563" i="62"/>
  <c r="S562" i="62"/>
  <c r="I562" i="62"/>
  <c r="S561" i="62"/>
  <c r="I561" i="62"/>
  <c r="S560" i="62"/>
  <c r="I560" i="62"/>
  <c r="S559" i="62"/>
  <c r="I559" i="62"/>
  <c r="S558" i="62"/>
  <c r="I558" i="62"/>
  <c r="S557" i="62"/>
  <c r="I557" i="62"/>
  <c r="S556" i="62"/>
  <c r="I556" i="62"/>
  <c r="S555" i="62"/>
  <c r="I555" i="62"/>
  <c r="S554" i="62"/>
  <c r="I554" i="62"/>
  <c r="S553" i="62"/>
  <c r="I553" i="62"/>
  <c r="R548" i="62"/>
  <c r="Q548" i="62"/>
  <c r="O548" i="62"/>
  <c r="N548" i="62"/>
  <c r="M548" i="62"/>
  <c r="L548" i="62"/>
  <c r="H548" i="62"/>
  <c r="G548" i="62"/>
  <c r="E548" i="62"/>
  <c r="D548" i="62"/>
  <c r="C548" i="62"/>
  <c r="B548" i="62"/>
  <c r="S547" i="62"/>
  <c r="I547" i="62"/>
  <c r="S546" i="62"/>
  <c r="I546" i="62"/>
  <c r="S545" i="62"/>
  <c r="I545" i="62"/>
  <c r="S544" i="62"/>
  <c r="I544" i="62"/>
  <c r="S543" i="62"/>
  <c r="I543" i="62"/>
  <c r="S542" i="62"/>
  <c r="I542" i="62"/>
  <c r="S541" i="62"/>
  <c r="I541" i="62"/>
  <c r="S540" i="62"/>
  <c r="I540" i="62"/>
  <c r="S539" i="62"/>
  <c r="I539" i="62"/>
  <c r="S538" i="62"/>
  <c r="I538" i="62"/>
  <c r="S537" i="62"/>
  <c r="I537" i="62"/>
  <c r="S536" i="62"/>
  <c r="I536" i="62"/>
  <c r="S535" i="62"/>
  <c r="I535" i="62"/>
  <c r="S534" i="62"/>
  <c r="I534" i="62"/>
  <c r="S533" i="62"/>
  <c r="I533" i="62"/>
  <c r="S532" i="62"/>
  <c r="I532" i="62"/>
  <c r="S531" i="62"/>
  <c r="I531" i="62"/>
  <c r="S530" i="62"/>
  <c r="I530" i="62"/>
  <c r="S529" i="62"/>
  <c r="I529" i="62"/>
  <c r="S528" i="62"/>
  <c r="I528" i="62"/>
  <c r="R522" i="62"/>
  <c r="Q522" i="62"/>
  <c r="O522" i="62"/>
  <c r="N522" i="62"/>
  <c r="M522" i="62"/>
  <c r="L522" i="62"/>
  <c r="H522" i="62"/>
  <c r="G522" i="62"/>
  <c r="E522" i="62"/>
  <c r="D522" i="62"/>
  <c r="C522" i="62"/>
  <c r="B522" i="62"/>
  <c r="S521" i="62"/>
  <c r="I521" i="62"/>
  <c r="S520" i="62"/>
  <c r="I520" i="62"/>
  <c r="S519" i="62"/>
  <c r="I519" i="62"/>
  <c r="S518" i="62"/>
  <c r="I518" i="62"/>
  <c r="S517" i="62"/>
  <c r="I517" i="62"/>
  <c r="S516" i="62"/>
  <c r="I516" i="62"/>
  <c r="S515" i="62"/>
  <c r="I515" i="62"/>
  <c r="S514" i="62"/>
  <c r="I514" i="62"/>
  <c r="S513" i="62"/>
  <c r="I513" i="62"/>
  <c r="S512" i="62"/>
  <c r="I512" i="62"/>
  <c r="S511" i="62"/>
  <c r="I511" i="62"/>
  <c r="S510" i="62"/>
  <c r="I510" i="62"/>
  <c r="S509" i="62"/>
  <c r="I509" i="62"/>
  <c r="S508" i="62"/>
  <c r="I508" i="62"/>
  <c r="S507" i="62"/>
  <c r="I507" i="62"/>
  <c r="S506" i="62"/>
  <c r="I506" i="62"/>
  <c r="S505" i="62"/>
  <c r="I505" i="62"/>
  <c r="S504" i="62"/>
  <c r="I504" i="62"/>
  <c r="S503" i="62"/>
  <c r="I503" i="62"/>
  <c r="S502" i="62"/>
  <c r="P522" i="62"/>
  <c r="I502" i="62"/>
  <c r="S501" i="62"/>
  <c r="R496" i="62"/>
  <c r="Q496" i="62"/>
  <c r="O496" i="62"/>
  <c r="N496" i="62"/>
  <c r="M496" i="62"/>
  <c r="L496" i="62"/>
  <c r="H496" i="62"/>
  <c r="G496" i="62"/>
  <c r="E496" i="62"/>
  <c r="D496" i="62"/>
  <c r="C496" i="62"/>
  <c r="B496" i="62"/>
  <c r="S495" i="62"/>
  <c r="I495" i="62"/>
  <c r="S494" i="62"/>
  <c r="I494" i="62"/>
  <c r="S493" i="62"/>
  <c r="I493" i="62"/>
  <c r="S492" i="62"/>
  <c r="I492" i="62"/>
  <c r="S491" i="62"/>
  <c r="I491" i="62"/>
  <c r="S490" i="62"/>
  <c r="I490" i="62"/>
  <c r="S489" i="62"/>
  <c r="I489" i="62"/>
  <c r="I488" i="62"/>
  <c r="S487" i="62"/>
  <c r="I487" i="62"/>
  <c r="S486" i="62"/>
  <c r="I486" i="62"/>
  <c r="S485" i="62"/>
  <c r="I485" i="62"/>
  <c r="S484" i="62"/>
  <c r="I484" i="62"/>
  <c r="S483" i="62"/>
  <c r="I483" i="62"/>
  <c r="S482" i="62"/>
  <c r="I482" i="62"/>
  <c r="S481" i="62"/>
  <c r="I481" i="62"/>
  <c r="S480" i="62"/>
  <c r="I480" i="62"/>
  <c r="S479" i="62"/>
  <c r="I479" i="62"/>
  <c r="S478" i="62"/>
  <c r="I478" i="62"/>
  <c r="S477" i="62"/>
  <c r="I477" i="62"/>
  <c r="S476" i="62"/>
  <c r="I476" i="62"/>
  <c r="S475" i="62"/>
  <c r="R470" i="62"/>
  <c r="Q470" i="62"/>
  <c r="O470" i="62"/>
  <c r="N470" i="62"/>
  <c r="M470" i="62"/>
  <c r="L470" i="62"/>
  <c r="H470" i="62"/>
  <c r="G470" i="62"/>
  <c r="E470" i="62"/>
  <c r="D470" i="62"/>
  <c r="C470" i="62"/>
  <c r="B470" i="62"/>
  <c r="S469" i="62"/>
  <c r="I469" i="62"/>
  <c r="S468" i="62"/>
  <c r="I468" i="62"/>
  <c r="S467" i="62"/>
  <c r="I467" i="62"/>
  <c r="S466" i="62"/>
  <c r="I466" i="62"/>
  <c r="S465" i="62"/>
  <c r="I465" i="62"/>
  <c r="S464" i="62"/>
  <c r="I464" i="62"/>
  <c r="S463" i="62"/>
  <c r="I463" i="62"/>
  <c r="S462" i="62"/>
  <c r="I462" i="62"/>
  <c r="S461" i="62"/>
  <c r="I461" i="62"/>
  <c r="S460" i="62"/>
  <c r="I460" i="62"/>
  <c r="S459" i="62"/>
  <c r="I459" i="62"/>
  <c r="S458" i="62"/>
  <c r="I458" i="62"/>
  <c r="S457" i="62"/>
  <c r="I457" i="62"/>
  <c r="S456" i="62"/>
  <c r="I456" i="62"/>
  <c r="S455" i="62"/>
  <c r="I455" i="62"/>
  <c r="S454" i="62"/>
  <c r="I454" i="62"/>
  <c r="S453" i="62"/>
  <c r="I453" i="62"/>
  <c r="S452" i="62"/>
  <c r="I452" i="62"/>
  <c r="S451" i="62"/>
  <c r="I451" i="62"/>
  <c r="S450" i="62"/>
  <c r="I450" i="62"/>
  <c r="I449" i="62"/>
  <c r="F444" i="62"/>
  <c r="I436" i="62"/>
  <c r="I432" i="62"/>
  <c r="AC444" i="62"/>
  <c r="M444" i="62"/>
  <c r="AA444" i="62"/>
  <c r="F418" i="62"/>
  <c r="S414" i="62"/>
  <c r="I412" i="62"/>
  <c r="S410" i="62"/>
  <c r="I410" i="62"/>
  <c r="S407" i="62"/>
  <c r="I407" i="62"/>
  <c r="S404" i="62"/>
  <c r="I404" i="62"/>
  <c r="S399" i="62"/>
  <c r="F392" i="62"/>
  <c r="S391" i="62"/>
  <c r="AI390" i="62"/>
  <c r="AI389" i="62"/>
  <c r="S388" i="62"/>
  <c r="I388" i="62"/>
  <c r="S387" i="62"/>
  <c r="I387" i="62"/>
  <c r="I382" i="62"/>
  <c r="AI381" i="62"/>
  <c r="I381" i="62"/>
  <c r="S380" i="62"/>
  <c r="I380" i="62"/>
  <c r="I379" i="62"/>
  <c r="I376" i="62"/>
  <c r="AI375" i="62"/>
  <c r="AI373" i="62"/>
  <c r="S373" i="62"/>
  <c r="AH392" i="62"/>
  <c r="Z392" i="62"/>
  <c r="F366" i="62"/>
  <c r="S363" i="62"/>
  <c r="S362" i="62"/>
  <c r="I362" i="62"/>
  <c r="AI361" i="62"/>
  <c r="AI359" i="62"/>
  <c r="AI358" i="62"/>
  <c r="S355" i="62"/>
  <c r="O366" i="62"/>
  <c r="F340" i="62"/>
  <c r="I336" i="62"/>
  <c r="S331" i="62"/>
  <c r="S330" i="62"/>
  <c r="AI328" i="62"/>
  <c r="S326" i="62"/>
  <c r="AI324" i="62"/>
  <c r="I323" i="62"/>
  <c r="S320" i="62"/>
  <c r="I320" i="62"/>
  <c r="F314" i="62"/>
  <c r="S313" i="62"/>
  <c r="S309" i="62"/>
  <c r="I309" i="62"/>
  <c r="AI308" i="62"/>
  <c r="AI304" i="62"/>
  <c r="I298" i="62"/>
  <c r="S296" i="62"/>
  <c r="I296" i="62"/>
  <c r="F288" i="62"/>
  <c r="I287" i="62"/>
  <c r="S286" i="62"/>
  <c r="I286" i="62"/>
  <c r="AI283" i="62"/>
  <c r="S282" i="62"/>
  <c r="I282" i="62"/>
  <c r="S280" i="62"/>
  <c r="I280" i="62"/>
  <c r="AI279" i="62"/>
  <c r="I278" i="62"/>
  <c r="AE288" i="62"/>
  <c r="AI275" i="62"/>
  <c r="S275" i="62"/>
  <c r="I275" i="62"/>
  <c r="S272" i="62"/>
  <c r="I272" i="62"/>
  <c r="I271" i="62"/>
  <c r="S270" i="62"/>
  <c r="O288" i="62"/>
  <c r="C288" i="62"/>
  <c r="F262" i="62"/>
  <c r="I261" i="62"/>
  <c r="I255" i="62"/>
  <c r="I254" i="62"/>
  <c r="AI251" i="62"/>
  <c r="I251" i="62"/>
  <c r="S246" i="62"/>
  <c r="I246" i="62"/>
  <c r="AI245" i="62"/>
  <c r="I245" i="62"/>
  <c r="S241" i="62"/>
  <c r="I241" i="62"/>
  <c r="P236" i="62"/>
  <c r="F236" i="62"/>
  <c r="AI234" i="62"/>
  <c r="S234" i="62"/>
  <c r="I234" i="62"/>
  <c r="AI231" i="62"/>
  <c r="I230" i="62"/>
  <c r="AI229" i="62"/>
  <c r="AI227" i="62"/>
  <c r="S227" i="62"/>
  <c r="S226" i="62"/>
  <c r="S224" i="62"/>
  <c r="S222" i="62"/>
  <c r="S221" i="62"/>
  <c r="I221" i="62"/>
  <c r="I218" i="62"/>
  <c r="AI217" i="62"/>
  <c r="S216" i="62"/>
  <c r="I216" i="62"/>
  <c r="I215" i="62"/>
  <c r="F210" i="62"/>
  <c r="I202" i="62"/>
  <c r="I196" i="62"/>
  <c r="I194" i="62"/>
  <c r="S191" i="62"/>
  <c r="I191" i="62"/>
  <c r="F184" i="62"/>
  <c r="S183" i="62"/>
  <c r="I183" i="62"/>
  <c r="I176" i="62"/>
  <c r="I174" i="62"/>
  <c r="S171" i="62"/>
  <c r="I171" i="62"/>
  <c r="S169" i="62"/>
  <c r="I169" i="62"/>
  <c r="I168" i="62"/>
  <c r="I167" i="62"/>
  <c r="I165" i="62"/>
  <c r="I164" i="62"/>
  <c r="H184" i="62"/>
  <c r="F158" i="62"/>
  <c r="S152" i="62"/>
  <c r="I152" i="62"/>
  <c r="I144" i="62"/>
  <c r="I143" i="62"/>
  <c r="I141" i="62"/>
  <c r="I139" i="62"/>
  <c r="W158" i="62"/>
  <c r="F132" i="62"/>
  <c r="I131" i="62"/>
  <c r="S128" i="62"/>
  <c r="I128" i="62"/>
  <c r="S124" i="62"/>
  <c r="S123" i="62"/>
  <c r="S119" i="62"/>
  <c r="I114" i="62"/>
  <c r="Z132" i="62"/>
  <c r="O132" i="62"/>
  <c r="C132" i="62"/>
  <c r="I104" i="62"/>
  <c r="I100" i="62"/>
  <c r="I96" i="62"/>
  <c r="I92" i="62"/>
  <c r="I88" i="62"/>
  <c r="R106" i="62"/>
  <c r="Q106" i="62"/>
  <c r="P106" i="62"/>
  <c r="L106" i="62"/>
  <c r="F106" i="62"/>
  <c r="E106" i="62"/>
  <c r="D106" i="62"/>
  <c r="R80" i="62"/>
  <c r="Q80" i="62"/>
  <c r="O80" i="62"/>
  <c r="N80" i="62"/>
  <c r="M80" i="62"/>
  <c r="L80" i="62"/>
  <c r="H80" i="62"/>
  <c r="G80" i="62"/>
  <c r="E80" i="62"/>
  <c r="D80" i="62"/>
  <c r="C80" i="62"/>
  <c r="B80" i="62"/>
  <c r="I79" i="62"/>
  <c r="I78" i="62"/>
  <c r="I77" i="62"/>
  <c r="I76" i="62"/>
  <c r="I75" i="62"/>
  <c r="I74" i="62"/>
  <c r="I73" i="62"/>
  <c r="I72" i="62"/>
  <c r="I71" i="62"/>
  <c r="I70" i="62"/>
  <c r="I69" i="62"/>
  <c r="I68" i="62"/>
  <c r="I67" i="62"/>
  <c r="I66" i="62"/>
  <c r="I65" i="62"/>
  <c r="I64" i="62"/>
  <c r="I63" i="62"/>
  <c r="I62" i="62"/>
  <c r="I61" i="62"/>
  <c r="I60" i="62"/>
  <c r="I59" i="62"/>
  <c r="F54" i="62"/>
  <c r="I50" i="62"/>
  <c r="I46" i="62"/>
  <c r="I38" i="62"/>
  <c r="P54" i="62"/>
  <c r="I34" i="62"/>
  <c r="AD54" i="62"/>
  <c r="V54" i="62"/>
  <c r="R54" i="62"/>
  <c r="H54" i="62"/>
  <c r="G54" i="62"/>
  <c r="I27" i="62"/>
  <c r="A27" i="62"/>
  <c r="I26" i="62"/>
  <c r="A26" i="62"/>
  <c r="S25" i="62"/>
  <c r="I25" i="62"/>
  <c r="A25" i="62"/>
  <c r="I24" i="62"/>
  <c r="A24" i="62"/>
  <c r="I23" i="62"/>
  <c r="I21" i="62"/>
  <c r="I20" i="62"/>
  <c r="S19" i="62"/>
  <c r="I19" i="62"/>
  <c r="S18" i="62"/>
  <c r="S17" i="62"/>
  <c r="I17" i="62"/>
  <c r="I15" i="62"/>
  <c r="I14" i="62"/>
  <c r="I13" i="62"/>
  <c r="I12" i="62"/>
  <c r="S11" i="62"/>
  <c r="I11" i="62"/>
  <c r="I10" i="62"/>
  <c r="I9" i="62"/>
  <c r="E28" i="62"/>
  <c r="H28" i="62"/>
  <c r="G28" i="62"/>
  <c r="D28" i="62"/>
  <c r="C28" i="62"/>
  <c r="AJ373" i="62" l="1"/>
  <c r="AJ275" i="62"/>
  <c r="AF609" i="62"/>
  <c r="AJ227" i="62"/>
  <c r="AD210" i="62"/>
  <c r="AI175" i="62"/>
  <c r="S180" i="62"/>
  <c r="AI191" i="62"/>
  <c r="AJ191" i="62" s="1"/>
  <c r="S245" i="62"/>
  <c r="AJ245" i="62" s="1"/>
  <c r="S21" i="62"/>
  <c r="T21" i="62" s="1"/>
  <c r="S34" i="62"/>
  <c r="I37" i="62"/>
  <c r="N54" i="62"/>
  <c r="S38" i="62"/>
  <c r="S46" i="62"/>
  <c r="S50" i="62"/>
  <c r="I53" i="62"/>
  <c r="S125" i="62"/>
  <c r="AB184" i="62"/>
  <c r="S164" i="62"/>
  <c r="E210" i="62"/>
  <c r="AB210" i="62"/>
  <c r="S218" i="62"/>
  <c r="AI247" i="62"/>
  <c r="AI248" i="62"/>
  <c r="AI253" i="62"/>
  <c r="AI257" i="62"/>
  <c r="I274" i="62"/>
  <c r="S277" i="62"/>
  <c r="AI281" i="62"/>
  <c r="AI284" i="62"/>
  <c r="S599" i="62"/>
  <c r="AI127" i="62"/>
  <c r="AI202" i="62"/>
  <c r="S87" i="62"/>
  <c r="S99" i="62"/>
  <c r="AI196" i="62"/>
  <c r="AI51" i="62"/>
  <c r="S120" i="62"/>
  <c r="I125" i="62"/>
  <c r="R184" i="62"/>
  <c r="AI166" i="62"/>
  <c r="Q28" i="62"/>
  <c r="AE54" i="62"/>
  <c r="S39" i="62"/>
  <c r="W54" i="62"/>
  <c r="AA54" i="62"/>
  <c r="I86" i="62"/>
  <c r="I90" i="62"/>
  <c r="I94" i="62"/>
  <c r="I98" i="62"/>
  <c r="I102" i="62"/>
  <c r="W132" i="62"/>
  <c r="AE132" i="62"/>
  <c r="I120" i="62"/>
  <c r="S127" i="62"/>
  <c r="S157" i="62"/>
  <c r="S205" i="62"/>
  <c r="I363" i="62"/>
  <c r="N28" i="62"/>
  <c r="S95" i="62"/>
  <c r="AI140" i="62"/>
  <c r="AI172" i="62"/>
  <c r="S192" i="62"/>
  <c r="AI35" i="62"/>
  <c r="R28" i="62"/>
  <c r="B106" i="62"/>
  <c r="M106" i="62"/>
  <c r="S89" i="62"/>
  <c r="S93" i="62"/>
  <c r="S97" i="62"/>
  <c r="S101" i="62"/>
  <c r="S105" i="62"/>
  <c r="AI112" i="62"/>
  <c r="Q132" i="62"/>
  <c r="AI126" i="62"/>
  <c r="AI138" i="62"/>
  <c r="AI139" i="62"/>
  <c r="AI142" i="62"/>
  <c r="AI143" i="62"/>
  <c r="AI144" i="62"/>
  <c r="I157" i="62"/>
  <c r="W184" i="62"/>
  <c r="AE184" i="62"/>
  <c r="I180" i="62"/>
  <c r="AI180" i="62"/>
  <c r="I181" i="62"/>
  <c r="S338" i="62"/>
  <c r="AI176" i="62"/>
  <c r="R262" i="62"/>
  <c r="AI413" i="62"/>
  <c r="S91" i="62"/>
  <c r="S176" i="62"/>
  <c r="AH54" i="62"/>
  <c r="AI41" i="62"/>
  <c r="AI164" i="62"/>
  <c r="S13" i="62"/>
  <c r="T13" i="62" s="1"/>
  <c r="S14" i="62"/>
  <c r="T14" i="62" s="1"/>
  <c r="S23" i="62"/>
  <c r="T23" i="62" s="1"/>
  <c r="S27" i="62"/>
  <c r="I39" i="62"/>
  <c r="I43" i="62"/>
  <c r="S44" i="62"/>
  <c r="I47" i="62"/>
  <c r="P80" i="62"/>
  <c r="S80" i="62" s="1"/>
  <c r="R81" i="62" s="1"/>
  <c r="C106" i="62"/>
  <c r="N106" i="62"/>
  <c r="I89" i="62"/>
  <c r="I93" i="62"/>
  <c r="I97" i="62"/>
  <c r="I101" i="62"/>
  <c r="I105" i="62"/>
  <c r="I127" i="62"/>
  <c r="S131" i="62"/>
  <c r="AI131" i="62"/>
  <c r="S139" i="62"/>
  <c r="AI141" i="62"/>
  <c r="E158" i="62"/>
  <c r="S143" i="62"/>
  <c r="S144" i="62"/>
  <c r="S148" i="62"/>
  <c r="I156" i="62"/>
  <c r="I205" i="62"/>
  <c r="I415" i="62"/>
  <c r="AI437" i="62"/>
  <c r="AI441" i="62"/>
  <c r="S20" i="62"/>
  <c r="T20" i="62" s="1"/>
  <c r="E54" i="62"/>
  <c r="Q54" i="62"/>
  <c r="AI44" i="62"/>
  <c r="O106" i="62"/>
  <c r="S88" i="62"/>
  <c r="S92" i="62"/>
  <c r="S96" i="62"/>
  <c r="S100" i="62"/>
  <c r="S104" i="62"/>
  <c r="I111" i="62"/>
  <c r="N132" i="62"/>
  <c r="S112" i="62"/>
  <c r="R132" i="62"/>
  <c r="I115" i="62"/>
  <c r="AI119" i="62"/>
  <c r="AJ119" i="62" s="1"/>
  <c r="I129" i="62"/>
  <c r="S129" i="62"/>
  <c r="X158" i="62"/>
  <c r="S141" i="62"/>
  <c r="AB158" i="62"/>
  <c r="I148" i="62"/>
  <c r="AI151" i="62"/>
  <c r="AI154" i="62"/>
  <c r="AI155" i="62"/>
  <c r="S172" i="62"/>
  <c r="S175" i="62"/>
  <c r="X210" i="62"/>
  <c r="S196" i="62"/>
  <c r="AI198" i="62"/>
  <c r="AI199" i="62"/>
  <c r="S200" i="62"/>
  <c r="S204" i="62"/>
  <c r="Q236" i="62"/>
  <c r="S230" i="62"/>
  <c r="C262" i="62"/>
  <c r="I244" i="62"/>
  <c r="I319" i="62"/>
  <c r="I322" i="62"/>
  <c r="AI330" i="62"/>
  <c r="AJ330" i="62" s="1"/>
  <c r="AI331" i="62"/>
  <c r="AJ331" i="62" s="1"/>
  <c r="S335" i="62"/>
  <c r="I338" i="62"/>
  <c r="AI356" i="62"/>
  <c r="S358" i="62"/>
  <c r="AJ358" i="62" s="1"/>
  <c r="S390" i="62"/>
  <c r="AJ390" i="62" s="1"/>
  <c r="G418" i="62"/>
  <c r="I399" i="62"/>
  <c r="S400" i="62"/>
  <c r="I402" i="62"/>
  <c r="AI407" i="62"/>
  <c r="AJ407" i="62" s="1"/>
  <c r="I408" i="62"/>
  <c r="G444" i="62"/>
  <c r="O600" i="62"/>
  <c r="I593" i="62"/>
  <c r="I606" i="62"/>
  <c r="I614" i="62"/>
  <c r="AF622" i="62"/>
  <c r="S149" i="62"/>
  <c r="S155" i="62"/>
  <c r="Y184" i="62"/>
  <c r="AG184" i="62"/>
  <c r="AI171" i="62"/>
  <c r="AJ171" i="62" s="1"/>
  <c r="I172" i="62"/>
  <c r="I175" i="62"/>
  <c r="S190" i="62"/>
  <c r="AI190" i="62"/>
  <c r="AE210" i="62"/>
  <c r="I192" i="62"/>
  <c r="AI201" i="62"/>
  <c r="S301" i="62"/>
  <c r="Z340" i="62"/>
  <c r="AH340" i="62"/>
  <c r="G366" i="62"/>
  <c r="I351" i="62"/>
  <c r="I355" i="62"/>
  <c r="S360" i="62"/>
  <c r="I365" i="62"/>
  <c r="AI365" i="62"/>
  <c r="I417" i="62"/>
  <c r="I124" i="62"/>
  <c r="Z184" i="62"/>
  <c r="I179" i="62"/>
  <c r="AI179" i="62"/>
  <c r="S189" i="62"/>
  <c r="S195" i="62"/>
  <c r="S201" i="62"/>
  <c r="AI203" i="62"/>
  <c r="I204" i="62"/>
  <c r="AI206" i="62"/>
  <c r="S208" i="62"/>
  <c r="AI219" i="62"/>
  <c r="I222" i="62"/>
  <c r="I224" i="62"/>
  <c r="S229" i="62"/>
  <c r="AJ229" i="62" s="1"/>
  <c r="I294" i="62"/>
  <c r="AI295" i="62"/>
  <c r="AI298" i="62"/>
  <c r="S304" i="62"/>
  <c r="AJ304" i="62" s="1"/>
  <c r="I313" i="62"/>
  <c r="AA340" i="62"/>
  <c r="S332" i="62"/>
  <c r="AI334" i="62"/>
  <c r="I335" i="62"/>
  <c r="S346" i="62"/>
  <c r="X366" i="62"/>
  <c r="AF366" i="62"/>
  <c r="S371" i="62"/>
  <c r="AI374" i="62"/>
  <c r="AI379" i="62"/>
  <c r="AD392" i="62"/>
  <c r="I400" i="62"/>
  <c r="AI411" i="62"/>
  <c r="I586" i="62"/>
  <c r="I130" i="62"/>
  <c r="AI130" i="62"/>
  <c r="AI146" i="62"/>
  <c r="S150" i="62"/>
  <c r="O28" i="62"/>
  <c r="S9" i="62"/>
  <c r="T9" i="62" s="1"/>
  <c r="S10" i="62"/>
  <c r="T10" i="62" s="1"/>
  <c r="S24" i="62"/>
  <c r="T24" i="62" s="1"/>
  <c r="S26" i="62"/>
  <c r="Y54" i="62"/>
  <c r="AG54" i="62"/>
  <c r="S42" i="62"/>
  <c r="S49" i="62"/>
  <c r="G106" i="62"/>
  <c r="I87" i="62"/>
  <c r="I91" i="62"/>
  <c r="I95" i="62"/>
  <c r="I99" i="62"/>
  <c r="I103" i="62"/>
  <c r="AB132" i="62"/>
  <c r="AH132" i="62"/>
  <c r="AI113" i="62"/>
  <c r="AI114" i="62"/>
  <c r="I116" i="62"/>
  <c r="AI117" i="62"/>
  <c r="S121" i="62"/>
  <c r="I140" i="62"/>
  <c r="S145" i="62"/>
  <c r="I147" i="62"/>
  <c r="S153" i="62"/>
  <c r="AA184" i="62"/>
  <c r="AI167" i="62"/>
  <c r="AI168" i="62"/>
  <c r="S173" i="62"/>
  <c r="D210" i="62"/>
  <c r="AA210" i="62"/>
  <c r="I190" i="62"/>
  <c r="S197" i="62"/>
  <c r="AF210" i="62"/>
  <c r="AI215" i="62"/>
  <c r="I223" i="62"/>
  <c r="AI223" i="62"/>
  <c r="AG236" i="62"/>
  <c r="I229" i="62"/>
  <c r="I250" i="62"/>
  <c r="S255" i="62"/>
  <c r="AI255" i="62"/>
  <c r="I258" i="62"/>
  <c r="AI261" i="62"/>
  <c r="M288" i="62"/>
  <c r="AI267" i="62"/>
  <c r="AF288" i="62"/>
  <c r="S269" i="62"/>
  <c r="S274" i="62"/>
  <c r="I276" i="62"/>
  <c r="AI276" i="62"/>
  <c r="S278" i="62"/>
  <c r="I285" i="62"/>
  <c r="S298" i="62"/>
  <c r="AI300" i="62"/>
  <c r="I301" i="62"/>
  <c r="I346" i="62"/>
  <c r="S348" i="62"/>
  <c r="AI355" i="62"/>
  <c r="AJ355" i="62" s="1"/>
  <c r="I356" i="62"/>
  <c r="AI357" i="62"/>
  <c r="I360" i="62"/>
  <c r="S374" i="62"/>
  <c r="S378" i="62"/>
  <c r="S379" i="62"/>
  <c r="AI391" i="62"/>
  <c r="AJ391" i="62" s="1"/>
  <c r="S408" i="62"/>
  <c r="S585" i="62"/>
  <c r="S593" i="62"/>
  <c r="S103" i="62"/>
  <c r="S117" i="62"/>
  <c r="I119" i="62"/>
  <c r="I123" i="62"/>
  <c r="S146" i="62"/>
  <c r="S147" i="62"/>
  <c r="I151" i="62"/>
  <c r="I155" i="62"/>
  <c r="P28" i="62"/>
  <c r="AI34" i="62"/>
  <c r="I36" i="62"/>
  <c r="Z54" i="62"/>
  <c r="AI37" i="62"/>
  <c r="I42" i="62"/>
  <c r="AI45" i="62"/>
  <c r="AI46" i="62"/>
  <c r="I48" i="62"/>
  <c r="AI49" i="62"/>
  <c r="AI50" i="62"/>
  <c r="I52" i="62"/>
  <c r="AI53" i="62"/>
  <c r="H106" i="62"/>
  <c r="S86" i="62"/>
  <c r="S90" i="62"/>
  <c r="S94" i="62"/>
  <c r="S98" i="62"/>
  <c r="S102" i="62"/>
  <c r="S114" i="62"/>
  <c r="AI118" i="62"/>
  <c r="AI120" i="62"/>
  <c r="I121" i="62"/>
  <c r="AI122" i="62"/>
  <c r="AI124" i="62"/>
  <c r="AJ124" i="62" s="1"/>
  <c r="AI128" i="62"/>
  <c r="AJ128" i="62" s="1"/>
  <c r="I145" i="62"/>
  <c r="I146" i="62"/>
  <c r="I150" i="62"/>
  <c r="I153" i="62"/>
  <c r="AI156" i="62"/>
  <c r="S167" i="62"/>
  <c r="AI170" i="62"/>
  <c r="S177" i="62"/>
  <c r="S178" i="62"/>
  <c r="AI178" i="62"/>
  <c r="B210" i="62"/>
  <c r="N210" i="62"/>
  <c r="AI200" i="62"/>
  <c r="I201" i="62"/>
  <c r="I208" i="62"/>
  <c r="AI218" i="62"/>
  <c r="AH236" i="62"/>
  <c r="V236" i="62"/>
  <c r="AD236" i="62"/>
  <c r="S249" i="62"/>
  <c r="S254" i="62"/>
  <c r="S261" i="62"/>
  <c r="N288" i="62"/>
  <c r="I269" i="62"/>
  <c r="AI287" i="62"/>
  <c r="AI297" i="62"/>
  <c r="S300" i="62"/>
  <c r="S302" i="62"/>
  <c r="AI310" i="62"/>
  <c r="AI312" i="62"/>
  <c r="AI325" i="62"/>
  <c r="AI327" i="62"/>
  <c r="I332" i="62"/>
  <c r="S336" i="62"/>
  <c r="I371" i="62"/>
  <c r="Y418" i="62"/>
  <c r="AG418" i="62"/>
  <c r="F496" i="62"/>
  <c r="I496" i="62" s="1"/>
  <c r="G497" i="62" s="1"/>
  <c r="I475" i="62"/>
  <c r="Q600" i="62"/>
  <c r="Q626" i="62"/>
  <c r="G652" i="62"/>
  <c r="I326" i="62"/>
  <c r="AI326" i="62"/>
  <c r="AJ326" i="62" s="1"/>
  <c r="I330" i="62"/>
  <c r="AI333" i="62"/>
  <c r="I337" i="62"/>
  <c r="AI337" i="62"/>
  <c r="AI339" i="62"/>
  <c r="I348" i="62"/>
  <c r="S352" i="62"/>
  <c r="S353" i="62"/>
  <c r="AI353" i="62"/>
  <c r="I358" i="62"/>
  <c r="I359" i="62"/>
  <c r="S364" i="62"/>
  <c r="I374" i="62"/>
  <c r="I375" i="62"/>
  <c r="AI378" i="62"/>
  <c r="I385" i="62"/>
  <c r="I390" i="62"/>
  <c r="AI403" i="62"/>
  <c r="Z418" i="62"/>
  <c r="S413" i="62"/>
  <c r="I430" i="62"/>
  <c r="AI430" i="62"/>
  <c r="AD444" i="62"/>
  <c r="AI438" i="62"/>
  <c r="S583" i="62"/>
  <c r="S595" i="62"/>
  <c r="H626" i="62"/>
  <c r="Y626" i="62"/>
  <c r="S621" i="62"/>
  <c r="AG621" i="62" s="1"/>
  <c r="S622" i="62"/>
  <c r="S631" i="62"/>
  <c r="F652" i="62"/>
  <c r="I634" i="62"/>
  <c r="I638" i="62"/>
  <c r="I642" i="62"/>
  <c r="I646" i="62"/>
  <c r="I650" i="62"/>
  <c r="I300" i="62"/>
  <c r="I304" i="62"/>
  <c r="I305" i="62"/>
  <c r="AI309" i="62"/>
  <c r="AJ309" i="62" s="1"/>
  <c r="I312" i="62"/>
  <c r="S328" i="62"/>
  <c r="AJ328" i="62" s="1"/>
  <c r="I349" i="62"/>
  <c r="I364" i="62"/>
  <c r="E392" i="62"/>
  <c r="AB392" i="62"/>
  <c r="S376" i="62"/>
  <c r="AI382" i="62"/>
  <c r="AI383" i="62"/>
  <c r="L418" i="62"/>
  <c r="AI409" i="62"/>
  <c r="I425" i="62"/>
  <c r="S426" i="62"/>
  <c r="S430" i="62"/>
  <c r="S438" i="62"/>
  <c r="E600" i="62"/>
  <c r="S581" i="62"/>
  <c r="I583" i="62"/>
  <c r="I595" i="62"/>
  <c r="W626" i="62"/>
  <c r="AE626" i="62"/>
  <c r="I609" i="62"/>
  <c r="S610" i="62"/>
  <c r="AF617" i="62"/>
  <c r="AF619" i="62"/>
  <c r="AF621" i="62"/>
  <c r="I622" i="62"/>
  <c r="E652" i="62"/>
  <c r="I594" i="62"/>
  <c r="AF605" i="62"/>
  <c r="M626" i="62"/>
  <c r="I619" i="62"/>
  <c r="AI220" i="62"/>
  <c r="S225" i="62"/>
  <c r="AI228" i="62"/>
  <c r="AI232" i="62"/>
  <c r="AI233" i="62"/>
  <c r="I248" i="62"/>
  <c r="AD262" i="62"/>
  <c r="S252" i="62"/>
  <c r="S257" i="62"/>
  <c r="AI260" i="62"/>
  <c r="AI268" i="62"/>
  <c r="I277" i="62"/>
  <c r="S284" i="62"/>
  <c r="AI301" i="62"/>
  <c r="I302" i="62"/>
  <c r="S307" i="62"/>
  <c r="AI307" i="62"/>
  <c r="S327" i="62"/>
  <c r="S334" i="62"/>
  <c r="P366" i="62"/>
  <c r="AI347" i="62"/>
  <c r="AD366" i="62"/>
  <c r="R392" i="62"/>
  <c r="C392" i="62"/>
  <c r="Q392" i="62"/>
  <c r="H392" i="62"/>
  <c r="L392" i="62"/>
  <c r="S398" i="62"/>
  <c r="AI410" i="62"/>
  <c r="AJ410" i="62" s="1"/>
  <c r="S411" i="62"/>
  <c r="AJ411" i="62" s="1"/>
  <c r="AI415" i="62"/>
  <c r="W444" i="62"/>
  <c r="AE444" i="62"/>
  <c r="S431" i="62"/>
  <c r="F522" i="62"/>
  <c r="I522" i="62" s="1"/>
  <c r="G523" i="62" s="1"/>
  <c r="D600" i="62"/>
  <c r="I592" i="62"/>
  <c r="I623" i="62"/>
  <c r="AF625" i="62"/>
  <c r="AI195" i="62"/>
  <c r="S199" i="62"/>
  <c r="S207" i="62"/>
  <c r="I209" i="62"/>
  <c r="X236" i="62"/>
  <c r="AF236" i="62"/>
  <c r="S220" i="62"/>
  <c r="S228" i="62"/>
  <c r="S232" i="62"/>
  <c r="S233" i="62"/>
  <c r="AI235" i="62"/>
  <c r="S250" i="62"/>
  <c r="I252" i="62"/>
  <c r="AI252" i="62"/>
  <c r="I253" i="62"/>
  <c r="S256" i="62"/>
  <c r="I257" i="62"/>
  <c r="E288" i="62"/>
  <c r="S268" i="62"/>
  <c r="AI272" i="62"/>
  <c r="I284" i="62"/>
  <c r="AI285" i="62"/>
  <c r="C314" i="62"/>
  <c r="AI303" i="62"/>
  <c r="I327" i="62"/>
  <c r="I334" i="62"/>
  <c r="S339" i="62"/>
  <c r="S347" i="62"/>
  <c r="S351" i="62"/>
  <c r="AI354" i="62"/>
  <c r="AI362" i="62"/>
  <c r="AJ362" i="62" s="1"/>
  <c r="I377" i="62"/>
  <c r="AI377" i="62"/>
  <c r="I383" i="62"/>
  <c r="AI386" i="62"/>
  <c r="AI401" i="62"/>
  <c r="AI402" i="62"/>
  <c r="S403" i="62"/>
  <c r="I405" i="62"/>
  <c r="AI405" i="62"/>
  <c r="S415" i="62"/>
  <c r="AI428" i="62"/>
  <c r="I434" i="62"/>
  <c r="I438" i="62"/>
  <c r="P470" i="62"/>
  <c r="S470" i="62" s="1"/>
  <c r="I501" i="62"/>
  <c r="F548" i="62"/>
  <c r="S591" i="62"/>
  <c r="S592" i="62"/>
  <c r="Z626" i="62"/>
  <c r="O626" i="62"/>
  <c r="D626" i="62"/>
  <c r="G626" i="62"/>
  <c r="AD626" i="62"/>
  <c r="S613" i="62"/>
  <c r="S615" i="62"/>
  <c r="I617" i="62"/>
  <c r="S618" i="62"/>
  <c r="I199" i="62"/>
  <c r="AI204" i="62"/>
  <c r="I207" i="62"/>
  <c r="B236" i="62"/>
  <c r="I220" i="62"/>
  <c r="AI224" i="62"/>
  <c r="AJ224" i="62" s="1"/>
  <c r="I225" i="62"/>
  <c r="I232" i="62"/>
  <c r="I243" i="62"/>
  <c r="S247" i="62"/>
  <c r="AI249" i="62"/>
  <c r="I256" i="62"/>
  <c r="I260" i="62"/>
  <c r="I268" i="62"/>
  <c r="AI269" i="62"/>
  <c r="I270" i="62"/>
  <c r="AI278" i="62"/>
  <c r="AD288" i="62"/>
  <c r="S285" i="62"/>
  <c r="M314" i="62"/>
  <c r="P314" i="62"/>
  <c r="Z314" i="62"/>
  <c r="AH314" i="62"/>
  <c r="S297" i="62"/>
  <c r="I306" i="62"/>
  <c r="I307" i="62"/>
  <c r="I310" i="62"/>
  <c r="AI311" i="62"/>
  <c r="M340" i="62"/>
  <c r="AI346" i="62"/>
  <c r="I347" i="62"/>
  <c r="S354" i="62"/>
  <c r="S382" i="62"/>
  <c r="S402" i="62"/>
  <c r="I411" i="62"/>
  <c r="I427" i="62"/>
  <c r="S428" i="62"/>
  <c r="I435" i="62"/>
  <c r="I439" i="62"/>
  <c r="I443" i="62"/>
  <c r="S449" i="62"/>
  <c r="I527" i="62"/>
  <c r="I591" i="62"/>
  <c r="S612" i="62"/>
  <c r="AF613" i="62"/>
  <c r="I616" i="62"/>
  <c r="I618" i="62"/>
  <c r="L652" i="62"/>
  <c r="S635" i="62"/>
  <c r="S639" i="62"/>
  <c r="S643" i="62"/>
  <c r="S647" i="62"/>
  <c r="S651" i="62"/>
  <c r="T19" i="62"/>
  <c r="B158" i="62"/>
  <c r="L28" i="62"/>
  <c r="T11" i="62"/>
  <c r="AB54" i="62"/>
  <c r="I40" i="62"/>
  <c r="S43" i="62"/>
  <c r="AI48" i="62"/>
  <c r="I85" i="62"/>
  <c r="S85" i="62"/>
  <c r="L132" i="62"/>
  <c r="S111" i="62"/>
  <c r="AI116" i="62"/>
  <c r="AI121" i="62"/>
  <c r="B132" i="62"/>
  <c r="C158" i="62"/>
  <c r="N158" i="62"/>
  <c r="AF158" i="62"/>
  <c r="AI182" i="62"/>
  <c r="B184" i="62"/>
  <c r="I203" i="62"/>
  <c r="I206" i="62"/>
  <c r="O210" i="62"/>
  <c r="Y236" i="62"/>
  <c r="M262" i="62"/>
  <c r="AI250" i="62"/>
  <c r="V262" i="62"/>
  <c r="B28" i="62"/>
  <c r="M28" i="62"/>
  <c r="S12" i="62"/>
  <c r="T12" i="62" s="1"/>
  <c r="AC54" i="62"/>
  <c r="S37" i="62"/>
  <c r="AI39" i="62"/>
  <c r="I41" i="62"/>
  <c r="S48" i="62"/>
  <c r="S53" i="62"/>
  <c r="M132" i="62"/>
  <c r="X132" i="62"/>
  <c r="AF132" i="62"/>
  <c r="S116" i="62"/>
  <c r="AI123" i="62"/>
  <c r="AJ123" i="62" s="1"/>
  <c r="D158" i="62"/>
  <c r="O158" i="62"/>
  <c r="Y158" i="62"/>
  <c r="AG158" i="62"/>
  <c r="S138" i="62"/>
  <c r="AI147" i="62"/>
  <c r="AI148" i="62"/>
  <c r="S156" i="62"/>
  <c r="M184" i="62"/>
  <c r="S165" i="62"/>
  <c r="X184" i="62"/>
  <c r="AF184" i="62"/>
  <c r="S168" i="62"/>
  <c r="AI177" i="62"/>
  <c r="S179" i="62"/>
  <c r="M210" i="62"/>
  <c r="W210" i="62"/>
  <c r="I197" i="62"/>
  <c r="S209" i="62"/>
  <c r="O236" i="62"/>
  <c r="Z236" i="62"/>
  <c r="I226" i="62"/>
  <c r="AI230" i="62"/>
  <c r="I249" i="62"/>
  <c r="AI299" i="62"/>
  <c r="X314" i="62"/>
  <c r="AI306" i="62"/>
  <c r="S308" i="62"/>
  <c r="AJ308" i="62" s="1"/>
  <c r="AI192" i="62"/>
  <c r="V210" i="62"/>
  <c r="AI294" i="62"/>
  <c r="V314" i="62"/>
  <c r="S163" i="62"/>
  <c r="O184" i="62"/>
  <c r="AG210" i="62"/>
  <c r="AB236" i="62"/>
  <c r="S16" i="62"/>
  <c r="M54" i="62"/>
  <c r="S154" i="62"/>
  <c r="D236" i="62"/>
  <c r="F28" i="62"/>
  <c r="I16" i="62"/>
  <c r="S22" i="62"/>
  <c r="B54" i="62"/>
  <c r="S40" i="62"/>
  <c r="S45" i="62"/>
  <c r="AI47" i="62"/>
  <c r="I49" i="62"/>
  <c r="S113" i="62"/>
  <c r="AI115" i="62"/>
  <c r="I117" i="62"/>
  <c r="AI125" i="62"/>
  <c r="I137" i="62"/>
  <c r="S137" i="62"/>
  <c r="AC158" i="62"/>
  <c r="V158" i="62"/>
  <c r="AD158" i="62"/>
  <c r="S151" i="62"/>
  <c r="AI152" i="62"/>
  <c r="AJ152" i="62" s="1"/>
  <c r="AI157" i="62"/>
  <c r="E184" i="62"/>
  <c r="Q184" i="62"/>
  <c r="AH184" i="62"/>
  <c r="I173" i="62"/>
  <c r="I177" i="62"/>
  <c r="AI181" i="62"/>
  <c r="G210" i="62"/>
  <c r="Q210" i="62"/>
  <c r="S198" i="62"/>
  <c r="AI207" i="62"/>
  <c r="AI208" i="62"/>
  <c r="S217" i="62"/>
  <c r="AJ217" i="62" s="1"/>
  <c r="AI221" i="62"/>
  <c r="AJ221" i="62" s="1"/>
  <c r="AI226" i="62"/>
  <c r="AJ226" i="62" s="1"/>
  <c r="AJ234" i="62"/>
  <c r="H262" i="62"/>
  <c r="AB262" i="62"/>
  <c r="B262" i="62"/>
  <c r="X288" i="62"/>
  <c r="AB314" i="62"/>
  <c r="AG314" i="62"/>
  <c r="I297" i="62"/>
  <c r="S15" i="62"/>
  <c r="T15" i="62" s="1"/>
  <c r="Y210" i="62"/>
  <c r="C236" i="62"/>
  <c r="I18" i="62"/>
  <c r="T18" i="62" s="1"/>
  <c r="X54" i="62"/>
  <c r="S35" i="62"/>
  <c r="AI40" i="62"/>
  <c r="AI42" i="62"/>
  <c r="S51" i="62"/>
  <c r="AA132" i="62"/>
  <c r="D184" i="62"/>
  <c r="I163" i="62"/>
  <c r="AI163" i="62"/>
  <c r="R236" i="62"/>
  <c r="AI216" i="62"/>
  <c r="AJ216" i="62" s="1"/>
  <c r="I233" i="62"/>
  <c r="S8" i="62"/>
  <c r="I22" i="62"/>
  <c r="C54" i="62"/>
  <c r="O54" i="62"/>
  <c r="I35" i="62"/>
  <c r="AI36" i="62"/>
  <c r="AI52" i="62"/>
  <c r="F80" i="62"/>
  <c r="I80" i="62" s="1"/>
  <c r="I112" i="62"/>
  <c r="S115" i="62"/>
  <c r="S140" i="62"/>
  <c r="I149" i="62"/>
  <c r="AI150" i="62"/>
  <c r="G184" i="62"/>
  <c r="AI183" i="62"/>
  <c r="AJ183" i="62" s="1"/>
  <c r="H210" i="62"/>
  <c r="R210" i="62"/>
  <c r="S193" i="62"/>
  <c r="S206" i="62"/>
  <c r="G236" i="62"/>
  <c r="I217" i="62"/>
  <c r="I228" i="62"/>
  <c r="AC262" i="62"/>
  <c r="D262" i="62"/>
  <c r="H288" i="62"/>
  <c r="AJ272" i="62"/>
  <c r="R314" i="62"/>
  <c r="S293" i="62"/>
  <c r="T17" i="62"/>
  <c r="L54" i="62"/>
  <c r="AF54" i="62"/>
  <c r="P184" i="62"/>
  <c r="AI169" i="62"/>
  <c r="AJ169" i="62" s="1"/>
  <c r="I200" i="62"/>
  <c r="AC236" i="62"/>
  <c r="AI38" i="62"/>
  <c r="I44" i="62"/>
  <c r="S47" i="62"/>
  <c r="I51" i="62"/>
  <c r="I8" i="62"/>
  <c r="D54" i="62"/>
  <c r="AI33" i="62"/>
  <c r="S36" i="62"/>
  <c r="S41" i="62"/>
  <c r="AI43" i="62"/>
  <c r="I45" i="62"/>
  <c r="S52" i="62"/>
  <c r="H132" i="62"/>
  <c r="V132" i="62"/>
  <c r="AI111" i="62"/>
  <c r="AD132" i="62"/>
  <c r="I113" i="62"/>
  <c r="S118" i="62"/>
  <c r="M158" i="62"/>
  <c r="AE158" i="62"/>
  <c r="I142" i="62"/>
  <c r="AI165" i="62"/>
  <c r="AI174" i="62"/>
  <c r="S181" i="62"/>
  <c r="I189" i="62"/>
  <c r="AC210" i="62"/>
  <c r="I193" i="62"/>
  <c r="S194" i="62"/>
  <c r="AI194" i="62"/>
  <c r="I195" i="62"/>
  <c r="S203" i="62"/>
  <c r="H236" i="62"/>
  <c r="AI225" i="62"/>
  <c r="M236" i="62"/>
  <c r="H314" i="62"/>
  <c r="I293" i="62"/>
  <c r="B314" i="62"/>
  <c r="AI323" i="62"/>
  <c r="S412" i="62"/>
  <c r="S423" i="62"/>
  <c r="L444" i="62"/>
  <c r="AI429" i="62"/>
  <c r="AC132" i="62"/>
  <c r="I126" i="62"/>
  <c r="S130" i="62"/>
  <c r="L158" i="62"/>
  <c r="AI137" i="62"/>
  <c r="AI153" i="62"/>
  <c r="C184" i="62"/>
  <c r="N184" i="62"/>
  <c r="I170" i="62"/>
  <c r="S174" i="62"/>
  <c r="P210" i="62"/>
  <c r="Z210" i="62"/>
  <c r="AH210" i="62"/>
  <c r="AI197" i="62"/>
  <c r="AA236" i="62"/>
  <c r="I219" i="62"/>
  <c r="S223" i="62"/>
  <c r="I235" i="62"/>
  <c r="Q262" i="62"/>
  <c r="AA262" i="62"/>
  <c r="I242" i="62"/>
  <c r="S243" i="62"/>
  <c r="AI243" i="62"/>
  <c r="AI256" i="62"/>
  <c r="I259" i="62"/>
  <c r="W288" i="62"/>
  <c r="Z288" i="62"/>
  <c r="AH288" i="62"/>
  <c r="AI277" i="62"/>
  <c r="AI282" i="62"/>
  <c r="AJ282" i="62" s="1"/>
  <c r="L314" i="62"/>
  <c r="S294" i="62"/>
  <c r="AI296" i="62"/>
  <c r="AJ296" i="62" s="1"/>
  <c r="I303" i="62"/>
  <c r="S306" i="62"/>
  <c r="I308" i="62"/>
  <c r="D340" i="62"/>
  <c r="AI319" i="62"/>
  <c r="S323" i="62"/>
  <c r="AG366" i="62"/>
  <c r="R418" i="62"/>
  <c r="AA418" i="62"/>
  <c r="AI398" i="62"/>
  <c r="I624" i="62"/>
  <c r="AI280" i="62"/>
  <c r="AJ280" i="62" s="1"/>
  <c r="AC314" i="62"/>
  <c r="V366" i="62"/>
  <c r="AI351" i="62"/>
  <c r="I7" i="62"/>
  <c r="S7" i="62"/>
  <c r="I33" i="62"/>
  <c r="S33" i="62"/>
  <c r="D132" i="62"/>
  <c r="Y132" i="62"/>
  <c r="AG132" i="62"/>
  <c r="I118" i="62"/>
  <c r="S122" i="62"/>
  <c r="P158" i="62"/>
  <c r="Z158" i="62"/>
  <c r="AH158" i="62"/>
  <c r="AI145" i="62"/>
  <c r="S166" i="62"/>
  <c r="I178" i="62"/>
  <c r="S182" i="62"/>
  <c r="L210" i="62"/>
  <c r="AI189" i="62"/>
  <c r="AJ189" i="62" s="1"/>
  <c r="AI205" i="62"/>
  <c r="L236" i="62"/>
  <c r="W236" i="62"/>
  <c r="AE236" i="62"/>
  <c r="E236" i="62"/>
  <c r="I227" i="62"/>
  <c r="S231" i="62"/>
  <c r="AJ231" i="62" s="1"/>
  <c r="W262" i="62"/>
  <c r="AI241" i="62"/>
  <c r="AJ241" i="62" s="1"/>
  <c r="AE262" i="62"/>
  <c r="S248" i="62"/>
  <c r="S258" i="62"/>
  <c r="S260" i="62"/>
  <c r="D288" i="62"/>
  <c r="P288" i="62"/>
  <c r="AA288" i="62"/>
  <c r="AI273" i="62"/>
  <c r="S281" i="62"/>
  <c r="AD314" i="62"/>
  <c r="S310" i="62"/>
  <c r="L340" i="62"/>
  <c r="S319" i="62"/>
  <c r="S321" i="62"/>
  <c r="AI335" i="62"/>
  <c r="AI350" i="62"/>
  <c r="B418" i="62"/>
  <c r="I397" i="62"/>
  <c r="S488" i="62"/>
  <c r="P496" i="62"/>
  <c r="S253" i="62"/>
  <c r="AD340" i="62"/>
  <c r="E132" i="62"/>
  <c r="P132" i="62"/>
  <c r="AI129" i="62"/>
  <c r="G158" i="62"/>
  <c r="Q158" i="62"/>
  <c r="AA158" i="62"/>
  <c r="I138" i="62"/>
  <c r="S142" i="62"/>
  <c r="I154" i="62"/>
  <c r="AC184" i="62"/>
  <c r="AI173" i="62"/>
  <c r="I198" i="62"/>
  <c r="S202" i="62"/>
  <c r="AI222" i="62"/>
  <c r="AJ222" i="62" s="1"/>
  <c r="N262" i="62"/>
  <c r="X262" i="62"/>
  <c r="AF262" i="62"/>
  <c r="Z262" i="62"/>
  <c r="AH262" i="62"/>
  <c r="Q288" i="62"/>
  <c r="AB288" i="62"/>
  <c r="S273" i="62"/>
  <c r="I281" i="62"/>
  <c r="AI293" i="62"/>
  <c r="AI305" i="62"/>
  <c r="AI322" i="62"/>
  <c r="I440" i="62"/>
  <c r="G132" i="62"/>
  <c r="I122" i="62"/>
  <c r="S126" i="62"/>
  <c r="H158" i="62"/>
  <c r="R158" i="62"/>
  <c r="AI149" i="62"/>
  <c r="L184" i="62"/>
  <c r="V184" i="62"/>
  <c r="AD184" i="62"/>
  <c r="I166" i="62"/>
  <c r="S170" i="62"/>
  <c r="I182" i="62"/>
  <c r="C210" i="62"/>
  <c r="AI193" i="62"/>
  <c r="AI209" i="62"/>
  <c r="N236" i="62"/>
  <c r="S219" i="62"/>
  <c r="I231" i="62"/>
  <c r="S235" i="62"/>
  <c r="O262" i="62"/>
  <c r="Y262" i="62"/>
  <c r="AG262" i="62"/>
  <c r="S242" i="62"/>
  <c r="S244" i="62"/>
  <c r="AI244" i="62"/>
  <c r="S259" i="62"/>
  <c r="AI259" i="62"/>
  <c r="AI271" i="62"/>
  <c r="I273" i="62"/>
  <c r="AI274" i="62"/>
  <c r="S276" i="62"/>
  <c r="S305" i="62"/>
  <c r="S322" i="62"/>
  <c r="AI338" i="62"/>
  <c r="Y366" i="62"/>
  <c r="L262" i="62"/>
  <c r="AI246" i="62"/>
  <c r="AJ246" i="62" s="1"/>
  <c r="B288" i="62"/>
  <c r="I267" i="62"/>
  <c r="Y288" i="62"/>
  <c r="AG288" i="62"/>
  <c r="S271" i="62"/>
  <c r="I283" i="62"/>
  <c r="S287" i="62"/>
  <c r="G314" i="62"/>
  <c r="Q314" i="62"/>
  <c r="AA314" i="62"/>
  <c r="I299" i="62"/>
  <c r="S303" i="62"/>
  <c r="S312" i="62"/>
  <c r="I321" i="62"/>
  <c r="M366" i="62"/>
  <c r="AC392" i="62"/>
  <c r="D392" i="62"/>
  <c r="I391" i="62"/>
  <c r="I414" i="62"/>
  <c r="H444" i="62"/>
  <c r="AI423" i="62"/>
  <c r="V444" i="62"/>
  <c r="E444" i="62"/>
  <c r="E262" i="62"/>
  <c r="P262" i="62"/>
  <c r="AI254" i="62"/>
  <c r="G288" i="62"/>
  <c r="R288" i="62"/>
  <c r="AC288" i="62"/>
  <c r="S279" i="62"/>
  <c r="AJ279" i="62" s="1"/>
  <c r="W314" i="62"/>
  <c r="AE314" i="62"/>
  <c r="S295" i="62"/>
  <c r="S311" i="62"/>
  <c r="AI313" i="62"/>
  <c r="AJ313" i="62" s="1"/>
  <c r="Q340" i="62"/>
  <c r="AB340" i="62"/>
  <c r="AI320" i="62"/>
  <c r="AJ320" i="62" s="1"/>
  <c r="E366" i="62"/>
  <c r="Q366" i="62"/>
  <c r="AB366" i="62"/>
  <c r="AF612" i="62"/>
  <c r="V626" i="62"/>
  <c r="S215" i="62"/>
  <c r="G262" i="62"/>
  <c r="I247" i="62"/>
  <c r="S251" i="62"/>
  <c r="AJ251" i="62" s="1"/>
  <c r="AI270" i="62"/>
  <c r="AJ270" i="62" s="1"/>
  <c r="AI286" i="62"/>
  <c r="AJ286" i="62" s="1"/>
  <c r="V288" i="62"/>
  <c r="AF314" i="62"/>
  <c r="AI302" i="62"/>
  <c r="G340" i="62"/>
  <c r="I324" i="62"/>
  <c r="C340" i="62"/>
  <c r="I339" i="62"/>
  <c r="S350" i="62"/>
  <c r="I352" i="62"/>
  <c r="S372" i="62"/>
  <c r="M392" i="62"/>
  <c r="Y444" i="62"/>
  <c r="I442" i="62"/>
  <c r="D652" i="62"/>
  <c r="AI242" i="62"/>
  <c r="AI258" i="62"/>
  <c r="L288" i="62"/>
  <c r="I279" i="62"/>
  <c r="S283" i="62"/>
  <c r="AJ283" i="62" s="1"/>
  <c r="D314" i="62"/>
  <c r="O314" i="62"/>
  <c r="Y314" i="62"/>
  <c r="I295" i="62"/>
  <c r="S299" i="62"/>
  <c r="I311" i="62"/>
  <c r="H340" i="62"/>
  <c r="V340" i="62"/>
  <c r="AI321" i="62"/>
  <c r="I350" i="62"/>
  <c r="B392" i="62"/>
  <c r="I372" i="62"/>
  <c r="S401" i="62"/>
  <c r="AI414" i="62"/>
  <c r="AJ414" i="62" s="1"/>
  <c r="AC340" i="62"/>
  <c r="I328" i="62"/>
  <c r="AI329" i="62"/>
  <c r="I331" i="62"/>
  <c r="AI349" i="62"/>
  <c r="S356" i="62"/>
  <c r="S359" i="62"/>
  <c r="AJ359" i="62" s="1"/>
  <c r="AI363" i="62"/>
  <c r="AJ363" i="62" s="1"/>
  <c r="V392" i="62"/>
  <c r="AI371" i="62"/>
  <c r="AI376" i="62"/>
  <c r="S381" i="62"/>
  <c r="AJ381" i="62" s="1"/>
  <c r="S383" i="62"/>
  <c r="I403" i="62"/>
  <c r="I413" i="62"/>
  <c r="S434" i="62"/>
  <c r="S584" i="62"/>
  <c r="N314" i="62"/>
  <c r="B340" i="62"/>
  <c r="W340" i="62"/>
  <c r="AE340" i="62"/>
  <c r="AI332" i="62"/>
  <c r="H366" i="62"/>
  <c r="AI352" i="62"/>
  <c r="I378" i="62"/>
  <c r="S389" i="62"/>
  <c r="AJ389" i="62" s="1"/>
  <c r="AI399" i="62"/>
  <c r="AJ399" i="62" s="1"/>
  <c r="AI404" i="62"/>
  <c r="AJ404" i="62" s="1"/>
  <c r="P444" i="62"/>
  <c r="I424" i="62"/>
  <c r="AG444" i="62"/>
  <c r="AI425" i="62"/>
  <c r="H652" i="62"/>
  <c r="I632" i="62"/>
  <c r="I636" i="62"/>
  <c r="I640" i="62"/>
  <c r="I644" i="62"/>
  <c r="I648" i="62"/>
  <c r="S267" i="62"/>
  <c r="C366" i="62"/>
  <c r="Z366" i="62"/>
  <c r="AH366" i="62"/>
  <c r="I354" i="62"/>
  <c r="AI360" i="62"/>
  <c r="S384" i="62"/>
  <c r="S386" i="62"/>
  <c r="AI387" i="62"/>
  <c r="AJ387" i="62" s="1"/>
  <c r="S397" i="62"/>
  <c r="W418" i="62"/>
  <c r="AI397" i="62"/>
  <c r="AE418" i="62"/>
  <c r="I398" i="62"/>
  <c r="AC418" i="62"/>
  <c r="S406" i="62"/>
  <c r="S527" i="62"/>
  <c r="P548" i="62"/>
  <c r="S548" i="62" s="1"/>
  <c r="E314" i="62"/>
  <c r="O340" i="62"/>
  <c r="Y340" i="62"/>
  <c r="AG340" i="62"/>
  <c r="S324" i="62"/>
  <c r="AJ324" i="62" s="1"/>
  <c r="S325" i="62"/>
  <c r="D366" i="62"/>
  <c r="AA366" i="62"/>
  <c r="AI345" i="62"/>
  <c r="P392" i="62"/>
  <c r="S375" i="62"/>
  <c r="AJ375" i="62" s="1"/>
  <c r="I384" i="62"/>
  <c r="S385" i="62"/>
  <c r="AI385" i="62"/>
  <c r="I386" i="62"/>
  <c r="M418" i="62"/>
  <c r="H418" i="62"/>
  <c r="I406" i="62"/>
  <c r="AI406" i="62"/>
  <c r="I409" i="62"/>
  <c r="AI412" i="62"/>
  <c r="R444" i="62"/>
  <c r="D444" i="62"/>
  <c r="S443" i="62"/>
  <c r="R340" i="62"/>
  <c r="I333" i="62"/>
  <c r="S337" i="62"/>
  <c r="AJ337" i="62" s="1"/>
  <c r="B366" i="62"/>
  <c r="I345" i="62"/>
  <c r="N366" i="62"/>
  <c r="S349" i="62"/>
  <c r="I361" i="62"/>
  <c r="S365" i="62"/>
  <c r="G392" i="62"/>
  <c r="AA392" i="62"/>
  <c r="AI372" i="62"/>
  <c r="AI388" i="62"/>
  <c r="AJ388" i="62" s="1"/>
  <c r="AI400" i="62"/>
  <c r="S409" i="62"/>
  <c r="I416" i="62"/>
  <c r="AI417" i="62"/>
  <c r="AI434" i="62"/>
  <c r="S437" i="62"/>
  <c r="I579" i="62"/>
  <c r="S579" i="62"/>
  <c r="P600" i="62"/>
  <c r="H600" i="62"/>
  <c r="S589" i="62"/>
  <c r="N340" i="62"/>
  <c r="X340" i="62"/>
  <c r="AF340" i="62"/>
  <c r="I325" i="62"/>
  <c r="S329" i="62"/>
  <c r="R366" i="62"/>
  <c r="AC366" i="62"/>
  <c r="I353" i="62"/>
  <c r="S357" i="62"/>
  <c r="W392" i="62"/>
  <c r="AE392" i="62"/>
  <c r="AI380" i="62"/>
  <c r="AJ380" i="62" s="1"/>
  <c r="C418" i="62"/>
  <c r="O418" i="62"/>
  <c r="AH418" i="62"/>
  <c r="I431" i="62"/>
  <c r="S432" i="62"/>
  <c r="AI439" i="62"/>
  <c r="S442" i="62"/>
  <c r="AI336" i="62"/>
  <c r="AI348" i="62"/>
  <c r="AI364" i="62"/>
  <c r="N392" i="62"/>
  <c r="X392" i="62"/>
  <c r="AF392" i="62"/>
  <c r="I373" i="62"/>
  <c r="S377" i="62"/>
  <c r="I389" i="62"/>
  <c r="D418" i="62"/>
  <c r="P418" i="62"/>
  <c r="I401" i="62"/>
  <c r="S405" i="62"/>
  <c r="AI408" i="62"/>
  <c r="N444" i="62"/>
  <c r="I426" i="62"/>
  <c r="S427" i="62"/>
  <c r="AI433" i="62"/>
  <c r="S436" i="62"/>
  <c r="S439" i="62"/>
  <c r="I607" i="62"/>
  <c r="S611" i="62"/>
  <c r="I635" i="62"/>
  <c r="I639" i="62"/>
  <c r="I643" i="62"/>
  <c r="I647" i="62"/>
  <c r="I651" i="62"/>
  <c r="E340" i="62"/>
  <c r="P340" i="62"/>
  <c r="I329" i="62"/>
  <c r="S333" i="62"/>
  <c r="L366" i="62"/>
  <c r="W366" i="62"/>
  <c r="AE366" i="62"/>
  <c r="I357" i="62"/>
  <c r="S361" i="62"/>
  <c r="AJ361" i="62" s="1"/>
  <c r="O392" i="62"/>
  <c r="Y392" i="62"/>
  <c r="AG392" i="62"/>
  <c r="AI384" i="62"/>
  <c r="E418" i="62"/>
  <c r="Q418" i="62"/>
  <c r="C444" i="62"/>
  <c r="R626" i="62"/>
  <c r="AC626" i="62"/>
  <c r="X626" i="62"/>
  <c r="AF611" i="62"/>
  <c r="AF620" i="62"/>
  <c r="AG620" i="62" s="1"/>
  <c r="I625" i="62"/>
  <c r="N418" i="62"/>
  <c r="X418" i="62"/>
  <c r="AF418" i="62"/>
  <c r="S417" i="62"/>
  <c r="Q444" i="62"/>
  <c r="AB444" i="62"/>
  <c r="S425" i="62"/>
  <c r="AI427" i="62"/>
  <c r="I429" i="62"/>
  <c r="AI432" i="62"/>
  <c r="S441" i="62"/>
  <c r="AI443" i="62"/>
  <c r="P626" i="62"/>
  <c r="I615" i="62"/>
  <c r="AF618" i="62"/>
  <c r="S619" i="62"/>
  <c r="AG619" i="62" s="1"/>
  <c r="AB418" i="62"/>
  <c r="AI416" i="62"/>
  <c r="X444" i="62"/>
  <c r="AF444" i="62"/>
  <c r="AI424" i="62"/>
  <c r="S433" i="62"/>
  <c r="AI435" i="62"/>
  <c r="I437" i="62"/>
  <c r="AI440" i="62"/>
  <c r="F574" i="62"/>
  <c r="I574" i="62" s="1"/>
  <c r="L626" i="62"/>
  <c r="S607" i="62"/>
  <c r="AF614" i="62"/>
  <c r="AG614" i="62" s="1"/>
  <c r="I621" i="62"/>
  <c r="S345" i="62"/>
  <c r="S416" i="62"/>
  <c r="B444" i="62"/>
  <c r="I423" i="62"/>
  <c r="S424" i="62"/>
  <c r="AI426" i="62"/>
  <c r="I428" i="62"/>
  <c r="S435" i="62"/>
  <c r="S440" i="62"/>
  <c r="I441" i="62"/>
  <c r="AI442" i="62"/>
  <c r="I581" i="62"/>
  <c r="I589" i="62"/>
  <c r="I597" i="62"/>
  <c r="AF606" i="62"/>
  <c r="AG606" i="62" s="1"/>
  <c r="I608" i="62"/>
  <c r="I610" i="62"/>
  <c r="I613" i="62"/>
  <c r="Q652" i="62"/>
  <c r="V418" i="62"/>
  <c r="AD418" i="62"/>
  <c r="O444" i="62"/>
  <c r="Z444" i="62"/>
  <c r="AH444" i="62"/>
  <c r="S429" i="62"/>
  <c r="AI431" i="62"/>
  <c r="I433" i="62"/>
  <c r="AI436" i="62"/>
  <c r="R600" i="62"/>
  <c r="B626" i="62"/>
  <c r="N626" i="62"/>
  <c r="S580" i="62"/>
  <c r="S588" i="62"/>
  <c r="S596" i="62"/>
  <c r="S634" i="62"/>
  <c r="S638" i="62"/>
  <c r="S642" i="62"/>
  <c r="S646" i="62"/>
  <c r="S650" i="62"/>
  <c r="F470" i="62"/>
  <c r="I470" i="62" s="1"/>
  <c r="S522" i="62"/>
  <c r="L600" i="62"/>
  <c r="I580" i="62"/>
  <c r="S582" i="62"/>
  <c r="I588" i="62"/>
  <c r="S590" i="62"/>
  <c r="I596" i="62"/>
  <c r="S598" i="62"/>
  <c r="C626" i="62"/>
  <c r="AF608" i="62"/>
  <c r="AF616" i="62"/>
  <c r="AF624" i="62"/>
  <c r="S633" i="62"/>
  <c r="S637" i="62"/>
  <c r="S641" i="62"/>
  <c r="S645" i="62"/>
  <c r="S649" i="62"/>
  <c r="O652" i="62"/>
  <c r="B600" i="62"/>
  <c r="M600" i="62"/>
  <c r="AA626" i="62"/>
  <c r="AF607" i="62"/>
  <c r="S608" i="62"/>
  <c r="S609" i="62"/>
  <c r="AG609" i="62" s="1"/>
  <c r="AF615" i="62"/>
  <c r="S616" i="62"/>
  <c r="S617" i="62"/>
  <c r="AF623" i="62"/>
  <c r="AG623" i="62" s="1"/>
  <c r="S624" i="62"/>
  <c r="S625" i="62"/>
  <c r="R652" i="62"/>
  <c r="I633" i="62"/>
  <c r="I637" i="62"/>
  <c r="I641" i="62"/>
  <c r="I645" i="62"/>
  <c r="I649" i="62"/>
  <c r="P574" i="62"/>
  <c r="S574" i="62" s="1"/>
  <c r="C600" i="62"/>
  <c r="I582" i="62"/>
  <c r="S586" i="62"/>
  <c r="I590" i="62"/>
  <c r="S594" i="62"/>
  <c r="I598" i="62"/>
  <c r="E626" i="62"/>
  <c r="AB626" i="62"/>
  <c r="AF610" i="62"/>
  <c r="I631" i="62"/>
  <c r="S632" i="62"/>
  <c r="S636" i="62"/>
  <c r="S640" i="62"/>
  <c r="S644" i="62"/>
  <c r="S648" i="62"/>
  <c r="I605" i="62"/>
  <c r="S605" i="62"/>
  <c r="AJ228" i="62" l="1"/>
  <c r="AJ39" i="62"/>
  <c r="AJ300" i="62"/>
  <c r="AJ41" i="62"/>
  <c r="AJ429" i="62"/>
  <c r="I501" i="1"/>
  <c r="AJ351" i="62"/>
  <c r="AJ256" i="62"/>
  <c r="AJ116" i="62"/>
  <c r="AJ277" i="62"/>
  <c r="AJ365" i="62"/>
  <c r="D132" i="35"/>
  <c r="I590" i="35"/>
  <c r="C54" i="35"/>
  <c r="C158" i="35"/>
  <c r="AJ338" i="62"/>
  <c r="I509" i="2"/>
  <c r="I512" i="2"/>
  <c r="AJ302" i="62"/>
  <c r="AJ177" i="62"/>
  <c r="AJ147" i="62"/>
  <c r="AG612" i="62"/>
  <c r="AG622" i="62"/>
  <c r="AJ379" i="62"/>
  <c r="AJ139" i="62"/>
  <c r="AG625" i="62"/>
  <c r="C470" i="1"/>
  <c r="I270" i="8"/>
  <c r="I71" i="34"/>
  <c r="AJ247" i="62"/>
  <c r="E626" i="3"/>
  <c r="H210" i="32"/>
  <c r="G210" i="34"/>
  <c r="AJ409" i="62"/>
  <c r="AJ401" i="62"/>
  <c r="AJ335" i="62"/>
  <c r="AJ268" i="62"/>
  <c r="AJ327" i="62"/>
  <c r="I463" i="2"/>
  <c r="F340" i="8"/>
  <c r="B184" i="8"/>
  <c r="AJ199" i="62"/>
  <c r="AJ141" i="62"/>
  <c r="AG610" i="62"/>
  <c r="AJ129" i="62"/>
  <c r="G470" i="3"/>
  <c r="AJ232" i="62"/>
  <c r="AJ195" i="62"/>
  <c r="AJ144" i="62"/>
  <c r="E366" i="2"/>
  <c r="C184" i="1"/>
  <c r="H340" i="1"/>
  <c r="H28" i="32"/>
  <c r="G262" i="32"/>
  <c r="I270" i="35"/>
  <c r="D314" i="35"/>
  <c r="G418" i="35"/>
  <c r="I423" i="35"/>
  <c r="AJ252" i="62"/>
  <c r="AJ200" i="62"/>
  <c r="AJ230" i="62"/>
  <c r="AJ175" i="62"/>
  <c r="I73" i="2"/>
  <c r="I78" i="2"/>
  <c r="I200" i="2"/>
  <c r="H392" i="8"/>
  <c r="I311" i="32"/>
  <c r="AJ346" i="62"/>
  <c r="AJ180" i="62"/>
  <c r="D80" i="3"/>
  <c r="I41" i="1"/>
  <c r="I61" i="32"/>
  <c r="I94" i="32"/>
  <c r="I484" i="34"/>
  <c r="D262" i="35"/>
  <c r="E288" i="35"/>
  <c r="G366" i="35"/>
  <c r="I382" i="35"/>
  <c r="I390" i="35"/>
  <c r="E652" i="35"/>
  <c r="AJ311" i="62"/>
  <c r="AJ281" i="62"/>
  <c r="AJ178" i="62"/>
  <c r="I70" i="3"/>
  <c r="I519" i="2"/>
  <c r="I257" i="2"/>
  <c r="I78" i="32"/>
  <c r="G80" i="36"/>
  <c r="I205" i="36"/>
  <c r="F314" i="35"/>
  <c r="I582" i="35"/>
  <c r="B80" i="36"/>
  <c r="AJ299" i="62"/>
  <c r="AJ295" i="62"/>
  <c r="I462" i="2"/>
  <c r="I64" i="3"/>
  <c r="I65" i="3"/>
  <c r="H470" i="3"/>
  <c r="I485" i="3"/>
  <c r="I18" i="3"/>
  <c r="I19" i="3"/>
  <c r="I45" i="3"/>
  <c r="I69" i="3"/>
  <c r="I200" i="3"/>
  <c r="I268" i="3"/>
  <c r="I272" i="3"/>
  <c r="I276" i="3"/>
  <c r="I280" i="3"/>
  <c r="I284" i="3"/>
  <c r="I310" i="3"/>
  <c r="I336" i="3"/>
  <c r="I386" i="3"/>
  <c r="I586" i="3"/>
  <c r="G626" i="3"/>
  <c r="B626" i="3"/>
  <c r="I619" i="3"/>
  <c r="I71" i="2"/>
  <c r="I482" i="1"/>
  <c r="G548" i="1"/>
  <c r="I530" i="1"/>
  <c r="I536" i="1"/>
  <c r="D80" i="8"/>
  <c r="D470" i="8"/>
  <c r="F210" i="35"/>
  <c r="H80" i="36"/>
  <c r="AJ400" i="62"/>
  <c r="I143" i="8"/>
  <c r="B522" i="3"/>
  <c r="G262" i="2"/>
  <c r="I408" i="2"/>
  <c r="H574" i="1"/>
  <c r="H54" i="1"/>
  <c r="E106" i="1"/>
  <c r="I93" i="1"/>
  <c r="G132" i="1"/>
  <c r="H158" i="1"/>
  <c r="C236" i="1"/>
  <c r="E288" i="1"/>
  <c r="G340" i="1"/>
  <c r="H366" i="1"/>
  <c r="B418" i="1"/>
  <c r="C652" i="1"/>
  <c r="F184" i="34"/>
  <c r="F340" i="34"/>
  <c r="I407" i="34"/>
  <c r="I63" i="35"/>
  <c r="C548" i="36"/>
  <c r="I39" i="36"/>
  <c r="I258" i="36"/>
  <c r="AJ142" i="62"/>
  <c r="AJ354" i="62"/>
  <c r="AJ297" i="62"/>
  <c r="AJ233" i="62"/>
  <c r="AJ155" i="62"/>
  <c r="AJ205" i="62"/>
  <c r="AJ125" i="62"/>
  <c r="B80" i="3"/>
  <c r="F288" i="3"/>
  <c r="I11" i="2"/>
  <c r="I19" i="2"/>
  <c r="I27" i="2"/>
  <c r="I37" i="2"/>
  <c r="I41" i="2"/>
  <c r="I45" i="2"/>
  <c r="I49" i="2"/>
  <c r="I53" i="2"/>
  <c r="I90" i="2"/>
  <c r="I98" i="2"/>
  <c r="E132" i="2"/>
  <c r="D158" i="2"/>
  <c r="G158" i="2"/>
  <c r="I141" i="2"/>
  <c r="I145" i="2"/>
  <c r="I149" i="2"/>
  <c r="I153" i="2"/>
  <c r="I157" i="2"/>
  <c r="H184" i="2"/>
  <c r="G210" i="2"/>
  <c r="I196" i="2"/>
  <c r="I204" i="2"/>
  <c r="I208" i="2"/>
  <c r="I400" i="2"/>
  <c r="I490" i="1"/>
  <c r="G626" i="34"/>
  <c r="I643" i="34"/>
  <c r="F28" i="35"/>
  <c r="I90" i="35"/>
  <c r="I92" i="35"/>
  <c r="I98" i="35"/>
  <c r="H132" i="35"/>
  <c r="G158" i="35"/>
  <c r="I141" i="35"/>
  <c r="I145" i="35"/>
  <c r="I281" i="35"/>
  <c r="B366" i="3"/>
  <c r="I62" i="3"/>
  <c r="F314" i="3"/>
  <c r="D574" i="2"/>
  <c r="I119" i="2"/>
  <c r="I127" i="2"/>
  <c r="I170" i="2"/>
  <c r="I174" i="2"/>
  <c r="I178" i="2"/>
  <c r="I182" i="2"/>
  <c r="I217" i="2"/>
  <c r="I221" i="2"/>
  <c r="I225" i="2"/>
  <c r="I229" i="2"/>
  <c r="I233" i="2"/>
  <c r="I268" i="2"/>
  <c r="I272" i="2"/>
  <c r="I276" i="2"/>
  <c r="I280" i="2"/>
  <c r="I306" i="2"/>
  <c r="I323" i="2"/>
  <c r="I327" i="2"/>
  <c r="I331" i="2"/>
  <c r="I335" i="2"/>
  <c r="I339" i="2"/>
  <c r="I378" i="2"/>
  <c r="I386" i="2"/>
  <c r="I390" i="2"/>
  <c r="I412" i="2"/>
  <c r="I425" i="2"/>
  <c r="I433" i="2"/>
  <c r="I441" i="2"/>
  <c r="I461" i="2"/>
  <c r="E600" i="2"/>
  <c r="I643" i="2"/>
  <c r="H106" i="34"/>
  <c r="B522" i="34"/>
  <c r="I582" i="34"/>
  <c r="I503" i="2"/>
  <c r="G522" i="2"/>
  <c r="I475" i="2"/>
  <c r="I483" i="34"/>
  <c r="I487" i="34"/>
  <c r="G522" i="1"/>
  <c r="I183" i="3"/>
  <c r="F392" i="3"/>
  <c r="F340" i="2"/>
  <c r="F132" i="35"/>
  <c r="AJ173" i="62"/>
  <c r="I484" i="3"/>
  <c r="F54" i="3"/>
  <c r="F158" i="3"/>
  <c r="F366" i="3"/>
  <c r="B470" i="3"/>
  <c r="G522" i="3"/>
  <c r="I585" i="3"/>
  <c r="I502" i="2"/>
  <c r="E496" i="8"/>
  <c r="D496" i="1"/>
  <c r="I79" i="35"/>
  <c r="I71" i="3"/>
  <c r="I483" i="3"/>
  <c r="F132" i="3"/>
  <c r="G158" i="3"/>
  <c r="F340" i="3"/>
  <c r="G496" i="3"/>
  <c r="H600" i="3"/>
  <c r="H80" i="2"/>
  <c r="B470" i="2"/>
  <c r="I455" i="2"/>
  <c r="I457" i="2"/>
  <c r="I124" i="32"/>
  <c r="I253" i="32"/>
  <c r="C392" i="32"/>
  <c r="E392" i="32"/>
  <c r="D418" i="32"/>
  <c r="I63" i="34"/>
  <c r="I504" i="2"/>
  <c r="E574" i="2"/>
  <c r="I563" i="2"/>
  <c r="I571" i="2"/>
  <c r="F184" i="2"/>
  <c r="H444" i="2"/>
  <c r="C444" i="2"/>
  <c r="H600" i="2"/>
  <c r="E496" i="1"/>
  <c r="I477" i="1"/>
  <c r="F314" i="1"/>
  <c r="G470" i="1"/>
  <c r="I492" i="1"/>
  <c r="I538" i="1"/>
  <c r="I165" i="36"/>
  <c r="I181" i="36"/>
  <c r="I455" i="36"/>
  <c r="I463" i="36"/>
  <c r="D496" i="36"/>
  <c r="I483" i="36"/>
  <c r="I491" i="36"/>
  <c r="I503" i="36"/>
  <c r="I511" i="36"/>
  <c r="I519" i="36"/>
  <c r="AJ154" i="62"/>
  <c r="E80" i="3"/>
  <c r="I63" i="3"/>
  <c r="I78" i="3"/>
  <c r="I79" i="3"/>
  <c r="F262" i="3"/>
  <c r="I477" i="3"/>
  <c r="I482" i="3"/>
  <c r="I93" i="3"/>
  <c r="I325" i="3"/>
  <c r="I79" i="2"/>
  <c r="I458" i="2"/>
  <c r="I520" i="2"/>
  <c r="F54" i="2"/>
  <c r="H210" i="2"/>
  <c r="I246" i="2"/>
  <c r="C288" i="2"/>
  <c r="I279" i="2"/>
  <c r="I424" i="2"/>
  <c r="E470" i="1"/>
  <c r="H496" i="1"/>
  <c r="I546" i="1"/>
  <c r="D106" i="1"/>
  <c r="B184" i="1"/>
  <c r="D236" i="1"/>
  <c r="I256" i="1"/>
  <c r="F288" i="1"/>
  <c r="I350" i="1"/>
  <c r="C418" i="1"/>
  <c r="B600" i="1"/>
  <c r="D652" i="1"/>
  <c r="I77" i="32"/>
  <c r="G522" i="32"/>
  <c r="I70" i="34"/>
  <c r="I152" i="35"/>
  <c r="I221" i="35"/>
  <c r="I225" i="35"/>
  <c r="C288" i="35"/>
  <c r="E340" i="35"/>
  <c r="I334" i="35"/>
  <c r="I374" i="35"/>
  <c r="I378" i="35"/>
  <c r="I386" i="35"/>
  <c r="I425" i="35"/>
  <c r="I429" i="35"/>
  <c r="I432" i="35"/>
  <c r="I437" i="35"/>
  <c r="F158" i="36"/>
  <c r="AJ223" i="62"/>
  <c r="I61" i="3"/>
  <c r="I77" i="3"/>
  <c r="C574" i="3"/>
  <c r="I77" i="2"/>
  <c r="I450" i="2"/>
  <c r="I483" i="2"/>
  <c r="I491" i="2"/>
  <c r="I321" i="2"/>
  <c r="I363" i="2"/>
  <c r="I62" i="1"/>
  <c r="I78" i="1"/>
  <c r="I23" i="34"/>
  <c r="I117" i="34"/>
  <c r="I124" i="36"/>
  <c r="H236" i="36"/>
  <c r="I275" i="36"/>
  <c r="B366" i="36"/>
  <c r="F444" i="36"/>
  <c r="I428" i="36"/>
  <c r="Y630" i="62"/>
  <c r="AJ273" i="62"/>
  <c r="AJ285" i="62"/>
  <c r="I320" i="3"/>
  <c r="I416" i="3"/>
  <c r="C470" i="2"/>
  <c r="I464" i="2"/>
  <c r="I466" i="2"/>
  <c r="I517" i="2"/>
  <c r="C80" i="32"/>
  <c r="I63" i="32"/>
  <c r="F288" i="35"/>
  <c r="D470" i="36"/>
  <c r="D522" i="36"/>
  <c r="I105" i="36"/>
  <c r="I73" i="3"/>
  <c r="I476" i="3"/>
  <c r="I509" i="3"/>
  <c r="G574" i="3"/>
  <c r="F314" i="2"/>
  <c r="I518" i="2"/>
  <c r="D80" i="1"/>
  <c r="I70" i="1"/>
  <c r="D470" i="1"/>
  <c r="I541" i="1"/>
  <c r="I139" i="34"/>
  <c r="I231" i="34"/>
  <c r="I65" i="35"/>
  <c r="F314" i="36"/>
  <c r="E184" i="36"/>
  <c r="I267" i="36"/>
  <c r="I283" i="36"/>
  <c r="I72" i="3"/>
  <c r="I492" i="3"/>
  <c r="I61" i="2"/>
  <c r="I65" i="2"/>
  <c r="I69" i="2"/>
  <c r="I72" i="2"/>
  <c r="F132" i="2"/>
  <c r="F158" i="2"/>
  <c r="F288" i="2"/>
  <c r="I465" i="2"/>
  <c r="I508" i="2"/>
  <c r="I510" i="2"/>
  <c r="I7" i="2"/>
  <c r="I8" i="2"/>
  <c r="I12" i="2"/>
  <c r="I13" i="2"/>
  <c r="I14" i="2"/>
  <c r="I15" i="2"/>
  <c r="I16" i="2"/>
  <c r="I20" i="2"/>
  <c r="I21" i="2"/>
  <c r="I22" i="2"/>
  <c r="I23" i="2"/>
  <c r="I24" i="2"/>
  <c r="I33" i="2"/>
  <c r="I34" i="2"/>
  <c r="I38" i="2"/>
  <c r="I39" i="2"/>
  <c r="I42" i="2"/>
  <c r="I46" i="2"/>
  <c r="I47" i="2"/>
  <c r="I50" i="2"/>
  <c r="I74" i="2"/>
  <c r="D106" i="2"/>
  <c r="I86" i="2"/>
  <c r="I87" i="2"/>
  <c r="I91" i="2"/>
  <c r="I92" i="2"/>
  <c r="I93" i="2"/>
  <c r="I94" i="2"/>
  <c r="I95" i="2"/>
  <c r="I99" i="2"/>
  <c r="I100" i="2"/>
  <c r="I102" i="2"/>
  <c r="I103" i="2"/>
  <c r="I112" i="2"/>
  <c r="I113" i="2"/>
  <c r="I116" i="2"/>
  <c r="I117" i="2"/>
  <c r="I118" i="2"/>
  <c r="I120" i="2"/>
  <c r="I121" i="2"/>
  <c r="I124" i="2"/>
  <c r="I125" i="2"/>
  <c r="I126" i="2"/>
  <c r="I128" i="2"/>
  <c r="I129" i="2"/>
  <c r="B158" i="2"/>
  <c r="I138" i="2"/>
  <c r="I139" i="2"/>
  <c r="I140" i="2"/>
  <c r="I142" i="2"/>
  <c r="I144" i="2"/>
  <c r="I146" i="2"/>
  <c r="I147" i="2"/>
  <c r="I148" i="2"/>
  <c r="I150" i="2"/>
  <c r="I152" i="2"/>
  <c r="I154" i="2"/>
  <c r="I155" i="2"/>
  <c r="C184" i="2"/>
  <c r="I165" i="2"/>
  <c r="I167" i="2"/>
  <c r="I168" i="2"/>
  <c r="I169" i="2"/>
  <c r="I172" i="2"/>
  <c r="I173" i="2"/>
  <c r="I175" i="2"/>
  <c r="I176" i="2"/>
  <c r="I177" i="2"/>
  <c r="I180" i="2"/>
  <c r="I181" i="2"/>
  <c r="I183" i="2"/>
  <c r="D210" i="2"/>
  <c r="I190" i="2"/>
  <c r="I193" i="2"/>
  <c r="I194" i="2"/>
  <c r="I197" i="2"/>
  <c r="I198" i="2"/>
  <c r="I201" i="2"/>
  <c r="I202" i="2"/>
  <c r="I205" i="2"/>
  <c r="I209" i="2"/>
  <c r="E236" i="2"/>
  <c r="I216" i="2"/>
  <c r="I218" i="2"/>
  <c r="I219" i="2"/>
  <c r="I222" i="2"/>
  <c r="I223" i="2"/>
  <c r="I224" i="2"/>
  <c r="I226" i="2"/>
  <c r="I227" i="2"/>
  <c r="I230" i="2"/>
  <c r="I231" i="2"/>
  <c r="I232" i="2"/>
  <c r="I234" i="2"/>
  <c r="I235" i="2"/>
  <c r="F54" i="1"/>
  <c r="H522" i="1"/>
  <c r="E522" i="1"/>
  <c r="C548" i="8"/>
  <c r="I530" i="8"/>
  <c r="I538" i="8"/>
  <c r="I546" i="8"/>
  <c r="I554" i="8"/>
  <c r="I558" i="8"/>
  <c r="F600" i="8"/>
  <c r="I43" i="8"/>
  <c r="B210" i="8"/>
  <c r="I410" i="8"/>
  <c r="G496" i="8"/>
  <c r="I179" i="32"/>
  <c r="I492" i="34"/>
  <c r="I493" i="34"/>
  <c r="F392" i="35"/>
  <c r="E236" i="35"/>
  <c r="I230" i="35"/>
  <c r="I553" i="35"/>
  <c r="AJ38" i="62"/>
  <c r="AJ151" i="62"/>
  <c r="I477" i="8"/>
  <c r="I481" i="8"/>
  <c r="I485" i="8"/>
  <c r="I489" i="8"/>
  <c r="I493" i="8"/>
  <c r="E548" i="8"/>
  <c r="I197" i="32"/>
  <c r="I14" i="32"/>
  <c r="I22" i="32"/>
  <c r="C54" i="32"/>
  <c r="I117" i="32"/>
  <c r="H158" i="32"/>
  <c r="D262" i="32"/>
  <c r="G470" i="32"/>
  <c r="I61" i="34"/>
  <c r="C132" i="34"/>
  <c r="H340" i="34"/>
  <c r="C340" i="34"/>
  <c r="G470" i="35"/>
  <c r="B496" i="35"/>
  <c r="I504" i="35"/>
  <c r="I512" i="35"/>
  <c r="I520" i="35"/>
  <c r="D548" i="35"/>
  <c r="I532" i="35"/>
  <c r="I540" i="35"/>
  <c r="AG618" i="62"/>
  <c r="AJ427" i="62"/>
  <c r="AJ336" i="62"/>
  <c r="AJ312" i="62"/>
  <c r="AJ271" i="62"/>
  <c r="AJ166" i="62"/>
  <c r="AJ51" i="62"/>
  <c r="G80" i="1"/>
  <c r="E132" i="1"/>
  <c r="C158" i="1"/>
  <c r="D158" i="1"/>
  <c r="I533" i="1"/>
  <c r="F184" i="8"/>
  <c r="I199" i="8"/>
  <c r="G470" i="8"/>
  <c r="I59" i="8"/>
  <c r="I113" i="8"/>
  <c r="I117" i="8"/>
  <c r="I125" i="8"/>
  <c r="I164" i="8"/>
  <c r="I168" i="8"/>
  <c r="I172" i="8"/>
  <c r="I176" i="8"/>
  <c r="I180" i="8"/>
  <c r="I219" i="8"/>
  <c r="I223" i="8"/>
  <c r="I231" i="8"/>
  <c r="I274" i="8"/>
  <c r="I282" i="8"/>
  <c r="I325" i="8"/>
  <c r="I329" i="8"/>
  <c r="I333" i="8"/>
  <c r="I337" i="8"/>
  <c r="I372" i="8"/>
  <c r="I376" i="8"/>
  <c r="I380" i="8"/>
  <c r="I384" i="8"/>
  <c r="I388" i="8"/>
  <c r="I427" i="8"/>
  <c r="I431" i="8"/>
  <c r="I435" i="8"/>
  <c r="I439" i="8"/>
  <c r="I443" i="8"/>
  <c r="C600" i="8"/>
  <c r="I606" i="8"/>
  <c r="I614" i="8"/>
  <c r="I622" i="8"/>
  <c r="F132" i="36"/>
  <c r="G236" i="36"/>
  <c r="AJ426" i="62"/>
  <c r="AJ437" i="62"/>
  <c r="AJ197" i="62"/>
  <c r="AJ153" i="62"/>
  <c r="AJ138" i="62"/>
  <c r="AJ121" i="62"/>
  <c r="AJ220" i="62"/>
  <c r="AJ301" i="62"/>
  <c r="AJ430" i="62"/>
  <c r="AJ284" i="62"/>
  <c r="AJ218" i="62"/>
  <c r="AJ46" i="62"/>
  <c r="I73" i="32"/>
  <c r="I72" i="34"/>
  <c r="I71" i="35"/>
  <c r="I286" i="35"/>
  <c r="E184" i="35"/>
  <c r="F262" i="36"/>
  <c r="B288" i="36"/>
  <c r="AJ441" i="62"/>
  <c r="AJ274" i="62"/>
  <c r="AJ306" i="62"/>
  <c r="AJ140" i="62"/>
  <c r="AJ113" i="62"/>
  <c r="AJ347" i="62"/>
  <c r="AJ334" i="62"/>
  <c r="AJ145" i="62"/>
  <c r="AJ201" i="62"/>
  <c r="AJ164" i="62"/>
  <c r="I554" i="1"/>
  <c r="G574" i="1"/>
  <c r="I558" i="1"/>
  <c r="I7" i="1"/>
  <c r="I23" i="1"/>
  <c r="G54" i="1"/>
  <c r="I36" i="1"/>
  <c r="I52" i="1"/>
  <c r="F106" i="1"/>
  <c r="G158" i="1"/>
  <c r="H184" i="1"/>
  <c r="B236" i="1"/>
  <c r="C262" i="1"/>
  <c r="D288" i="1"/>
  <c r="E314" i="1"/>
  <c r="F340" i="1"/>
  <c r="G366" i="1"/>
  <c r="H392" i="1"/>
  <c r="B444" i="1"/>
  <c r="F470" i="1"/>
  <c r="G496" i="1"/>
  <c r="F522" i="1"/>
  <c r="F548" i="1"/>
  <c r="I537" i="1"/>
  <c r="H600" i="1"/>
  <c r="B652" i="1"/>
  <c r="I27" i="8"/>
  <c r="I49" i="8"/>
  <c r="I87" i="8"/>
  <c r="I111" i="8"/>
  <c r="I116" i="8"/>
  <c r="I148" i="8"/>
  <c r="I222" i="8"/>
  <c r="I323" i="8"/>
  <c r="I331" i="8"/>
  <c r="I339" i="8"/>
  <c r="G392" i="8"/>
  <c r="I449" i="8"/>
  <c r="G522" i="8"/>
  <c r="F54" i="32"/>
  <c r="I72" i="32"/>
  <c r="F418" i="32"/>
  <c r="E574" i="32"/>
  <c r="I555" i="32"/>
  <c r="I571" i="32"/>
  <c r="F522" i="32"/>
  <c r="I65" i="34"/>
  <c r="I481" i="34"/>
  <c r="I489" i="34"/>
  <c r="E548" i="34"/>
  <c r="I535" i="34"/>
  <c r="I543" i="34"/>
  <c r="F54" i="34"/>
  <c r="I101" i="34"/>
  <c r="F158" i="34"/>
  <c r="I148" i="34"/>
  <c r="I157" i="34"/>
  <c r="I251" i="34"/>
  <c r="I280" i="34"/>
  <c r="I284" i="34"/>
  <c r="I310" i="34"/>
  <c r="I430" i="34"/>
  <c r="B470" i="34"/>
  <c r="I482" i="34"/>
  <c r="I490" i="34"/>
  <c r="I441" i="35"/>
  <c r="AJ439" i="62"/>
  <c r="AJ122" i="62"/>
  <c r="AJ339" i="62"/>
  <c r="AJ196" i="62"/>
  <c r="AJ112" i="62"/>
  <c r="AJ257" i="62"/>
  <c r="AJ435" i="62"/>
  <c r="AJ428" i="62"/>
  <c r="AJ438" i="62"/>
  <c r="AJ406" i="62"/>
  <c r="AJ415" i="62"/>
  <c r="AJ403" i="62"/>
  <c r="AJ386" i="62"/>
  <c r="AJ383" i="62"/>
  <c r="AJ374" i="62"/>
  <c r="AJ357" i="62"/>
  <c r="AJ348" i="62"/>
  <c r="AJ325" i="62"/>
  <c r="AJ333" i="62"/>
  <c r="AJ303" i="62"/>
  <c r="AJ307" i="62"/>
  <c r="AJ278" i="62"/>
  <c r="AJ267" i="62"/>
  <c r="AJ260" i="62"/>
  <c r="AJ258" i="62"/>
  <c r="AJ248" i="62"/>
  <c r="AJ215" i="62"/>
  <c r="AJ235" i="62"/>
  <c r="AJ190" i="62"/>
  <c r="AJ204" i="62"/>
  <c r="AJ198" i="62"/>
  <c r="AJ170" i="62"/>
  <c r="AJ146" i="62"/>
  <c r="AJ143" i="62"/>
  <c r="AJ130" i="62"/>
  <c r="AJ126" i="62"/>
  <c r="AJ111" i="62"/>
  <c r="AJ34" i="62"/>
  <c r="AI54" i="62"/>
  <c r="AG55" i="62" s="1"/>
  <c r="AJ49" i="62"/>
  <c r="T470" i="62"/>
  <c r="AJ431" i="62"/>
  <c r="AJ408" i="62"/>
  <c r="AJ402" i="62"/>
  <c r="AJ376" i="62"/>
  <c r="AJ364" i="62"/>
  <c r="AJ332" i="62"/>
  <c r="AJ254" i="62"/>
  <c r="AJ255" i="62"/>
  <c r="AJ261" i="62"/>
  <c r="AJ225" i="62"/>
  <c r="AJ207" i="62"/>
  <c r="AJ192" i="62"/>
  <c r="AJ150" i="62"/>
  <c r="AJ148" i="62"/>
  <c r="AJ117" i="62"/>
  <c r="AJ127" i="62"/>
  <c r="P81" i="62"/>
  <c r="AJ42" i="62"/>
  <c r="I652" i="62"/>
  <c r="G653" i="62" s="1"/>
  <c r="I236" i="62"/>
  <c r="E237" i="62" s="1"/>
  <c r="I210" i="62"/>
  <c r="B211" i="62" s="1"/>
  <c r="I106" i="62"/>
  <c r="D107" i="62" s="1"/>
  <c r="B496" i="3"/>
  <c r="F600" i="3"/>
  <c r="I130" i="2"/>
  <c r="I228" i="2"/>
  <c r="I569" i="3"/>
  <c r="G28" i="2"/>
  <c r="C54" i="2"/>
  <c r="I75" i="2"/>
  <c r="C28" i="1"/>
  <c r="D262" i="1"/>
  <c r="C80" i="8"/>
  <c r="I528" i="3"/>
  <c r="D470" i="2"/>
  <c r="I115" i="2"/>
  <c r="I166" i="2"/>
  <c r="F210" i="2"/>
  <c r="F418" i="2"/>
  <c r="I453" i="2"/>
  <c r="I507" i="2"/>
  <c r="F626" i="2"/>
  <c r="D28" i="1"/>
  <c r="C210" i="1"/>
  <c r="G314" i="1"/>
  <c r="D444" i="1"/>
  <c r="C626" i="1"/>
  <c r="F54" i="8"/>
  <c r="F158" i="8"/>
  <c r="F366" i="8"/>
  <c r="D496" i="3"/>
  <c r="H522" i="3"/>
  <c r="C80" i="2"/>
  <c r="I64" i="2"/>
  <c r="E470" i="2"/>
  <c r="I482" i="2"/>
  <c r="I490" i="2"/>
  <c r="C522" i="2"/>
  <c r="I516" i="2"/>
  <c r="C548" i="2"/>
  <c r="I528" i="2"/>
  <c r="I536" i="2"/>
  <c r="I544" i="2"/>
  <c r="I556" i="2"/>
  <c r="I562" i="2"/>
  <c r="I570" i="2"/>
  <c r="I156" i="2"/>
  <c r="H236" i="2"/>
  <c r="F392" i="2"/>
  <c r="B496" i="2"/>
  <c r="I476" i="1"/>
  <c r="I485" i="1"/>
  <c r="I531" i="1"/>
  <c r="I544" i="1"/>
  <c r="B28" i="1"/>
  <c r="D548" i="8"/>
  <c r="E574" i="8"/>
  <c r="F132" i="8"/>
  <c r="I503" i="34"/>
  <c r="I507" i="34"/>
  <c r="I511" i="34"/>
  <c r="I515" i="34"/>
  <c r="I519" i="34"/>
  <c r="I126" i="34"/>
  <c r="I279" i="34"/>
  <c r="F366" i="34"/>
  <c r="G522" i="34"/>
  <c r="I35" i="2"/>
  <c r="I114" i="2"/>
  <c r="I179" i="2"/>
  <c r="I206" i="2"/>
  <c r="I220" i="2"/>
  <c r="F132" i="1"/>
  <c r="I529" i="2"/>
  <c r="I541" i="2"/>
  <c r="F236" i="2"/>
  <c r="I449" i="1"/>
  <c r="C496" i="3"/>
  <c r="I131" i="2"/>
  <c r="I382" i="2"/>
  <c r="I429" i="2"/>
  <c r="I437" i="2"/>
  <c r="I469" i="2"/>
  <c r="I515" i="2"/>
  <c r="I557" i="1"/>
  <c r="E28" i="1"/>
  <c r="C106" i="1"/>
  <c r="H132" i="1"/>
  <c r="I519" i="3"/>
  <c r="D80" i="2"/>
  <c r="I70" i="2"/>
  <c r="D522" i="2"/>
  <c r="I511" i="2"/>
  <c r="F366" i="2"/>
  <c r="I449" i="2"/>
  <c r="I493" i="1"/>
  <c r="I529" i="1"/>
  <c r="C574" i="1"/>
  <c r="F28" i="1"/>
  <c r="C54" i="1"/>
  <c r="I37" i="1"/>
  <c r="I49" i="1"/>
  <c r="I53" i="1"/>
  <c r="I111" i="1"/>
  <c r="B132" i="1"/>
  <c r="D184" i="1"/>
  <c r="I200" i="1"/>
  <c r="F236" i="1"/>
  <c r="G262" i="1"/>
  <c r="I349" i="1"/>
  <c r="D392" i="1"/>
  <c r="F444" i="1"/>
  <c r="B548" i="1"/>
  <c r="F574" i="1"/>
  <c r="E626" i="1"/>
  <c r="F314" i="8"/>
  <c r="I509" i="8"/>
  <c r="I517" i="8"/>
  <c r="AG613" i="62"/>
  <c r="I548" i="62"/>
  <c r="F549" i="62" s="1"/>
  <c r="C470" i="3"/>
  <c r="I527" i="3"/>
  <c r="I8" i="3"/>
  <c r="I9" i="3"/>
  <c r="I10" i="3"/>
  <c r="I12" i="3"/>
  <c r="I13" i="3"/>
  <c r="I14" i="3"/>
  <c r="I15" i="3"/>
  <c r="I16" i="3"/>
  <c r="I17" i="3"/>
  <c r="I20" i="3"/>
  <c r="I21" i="3"/>
  <c r="I22" i="3"/>
  <c r="I23" i="3"/>
  <c r="I24" i="3"/>
  <c r="I25" i="3"/>
  <c r="I26" i="3"/>
  <c r="B54" i="3"/>
  <c r="I34" i="3"/>
  <c r="I35" i="3"/>
  <c r="H54" i="3"/>
  <c r="I38" i="3"/>
  <c r="I39" i="3"/>
  <c r="I40" i="3"/>
  <c r="I42" i="3"/>
  <c r="I43" i="3"/>
  <c r="I44" i="3"/>
  <c r="I46" i="3"/>
  <c r="I47" i="3"/>
  <c r="I48" i="3"/>
  <c r="I50" i="3"/>
  <c r="I51" i="3"/>
  <c r="I52" i="3"/>
  <c r="I66" i="3"/>
  <c r="I74" i="3"/>
  <c r="D106" i="3"/>
  <c r="I86" i="3"/>
  <c r="I87" i="3"/>
  <c r="I91" i="3"/>
  <c r="I92" i="3"/>
  <c r="I94" i="3"/>
  <c r="I95" i="3"/>
  <c r="I99" i="3"/>
  <c r="I100" i="3"/>
  <c r="I101" i="3"/>
  <c r="I102" i="3"/>
  <c r="I103" i="3"/>
  <c r="I112" i="3"/>
  <c r="I113" i="3"/>
  <c r="I114" i="3"/>
  <c r="I116" i="3"/>
  <c r="I117" i="3"/>
  <c r="I118" i="3"/>
  <c r="I120" i="3"/>
  <c r="I121" i="3"/>
  <c r="I122" i="3"/>
  <c r="I124" i="3"/>
  <c r="I125" i="3"/>
  <c r="I126" i="3"/>
  <c r="I128" i="3"/>
  <c r="I129" i="3"/>
  <c r="I130" i="3"/>
  <c r="B158" i="3"/>
  <c r="I138" i="3"/>
  <c r="I139" i="3"/>
  <c r="H158" i="3"/>
  <c r="I142" i="3"/>
  <c r="I143" i="3"/>
  <c r="I146" i="3"/>
  <c r="I147" i="3"/>
  <c r="I151" i="3"/>
  <c r="I152" i="3"/>
  <c r="I154" i="3"/>
  <c r="I155" i="3"/>
  <c r="C184" i="3"/>
  <c r="I167" i="3"/>
  <c r="I168" i="3"/>
  <c r="I171" i="3"/>
  <c r="I175" i="3"/>
  <c r="I176" i="3"/>
  <c r="I179" i="3"/>
  <c r="D210" i="3"/>
  <c r="I191" i="3"/>
  <c r="I193" i="3"/>
  <c r="I195" i="3"/>
  <c r="I201" i="3"/>
  <c r="I207" i="3"/>
  <c r="I209" i="3"/>
  <c r="E236" i="3"/>
  <c r="B236" i="3"/>
  <c r="I222" i="3"/>
  <c r="I223" i="3"/>
  <c r="I226" i="3"/>
  <c r="I230" i="3"/>
  <c r="I231" i="3"/>
  <c r="I234" i="3"/>
  <c r="I241" i="3"/>
  <c r="I242" i="3"/>
  <c r="I244" i="3"/>
  <c r="I245" i="3"/>
  <c r="I246" i="3"/>
  <c r="I248" i="3"/>
  <c r="I249" i="3"/>
  <c r="I250" i="3"/>
  <c r="I252" i="3"/>
  <c r="I253" i="3"/>
  <c r="I254" i="3"/>
  <c r="I256" i="3"/>
  <c r="I257" i="3"/>
  <c r="I258" i="3"/>
  <c r="I260" i="3"/>
  <c r="I261" i="3"/>
  <c r="G288" i="3"/>
  <c r="I269" i="3"/>
  <c r="I270" i="3"/>
  <c r="I271" i="3"/>
  <c r="I273" i="3"/>
  <c r="I274" i="3"/>
  <c r="I275" i="3"/>
  <c r="I277" i="3"/>
  <c r="I278" i="3"/>
  <c r="I279" i="3"/>
  <c r="I281" i="3"/>
  <c r="I282" i="3"/>
  <c r="I283" i="3"/>
  <c r="I285" i="3"/>
  <c r="I286" i="3"/>
  <c r="I287" i="3"/>
  <c r="H314" i="3"/>
  <c r="I295" i="3"/>
  <c r="I296" i="3"/>
  <c r="I299" i="3"/>
  <c r="I300" i="3"/>
  <c r="I303" i="3"/>
  <c r="I304" i="3"/>
  <c r="I307" i="3"/>
  <c r="I308" i="3"/>
  <c r="I311" i="3"/>
  <c r="I312" i="3"/>
  <c r="D340" i="3"/>
  <c r="I322" i="3"/>
  <c r="I324" i="3"/>
  <c r="I326" i="3"/>
  <c r="I328" i="3"/>
  <c r="I329" i="3"/>
  <c r="I330" i="3"/>
  <c r="I332" i="3"/>
  <c r="I333" i="3"/>
  <c r="I334" i="3"/>
  <c r="I337" i="3"/>
  <c r="I338" i="3"/>
  <c r="I346" i="3"/>
  <c r="I347" i="3"/>
  <c r="I348" i="3"/>
  <c r="I350" i="3"/>
  <c r="I351" i="3"/>
  <c r="I352" i="3"/>
  <c r="I354" i="3"/>
  <c r="I355" i="3"/>
  <c r="I356" i="3"/>
  <c r="I358" i="3"/>
  <c r="I359" i="3"/>
  <c r="I360" i="3"/>
  <c r="I362" i="3"/>
  <c r="I363" i="3"/>
  <c r="I364" i="3"/>
  <c r="C392" i="3"/>
  <c r="I372" i="3"/>
  <c r="I373" i="3"/>
  <c r="B392" i="3"/>
  <c r="I377" i="3"/>
  <c r="I380" i="3"/>
  <c r="I381" i="3"/>
  <c r="I385" i="3"/>
  <c r="I388" i="3"/>
  <c r="I389" i="3"/>
  <c r="D418" i="3"/>
  <c r="H418" i="3"/>
  <c r="I401" i="3"/>
  <c r="I409" i="3"/>
  <c r="I417" i="3"/>
  <c r="E444" i="3"/>
  <c r="I424" i="3"/>
  <c r="I426" i="3"/>
  <c r="I427" i="3"/>
  <c r="I428" i="3"/>
  <c r="I430" i="3"/>
  <c r="I431" i="3"/>
  <c r="I432" i="3"/>
  <c r="I434" i="3"/>
  <c r="I435" i="3"/>
  <c r="I436" i="3"/>
  <c r="I438" i="3"/>
  <c r="I439" i="3"/>
  <c r="I440" i="3"/>
  <c r="I442" i="3"/>
  <c r="I443" i="3"/>
  <c r="F470" i="3"/>
  <c r="I486" i="3"/>
  <c r="B574" i="3"/>
  <c r="C600" i="3"/>
  <c r="G600" i="3"/>
  <c r="I584" i="3"/>
  <c r="I592" i="3"/>
  <c r="I593" i="3"/>
  <c r="H626" i="3"/>
  <c r="I610" i="3"/>
  <c r="I618" i="3"/>
  <c r="I631" i="3"/>
  <c r="I632" i="3"/>
  <c r="I634" i="3"/>
  <c r="I636" i="3"/>
  <c r="I637" i="3"/>
  <c r="I638" i="3"/>
  <c r="I639" i="3"/>
  <c r="I640" i="3"/>
  <c r="I644" i="3"/>
  <c r="I645" i="3"/>
  <c r="I646" i="3"/>
  <c r="I647" i="3"/>
  <c r="I648" i="3"/>
  <c r="E80" i="2"/>
  <c r="I63" i="2"/>
  <c r="I477" i="2"/>
  <c r="I485" i="2"/>
  <c r="I493" i="2"/>
  <c r="E522" i="2"/>
  <c r="H470" i="1"/>
  <c r="H548" i="1"/>
  <c r="I481" i="3"/>
  <c r="G548" i="3"/>
  <c r="I51" i="2"/>
  <c r="I122" i="2"/>
  <c r="I151" i="2"/>
  <c r="I171" i="2"/>
  <c r="I533" i="2"/>
  <c r="G80" i="2"/>
  <c r="I192" i="2"/>
  <c r="E80" i="1"/>
  <c r="I545" i="1"/>
  <c r="B626" i="1"/>
  <c r="I536" i="3"/>
  <c r="I76" i="2"/>
  <c r="I123" i="2"/>
  <c r="I374" i="2"/>
  <c r="B80" i="1"/>
  <c r="B392" i="1"/>
  <c r="I450" i="3"/>
  <c r="I458" i="3"/>
  <c r="I466" i="3"/>
  <c r="C548" i="3"/>
  <c r="I535" i="3"/>
  <c r="H470" i="2"/>
  <c r="D548" i="2"/>
  <c r="H548" i="2"/>
  <c r="I453" i="3"/>
  <c r="I461" i="3"/>
  <c r="I469" i="3"/>
  <c r="I493" i="3"/>
  <c r="I502" i="3"/>
  <c r="I510" i="3"/>
  <c r="I518" i="3"/>
  <c r="I27" i="3"/>
  <c r="I37" i="3"/>
  <c r="I41" i="3"/>
  <c r="I49" i="3"/>
  <c r="I53" i="3"/>
  <c r="I67" i="3"/>
  <c r="I90" i="3"/>
  <c r="C132" i="3"/>
  <c r="I208" i="3"/>
  <c r="C236" i="3"/>
  <c r="G262" i="3"/>
  <c r="D262" i="3"/>
  <c r="I247" i="3"/>
  <c r="I255" i="3"/>
  <c r="I259" i="3"/>
  <c r="C288" i="3"/>
  <c r="D314" i="3"/>
  <c r="I298" i="3"/>
  <c r="I302" i="3"/>
  <c r="I306" i="3"/>
  <c r="I319" i="3"/>
  <c r="I353" i="3"/>
  <c r="I357" i="3"/>
  <c r="I361" i="3"/>
  <c r="I365" i="3"/>
  <c r="I404" i="3"/>
  <c r="I408" i="3"/>
  <c r="I412" i="3"/>
  <c r="F444" i="3"/>
  <c r="H444" i="3"/>
  <c r="I479" i="3"/>
  <c r="I487" i="3"/>
  <c r="B548" i="3"/>
  <c r="I454" i="2"/>
  <c r="C496" i="2"/>
  <c r="H522" i="2"/>
  <c r="I101" i="2"/>
  <c r="G470" i="2"/>
  <c r="C496" i="1"/>
  <c r="I479" i="1"/>
  <c r="I491" i="1"/>
  <c r="C522" i="1"/>
  <c r="I504" i="1"/>
  <c r="I512" i="1"/>
  <c r="I520" i="1"/>
  <c r="I528" i="1"/>
  <c r="H28" i="1"/>
  <c r="D132" i="1"/>
  <c r="B548" i="8"/>
  <c r="C574" i="8"/>
  <c r="I556" i="8"/>
  <c r="I7" i="8"/>
  <c r="E28" i="8"/>
  <c r="H28" i="8"/>
  <c r="I12" i="8"/>
  <c r="I13" i="8"/>
  <c r="I14" i="8"/>
  <c r="I15" i="8"/>
  <c r="I20" i="8"/>
  <c r="I21" i="8"/>
  <c r="I22" i="8"/>
  <c r="I23" i="8"/>
  <c r="I25" i="8"/>
  <c r="I33" i="8"/>
  <c r="I35" i="8"/>
  <c r="I36" i="8"/>
  <c r="I38" i="8"/>
  <c r="I39" i="8"/>
  <c r="I46" i="8"/>
  <c r="I47" i="8"/>
  <c r="I51" i="8"/>
  <c r="I52" i="8"/>
  <c r="I86" i="8"/>
  <c r="I91" i="8"/>
  <c r="I92" i="8"/>
  <c r="I93" i="8"/>
  <c r="I94" i="8"/>
  <c r="I95" i="8"/>
  <c r="I99" i="8"/>
  <c r="I100" i="8"/>
  <c r="I101" i="8"/>
  <c r="I102" i="8"/>
  <c r="I103" i="8"/>
  <c r="I112" i="8"/>
  <c r="G132" i="8"/>
  <c r="I120" i="8"/>
  <c r="I121" i="8"/>
  <c r="I124" i="8"/>
  <c r="I128" i="8"/>
  <c r="I129" i="8"/>
  <c r="I137" i="8"/>
  <c r="I138" i="8"/>
  <c r="I139" i="8"/>
  <c r="I140" i="8"/>
  <c r="I142" i="8"/>
  <c r="I144" i="8"/>
  <c r="I146" i="8"/>
  <c r="I147" i="8"/>
  <c r="I150" i="8"/>
  <c r="I151" i="8"/>
  <c r="I152" i="8"/>
  <c r="I154" i="8"/>
  <c r="I155" i="8"/>
  <c r="I156" i="8"/>
  <c r="I163" i="8"/>
  <c r="I165" i="8"/>
  <c r="I167" i="8"/>
  <c r="I169" i="8"/>
  <c r="I171" i="8"/>
  <c r="I173" i="8"/>
  <c r="I175" i="8"/>
  <c r="I177" i="8"/>
  <c r="I179" i="8"/>
  <c r="I181" i="8"/>
  <c r="I183" i="8"/>
  <c r="D210" i="8"/>
  <c r="I190" i="8"/>
  <c r="I191" i="8"/>
  <c r="I193" i="8"/>
  <c r="I194" i="8"/>
  <c r="I195" i="8"/>
  <c r="I197" i="8"/>
  <c r="I198" i="8"/>
  <c r="I201" i="8"/>
  <c r="I202" i="8"/>
  <c r="I203" i="8"/>
  <c r="I205" i="8"/>
  <c r="I206" i="8"/>
  <c r="I207" i="8"/>
  <c r="I209" i="8"/>
  <c r="E236" i="8"/>
  <c r="I218" i="8"/>
  <c r="I226" i="8"/>
  <c r="I227" i="8"/>
  <c r="I230" i="8"/>
  <c r="I234" i="8"/>
  <c r="I235" i="8"/>
  <c r="F262" i="8"/>
  <c r="I242" i="8"/>
  <c r="I244" i="8"/>
  <c r="I245" i="8"/>
  <c r="I246" i="8"/>
  <c r="I248" i="8"/>
  <c r="I249" i="8"/>
  <c r="I250" i="8"/>
  <c r="I252" i="8"/>
  <c r="I253" i="8"/>
  <c r="I254" i="8"/>
  <c r="I256" i="8"/>
  <c r="I257" i="8"/>
  <c r="I258" i="8"/>
  <c r="I260" i="8"/>
  <c r="I261" i="8"/>
  <c r="G288" i="8"/>
  <c r="I269" i="8"/>
  <c r="I273" i="8"/>
  <c r="I277" i="8"/>
  <c r="I278" i="8"/>
  <c r="I281" i="8"/>
  <c r="I285" i="8"/>
  <c r="I286" i="8"/>
  <c r="H314" i="8"/>
  <c r="I295" i="8"/>
  <c r="I296" i="8"/>
  <c r="I299" i="8"/>
  <c r="I300" i="8"/>
  <c r="I303" i="8"/>
  <c r="I304" i="8"/>
  <c r="I311" i="8"/>
  <c r="I312" i="8"/>
  <c r="I320" i="8"/>
  <c r="I321" i="8"/>
  <c r="I322" i="8"/>
  <c r="I324" i="8"/>
  <c r="I326" i="8"/>
  <c r="I328" i="8"/>
  <c r="I330" i="8"/>
  <c r="I332" i="8"/>
  <c r="I334" i="8"/>
  <c r="I336" i="8"/>
  <c r="I338" i="8"/>
  <c r="I347" i="8"/>
  <c r="H366" i="8"/>
  <c r="I351" i="8"/>
  <c r="I352" i="8"/>
  <c r="I355" i="8"/>
  <c r="I356" i="8"/>
  <c r="I358" i="8"/>
  <c r="I359" i="8"/>
  <c r="I360" i="8"/>
  <c r="I362" i="8"/>
  <c r="I363" i="8"/>
  <c r="I364" i="8"/>
  <c r="I375" i="8"/>
  <c r="I379" i="8"/>
  <c r="I383" i="8"/>
  <c r="I387" i="8"/>
  <c r="I391" i="8"/>
  <c r="D418" i="8"/>
  <c r="I401" i="8"/>
  <c r="I402" i="8"/>
  <c r="I405" i="8"/>
  <c r="I409" i="8"/>
  <c r="I413" i="8"/>
  <c r="I417" i="8"/>
  <c r="E444" i="8"/>
  <c r="I426" i="8"/>
  <c r="I430" i="8"/>
  <c r="I434" i="8"/>
  <c r="I436" i="8"/>
  <c r="I438" i="8"/>
  <c r="I440" i="8"/>
  <c r="I442" i="8"/>
  <c r="F470" i="8"/>
  <c r="F522" i="8"/>
  <c r="F548" i="8"/>
  <c r="G600" i="8"/>
  <c r="I587" i="8"/>
  <c r="I588" i="8"/>
  <c r="I595" i="8"/>
  <c r="H626" i="8"/>
  <c r="I623" i="8"/>
  <c r="I641" i="8"/>
  <c r="I642" i="8"/>
  <c r="I648" i="8"/>
  <c r="I650" i="8"/>
  <c r="I489" i="3"/>
  <c r="I43" i="2"/>
  <c r="I143" i="2"/>
  <c r="I164" i="2"/>
  <c r="I561" i="3"/>
  <c r="F28" i="2"/>
  <c r="H106" i="2"/>
  <c r="B106" i="1"/>
  <c r="B210" i="1"/>
  <c r="C444" i="1"/>
  <c r="F496" i="1"/>
  <c r="I544" i="3"/>
  <c r="I284" i="2"/>
  <c r="B522" i="2"/>
  <c r="E262" i="1"/>
  <c r="C80" i="3"/>
  <c r="I503" i="3"/>
  <c r="I511" i="3"/>
  <c r="I543" i="3"/>
  <c r="H574" i="3"/>
  <c r="I456" i="2"/>
  <c r="I484" i="1"/>
  <c r="I539" i="1"/>
  <c r="I556" i="1"/>
  <c r="G28" i="1"/>
  <c r="D54" i="1"/>
  <c r="I45" i="1"/>
  <c r="C132" i="1"/>
  <c r="E184" i="1"/>
  <c r="E210" i="1"/>
  <c r="I196" i="1"/>
  <c r="H288" i="1"/>
  <c r="B340" i="1"/>
  <c r="C366" i="1"/>
  <c r="E418" i="1"/>
  <c r="D600" i="1"/>
  <c r="F652" i="1"/>
  <c r="H496" i="3"/>
  <c r="I11" i="3"/>
  <c r="G54" i="3"/>
  <c r="G80" i="3"/>
  <c r="I75" i="3"/>
  <c r="H106" i="3"/>
  <c r="I98" i="3"/>
  <c r="I111" i="3"/>
  <c r="E132" i="3"/>
  <c r="C158" i="3"/>
  <c r="I192" i="3"/>
  <c r="I196" i="3"/>
  <c r="I204" i="3"/>
  <c r="I243" i="3"/>
  <c r="I251" i="3"/>
  <c r="H288" i="3"/>
  <c r="B314" i="3"/>
  <c r="I349" i="3"/>
  <c r="H80" i="3"/>
  <c r="I218" i="3"/>
  <c r="I475" i="3"/>
  <c r="C522" i="3"/>
  <c r="H548" i="3"/>
  <c r="I60" i="3"/>
  <c r="I68" i="3"/>
  <c r="I76" i="3"/>
  <c r="I115" i="3"/>
  <c r="I119" i="3"/>
  <c r="I123" i="3"/>
  <c r="I127" i="3"/>
  <c r="I131" i="3"/>
  <c r="F210" i="3"/>
  <c r="I323" i="3"/>
  <c r="I327" i="3"/>
  <c r="I331" i="3"/>
  <c r="I335" i="3"/>
  <c r="I339" i="3"/>
  <c r="I378" i="3"/>
  <c r="I425" i="3"/>
  <c r="I429" i="3"/>
  <c r="I433" i="3"/>
  <c r="I437" i="3"/>
  <c r="I441" i="3"/>
  <c r="I480" i="3"/>
  <c r="I488" i="3"/>
  <c r="E600" i="3"/>
  <c r="I594" i="3"/>
  <c r="F626" i="3"/>
  <c r="B80" i="2"/>
  <c r="I62" i="2"/>
  <c r="D496" i="2"/>
  <c r="I501" i="2"/>
  <c r="C80" i="1"/>
  <c r="I487" i="1"/>
  <c r="I495" i="1"/>
  <c r="D522" i="1"/>
  <c r="I547" i="1"/>
  <c r="G184" i="1"/>
  <c r="G496" i="34"/>
  <c r="I476" i="34"/>
  <c r="E496" i="2"/>
  <c r="E548" i="2"/>
  <c r="I531" i="2"/>
  <c r="I539" i="2"/>
  <c r="I547" i="2"/>
  <c r="I555" i="2"/>
  <c r="H80" i="1"/>
  <c r="I457" i="1"/>
  <c r="I465" i="1"/>
  <c r="I483" i="1"/>
  <c r="I503" i="1"/>
  <c r="I511" i="1"/>
  <c r="I519" i="1"/>
  <c r="I8" i="1"/>
  <c r="I12" i="1"/>
  <c r="I13" i="1"/>
  <c r="I14" i="1"/>
  <c r="I15" i="1"/>
  <c r="I16" i="1"/>
  <c r="I20" i="1"/>
  <c r="I21" i="1"/>
  <c r="I22" i="1"/>
  <c r="I24" i="1"/>
  <c r="B54" i="1"/>
  <c r="I34" i="1"/>
  <c r="I35" i="1"/>
  <c r="I38" i="1"/>
  <c r="I39" i="1"/>
  <c r="I40" i="1"/>
  <c r="I42" i="1"/>
  <c r="I43" i="1"/>
  <c r="I44" i="1"/>
  <c r="I46" i="1"/>
  <c r="I47" i="1"/>
  <c r="I48" i="1"/>
  <c r="I50" i="1"/>
  <c r="I51" i="1"/>
  <c r="F80" i="1"/>
  <c r="I86" i="1"/>
  <c r="I87" i="1"/>
  <c r="I91" i="1"/>
  <c r="I92" i="1"/>
  <c r="I94" i="1"/>
  <c r="I95" i="1"/>
  <c r="I99" i="1"/>
  <c r="I100" i="1"/>
  <c r="I101" i="1"/>
  <c r="I102" i="1"/>
  <c r="I103" i="1"/>
  <c r="I116" i="1"/>
  <c r="I117" i="1"/>
  <c r="I124" i="1"/>
  <c r="I125" i="1"/>
  <c r="B158" i="1"/>
  <c r="I138" i="1"/>
  <c r="I142" i="1"/>
  <c r="I143" i="1"/>
  <c r="I144" i="1"/>
  <c r="I146" i="1"/>
  <c r="I150" i="1"/>
  <c r="I151" i="1"/>
  <c r="I154" i="1"/>
  <c r="I165" i="1"/>
  <c r="I169" i="1"/>
  <c r="I171" i="1"/>
  <c r="I173" i="1"/>
  <c r="I177" i="1"/>
  <c r="I179" i="1"/>
  <c r="I181" i="1"/>
  <c r="D210" i="1"/>
  <c r="I190" i="1"/>
  <c r="I197" i="1"/>
  <c r="I198" i="1"/>
  <c r="I205" i="1"/>
  <c r="I206" i="1"/>
  <c r="I215" i="1"/>
  <c r="E236" i="1"/>
  <c r="I216" i="1"/>
  <c r="I219" i="1"/>
  <c r="I223" i="1"/>
  <c r="I224" i="1"/>
  <c r="I227" i="1"/>
  <c r="H314" i="1"/>
  <c r="C392" i="1"/>
  <c r="B574" i="1"/>
  <c r="C600" i="1"/>
  <c r="D626" i="1"/>
  <c r="E652" i="1"/>
  <c r="C470" i="8"/>
  <c r="I456" i="8"/>
  <c r="I464" i="8"/>
  <c r="H496" i="8"/>
  <c r="I79" i="32"/>
  <c r="I491" i="34"/>
  <c r="B80" i="34"/>
  <c r="F288" i="34"/>
  <c r="I23" i="35"/>
  <c r="I35" i="35"/>
  <c r="I143" i="35"/>
  <c r="I530" i="2"/>
  <c r="I538" i="2"/>
  <c r="I546" i="2"/>
  <c r="I558" i="2"/>
  <c r="I64" i="1"/>
  <c r="I72" i="1"/>
  <c r="I456" i="1"/>
  <c r="I464" i="1"/>
  <c r="I502" i="1"/>
  <c r="I510" i="1"/>
  <c r="I518" i="1"/>
  <c r="C548" i="1"/>
  <c r="D574" i="1"/>
  <c r="F210" i="1"/>
  <c r="G236" i="1"/>
  <c r="H262" i="1"/>
  <c r="B314" i="1"/>
  <c r="C340" i="1"/>
  <c r="D366" i="1"/>
  <c r="E392" i="1"/>
  <c r="F418" i="1"/>
  <c r="G444" i="1"/>
  <c r="B522" i="1"/>
  <c r="E600" i="1"/>
  <c r="F626" i="1"/>
  <c r="G652" i="1"/>
  <c r="E80" i="8"/>
  <c r="I61" i="8"/>
  <c r="I65" i="8"/>
  <c r="I69" i="8"/>
  <c r="I73" i="8"/>
  <c r="I77" i="8"/>
  <c r="F392" i="8"/>
  <c r="D522" i="8"/>
  <c r="I65" i="32"/>
  <c r="G80" i="34"/>
  <c r="D496" i="34"/>
  <c r="I475" i="34"/>
  <c r="E80" i="35"/>
  <c r="D470" i="35"/>
  <c r="F262" i="2"/>
  <c r="I242" i="2"/>
  <c r="I244" i="2"/>
  <c r="I245" i="2"/>
  <c r="I248" i="2"/>
  <c r="I249" i="2"/>
  <c r="I250" i="2"/>
  <c r="I252" i="2"/>
  <c r="I253" i="2"/>
  <c r="I254" i="2"/>
  <c r="I256" i="2"/>
  <c r="I258" i="2"/>
  <c r="I260" i="2"/>
  <c r="I261" i="2"/>
  <c r="B288" i="2"/>
  <c r="I270" i="2"/>
  <c r="I271" i="2"/>
  <c r="I273" i="2"/>
  <c r="I275" i="2"/>
  <c r="I281" i="2"/>
  <c r="I283" i="2"/>
  <c r="I287" i="2"/>
  <c r="H314" i="2"/>
  <c r="I295" i="2"/>
  <c r="I296" i="2"/>
  <c r="I299" i="2"/>
  <c r="I300" i="2"/>
  <c r="I303" i="2"/>
  <c r="I304" i="2"/>
  <c r="I307" i="2"/>
  <c r="I308" i="2"/>
  <c r="I311" i="2"/>
  <c r="I312" i="2"/>
  <c r="I320" i="2"/>
  <c r="D340" i="2"/>
  <c r="I322" i="2"/>
  <c r="I324" i="2"/>
  <c r="I325" i="2"/>
  <c r="I326" i="2"/>
  <c r="I328" i="2"/>
  <c r="I329" i="2"/>
  <c r="I330" i="2"/>
  <c r="I332" i="2"/>
  <c r="I333" i="2"/>
  <c r="I334" i="2"/>
  <c r="I336" i="2"/>
  <c r="I337" i="2"/>
  <c r="I338" i="2"/>
  <c r="B366" i="2"/>
  <c r="I346" i="2"/>
  <c r="I347" i="2"/>
  <c r="I348" i="2"/>
  <c r="I350" i="2"/>
  <c r="I351" i="2"/>
  <c r="I352" i="2"/>
  <c r="I354" i="2"/>
  <c r="I355" i="2"/>
  <c r="I356" i="2"/>
  <c r="I358" i="2"/>
  <c r="I359" i="2"/>
  <c r="I360" i="2"/>
  <c r="I362" i="2"/>
  <c r="I364" i="2"/>
  <c r="C392" i="2"/>
  <c r="I375" i="2"/>
  <c r="I376" i="2"/>
  <c r="I379" i="2"/>
  <c r="I383" i="2"/>
  <c r="I384" i="2"/>
  <c r="I387" i="2"/>
  <c r="I391" i="2"/>
  <c r="I398" i="2"/>
  <c r="H418" i="2"/>
  <c r="I401" i="2"/>
  <c r="I402" i="2"/>
  <c r="I405" i="2"/>
  <c r="I406" i="2"/>
  <c r="I409" i="2"/>
  <c r="I410" i="2"/>
  <c r="I413" i="2"/>
  <c r="I414" i="2"/>
  <c r="I417" i="2"/>
  <c r="E444" i="2"/>
  <c r="I426" i="2"/>
  <c r="I427" i="2"/>
  <c r="I428" i="2"/>
  <c r="I430" i="2"/>
  <c r="I431" i="2"/>
  <c r="I432" i="2"/>
  <c r="I434" i="2"/>
  <c r="I435" i="2"/>
  <c r="I436" i="2"/>
  <c r="I438" i="2"/>
  <c r="I439" i="2"/>
  <c r="I440" i="2"/>
  <c r="I442" i="2"/>
  <c r="I443" i="2"/>
  <c r="I459" i="2"/>
  <c r="I467" i="2"/>
  <c r="F496" i="2"/>
  <c r="I505" i="2"/>
  <c r="I513" i="2"/>
  <c r="I521" i="2"/>
  <c r="D600" i="2"/>
  <c r="I581" i="2"/>
  <c r="I589" i="2"/>
  <c r="I597" i="2"/>
  <c r="D626" i="2"/>
  <c r="I609" i="2"/>
  <c r="I617" i="2"/>
  <c r="I625" i="2"/>
  <c r="E652" i="2"/>
  <c r="I642" i="2"/>
  <c r="I649" i="2"/>
  <c r="D548" i="1"/>
  <c r="E574" i="1"/>
  <c r="I555" i="1"/>
  <c r="E54" i="1"/>
  <c r="G106" i="1"/>
  <c r="E158" i="1"/>
  <c r="F184" i="1"/>
  <c r="I178" i="1"/>
  <c r="G210" i="1"/>
  <c r="H236" i="1"/>
  <c r="B288" i="1"/>
  <c r="C314" i="1"/>
  <c r="D340" i="1"/>
  <c r="E366" i="1"/>
  <c r="F392" i="1"/>
  <c r="G418" i="1"/>
  <c r="I411" i="1"/>
  <c r="H444" i="1"/>
  <c r="B496" i="1"/>
  <c r="F600" i="1"/>
  <c r="G626" i="1"/>
  <c r="H652" i="1"/>
  <c r="H80" i="8"/>
  <c r="H470" i="8"/>
  <c r="I294" i="8"/>
  <c r="I357" i="8"/>
  <c r="I69" i="32"/>
  <c r="I86" i="32"/>
  <c r="I102" i="32"/>
  <c r="I378" i="32"/>
  <c r="I386" i="32"/>
  <c r="F470" i="32"/>
  <c r="I608" i="32"/>
  <c r="I639" i="32"/>
  <c r="I247" i="2"/>
  <c r="I251" i="2"/>
  <c r="I255" i="2"/>
  <c r="I259" i="2"/>
  <c r="H288" i="2"/>
  <c r="I294" i="2"/>
  <c r="D314" i="2"/>
  <c r="I298" i="2"/>
  <c r="I302" i="2"/>
  <c r="I310" i="2"/>
  <c r="B340" i="2"/>
  <c r="C340" i="2"/>
  <c r="E340" i="2"/>
  <c r="D366" i="2"/>
  <c r="G366" i="2"/>
  <c r="I349" i="2"/>
  <c r="I353" i="2"/>
  <c r="I357" i="2"/>
  <c r="I361" i="2"/>
  <c r="I365" i="2"/>
  <c r="E392" i="2"/>
  <c r="H392" i="2"/>
  <c r="G418" i="2"/>
  <c r="B418" i="2"/>
  <c r="I404" i="2"/>
  <c r="I416" i="2"/>
  <c r="F444" i="2"/>
  <c r="I452" i="2"/>
  <c r="I460" i="2"/>
  <c r="I468" i="2"/>
  <c r="I506" i="2"/>
  <c r="I514" i="2"/>
  <c r="B548" i="2"/>
  <c r="I608" i="2"/>
  <c r="I616" i="2"/>
  <c r="I624" i="2"/>
  <c r="I635" i="2"/>
  <c r="I651" i="2"/>
  <c r="I63" i="1"/>
  <c r="I71" i="1"/>
  <c r="I79" i="1"/>
  <c r="I455" i="1"/>
  <c r="I463" i="1"/>
  <c r="E548" i="1"/>
  <c r="H106" i="1"/>
  <c r="F158" i="1"/>
  <c r="H210" i="1"/>
  <c r="B262" i="1"/>
  <c r="C288" i="1"/>
  <c r="D314" i="1"/>
  <c r="E340" i="1"/>
  <c r="F366" i="1"/>
  <c r="G392" i="1"/>
  <c r="H418" i="1"/>
  <c r="B470" i="1"/>
  <c r="G600" i="1"/>
  <c r="H626" i="1"/>
  <c r="F288" i="8"/>
  <c r="B496" i="8"/>
  <c r="I62" i="34"/>
  <c r="I294" i="34"/>
  <c r="I309" i="34"/>
  <c r="I457" i="35"/>
  <c r="I465" i="35"/>
  <c r="G54" i="35"/>
  <c r="G80" i="35"/>
  <c r="I67" i="35"/>
  <c r="I75" i="35"/>
  <c r="I231" i="1"/>
  <c r="I232" i="1"/>
  <c r="I235" i="1"/>
  <c r="I241" i="1"/>
  <c r="I244" i="1"/>
  <c r="I245" i="1"/>
  <c r="I248" i="1"/>
  <c r="I249" i="1"/>
  <c r="I252" i="1"/>
  <c r="I253" i="1"/>
  <c r="I257" i="1"/>
  <c r="I260" i="1"/>
  <c r="I261" i="1"/>
  <c r="I267" i="1"/>
  <c r="I269" i="1"/>
  <c r="I270" i="1"/>
  <c r="I271" i="1"/>
  <c r="I273" i="1"/>
  <c r="I274" i="1"/>
  <c r="I275" i="1"/>
  <c r="I277" i="1"/>
  <c r="I278" i="1"/>
  <c r="I279" i="1"/>
  <c r="I281" i="1"/>
  <c r="I282" i="1"/>
  <c r="I283" i="1"/>
  <c r="I285" i="1"/>
  <c r="I286" i="1"/>
  <c r="I287" i="1"/>
  <c r="I295" i="1"/>
  <c r="I296" i="1"/>
  <c r="I297" i="1"/>
  <c r="I299" i="1"/>
  <c r="I300" i="1"/>
  <c r="I301" i="1"/>
  <c r="I303" i="1"/>
  <c r="I304" i="1"/>
  <c r="I305" i="1"/>
  <c r="I307" i="1"/>
  <c r="I308" i="1"/>
  <c r="I309" i="1"/>
  <c r="I311" i="1"/>
  <c r="I312" i="1"/>
  <c r="I313" i="1"/>
  <c r="I320" i="1"/>
  <c r="I324" i="1"/>
  <c r="I325" i="1"/>
  <c r="I326" i="1"/>
  <c r="I328" i="1"/>
  <c r="I329" i="1"/>
  <c r="I330" i="1"/>
  <c r="I332" i="1"/>
  <c r="I333" i="1"/>
  <c r="I334" i="1"/>
  <c r="I336" i="1"/>
  <c r="I337" i="1"/>
  <c r="I338" i="1"/>
  <c r="I345" i="1"/>
  <c r="I351" i="1"/>
  <c r="I354" i="1"/>
  <c r="I355" i="1"/>
  <c r="I358" i="1"/>
  <c r="I359" i="1"/>
  <c r="I362" i="1"/>
  <c r="I363" i="1"/>
  <c r="I372" i="1"/>
  <c r="I373" i="1"/>
  <c r="I375" i="1"/>
  <c r="I376" i="1"/>
  <c r="I377" i="1"/>
  <c r="I379" i="1"/>
  <c r="I380" i="1"/>
  <c r="I381" i="1"/>
  <c r="I383" i="1"/>
  <c r="I384" i="1"/>
  <c r="I385" i="1"/>
  <c r="I387" i="1"/>
  <c r="I388" i="1"/>
  <c r="I389" i="1"/>
  <c r="I391" i="1"/>
  <c r="I397" i="1"/>
  <c r="I398" i="1"/>
  <c r="I399" i="1"/>
  <c r="I401" i="1"/>
  <c r="I402" i="1"/>
  <c r="I403" i="1"/>
  <c r="I405" i="1"/>
  <c r="I406" i="1"/>
  <c r="I407" i="1"/>
  <c r="I409" i="1"/>
  <c r="I410" i="1"/>
  <c r="I413" i="1"/>
  <c r="I414" i="1"/>
  <c r="I415" i="1"/>
  <c r="I417" i="1"/>
  <c r="I423" i="1"/>
  <c r="I424" i="1"/>
  <c r="I426" i="1"/>
  <c r="I427" i="1"/>
  <c r="I428" i="1"/>
  <c r="I430" i="1"/>
  <c r="I431" i="1"/>
  <c r="I432" i="1"/>
  <c r="I434" i="1"/>
  <c r="I435" i="1"/>
  <c r="I436" i="1"/>
  <c r="I438" i="1"/>
  <c r="I439" i="1"/>
  <c r="I440" i="1"/>
  <c r="I442" i="1"/>
  <c r="I443" i="1"/>
  <c r="I486" i="1"/>
  <c r="I494" i="1"/>
  <c r="I532" i="1"/>
  <c r="I540" i="1"/>
  <c r="I580" i="1"/>
  <c r="I587" i="1"/>
  <c r="I588" i="1"/>
  <c r="I595" i="1"/>
  <c r="I596" i="1"/>
  <c r="I606" i="1"/>
  <c r="I614" i="1"/>
  <c r="I622" i="1"/>
  <c r="I641" i="1"/>
  <c r="I648" i="1"/>
  <c r="I649" i="1"/>
  <c r="F262" i="1"/>
  <c r="G288" i="1"/>
  <c r="B366" i="1"/>
  <c r="D418" i="1"/>
  <c r="E444" i="1"/>
  <c r="I60" i="8"/>
  <c r="I68" i="8"/>
  <c r="I76" i="8"/>
  <c r="E470" i="8"/>
  <c r="H548" i="8"/>
  <c r="I64" i="32"/>
  <c r="B80" i="32"/>
  <c r="B548" i="34"/>
  <c r="I530" i="34"/>
  <c r="I538" i="34"/>
  <c r="I546" i="34"/>
  <c r="I554" i="34"/>
  <c r="I558" i="34"/>
  <c r="F314" i="34"/>
  <c r="H314" i="34"/>
  <c r="F236" i="35"/>
  <c r="D496" i="35"/>
  <c r="I61" i="1"/>
  <c r="I65" i="1"/>
  <c r="I69" i="1"/>
  <c r="I73" i="1"/>
  <c r="I77" i="1"/>
  <c r="I450" i="1"/>
  <c r="I458" i="1"/>
  <c r="I466" i="1"/>
  <c r="I509" i="1"/>
  <c r="I517" i="1"/>
  <c r="I115" i="1"/>
  <c r="I119" i="1"/>
  <c r="I123" i="1"/>
  <c r="I127" i="1"/>
  <c r="I131" i="1"/>
  <c r="I170" i="1"/>
  <c r="I217" i="1"/>
  <c r="I225" i="1"/>
  <c r="I233" i="1"/>
  <c r="I268" i="1"/>
  <c r="I272" i="1"/>
  <c r="I276" i="1"/>
  <c r="I280" i="1"/>
  <c r="I284" i="1"/>
  <c r="I327" i="1"/>
  <c r="I331" i="1"/>
  <c r="I335" i="1"/>
  <c r="I339" i="1"/>
  <c r="I374" i="1"/>
  <c r="I378" i="1"/>
  <c r="I382" i="1"/>
  <c r="I386" i="1"/>
  <c r="I390" i="1"/>
  <c r="I425" i="1"/>
  <c r="I429" i="1"/>
  <c r="I433" i="1"/>
  <c r="I437" i="1"/>
  <c r="I441" i="1"/>
  <c r="I480" i="1"/>
  <c r="I488" i="1"/>
  <c r="I534" i="1"/>
  <c r="I542" i="1"/>
  <c r="I642" i="1"/>
  <c r="I63" i="8"/>
  <c r="I71" i="8"/>
  <c r="I79" i="8"/>
  <c r="I450" i="8"/>
  <c r="I454" i="8"/>
  <c r="I458" i="8"/>
  <c r="I462" i="8"/>
  <c r="I466" i="8"/>
  <c r="I483" i="8"/>
  <c r="I491" i="8"/>
  <c r="E522" i="8"/>
  <c r="I503" i="8"/>
  <c r="I511" i="8"/>
  <c r="I519" i="8"/>
  <c r="H574" i="8"/>
  <c r="I11" i="8"/>
  <c r="I19" i="8"/>
  <c r="C54" i="8"/>
  <c r="D80" i="32"/>
  <c r="I62" i="32"/>
  <c r="I71" i="32"/>
  <c r="I64" i="34"/>
  <c r="F236" i="34"/>
  <c r="I64" i="35"/>
  <c r="I73" i="35"/>
  <c r="G548" i="35"/>
  <c r="I546" i="35"/>
  <c r="H574" i="35"/>
  <c r="I481" i="1"/>
  <c r="I489" i="1"/>
  <c r="I535" i="1"/>
  <c r="I543" i="1"/>
  <c r="C496" i="8"/>
  <c r="H522" i="8"/>
  <c r="I531" i="8"/>
  <c r="I535" i="8"/>
  <c r="I539" i="8"/>
  <c r="I543" i="8"/>
  <c r="I547" i="8"/>
  <c r="I555" i="8"/>
  <c r="I559" i="8"/>
  <c r="C28" i="8"/>
  <c r="D28" i="8"/>
  <c r="F106" i="8"/>
  <c r="G106" i="8"/>
  <c r="H106" i="8"/>
  <c r="I105" i="8"/>
  <c r="I115" i="8"/>
  <c r="I119" i="8"/>
  <c r="I123" i="8"/>
  <c r="I127" i="8"/>
  <c r="I131" i="8"/>
  <c r="D158" i="8"/>
  <c r="I166" i="8"/>
  <c r="I170" i="8"/>
  <c r="I174" i="8"/>
  <c r="I178" i="8"/>
  <c r="I182" i="8"/>
  <c r="F210" i="8"/>
  <c r="I217" i="8"/>
  <c r="I221" i="8"/>
  <c r="I225" i="8"/>
  <c r="I229" i="8"/>
  <c r="I233" i="8"/>
  <c r="I272" i="8"/>
  <c r="I276" i="8"/>
  <c r="I280" i="8"/>
  <c r="I284" i="8"/>
  <c r="I327" i="8"/>
  <c r="I335" i="8"/>
  <c r="I374" i="8"/>
  <c r="I378" i="8"/>
  <c r="I382" i="8"/>
  <c r="I386" i="8"/>
  <c r="I390" i="8"/>
  <c r="F418" i="8"/>
  <c r="I425" i="8"/>
  <c r="I429" i="8"/>
  <c r="I433" i="8"/>
  <c r="I437" i="8"/>
  <c r="I441" i="8"/>
  <c r="G574" i="8"/>
  <c r="F626" i="8"/>
  <c r="E80" i="32"/>
  <c r="I70" i="32"/>
  <c r="I624" i="32"/>
  <c r="F132" i="34"/>
  <c r="H496" i="34"/>
  <c r="F236" i="36"/>
  <c r="B548" i="36"/>
  <c r="I62" i="8"/>
  <c r="I70" i="8"/>
  <c r="I78" i="8"/>
  <c r="I457" i="8"/>
  <c r="I465" i="8"/>
  <c r="D496" i="8"/>
  <c r="I502" i="8"/>
  <c r="I506" i="8"/>
  <c r="I510" i="8"/>
  <c r="I514" i="8"/>
  <c r="I518" i="8"/>
  <c r="G548" i="8"/>
  <c r="F314" i="32"/>
  <c r="I453" i="32"/>
  <c r="I461" i="32"/>
  <c r="I469" i="32"/>
  <c r="H574" i="32"/>
  <c r="I112" i="32"/>
  <c r="G210" i="32"/>
  <c r="I233" i="32"/>
  <c r="I616" i="32"/>
  <c r="C470" i="34"/>
  <c r="I450" i="34"/>
  <c r="I454" i="34"/>
  <c r="I458" i="34"/>
  <c r="I462" i="34"/>
  <c r="I466" i="34"/>
  <c r="I477" i="34"/>
  <c r="G54" i="8"/>
  <c r="I37" i="8"/>
  <c r="I41" i="8"/>
  <c r="I45" i="8"/>
  <c r="I53" i="8"/>
  <c r="G80" i="8"/>
  <c r="H132" i="8"/>
  <c r="G158" i="8"/>
  <c r="I141" i="8"/>
  <c r="I145" i="8"/>
  <c r="I149" i="8"/>
  <c r="I153" i="8"/>
  <c r="I157" i="8"/>
  <c r="H184" i="8"/>
  <c r="I192" i="8"/>
  <c r="I196" i="8"/>
  <c r="I200" i="8"/>
  <c r="I204" i="8"/>
  <c r="I208" i="8"/>
  <c r="F236" i="8"/>
  <c r="H236" i="8"/>
  <c r="C236" i="8"/>
  <c r="G262" i="8"/>
  <c r="D262" i="8"/>
  <c r="I247" i="8"/>
  <c r="I251" i="8"/>
  <c r="I255" i="8"/>
  <c r="I259" i="8"/>
  <c r="H288" i="8"/>
  <c r="E288" i="8"/>
  <c r="D314" i="8"/>
  <c r="G314" i="8"/>
  <c r="I298" i="8"/>
  <c r="I302" i="8"/>
  <c r="I306" i="8"/>
  <c r="I310" i="8"/>
  <c r="H340" i="8"/>
  <c r="I353" i="8"/>
  <c r="I361" i="8"/>
  <c r="I365" i="8"/>
  <c r="F444" i="8"/>
  <c r="H444" i="8"/>
  <c r="C444" i="8"/>
  <c r="D600" i="8"/>
  <c r="H600" i="8"/>
  <c r="G626" i="8"/>
  <c r="I483" i="32"/>
  <c r="B28" i="32"/>
  <c r="C28" i="32"/>
  <c r="I17" i="32"/>
  <c r="I25" i="32"/>
  <c r="H106" i="32"/>
  <c r="I73" i="34"/>
  <c r="I77" i="34"/>
  <c r="F262" i="34"/>
  <c r="E496" i="34"/>
  <c r="D548" i="34"/>
  <c r="H28" i="34"/>
  <c r="I127" i="34"/>
  <c r="I149" i="34"/>
  <c r="I208" i="34"/>
  <c r="I250" i="34"/>
  <c r="I268" i="34"/>
  <c r="I298" i="34"/>
  <c r="F392" i="34"/>
  <c r="B496" i="34"/>
  <c r="I72" i="35"/>
  <c r="F340" i="35"/>
  <c r="I271" i="36"/>
  <c r="I279" i="36"/>
  <c r="S106" i="62"/>
  <c r="L107" i="62" s="1"/>
  <c r="H80" i="32"/>
  <c r="D496" i="32"/>
  <c r="E28" i="32"/>
  <c r="I8" i="32"/>
  <c r="I12" i="32"/>
  <c r="I13" i="32"/>
  <c r="I15" i="32"/>
  <c r="I16" i="32"/>
  <c r="I20" i="32"/>
  <c r="I21" i="32"/>
  <c r="I23" i="32"/>
  <c r="I24" i="32"/>
  <c r="B54" i="32"/>
  <c r="I34" i="32"/>
  <c r="I35" i="32"/>
  <c r="I36" i="32"/>
  <c r="I38" i="32"/>
  <c r="I39" i="32"/>
  <c r="I40" i="32"/>
  <c r="I42" i="32"/>
  <c r="I43" i="32"/>
  <c r="I44" i="32"/>
  <c r="I46" i="32"/>
  <c r="I47" i="32"/>
  <c r="I48" i="32"/>
  <c r="I50" i="32"/>
  <c r="I51" i="32"/>
  <c r="I52" i="32"/>
  <c r="F80" i="32"/>
  <c r="I66" i="32"/>
  <c r="I74" i="32"/>
  <c r="D106" i="32"/>
  <c r="I87" i="32"/>
  <c r="I88" i="32"/>
  <c r="I91" i="32"/>
  <c r="I92" i="32"/>
  <c r="I93" i="32"/>
  <c r="I95" i="32"/>
  <c r="I96" i="32"/>
  <c r="I99" i="32"/>
  <c r="I100" i="32"/>
  <c r="I101" i="32"/>
  <c r="I103" i="32"/>
  <c r="I104" i="32"/>
  <c r="I113" i="32"/>
  <c r="I114" i="32"/>
  <c r="I125" i="32"/>
  <c r="I143" i="32"/>
  <c r="I151" i="32"/>
  <c r="G184" i="32"/>
  <c r="I171" i="32"/>
  <c r="D210" i="32"/>
  <c r="H80" i="34"/>
  <c r="I79" i="34"/>
  <c r="E470" i="34"/>
  <c r="I453" i="34"/>
  <c r="I457" i="34"/>
  <c r="I461" i="34"/>
  <c r="I465" i="34"/>
  <c r="I469" i="34"/>
  <c r="D522" i="34"/>
  <c r="F600" i="34"/>
  <c r="I61" i="35"/>
  <c r="I554" i="35"/>
  <c r="I558" i="35"/>
  <c r="G28" i="35"/>
  <c r="B28" i="35"/>
  <c r="I18" i="35"/>
  <c r="D54" i="35"/>
  <c r="I60" i="35"/>
  <c r="I68" i="35"/>
  <c r="I76" i="35"/>
  <c r="F106" i="35"/>
  <c r="G106" i="35"/>
  <c r="C132" i="35"/>
  <c r="I115" i="35"/>
  <c r="I119" i="35"/>
  <c r="I123" i="35"/>
  <c r="I127" i="35"/>
  <c r="I131" i="35"/>
  <c r="D158" i="35"/>
  <c r="E158" i="35"/>
  <c r="I149" i="35"/>
  <c r="I153" i="35"/>
  <c r="I166" i="35"/>
  <c r="I170" i="35"/>
  <c r="I174" i="35"/>
  <c r="I178" i="35"/>
  <c r="I62" i="36"/>
  <c r="I66" i="36"/>
  <c r="I70" i="36"/>
  <c r="I74" i="36"/>
  <c r="I78" i="36"/>
  <c r="I455" i="8"/>
  <c r="I463" i="8"/>
  <c r="I476" i="8"/>
  <c r="I480" i="8"/>
  <c r="I484" i="8"/>
  <c r="I488" i="8"/>
  <c r="I492" i="8"/>
  <c r="C522" i="8"/>
  <c r="I504" i="8"/>
  <c r="I508" i="8"/>
  <c r="I512" i="8"/>
  <c r="I516" i="8"/>
  <c r="I520" i="8"/>
  <c r="I529" i="8"/>
  <c r="I537" i="8"/>
  <c r="I545" i="8"/>
  <c r="I557" i="8"/>
  <c r="C496" i="32"/>
  <c r="E522" i="32"/>
  <c r="D548" i="32"/>
  <c r="F28" i="32"/>
  <c r="I11" i="32"/>
  <c r="I19" i="32"/>
  <c r="I27" i="32"/>
  <c r="G54" i="32"/>
  <c r="I37" i="32"/>
  <c r="I41" i="32"/>
  <c r="I45" i="32"/>
  <c r="I49" i="32"/>
  <c r="I53" i="32"/>
  <c r="G80" i="32"/>
  <c r="I67" i="32"/>
  <c r="I75" i="32"/>
  <c r="E106" i="32"/>
  <c r="I90" i="32"/>
  <c r="I98" i="32"/>
  <c r="I111" i="32"/>
  <c r="D158" i="32"/>
  <c r="G158" i="32"/>
  <c r="D184" i="32"/>
  <c r="H184" i="32"/>
  <c r="H470" i="34"/>
  <c r="I485" i="34"/>
  <c r="E522" i="34"/>
  <c r="H80" i="35"/>
  <c r="I401" i="35"/>
  <c r="E496" i="35"/>
  <c r="I485" i="35"/>
  <c r="I493" i="35"/>
  <c r="E548" i="35"/>
  <c r="I476" i="32"/>
  <c r="I484" i="32"/>
  <c r="I492" i="32"/>
  <c r="C522" i="32"/>
  <c r="G28" i="32"/>
  <c r="I10" i="32"/>
  <c r="D28" i="32"/>
  <c r="I18" i="32"/>
  <c r="I26" i="32"/>
  <c r="D54" i="32"/>
  <c r="H54" i="32"/>
  <c r="I60" i="32"/>
  <c r="I68" i="32"/>
  <c r="I76" i="32"/>
  <c r="F106" i="32"/>
  <c r="G106" i="32"/>
  <c r="I89" i="32"/>
  <c r="C106" i="32"/>
  <c r="I97" i="32"/>
  <c r="I105" i="32"/>
  <c r="I115" i="32"/>
  <c r="I170" i="32"/>
  <c r="I178" i="32"/>
  <c r="I217" i="32"/>
  <c r="I225" i="32"/>
  <c r="E314" i="32"/>
  <c r="C340" i="32"/>
  <c r="D340" i="32"/>
  <c r="E366" i="32"/>
  <c r="E600" i="32"/>
  <c r="I69" i="34"/>
  <c r="I78" i="34"/>
  <c r="I479" i="34"/>
  <c r="B80" i="35"/>
  <c r="I69" i="35"/>
  <c r="I77" i="35"/>
  <c r="F184" i="35"/>
  <c r="C470" i="35"/>
  <c r="I483" i="35"/>
  <c r="F54" i="35"/>
  <c r="I62" i="35"/>
  <c r="I70" i="35"/>
  <c r="I78" i="35"/>
  <c r="F158" i="35"/>
  <c r="F366" i="35"/>
  <c r="I424" i="35"/>
  <c r="I433" i="35"/>
  <c r="B470" i="35"/>
  <c r="I61" i="36"/>
  <c r="I65" i="36"/>
  <c r="I69" i="36"/>
  <c r="I73" i="36"/>
  <c r="I77" i="36"/>
  <c r="I169" i="36"/>
  <c r="I177" i="36"/>
  <c r="B470" i="36"/>
  <c r="C496" i="36"/>
  <c r="E574" i="36"/>
  <c r="C28" i="36"/>
  <c r="C210" i="32"/>
  <c r="I216" i="32"/>
  <c r="I224" i="32"/>
  <c r="I232" i="32"/>
  <c r="C262" i="32"/>
  <c r="E262" i="32"/>
  <c r="I246" i="32"/>
  <c r="I283" i="32"/>
  <c r="H366" i="32"/>
  <c r="I593" i="32"/>
  <c r="H626" i="32"/>
  <c r="I632" i="32"/>
  <c r="D470" i="34"/>
  <c r="C522" i="34"/>
  <c r="I502" i="34"/>
  <c r="I510" i="34"/>
  <c r="I518" i="34"/>
  <c r="E574" i="34"/>
  <c r="E470" i="35"/>
  <c r="I450" i="35"/>
  <c r="I454" i="35"/>
  <c r="I458" i="35"/>
  <c r="I462" i="35"/>
  <c r="I466" i="35"/>
  <c r="F340" i="36"/>
  <c r="G548" i="36"/>
  <c r="I9" i="36"/>
  <c r="I17" i="36"/>
  <c r="I25" i="36"/>
  <c r="E54" i="36"/>
  <c r="I36" i="36"/>
  <c r="I40" i="36"/>
  <c r="I44" i="36"/>
  <c r="I48" i="36"/>
  <c r="I52" i="36"/>
  <c r="I88" i="36"/>
  <c r="I96" i="36"/>
  <c r="I104" i="36"/>
  <c r="D132" i="36"/>
  <c r="E132" i="36"/>
  <c r="H132" i="36"/>
  <c r="I119" i="36"/>
  <c r="G158" i="36"/>
  <c r="I140" i="36"/>
  <c r="I144" i="36"/>
  <c r="I148" i="36"/>
  <c r="I152" i="36"/>
  <c r="I156" i="36"/>
  <c r="F184" i="36"/>
  <c r="H184" i="36"/>
  <c r="C184" i="36"/>
  <c r="G210" i="36"/>
  <c r="I195" i="36"/>
  <c r="I199" i="36"/>
  <c r="I203" i="36"/>
  <c r="I207" i="36"/>
  <c r="C236" i="36"/>
  <c r="E236" i="36"/>
  <c r="I242" i="36"/>
  <c r="D262" i="36"/>
  <c r="G262" i="36"/>
  <c r="I246" i="36"/>
  <c r="I250" i="36"/>
  <c r="I254" i="36"/>
  <c r="C80" i="34"/>
  <c r="I456" i="34"/>
  <c r="I464" i="34"/>
  <c r="H522" i="34"/>
  <c r="I529" i="34"/>
  <c r="I533" i="34"/>
  <c r="I537" i="34"/>
  <c r="I541" i="34"/>
  <c r="I545" i="34"/>
  <c r="I563" i="34"/>
  <c r="I571" i="34"/>
  <c r="E28" i="34"/>
  <c r="I12" i="34"/>
  <c r="I13" i="34"/>
  <c r="I14" i="34"/>
  <c r="I15" i="34"/>
  <c r="I20" i="34"/>
  <c r="I21" i="34"/>
  <c r="I22" i="34"/>
  <c r="B54" i="34"/>
  <c r="I34" i="34"/>
  <c r="I35" i="34"/>
  <c r="I38" i="34"/>
  <c r="I39" i="34"/>
  <c r="I42" i="34"/>
  <c r="I43" i="34"/>
  <c r="I46" i="34"/>
  <c r="I47" i="34"/>
  <c r="I50" i="34"/>
  <c r="I51" i="34"/>
  <c r="I66" i="34"/>
  <c r="I74" i="34"/>
  <c r="D106" i="34"/>
  <c r="I86" i="34"/>
  <c r="I87" i="34"/>
  <c r="I91" i="34"/>
  <c r="I92" i="34"/>
  <c r="I93" i="34"/>
  <c r="I94" i="34"/>
  <c r="I95" i="34"/>
  <c r="I99" i="34"/>
  <c r="I100" i="34"/>
  <c r="I102" i="34"/>
  <c r="I103" i="34"/>
  <c r="I112" i="34"/>
  <c r="I113" i="34"/>
  <c r="I114" i="34"/>
  <c r="I116" i="34"/>
  <c r="I118" i="34"/>
  <c r="I120" i="34"/>
  <c r="I121" i="34"/>
  <c r="I122" i="34"/>
  <c r="I124" i="34"/>
  <c r="I125" i="34"/>
  <c r="I128" i="34"/>
  <c r="I129" i="34"/>
  <c r="I130" i="34"/>
  <c r="B158" i="34"/>
  <c r="I138" i="34"/>
  <c r="E158" i="34"/>
  <c r="I140" i="34"/>
  <c r="I142" i="34"/>
  <c r="I143" i="34"/>
  <c r="I144" i="34"/>
  <c r="I146" i="34"/>
  <c r="I147" i="34"/>
  <c r="I150" i="34"/>
  <c r="I151" i="34"/>
  <c r="I152" i="34"/>
  <c r="I154" i="34"/>
  <c r="I155" i="34"/>
  <c r="I156" i="34"/>
  <c r="I164" i="34"/>
  <c r="I167" i="34"/>
  <c r="I168" i="34"/>
  <c r="I171" i="34"/>
  <c r="I172" i="34"/>
  <c r="I175" i="34"/>
  <c r="I176" i="34"/>
  <c r="I179" i="34"/>
  <c r="I180" i="34"/>
  <c r="I183" i="34"/>
  <c r="D210" i="34"/>
  <c r="I190" i="34"/>
  <c r="I193" i="34"/>
  <c r="I194" i="34"/>
  <c r="I197" i="34"/>
  <c r="I198" i="34"/>
  <c r="I201" i="34"/>
  <c r="I202" i="34"/>
  <c r="I205" i="34"/>
  <c r="I206" i="34"/>
  <c r="I209" i="34"/>
  <c r="E236" i="34"/>
  <c r="I218" i="34"/>
  <c r="I219" i="34"/>
  <c r="I222" i="34"/>
  <c r="I223" i="34"/>
  <c r="I226" i="34"/>
  <c r="I227" i="34"/>
  <c r="I230" i="34"/>
  <c r="I234" i="34"/>
  <c r="I235" i="34"/>
  <c r="I242" i="34"/>
  <c r="I244" i="34"/>
  <c r="I245" i="34"/>
  <c r="I246" i="34"/>
  <c r="I248" i="34"/>
  <c r="I249" i="34"/>
  <c r="I252" i="34"/>
  <c r="I253" i="34"/>
  <c r="I254" i="34"/>
  <c r="I256" i="34"/>
  <c r="I257" i="34"/>
  <c r="I258" i="34"/>
  <c r="I260" i="34"/>
  <c r="I261" i="34"/>
  <c r="G288" i="34"/>
  <c r="I269" i="34"/>
  <c r="I270" i="34"/>
  <c r="I271" i="34"/>
  <c r="I273" i="34"/>
  <c r="I274" i="34"/>
  <c r="I275" i="34"/>
  <c r="I277" i="34"/>
  <c r="I278" i="34"/>
  <c r="I281" i="34"/>
  <c r="I282" i="34"/>
  <c r="I283" i="34"/>
  <c r="I285" i="34"/>
  <c r="I286" i="34"/>
  <c r="I287" i="34"/>
  <c r="I295" i="34"/>
  <c r="I296" i="34"/>
  <c r="I297" i="34"/>
  <c r="I299" i="34"/>
  <c r="I300" i="34"/>
  <c r="I301" i="34"/>
  <c r="I303" i="34"/>
  <c r="I304" i="34"/>
  <c r="I305" i="34"/>
  <c r="I307" i="34"/>
  <c r="I308" i="34"/>
  <c r="I311" i="34"/>
  <c r="I312" i="34"/>
  <c r="I313" i="34"/>
  <c r="I320" i="34"/>
  <c r="I321" i="34"/>
  <c r="I322" i="34"/>
  <c r="I324" i="34"/>
  <c r="I325" i="34"/>
  <c r="I326" i="34"/>
  <c r="I328" i="34"/>
  <c r="I329" i="34"/>
  <c r="I330" i="34"/>
  <c r="I332" i="34"/>
  <c r="I333" i="34"/>
  <c r="I334" i="34"/>
  <c r="I336" i="34"/>
  <c r="I337" i="34"/>
  <c r="I338" i="34"/>
  <c r="B366" i="34"/>
  <c r="I346" i="34"/>
  <c r="I347" i="34"/>
  <c r="I350" i="34"/>
  <c r="I351" i="34"/>
  <c r="I354" i="34"/>
  <c r="I355" i="34"/>
  <c r="I358" i="34"/>
  <c r="I359" i="34"/>
  <c r="I362" i="34"/>
  <c r="I363" i="34"/>
  <c r="I371" i="34"/>
  <c r="I372" i="34"/>
  <c r="I373" i="34"/>
  <c r="I375" i="34"/>
  <c r="I376" i="34"/>
  <c r="I377" i="34"/>
  <c r="I379" i="34"/>
  <c r="I380" i="34"/>
  <c r="I381" i="34"/>
  <c r="I383" i="34"/>
  <c r="I384" i="34"/>
  <c r="I385" i="34"/>
  <c r="I387" i="34"/>
  <c r="I388" i="34"/>
  <c r="I389" i="34"/>
  <c r="I391" i="34"/>
  <c r="D418" i="34"/>
  <c r="I398" i="34"/>
  <c r="I399" i="34"/>
  <c r="I401" i="34"/>
  <c r="I402" i="34"/>
  <c r="I403" i="34"/>
  <c r="I405" i="34"/>
  <c r="I406" i="34"/>
  <c r="I409" i="34"/>
  <c r="I410" i="34"/>
  <c r="I411" i="34"/>
  <c r="I413" i="34"/>
  <c r="I414" i="34"/>
  <c r="I415" i="34"/>
  <c r="I417" i="34"/>
  <c r="I423" i="34"/>
  <c r="G444" i="34"/>
  <c r="I426" i="34"/>
  <c r="I427" i="34"/>
  <c r="I431" i="34"/>
  <c r="I434" i="34"/>
  <c r="I435" i="34"/>
  <c r="I438" i="34"/>
  <c r="I439" i="34"/>
  <c r="I442" i="34"/>
  <c r="I443" i="34"/>
  <c r="F470" i="34"/>
  <c r="F496" i="34"/>
  <c r="I486" i="34"/>
  <c r="I494" i="34"/>
  <c r="F522" i="34"/>
  <c r="F548" i="34"/>
  <c r="D600" i="34"/>
  <c r="G600" i="34"/>
  <c r="I589" i="34"/>
  <c r="D626" i="34"/>
  <c r="E652" i="34"/>
  <c r="I636" i="34"/>
  <c r="I644" i="34"/>
  <c r="I649" i="34"/>
  <c r="I477" i="35"/>
  <c r="I481" i="35"/>
  <c r="I198" i="32"/>
  <c r="I205" i="32"/>
  <c r="I206" i="32"/>
  <c r="F262" i="32"/>
  <c r="H262" i="32"/>
  <c r="I245" i="32"/>
  <c r="I254" i="32"/>
  <c r="I261" i="32"/>
  <c r="G288" i="32"/>
  <c r="I274" i="32"/>
  <c r="I275" i="32"/>
  <c r="H314" i="32"/>
  <c r="I303" i="32"/>
  <c r="I325" i="32"/>
  <c r="I333" i="32"/>
  <c r="I347" i="32"/>
  <c r="I348" i="32"/>
  <c r="I355" i="32"/>
  <c r="I363" i="32"/>
  <c r="H418" i="32"/>
  <c r="I401" i="32"/>
  <c r="I409" i="32"/>
  <c r="I417" i="32"/>
  <c r="E444" i="32"/>
  <c r="I428" i="32"/>
  <c r="I436" i="32"/>
  <c r="F574" i="32"/>
  <c r="I585" i="32"/>
  <c r="I638" i="32"/>
  <c r="I640" i="32"/>
  <c r="I646" i="32"/>
  <c r="I647" i="32"/>
  <c r="I648" i="32"/>
  <c r="D80" i="34"/>
  <c r="I504" i="34"/>
  <c r="I508" i="34"/>
  <c r="I512" i="34"/>
  <c r="I516" i="34"/>
  <c r="I520" i="34"/>
  <c r="H574" i="34"/>
  <c r="F28" i="34"/>
  <c r="I19" i="34"/>
  <c r="G54" i="34"/>
  <c r="I67" i="34"/>
  <c r="I75" i="34"/>
  <c r="E132" i="34"/>
  <c r="H132" i="34"/>
  <c r="G158" i="34"/>
  <c r="I141" i="34"/>
  <c r="H184" i="34"/>
  <c r="E210" i="34"/>
  <c r="B210" i="34"/>
  <c r="I200" i="34"/>
  <c r="H236" i="34"/>
  <c r="C236" i="34"/>
  <c r="B262" i="34"/>
  <c r="D262" i="34"/>
  <c r="H288" i="34"/>
  <c r="E288" i="34"/>
  <c r="D314" i="34"/>
  <c r="G314" i="34"/>
  <c r="I302" i="34"/>
  <c r="E340" i="34"/>
  <c r="D392" i="34"/>
  <c r="H392" i="34"/>
  <c r="G418" i="34"/>
  <c r="I404" i="34"/>
  <c r="I408" i="34"/>
  <c r="I412" i="34"/>
  <c r="I416" i="34"/>
  <c r="F444" i="34"/>
  <c r="H444" i="34"/>
  <c r="C444" i="34"/>
  <c r="I495" i="34"/>
  <c r="I527" i="34"/>
  <c r="E600" i="34"/>
  <c r="I608" i="34"/>
  <c r="I616" i="34"/>
  <c r="I624" i="34"/>
  <c r="I635" i="34"/>
  <c r="I651" i="34"/>
  <c r="C80" i="35"/>
  <c r="I452" i="35"/>
  <c r="I456" i="35"/>
  <c r="I460" i="35"/>
  <c r="I464" i="35"/>
  <c r="I468" i="35"/>
  <c r="I531" i="35"/>
  <c r="I539" i="35"/>
  <c r="I547" i="35"/>
  <c r="E574" i="35"/>
  <c r="F288" i="36"/>
  <c r="C106" i="36"/>
  <c r="H236" i="32"/>
  <c r="C288" i="32"/>
  <c r="C366" i="32"/>
  <c r="G418" i="32"/>
  <c r="D600" i="32"/>
  <c r="G626" i="32"/>
  <c r="E80" i="34"/>
  <c r="C496" i="34"/>
  <c r="C548" i="34"/>
  <c r="I562" i="34"/>
  <c r="I570" i="34"/>
  <c r="I11" i="34"/>
  <c r="D28" i="34"/>
  <c r="I27" i="34"/>
  <c r="D54" i="34"/>
  <c r="E54" i="34"/>
  <c r="I60" i="34"/>
  <c r="I68" i="34"/>
  <c r="I76" i="34"/>
  <c r="F106" i="34"/>
  <c r="G106" i="34"/>
  <c r="B106" i="34"/>
  <c r="D132" i="34"/>
  <c r="I115" i="34"/>
  <c r="I119" i="34"/>
  <c r="I123" i="34"/>
  <c r="I131" i="34"/>
  <c r="D158" i="34"/>
  <c r="I145" i="34"/>
  <c r="I153" i="34"/>
  <c r="E184" i="34"/>
  <c r="G184" i="34"/>
  <c r="I166" i="34"/>
  <c r="I170" i="34"/>
  <c r="I174" i="34"/>
  <c r="I178" i="34"/>
  <c r="I182" i="34"/>
  <c r="F210" i="34"/>
  <c r="I196" i="34"/>
  <c r="I204" i="34"/>
  <c r="G236" i="34"/>
  <c r="I217" i="34"/>
  <c r="I221" i="34"/>
  <c r="I225" i="34"/>
  <c r="I229" i="34"/>
  <c r="I233" i="34"/>
  <c r="H262" i="34"/>
  <c r="I247" i="34"/>
  <c r="I255" i="34"/>
  <c r="B288" i="34"/>
  <c r="I272" i="34"/>
  <c r="I276" i="34"/>
  <c r="B314" i="34"/>
  <c r="I306" i="34"/>
  <c r="I323" i="34"/>
  <c r="I327" i="34"/>
  <c r="I331" i="34"/>
  <c r="I335" i="34"/>
  <c r="I339" i="34"/>
  <c r="D366" i="34"/>
  <c r="E392" i="34"/>
  <c r="I374" i="34"/>
  <c r="I378" i="34"/>
  <c r="I382" i="34"/>
  <c r="I386" i="34"/>
  <c r="I390" i="34"/>
  <c r="F418" i="34"/>
  <c r="I425" i="34"/>
  <c r="I429" i="34"/>
  <c r="I433" i="34"/>
  <c r="I437" i="34"/>
  <c r="I441" i="34"/>
  <c r="I480" i="34"/>
  <c r="I488" i="34"/>
  <c r="I590" i="34"/>
  <c r="I598" i="34"/>
  <c r="D80" i="35"/>
  <c r="I476" i="35"/>
  <c r="I480" i="35"/>
  <c r="I8" i="35"/>
  <c r="I10" i="35"/>
  <c r="I12" i="35"/>
  <c r="I13" i="35"/>
  <c r="I14" i="35"/>
  <c r="I15" i="35"/>
  <c r="I16" i="35"/>
  <c r="I20" i="35"/>
  <c r="I21" i="35"/>
  <c r="I22" i="35"/>
  <c r="I24" i="35"/>
  <c r="I26" i="35"/>
  <c r="B54" i="35"/>
  <c r="I34" i="35"/>
  <c r="I38" i="35"/>
  <c r="I39" i="35"/>
  <c r="I42" i="35"/>
  <c r="I43" i="35"/>
  <c r="I46" i="35"/>
  <c r="I47" i="35"/>
  <c r="I50" i="35"/>
  <c r="I51" i="35"/>
  <c r="I66" i="35"/>
  <c r="I74" i="35"/>
  <c r="D106" i="35"/>
  <c r="I86" i="35"/>
  <c r="I91" i="35"/>
  <c r="I93" i="35"/>
  <c r="I94" i="35"/>
  <c r="I99" i="35"/>
  <c r="I100" i="35"/>
  <c r="I101" i="35"/>
  <c r="I102" i="35"/>
  <c r="I112" i="35"/>
  <c r="I113" i="35"/>
  <c r="I114" i="35"/>
  <c r="I116" i="35"/>
  <c r="I117" i="35"/>
  <c r="I120" i="35"/>
  <c r="I121" i="35"/>
  <c r="I124" i="35"/>
  <c r="I125" i="35"/>
  <c r="I128" i="35"/>
  <c r="I129" i="35"/>
  <c r="B158" i="35"/>
  <c r="I138" i="35"/>
  <c r="I139" i="35"/>
  <c r="I140" i="35"/>
  <c r="I142" i="35"/>
  <c r="I144" i="35"/>
  <c r="I146" i="35"/>
  <c r="I147" i="35"/>
  <c r="I148" i="35"/>
  <c r="I436" i="36"/>
  <c r="I530" i="36"/>
  <c r="I538" i="36"/>
  <c r="I546" i="36"/>
  <c r="I173" i="36"/>
  <c r="I456" i="36"/>
  <c r="I464" i="36"/>
  <c r="I476" i="36"/>
  <c r="I484" i="36"/>
  <c r="I492" i="36"/>
  <c r="H522" i="36"/>
  <c r="I533" i="36"/>
  <c r="I541" i="36"/>
  <c r="I557" i="36"/>
  <c r="AJ131" i="62"/>
  <c r="I150" i="35"/>
  <c r="I151" i="35"/>
  <c r="I154" i="35"/>
  <c r="I155" i="35"/>
  <c r="C184" i="35"/>
  <c r="I164" i="35"/>
  <c r="I165" i="35"/>
  <c r="I167" i="35"/>
  <c r="I168" i="35"/>
  <c r="I169" i="35"/>
  <c r="I171" i="35"/>
  <c r="I172" i="35"/>
  <c r="I173" i="35"/>
  <c r="I175" i="35"/>
  <c r="I176" i="35"/>
  <c r="I177" i="35"/>
  <c r="I179" i="35"/>
  <c r="I180" i="35"/>
  <c r="I181" i="35"/>
  <c r="I183" i="35"/>
  <c r="I189" i="35"/>
  <c r="I190" i="35"/>
  <c r="I191" i="35"/>
  <c r="I193" i="35"/>
  <c r="I194" i="35"/>
  <c r="I195" i="35"/>
  <c r="I197" i="35"/>
  <c r="I198" i="35"/>
  <c r="I199" i="35"/>
  <c r="I201" i="35"/>
  <c r="I202" i="35"/>
  <c r="I203" i="35"/>
  <c r="I205" i="35"/>
  <c r="I206" i="35"/>
  <c r="I207" i="35"/>
  <c r="I209" i="35"/>
  <c r="I215" i="35"/>
  <c r="I218" i="35"/>
  <c r="I219" i="35"/>
  <c r="I222" i="35"/>
  <c r="I223" i="35"/>
  <c r="I226" i="35"/>
  <c r="I227" i="35"/>
  <c r="I231" i="35"/>
  <c r="I234" i="35"/>
  <c r="I235" i="35"/>
  <c r="I241" i="35"/>
  <c r="I244" i="35"/>
  <c r="I245" i="35"/>
  <c r="I248" i="35"/>
  <c r="I249" i="35"/>
  <c r="I252" i="35"/>
  <c r="I253" i="35"/>
  <c r="I256" i="35"/>
  <c r="I257" i="35"/>
  <c r="I260" i="35"/>
  <c r="I261" i="35"/>
  <c r="I269" i="35"/>
  <c r="I271" i="35"/>
  <c r="I273" i="35"/>
  <c r="I274" i="35"/>
  <c r="I275" i="35"/>
  <c r="I277" i="35"/>
  <c r="I278" i="35"/>
  <c r="I279" i="35"/>
  <c r="I282" i="35"/>
  <c r="I283" i="35"/>
  <c r="I285" i="35"/>
  <c r="I287" i="35"/>
  <c r="H314" i="35"/>
  <c r="I295" i="35"/>
  <c r="I296" i="35"/>
  <c r="I297" i="35"/>
  <c r="I299" i="35"/>
  <c r="I300" i="35"/>
  <c r="I301" i="35"/>
  <c r="I303" i="35"/>
  <c r="I304" i="35"/>
  <c r="I305" i="35"/>
  <c r="I307" i="35"/>
  <c r="I308" i="35"/>
  <c r="I309" i="35"/>
  <c r="I311" i="35"/>
  <c r="I312" i="35"/>
  <c r="I313" i="35"/>
  <c r="I320" i="35"/>
  <c r="I321" i="35"/>
  <c r="I322" i="35"/>
  <c r="I324" i="35"/>
  <c r="I325" i="35"/>
  <c r="I326" i="35"/>
  <c r="I328" i="35"/>
  <c r="I329" i="35"/>
  <c r="I330" i="35"/>
  <c r="I332" i="35"/>
  <c r="I333" i="35"/>
  <c r="I336" i="35"/>
  <c r="I337" i="35"/>
  <c r="I338" i="35"/>
  <c r="I346" i="35"/>
  <c r="I347" i="35"/>
  <c r="I348" i="35"/>
  <c r="I350" i="35"/>
  <c r="I351" i="35"/>
  <c r="I352" i="35"/>
  <c r="I354" i="35"/>
  <c r="I355" i="35"/>
  <c r="I356" i="35"/>
  <c r="I358" i="35"/>
  <c r="I359" i="35"/>
  <c r="I360" i="35"/>
  <c r="I362" i="35"/>
  <c r="I363" i="35"/>
  <c r="I364" i="35"/>
  <c r="C392" i="35"/>
  <c r="I372" i="35"/>
  <c r="G392" i="35"/>
  <c r="I375" i="35"/>
  <c r="I376" i="35"/>
  <c r="I379" i="35"/>
  <c r="I380" i="35"/>
  <c r="I383" i="35"/>
  <c r="I384" i="35"/>
  <c r="I387" i="35"/>
  <c r="I388" i="35"/>
  <c r="I391" i="35"/>
  <c r="D418" i="35"/>
  <c r="I398" i="35"/>
  <c r="C418" i="35"/>
  <c r="I402" i="35"/>
  <c r="I405" i="35"/>
  <c r="I406" i="35"/>
  <c r="I409" i="35"/>
  <c r="I410" i="35"/>
  <c r="I413" i="35"/>
  <c r="I414" i="35"/>
  <c r="I417" i="35"/>
  <c r="E444" i="35"/>
  <c r="I426" i="35"/>
  <c r="D444" i="35"/>
  <c r="I428" i="35"/>
  <c r="I430" i="35"/>
  <c r="I431" i="35"/>
  <c r="I434" i="35"/>
  <c r="I435" i="35"/>
  <c r="I436" i="35"/>
  <c r="I438" i="35"/>
  <c r="I439" i="35"/>
  <c r="I440" i="35"/>
  <c r="I442" i="35"/>
  <c r="I443" i="35"/>
  <c r="F470" i="35"/>
  <c r="F522" i="35"/>
  <c r="H626" i="35"/>
  <c r="I609" i="35"/>
  <c r="I617" i="35"/>
  <c r="I625" i="35"/>
  <c r="G652" i="35"/>
  <c r="I636" i="35"/>
  <c r="I644" i="35"/>
  <c r="C80" i="36"/>
  <c r="I64" i="36"/>
  <c r="I72" i="36"/>
  <c r="D548" i="36"/>
  <c r="AG605" i="62"/>
  <c r="H184" i="35"/>
  <c r="E210" i="35"/>
  <c r="G210" i="35"/>
  <c r="B210" i="35"/>
  <c r="I204" i="35"/>
  <c r="I208" i="35"/>
  <c r="H236" i="35"/>
  <c r="C236" i="35"/>
  <c r="G262" i="35"/>
  <c r="I243" i="35"/>
  <c r="I255" i="35"/>
  <c r="I259" i="35"/>
  <c r="H288" i="35"/>
  <c r="G314" i="35"/>
  <c r="I365" i="35"/>
  <c r="I404" i="35"/>
  <c r="I408" i="35"/>
  <c r="I412" i="35"/>
  <c r="I416" i="35"/>
  <c r="F444" i="35"/>
  <c r="C444" i="35"/>
  <c r="H600" i="35"/>
  <c r="G626" i="35"/>
  <c r="D80" i="36"/>
  <c r="I502" i="36"/>
  <c r="I506" i="36"/>
  <c r="I510" i="36"/>
  <c r="I514" i="36"/>
  <c r="I518" i="36"/>
  <c r="H548" i="36"/>
  <c r="I531" i="36"/>
  <c r="I539" i="36"/>
  <c r="I547" i="36"/>
  <c r="C574" i="36"/>
  <c r="AJ329" i="62"/>
  <c r="I182" i="35"/>
  <c r="I196" i="35"/>
  <c r="I200" i="35"/>
  <c r="I217" i="35"/>
  <c r="D236" i="35"/>
  <c r="I229" i="35"/>
  <c r="I233" i="35"/>
  <c r="E262" i="35"/>
  <c r="I247" i="35"/>
  <c r="I251" i="35"/>
  <c r="D288" i="35"/>
  <c r="I272" i="35"/>
  <c r="I276" i="35"/>
  <c r="I280" i="35"/>
  <c r="I284" i="35"/>
  <c r="B314" i="35"/>
  <c r="E314" i="35"/>
  <c r="C340" i="35"/>
  <c r="G340" i="35"/>
  <c r="I323" i="35"/>
  <c r="I327" i="35"/>
  <c r="I331" i="35"/>
  <c r="I335" i="35"/>
  <c r="I339" i="35"/>
  <c r="D366" i="35"/>
  <c r="H366" i="35"/>
  <c r="E392" i="35"/>
  <c r="F418" i="35"/>
  <c r="I598" i="35"/>
  <c r="F626" i="35"/>
  <c r="I63" i="36"/>
  <c r="I67" i="36"/>
  <c r="I71" i="36"/>
  <c r="I75" i="36"/>
  <c r="I79" i="36"/>
  <c r="C470" i="36"/>
  <c r="G470" i="36"/>
  <c r="C522" i="36"/>
  <c r="I565" i="36"/>
  <c r="I573" i="36"/>
  <c r="E497" i="62"/>
  <c r="H497" i="62"/>
  <c r="I10" i="36"/>
  <c r="I11" i="36"/>
  <c r="D28" i="36"/>
  <c r="I14" i="36"/>
  <c r="I18" i="36"/>
  <c r="I19" i="36"/>
  <c r="I22" i="36"/>
  <c r="I26" i="36"/>
  <c r="I27" i="36"/>
  <c r="D54" i="36"/>
  <c r="H54" i="36"/>
  <c r="I38" i="36"/>
  <c r="I41" i="36"/>
  <c r="I49" i="36"/>
  <c r="F106" i="36"/>
  <c r="I89" i="36"/>
  <c r="I90" i="36"/>
  <c r="I91" i="36"/>
  <c r="I92" i="36"/>
  <c r="I97" i="36"/>
  <c r="I98" i="36"/>
  <c r="I99" i="36"/>
  <c r="I100" i="36"/>
  <c r="I111" i="36"/>
  <c r="I112" i="36"/>
  <c r="I115" i="36"/>
  <c r="I116" i="36"/>
  <c r="I120" i="36"/>
  <c r="I123" i="36"/>
  <c r="I127" i="36"/>
  <c r="I128" i="36"/>
  <c r="I131" i="36"/>
  <c r="D158" i="36"/>
  <c r="I141" i="36"/>
  <c r="I145" i="36"/>
  <c r="I149" i="36"/>
  <c r="I153" i="36"/>
  <c r="I157" i="36"/>
  <c r="G184" i="36"/>
  <c r="I166" i="36"/>
  <c r="I168" i="36"/>
  <c r="I170" i="36"/>
  <c r="I172" i="36"/>
  <c r="I174" i="36"/>
  <c r="I176" i="36"/>
  <c r="I178" i="36"/>
  <c r="I180" i="36"/>
  <c r="I182" i="36"/>
  <c r="F210" i="36"/>
  <c r="H210" i="36"/>
  <c r="I193" i="36"/>
  <c r="I196" i="36"/>
  <c r="I197" i="36"/>
  <c r="I200" i="36"/>
  <c r="I201" i="36"/>
  <c r="I204" i="36"/>
  <c r="I208" i="36"/>
  <c r="I209" i="36"/>
  <c r="I217" i="36"/>
  <c r="I218" i="36"/>
  <c r="I221" i="36"/>
  <c r="I222" i="36"/>
  <c r="I225" i="36"/>
  <c r="I226" i="36"/>
  <c r="I229" i="36"/>
  <c r="I230" i="36"/>
  <c r="I233" i="36"/>
  <c r="I234" i="36"/>
  <c r="H262" i="36"/>
  <c r="I243" i="36"/>
  <c r="I247" i="36"/>
  <c r="I251" i="36"/>
  <c r="I255" i="36"/>
  <c r="I259" i="36"/>
  <c r="AJ353" i="62"/>
  <c r="AJ249" i="62"/>
  <c r="AJ149" i="62"/>
  <c r="O81" i="62"/>
  <c r="Q81" i="62"/>
  <c r="L81" i="62"/>
  <c r="F54" i="36"/>
  <c r="I114" i="36"/>
  <c r="I118" i="36"/>
  <c r="I122" i="36"/>
  <c r="I126" i="36"/>
  <c r="I130" i="36"/>
  <c r="I216" i="36"/>
  <c r="I220" i="36"/>
  <c r="I224" i="36"/>
  <c r="I228" i="36"/>
  <c r="I232" i="36"/>
  <c r="AJ36" i="62"/>
  <c r="AJ193" i="62"/>
  <c r="AJ156" i="62"/>
  <c r="AJ44" i="62"/>
  <c r="AJ120" i="62"/>
  <c r="AG617" i="62"/>
  <c r="W630" i="62"/>
  <c r="AJ377" i="62"/>
  <c r="AJ322" i="62"/>
  <c r="AJ179" i="62"/>
  <c r="AJ378" i="62"/>
  <c r="AJ269" i="62"/>
  <c r="AJ372" i="62"/>
  <c r="AJ194" i="62"/>
  <c r="AJ360" i="62"/>
  <c r="AJ371" i="62"/>
  <c r="AJ253" i="62"/>
  <c r="AJ206" i="62"/>
  <c r="AJ157" i="62"/>
  <c r="AJ168" i="62"/>
  <c r="AJ37" i="62"/>
  <c r="AJ250" i="62"/>
  <c r="AJ114" i="62"/>
  <c r="AJ172" i="62"/>
  <c r="AJ50" i="62"/>
  <c r="I268" i="36"/>
  <c r="I272" i="36"/>
  <c r="I274" i="36"/>
  <c r="I276" i="36"/>
  <c r="I278" i="36"/>
  <c r="I280" i="36"/>
  <c r="I282" i="36"/>
  <c r="I284" i="36"/>
  <c r="I286" i="36"/>
  <c r="B314" i="36"/>
  <c r="I294" i="36"/>
  <c r="I295" i="36"/>
  <c r="H314" i="36"/>
  <c r="I302" i="36"/>
  <c r="I310" i="36"/>
  <c r="I311" i="36"/>
  <c r="C340" i="36"/>
  <c r="D340" i="36"/>
  <c r="I327" i="36"/>
  <c r="I331" i="36"/>
  <c r="I335" i="36"/>
  <c r="I339" i="36"/>
  <c r="D366" i="36"/>
  <c r="C366" i="36"/>
  <c r="I359" i="36"/>
  <c r="I374" i="36"/>
  <c r="I376" i="36"/>
  <c r="I379" i="36"/>
  <c r="I382" i="36"/>
  <c r="I383" i="36"/>
  <c r="I384" i="36"/>
  <c r="I387" i="36"/>
  <c r="I390" i="36"/>
  <c r="F418" i="36"/>
  <c r="I398" i="36"/>
  <c r="I400" i="36"/>
  <c r="I406" i="36"/>
  <c r="I408" i="36"/>
  <c r="I413" i="36"/>
  <c r="I416" i="36"/>
  <c r="I425" i="36"/>
  <c r="D444" i="36"/>
  <c r="I427" i="36"/>
  <c r="I433" i="36"/>
  <c r="I441" i="36"/>
  <c r="B522" i="36"/>
  <c r="F548" i="36"/>
  <c r="E600" i="36"/>
  <c r="I592" i="36"/>
  <c r="F626" i="36"/>
  <c r="I608" i="36"/>
  <c r="I616" i="36"/>
  <c r="I617" i="36"/>
  <c r="I624" i="36"/>
  <c r="I625" i="36"/>
  <c r="F652" i="36"/>
  <c r="AJ433" i="62"/>
  <c r="AJ425" i="62"/>
  <c r="AJ405" i="62"/>
  <c r="AJ305" i="62"/>
  <c r="AJ219" i="62"/>
  <c r="AJ202" i="62"/>
  <c r="AJ319" i="62"/>
  <c r="AJ398" i="62"/>
  <c r="AJ412" i="62"/>
  <c r="AJ118" i="62"/>
  <c r="AJ52" i="62"/>
  <c r="AJ45" i="62"/>
  <c r="AJ413" i="62"/>
  <c r="C288" i="36"/>
  <c r="E288" i="36"/>
  <c r="H288" i="36"/>
  <c r="H340" i="36"/>
  <c r="I352" i="36"/>
  <c r="I360" i="36"/>
  <c r="F392" i="36"/>
  <c r="H392" i="36"/>
  <c r="D418" i="36"/>
  <c r="I403" i="36"/>
  <c r="I407" i="36"/>
  <c r="I415" i="36"/>
  <c r="H444" i="36"/>
  <c r="C444" i="36"/>
  <c r="B496" i="36"/>
  <c r="F522" i="36"/>
  <c r="D626" i="36"/>
  <c r="I633" i="36"/>
  <c r="I641" i="36"/>
  <c r="I649" i="36"/>
  <c r="AG615" i="62"/>
  <c r="AJ352" i="62"/>
  <c r="AJ276" i="62"/>
  <c r="AJ182" i="62"/>
  <c r="AJ181" i="62"/>
  <c r="AJ35" i="62"/>
  <c r="AJ208" i="62"/>
  <c r="AJ382" i="62"/>
  <c r="AJ298" i="62"/>
  <c r="AJ176" i="62"/>
  <c r="I287" i="36"/>
  <c r="I326" i="36"/>
  <c r="I334" i="36"/>
  <c r="F366" i="36"/>
  <c r="AJ443" i="62"/>
  <c r="AJ397" i="62"/>
  <c r="AJ356" i="62"/>
  <c r="AJ287" i="62"/>
  <c r="AJ310" i="62"/>
  <c r="AJ203" i="62"/>
  <c r="AJ53" i="62"/>
  <c r="AJ167" i="62"/>
  <c r="T16" i="62"/>
  <c r="T8" i="62"/>
  <c r="T7" i="62"/>
  <c r="I237" i="62"/>
  <c r="J236" i="62"/>
  <c r="V237" i="62"/>
  <c r="F237" i="62"/>
  <c r="J470" i="62"/>
  <c r="G471" i="62"/>
  <c r="H471" i="62"/>
  <c r="C471" i="62"/>
  <c r="I471" i="62"/>
  <c r="B471" i="62"/>
  <c r="D471" i="62"/>
  <c r="E471" i="62"/>
  <c r="J80" i="62"/>
  <c r="D81" i="62"/>
  <c r="E81" i="62"/>
  <c r="I81" i="62"/>
  <c r="H81" i="62"/>
  <c r="C81" i="62"/>
  <c r="G81" i="62"/>
  <c r="B81" i="62"/>
  <c r="I653" i="62"/>
  <c r="I626" i="62"/>
  <c r="B627" i="62" s="1"/>
  <c r="AB630" i="62"/>
  <c r="I575" i="62"/>
  <c r="C575" i="62"/>
  <c r="B575" i="62"/>
  <c r="J574" i="62"/>
  <c r="R575" i="62"/>
  <c r="H575" i="62"/>
  <c r="L575" i="62"/>
  <c r="AI418" i="62"/>
  <c r="AG419" i="62" s="1"/>
  <c r="AG607" i="62"/>
  <c r="I392" i="62"/>
  <c r="G393" i="62" s="1"/>
  <c r="S340" i="62"/>
  <c r="P341" i="62" s="1"/>
  <c r="S210" i="62"/>
  <c r="M211" i="62" s="1"/>
  <c r="AJ323" i="62"/>
  <c r="AJ423" i="62"/>
  <c r="AJ47" i="62"/>
  <c r="I262" i="62"/>
  <c r="Z263" i="62" s="1"/>
  <c r="I28" i="62"/>
  <c r="P575" i="62"/>
  <c r="AG624" i="62"/>
  <c r="G575" i="62"/>
  <c r="AJ424" i="62"/>
  <c r="AE630" i="62"/>
  <c r="M575" i="62"/>
  <c r="B523" i="62"/>
  <c r="L523" i="62"/>
  <c r="D575" i="62"/>
  <c r="C497" i="62"/>
  <c r="I288" i="62"/>
  <c r="W289" i="62" s="1"/>
  <c r="AJ259" i="62"/>
  <c r="I418" i="62"/>
  <c r="AC419" i="62" s="1"/>
  <c r="AJ294" i="62"/>
  <c r="AJ174" i="62"/>
  <c r="AI132" i="62"/>
  <c r="AG133" i="62" s="1"/>
  <c r="AJ293" i="62"/>
  <c r="AJ115" i="62"/>
  <c r="AJ48" i="62"/>
  <c r="AJ43" i="62"/>
  <c r="N81" i="62"/>
  <c r="I523" i="62"/>
  <c r="H523" i="62"/>
  <c r="J522" i="62"/>
  <c r="M523" i="62"/>
  <c r="Q523" i="62"/>
  <c r="E523" i="62"/>
  <c r="D523" i="62"/>
  <c r="C523" i="62"/>
  <c r="O523" i="62"/>
  <c r="R523" i="62"/>
  <c r="AJ416" i="62"/>
  <c r="W237" i="62"/>
  <c r="AJ243" i="62"/>
  <c r="S523" i="62"/>
  <c r="T522" i="62"/>
  <c r="AJ440" i="62"/>
  <c r="AJ345" i="62"/>
  <c r="E575" i="62"/>
  <c r="AJ417" i="62"/>
  <c r="AJ442" i="62"/>
  <c r="AJ384" i="62"/>
  <c r="D497" i="62"/>
  <c r="I340" i="62"/>
  <c r="AC341" i="62" s="1"/>
  <c r="AI340" i="62"/>
  <c r="AH341" i="62" s="1"/>
  <c r="AJ350" i="62"/>
  <c r="AI288" i="62"/>
  <c r="AH289" i="62" s="1"/>
  <c r="AJ242" i="62"/>
  <c r="AI184" i="62"/>
  <c r="AF185" i="62" s="1"/>
  <c r="S236" i="62"/>
  <c r="M237" i="62" s="1"/>
  <c r="AI366" i="62"/>
  <c r="AE367" i="62" s="1"/>
  <c r="AI158" i="62"/>
  <c r="AD159" i="62" s="1"/>
  <c r="I54" i="62"/>
  <c r="D55" i="62" s="1"/>
  <c r="D237" i="62"/>
  <c r="AB237" i="62"/>
  <c r="AJ209" i="62"/>
  <c r="I132" i="62"/>
  <c r="AA133" i="62" s="1"/>
  <c r="S28" i="62"/>
  <c r="M29" i="62" s="1"/>
  <c r="I600" i="62"/>
  <c r="H601" i="62" s="1"/>
  <c r="N523" i="62"/>
  <c r="AA237" i="62"/>
  <c r="AJ163" i="62"/>
  <c r="S652" i="62"/>
  <c r="Q653" i="62" s="1"/>
  <c r="AJ436" i="62"/>
  <c r="AJ244" i="62"/>
  <c r="AC237" i="62"/>
  <c r="AI210" i="62"/>
  <c r="AH211" i="62" s="1"/>
  <c r="I158" i="62"/>
  <c r="AA159" i="62" s="1"/>
  <c r="F471" i="62"/>
  <c r="P523" i="62"/>
  <c r="F575" i="62"/>
  <c r="S366" i="62"/>
  <c r="R367" i="62" s="1"/>
  <c r="N575" i="62"/>
  <c r="S184" i="62"/>
  <c r="M185" i="62" s="1"/>
  <c r="AJ321" i="62"/>
  <c r="AJ33" i="62"/>
  <c r="AI236" i="62"/>
  <c r="AE237" i="62" s="1"/>
  <c r="T22" i="62"/>
  <c r="I184" i="62"/>
  <c r="D185" i="62" s="1"/>
  <c r="S575" i="62"/>
  <c r="T574" i="62"/>
  <c r="J496" i="62"/>
  <c r="B497" i="62"/>
  <c r="I497" i="62"/>
  <c r="S314" i="62"/>
  <c r="N315" i="62" s="1"/>
  <c r="S54" i="62"/>
  <c r="M55" i="62" s="1"/>
  <c r="I444" i="62"/>
  <c r="D445" i="62" s="1"/>
  <c r="AG611" i="62"/>
  <c r="S262" i="62"/>
  <c r="Q263" i="62" s="1"/>
  <c r="F523" i="62"/>
  <c r="Z237" i="62"/>
  <c r="AI262" i="62"/>
  <c r="AD263" i="62" s="1"/>
  <c r="S132" i="62"/>
  <c r="L133" i="62" s="1"/>
  <c r="AG616" i="62"/>
  <c r="S600" i="62"/>
  <c r="L601" i="62" s="1"/>
  <c r="S626" i="62"/>
  <c r="L627" i="62" s="1"/>
  <c r="AJ349" i="62"/>
  <c r="S392" i="62"/>
  <c r="P393" i="62" s="1"/>
  <c r="F81" i="62"/>
  <c r="AJ40" i="62"/>
  <c r="AG608" i="62"/>
  <c r="Q575" i="62"/>
  <c r="S496" i="62"/>
  <c r="P497" i="62" s="1"/>
  <c r="T548" i="62"/>
  <c r="O575" i="62"/>
  <c r="AJ432" i="62"/>
  <c r="F497" i="62"/>
  <c r="I366" i="62"/>
  <c r="Z367" i="62" s="1"/>
  <c r="AJ385" i="62"/>
  <c r="S418" i="62"/>
  <c r="M419" i="62" s="1"/>
  <c r="AJ434" i="62"/>
  <c r="AI392" i="62"/>
  <c r="AE393" i="62" s="1"/>
  <c r="S288" i="62"/>
  <c r="R289" i="62" s="1"/>
  <c r="V630" i="62"/>
  <c r="AF626" i="62"/>
  <c r="AB627" i="62" s="1"/>
  <c r="AI444" i="62"/>
  <c r="S158" i="62"/>
  <c r="M159" i="62" s="1"/>
  <c r="S444" i="62"/>
  <c r="N445" i="62" s="1"/>
  <c r="I314" i="62"/>
  <c r="V315" i="62" s="1"/>
  <c r="AJ137" i="62"/>
  <c r="AI314" i="62"/>
  <c r="AH315" i="62" s="1"/>
  <c r="AJ165" i="62"/>
  <c r="M81" i="62"/>
  <c r="S81" i="62"/>
  <c r="T80" i="62"/>
  <c r="C132" i="36"/>
  <c r="H28" i="36"/>
  <c r="G106" i="36"/>
  <c r="I399" i="36"/>
  <c r="B418" i="36"/>
  <c r="F600" i="36"/>
  <c r="E28" i="36"/>
  <c r="F28" i="36"/>
  <c r="I16" i="36"/>
  <c r="B54" i="36"/>
  <c r="C54" i="36"/>
  <c r="I46" i="36"/>
  <c r="I47" i="36"/>
  <c r="F80" i="36"/>
  <c r="I86" i="36"/>
  <c r="I93" i="36"/>
  <c r="I94" i="36"/>
  <c r="I101" i="36"/>
  <c r="I102" i="36"/>
  <c r="B132" i="36"/>
  <c r="I113" i="36"/>
  <c r="I117" i="36"/>
  <c r="I121" i="36"/>
  <c r="I125" i="36"/>
  <c r="I129" i="36"/>
  <c r="B158" i="36"/>
  <c r="I138" i="36"/>
  <c r="I139" i="36"/>
  <c r="I142" i="36"/>
  <c r="I143" i="36"/>
  <c r="I146" i="36"/>
  <c r="I147" i="36"/>
  <c r="I150" i="36"/>
  <c r="I151" i="36"/>
  <c r="I154" i="36"/>
  <c r="I155" i="36"/>
  <c r="I163" i="36"/>
  <c r="D184" i="36"/>
  <c r="I167" i="36"/>
  <c r="I171" i="36"/>
  <c r="I175" i="36"/>
  <c r="I179" i="36"/>
  <c r="I183" i="36"/>
  <c r="D210" i="36"/>
  <c r="I190" i="36"/>
  <c r="I194" i="36"/>
  <c r="I198" i="36"/>
  <c r="I202" i="36"/>
  <c r="I206" i="36"/>
  <c r="I215" i="36"/>
  <c r="I219" i="36"/>
  <c r="I223" i="36"/>
  <c r="I227" i="36"/>
  <c r="I231" i="36"/>
  <c r="I235" i="36"/>
  <c r="I244" i="36"/>
  <c r="I245" i="36"/>
  <c r="I248" i="36"/>
  <c r="I249" i="36"/>
  <c r="I252" i="36"/>
  <c r="I253" i="36"/>
  <c r="I256" i="36"/>
  <c r="I257" i="36"/>
  <c r="I260" i="36"/>
  <c r="I261" i="36"/>
  <c r="I269" i="36"/>
  <c r="I273" i="36"/>
  <c r="I277" i="36"/>
  <c r="I281" i="36"/>
  <c r="I285" i="36"/>
  <c r="I296" i="36"/>
  <c r="I299" i="36"/>
  <c r="I303" i="36"/>
  <c r="I304" i="36"/>
  <c r="I307" i="36"/>
  <c r="I312" i="36"/>
  <c r="I320" i="36"/>
  <c r="I328" i="36"/>
  <c r="I336" i="36"/>
  <c r="I347" i="36"/>
  <c r="I350" i="36"/>
  <c r="I351" i="36"/>
  <c r="I355" i="36"/>
  <c r="I358" i="36"/>
  <c r="I363" i="36"/>
  <c r="C392" i="36"/>
  <c r="D392" i="36"/>
  <c r="I375" i="36"/>
  <c r="I391" i="36"/>
  <c r="I435" i="36"/>
  <c r="I443" i="36"/>
  <c r="F470" i="36"/>
  <c r="D600" i="36"/>
  <c r="I584" i="36"/>
  <c r="I609" i="36"/>
  <c r="E652" i="36"/>
  <c r="I270" i="36"/>
  <c r="G288" i="36"/>
  <c r="D106" i="36"/>
  <c r="I542" i="36"/>
  <c r="H652" i="36"/>
  <c r="I488" i="36"/>
  <c r="I24" i="36"/>
  <c r="I95" i="36"/>
  <c r="I103" i="36"/>
  <c r="C262" i="36"/>
  <c r="D314" i="36"/>
  <c r="B392" i="36"/>
  <c r="C626" i="36"/>
  <c r="C158" i="36"/>
  <c r="I164" i="36"/>
  <c r="B444" i="36"/>
  <c r="I534" i="36"/>
  <c r="I191" i="36"/>
  <c r="B210" i="36"/>
  <c r="C314" i="36"/>
  <c r="F574" i="36"/>
  <c r="B106" i="36"/>
  <c r="G132" i="36"/>
  <c r="H158" i="36"/>
  <c r="B184" i="36"/>
  <c r="D236" i="36"/>
  <c r="B262" i="36"/>
  <c r="D288" i="36"/>
  <c r="H366" i="36"/>
  <c r="C418" i="36"/>
  <c r="F496" i="36"/>
  <c r="D652" i="36"/>
  <c r="I192" i="36"/>
  <c r="C210" i="36"/>
  <c r="I323" i="36"/>
  <c r="B340" i="36"/>
  <c r="I8" i="36"/>
  <c r="I481" i="36"/>
  <c r="I489" i="36"/>
  <c r="B28" i="36"/>
  <c r="I559" i="36"/>
  <c r="B236" i="36"/>
  <c r="I60" i="36"/>
  <c r="I68" i="36"/>
  <c r="I453" i="36"/>
  <c r="I461" i="36"/>
  <c r="I469" i="36"/>
  <c r="I76" i="36"/>
  <c r="I475" i="36"/>
  <c r="G28" i="36"/>
  <c r="I13" i="36"/>
  <c r="I21" i="36"/>
  <c r="I35" i="36"/>
  <c r="I43" i="36"/>
  <c r="I51" i="36"/>
  <c r="E158" i="36"/>
  <c r="I137" i="36"/>
  <c r="G314" i="36"/>
  <c r="I12" i="36"/>
  <c r="I20" i="36"/>
  <c r="I34" i="36"/>
  <c r="I42" i="36"/>
  <c r="I50" i="36"/>
  <c r="I87" i="36"/>
  <c r="E392" i="36"/>
  <c r="I371" i="36"/>
  <c r="E106" i="36"/>
  <c r="I85" i="36"/>
  <c r="E210" i="36"/>
  <c r="I189" i="36"/>
  <c r="H470" i="36"/>
  <c r="I15" i="36"/>
  <c r="I23" i="36"/>
  <c r="I37" i="36"/>
  <c r="I45" i="36"/>
  <c r="I53" i="36"/>
  <c r="E80" i="36"/>
  <c r="I59" i="36"/>
  <c r="H106" i="36"/>
  <c r="E262" i="36"/>
  <c r="I241" i="36"/>
  <c r="G54" i="36"/>
  <c r="G418" i="36"/>
  <c r="E496" i="36"/>
  <c r="I298" i="36"/>
  <c r="I306" i="36"/>
  <c r="I322" i="36"/>
  <c r="I330" i="36"/>
  <c r="I338" i="36"/>
  <c r="I346" i="36"/>
  <c r="I354" i="36"/>
  <c r="I362" i="36"/>
  <c r="I378" i="36"/>
  <c r="I386" i="36"/>
  <c r="I402" i="36"/>
  <c r="G574" i="36"/>
  <c r="I33" i="36"/>
  <c r="I297" i="36"/>
  <c r="I305" i="36"/>
  <c r="I313" i="36"/>
  <c r="I321" i="36"/>
  <c r="I329" i="36"/>
  <c r="I337" i="36"/>
  <c r="E366" i="36"/>
  <c r="I345" i="36"/>
  <c r="I353" i="36"/>
  <c r="I361" i="36"/>
  <c r="G392" i="36"/>
  <c r="I377" i="36"/>
  <c r="I385" i="36"/>
  <c r="I401" i="36"/>
  <c r="I409" i="36"/>
  <c r="I417" i="36"/>
  <c r="I449" i="36"/>
  <c r="I457" i="36"/>
  <c r="I465" i="36"/>
  <c r="E470" i="36"/>
  <c r="G652" i="36"/>
  <c r="I634" i="36"/>
  <c r="I642" i="36"/>
  <c r="I650" i="36"/>
  <c r="E340" i="36"/>
  <c r="I319" i="36"/>
  <c r="G366" i="36"/>
  <c r="H418" i="36"/>
  <c r="G626" i="36"/>
  <c r="I7" i="36"/>
  <c r="E314" i="36"/>
  <c r="I293" i="36"/>
  <c r="I301" i="36"/>
  <c r="I309" i="36"/>
  <c r="G340" i="36"/>
  <c r="I325" i="36"/>
  <c r="I333" i="36"/>
  <c r="I349" i="36"/>
  <c r="I357" i="36"/>
  <c r="I365" i="36"/>
  <c r="I373" i="36"/>
  <c r="I381" i="36"/>
  <c r="I389" i="36"/>
  <c r="E418" i="36"/>
  <c r="I397" i="36"/>
  <c r="I405" i="36"/>
  <c r="G444" i="36"/>
  <c r="I429" i="36"/>
  <c r="I437" i="36"/>
  <c r="I477" i="36"/>
  <c r="I485" i="36"/>
  <c r="I493" i="36"/>
  <c r="I300" i="36"/>
  <c r="I308" i="36"/>
  <c r="I324" i="36"/>
  <c r="I332" i="36"/>
  <c r="I348" i="36"/>
  <c r="I356" i="36"/>
  <c r="I364" i="36"/>
  <c r="I372" i="36"/>
  <c r="I380" i="36"/>
  <c r="I388" i="36"/>
  <c r="I404" i="36"/>
  <c r="I553" i="36"/>
  <c r="I414" i="36"/>
  <c r="I426" i="36"/>
  <c r="I434" i="36"/>
  <c r="I442" i="36"/>
  <c r="I454" i="36"/>
  <c r="I462" i="36"/>
  <c r="I482" i="36"/>
  <c r="I490" i="36"/>
  <c r="G522" i="36"/>
  <c r="I507" i="36"/>
  <c r="I515" i="36"/>
  <c r="I532" i="36"/>
  <c r="I540" i="36"/>
  <c r="H574" i="36"/>
  <c r="I558" i="36"/>
  <c r="I563" i="36"/>
  <c r="I571" i="36"/>
  <c r="G600" i="36"/>
  <c r="I582" i="36"/>
  <c r="I590" i="36"/>
  <c r="I598" i="36"/>
  <c r="H626" i="36"/>
  <c r="B652" i="36"/>
  <c r="G496" i="36"/>
  <c r="I562" i="36"/>
  <c r="I570" i="36"/>
  <c r="H600" i="36"/>
  <c r="I581" i="36"/>
  <c r="B600" i="36"/>
  <c r="I589" i="36"/>
  <c r="I597" i="36"/>
  <c r="I412" i="36"/>
  <c r="I424" i="36"/>
  <c r="I432" i="36"/>
  <c r="I440" i="36"/>
  <c r="I452" i="36"/>
  <c r="I460" i="36"/>
  <c r="I468" i="36"/>
  <c r="H496" i="36"/>
  <c r="I480" i="36"/>
  <c r="I505" i="36"/>
  <c r="I513" i="36"/>
  <c r="I521" i="36"/>
  <c r="B574" i="36"/>
  <c r="I556" i="36"/>
  <c r="B626" i="36"/>
  <c r="C652" i="36"/>
  <c r="I411" i="36"/>
  <c r="I423" i="36"/>
  <c r="I431" i="36"/>
  <c r="I439" i="36"/>
  <c r="E444" i="36"/>
  <c r="I451" i="36"/>
  <c r="I459" i="36"/>
  <c r="I467" i="36"/>
  <c r="I479" i="36"/>
  <c r="I487" i="36"/>
  <c r="I495" i="36"/>
  <c r="I504" i="36"/>
  <c r="I512" i="36"/>
  <c r="I520" i="36"/>
  <c r="I529" i="36"/>
  <c r="I537" i="36"/>
  <c r="I545" i="36"/>
  <c r="I410" i="36"/>
  <c r="I430" i="36"/>
  <c r="I438" i="36"/>
  <c r="I450" i="36"/>
  <c r="I458" i="36"/>
  <c r="I466" i="36"/>
  <c r="I478" i="36"/>
  <c r="I486" i="36"/>
  <c r="I494" i="36"/>
  <c r="I501" i="36"/>
  <c r="I509" i="36"/>
  <c r="I517" i="36"/>
  <c r="E522" i="36"/>
  <c r="I528" i="36"/>
  <c r="I536" i="36"/>
  <c r="I544" i="36"/>
  <c r="I555" i="36"/>
  <c r="I508" i="36"/>
  <c r="I516" i="36"/>
  <c r="I527" i="36"/>
  <c r="I535" i="36"/>
  <c r="I543" i="36"/>
  <c r="E548" i="36"/>
  <c r="D574" i="36"/>
  <c r="I554" i="36"/>
  <c r="C600" i="36"/>
  <c r="I611" i="36"/>
  <c r="I619" i="36"/>
  <c r="I636" i="36"/>
  <c r="I644" i="36"/>
  <c r="I564" i="36"/>
  <c r="I572" i="36"/>
  <c r="I583" i="36"/>
  <c r="I591" i="36"/>
  <c r="I599" i="36"/>
  <c r="E626" i="36"/>
  <c r="I610" i="36"/>
  <c r="I618" i="36"/>
  <c r="I635" i="36"/>
  <c r="I643" i="36"/>
  <c r="I651" i="36"/>
  <c r="I569" i="36"/>
  <c r="I623" i="36"/>
  <c r="I632" i="36"/>
  <c r="I648" i="36"/>
  <c r="I560" i="36"/>
  <c r="I568" i="36"/>
  <c r="I579" i="36"/>
  <c r="I587" i="36"/>
  <c r="I595" i="36"/>
  <c r="I606" i="36"/>
  <c r="I614" i="36"/>
  <c r="I622" i="36"/>
  <c r="I631" i="36"/>
  <c r="I639" i="36"/>
  <c r="I647" i="36"/>
  <c r="I561" i="36"/>
  <c r="I580" i="36"/>
  <c r="I615" i="36"/>
  <c r="I640" i="36"/>
  <c r="I567" i="36"/>
  <c r="I586" i="36"/>
  <c r="I594" i="36"/>
  <c r="I605" i="36"/>
  <c r="I613" i="36"/>
  <c r="I621" i="36"/>
  <c r="I638" i="36"/>
  <c r="I646" i="36"/>
  <c r="I588" i="36"/>
  <c r="I596" i="36"/>
  <c r="I607" i="36"/>
  <c r="I566" i="36"/>
  <c r="I585" i="36"/>
  <c r="I593" i="36"/>
  <c r="I612" i="36"/>
  <c r="I620" i="36"/>
  <c r="I637" i="36"/>
  <c r="I645" i="36"/>
  <c r="I267" i="35"/>
  <c r="G288" i="35"/>
  <c r="B366" i="35"/>
  <c r="I345" i="35"/>
  <c r="D184" i="35"/>
  <c r="I11" i="35"/>
  <c r="I19" i="35"/>
  <c r="I27" i="35"/>
  <c r="I37" i="35"/>
  <c r="I41" i="35"/>
  <c r="I45" i="35"/>
  <c r="I49" i="35"/>
  <c r="I53" i="35"/>
  <c r="I111" i="35"/>
  <c r="I157" i="35"/>
  <c r="I294" i="35"/>
  <c r="I298" i="35"/>
  <c r="I302" i="35"/>
  <c r="I306" i="35"/>
  <c r="I310" i="35"/>
  <c r="B340" i="35"/>
  <c r="I319" i="35"/>
  <c r="C366" i="35"/>
  <c r="I349" i="35"/>
  <c r="I353" i="35"/>
  <c r="I357" i="35"/>
  <c r="I361" i="35"/>
  <c r="D392" i="35"/>
  <c r="E418" i="35"/>
  <c r="I400" i="35"/>
  <c r="B418" i="35"/>
  <c r="B652" i="35"/>
  <c r="E106" i="35"/>
  <c r="F262" i="35"/>
  <c r="I97" i="35"/>
  <c r="I105" i="35"/>
  <c r="C314" i="35"/>
  <c r="E366" i="35"/>
  <c r="D28" i="35"/>
  <c r="I25" i="35"/>
  <c r="I36" i="35"/>
  <c r="I52" i="35"/>
  <c r="I88" i="35"/>
  <c r="I104" i="35"/>
  <c r="I118" i="35"/>
  <c r="I126" i="35"/>
  <c r="H158" i="35"/>
  <c r="G184" i="35"/>
  <c r="C210" i="35"/>
  <c r="I220" i="35"/>
  <c r="B262" i="35"/>
  <c r="I377" i="35"/>
  <c r="I403" i="35"/>
  <c r="I415" i="35"/>
  <c r="I192" i="35"/>
  <c r="I371" i="35"/>
  <c r="I397" i="35"/>
  <c r="I7" i="35"/>
  <c r="E28" i="35"/>
  <c r="E54" i="35"/>
  <c r="G236" i="35"/>
  <c r="B392" i="35"/>
  <c r="G444" i="35"/>
  <c r="I486" i="35"/>
  <c r="I163" i="35"/>
  <c r="H54" i="35"/>
  <c r="I44" i="35"/>
  <c r="I87" i="35"/>
  <c r="I96" i="35"/>
  <c r="I103" i="35"/>
  <c r="I122" i="35"/>
  <c r="I130" i="35"/>
  <c r="B184" i="35"/>
  <c r="H210" i="35"/>
  <c r="I224" i="35"/>
  <c r="I232" i="35"/>
  <c r="I250" i="35"/>
  <c r="I254" i="35"/>
  <c r="I373" i="35"/>
  <c r="I385" i="35"/>
  <c r="I399" i="35"/>
  <c r="I411" i="35"/>
  <c r="G600" i="35"/>
  <c r="B132" i="35"/>
  <c r="D210" i="35"/>
  <c r="I59" i="35"/>
  <c r="F80" i="35"/>
  <c r="H28" i="35"/>
  <c r="I89" i="35"/>
  <c r="H262" i="35"/>
  <c r="I268" i="35"/>
  <c r="B288" i="35"/>
  <c r="D340" i="35"/>
  <c r="I494" i="35"/>
  <c r="C28" i="35"/>
  <c r="I17" i="35"/>
  <c r="I40" i="35"/>
  <c r="I48" i="35"/>
  <c r="H106" i="35"/>
  <c r="I95" i="35"/>
  <c r="G132" i="35"/>
  <c r="I156" i="35"/>
  <c r="I216" i="35"/>
  <c r="I228" i="35"/>
  <c r="C262" i="35"/>
  <c r="I246" i="35"/>
  <c r="I258" i="35"/>
  <c r="I381" i="35"/>
  <c r="I389" i="35"/>
  <c r="I407" i="35"/>
  <c r="B444" i="35"/>
  <c r="I427" i="35"/>
  <c r="I9" i="35"/>
  <c r="I451" i="35"/>
  <c r="I455" i="35"/>
  <c r="I459" i="35"/>
  <c r="I463" i="35"/>
  <c r="I467" i="35"/>
  <c r="I555" i="35"/>
  <c r="I563" i="35"/>
  <c r="I571" i="35"/>
  <c r="I479" i="35"/>
  <c r="B106" i="35"/>
  <c r="I505" i="35"/>
  <c r="I513" i="35"/>
  <c r="I521" i="35"/>
  <c r="C106" i="35"/>
  <c r="B236" i="35"/>
  <c r="I242" i="35"/>
  <c r="I478" i="35"/>
  <c r="I482" i="35"/>
  <c r="I449" i="35"/>
  <c r="I453" i="35"/>
  <c r="I461" i="35"/>
  <c r="I469" i="35"/>
  <c r="E132" i="35"/>
  <c r="I85" i="35"/>
  <c r="H470" i="35"/>
  <c r="H496" i="35"/>
  <c r="I475" i="35"/>
  <c r="B522" i="35"/>
  <c r="H340" i="35"/>
  <c r="I33" i="35"/>
  <c r="I293" i="35"/>
  <c r="H392" i="35"/>
  <c r="H444" i="35"/>
  <c r="H418" i="35"/>
  <c r="I137" i="35"/>
  <c r="G522" i="35"/>
  <c r="H522" i="35"/>
  <c r="C522" i="35"/>
  <c r="D522" i="35"/>
  <c r="F496" i="35"/>
  <c r="G496" i="35"/>
  <c r="C626" i="35"/>
  <c r="I620" i="35"/>
  <c r="B548" i="35"/>
  <c r="D600" i="35"/>
  <c r="C496" i="35"/>
  <c r="E522" i="35"/>
  <c r="F548" i="35"/>
  <c r="C548" i="35"/>
  <c r="I648" i="35"/>
  <c r="I488" i="35"/>
  <c r="I507" i="35"/>
  <c r="I515" i="35"/>
  <c r="I534" i="35"/>
  <c r="I542" i="35"/>
  <c r="F574" i="35"/>
  <c r="I557" i="35"/>
  <c r="E600" i="35"/>
  <c r="D626" i="35"/>
  <c r="I631" i="35"/>
  <c r="I639" i="35"/>
  <c r="I647" i="35"/>
  <c r="I489" i="35"/>
  <c r="I508" i="35"/>
  <c r="I516" i="35"/>
  <c r="I527" i="35"/>
  <c r="I535" i="35"/>
  <c r="I543" i="35"/>
  <c r="I566" i="35"/>
  <c r="B574" i="35"/>
  <c r="I585" i="35"/>
  <c r="I593" i="35"/>
  <c r="I612" i="35"/>
  <c r="I632" i="35"/>
  <c r="I640" i="35"/>
  <c r="I487" i="35"/>
  <c r="I495" i="35"/>
  <c r="I506" i="35"/>
  <c r="I514" i="35"/>
  <c r="I533" i="35"/>
  <c r="I541" i="35"/>
  <c r="G574" i="35"/>
  <c r="I556" i="35"/>
  <c r="F600" i="35"/>
  <c r="E626" i="35"/>
  <c r="I503" i="35"/>
  <c r="I519" i="35"/>
  <c r="I491" i="35"/>
  <c r="I502" i="35"/>
  <c r="I510" i="35"/>
  <c r="I518" i="35"/>
  <c r="H548" i="35"/>
  <c r="I529" i="35"/>
  <c r="I537" i="35"/>
  <c r="I545" i="35"/>
  <c r="C574" i="35"/>
  <c r="I560" i="35"/>
  <c r="I568" i="35"/>
  <c r="I579" i="35"/>
  <c r="B600" i="35"/>
  <c r="I587" i="35"/>
  <c r="I595" i="35"/>
  <c r="I606" i="35"/>
  <c r="I614" i="35"/>
  <c r="I622" i="35"/>
  <c r="I484" i="35"/>
  <c r="I492" i="35"/>
  <c r="I511" i="35"/>
  <c r="I530" i="35"/>
  <c r="I538" i="35"/>
  <c r="F652" i="35"/>
  <c r="I490" i="35"/>
  <c r="I501" i="35"/>
  <c r="I509" i="35"/>
  <c r="I517" i="35"/>
  <c r="I528" i="35"/>
  <c r="I536" i="35"/>
  <c r="I544" i="35"/>
  <c r="D574" i="35"/>
  <c r="I559" i="35"/>
  <c r="I567" i="35"/>
  <c r="C600" i="35"/>
  <c r="I586" i="35"/>
  <c r="I594" i="35"/>
  <c r="I605" i="35"/>
  <c r="B626" i="35"/>
  <c r="I613" i="35"/>
  <c r="I621" i="35"/>
  <c r="H652" i="35"/>
  <c r="I633" i="35"/>
  <c r="I641" i="35"/>
  <c r="I649" i="35"/>
  <c r="I562" i="35"/>
  <c r="I570" i="35"/>
  <c r="I581" i="35"/>
  <c r="I589" i="35"/>
  <c r="I597" i="35"/>
  <c r="I608" i="35"/>
  <c r="I616" i="35"/>
  <c r="I624" i="35"/>
  <c r="I635" i="35"/>
  <c r="I643" i="35"/>
  <c r="I651" i="35"/>
  <c r="I561" i="35"/>
  <c r="I569" i="35"/>
  <c r="I580" i="35"/>
  <c r="I588" i="35"/>
  <c r="I596" i="35"/>
  <c r="I607" i="35"/>
  <c r="I615" i="35"/>
  <c r="I623" i="35"/>
  <c r="I634" i="35"/>
  <c r="I642" i="35"/>
  <c r="I650" i="35"/>
  <c r="I565" i="35"/>
  <c r="I573" i="35"/>
  <c r="I584" i="35"/>
  <c r="I592" i="35"/>
  <c r="I611" i="35"/>
  <c r="I619" i="35"/>
  <c r="C652" i="35"/>
  <c r="I638" i="35"/>
  <c r="I646" i="35"/>
  <c r="I564" i="35"/>
  <c r="I572" i="35"/>
  <c r="I583" i="35"/>
  <c r="I591" i="35"/>
  <c r="I599" i="35"/>
  <c r="I610" i="35"/>
  <c r="I618" i="35"/>
  <c r="D652" i="35"/>
  <c r="I637" i="35"/>
  <c r="I645" i="35"/>
  <c r="C418" i="34"/>
  <c r="I37" i="34"/>
  <c r="I41" i="34"/>
  <c r="I45" i="34"/>
  <c r="I49" i="34"/>
  <c r="I53" i="34"/>
  <c r="E106" i="34"/>
  <c r="I90" i="34"/>
  <c r="I98" i="34"/>
  <c r="B132" i="34"/>
  <c r="C158" i="34"/>
  <c r="D184" i="34"/>
  <c r="I259" i="34"/>
  <c r="I319" i="34"/>
  <c r="I349" i="34"/>
  <c r="I353" i="34"/>
  <c r="I357" i="34"/>
  <c r="I361" i="34"/>
  <c r="I365" i="34"/>
  <c r="B418" i="34"/>
  <c r="I400" i="34"/>
  <c r="F574" i="34"/>
  <c r="F652" i="34"/>
  <c r="I26" i="34"/>
  <c r="E366" i="34"/>
  <c r="G392" i="34"/>
  <c r="E418" i="34"/>
  <c r="I215" i="34"/>
  <c r="B28" i="34"/>
  <c r="I17" i="34"/>
  <c r="I24" i="34"/>
  <c r="I36" i="34"/>
  <c r="I52" i="34"/>
  <c r="I88" i="34"/>
  <c r="H158" i="34"/>
  <c r="I165" i="34"/>
  <c r="I181" i="34"/>
  <c r="H210" i="34"/>
  <c r="I199" i="34"/>
  <c r="I216" i="34"/>
  <c r="I224" i="34"/>
  <c r="C262" i="34"/>
  <c r="G340" i="34"/>
  <c r="I348" i="34"/>
  <c r="I360" i="34"/>
  <c r="H418" i="34"/>
  <c r="I428" i="34"/>
  <c r="I436" i="34"/>
  <c r="C626" i="34"/>
  <c r="I137" i="34"/>
  <c r="D444" i="34"/>
  <c r="I59" i="34"/>
  <c r="F80" i="34"/>
  <c r="C366" i="34"/>
  <c r="G28" i="34"/>
  <c r="I89" i="34"/>
  <c r="I97" i="34"/>
  <c r="I105" i="34"/>
  <c r="D288" i="34"/>
  <c r="C314" i="34"/>
  <c r="I650" i="34"/>
  <c r="I478" i="34"/>
  <c r="I192" i="34"/>
  <c r="I16" i="34"/>
  <c r="I25" i="34"/>
  <c r="I40" i="34"/>
  <c r="I44" i="34"/>
  <c r="I96" i="34"/>
  <c r="I173" i="34"/>
  <c r="I195" i="34"/>
  <c r="I207" i="34"/>
  <c r="D236" i="34"/>
  <c r="I228" i="34"/>
  <c r="E262" i="34"/>
  <c r="E314" i="34"/>
  <c r="H366" i="34"/>
  <c r="I356" i="34"/>
  <c r="B392" i="34"/>
  <c r="I581" i="34"/>
  <c r="I267" i="34"/>
  <c r="E444" i="34"/>
  <c r="C184" i="34"/>
  <c r="I163" i="34"/>
  <c r="B236" i="34"/>
  <c r="I10" i="34"/>
  <c r="I18" i="34"/>
  <c r="D340" i="34"/>
  <c r="C54" i="34"/>
  <c r="I243" i="34"/>
  <c r="C392" i="34"/>
  <c r="C28" i="34"/>
  <c r="I48" i="34"/>
  <c r="I104" i="34"/>
  <c r="I169" i="34"/>
  <c r="I177" i="34"/>
  <c r="I191" i="34"/>
  <c r="I203" i="34"/>
  <c r="I220" i="34"/>
  <c r="I232" i="34"/>
  <c r="C288" i="34"/>
  <c r="I352" i="34"/>
  <c r="I364" i="34"/>
  <c r="B444" i="34"/>
  <c r="I432" i="34"/>
  <c r="I440" i="34"/>
  <c r="I597" i="34"/>
  <c r="D652" i="34"/>
  <c r="B340" i="34"/>
  <c r="I468" i="34"/>
  <c r="I506" i="34"/>
  <c r="I514" i="34"/>
  <c r="I8" i="34"/>
  <c r="C106" i="34"/>
  <c r="B184" i="34"/>
  <c r="I424" i="34"/>
  <c r="I555" i="34"/>
  <c r="I452" i="34"/>
  <c r="I460" i="34"/>
  <c r="I9" i="34"/>
  <c r="C210" i="34"/>
  <c r="I451" i="34"/>
  <c r="I455" i="34"/>
  <c r="I459" i="34"/>
  <c r="I463" i="34"/>
  <c r="I467" i="34"/>
  <c r="I505" i="34"/>
  <c r="I509" i="34"/>
  <c r="I513" i="34"/>
  <c r="I517" i="34"/>
  <c r="I521" i="34"/>
  <c r="I33" i="34"/>
  <c r="H54" i="34"/>
  <c r="G132" i="34"/>
  <c r="I111" i="34"/>
  <c r="G262" i="34"/>
  <c r="I241" i="34"/>
  <c r="G470" i="34"/>
  <c r="I449" i="34"/>
  <c r="G548" i="34"/>
  <c r="I7" i="34"/>
  <c r="F626" i="34"/>
  <c r="I609" i="34"/>
  <c r="I617" i="34"/>
  <c r="I625" i="34"/>
  <c r="I85" i="34"/>
  <c r="I189" i="34"/>
  <c r="I293" i="34"/>
  <c r="I397" i="34"/>
  <c r="D574" i="34"/>
  <c r="I556" i="34"/>
  <c r="H626" i="34"/>
  <c r="E626" i="34"/>
  <c r="I501" i="34"/>
  <c r="H548" i="34"/>
  <c r="G366" i="34"/>
  <c r="I345" i="34"/>
  <c r="I531" i="34"/>
  <c r="I539" i="34"/>
  <c r="I547" i="34"/>
  <c r="I528" i="34"/>
  <c r="I536" i="34"/>
  <c r="I544" i="34"/>
  <c r="G574" i="34"/>
  <c r="I553" i="34"/>
  <c r="H600" i="34"/>
  <c r="I534" i="34"/>
  <c r="I542" i="34"/>
  <c r="I559" i="34"/>
  <c r="B574" i="34"/>
  <c r="C600" i="34"/>
  <c r="B652" i="34"/>
  <c r="I532" i="34"/>
  <c r="I540" i="34"/>
  <c r="C574" i="34"/>
  <c r="I557" i="34"/>
  <c r="I580" i="34"/>
  <c r="G652" i="34"/>
  <c r="I595" i="34"/>
  <c r="I622" i="34"/>
  <c r="H652" i="34"/>
  <c r="I641" i="34"/>
  <c r="I567" i="34"/>
  <c r="I586" i="34"/>
  <c r="I594" i="34"/>
  <c r="I605" i="34"/>
  <c r="I613" i="34"/>
  <c r="I621" i="34"/>
  <c r="I632" i="34"/>
  <c r="I640" i="34"/>
  <c r="I648" i="34"/>
  <c r="I615" i="34"/>
  <c r="I634" i="34"/>
  <c r="I587" i="34"/>
  <c r="I606" i="34"/>
  <c r="I566" i="34"/>
  <c r="I585" i="34"/>
  <c r="I593" i="34"/>
  <c r="I612" i="34"/>
  <c r="I620" i="34"/>
  <c r="I631" i="34"/>
  <c r="I639" i="34"/>
  <c r="I647" i="34"/>
  <c r="I561" i="34"/>
  <c r="I569" i="34"/>
  <c r="I588" i="34"/>
  <c r="I596" i="34"/>
  <c r="I607" i="34"/>
  <c r="I623" i="34"/>
  <c r="I642" i="34"/>
  <c r="I579" i="34"/>
  <c r="I565" i="34"/>
  <c r="I573" i="34"/>
  <c r="I584" i="34"/>
  <c r="I592" i="34"/>
  <c r="B600" i="34"/>
  <c r="I611" i="34"/>
  <c r="I619" i="34"/>
  <c r="C652" i="34"/>
  <c r="I638" i="34"/>
  <c r="I646" i="34"/>
  <c r="I560" i="34"/>
  <c r="I568" i="34"/>
  <c r="I614" i="34"/>
  <c r="I633" i="34"/>
  <c r="I564" i="34"/>
  <c r="I572" i="34"/>
  <c r="I583" i="34"/>
  <c r="I591" i="34"/>
  <c r="I599" i="34"/>
  <c r="I610" i="34"/>
  <c r="I618" i="34"/>
  <c r="B626" i="34"/>
  <c r="I637" i="34"/>
  <c r="I645" i="34"/>
  <c r="I9" i="32"/>
  <c r="I85" i="32"/>
  <c r="I7" i="32"/>
  <c r="E54" i="32"/>
  <c r="B106" i="32"/>
  <c r="F236" i="32"/>
  <c r="I59" i="32"/>
  <c r="F158" i="32"/>
  <c r="F444" i="32"/>
  <c r="I505" i="32"/>
  <c r="I513" i="32"/>
  <c r="I521" i="32"/>
  <c r="I533" i="32"/>
  <c r="I541" i="32"/>
  <c r="C418" i="32"/>
  <c r="F210" i="32"/>
  <c r="B288" i="32"/>
  <c r="I267" i="32"/>
  <c r="G132" i="32"/>
  <c r="B132" i="32"/>
  <c r="I163" i="32"/>
  <c r="B184" i="32"/>
  <c r="E236" i="32"/>
  <c r="C132" i="32"/>
  <c r="I116" i="32"/>
  <c r="C184" i="32"/>
  <c r="E184" i="32"/>
  <c r="E210" i="32"/>
  <c r="E288" i="32"/>
  <c r="G314" i="32"/>
  <c r="I296" i="32"/>
  <c r="I304" i="32"/>
  <c r="I312" i="32"/>
  <c r="F288" i="32"/>
  <c r="D314" i="32"/>
  <c r="F132" i="32"/>
  <c r="C158" i="32"/>
  <c r="I144" i="32"/>
  <c r="I152" i="32"/>
  <c r="F184" i="32"/>
  <c r="D236" i="32"/>
  <c r="D132" i="32"/>
  <c r="I33" i="32"/>
  <c r="I190" i="32"/>
  <c r="B262" i="32"/>
  <c r="F340" i="32"/>
  <c r="I295" i="32"/>
  <c r="B314" i="32"/>
  <c r="E132" i="32"/>
  <c r="H132" i="32"/>
  <c r="E158" i="32"/>
  <c r="I189" i="32"/>
  <c r="B210" i="32"/>
  <c r="E418" i="32"/>
  <c r="I119" i="32"/>
  <c r="I127" i="32"/>
  <c r="I138" i="32"/>
  <c r="I146" i="32"/>
  <c r="I154" i="32"/>
  <c r="I165" i="32"/>
  <c r="I173" i="32"/>
  <c r="I181" i="32"/>
  <c r="I192" i="32"/>
  <c r="I200" i="32"/>
  <c r="I208" i="32"/>
  <c r="I219" i="32"/>
  <c r="I227" i="32"/>
  <c r="I235" i="32"/>
  <c r="I248" i="32"/>
  <c r="I256" i="32"/>
  <c r="H288" i="32"/>
  <c r="I269" i="32"/>
  <c r="I277" i="32"/>
  <c r="I285" i="32"/>
  <c r="I298" i="32"/>
  <c r="I306" i="32"/>
  <c r="B340" i="32"/>
  <c r="I118" i="32"/>
  <c r="I126" i="32"/>
  <c r="I137" i="32"/>
  <c r="I145" i="32"/>
  <c r="I153" i="32"/>
  <c r="I164" i="32"/>
  <c r="I172" i="32"/>
  <c r="I180" i="32"/>
  <c r="I191" i="32"/>
  <c r="I199" i="32"/>
  <c r="I207" i="32"/>
  <c r="G236" i="32"/>
  <c r="I218" i="32"/>
  <c r="I226" i="32"/>
  <c r="I234" i="32"/>
  <c r="I247" i="32"/>
  <c r="I255" i="32"/>
  <c r="I268" i="32"/>
  <c r="I276" i="32"/>
  <c r="I284" i="32"/>
  <c r="I346" i="32"/>
  <c r="I150" i="32"/>
  <c r="I196" i="32"/>
  <c r="I231" i="32"/>
  <c r="I260" i="32"/>
  <c r="I294" i="32"/>
  <c r="I302" i="32"/>
  <c r="I376" i="32"/>
  <c r="B392" i="32"/>
  <c r="I122" i="32"/>
  <c r="I130" i="32"/>
  <c r="I141" i="32"/>
  <c r="I149" i="32"/>
  <c r="I157" i="32"/>
  <c r="I168" i="32"/>
  <c r="I176" i="32"/>
  <c r="I195" i="32"/>
  <c r="I203" i="32"/>
  <c r="C236" i="32"/>
  <c r="I222" i="32"/>
  <c r="I230" i="32"/>
  <c r="I243" i="32"/>
  <c r="I251" i="32"/>
  <c r="I259" i="32"/>
  <c r="I272" i="32"/>
  <c r="G340" i="32"/>
  <c r="I322" i="32"/>
  <c r="I330" i="32"/>
  <c r="I338" i="32"/>
  <c r="I350" i="32"/>
  <c r="F392" i="32"/>
  <c r="I375" i="32"/>
  <c r="I383" i="32"/>
  <c r="I391" i="32"/>
  <c r="I131" i="32"/>
  <c r="I142" i="32"/>
  <c r="I169" i="32"/>
  <c r="I177" i="32"/>
  <c r="I223" i="32"/>
  <c r="I244" i="32"/>
  <c r="D288" i="32"/>
  <c r="I273" i="32"/>
  <c r="I310" i="32"/>
  <c r="I331" i="32"/>
  <c r="I121" i="32"/>
  <c r="I129" i="32"/>
  <c r="I140" i="32"/>
  <c r="I148" i="32"/>
  <c r="I156" i="32"/>
  <c r="I167" i="32"/>
  <c r="I175" i="32"/>
  <c r="I183" i="32"/>
  <c r="I194" i="32"/>
  <c r="I202" i="32"/>
  <c r="I221" i="32"/>
  <c r="I229" i="32"/>
  <c r="I242" i="32"/>
  <c r="I250" i="32"/>
  <c r="I258" i="32"/>
  <c r="I271" i="32"/>
  <c r="I279" i="32"/>
  <c r="I287" i="32"/>
  <c r="C314" i="32"/>
  <c r="H340" i="32"/>
  <c r="I321" i="32"/>
  <c r="I329" i="32"/>
  <c r="I337" i="32"/>
  <c r="G392" i="32"/>
  <c r="I374" i="32"/>
  <c r="I382" i="32"/>
  <c r="I390" i="32"/>
  <c r="I123" i="32"/>
  <c r="B158" i="32"/>
  <c r="I204" i="32"/>
  <c r="I215" i="32"/>
  <c r="I252" i="32"/>
  <c r="I323" i="32"/>
  <c r="I339" i="32"/>
  <c r="D366" i="32"/>
  <c r="I384" i="32"/>
  <c r="I120" i="32"/>
  <c r="I128" i="32"/>
  <c r="I139" i="32"/>
  <c r="I147" i="32"/>
  <c r="I155" i="32"/>
  <c r="I166" i="32"/>
  <c r="I174" i="32"/>
  <c r="I182" i="32"/>
  <c r="I193" i="32"/>
  <c r="I201" i="32"/>
  <c r="I209" i="32"/>
  <c r="I220" i="32"/>
  <c r="I228" i="32"/>
  <c r="B236" i="32"/>
  <c r="I241" i="32"/>
  <c r="I249" i="32"/>
  <c r="I257" i="32"/>
  <c r="I270" i="32"/>
  <c r="I278" i="32"/>
  <c r="G366" i="32"/>
  <c r="I356" i="32"/>
  <c r="I364" i="32"/>
  <c r="I397" i="32"/>
  <c r="B418" i="32"/>
  <c r="I405" i="32"/>
  <c r="I413" i="32"/>
  <c r="B444" i="32"/>
  <c r="I286" i="32"/>
  <c r="I297" i="32"/>
  <c r="I305" i="32"/>
  <c r="I313" i="32"/>
  <c r="E340" i="32"/>
  <c r="I324" i="32"/>
  <c r="I332" i="32"/>
  <c r="F366" i="32"/>
  <c r="I349" i="32"/>
  <c r="I357" i="32"/>
  <c r="I365" i="32"/>
  <c r="C444" i="32"/>
  <c r="E470" i="32"/>
  <c r="F496" i="32"/>
  <c r="I282" i="32"/>
  <c r="I293" i="32"/>
  <c r="I301" i="32"/>
  <c r="I309" i="32"/>
  <c r="I320" i="32"/>
  <c r="I328" i="32"/>
  <c r="I336" i="32"/>
  <c r="I345" i="32"/>
  <c r="B366" i="32"/>
  <c r="H470" i="32"/>
  <c r="I451" i="32"/>
  <c r="I459" i="32"/>
  <c r="I467" i="32"/>
  <c r="I475" i="32"/>
  <c r="B496" i="32"/>
  <c r="I281" i="32"/>
  <c r="I300" i="32"/>
  <c r="I308" i="32"/>
  <c r="I319" i="32"/>
  <c r="I327" i="32"/>
  <c r="I335" i="32"/>
  <c r="I352" i="32"/>
  <c r="I399" i="32"/>
  <c r="I407" i="32"/>
  <c r="I415" i="32"/>
  <c r="I280" i="32"/>
  <c r="I299" i="32"/>
  <c r="I307" i="32"/>
  <c r="I326" i="32"/>
  <c r="I334" i="32"/>
  <c r="I351" i="32"/>
  <c r="I359" i="32"/>
  <c r="I398" i="32"/>
  <c r="I406" i="32"/>
  <c r="I414" i="32"/>
  <c r="I424" i="32"/>
  <c r="D444" i="32"/>
  <c r="I432" i="32"/>
  <c r="I440" i="32"/>
  <c r="B470" i="32"/>
  <c r="C548" i="32"/>
  <c r="I534" i="32"/>
  <c r="I542" i="32"/>
  <c r="I358" i="32"/>
  <c r="D392" i="32"/>
  <c r="I377" i="32"/>
  <c r="I385" i="32"/>
  <c r="I400" i="32"/>
  <c r="I408" i="32"/>
  <c r="I416" i="32"/>
  <c r="I452" i="32"/>
  <c r="I460" i="32"/>
  <c r="I468" i="32"/>
  <c r="G496" i="32"/>
  <c r="I478" i="32"/>
  <c r="I486" i="32"/>
  <c r="I494" i="32"/>
  <c r="C626" i="32"/>
  <c r="I354" i="32"/>
  <c r="I362" i="32"/>
  <c r="H392" i="32"/>
  <c r="I373" i="32"/>
  <c r="I381" i="32"/>
  <c r="I389" i="32"/>
  <c r="I404" i="32"/>
  <c r="I412" i="32"/>
  <c r="I482" i="32"/>
  <c r="E548" i="32"/>
  <c r="F548" i="32"/>
  <c r="I532" i="32"/>
  <c r="I540" i="32"/>
  <c r="I631" i="32"/>
  <c r="B652" i="32"/>
  <c r="C652" i="32"/>
  <c r="I353" i="32"/>
  <c r="I361" i="32"/>
  <c r="I372" i="32"/>
  <c r="I380" i="32"/>
  <c r="I388" i="32"/>
  <c r="I403" i="32"/>
  <c r="I411" i="32"/>
  <c r="G444" i="32"/>
  <c r="I426" i="32"/>
  <c r="I434" i="32"/>
  <c r="I442" i="32"/>
  <c r="D470" i="32"/>
  <c r="I455" i="32"/>
  <c r="I463" i="32"/>
  <c r="I506" i="32"/>
  <c r="I514" i="32"/>
  <c r="B522" i="32"/>
  <c r="I360" i="32"/>
  <c r="I371" i="32"/>
  <c r="I379" i="32"/>
  <c r="I387" i="32"/>
  <c r="I402" i="32"/>
  <c r="I410" i="32"/>
  <c r="H444" i="32"/>
  <c r="I425" i="32"/>
  <c r="I433" i="32"/>
  <c r="I441" i="32"/>
  <c r="F600" i="32"/>
  <c r="I427" i="32"/>
  <c r="I435" i="32"/>
  <c r="I443" i="32"/>
  <c r="I454" i="32"/>
  <c r="I462" i="32"/>
  <c r="H496" i="32"/>
  <c r="I477" i="32"/>
  <c r="D522" i="32"/>
  <c r="I507" i="32"/>
  <c r="I515" i="32"/>
  <c r="I553" i="32"/>
  <c r="E626" i="32"/>
  <c r="I423" i="32"/>
  <c r="I431" i="32"/>
  <c r="I439" i="32"/>
  <c r="I450" i="32"/>
  <c r="I458" i="32"/>
  <c r="I466" i="32"/>
  <c r="I481" i="32"/>
  <c r="I489" i="32"/>
  <c r="H522" i="32"/>
  <c r="I503" i="32"/>
  <c r="I511" i="32"/>
  <c r="I519" i="32"/>
  <c r="I557" i="32"/>
  <c r="I430" i="32"/>
  <c r="I438" i="32"/>
  <c r="I449" i="32"/>
  <c r="I457" i="32"/>
  <c r="I465" i="32"/>
  <c r="E496" i="32"/>
  <c r="I480" i="32"/>
  <c r="I488" i="32"/>
  <c r="G548" i="32"/>
  <c r="I530" i="32"/>
  <c r="I538" i="32"/>
  <c r="I546" i="32"/>
  <c r="G574" i="32"/>
  <c r="I556" i="32"/>
  <c r="H600" i="32"/>
  <c r="I581" i="32"/>
  <c r="I589" i="32"/>
  <c r="I597" i="32"/>
  <c r="I429" i="32"/>
  <c r="I437" i="32"/>
  <c r="C470" i="32"/>
  <c r="I456" i="32"/>
  <c r="I464" i="32"/>
  <c r="I479" i="32"/>
  <c r="I487" i="32"/>
  <c r="I495" i="32"/>
  <c r="H548" i="32"/>
  <c r="I563" i="32"/>
  <c r="B574" i="32"/>
  <c r="D626" i="32"/>
  <c r="I612" i="32"/>
  <c r="I620" i="32"/>
  <c r="E652" i="32"/>
  <c r="I636" i="32"/>
  <c r="I644" i="32"/>
  <c r="I485" i="32"/>
  <c r="I493" i="32"/>
  <c r="I504" i="32"/>
  <c r="I512" i="32"/>
  <c r="I520" i="32"/>
  <c r="I531" i="32"/>
  <c r="I539" i="32"/>
  <c r="I547" i="32"/>
  <c r="I554" i="32"/>
  <c r="I562" i="32"/>
  <c r="I570" i="32"/>
  <c r="G600" i="32"/>
  <c r="I582" i="32"/>
  <c r="I590" i="32"/>
  <c r="I598" i="32"/>
  <c r="F626" i="32"/>
  <c r="I609" i="32"/>
  <c r="I617" i="32"/>
  <c r="I625" i="32"/>
  <c r="I491" i="32"/>
  <c r="I502" i="32"/>
  <c r="I510" i="32"/>
  <c r="I518" i="32"/>
  <c r="I529" i="32"/>
  <c r="I537" i="32"/>
  <c r="I545" i="32"/>
  <c r="C574" i="32"/>
  <c r="F652" i="32"/>
  <c r="I635" i="32"/>
  <c r="I643" i="32"/>
  <c r="I651" i="32"/>
  <c r="I490" i="32"/>
  <c r="I501" i="32"/>
  <c r="I509" i="32"/>
  <c r="I517" i="32"/>
  <c r="I528" i="32"/>
  <c r="I536" i="32"/>
  <c r="I544" i="32"/>
  <c r="D574" i="32"/>
  <c r="I559" i="32"/>
  <c r="I567" i="32"/>
  <c r="G652" i="32"/>
  <c r="I508" i="32"/>
  <c r="I516" i="32"/>
  <c r="B548" i="32"/>
  <c r="I527" i="32"/>
  <c r="I535" i="32"/>
  <c r="I543" i="32"/>
  <c r="I558" i="32"/>
  <c r="I566" i="32"/>
  <c r="C600" i="32"/>
  <c r="I586" i="32"/>
  <c r="I594" i="32"/>
  <c r="I605" i="32"/>
  <c r="B626" i="32"/>
  <c r="I613" i="32"/>
  <c r="I621" i="32"/>
  <c r="I561" i="32"/>
  <c r="I569" i="32"/>
  <c r="I580" i="32"/>
  <c r="I588" i="32"/>
  <c r="I596" i="32"/>
  <c r="I607" i="32"/>
  <c r="I615" i="32"/>
  <c r="I623" i="32"/>
  <c r="I634" i="32"/>
  <c r="I642" i="32"/>
  <c r="I650" i="32"/>
  <c r="I560" i="32"/>
  <c r="I568" i="32"/>
  <c r="I579" i="32"/>
  <c r="I587" i="32"/>
  <c r="I595" i="32"/>
  <c r="I606" i="32"/>
  <c r="I614" i="32"/>
  <c r="I622" i="32"/>
  <c r="H652" i="32"/>
  <c r="I633" i="32"/>
  <c r="I641" i="32"/>
  <c r="I649" i="32"/>
  <c r="I565" i="32"/>
  <c r="I573" i="32"/>
  <c r="I584" i="32"/>
  <c r="I592" i="32"/>
  <c r="B600" i="32"/>
  <c r="I611" i="32"/>
  <c r="I619" i="32"/>
  <c r="I564" i="32"/>
  <c r="I572" i="32"/>
  <c r="I583" i="32"/>
  <c r="I591" i="32"/>
  <c r="I599" i="32"/>
  <c r="I610" i="32"/>
  <c r="I618" i="32"/>
  <c r="D652" i="32"/>
  <c r="I637" i="32"/>
  <c r="I645" i="32"/>
  <c r="C392" i="8"/>
  <c r="I371" i="8"/>
  <c r="E106" i="8"/>
  <c r="B340" i="8"/>
  <c r="H54" i="8"/>
  <c r="F80" i="8"/>
  <c r="C210" i="8"/>
  <c r="H262" i="8"/>
  <c r="E54" i="8"/>
  <c r="I89" i="8"/>
  <c r="D132" i="8"/>
  <c r="E184" i="8"/>
  <c r="B288" i="8"/>
  <c r="I268" i="8"/>
  <c r="C340" i="8"/>
  <c r="D340" i="8"/>
  <c r="D366" i="8"/>
  <c r="E366" i="8"/>
  <c r="E392" i="8"/>
  <c r="G444" i="8"/>
  <c r="E600" i="8"/>
  <c r="G652" i="8"/>
  <c r="I634" i="8"/>
  <c r="C366" i="8"/>
  <c r="D392" i="8"/>
  <c r="E418" i="8"/>
  <c r="I505" i="8"/>
  <c r="I513" i="8"/>
  <c r="I521" i="8"/>
  <c r="G28" i="8"/>
  <c r="D54" i="8"/>
  <c r="I97" i="8"/>
  <c r="E158" i="8"/>
  <c r="I241" i="8"/>
  <c r="I319" i="8"/>
  <c r="D106" i="8"/>
  <c r="I85" i="8"/>
  <c r="C158" i="8"/>
  <c r="B262" i="8"/>
  <c r="I243" i="8"/>
  <c r="I467" i="8"/>
  <c r="I9" i="8"/>
  <c r="I17" i="8"/>
  <c r="I44" i="8"/>
  <c r="E132" i="8"/>
  <c r="I118" i="8"/>
  <c r="I126" i="8"/>
  <c r="G184" i="8"/>
  <c r="I220" i="8"/>
  <c r="I232" i="8"/>
  <c r="C262" i="8"/>
  <c r="D288" i="8"/>
  <c r="I275" i="8"/>
  <c r="I283" i="8"/>
  <c r="I297" i="8"/>
  <c r="E340" i="8"/>
  <c r="I377" i="8"/>
  <c r="I385" i="8"/>
  <c r="H418" i="8"/>
  <c r="I403" i="8"/>
  <c r="B444" i="8"/>
  <c r="I428" i="8"/>
  <c r="I432" i="8"/>
  <c r="F496" i="8"/>
  <c r="I615" i="8"/>
  <c r="I649" i="8"/>
  <c r="D236" i="8"/>
  <c r="F28" i="8"/>
  <c r="B132" i="8"/>
  <c r="D184" i="8"/>
  <c r="E210" i="8"/>
  <c r="I451" i="8"/>
  <c r="I459" i="8"/>
  <c r="C106" i="8"/>
  <c r="I114" i="8"/>
  <c r="I122" i="8"/>
  <c r="I130" i="8"/>
  <c r="H158" i="8"/>
  <c r="H210" i="8"/>
  <c r="B236" i="8"/>
  <c r="I224" i="8"/>
  <c r="I228" i="8"/>
  <c r="E262" i="8"/>
  <c r="C288" i="8"/>
  <c r="I271" i="8"/>
  <c r="I279" i="8"/>
  <c r="I287" i="8"/>
  <c r="E314" i="8"/>
  <c r="I301" i="8"/>
  <c r="G340" i="8"/>
  <c r="I373" i="8"/>
  <c r="I381" i="8"/>
  <c r="I389" i="8"/>
  <c r="C418" i="8"/>
  <c r="I411" i="8"/>
  <c r="D444" i="8"/>
  <c r="I607" i="8"/>
  <c r="I267" i="8"/>
  <c r="I424" i="8"/>
  <c r="I534" i="8"/>
  <c r="I542" i="8"/>
  <c r="I216" i="8"/>
  <c r="I453" i="8"/>
  <c r="I461" i="8"/>
  <c r="I469" i="8"/>
  <c r="I533" i="8"/>
  <c r="I541" i="8"/>
  <c r="I67" i="8"/>
  <c r="I75" i="8"/>
  <c r="I478" i="8"/>
  <c r="I482" i="8"/>
  <c r="I486" i="8"/>
  <c r="I490" i="8"/>
  <c r="I494" i="8"/>
  <c r="I507" i="8"/>
  <c r="I515" i="8"/>
  <c r="I479" i="8"/>
  <c r="I487" i="8"/>
  <c r="I495" i="8"/>
  <c r="I452" i="8"/>
  <c r="I460" i="8"/>
  <c r="I468" i="8"/>
  <c r="I528" i="8"/>
  <c r="I532" i="8"/>
  <c r="I536" i="8"/>
  <c r="I540" i="8"/>
  <c r="I544" i="8"/>
  <c r="I560" i="8"/>
  <c r="I568" i="8"/>
  <c r="G366" i="8"/>
  <c r="I8" i="8"/>
  <c r="I16" i="8"/>
  <c r="I24" i="8"/>
  <c r="I40" i="8"/>
  <c r="I48" i="8"/>
  <c r="I64" i="8"/>
  <c r="I72" i="8"/>
  <c r="B80" i="8"/>
  <c r="I88" i="8"/>
  <c r="I96" i="8"/>
  <c r="I104" i="8"/>
  <c r="I501" i="8"/>
  <c r="B522" i="8"/>
  <c r="G236" i="8"/>
  <c r="I215" i="8"/>
  <c r="H652" i="8"/>
  <c r="I345" i="8"/>
  <c r="B366" i="8"/>
  <c r="B28" i="8"/>
  <c r="C132" i="8"/>
  <c r="B54" i="8"/>
  <c r="I633" i="8"/>
  <c r="B652" i="8"/>
  <c r="I189" i="8"/>
  <c r="G210" i="8"/>
  <c r="I293" i="8"/>
  <c r="B314" i="8"/>
  <c r="I10" i="8"/>
  <c r="I18" i="8"/>
  <c r="I26" i="8"/>
  <c r="I34" i="8"/>
  <c r="I42" i="8"/>
  <c r="I50" i="8"/>
  <c r="I66" i="8"/>
  <c r="I74" i="8"/>
  <c r="I90" i="8"/>
  <c r="I98" i="8"/>
  <c r="B106" i="8"/>
  <c r="C314" i="8"/>
  <c r="E652" i="8"/>
  <c r="B158" i="8"/>
  <c r="C184" i="8"/>
  <c r="B418" i="8"/>
  <c r="I397" i="8"/>
  <c r="I305" i="8"/>
  <c r="I313" i="8"/>
  <c r="I346" i="8"/>
  <c r="I354" i="8"/>
  <c r="I404" i="8"/>
  <c r="I412" i="8"/>
  <c r="D626" i="8"/>
  <c r="B470" i="8"/>
  <c r="I309" i="8"/>
  <c r="I350" i="8"/>
  <c r="G418" i="8"/>
  <c r="I400" i="8"/>
  <c r="I408" i="8"/>
  <c r="I416" i="8"/>
  <c r="I423" i="8"/>
  <c r="B574" i="8"/>
  <c r="I553" i="8"/>
  <c r="F652" i="8"/>
  <c r="B392" i="8"/>
  <c r="I308" i="8"/>
  <c r="I349" i="8"/>
  <c r="I399" i="8"/>
  <c r="I407" i="8"/>
  <c r="I415" i="8"/>
  <c r="E626" i="8"/>
  <c r="I307" i="8"/>
  <c r="I348" i="8"/>
  <c r="I398" i="8"/>
  <c r="I406" i="8"/>
  <c r="I414" i="8"/>
  <c r="D574" i="8"/>
  <c r="I561" i="8"/>
  <c r="I569" i="8"/>
  <c r="I475" i="8"/>
  <c r="I527" i="8"/>
  <c r="C626" i="8"/>
  <c r="F574" i="8"/>
  <c r="I580" i="8"/>
  <c r="I596" i="8"/>
  <c r="I579" i="8"/>
  <c r="B600" i="8"/>
  <c r="D652" i="8"/>
  <c r="I563" i="8"/>
  <c r="I571" i="8"/>
  <c r="I582" i="8"/>
  <c r="I590" i="8"/>
  <c r="I598" i="8"/>
  <c r="I609" i="8"/>
  <c r="I617" i="8"/>
  <c r="I625" i="8"/>
  <c r="I636" i="8"/>
  <c r="I644" i="8"/>
  <c r="I562" i="8"/>
  <c r="I570" i="8"/>
  <c r="I581" i="8"/>
  <c r="I589" i="8"/>
  <c r="I597" i="8"/>
  <c r="I608" i="8"/>
  <c r="I616" i="8"/>
  <c r="I624" i="8"/>
  <c r="I635" i="8"/>
  <c r="I643" i="8"/>
  <c r="I651" i="8"/>
  <c r="I586" i="8"/>
  <c r="I621" i="8"/>
  <c r="I632" i="8"/>
  <c r="I640" i="8"/>
  <c r="I566" i="8"/>
  <c r="I585" i="8"/>
  <c r="I593" i="8"/>
  <c r="I612" i="8"/>
  <c r="I620" i="8"/>
  <c r="I631" i="8"/>
  <c r="I639" i="8"/>
  <c r="I647" i="8"/>
  <c r="I567" i="8"/>
  <c r="I594" i="8"/>
  <c r="I605" i="8"/>
  <c r="I613" i="8"/>
  <c r="I565" i="8"/>
  <c r="I573" i="8"/>
  <c r="I584" i="8"/>
  <c r="I592" i="8"/>
  <c r="I611" i="8"/>
  <c r="I619" i="8"/>
  <c r="C652" i="8"/>
  <c r="I638" i="8"/>
  <c r="I646" i="8"/>
  <c r="I564" i="8"/>
  <c r="I572" i="8"/>
  <c r="I583" i="8"/>
  <c r="I591" i="8"/>
  <c r="I599" i="8"/>
  <c r="I610" i="8"/>
  <c r="I618" i="8"/>
  <c r="B626" i="8"/>
  <c r="I637" i="8"/>
  <c r="I645" i="8"/>
  <c r="I163" i="1"/>
  <c r="I505" i="1"/>
  <c r="I513" i="1"/>
  <c r="I521" i="1"/>
  <c r="I11" i="1"/>
  <c r="I19" i="1"/>
  <c r="I27" i="1"/>
  <c r="I90" i="1"/>
  <c r="I98" i="1"/>
  <c r="I192" i="1"/>
  <c r="I204" i="1"/>
  <c r="I208" i="1"/>
  <c r="I243" i="1"/>
  <c r="I247" i="1"/>
  <c r="I251" i="1"/>
  <c r="I255" i="1"/>
  <c r="I259" i="1"/>
  <c r="I294" i="1"/>
  <c r="I298" i="1"/>
  <c r="I302" i="1"/>
  <c r="I306" i="1"/>
  <c r="I310" i="1"/>
  <c r="I353" i="1"/>
  <c r="I357" i="1"/>
  <c r="I361" i="1"/>
  <c r="I365" i="1"/>
  <c r="I400" i="1"/>
  <c r="I404" i="1"/>
  <c r="I408" i="1"/>
  <c r="I412" i="1"/>
  <c r="I416" i="1"/>
  <c r="I527" i="1"/>
  <c r="I85" i="1"/>
  <c r="I10" i="1"/>
  <c r="I88" i="1"/>
  <c r="I96" i="1"/>
  <c r="I250" i="1"/>
  <c r="I360" i="1"/>
  <c r="I293" i="1"/>
  <c r="I478" i="1"/>
  <c r="I89" i="1"/>
  <c r="I97" i="1"/>
  <c r="I105" i="1"/>
  <c r="I650" i="1"/>
  <c r="I9" i="1"/>
  <c r="I17" i="1"/>
  <c r="I104" i="1"/>
  <c r="I152" i="1"/>
  <c r="I246" i="1"/>
  <c r="I258" i="1"/>
  <c r="I356" i="1"/>
  <c r="I364" i="1"/>
  <c r="I633" i="1"/>
  <c r="I18" i="1"/>
  <c r="I26" i="1"/>
  <c r="I634" i="1"/>
  <c r="I25" i="1"/>
  <c r="I242" i="1"/>
  <c r="I254" i="1"/>
  <c r="I66" i="1"/>
  <c r="I74" i="1"/>
  <c r="I189" i="1"/>
  <c r="I452" i="1"/>
  <c r="I460" i="1"/>
  <c r="I468" i="1"/>
  <c r="I506" i="1"/>
  <c r="I514" i="1"/>
  <c r="I467" i="1"/>
  <c r="I475" i="1"/>
  <c r="I508" i="1"/>
  <c r="I516" i="1"/>
  <c r="I459" i="1"/>
  <c r="I60" i="1"/>
  <c r="I68" i="1"/>
  <c r="I76" i="1"/>
  <c r="I454" i="1"/>
  <c r="I462" i="1"/>
  <c r="I560" i="1"/>
  <c r="I568" i="1"/>
  <c r="I451" i="1"/>
  <c r="I507" i="1"/>
  <c r="I515" i="1"/>
  <c r="I67" i="1"/>
  <c r="I75" i="1"/>
  <c r="I453" i="1"/>
  <c r="I461" i="1"/>
  <c r="I469" i="1"/>
  <c r="I559" i="1"/>
  <c r="I59" i="1"/>
  <c r="I33" i="1"/>
  <c r="I118" i="1"/>
  <c r="I126" i="1"/>
  <c r="I137" i="1"/>
  <c r="I145" i="1"/>
  <c r="I153" i="1"/>
  <c r="I164" i="1"/>
  <c r="I172" i="1"/>
  <c r="I180" i="1"/>
  <c r="I191" i="1"/>
  <c r="I199" i="1"/>
  <c r="I207" i="1"/>
  <c r="I218" i="1"/>
  <c r="I226" i="1"/>
  <c r="I234" i="1"/>
  <c r="I319" i="1"/>
  <c r="I352" i="1"/>
  <c r="I371" i="1"/>
  <c r="I553" i="1"/>
  <c r="I114" i="1"/>
  <c r="I122" i="1"/>
  <c r="I130" i="1"/>
  <c r="I141" i="1"/>
  <c r="I149" i="1"/>
  <c r="I157" i="1"/>
  <c r="I168" i="1"/>
  <c r="I176" i="1"/>
  <c r="I195" i="1"/>
  <c r="I203" i="1"/>
  <c r="I222" i="1"/>
  <c r="I230" i="1"/>
  <c r="I323" i="1"/>
  <c r="I348" i="1"/>
  <c r="I113" i="1"/>
  <c r="I121" i="1"/>
  <c r="I129" i="1"/>
  <c r="I140" i="1"/>
  <c r="I148" i="1"/>
  <c r="I156" i="1"/>
  <c r="I167" i="1"/>
  <c r="I175" i="1"/>
  <c r="I183" i="1"/>
  <c r="I194" i="1"/>
  <c r="I202" i="1"/>
  <c r="I221" i="1"/>
  <c r="I229" i="1"/>
  <c r="I322" i="1"/>
  <c r="I347" i="1"/>
  <c r="I607" i="1"/>
  <c r="I615" i="1"/>
  <c r="I623" i="1"/>
  <c r="I112" i="1"/>
  <c r="I120" i="1"/>
  <c r="I128" i="1"/>
  <c r="I139" i="1"/>
  <c r="I147" i="1"/>
  <c r="I155" i="1"/>
  <c r="I166" i="1"/>
  <c r="I174" i="1"/>
  <c r="I182" i="1"/>
  <c r="I193" i="1"/>
  <c r="I201" i="1"/>
  <c r="I209" i="1"/>
  <c r="I220" i="1"/>
  <c r="I228" i="1"/>
  <c r="I321" i="1"/>
  <c r="I346" i="1"/>
  <c r="I579" i="1"/>
  <c r="I561" i="1"/>
  <c r="I569" i="1"/>
  <c r="I563" i="1"/>
  <c r="I571" i="1"/>
  <c r="I582" i="1"/>
  <c r="I590" i="1"/>
  <c r="I598" i="1"/>
  <c r="I609" i="1"/>
  <c r="I617" i="1"/>
  <c r="I625" i="1"/>
  <c r="I636" i="1"/>
  <c r="I644" i="1"/>
  <c r="I562" i="1"/>
  <c r="I570" i="1"/>
  <c r="I581" i="1"/>
  <c r="I589" i="1"/>
  <c r="I597" i="1"/>
  <c r="I608" i="1"/>
  <c r="I616" i="1"/>
  <c r="I624" i="1"/>
  <c r="I635" i="1"/>
  <c r="I643" i="1"/>
  <c r="I651" i="1"/>
  <c r="I613" i="1"/>
  <c r="I621" i="1"/>
  <c r="I566" i="1"/>
  <c r="I585" i="1"/>
  <c r="I593" i="1"/>
  <c r="I612" i="1"/>
  <c r="I620" i="1"/>
  <c r="I631" i="1"/>
  <c r="I639" i="1"/>
  <c r="I647" i="1"/>
  <c r="I567" i="1"/>
  <c r="I594" i="1"/>
  <c r="I632" i="1"/>
  <c r="I640" i="1"/>
  <c r="I565" i="1"/>
  <c r="I573" i="1"/>
  <c r="I584" i="1"/>
  <c r="I592" i="1"/>
  <c r="I611" i="1"/>
  <c r="I619" i="1"/>
  <c r="I638" i="1"/>
  <c r="I646" i="1"/>
  <c r="I586" i="1"/>
  <c r="I605" i="1"/>
  <c r="I564" i="1"/>
  <c r="I572" i="1"/>
  <c r="I583" i="1"/>
  <c r="I591" i="1"/>
  <c r="I599" i="1"/>
  <c r="I610" i="1"/>
  <c r="I618" i="1"/>
  <c r="I637" i="1"/>
  <c r="I645" i="1"/>
  <c r="I215" i="2"/>
  <c r="B262" i="2"/>
  <c r="I243" i="2"/>
  <c r="C366" i="2"/>
  <c r="D392" i="2"/>
  <c r="E418" i="2"/>
  <c r="F574" i="2"/>
  <c r="F652" i="2"/>
  <c r="I397" i="2"/>
  <c r="D418" i="2"/>
  <c r="I451" i="2"/>
  <c r="F470" i="2"/>
  <c r="E106" i="2"/>
  <c r="D184" i="2"/>
  <c r="E210" i="2"/>
  <c r="I18" i="2"/>
  <c r="I26" i="2"/>
  <c r="I105" i="2"/>
  <c r="C210" i="2"/>
  <c r="E262" i="2"/>
  <c r="E314" i="2"/>
  <c r="G340" i="2"/>
  <c r="H366" i="2"/>
  <c r="D444" i="2"/>
  <c r="I650" i="2"/>
  <c r="B314" i="2"/>
  <c r="C28" i="2"/>
  <c r="E54" i="2"/>
  <c r="I40" i="2"/>
  <c r="I44" i="2"/>
  <c r="I88" i="2"/>
  <c r="I104" i="2"/>
  <c r="I191" i="2"/>
  <c r="I207" i="2"/>
  <c r="G314" i="2"/>
  <c r="I305" i="2"/>
  <c r="I407" i="2"/>
  <c r="I641" i="2"/>
  <c r="E28" i="2"/>
  <c r="G184" i="2"/>
  <c r="I59" i="2"/>
  <c r="F80" i="2"/>
  <c r="F106" i="2"/>
  <c r="D132" i="2"/>
  <c r="I10" i="2"/>
  <c r="D54" i="2"/>
  <c r="I89" i="2"/>
  <c r="G132" i="2"/>
  <c r="E184" i="2"/>
  <c r="D288" i="2"/>
  <c r="C418" i="2"/>
  <c r="F548" i="2"/>
  <c r="D28" i="2"/>
  <c r="I25" i="2"/>
  <c r="I36" i="2"/>
  <c r="I52" i="2"/>
  <c r="I96" i="2"/>
  <c r="H132" i="2"/>
  <c r="I195" i="2"/>
  <c r="I203" i="2"/>
  <c r="E288" i="2"/>
  <c r="I301" i="2"/>
  <c r="I313" i="2"/>
  <c r="I399" i="2"/>
  <c r="I415" i="2"/>
  <c r="D652" i="2"/>
  <c r="C314" i="2"/>
  <c r="F522" i="2"/>
  <c r="B54" i="2"/>
  <c r="B132" i="2"/>
  <c r="I111" i="2"/>
  <c r="C158" i="2"/>
  <c r="H28" i="2"/>
  <c r="I97" i="2"/>
  <c r="C132" i="2"/>
  <c r="D236" i="2"/>
  <c r="C262" i="2"/>
  <c r="I163" i="2"/>
  <c r="I9" i="2"/>
  <c r="I17" i="2"/>
  <c r="G54" i="2"/>
  <c r="I48" i="2"/>
  <c r="C106" i="2"/>
  <c r="I199" i="2"/>
  <c r="C236" i="2"/>
  <c r="D262" i="2"/>
  <c r="I297" i="2"/>
  <c r="I309" i="2"/>
  <c r="I403" i="2"/>
  <c r="I411" i="2"/>
  <c r="C652" i="2"/>
  <c r="I269" i="2"/>
  <c r="E158" i="2"/>
  <c r="G236" i="2"/>
  <c r="I532" i="2"/>
  <c r="I68" i="2"/>
  <c r="B444" i="2"/>
  <c r="B106" i="2"/>
  <c r="B184" i="2"/>
  <c r="B210" i="2"/>
  <c r="I478" i="2"/>
  <c r="I486" i="2"/>
  <c r="I494" i="2"/>
  <c r="I535" i="2"/>
  <c r="I543" i="2"/>
  <c r="B28" i="2"/>
  <c r="I67" i="2"/>
  <c r="B392" i="2"/>
  <c r="B236" i="2"/>
  <c r="I481" i="2"/>
  <c r="I489" i="2"/>
  <c r="I534" i="2"/>
  <c r="I60" i="2"/>
  <c r="I66" i="2"/>
  <c r="H496" i="2"/>
  <c r="H262" i="2"/>
  <c r="I241" i="2"/>
  <c r="G288" i="2"/>
  <c r="H158" i="2"/>
  <c r="I137" i="2"/>
  <c r="G106" i="2"/>
  <c r="I85" i="2"/>
  <c r="H54" i="2"/>
  <c r="H340" i="2"/>
  <c r="I319" i="2"/>
  <c r="I371" i="2"/>
  <c r="G392" i="2"/>
  <c r="G496" i="2"/>
  <c r="G574" i="2"/>
  <c r="I553" i="2"/>
  <c r="F600" i="2"/>
  <c r="I274" i="2"/>
  <c r="I282" i="2"/>
  <c r="I377" i="2"/>
  <c r="I385" i="2"/>
  <c r="G444" i="2"/>
  <c r="I423" i="2"/>
  <c r="I476" i="2"/>
  <c r="I484" i="2"/>
  <c r="I492" i="2"/>
  <c r="H574" i="2"/>
  <c r="I527" i="2"/>
  <c r="G548" i="2"/>
  <c r="I189" i="2"/>
  <c r="G626" i="2"/>
  <c r="C626" i="2"/>
  <c r="I293" i="2"/>
  <c r="I278" i="2"/>
  <c r="I286" i="2"/>
  <c r="I345" i="2"/>
  <c r="I373" i="2"/>
  <c r="I381" i="2"/>
  <c r="I389" i="2"/>
  <c r="I480" i="2"/>
  <c r="I488" i="2"/>
  <c r="I267" i="2"/>
  <c r="I277" i="2"/>
  <c r="I285" i="2"/>
  <c r="I372" i="2"/>
  <c r="I380" i="2"/>
  <c r="I388" i="2"/>
  <c r="I479" i="2"/>
  <c r="I487" i="2"/>
  <c r="I495" i="2"/>
  <c r="I537" i="2"/>
  <c r="I545" i="2"/>
  <c r="I554" i="2"/>
  <c r="G600" i="2"/>
  <c r="I582" i="2"/>
  <c r="I590" i="2"/>
  <c r="I598" i="2"/>
  <c r="H626" i="2"/>
  <c r="E626" i="2"/>
  <c r="I542" i="2"/>
  <c r="I559" i="2"/>
  <c r="B600" i="2"/>
  <c r="B574" i="2"/>
  <c r="C600" i="2"/>
  <c r="I636" i="2"/>
  <c r="I644" i="2"/>
  <c r="B652" i="2"/>
  <c r="I540" i="2"/>
  <c r="C574" i="2"/>
  <c r="I557" i="2"/>
  <c r="I580" i="2"/>
  <c r="I588" i="2"/>
  <c r="I607" i="2"/>
  <c r="G652" i="2"/>
  <c r="I634" i="2"/>
  <c r="I595" i="2"/>
  <c r="I567" i="2"/>
  <c r="I586" i="2"/>
  <c r="I594" i="2"/>
  <c r="I605" i="2"/>
  <c r="I613" i="2"/>
  <c r="I621" i="2"/>
  <c r="I632" i="2"/>
  <c r="I640" i="2"/>
  <c r="I648" i="2"/>
  <c r="I561" i="2"/>
  <c r="I560" i="2"/>
  <c r="I568" i="2"/>
  <c r="I614" i="2"/>
  <c r="I633" i="2"/>
  <c r="I566" i="2"/>
  <c r="I585" i="2"/>
  <c r="I593" i="2"/>
  <c r="I612" i="2"/>
  <c r="I620" i="2"/>
  <c r="I631" i="2"/>
  <c r="I639" i="2"/>
  <c r="I647" i="2"/>
  <c r="I615" i="2"/>
  <c r="I587" i="2"/>
  <c r="I606" i="2"/>
  <c r="I565" i="2"/>
  <c r="I573" i="2"/>
  <c r="I584" i="2"/>
  <c r="I592" i="2"/>
  <c r="I611" i="2"/>
  <c r="I619" i="2"/>
  <c r="I638" i="2"/>
  <c r="I646" i="2"/>
  <c r="I569" i="2"/>
  <c r="I596" i="2"/>
  <c r="I623" i="2"/>
  <c r="I579" i="2"/>
  <c r="I622" i="2"/>
  <c r="H652" i="2"/>
  <c r="I564" i="2"/>
  <c r="I572" i="2"/>
  <c r="I583" i="2"/>
  <c r="I591" i="2"/>
  <c r="I599" i="2"/>
  <c r="I610" i="2"/>
  <c r="I618" i="2"/>
  <c r="B626" i="2"/>
  <c r="I637" i="2"/>
  <c r="I645" i="2"/>
  <c r="I7" i="3"/>
  <c r="E28" i="3"/>
  <c r="F496" i="3"/>
  <c r="I478" i="3"/>
  <c r="C54" i="3"/>
  <c r="E418" i="3"/>
  <c r="B418" i="3"/>
  <c r="I400" i="3"/>
  <c r="B652" i="3"/>
  <c r="F80" i="3"/>
  <c r="I59" i="3"/>
  <c r="B288" i="3"/>
  <c r="C366" i="3"/>
  <c r="I321" i="3"/>
  <c r="D28" i="3"/>
  <c r="F106" i="3"/>
  <c r="I105" i="3"/>
  <c r="B184" i="3"/>
  <c r="H210" i="3"/>
  <c r="E262" i="3"/>
  <c r="E314" i="3"/>
  <c r="G340" i="3"/>
  <c r="G392" i="3"/>
  <c r="B600" i="3"/>
  <c r="G652" i="3"/>
  <c r="I642" i="3"/>
  <c r="I267" i="3"/>
  <c r="H28" i="3"/>
  <c r="I88" i="3"/>
  <c r="I96" i="3"/>
  <c r="I104" i="3"/>
  <c r="H184" i="3"/>
  <c r="G210" i="3"/>
  <c r="I203" i="3"/>
  <c r="I297" i="3"/>
  <c r="I301" i="3"/>
  <c r="I313" i="3"/>
  <c r="H340" i="3"/>
  <c r="G366" i="3"/>
  <c r="H392" i="3"/>
  <c r="I611" i="3"/>
  <c r="I85" i="3"/>
  <c r="B132" i="3"/>
  <c r="B262" i="3"/>
  <c r="I294" i="3"/>
  <c r="G444" i="3"/>
  <c r="E106" i="3"/>
  <c r="D288" i="3"/>
  <c r="C28" i="3"/>
  <c r="D54" i="3"/>
  <c r="I97" i="3"/>
  <c r="G236" i="3"/>
  <c r="C262" i="3"/>
  <c r="I293" i="3"/>
  <c r="C340" i="3"/>
  <c r="C418" i="3"/>
  <c r="D444" i="3"/>
  <c r="C626" i="3"/>
  <c r="C652" i="3"/>
  <c r="I650" i="3"/>
  <c r="B28" i="3"/>
  <c r="I36" i="3"/>
  <c r="E54" i="3"/>
  <c r="G106" i="3"/>
  <c r="C106" i="3"/>
  <c r="H132" i="3"/>
  <c r="I144" i="3"/>
  <c r="I199" i="3"/>
  <c r="H236" i="3"/>
  <c r="E288" i="3"/>
  <c r="G314" i="3"/>
  <c r="I305" i="3"/>
  <c r="I309" i="3"/>
  <c r="E340" i="3"/>
  <c r="E366" i="3"/>
  <c r="G418" i="3"/>
  <c r="C444" i="3"/>
  <c r="H652" i="3"/>
  <c r="F28" i="3"/>
  <c r="B210" i="3"/>
  <c r="G28" i="3"/>
  <c r="I89" i="3"/>
  <c r="G132" i="3"/>
  <c r="G184" i="3"/>
  <c r="C210" i="3"/>
  <c r="D236" i="3"/>
  <c r="H262" i="3"/>
  <c r="C314" i="3"/>
  <c r="H366" i="3"/>
  <c r="I33" i="3"/>
  <c r="B340" i="3"/>
  <c r="I423" i="3"/>
  <c r="I494" i="3"/>
  <c r="I560" i="3"/>
  <c r="B106" i="3"/>
  <c r="I451" i="3"/>
  <c r="I459" i="3"/>
  <c r="I467" i="3"/>
  <c r="I501" i="3"/>
  <c r="B444" i="3"/>
  <c r="I568" i="3"/>
  <c r="I454" i="3"/>
  <c r="I462" i="3"/>
  <c r="E184" i="3"/>
  <c r="I170" i="3"/>
  <c r="I178" i="3"/>
  <c r="I217" i="3"/>
  <c r="I225" i="3"/>
  <c r="I233" i="3"/>
  <c r="F418" i="3"/>
  <c r="I403" i="3"/>
  <c r="I411" i="3"/>
  <c r="D158" i="3"/>
  <c r="I137" i="3"/>
  <c r="I145" i="3"/>
  <c r="I153" i="3"/>
  <c r="F184" i="3"/>
  <c r="I169" i="3"/>
  <c r="I177" i="3"/>
  <c r="I194" i="3"/>
  <c r="I202" i="3"/>
  <c r="I216" i="3"/>
  <c r="I224" i="3"/>
  <c r="I232" i="3"/>
  <c r="I371" i="3"/>
  <c r="D392" i="3"/>
  <c r="I379" i="3"/>
  <c r="I387" i="3"/>
  <c r="I402" i="3"/>
  <c r="I410" i="3"/>
  <c r="I452" i="3"/>
  <c r="I460" i="3"/>
  <c r="I468" i="3"/>
  <c r="I504" i="3"/>
  <c r="I512" i="3"/>
  <c r="I520" i="3"/>
  <c r="F548" i="3"/>
  <c r="I554" i="3"/>
  <c r="I562" i="3"/>
  <c r="I570" i="3"/>
  <c r="E158" i="3"/>
  <c r="D132" i="3"/>
  <c r="I150" i="3"/>
  <c r="I166" i="3"/>
  <c r="I174" i="3"/>
  <c r="I182" i="3"/>
  <c r="F236" i="3"/>
  <c r="I221" i="3"/>
  <c r="I229" i="3"/>
  <c r="D366" i="3"/>
  <c r="I345" i="3"/>
  <c r="I376" i="3"/>
  <c r="I384" i="3"/>
  <c r="I399" i="3"/>
  <c r="I407" i="3"/>
  <c r="I415" i="3"/>
  <c r="I449" i="3"/>
  <c r="D470" i="3"/>
  <c r="I457" i="3"/>
  <c r="I465" i="3"/>
  <c r="I495" i="3"/>
  <c r="F574" i="3"/>
  <c r="I163" i="3"/>
  <c r="D184" i="3"/>
  <c r="I553" i="3"/>
  <c r="D574" i="3"/>
  <c r="I141" i="3"/>
  <c r="I149" i="3"/>
  <c r="I157" i="3"/>
  <c r="I165" i="3"/>
  <c r="I173" i="3"/>
  <c r="I181" i="3"/>
  <c r="I190" i="3"/>
  <c r="I198" i="3"/>
  <c r="I206" i="3"/>
  <c r="I220" i="3"/>
  <c r="I228" i="3"/>
  <c r="I375" i="3"/>
  <c r="I383" i="3"/>
  <c r="I391" i="3"/>
  <c r="I398" i="3"/>
  <c r="I406" i="3"/>
  <c r="I414" i="3"/>
  <c r="E470" i="3"/>
  <c r="I456" i="3"/>
  <c r="I464" i="3"/>
  <c r="I529" i="3"/>
  <c r="I537" i="3"/>
  <c r="I545" i="3"/>
  <c r="E392" i="3"/>
  <c r="I140" i="3"/>
  <c r="I148" i="3"/>
  <c r="I156" i="3"/>
  <c r="I164" i="3"/>
  <c r="I172" i="3"/>
  <c r="I180" i="3"/>
  <c r="E210" i="3"/>
  <c r="I189" i="3"/>
  <c r="I197" i="3"/>
  <c r="I205" i="3"/>
  <c r="I219" i="3"/>
  <c r="I227" i="3"/>
  <c r="I235" i="3"/>
  <c r="I374" i="3"/>
  <c r="I382" i="3"/>
  <c r="I390" i="3"/>
  <c r="I405" i="3"/>
  <c r="I413" i="3"/>
  <c r="I455" i="3"/>
  <c r="I463" i="3"/>
  <c r="F522" i="3"/>
  <c r="D600" i="3"/>
  <c r="E496" i="3"/>
  <c r="I506" i="3"/>
  <c r="I514" i="3"/>
  <c r="I531" i="3"/>
  <c r="I539" i="3"/>
  <c r="I547" i="3"/>
  <c r="I556" i="3"/>
  <c r="I564" i="3"/>
  <c r="I572" i="3"/>
  <c r="I605" i="3"/>
  <c r="I613" i="3"/>
  <c r="I621" i="3"/>
  <c r="I505" i="3"/>
  <c r="I513" i="3"/>
  <c r="I521" i="3"/>
  <c r="I530" i="3"/>
  <c r="I538" i="3"/>
  <c r="I546" i="3"/>
  <c r="I555" i="3"/>
  <c r="I563" i="3"/>
  <c r="I571" i="3"/>
  <c r="I580" i="3"/>
  <c r="I588" i="3"/>
  <c r="I596" i="3"/>
  <c r="I612" i="3"/>
  <c r="I620" i="3"/>
  <c r="D626" i="3"/>
  <c r="E574" i="3"/>
  <c r="I215" i="3"/>
  <c r="I397" i="3"/>
  <c r="I517" i="3"/>
  <c r="E548" i="3"/>
  <c r="I534" i="3"/>
  <c r="I542" i="3"/>
  <c r="D548" i="3"/>
  <c r="I559" i="3"/>
  <c r="I567" i="3"/>
  <c r="I491" i="3"/>
  <c r="E522" i="3"/>
  <c r="I508" i="3"/>
  <c r="I516" i="3"/>
  <c r="D522" i="3"/>
  <c r="I533" i="3"/>
  <c r="I541" i="3"/>
  <c r="I558" i="3"/>
  <c r="I566" i="3"/>
  <c r="I607" i="3"/>
  <c r="I615" i="3"/>
  <c r="I623" i="3"/>
  <c r="I490" i="3"/>
  <c r="I507" i="3"/>
  <c r="I515" i="3"/>
  <c r="I532" i="3"/>
  <c r="I540" i="3"/>
  <c r="I557" i="3"/>
  <c r="I565" i="3"/>
  <c r="I573" i="3"/>
  <c r="E652" i="3"/>
  <c r="D652" i="3"/>
  <c r="I579" i="3"/>
  <c r="I587" i="3"/>
  <c r="I595" i="3"/>
  <c r="I606" i="3"/>
  <c r="I614" i="3"/>
  <c r="I622" i="3"/>
  <c r="I633" i="3"/>
  <c r="I641" i="3"/>
  <c r="I649" i="3"/>
  <c r="I583" i="3"/>
  <c r="I591" i="3"/>
  <c r="I599" i="3"/>
  <c r="F652" i="3"/>
  <c r="I582" i="3"/>
  <c r="I590" i="3"/>
  <c r="I598" i="3"/>
  <c r="I609" i="3"/>
  <c r="I617" i="3"/>
  <c r="I625" i="3"/>
  <c r="I581" i="3"/>
  <c r="I589" i="3"/>
  <c r="I597" i="3"/>
  <c r="I608" i="3"/>
  <c r="I616" i="3"/>
  <c r="I624" i="3"/>
  <c r="I635" i="3"/>
  <c r="I643" i="3"/>
  <c r="I651" i="3"/>
  <c r="X211" i="62" l="1"/>
  <c r="B107" i="62"/>
  <c r="W211" i="62"/>
  <c r="V211" i="62"/>
  <c r="AF55" i="62"/>
  <c r="F107" i="62"/>
  <c r="E107" i="62"/>
  <c r="AD55" i="62"/>
  <c r="L445" i="62"/>
  <c r="Y211" i="62"/>
  <c r="D211" i="62"/>
  <c r="Z211" i="62"/>
  <c r="J210" i="62"/>
  <c r="E653" i="62"/>
  <c r="H211" i="62"/>
  <c r="J652" i="62"/>
  <c r="I158" i="34"/>
  <c r="E159" i="34" s="1"/>
  <c r="I80" i="32"/>
  <c r="F81" i="32" s="1"/>
  <c r="I626" i="3"/>
  <c r="I627" i="3" s="1"/>
  <c r="AA211" i="62"/>
  <c r="I211" i="62"/>
  <c r="F653" i="62"/>
  <c r="I288" i="1"/>
  <c r="I289" i="1" s="1"/>
  <c r="O315" i="62"/>
  <c r="H653" i="62"/>
  <c r="AB211" i="62"/>
  <c r="E211" i="62"/>
  <c r="AC211" i="62"/>
  <c r="C653" i="62"/>
  <c r="I28" i="1"/>
  <c r="H29" i="1" s="1"/>
  <c r="B653" i="62"/>
  <c r="I158" i="2"/>
  <c r="I159" i="2" s="1"/>
  <c r="F211" i="62"/>
  <c r="D653" i="62"/>
  <c r="G211" i="62"/>
  <c r="C211" i="62"/>
  <c r="X627" i="62"/>
  <c r="C107" i="62"/>
  <c r="V627" i="62"/>
  <c r="AE159" i="62"/>
  <c r="I106" i="34"/>
  <c r="D107" i="34" s="1"/>
  <c r="I54" i="1"/>
  <c r="F55" i="1" s="1"/>
  <c r="I496" i="1"/>
  <c r="I497" i="1" s="1"/>
  <c r="N237" i="62"/>
  <c r="I107" i="62"/>
  <c r="AE55" i="62"/>
  <c r="I210" i="2"/>
  <c r="E211" i="2" s="1"/>
  <c r="I366" i="2"/>
  <c r="H367" i="2" s="1"/>
  <c r="R601" i="62"/>
  <c r="I444" i="3"/>
  <c r="I445" i="3" s="1"/>
  <c r="I314" i="35"/>
  <c r="D315" i="35" s="1"/>
  <c r="N185" i="62"/>
  <c r="G107" i="62"/>
  <c r="AH55" i="62"/>
  <c r="H107" i="62"/>
  <c r="G367" i="2"/>
  <c r="I262" i="8"/>
  <c r="I263" i="8" s="1"/>
  <c r="J106" i="62"/>
  <c r="I288" i="3"/>
  <c r="G289" i="3" s="1"/>
  <c r="I444" i="2"/>
  <c r="I445" i="2" s="1"/>
  <c r="I184" i="34"/>
  <c r="F185" i="34" s="1"/>
  <c r="I262" i="34"/>
  <c r="I263" i="34" s="1"/>
  <c r="P601" i="62"/>
  <c r="C237" i="62"/>
  <c r="X237" i="62"/>
  <c r="I54" i="34"/>
  <c r="C55" i="34" s="1"/>
  <c r="I522" i="34"/>
  <c r="I523" i="34" s="1"/>
  <c r="I28" i="32"/>
  <c r="G29" i="32" s="1"/>
  <c r="I80" i="2"/>
  <c r="I81" i="2" s="1"/>
  <c r="I80" i="1"/>
  <c r="I418" i="3"/>
  <c r="I419" i="3" s="1"/>
  <c r="I444" i="34"/>
  <c r="I445" i="34" s="1"/>
  <c r="I184" i="35"/>
  <c r="I185" i="35" s="1"/>
  <c r="I548" i="34"/>
  <c r="I549" i="34" s="1"/>
  <c r="I548" i="8"/>
  <c r="C549" i="8" s="1"/>
  <c r="I106" i="32"/>
  <c r="I470" i="34"/>
  <c r="H471" i="34" s="1"/>
  <c r="I80" i="35"/>
  <c r="G81" i="35" s="1"/>
  <c r="G237" i="62"/>
  <c r="C627" i="62"/>
  <c r="Y237" i="62"/>
  <c r="B237" i="62"/>
  <c r="I496" i="34"/>
  <c r="H497" i="34" s="1"/>
  <c r="I54" i="32"/>
  <c r="I55" i="32" s="1"/>
  <c r="I288" i="35"/>
  <c r="I289" i="35" s="1"/>
  <c r="I340" i="3"/>
  <c r="I341" i="3" s="1"/>
  <c r="I184" i="2"/>
  <c r="I185" i="2" s="1"/>
  <c r="I132" i="8"/>
  <c r="I133" i="8" s="1"/>
  <c r="I106" i="35"/>
  <c r="I262" i="35"/>
  <c r="I263" i="35" s="1"/>
  <c r="H237" i="62"/>
  <c r="AC627" i="62"/>
  <c r="I522" i="2"/>
  <c r="C523" i="2" s="1"/>
  <c r="I470" i="2"/>
  <c r="F471" i="2" s="1"/>
  <c r="I184" i="8"/>
  <c r="I185" i="8" s="1"/>
  <c r="I314" i="2"/>
  <c r="G315" i="2" s="1"/>
  <c r="I444" i="35"/>
  <c r="I445" i="35" s="1"/>
  <c r="I184" i="36"/>
  <c r="B185" i="36" s="1"/>
  <c r="R419" i="62"/>
  <c r="F29" i="62"/>
  <c r="B27" i="61"/>
  <c r="I262" i="1"/>
  <c r="F263" i="1" s="1"/>
  <c r="I80" i="34"/>
  <c r="H81" i="34" s="1"/>
  <c r="I80" i="3"/>
  <c r="E81" i="3" s="1"/>
  <c r="I548" i="1"/>
  <c r="D549" i="1" s="1"/>
  <c r="I314" i="1"/>
  <c r="B315" i="1" s="1"/>
  <c r="AF419" i="62"/>
  <c r="AH367" i="62"/>
  <c r="AH263" i="62"/>
  <c r="AG263" i="62"/>
  <c r="AH185" i="62"/>
  <c r="AG159" i="62"/>
  <c r="AF159" i="62"/>
  <c r="N627" i="62"/>
  <c r="Q419" i="62"/>
  <c r="M393" i="62"/>
  <c r="N393" i="62"/>
  <c r="Q341" i="62"/>
  <c r="N263" i="62"/>
  <c r="O263" i="62"/>
  <c r="R237" i="62"/>
  <c r="P133" i="62"/>
  <c r="T106" i="62"/>
  <c r="Q107" i="62"/>
  <c r="S107" i="62"/>
  <c r="O107" i="62"/>
  <c r="L29" i="62"/>
  <c r="B445" i="62"/>
  <c r="X419" i="62"/>
  <c r="E419" i="62"/>
  <c r="D419" i="62"/>
  <c r="Y263" i="62"/>
  <c r="E263" i="62"/>
  <c r="AC263" i="62"/>
  <c r="I418" i="35"/>
  <c r="I419" i="35" s="1"/>
  <c r="I132" i="35"/>
  <c r="E133" i="35" s="1"/>
  <c r="Z445" i="62"/>
  <c r="L211" i="62"/>
  <c r="Y315" i="62"/>
  <c r="V445" i="62"/>
  <c r="V393" i="62"/>
  <c r="R653" i="62"/>
  <c r="AB55" i="62"/>
  <c r="O185" i="62"/>
  <c r="O211" i="62"/>
  <c r="H445" i="62"/>
  <c r="O393" i="62"/>
  <c r="D367" i="62"/>
  <c r="X393" i="62"/>
  <c r="I549" i="62"/>
  <c r="O549" i="62"/>
  <c r="Q549" i="62"/>
  <c r="G549" i="62"/>
  <c r="M549" i="62"/>
  <c r="H549" i="62"/>
  <c r="N549" i="62"/>
  <c r="C549" i="62"/>
  <c r="E549" i="62"/>
  <c r="L549" i="62"/>
  <c r="B549" i="62"/>
  <c r="J548" i="62"/>
  <c r="D549" i="62"/>
  <c r="R549" i="62"/>
  <c r="I106" i="3"/>
  <c r="F107" i="3" s="1"/>
  <c r="I444" i="8"/>
  <c r="E445" i="8" s="1"/>
  <c r="I496" i="8"/>
  <c r="H497" i="8" s="1"/>
  <c r="I470" i="36"/>
  <c r="D471" i="36" s="1"/>
  <c r="I28" i="36"/>
  <c r="C601" i="62"/>
  <c r="AG341" i="62"/>
  <c r="O419" i="62"/>
  <c r="AB367" i="62"/>
  <c r="O445" i="62"/>
  <c r="G133" i="62"/>
  <c r="R315" i="62"/>
  <c r="AH159" i="62"/>
  <c r="Q445" i="62"/>
  <c r="AA627" i="62"/>
  <c r="AA393" i="62"/>
  <c r="I392" i="2"/>
  <c r="I393" i="2" s="1"/>
  <c r="I132" i="2"/>
  <c r="C133" i="2" s="1"/>
  <c r="I288" i="2"/>
  <c r="G289" i="2" s="1"/>
  <c r="I236" i="36"/>
  <c r="D237" i="36" s="1"/>
  <c r="P211" i="62"/>
  <c r="I28" i="3"/>
  <c r="I262" i="3"/>
  <c r="C263" i="3" s="1"/>
  <c r="I548" i="2"/>
  <c r="E549" i="2" s="1"/>
  <c r="I392" i="34"/>
  <c r="E393" i="34" s="1"/>
  <c r="I366" i="34"/>
  <c r="I367" i="34" s="1"/>
  <c r="I210" i="34"/>
  <c r="G211" i="34" s="1"/>
  <c r="I340" i="35"/>
  <c r="C341" i="35" s="1"/>
  <c r="W263" i="62"/>
  <c r="S549" i="62"/>
  <c r="H263" i="62"/>
  <c r="V263" i="62"/>
  <c r="H419" i="62"/>
  <c r="L315" i="62"/>
  <c r="AC159" i="62"/>
  <c r="AA263" i="62"/>
  <c r="R445" i="62"/>
  <c r="G263" i="62"/>
  <c r="L237" i="62"/>
  <c r="Y445" i="62"/>
  <c r="O653" i="62"/>
  <c r="H367" i="62"/>
  <c r="X445" i="62"/>
  <c r="AA315" i="62"/>
  <c r="D393" i="62"/>
  <c r="I496" i="2"/>
  <c r="C497" i="2" s="1"/>
  <c r="I340" i="8"/>
  <c r="E341" i="8" s="1"/>
  <c r="I548" i="36"/>
  <c r="H549" i="36" s="1"/>
  <c r="I522" i="36"/>
  <c r="H523" i="36" s="1"/>
  <c r="Q211" i="62"/>
  <c r="Y393" i="62"/>
  <c r="I340" i="2"/>
  <c r="I341" i="2" s="1"/>
  <c r="I418" i="2"/>
  <c r="F419" i="2" s="1"/>
  <c r="I132" i="34"/>
  <c r="I133" i="34" s="1"/>
  <c r="I28" i="34"/>
  <c r="I28" i="35"/>
  <c r="I158" i="35"/>
  <c r="H159" i="35" s="1"/>
  <c r="I366" i="35"/>
  <c r="I367" i="35" s="1"/>
  <c r="I496" i="36"/>
  <c r="F497" i="36" s="1"/>
  <c r="I288" i="36"/>
  <c r="H289" i="36" s="1"/>
  <c r="I132" i="36"/>
  <c r="D133" i="36" s="1"/>
  <c r="R211" i="62"/>
  <c r="P289" i="62"/>
  <c r="AA367" i="62"/>
  <c r="Q185" i="62"/>
  <c r="W393" i="62"/>
  <c r="C445" i="62"/>
  <c r="AE263" i="62"/>
  <c r="AC393" i="62"/>
  <c r="V419" i="62"/>
  <c r="W315" i="62"/>
  <c r="I54" i="35"/>
  <c r="I210" i="8"/>
  <c r="E211" i="8" s="1"/>
  <c r="AC289" i="62"/>
  <c r="I496" i="3"/>
  <c r="B497" i="3" s="1"/>
  <c r="I54" i="2"/>
  <c r="I28" i="2"/>
  <c r="I29" i="2" s="1"/>
  <c r="I288" i="8"/>
  <c r="I289" i="8" s="1"/>
  <c r="I340" i="34"/>
  <c r="I341" i="34" s="1"/>
  <c r="I288" i="34"/>
  <c r="H289" i="34" s="1"/>
  <c r="I236" i="34"/>
  <c r="D237" i="34" s="1"/>
  <c r="I314" i="34"/>
  <c r="C315" i="34" s="1"/>
  <c r="I418" i="34"/>
  <c r="D419" i="34" s="1"/>
  <c r="I652" i="35"/>
  <c r="D653" i="35" s="1"/>
  <c r="P185" i="62"/>
  <c r="AB263" i="62"/>
  <c r="O237" i="62"/>
  <c r="AA419" i="62"/>
  <c r="H315" i="62"/>
  <c r="X263" i="62"/>
  <c r="W419" i="62"/>
  <c r="B393" i="62"/>
  <c r="P549" i="62"/>
  <c r="N107" i="62"/>
  <c r="R107" i="62"/>
  <c r="M107" i="62"/>
  <c r="P107" i="62"/>
  <c r="AE445" i="62"/>
  <c r="AD445" i="62"/>
  <c r="I341" i="62"/>
  <c r="J340" i="62"/>
  <c r="Z341" i="62"/>
  <c r="AA341" i="62"/>
  <c r="F341" i="62"/>
  <c r="G341" i="62"/>
  <c r="J132" i="62"/>
  <c r="I133" i="62"/>
  <c r="C133" i="62"/>
  <c r="Z133" i="62"/>
  <c r="AB133" i="62"/>
  <c r="W133" i="62"/>
  <c r="F133" i="62"/>
  <c r="V133" i="62"/>
  <c r="O55" i="62"/>
  <c r="AC185" i="62"/>
  <c r="Q367" i="62"/>
  <c r="AH393" i="62"/>
  <c r="AD393" i="62"/>
  <c r="I367" i="62"/>
  <c r="J366" i="62"/>
  <c r="F367" i="62"/>
  <c r="X367" i="62"/>
  <c r="G367" i="62"/>
  <c r="C159" i="62"/>
  <c r="Y133" i="62"/>
  <c r="L55" i="62"/>
  <c r="B185" i="62"/>
  <c r="T184" i="62"/>
  <c r="S185" i="62"/>
  <c r="AJ184" i="62"/>
  <c r="R185" i="62"/>
  <c r="B133" i="62"/>
  <c r="V159" i="62"/>
  <c r="G159" i="62"/>
  <c r="V289" i="62"/>
  <c r="B289" i="62"/>
  <c r="AJ340" i="62"/>
  <c r="S341" i="62"/>
  <c r="T340" i="62"/>
  <c r="M341" i="62"/>
  <c r="C367" i="62"/>
  <c r="AD133" i="62"/>
  <c r="AF627" i="62"/>
  <c r="AF631" i="62"/>
  <c r="AF630" i="62"/>
  <c r="Z627" i="62"/>
  <c r="Y627" i="62"/>
  <c r="AE627" i="62"/>
  <c r="AD627" i="62"/>
  <c r="W627" i="62"/>
  <c r="B367" i="62"/>
  <c r="X133" i="62"/>
  <c r="AD315" i="62"/>
  <c r="C419" i="62"/>
  <c r="S315" i="62"/>
  <c r="T314" i="62"/>
  <c r="AJ314" i="62"/>
  <c r="M315" i="62"/>
  <c r="P315" i="62"/>
  <c r="Y159" i="62"/>
  <c r="X289" i="62"/>
  <c r="L185" i="62"/>
  <c r="O341" i="62"/>
  <c r="AF211" i="62"/>
  <c r="AE211" i="62"/>
  <c r="AD211" i="62"/>
  <c r="AB419" i="62"/>
  <c r="P445" i="62"/>
  <c r="AD367" i="62"/>
  <c r="AF367" i="62"/>
  <c r="Q289" i="62"/>
  <c r="W367" i="62"/>
  <c r="AB289" i="62"/>
  <c r="Q315" i="62"/>
  <c r="AG211" i="62"/>
  <c r="L341" i="62"/>
  <c r="D159" i="62"/>
  <c r="T132" i="62"/>
  <c r="S133" i="62"/>
  <c r="AJ132" i="62"/>
  <c r="R133" i="62"/>
  <c r="O133" i="62"/>
  <c r="N133" i="62"/>
  <c r="Q133" i="62"/>
  <c r="AF289" i="62"/>
  <c r="AD289" i="62"/>
  <c r="AE289" i="62"/>
  <c r="I315" i="62"/>
  <c r="J314" i="62"/>
  <c r="Z315" i="62"/>
  <c r="F315" i="62"/>
  <c r="C315" i="62"/>
  <c r="Z289" i="62"/>
  <c r="S419" i="62"/>
  <c r="AJ418" i="62"/>
  <c r="T418" i="62"/>
  <c r="L419" i="62"/>
  <c r="AD419" i="62"/>
  <c r="T626" i="62"/>
  <c r="S627" i="62"/>
  <c r="AG626" i="62"/>
  <c r="O627" i="62"/>
  <c r="Q627" i="62"/>
  <c r="M627" i="62"/>
  <c r="T262" i="62"/>
  <c r="AJ262" i="62"/>
  <c r="S263" i="62"/>
  <c r="R263" i="62"/>
  <c r="X185" i="62"/>
  <c r="AC315" i="62"/>
  <c r="H289" i="62"/>
  <c r="I601" i="62"/>
  <c r="J600" i="62"/>
  <c r="F601" i="62"/>
  <c r="D601" i="62"/>
  <c r="G601" i="62"/>
  <c r="E601" i="62"/>
  <c r="R341" i="62"/>
  <c r="M263" i="62"/>
  <c r="I55" i="62"/>
  <c r="J54" i="62"/>
  <c r="F55" i="62"/>
  <c r="H55" i="62"/>
  <c r="E55" i="62"/>
  <c r="V55" i="62"/>
  <c r="Z55" i="62"/>
  <c r="G55" i="62"/>
  <c r="Y55" i="62"/>
  <c r="W55" i="62"/>
  <c r="AA55" i="62"/>
  <c r="V367" i="62"/>
  <c r="AG185" i="62"/>
  <c r="AE185" i="62"/>
  <c r="Y341" i="62"/>
  <c r="R627" i="62"/>
  <c r="AD185" i="62"/>
  <c r="AF133" i="62"/>
  <c r="E341" i="62"/>
  <c r="I419" i="62"/>
  <c r="J418" i="62"/>
  <c r="F419" i="62"/>
  <c r="Y419" i="62"/>
  <c r="G419" i="62"/>
  <c r="Z419" i="62"/>
  <c r="AC367" i="62"/>
  <c r="E133" i="62"/>
  <c r="E367" i="62"/>
  <c r="AC133" i="62"/>
  <c r="B315" i="62"/>
  <c r="AG367" i="62"/>
  <c r="Y289" i="62"/>
  <c r="AG445" i="62"/>
  <c r="N341" i="62"/>
  <c r="Q497" i="62"/>
  <c r="S497" i="62"/>
  <c r="T496" i="62"/>
  <c r="O497" i="62"/>
  <c r="L497" i="62"/>
  <c r="M497" i="62"/>
  <c r="N497" i="62"/>
  <c r="R497" i="62"/>
  <c r="T392" i="62"/>
  <c r="S393" i="62"/>
  <c r="AJ392" i="62"/>
  <c r="Q393" i="62"/>
  <c r="L393" i="62"/>
  <c r="R393" i="62"/>
  <c r="S601" i="62"/>
  <c r="T600" i="62"/>
  <c r="N601" i="62"/>
  <c r="Q601" i="62"/>
  <c r="O601" i="62"/>
  <c r="L263" i="62"/>
  <c r="AB445" i="62"/>
  <c r="X315" i="62"/>
  <c r="X55" i="62"/>
  <c r="Y367" i="62"/>
  <c r="X341" i="62"/>
  <c r="S653" i="62"/>
  <c r="T652" i="62"/>
  <c r="N653" i="62"/>
  <c r="P653" i="62"/>
  <c r="M653" i="62"/>
  <c r="L653" i="62"/>
  <c r="B601" i="62"/>
  <c r="AC55" i="62"/>
  <c r="B55" i="62"/>
  <c r="AB315" i="62"/>
  <c r="D133" i="62"/>
  <c r="V185" i="62"/>
  <c r="V341" i="62"/>
  <c r="AG315" i="62"/>
  <c r="AB341" i="62"/>
  <c r="M601" i="62"/>
  <c r="C55" i="62"/>
  <c r="B419" i="62"/>
  <c r="G289" i="62"/>
  <c r="AH419" i="62"/>
  <c r="E627" i="62"/>
  <c r="AF263" i="62"/>
  <c r="C341" i="62"/>
  <c r="N419" i="62"/>
  <c r="AD341" i="62"/>
  <c r="T158" i="62"/>
  <c r="S159" i="62"/>
  <c r="AJ158" i="62"/>
  <c r="T366" i="62"/>
  <c r="S367" i="62"/>
  <c r="AJ366" i="62"/>
  <c r="O367" i="62"/>
  <c r="P367" i="62"/>
  <c r="AH133" i="62"/>
  <c r="AE133" i="62"/>
  <c r="L159" i="62"/>
  <c r="T54" i="62"/>
  <c r="S55" i="62"/>
  <c r="AJ54" i="62"/>
  <c r="Q55" i="62"/>
  <c r="R55" i="62"/>
  <c r="N55" i="62"/>
  <c r="P55" i="62"/>
  <c r="H341" i="62"/>
  <c r="I289" i="62"/>
  <c r="J288" i="62"/>
  <c r="E289" i="62"/>
  <c r="C289" i="62"/>
  <c r="F289" i="62"/>
  <c r="D289" i="62"/>
  <c r="E185" i="62"/>
  <c r="P159" i="62"/>
  <c r="T288" i="62"/>
  <c r="S289" i="62"/>
  <c r="AJ288" i="62"/>
  <c r="O289" i="62"/>
  <c r="N289" i="62"/>
  <c r="M289" i="62"/>
  <c r="AE419" i="62"/>
  <c r="AF315" i="62"/>
  <c r="M367" i="62"/>
  <c r="Z159" i="62"/>
  <c r="AG289" i="62"/>
  <c r="C185" i="62"/>
  <c r="AH445" i="62"/>
  <c r="M133" i="62"/>
  <c r="N367" i="62"/>
  <c r="D315" i="62"/>
  <c r="AF393" i="62"/>
  <c r="I29" i="62"/>
  <c r="E29" i="62"/>
  <c r="G29" i="62"/>
  <c r="H29" i="62"/>
  <c r="D29" i="62"/>
  <c r="C29" i="62"/>
  <c r="I263" i="62"/>
  <c r="J262" i="62"/>
  <c r="C263" i="62"/>
  <c r="F263" i="62"/>
  <c r="R159" i="62"/>
  <c r="P627" i="62"/>
  <c r="G315" i="62"/>
  <c r="J626" i="62"/>
  <c r="I627" i="62"/>
  <c r="F627" i="62"/>
  <c r="H627" i="62"/>
  <c r="D627" i="62"/>
  <c r="G627" i="62"/>
  <c r="I159" i="62"/>
  <c r="J158" i="62"/>
  <c r="W159" i="62"/>
  <c r="X159" i="62"/>
  <c r="E159" i="62"/>
  <c r="AB159" i="62"/>
  <c r="F159" i="62"/>
  <c r="I185" i="62"/>
  <c r="J184" i="62"/>
  <c r="H185" i="62"/>
  <c r="Y185" i="62"/>
  <c r="AB185" i="62"/>
  <c r="AA185" i="62"/>
  <c r="Z185" i="62"/>
  <c r="W185" i="62"/>
  <c r="F185" i="62"/>
  <c r="L367" i="62"/>
  <c r="O159" i="62"/>
  <c r="S445" i="62"/>
  <c r="AJ444" i="62"/>
  <c r="T444" i="62"/>
  <c r="M445" i="62"/>
  <c r="L289" i="62"/>
  <c r="E315" i="62"/>
  <c r="AG393" i="62"/>
  <c r="W341" i="62"/>
  <c r="G185" i="62"/>
  <c r="P263" i="62"/>
  <c r="I445" i="62"/>
  <c r="J444" i="62"/>
  <c r="F445" i="62"/>
  <c r="W445" i="62"/>
  <c r="G445" i="62"/>
  <c r="AA445" i="62"/>
  <c r="AC445" i="62"/>
  <c r="AG237" i="62"/>
  <c r="AD237" i="62"/>
  <c r="AH237" i="62"/>
  <c r="AF237" i="62"/>
  <c r="AA289" i="62"/>
  <c r="E445" i="62"/>
  <c r="B159" i="62"/>
  <c r="Q159" i="62"/>
  <c r="N159" i="62"/>
  <c r="AE341" i="62"/>
  <c r="S29" i="62"/>
  <c r="T28" i="62"/>
  <c r="O29" i="62"/>
  <c r="N29" i="62"/>
  <c r="R29" i="62"/>
  <c r="Q29" i="62"/>
  <c r="P29" i="62"/>
  <c r="D263" i="62"/>
  <c r="S237" i="62"/>
  <c r="T236" i="62"/>
  <c r="AJ236" i="62"/>
  <c r="Q237" i="62"/>
  <c r="P237" i="62"/>
  <c r="B341" i="62"/>
  <c r="AF341" i="62"/>
  <c r="P419" i="62"/>
  <c r="D341" i="62"/>
  <c r="H133" i="62"/>
  <c r="H159" i="62"/>
  <c r="B29" i="62"/>
  <c r="B263" i="62"/>
  <c r="T210" i="62"/>
  <c r="AJ210" i="62"/>
  <c r="S211" i="62"/>
  <c r="N211" i="62"/>
  <c r="I393" i="62"/>
  <c r="J392" i="62"/>
  <c r="C393" i="62"/>
  <c r="F393" i="62"/>
  <c r="E393" i="62"/>
  <c r="AB393" i="62"/>
  <c r="H393" i="62"/>
  <c r="Z393" i="62"/>
  <c r="AF445" i="62"/>
  <c r="AE315" i="62"/>
  <c r="I340" i="36"/>
  <c r="I210" i="36"/>
  <c r="E211" i="36" s="1"/>
  <c r="I366" i="36"/>
  <c r="E367" i="36" s="1"/>
  <c r="I418" i="36"/>
  <c r="E419" i="36" s="1"/>
  <c r="I626" i="36"/>
  <c r="B627" i="36" s="1"/>
  <c r="I80" i="36"/>
  <c r="I314" i="36"/>
  <c r="E315" i="36" s="1"/>
  <c r="I106" i="36"/>
  <c r="I652" i="36"/>
  <c r="G653" i="36" s="1"/>
  <c r="I574" i="36"/>
  <c r="D575" i="36" s="1"/>
  <c r="I600" i="36"/>
  <c r="H601" i="36" s="1"/>
  <c r="I392" i="36"/>
  <c r="I444" i="36"/>
  <c r="G445" i="36" s="1"/>
  <c r="I54" i="36"/>
  <c r="I262" i="36"/>
  <c r="I158" i="36"/>
  <c r="G55" i="35"/>
  <c r="I236" i="35"/>
  <c r="H237" i="35" s="1"/>
  <c r="I210" i="35"/>
  <c r="I653" i="35"/>
  <c r="B653" i="35"/>
  <c r="I574" i="35"/>
  <c r="D575" i="35" s="1"/>
  <c r="I522" i="35"/>
  <c r="B523" i="35" s="1"/>
  <c r="I470" i="35"/>
  <c r="I548" i="35"/>
  <c r="H549" i="35" s="1"/>
  <c r="F653" i="35"/>
  <c r="I392" i="35"/>
  <c r="H393" i="35" s="1"/>
  <c r="I600" i="35"/>
  <c r="D601" i="35" s="1"/>
  <c r="I626" i="35"/>
  <c r="C627" i="35" s="1"/>
  <c r="I496" i="35"/>
  <c r="F497" i="35" s="1"/>
  <c r="I626" i="34"/>
  <c r="F627" i="34" s="1"/>
  <c r="I600" i="34"/>
  <c r="H601" i="34" s="1"/>
  <c r="I574" i="34"/>
  <c r="I652" i="34"/>
  <c r="G653" i="34" s="1"/>
  <c r="I652" i="32"/>
  <c r="I653" i="32" s="1"/>
  <c r="I548" i="32"/>
  <c r="I522" i="32"/>
  <c r="I626" i="32"/>
  <c r="E627" i="32" s="1"/>
  <c r="I496" i="32"/>
  <c r="I392" i="32"/>
  <c r="B393" i="32" s="1"/>
  <c r="I314" i="32"/>
  <c r="C315" i="32" s="1"/>
  <c r="I340" i="32"/>
  <c r="H341" i="32" s="1"/>
  <c r="I418" i="32"/>
  <c r="E419" i="32" s="1"/>
  <c r="I236" i="32"/>
  <c r="G237" i="32" s="1"/>
  <c r="I262" i="32"/>
  <c r="B263" i="32" s="1"/>
  <c r="I132" i="32"/>
  <c r="I133" i="32" s="1"/>
  <c r="I288" i="32"/>
  <c r="E289" i="32" s="1"/>
  <c r="I184" i="32"/>
  <c r="F185" i="32" s="1"/>
  <c r="I574" i="32"/>
  <c r="I470" i="32"/>
  <c r="I444" i="32"/>
  <c r="H445" i="32" s="1"/>
  <c r="I210" i="32"/>
  <c r="E211" i="32" s="1"/>
  <c r="I600" i="32"/>
  <c r="H601" i="32" s="1"/>
  <c r="I158" i="32"/>
  <c r="B159" i="32" s="1"/>
  <c r="I366" i="32"/>
  <c r="B367" i="32" s="1"/>
  <c r="I626" i="8"/>
  <c r="B627" i="8" s="1"/>
  <c r="I600" i="8"/>
  <c r="B601" i="8" s="1"/>
  <c r="I574" i="8"/>
  <c r="B575" i="8" s="1"/>
  <c r="I314" i="8"/>
  <c r="B315" i="8" s="1"/>
  <c r="I106" i="8"/>
  <c r="B107" i="8" s="1"/>
  <c r="I236" i="8"/>
  <c r="I392" i="8"/>
  <c r="B393" i="8" s="1"/>
  <c r="I366" i="8"/>
  <c r="B367" i="8" s="1"/>
  <c r="I54" i="8"/>
  <c r="I80" i="8"/>
  <c r="B81" i="8" s="1"/>
  <c r="I158" i="8"/>
  <c r="I652" i="8"/>
  <c r="I522" i="8"/>
  <c r="B523" i="8" s="1"/>
  <c r="I470" i="8"/>
  <c r="B471" i="8" s="1"/>
  <c r="I418" i="8"/>
  <c r="G419" i="8" s="1"/>
  <c r="I28" i="8"/>
  <c r="I418" i="1"/>
  <c r="G419" i="1" s="1"/>
  <c r="I132" i="1"/>
  <c r="C133" i="1" s="1"/>
  <c r="I106" i="1"/>
  <c r="I392" i="1"/>
  <c r="G393" i="1" s="1"/>
  <c r="I470" i="1"/>
  <c r="B471" i="1" s="1"/>
  <c r="I626" i="1"/>
  <c r="B627" i="1" s="1"/>
  <c r="I210" i="1"/>
  <c r="I158" i="1"/>
  <c r="B159" i="1" s="1"/>
  <c r="I340" i="1"/>
  <c r="B341" i="1" s="1"/>
  <c r="I522" i="1"/>
  <c r="B523" i="1" s="1"/>
  <c r="I600" i="1"/>
  <c r="I652" i="1"/>
  <c r="D653" i="1" s="1"/>
  <c r="I236" i="1"/>
  <c r="B237" i="1" s="1"/>
  <c r="I574" i="1"/>
  <c r="B575" i="1" s="1"/>
  <c r="I444" i="1"/>
  <c r="B445" i="1" s="1"/>
  <c r="I184" i="1"/>
  <c r="B185" i="1" s="1"/>
  <c r="I366" i="1"/>
  <c r="B367" i="1" s="1"/>
  <c r="D341" i="2"/>
  <c r="I236" i="2"/>
  <c r="B237" i="2" s="1"/>
  <c r="I262" i="2"/>
  <c r="B263" i="2" s="1"/>
  <c r="I600" i="2"/>
  <c r="G601" i="2" s="1"/>
  <c r="H445" i="2"/>
  <c r="I106" i="2"/>
  <c r="I626" i="2"/>
  <c r="B627" i="2" s="1"/>
  <c r="I652" i="2"/>
  <c r="B653" i="2" s="1"/>
  <c r="I574" i="2"/>
  <c r="B575" i="2" s="1"/>
  <c r="I314" i="3"/>
  <c r="B315" i="3" s="1"/>
  <c r="I54" i="3"/>
  <c r="E55" i="3" s="1"/>
  <c r="I210" i="3"/>
  <c r="G211" i="3" s="1"/>
  <c r="I522" i="3"/>
  <c r="F523" i="3" s="1"/>
  <c r="I574" i="3"/>
  <c r="D575" i="3" s="1"/>
  <c r="I392" i="3"/>
  <c r="D393" i="3" s="1"/>
  <c r="I236" i="3"/>
  <c r="F237" i="3" s="1"/>
  <c r="I600" i="3"/>
  <c r="I132" i="3"/>
  <c r="D133" i="3" s="1"/>
  <c r="I548" i="3"/>
  <c r="I158" i="3"/>
  <c r="D159" i="3" s="1"/>
  <c r="I652" i="3"/>
  <c r="D653" i="3" s="1"/>
  <c r="I184" i="3"/>
  <c r="E185" i="3" s="1"/>
  <c r="I470" i="3"/>
  <c r="I366" i="3"/>
  <c r="F159" i="2" l="1"/>
  <c r="E367" i="2"/>
  <c r="C133" i="8"/>
  <c r="E445" i="34"/>
  <c r="I29" i="36"/>
  <c r="B367" i="2"/>
  <c r="F341" i="3"/>
  <c r="F81" i="1"/>
  <c r="E315" i="34"/>
  <c r="C367" i="2"/>
  <c r="E367" i="34"/>
  <c r="G315" i="34"/>
  <c r="H367" i="35"/>
  <c r="I81" i="1"/>
  <c r="G367" i="34"/>
  <c r="F263" i="8"/>
  <c r="B107" i="35"/>
  <c r="F549" i="1"/>
  <c r="D107" i="35"/>
  <c r="B549" i="1"/>
  <c r="B445" i="35"/>
  <c r="H549" i="1"/>
  <c r="G107" i="35"/>
  <c r="I549" i="1"/>
  <c r="E107" i="34"/>
  <c r="E445" i="35"/>
  <c r="I315" i="34"/>
  <c r="G29" i="1"/>
  <c r="B341" i="3"/>
  <c r="F341" i="2"/>
  <c r="D81" i="1"/>
  <c r="I497" i="8"/>
  <c r="B315" i="34"/>
  <c r="H81" i="35"/>
  <c r="E341" i="2"/>
  <c r="I211" i="2"/>
  <c r="G419" i="34"/>
  <c r="G341" i="2"/>
  <c r="E497" i="3"/>
  <c r="H341" i="3"/>
  <c r="C341" i="2"/>
  <c r="H341" i="2"/>
  <c r="D341" i="3"/>
  <c r="B471" i="2"/>
  <c r="B341" i="2"/>
  <c r="F29" i="1"/>
  <c r="I29" i="1"/>
  <c r="F315" i="34"/>
  <c r="I81" i="35"/>
  <c r="E341" i="3"/>
  <c r="F497" i="3"/>
  <c r="H315" i="34"/>
  <c r="E81" i="35"/>
  <c r="F419" i="34"/>
  <c r="D315" i="34"/>
  <c r="C81" i="35"/>
  <c r="G471" i="2"/>
  <c r="H497" i="3"/>
  <c r="E81" i="1"/>
  <c r="C29" i="1"/>
  <c r="D81" i="35"/>
  <c r="C601" i="34"/>
  <c r="D107" i="32"/>
  <c r="D289" i="34"/>
  <c r="G393" i="34"/>
  <c r="E185" i="36"/>
  <c r="C55" i="32"/>
  <c r="H393" i="34"/>
  <c r="C393" i="34"/>
  <c r="D393" i="34"/>
  <c r="G289" i="34"/>
  <c r="F393" i="34"/>
  <c r="D107" i="3"/>
  <c r="G29" i="34"/>
  <c r="G81" i="32"/>
  <c r="C263" i="35"/>
  <c r="B289" i="3"/>
  <c r="E29" i="2"/>
  <c r="H315" i="1"/>
  <c r="C497" i="34"/>
  <c r="E289" i="3"/>
  <c r="B29" i="2"/>
  <c r="E315" i="1"/>
  <c r="D549" i="34"/>
  <c r="C601" i="35"/>
  <c r="C185" i="36"/>
  <c r="C315" i="35"/>
  <c r="C29" i="2"/>
  <c r="H445" i="3"/>
  <c r="D497" i="1"/>
  <c r="H81" i="32"/>
  <c r="H263" i="35"/>
  <c r="D263" i="35"/>
  <c r="I185" i="36"/>
  <c r="B263" i="35"/>
  <c r="F263" i="35"/>
  <c r="C55" i="2"/>
  <c r="I55" i="2"/>
  <c r="H653" i="35"/>
  <c r="G653" i="35"/>
  <c r="F81" i="3"/>
  <c r="H159" i="2"/>
  <c r="D315" i="2"/>
  <c r="C159" i="2"/>
  <c r="I419" i="2"/>
  <c r="H107" i="32"/>
  <c r="D445" i="34"/>
  <c r="C367" i="34"/>
  <c r="I419" i="34"/>
  <c r="C575" i="35"/>
  <c r="E653" i="35"/>
  <c r="D29" i="35"/>
  <c r="I367" i="2"/>
  <c r="D159" i="2"/>
  <c r="H445" i="34"/>
  <c r="E159" i="2"/>
  <c r="C81" i="3"/>
  <c r="B419" i="2"/>
  <c r="F55" i="2"/>
  <c r="F367" i="2"/>
  <c r="I133" i="2"/>
  <c r="H419" i="34"/>
  <c r="I107" i="32"/>
  <c r="D55" i="2"/>
  <c r="C653" i="35"/>
  <c r="E523" i="2"/>
  <c r="E55" i="32"/>
  <c r="B159" i="2"/>
  <c r="G159" i="2"/>
  <c r="I523" i="2"/>
  <c r="D497" i="8"/>
  <c r="B55" i="32"/>
  <c r="E263" i="34"/>
  <c r="F263" i="34"/>
  <c r="E471" i="34"/>
  <c r="I523" i="36"/>
  <c r="D523" i="2"/>
  <c r="F289" i="1"/>
  <c r="E289" i="1"/>
  <c r="D29" i="1"/>
  <c r="D393" i="32"/>
  <c r="H55" i="32"/>
  <c r="C107" i="32"/>
  <c r="G81" i="34"/>
  <c r="G159" i="35"/>
  <c r="E471" i="36"/>
  <c r="G29" i="36"/>
  <c r="G237" i="36"/>
  <c r="D29" i="36"/>
  <c r="E107" i="32"/>
  <c r="H29" i="36"/>
  <c r="F159" i="34"/>
  <c r="F107" i="32"/>
  <c r="F211" i="2"/>
  <c r="H263" i="34"/>
  <c r="B211" i="2"/>
  <c r="H211" i="2"/>
  <c r="C289" i="1"/>
  <c r="D289" i="1"/>
  <c r="D55" i="32"/>
  <c r="B107" i="32"/>
  <c r="I159" i="34"/>
  <c r="H29" i="35"/>
  <c r="E29" i="36"/>
  <c r="B471" i="36"/>
  <c r="G107" i="32"/>
  <c r="H81" i="2"/>
  <c r="B263" i="34"/>
  <c r="D289" i="35"/>
  <c r="D419" i="3"/>
  <c r="C211" i="2"/>
  <c r="C185" i="2"/>
  <c r="G211" i="2"/>
  <c r="B289" i="1"/>
  <c r="E29" i="1"/>
  <c r="G55" i="32"/>
  <c r="F55" i="32"/>
  <c r="G263" i="34"/>
  <c r="C263" i="34"/>
  <c r="F471" i="34"/>
  <c r="E159" i="35"/>
  <c r="I341" i="35"/>
  <c r="C289" i="35"/>
  <c r="C471" i="36"/>
  <c r="G81" i="2"/>
  <c r="D211" i="2"/>
  <c r="E81" i="2"/>
  <c r="D289" i="2"/>
  <c r="B29" i="1"/>
  <c r="G289" i="1"/>
  <c r="H289" i="1"/>
  <c r="D263" i="34"/>
  <c r="C471" i="34"/>
  <c r="C55" i="35"/>
  <c r="D55" i="35"/>
  <c r="F289" i="35"/>
  <c r="C29" i="36"/>
  <c r="I471" i="36"/>
  <c r="F445" i="8"/>
  <c r="G185" i="35"/>
  <c r="I263" i="3"/>
  <c r="E627" i="3"/>
  <c r="G549" i="2"/>
  <c r="F549" i="2"/>
  <c r="B497" i="1"/>
  <c r="E55" i="34"/>
  <c r="C445" i="34"/>
  <c r="D159" i="35"/>
  <c r="C159" i="35"/>
  <c r="I315" i="35"/>
  <c r="B627" i="3"/>
  <c r="I289" i="3"/>
  <c r="G627" i="3"/>
  <c r="C419" i="3"/>
  <c r="D81" i="3"/>
  <c r="G315" i="3"/>
  <c r="F29" i="2"/>
  <c r="I549" i="2"/>
  <c r="F133" i="2"/>
  <c r="G523" i="2"/>
  <c r="B185" i="8"/>
  <c r="H185" i="8"/>
  <c r="C263" i="8"/>
  <c r="C81" i="32"/>
  <c r="I393" i="34"/>
  <c r="G159" i="34"/>
  <c r="B393" i="34"/>
  <c r="B55" i="34"/>
  <c r="F445" i="34"/>
  <c r="C107" i="35"/>
  <c r="B159" i="35"/>
  <c r="H55" i="35"/>
  <c r="C445" i="35"/>
  <c r="I107" i="35"/>
  <c r="I55" i="35"/>
  <c r="D523" i="36"/>
  <c r="D159" i="34"/>
  <c r="C159" i="34"/>
  <c r="I81" i="3"/>
  <c r="H81" i="3"/>
  <c r="C289" i="3"/>
  <c r="F627" i="3"/>
  <c r="D627" i="3"/>
  <c r="D289" i="3"/>
  <c r="E185" i="2"/>
  <c r="F497" i="1"/>
  <c r="D185" i="8"/>
  <c r="B81" i="32"/>
  <c r="B445" i="34"/>
  <c r="H315" i="35"/>
  <c r="F367" i="35"/>
  <c r="F159" i="35"/>
  <c r="I81" i="32"/>
  <c r="F289" i="3"/>
  <c r="G341" i="3"/>
  <c r="B419" i="3"/>
  <c r="H393" i="2"/>
  <c r="H471" i="2"/>
  <c r="B185" i="2"/>
  <c r="B523" i="2"/>
  <c r="G497" i="1"/>
  <c r="G263" i="1"/>
  <c r="C237" i="1"/>
  <c r="B419" i="32"/>
  <c r="D81" i="32"/>
  <c r="H159" i="34"/>
  <c r="F55" i="34"/>
  <c r="B159" i="34"/>
  <c r="B29" i="35"/>
  <c r="D445" i="35"/>
  <c r="E107" i="35"/>
  <c r="H445" i="35"/>
  <c r="I159" i="35"/>
  <c r="G315" i="35"/>
  <c r="H627" i="3"/>
  <c r="B445" i="3"/>
  <c r="B315" i="35"/>
  <c r="C341" i="3"/>
  <c r="H29" i="2"/>
  <c r="D445" i="2"/>
  <c r="E81" i="32"/>
  <c r="D55" i="34"/>
  <c r="F55" i="35"/>
  <c r="E315" i="35"/>
  <c r="F81" i="34"/>
  <c r="I55" i="34"/>
  <c r="E497" i="1"/>
  <c r="F315" i="35"/>
  <c r="C627" i="3"/>
  <c r="I263" i="1"/>
  <c r="G185" i="8"/>
  <c r="H55" i="34"/>
  <c r="I471" i="2"/>
  <c r="F523" i="2"/>
  <c r="H523" i="2"/>
  <c r="C497" i="1"/>
  <c r="H497" i="1"/>
  <c r="C445" i="8"/>
  <c r="G55" i="34"/>
  <c r="G445" i="34"/>
  <c r="C419" i="35"/>
  <c r="F445" i="35"/>
  <c r="E55" i="35"/>
  <c r="G445" i="35"/>
  <c r="H185" i="35"/>
  <c r="G29" i="35"/>
  <c r="C523" i="36"/>
  <c r="B523" i="36"/>
  <c r="H289" i="3"/>
  <c r="G81" i="3"/>
  <c r="B81" i="3"/>
  <c r="H29" i="3"/>
  <c r="D185" i="2"/>
  <c r="D29" i="2"/>
  <c r="G445" i="2"/>
  <c r="B445" i="2"/>
  <c r="H549" i="2"/>
  <c r="D471" i="2"/>
  <c r="H263" i="1"/>
  <c r="B81" i="34"/>
  <c r="D81" i="34"/>
  <c r="H107" i="35"/>
  <c r="B55" i="35"/>
  <c r="F107" i="35"/>
  <c r="F29" i="35"/>
  <c r="E419" i="3"/>
  <c r="E393" i="2"/>
  <c r="D211" i="8"/>
  <c r="E29" i="3"/>
  <c r="H133" i="2"/>
  <c r="G393" i="2"/>
  <c r="G55" i="1"/>
  <c r="I419" i="1"/>
  <c r="B263" i="1"/>
  <c r="G315" i="1"/>
  <c r="G81" i="1"/>
  <c r="D315" i="1"/>
  <c r="G497" i="8"/>
  <c r="D237" i="32"/>
  <c r="H29" i="34"/>
  <c r="D367" i="34"/>
  <c r="F107" i="34"/>
  <c r="B367" i="34"/>
  <c r="G575" i="35"/>
  <c r="D367" i="35"/>
  <c r="C367" i="35"/>
  <c r="F185" i="35"/>
  <c r="E237" i="36"/>
  <c r="C445" i="3"/>
  <c r="H263" i="8"/>
  <c r="E133" i="34"/>
  <c r="F445" i="3"/>
  <c r="D263" i="1"/>
  <c r="G445" i="8"/>
  <c r="G263" i="8"/>
  <c r="C237" i="32"/>
  <c r="G497" i="32"/>
  <c r="B107" i="34"/>
  <c r="E211" i="34"/>
  <c r="E29" i="34"/>
  <c r="E367" i="35"/>
  <c r="B81" i="35"/>
  <c r="F81" i="35"/>
  <c r="H289" i="35"/>
  <c r="B185" i="35"/>
  <c r="I237" i="36"/>
  <c r="D497" i="36"/>
  <c r="B289" i="35"/>
  <c r="B263" i="8"/>
  <c r="E263" i="8"/>
  <c r="D185" i="35"/>
  <c r="B497" i="36"/>
  <c r="F419" i="3"/>
  <c r="C211" i="3"/>
  <c r="F29" i="3"/>
  <c r="D393" i="2"/>
  <c r="F497" i="2"/>
  <c r="C55" i="1"/>
  <c r="D55" i="1"/>
  <c r="E55" i="1"/>
  <c r="C523" i="34"/>
  <c r="F211" i="3"/>
  <c r="D445" i="3"/>
  <c r="E419" i="2"/>
  <c r="G419" i="2"/>
  <c r="C471" i="2"/>
  <c r="B601" i="2"/>
  <c r="E471" i="2"/>
  <c r="B497" i="2"/>
  <c r="C81" i="1"/>
  <c r="B653" i="1"/>
  <c r="E263" i="1"/>
  <c r="C497" i="8"/>
  <c r="I445" i="8"/>
  <c r="B445" i="8"/>
  <c r="D263" i="8"/>
  <c r="G523" i="34"/>
  <c r="C133" i="34"/>
  <c r="H367" i="34"/>
  <c r="C107" i="34"/>
  <c r="F523" i="34"/>
  <c r="I211" i="34"/>
  <c r="C185" i="35"/>
  <c r="E289" i="35"/>
  <c r="E185" i="35"/>
  <c r="G289" i="35"/>
  <c r="C237" i="36"/>
  <c r="B601" i="36"/>
  <c r="F549" i="36"/>
  <c r="H107" i="34"/>
  <c r="E445" i="3"/>
  <c r="D367" i="2"/>
  <c r="D497" i="2"/>
  <c r="G419" i="3"/>
  <c r="I211" i="3"/>
  <c r="G445" i="3"/>
  <c r="H497" i="2"/>
  <c r="D419" i="2"/>
  <c r="H419" i="2"/>
  <c r="I497" i="2"/>
  <c r="C419" i="2"/>
  <c r="H81" i="1"/>
  <c r="H55" i="1"/>
  <c r="B55" i="1"/>
  <c r="I55" i="1"/>
  <c r="G211" i="8"/>
  <c r="B289" i="8"/>
  <c r="F133" i="34"/>
  <c r="H523" i="34"/>
  <c r="C211" i="34"/>
  <c r="B523" i="34"/>
  <c r="D523" i="34"/>
  <c r="G107" i="34"/>
  <c r="F367" i="34"/>
  <c r="B367" i="35"/>
  <c r="G367" i="35"/>
  <c r="D549" i="36"/>
  <c r="C263" i="1"/>
  <c r="H419" i="3"/>
  <c r="B81" i="1"/>
  <c r="D445" i="8"/>
  <c r="H445" i="8"/>
  <c r="F211" i="8"/>
  <c r="D133" i="34"/>
  <c r="E523" i="34"/>
  <c r="B211" i="34"/>
  <c r="I107" i="34"/>
  <c r="B575" i="35"/>
  <c r="E133" i="36"/>
  <c r="C497" i="35"/>
  <c r="H549" i="8"/>
  <c r="G549" i="8"/>
  <c r="D29" i="32"/>
  <c r="B29" i="32"/>
  <c r="G341" i="34"/>
  <c r="B497" i="34"/>
  <c r="B185" i="34"/>
  <c r="I289" i="36"/>
  <c r="E549" i="8"/>
  <c r="G263" i="3"/>
  <c r="B263" i="3"/>
  <c r="G653" i="2"/>
  <c r="H185" i="2"/>
  <c r="G497" i="2"/>
  <c r="C315" i="2"/>
  <c r="D81" i="2"/>
  <c r="E497" i="2"/>
  <c r="I315" i="1"/>
  <c r="G549" i="1"/>
  <c r="D133" i="8"/>
  <c r="E133" i="8"/>
  <c r="F497" i="8"/>
  <c r="B497" i="8"/>
  <c r="E185" i="8"/>
  <c r="E497" i="8"/>
  <c r="C185" i="32"/>
  <c r="E237" i="32"/>
  <c r="C419" i="34"/>
  <c r="F211" i="34"/>
  <c r="E341" i="34"/>
  <c r="G471" i="34"/>
  <c r="D341" i="34"/>
  <c r="H549" i="34"/>
  <c r="B133" i="34"/>
  <c r="E497" i="34"/>
  <c r="E419" i="34"/>
  <c r="G185" i="34"/>
  <c r="I471" i="34"/>
  <c r="I29" i="35"/>
  <c r="B627" i="35"/>
  <c r="D133" i="35"/>
  <c r="B133" i="35"/>
  <c r="G185" i="36"/>
  <c r="G497" i="36"/>
  <c r="G471" i="36"/>
  <c r="I497" i="36"/>
  <c r="F523" i="36"/>
  <c r="B237" i="36"/>
  <c r="I81" i="34"/>
  <c r="C81" i="2"/>
  <c r="H315" i="2"/>
  <c r="E185" i="34"/>
  <c r="D341" i="35"/>
  <c r="F133" i="35"/>
  <c r="I29" i="32"/>
  <c r="B211" i="3"/>
  <c r="C497" i="3"/>
  <c r="H653" i="2"/>
  <c r="E445" i="2"/>
  <c r="G55" i="2"/>
  <c r="F81" i="2"/>
  <c r="C393" i="2"/>
  <c r="I315" i="2"/>
  <c r="I263" i="2"/>
  <c r="E55" i="2"/>
  <c r="C549" i="1"/>
  <c r="B133" i="8"/>
  <c r="F185" i="8"/>
  <c r="H289" i="8"/>
  <c r="C29" i="32"/>
  <c r="F29" i="32"/>
  <c r="E29" i="32"/>
  <c r="B419" i="34"/>
  <c r="D497" i="34"/>
  <c r="H133" i="34"/>
  <c r="C81" i="34"/>
  <c r="E81" i="34"/>
  <c r="B471" i="34"/>
  <c r="D211" i="34"/>
  <c r="H237" i="34"/>
  <c r="G133" i="35"/>
  <c r="G341" i="35"/>
  <c r="E263" i="35"/>
  <c r="C133" i="35"/>
  <c r="F185" i="36"/>
  <c r="E497" i="36"/>
  <c r="H497" i="36"/>
  <c r="H185" i="36"/>
  <c r="E523" i="36"/>
  <c r="F471" i="36"/>
  <c r="B81" i="2"/>
  <c r="I185" i="34"/>
  <c r="C185" i="34"/>
  <c r="G289" i="36"/>
  <c r="B393" i="2"/>
  <c r="E549" i="1"/>
  <c r="F315" i="1"/>
  <c r="D627" i="8"/>
  <c r="I341" i="8"/>
  <c r="D549" i="8"/>
  <c r="B549" i="8"/>
  <c r="I211" i="8"/>
  <c r="H29" i="32"/>
  <c r="H185" i="34"/>
  <c r="H211" i="34"/>
  <c r="G133" i="34"/>
  <c r="F497" i="34"/>
  <c r="B549" i="34"/>
  <c r="I497" i="34"/>
  <c r="F549" i="34"/>
  <c r="D185" i="34"/>
  <c r="D471" i="34"/>
  <c r="I133" i="35"/>
  <c r="G419" i="35"/>
  <c r="E29" i="35"/>
  <c r="G523" i="36"/>
  <c r="D185" i="36"/>
  <c r="C497" i="36"/>
  <c r="E289" i="36"/>
  <c r="E315" i="2"/>
  <c r="F549" i="8"/>
  <c r="G133" i="8"/>
  <c r="G497" i="34"/>
  <c r="F263" i="3"/>
  <c r="H263" i="3"/>
  <c r="H575" i="2"/>
  <c r="F315" i="2"/>
  <c r="C445" i="2"/>
  <c r="G185" i="2"/>
  <c r="B55" i="2"/>
  <c r="E211" i="3"/>
  <c r="E263" i="3"/>
  <c r="D263" i="3"/>
  <c r="H55" i="2"/>
  <c r="B315" i="2"/>
  <c r="F445" i="2"/>
  <c r="F393" i="2"/>
  <c r="F185" i="2"/>
  <c r="C315" i="1"/>
  <c r="C185" i="8"/>
  <c r="F133" i="8"/>
  <c r="I549" i="8"/>
  <c r="H133" i="8"/>
  <c r="F341" i="8"/>
  <c r="E549" i="34"/>
  <c r="C341" i="34"/>
  <c r="F341" i="34"/>
  <c r="G549" i="34"/>
  <c r="H341" i="34"/>
  <c r="B341" i="34"/>
  <c r="C549" i="34"/>
  <c r="C29" i="35"/>
  <c r="H133" i="35"/>
  <c r="F575" i="35"/>
  <c r="G263" i="35"/>
  <c r="H471" i="36"/>
  <c r="F289" i="36"/>
  <c r="I29" i="3"/>
  <c r="B289" i="2"/>
  <c r="B133" i="2"/>
  <c r="D289" i="8"/>
  <c r="F653" i="32"/>
  <c r="C29" i="34"/>
  <c r="G237" i="34"/>
  <c r="B237" i="35"/>
  <c r="D419" i="35"/>
  <c r="E549" i="36"/>
  <c r="I549" i="36"/>
  <c r="D133" i="2"/>
  <c r="B29" i="36"/>
  <c r="G497" i="3"/>
  <c r="E107" i="3"/>
  <c r="C549" i="2"/>
  <c r="E133" i="2"/>
  <c r="F289" i="2"/>
  <c r="H211" i="8"/>
  <c r="C289" i="8"/>
  <c r="B211" i="8"/>
  <c r="B601" i="32"/>
  <c r="E159" i="32"/>
  <c r="B601" i="34"/>
  <c r="I237" i="34"/>
  <c r="E419" i="35"/>
  <c r="F419" i="35"/>
  <c r="B341" i="35"/>
  <c r="G55" i="36"/>
  <c r="B575" i="36"/>
  <c r="F133" i="36"/>
  <c r="G575" i="36"/>
  <c r="D289" i="36"/>
  <c r="B289" i="36"/>
  <c r="G107" i="3"/>
  <c r="H107" i="3"/>
  <c r="G133" i="2"/>
  <c r="D237" i="2"/>
  <c r="H419" i="35"/>
  <c r="G549" i="36"/>
  <c r="I497" i="3"/>
  <c r="B107" i="3"/>
  <c r="D549" i="2"/>
  <c r="F289" i="8"/>
  <c r="E289" i="8"/>
  <c r="H341" i="8"/>
  <c r="E237" i="34"/>
  <c r="D29" i="34"/>
  <c r="B237" i="34"/>
  <c r="C289" i="34"/>
  <c r="I29" i="34"/>
  <c r="H341" i="35"/>
  <c r="F341" i="35"/>
  <c r="G133" i="36"/>
  <c r="B549" i="36"/>
  <c r="H133" i="36"/>
  <c r="G29" i="2"/>
  <c r="D341" i="8"/>
  <c r="B523" i="32"/>
  <c r="G289" i="8"/>
  <c r="C237" i="34"/>
  <c r="F29" i="34"/>
  <c r="H575" i="36"/>
  <c r="D497" i="3"/>
  <c r="E523" i="3"/>
  <c r="B341" i="8"/>
  <c r="C159" i="32"/>
  <c r="F289" i="34"/>
  <c r="B289" i="34"/>
  <c r="I289" i="34"/>
  <c r="E341" i="35"/>
  <c r="I133" i="36"/>
  <c r="C549" i="36"/>
  <c r="C289" i="36"/>
  <c r="E289" i="2"/>
  <c r="H237" i="36"/>
  <c r="F237" i="36"/>
  <c r="D29" i="3"/>
  <c r="H289" i="2"/>
  <c r="I289" i="2"/>
  <c r="C133" i="36"/>
  <c r="C107" i="3"/>
  <c r="G29" i="3"/>
  <c r="E393" i="3"/>
  <c r="C29" i="3"/>
  <c r="C55" i="3"/>
  <c r="I107" i="3"/>
  <c r="B549" i="2"/>
  <c r="B29" i="3"/>
  <c r="G575" i="2"/>
  <c r="C289" i="2"/>
  <c r="C601" i="2"/>
  <c r="G341" i="8"/>
  <c r="C211" i="8"/>
  <c r="C341" i="8"/>
  <c r="G549" i="32"/>
  <c r="B29" i="34"/>
  <c r="F237" i="34"/>
  <c r="E289" i="34"/>
  <c r="B419" i="35"/>
  <c r="B133" i="36"/>
  <c r="F29" i="36"/>
  <c r="C653" i="36"/>
  <c r="G315" i="36"/>
  <c r="B653" i="36"/>
  <c r="G601" i="36"/>
  <c r="C601" i="36"/>
  <c r="E445" i="36"/>
  <c r="G627" i="36"/>
  <c r="I159" i="36"/>
  <c r="H159" i="36"/>
  <c r="B159" i="36"/>
  <c r="D159" i="36"/>
  <c r="F159" i="36"/>
  <c r="C159" i="36"/>
  <c r="G159" i="36"/>
  <c r="I393" i="36"/>
  <c r="F393" i="36"/>
  <c r="B393" i="36"/>
  <c r="D393" i="36"/>
  <c r="C393" i="36"/>
  <c r="H393" i="36"/>
  <c r="I81" i="36"/>
  <c r="G81" i="36"/>
  <c r="H81" i="36"/>
  <c r="F81" i="36"/>
  <c r="C81" i="36"/>
  <c r="B81" i="36"/>
  <c r="D81" i="36"/>
  <c r="I263" i="36"/>
  <c r="F263" i="36"/>
  <c r="B263" i="36"/>
  <c r="C263" i="36"/>
  <c r="G263" i="36"/>
  <c r="H263" i="36"/>
  <c r="D263" i="36"/>
  <c r="E263" i="36"/>
  <c r="I601" i="36"/>
  <c r="D601" i="36"/>
  <c r="F601" i="36"/>
  <c r="E601" i="36"/>
  <c r="I653" i="36"/>
  <c r="F653" i="36"/>
  <c r="E653" i="36"/>
  <c r="H653" i="36"/>
  <c r="D653" i="36"/>
  <c r="I211" i="36"/>
  <c r="H211" i="36"/>
  <c r="B211" i="36"/>
  <c r="D211" i="36"/>
  <c r="G211" i="36"/>
  <c r="F211" i="36"/>
  <c r="C211" i="36"/>
  <c r="I627" i="36"/>
  <c r="C627" i="36"/>
  <c r="F627" i="36"/>
  <c r="D627" i="36"/>
  <c r="E627" i="36"/>
  <c r="I341" i="36"/>
  <c r="B341" i="36"/>
  <c r="D341" i="36"/>
  <c r="H341" i="36"/>
  <c r="F341" i="36"/>
  <c r="C341" i="36"/>
  <c r="E393" i="36"/>
  <c r="E81" i="36"/>
  <c r="G341" i="36"/>
  <c r="I367" i="36"/>
  <c r="B367" i="36"/>
  <c r="F367" i="36"/>
  <c r="D367" i="36"/>
  <c r="H367" i="36"/>
  <c r="C367" i="36"/>
  <c r="E159" i="36"/>
  <c r="I419" i="36"/>
  <c r="B419" i="36"/>
  <c r="D419" i="36"/>
  <c r="F419" i="36"/>
  <c r="C419" i="36"/>
  <c r="G393" i="36"/>
  <c r="I107" i="36"/>
  <c r="D107" i="36"/>
  <c r="C107" i="36"/>
  <c r="F107" i="36"/>
  <c r="G107" i="36"/>
  <c r="B107" i="36"/>
  <c r="E107" i="36"/>
  <c r="H419" i="36"/>
  <c r="E341" i="36"/>
  <c r="H107" i="36"/>
  <c r="I55" i="36"/>
  <c r="E55" i="36"/>
  <c r="F55" i="36"/>
  <c r="C55" i="36"/>
  <c r="H55" i="36"/>
  <c r="D55" i="36"/>
  <c r="B55" i="36"/>
  <c r="I445" i="36"/>
  <c r="B445" i="36"/>
  <c r="C445" i="36"/>
  <c r="H445" i="36"/>
  <c r="F445" i="36"/>
  <c r="D445" i="36"/>
  <c r="H627" i="36"/>
  <c r="I575" i="36"/>
  <c r="C575" i="36"/>
  <c r="E575" i="36"/>
  <c r="F575" i="36"/>
  <c r="I315" i="36"/>
  <c r="D315" i="36"/>
  <c r="C315" i="36"/>
  <c r="H315" i="36"/>
  <c r="F315" i="36"/>
  <c r="B315" i="36"/>
  <c r="G367" i="36"/>
  <c r="G419" i="36"/>
  <c r="D523" i="35"/>
  <c r="G497" i="35"/>
  <c r="I237" i="35"/>
  <c r="C237" i="35"/>
  <c r="F237" i="35"/>
  <c r="E237" i="35"/>
  <c r="D237" i="35"/>
  <c r="I211" i="35"/>
  <c r="B211" i="35"/>
  <c r="H211" i="35"/>
  <c r="C211" i="35"/>
  <c r="E211" i="35"/>
  <c r="F211" i="35"/>
  <c r="G211" i="35"/>
  <c r="H523" i="35"/>
  <c r="C523" i="35"/>
  <c r="G237" i="35"/>
  <c r="D211" i="35"/>
  <c r="I601" i="35"/>
  <c r="G601" i="35"/>
  <c r="H601" i="35"/>
  <c r="D627" i="35"/>
  <c r="I575" i="35"/>
  <c r="E575" i="35"/>
  <c r="H575" i="35"/>
  <c r="I471" i="35"/>
  <c r="B471" i="35"/>
  <c r="F471" i="35"/>
  <c r="G471" i="35"/>
  <c r="C471" i="35"/>
  <c r="E471" i="35"/>
  <c r="D471" i="35"/>
  <c r="H471" i="35"/>
  <c r="I549" i="35"/>
  <c r="E549" i="35"/>
  <c r="D549" i="35"/>
  <c r="G549" i="35"/>
  <c r="E601" i="35"/>
  <c r="I627" i="35"/>
  <c r="F627" i="35"/>
  <c r="H627" i="35"/>
  <c r="G627" i="35"/>
  <c r="I393" i="35"/>
  <c r="B393" i="35"/>
  <c r="E393" i="35"/>
  <c r="C393" i="35"/>
  <c r="F393" i="35"/>
  <c r="D393" i="35"/>
  <c r="G393" i="35"/>
  <c r="F549" i="35"/>
  <c r="I497" i="35"/>
  <c r="B497" i="35"/>
  <c r="D497" i="35"/>
  <c r="E497" i="35"/>
  <c r="G523" i="35"/>
  <c r="H497" i="35"/>
  <c r="E523" i="35"/>
  <c r="E627" i="35"/>
  <c r="B601" i="35"/>
  <c r="B549" i="35"/>
  <c r="F601" i="35"/>
  <c r="I523" i="35"/>
  <c r="F523" i="35"/>
  <c r="C549" i="35"/>
  <c r="E627" i="34"/>
  <c r="B653" i="34"/>
  <c r="B627" i="34"/>
  <c r="H627" i="34"/>
  <c r="I601" i="34"/>
  <c r="E601" i="34"/>
  <c r="D601" i="34"/>
  <c r="G601" i="34"/>
  <c r="F601" i="34"/>
  <c r="I575" i="34"/>
  <c r="H575" i="34"/>
  <c r="E575" i="34"/>
  <c r="F575" i="34"/>
  <c r="D575" i="34"/>
  <c r="I653" i="34"/>
  <c r="D653" i="34"/>
  <c r="E653" i="34"/>
  <c r="F653" i="34"/>
  <c r="H653" i="34"/>
  <c r="G575" i="34"/>
  <c r="C575" i="34"/>
  <c r="B575" i="34"/>
  <c r="C653" i="34"/>
  <c r="I627" i="34"/>
  <c r="G627" i="34"/>
  <c r="C627" i="34"/>
  <c r="D627" i="34"/>
  <c r="D523" i="32"/>
  <c r="D653" i="32"/>
  <c r="H523" i="32"/>
  <c r="G341" i="32"/>
  <c r="E653" i="32"/>
  <c r="B185" i="32"/>
  <c r="B211" i="32"/>
  <c r="B237" i="32"/>
  <c r="C653" i="32"/>
  <c r="G601" i="32"/>
  <c r="G445" i="32"/>
  <c r="B653" i="32"/>
  <c r="I471" i="32"/>
  <c r="F471" i="32"/>
  <c r="G471" i="32"/>
  <c r="I367" i="32"/>
  <c r="E367" i="32"/>
  <c r="C367" i="32"/>
  <c r="H367" i="32"/>
  <c r="D471" i="32"/>
  <c r="I393" i="32"/>
  <c r="E393" i="32"/>
  <c r="C393" i="32"/>
  <c r="I549" i="32"/>
  <c r="D549" i="32"/>
  <c r="C133" i="32"/>
  <c r="H471" i="32"/>
  <c r="I575" i="32"/>
  <c r="F575" i="32"/>
  <c r="H575" i="32"/>
  <c r="E575" i="32"/>
  <c r="I289" i="32"/>
  <c r="C289" i="32"/>
  <c r="G289" i="32"/>
  <c r="C575" i="32"/>
  <c r="G393" i="32"/>
  <c r="F393" i="32"/>
  <c r="I315" i="32"/>
  <c r="E315" i="32"/>
  <c r="F315" i="32"/>
  <c r="H315" i="32"/>
  <c r="I497" i="32"/>
  <c r="C497" i="32"/>
  <c r="D497" i="32"/>
  <c r="D575" i="32"/>
  <c r="G315" i="32"/>
  <c r="D133" i="32"/>
  <c r="G367" i="32"/>
  <c r="I159" i="32"/>
  <c r="G159" i="32"/>
  <c r="H159" i="32"/>
  <c r="D159" i="32"/>
  <c r="F159" i="32"/>
  <c r="B471" i="32"/>
  <c r="G653" i="32"/>
  <c r="B133" i="32"/>
  <c r="I237" i="32"/>
  <c r="F237" i="32"/>
  <c r="H237" i="32"/>
  <c r="C601" i="32"/>
  <c r="C549" i="32"/>
  <c r="H133" i="32"/>
  <c r="D445" i="32"/>
  <c r="B627" i="32"/>
  <c r="F289" i="32"/>
  <c r="I523" i="32"/>
  <c r="F523" i="32"/>
  <c r="G523" i="32"/>
  <c r="E523" i="32"/>
  <c r="C523" i="32"/>
  <c r="C627" i="32"/>
  <c r="E133" i="32"/>
  <c r="F627" i="32"/>
  <c r="I185" i="32"/>
  <c r="G185" i="32"/>
  <c r="D185" i="32"/>
  <c r="H185" i="32"/>
  <c r="F601" i="32"/>
  <c r="B549" i="32"/>
  <c r="H497" i="32"/>
  <c r="B445" i="32"/>
  <c r="F549" i="32"/>
  <c r="C445" i="32"/>
  <c r="F341" i="32"/>
  <c r="F133" i="32"/>
  <c r="E341" i="32"/>
  <c r="D289" i="32"/>
  <c r="E185" i="32"/>
  <c r="H653" i="32"/>
  <c r="E549" i="32"/>
  <c r="D367" i="32"/>
  <c r="H289" i="32"/>
  <c r="D315" i="32"/>
  <c r="G575" i="32"/>
  <c r="I445" i="32"/>
  <c r="F445" i="32"/>
  <c r="E445" i="32"/>
  <c r="E497" i="32"/>
  <c r="I263" i="32"/>
  <c r="D263" i="32"/>
  <c r="E263" i="32"/>
  <c r="G263" i="32"/>
  <c r="F263" i="32"/>
  <c r="H263" i="32"/>
  <c r="C263" i="32"/>
  <c r="B341" i="32"/>
  <c r="E471" i="32"/>
  <c r="I627" i="32"/>
  <c r="H627" i="32"/>
  <c r="G627" i="32"/>
  <c r="I211" i="32"/>
  <c r="G211" i="32"/>
  <c r="C211" i="32"/>
  <c r="F211" i="32"/>
  <c r="D211" i="32"/>
  <c r="H211" i="32"/>
  <c r="I601" i="32"/>
  <c r="D601" i="32"/>
  <c r="E601" i="32"/>
  <c r="H393" i="32"/>
  <c r="I419" i="32"/>
  <c r="H419" i="32"/>
  <c r="C419" i="32"/>
  <c r="D419" i="32"/>
  <c r="F419" i="32"/>
  <c r="G419" i="32"/>
  <c r="C471" i="32"/>
  <c r="G133" i="32"/>
  <c r="F367" i="32"/>
  <c r="B575" i="32"/>
  <c r="B289" i="32"/>
  <c r="D627" i="32"/>
  <c r="I341" i="32"/>
  <c r="D341" i="32"/>
  <c r="C341" i="32"/>
  <c r="B315" i="32"/>
  <c r="B497" i="32"/>
  <c r="H549" i="32"/>
  <c r="F497" i="32"/>
  <c r="C315" i="8"/>
  <c r="C627" i="8"/>
  <c r="E627" i="8"/>
  <c r="I159" i="8"/>
  <c r="D159" i="8"/>
  <c r="C159" i="8"/>
  <c r="E159" i="8"/>
  <c r="G159" i="8"/>
  <c r="H159" i="8"/>
  <c r="F159" i="8"/>
  <c r="I237" i="8"/>
  <c r="B237" i="8"/>
  <c r="C237" i="8"/>
  <c r="H237" i="8"/>
  <c r="E237" i="8"/>
  <c r="F237" i="8"/>
  <c r="D237" i="8"/>
  <c r="I29" i="8"/>
  <c r="G29" i="8"/>
  <c r="C29" i="8"/>
  <c r="F29" i="8"/>
  <c r="D29" i="8"/>
  <c r="E29" i="8"/>
  <c r="H29" i="8"/>
  <c r="I653" i="8"/>
  <c r="G653" i="8"/>
  <c r="I55" i="8"/>
  <c r="G55" i="8"/>
  <c r="C55" i="8"/>
  <c r="F55" i="8"/>
  <c r="D55" i="8"/>
  <c r="H55" i="8"/>
  <c r="E55" i="8"/>
  <c r="B29" i="8"/>
  <c r="B159" i="8"/>
  <c r="B55" i="8"/>
  <c r="H653" i="8"/>
  <c r="F653" i="8"/>
  <c r="I575" i="8"/>
  <c r="E575" i="8"/>
  <c r="H575" i="8"/>
  <c r="G575" i="8"/>
  <c r="C575" i="8"/>
  <c r="F575" i="8"/>
  <c r="I419" i="8"/>
  <c r="H419" i="8"/>
  <c r="C419" i="8"/>
  <c r="F419" i="8"/>
  <c r="E419" i="8"/>
  <c r="D419" i="8"/>
  <c r="D575" i="8"/>
  <c r="B419" i="8"/>
  <c r="I523" i="8"/>
  <c r="D523" i="8"/>
  <c r="F523" i="8"/>
  <c r="G523" i="8"/>
  <c r="H523" i="8"/>
  <c r="C523" i="8"/>
  <c r="E523" i="8"/>
  <c r="G237" i="8"/>
  <c r="I601" i="8"/>
  <c r="E601" i="8"/>
  <c r="H601" i="8"/>
  <c r="C601" i="8"/>
  <c r="D601" i="8"/>
  <c r="F601" i="8"/>
  <c r="G601" i="8"/>
  <c r="I393" i="8"/>
  <c r="E393" i="8"/>
  <c r="H393" i="8"/>
  <c r="C393" i="8"/>
  <c r="D393" i="8"/>
  <c r="G393" i="8"/>
  <c r="F393" i="8"/>
  <c r="I367" i="8"/>
  <c r="D367" i="8"/>
  <c r="F367" i="8"/>
  <c r="E367" i="8"/>
  <c r="H367" i="8"/>
  <c r="C367" i="8"/>
  <c r="I107" i="8"/>
  <c r="H107" i="8"/>
  <c r="G107" i="8"/>
  <c r="F107" i="8"/>
  <c r="D107" i="8"/>
  <c r="C107" i="8"/>
  <c r="E107" i="8"/>
  <c r="C653" i="8"/>
  <c r="I81" i="8"/>
  <c r="G81" i="8"/>
  <c r="F81" i="8"/>
  <c r="H81" i="8"/>
  <c r="D81" i="8"/>
  <c r="C81" i="8"/>
  <c r="E81" i="8"/>
  <c r="G367" i="8"/>
  <c r="D653" i="8"/>
  <c r="I471" i="8"/>
  <c r="G471" i="8"/>
  <c r="F471" i="8"/>
  <c r="C471" i="8"/>
  <c r="H471" i="8"/>
  <c r="E471" i="8"/>
  <c r="D471" i="8"/>
  <c r="B653" i="8"/>
  <c r="I315" i="8"/>
  <c r="G315" i="8"/>
  <c r="E315" i="8"/>
  <c r="F315" i="8"/>
  <c r="D315" i="8"/>
  <c r="H315" i="8"/>
  <c r="E653" i="8"/>
  <c r="I627" i="8"/>
  <c r="H627" i="8"/>
  <c r="F627" i="8"/>
  <c r="G627" i="8"/>
  <c r="C653" i="1"/>
  <c r="C419" i="1"/>
  <c r="B133" i="1"/>
  <c r="B419" i="1"/>
  <c r="H419" i="1"/>
  <c r="E419" i="1"/>
  <c r="F419" i="1"/>
  <c r="D419" i="1"/>
  <c r="I601" i="1"/>
  <c r="H601" i="1"/>
  <c r="G601" i="1"/>
  <c r="F601" i="1"/>
  <c r="E601" i="1"/>
  <c r="I159" i="1"/>
  <c r="F159" i="1"/>
  <c r="G159" i="1"/>
  <c r="E159" i="1"/>
  <c r="D159" i="1"/>
  <c r="H159" i="1"/>
  <c r="C159" i="1"/>
  <c r="I627" i="1"/>
  <c r="H627" i="1"/>
  <c r="F627" i="1"/>
  <c r="G627" i="1"/>
  <c r="E627" i="1"/>
  <c r="C627" i="1"/>
  <c r="D627" i="1"/>
  <c r="I211" i="1"/>
  <c r="G211" i="1"/>
  <c r="H211" i="1"/>
  <c r="D211" i="1"/>
  <c r="F211" i="1"/>
  <c r="C211" i="1"/>
  <c r="E211" i="1"/>
  <c r="I107" i="1"/>
  <c r="G107" i="1"/>
  <c r="H107" i="1"/>
  <c r="D107" i="1"/>
  <c r="F107" i="1"/>
  <c r="C107" i="1"/>
  <c r="E107" i="1"/>
  <c r="I367" i="1"/>
  <c r="H367" i="1"/>
  <c r="C367" i="1"/>
  <c r="E367" i="1"/>
  <c r="F367" i="1"/>
  <c r="D367" i="1"/>
  <c r="G367" i="1"/>
  <c r="I653" i="1"/>
  <c r="F653" i="1"/>
  <c r="G653" i="1"/>
  <c r="I471" i="1"/>
  <c r="C471" i="1"/>
  <c r="G471" i="1"/>
  <c r="F471" i="1"/>
  <c r="E471" i="1"/>
  <c r="H471" i="1"/>
  <c r="D471" i="1"/>
  <c r="B107" i="1"/>
  <c r="I523" i="1"/>
  <c r="F523" i="1"/>
  <c r="D523" i="1"/>
  <c r="E523" i="1"/>
  <c r="C523" i="1"/>
  <c r="G523" i="1"/>
  <c r="H523" i="1"/>
  <c r="I575" i="1"/>
  <c r="G575" i="1"/>
  <c r="D575" i="1"/>
  <c r="H575" i="1"/>
  <c r="F575" i="1"/>
  <c r="E575" i="1"/>
  <c r="B211" i="1"/>
  <c r="C575" i="1"/>
  <c r="I185" i="1"/>
  <c r="C185" i="1"/>
  <c r="F185" i="1"/>
  <c r="H185" i="1"/>
  <c r="D185" i="1"/>
  <c r="G185" i="1"/>
  <c r="E185" i="1"/>
  <c r="I445" i="1"/>
  <c r="F445" i="1"/>
  <c r="H445" i="1"/>
  <c r="G445" i="1"/>
  <c r="E445" i="1"/>
  <c r="D445" i="1"/>
  <c r="C445" i="1"/>
  <c r="I237" i="1"/>
  <c r="G237" i="1"/>
  <c r="H237" i="1"/>
  <c r="E237" i="1"/>
  <c r="D237" i="1"/>
  <c r="F237" i="1"/>
  <c r="D601" i="1"/>
  <c r="I393" i="1"/>
  <c r="C393" i="1"/>
  <c r="F393" i="1"/>
  <c r="B393" i="1"/>
  <c r="E393" i="1"/>
  <c r="D393" i="1"/>
  <c r="H393" i="1"/>
  <c r="E653" i="1"/>
  <c r="B601" i="1"/>
  <c r="C601" i="1"/>
  <c r="I341" i="1"/>
  <c r="C341" i="1"/>
  <c r="D341" i="1"/>
  <c r="F341" i="1"/>
  <c r="G341" i="1"/>
  <c r="H341" i="1"/>
  <c r="E341" i="1"/>
  <c r="I133" i="1"/>
  <c r="F133" i="1"/>
  <c r="G133" i="1"/>
  <c r="H133" i="1"/>
  <c r="D133" i="1"/>
  <c r="E133" i="1"/>
  <c r="H653" i="1"/>
  <c r="F601" i="2"/>
  <c r="G237" i="2"/>
  <c r="D263" i="2"/>
  <c r="E263" i="2"/>
  <c r="C237" i="2"/>
  <c r="G263" i="2"/>
  <c r="C263" i="2"/>
  <c r="I237" i="2"/>
  <c r="E237" i="2"/>
  <c r="F237" i="2"/>
  <c r="H237" i="2"/>
  <c r="F263" i="2"/>
  <c r="H263" i="2"/>
  <c r="I627" i="2"/>
  <c r="D627" i="2"/>
  <c r="F627" i="2"/>
  <c r="I107" i="2"/>
  <c r="H107" i="2"/>
  <c r="C107" i="2"/>
  <c r="D107" i="2"/>
  <c r="E107" i="2"/>
  <c r="F107" i="2"/>
  <c r="B107" i="2"/>
  <c r="H627" i="2"/>
  <c r="C575" i="2"/>
  <c r="I601" i="2"/>
  <c r="E601" i="2"/>
  <c r="H601" i="2"/>
  <c r="D601" i="2"/>
  <c r="I653" i="2"/>
  <c r="D653" i="2"/>
  <c r="E653" i="2"/>
  <c r="C653" i="2"/>
  <c r="F653" i="2"/>
  <c r="C627" i="2"/>
  <c r="E627" i="2"/>
  <c r="I575" i="2"/>
  <c r="F575" i="2"/>
  <c r="D575" i="2"/>
  <c r="E575" i="2"/>
  <c r="G627" i="2"/>
  <c r="G107" i="2"/>
  <c r="E575" i="3"/>
  <c r="H211" i="3"/>
  <c r="E159" i="3"/>
  <c r="D211" i="3"/>
  <c r="I55" i="3"/>
  <c r="H55" i="3"/>
  <c r="B55" i="3"/>
  <c r="G55" i="3"/>
  <c r="F55" i="3"/>
  <c r="D55" i="3"/>
  <c r="D523" i="3"/>
  <c r="I315" i="3"/>
  <c r="D315" i="3"/>
  <c r="F315" i="3"/>
  <c r="H315" i="3"/>
  <c r="E315" i="3"/>
  <c r="F575" i="3"/>
  <c r="C315" i="3"/>
  <c r="I549" i="3"/>
  <c r="B549" i="3"/>
  <c r="G549" i="3"/>
  <c r="C549" i="3"/>
  <c r="H549" i="3"/>
  <c r="I471" i="3"/>
  <c r="F471" i="3"/>
  <c r="B471" i="3"/>
  <c r="G471" i="3"/>
  <c r="C471" i="3"/>
  <c r="H471" i="3"/>
  <c r="I601" i="3"/>
  <c r="C601" i="3"/>
  <c r="E601" i="3"/>
  <c r="B601" i="3"/>
  <c r="H601" i="3"/>
  <c r="F601" i="3"/>
  <c r="G601" i="3"/>
  <c r="D601" i="3"/>
  <c r="F549" i="3"/>
  <c r="D471" i="3"/>
  <c r="F185" i="3"/>
  <c r="I133" i="3"/>
  <c r="H133" i="3"/>
  <c r="B133" i="3"/>
  <c r="F133" i="3"/>
  <c r="E133" i="3"/>
  <c r="G133" i="3"/>
  <c r="C133" i="3"/>
  <c r="I393" i="3"/>
  <c r="F393" i="3"/>
  <c r="C393" i="3"/>
  <c r="H393" i="3"/>
  <c r="B393" i="3"/>
  <c r="G393" i="3"/>
  <c r="F653" i="3"/>
  <c r="I575" i="3"/>
  <c r="C575" i="3"/>
  <c r="H575" i="3"/>
  <c r="G575" i="3"/>
  <c r="B575" i="3"/>
  <c r="I367" i="3"/>
  <c r="C367" i="3"/>
  <c r="E367" i="3"/>
  <c r="H367" i="3"/>
  <c r="B367" i="3"/>
  <c r="G367" i="3"/>
  <c r="F367" i="3"/>
  <c r="E549" i="3"/>
  <c r="I159" i="3"/>
  <c r="H159" i="3"/>
  <c r="C159" i="3"/>
  <c r="F159" i="3"/>
  <c r="B159" i="3"/>
  <c r="G159" i="3"/>
  <c r="I237" i="3"/>
  <c r="E237" i="3"/>
  <c r="B237" i="3"/>
  <c r="D237" i="3"/>
  <c r="C237" i="3"/>
  <c r="H237" i="3"/>
  <c r="G237" i="3"/>
  <c r="E653" i="3"/>
  <c r="I185" i="3"/>
  <c r="G185" i="3"/>
  <c r="C185" i="3"/>
  <c r="H185" i="3"/>
  <c r="B185" i="3"/>
  <c r="D185" i="3"/>
  <c r="D549" i="3"/>
  <c r="D367" i="3"/>
  <c r="I653" i="3"/>
  <c r="G653" i="3"/>
  <c r="B653" i="3"/>
  <c r="H653" i="3"/>
  <c r="C653" i="3"/>
  <c r="E471" i="3"/>
  <c r="I523" i="3"/>
  <c r="B523" i="3"/>
  <c r="G523" i="3"/>
  <c r="C523" i="3"/>
  <c r="H523" i="3"/>
  <c r="I595" i="4" l="1"/>
  <c r="I587" i="4"/>
  <c r="I579" i="4"/>
  <c r="I443" i="4"/>
  <c r="I435" i="4"/>
  <c r="I427" i="4"/>
  <c r="C444" i="4"/>
  <c r="I417" i="4"/>
  <c r="I416" i="4"/>
  <c r="I409" i="4"/>
  <c r="I408" i="4"/>
  <c r="I401" i="4"/>
  <c r="I400" i="4"/>
  <c r="I388" i="4"/>
  <c r="I387" i="4"/>
  <c r="I380" i="4"/>
  <c r="I379" i="4"/>
  <c r="I372" i="4"/>
  <c r="E392" i="4"/>
  <c r="C392" i="4"/>
  <c r="B392" i="4"/>
  <c r="I359" i="4"/>
  <c r="I351" i="4"/>
  <c r="D366" i="4"/>
  <c r="I337" i="4"/>
  <c r="I335" i="4"/>
  <c r="I329" i="4"/>
  <c r="I327" i="4"/>
  <c r="I321" i="4"/>
  <c r="I311" i="4"/>
  <c r="I303" i="4"/>
  <c r="I295" i="4"/>
  <c r="B314" i="4"/>
  <c r="I172" i="4" l="1"/>
  <c r="I180" i="4"/>
  <c r="G522" i="4"/>
  <c r="F158" i="4"/>
  <c r="I256" i="4"/>
  <c r="B80" i="4"/>
  <c r="G548" i="4"/>
  <c r="I559" i="4"/>
  <c r="I98" i="4"/>
  <c r="H522" i="4"/>
  <c r="F418" i="4"/>
  <c r="I450" i="4"/>
  <c r="I458" i="4"/>
  <c r="I466" i="4"/>
  <c r="G54" i="4"/>
  <c r="I90" i="4"/>
  <c r="H184" i="4"/>
  <c r="B210" i="4"/>
  <c r="C236" i="4"/>
  <c r="D262" i="4"/>
  <c r="C548" i="4"/>
  <c r="C54" i="4"/>
  <c r="I34" i="4"/>
  <c r="I38" i="4"/>
  <c r="I50" i="4"/>
  <c r="E106" i="4"/>
  <c r="I91" i="4"/>
  <c r="I112" i="4"/>
  <c r="I120" i="4"/>
  <c r="I124" i="4"/>
  <c r="I142" i="4"/>
  <c r="I146" i="4"/>
  <c r="D184" i="4"/>
  <c r="I168" i="4"/>
  <c r="I176" i="4"/>
  <c r="I218" i="4"/>
  <c r="I226" i="4"/>
  <c r="I230" i="4"/>
  <c r="I252" i="4"/>
  <c r="I260" i="4"/>
  <c r="H288" i="4"/>
  <c r="F236" i="4"/>
  <c r="E496" i="4"/>
  <c r="I530" i="4"/>
  <c r="I538" i="4"/>
  <c r="I546" i="4"/>
  <c r="I558" i="4"/>
  <c r="H28" i="4"/>
  <c r="I18" i="4"/>
  <c r="I25" i="4"/>
  <c r="I42" i="4"/>
  <c r="I46" i="4"/>
  <c r="G106" i="4"/>
  <c r="I99" i="4"/>
  <c r="F184" i="4"/>
  <c r="I207" i="4"/>
  <c r="F262" i="4"/>
  <c r="I488" i="4"/>
  <c r="F54" i="4"/>
  <c r="I508" i="4"/>
  <c r="I516" i="4"/>
  <c r="H548" i="4"/>
  <c r="F132" i="4"/>
  <c r="B158" i="4"/>
  <c r="I138" i="4"/>
  <c r="I509" i="4"/>
  <c r="I517" i="4"/>
  <c r="I9" i="4"/>
  <c r="I26" i="4"/>
  <c r="I104" i="4"/>
  <c r="I128" i="4"/>
  <c r="E158" i="4"/>
  <c r="I154" i="4"/>
  <c r="C184" i="4"/>
  <c r="I203" i="4"/>
  <c r="I248" i="4"/>
  <c r="F210" i="4"/>
  <c r="I480" i="4"/>
  <c r="C522" i="4"/>
  <c r="I537" i="4"/>
  <c r="B132" i="4"/>
  <c r="H262" i="4"/>
  <c r="I244" i="4"/>
  <c r="I451" i="4"/>
  <c r="I459" i="4"/>
  <c r="I467" i="4"/>
  <c r="I479" i="4"/>
  <c r="I487" i="4"/>
  <c r="I495" i="4"/>
  <c r="I10" i="4"/>
  <c r="I17" i="4"/>
  <c r="I88" i="4"/>
  <c r="I96" i="4"/>
  <c r="D132" i="4"/>
  <c r="I116" i="4"/>
  <c r="I195" i="4"/>
  <c r="I199" i="4"/>
  <c r="E236" i="4"/>
  <c r="I222" i="4"/>
  <c r="I234" i="4"/>
  <c r="I529" i="4"/>
  <c r="I545" i="4"/>
  <c r="C158" i="4"/>
  <c r="C210" i="4"/>
  <c r="I150" i="4"/>
  <c r="H470" i="4"/>
  <c r="I164" i="4"/>
  <c r="I276" i="4"/>
  <c r="I284" i="4"/>
  <c r="H314" i="4"/>
  <c r="I297" i="4"/>
  <c r="I305" i="4"/>
  <c r="E340" i="4"/>
  <c r="B366" i="4"/>
  <c r="I353" i="4"/>
  <c r="I361" i="4"/>
  <c r="G392" i="4"/>
  <c r="I374" i="4"/>
  <c r="I382" i="4"/>
  <c r="I390" i="4"/>
  <c r="I490" i="4"/>
  <c r="I503" i="4"/>
  <c r="I511" i="4"/>
  <c r="I519" i="4"/>
  <c r="E548" i="4"/>
  <c r="I532" i="4"/>
  <c r="I540" i="4"/>
  <c r="I553" i="4"/>
  <c r="I61" i="4"/>
  <c r="I65" i="4"/>
  <c r="I69" i="4"/>
  <c r="I73" i="4"/>
  <c r="I77" i="4"/>
  <c r="I296" i="4"/>
  <c r="I304" i="4"/>
  <c r="I312" i="4"/>
  <c r="F340" i="4"/>
  <c r="I320" i="4"/>
  <c r="I328" i="4"/>
  <c r="I336" i="4"/>
  <c r="C366" i="4"/>
  <c r="I352" i="4"/>
  <c r="I360" i="4"/>
  <c r="H392" i="4"/>
  <c r="I373" i="4"/>
  <c r="I381" i="4"/>
  <c r="I389" i="4"/>
  <c r="E418" i="4"/>
  <c r="I402" i="4"/>
  <c r="I410" i="4"/>
  <c r="B444" i="4"/>
  <c r="I428" i="4"/>
  <c r="I436" i="4"/>
  <c r="G470" i="4"/>
  <c r="I452" i="4"/>
  <c r="I460" i="4"/>
  <c r="I468" i="4"/>
  <c r="D496" i="4"/>
  <c r="I481" i="4"/>
  <c r="I489" i="4"/>
  <c r="I502" i="4"/>
  <c r="I510" i="4"/>
  <c r="I518" i="4"/>
  <c r="F548" i="4"/>
  <c r="I531" i="4"/>
  <c r="I539" i="4"/>
  <c r="I547" i="4"/>
  <c r="I560" i="4"/>
  <c r="I568" i="4"/>
  <c r="H600" i="4"/>
  <c r="C288" i="4"/>
  <c r="C314" i="4"/>
  <c r="D444" i="4"/>
  <c r="I426" i="4"/>
  <c r="I434" i="4"/>
  <c r="I280" i="4"/>
  <c r="D522" i="4"/>
  <c r="I507" i="4"/>
  <c r="I528" i="4"/>
  <c r="I557" i="4"/>
  <c r="I615" i="4"/>
  <c r="I623" i="4"/>
  <c r="E80" i="4"/>
  <c r="I63" i="4"/>
  <c r="I67" i="4"/>
  <c r="I71" i="4"/>
  <c r="I75" i="4"/>
  <c r="I79" i="4"/>
  <c r="I279" i="4"/>
  <c r="I287" i="4"/>
  <c r="E314" i="4"/>
  <c r="I300" i="4"/>
  <c r="G366" i="4"/>
  <c r="D392" i="4"/>
  <c r="I377" i="4"/>
  <c r="I385" i="4"/>
  <c r="I485" i="4"/>
  <c r="I493" i="4"/>
  <c r="E522" i="4"/>
  <c r="I506" i="4"/>
  <c r="I514" i="4"/>
  <c r="B548" i="4"/>
  <c r="I527" i="4"/>
  <c r="I535" i="4"/>
  <c r="I543" i="4"/>
  <c r="I556" i="4"/>
  <c r="B522" i="4"/>
  <c r="I501" i="4"/>
  <c r="E288" i="4"/>
  <c r="B28" i="4"/>
  <c r="I64" i="4"/>
  <c r="I72" i="4"/>
  <c r="I269" i="4"/>
  <c r="F496" i="4"/>
  <c r="D80" i="4"/>
  <c r="I301" i="4"/>
  <c r="I378" i="4"/>
  <c r="I486" i="4"/>
  <c r="I494" i="4"/>
  <c r="I536" i="4"/>
  <c r="H626" i="4"/>
  <c r="E626" i="4"/>
  <c r="H80" i="4"/>
  <c r="I278" i="4"/>
  <c r="I286" i="4"/>
  <c r="F314" i="4"/>
  <c r="I299" i="4"/>
  <c r="C340" i="4"/>
  <c r="I323" i="4"/>
  <c r="I331" i="4"/>
  <c r="I339" i="4"/>
  <c r="H366" i="4"/>
  <c r="I347" i="4"/>
  <c r="I355" i="4"/>
  <c r="I363" i="4"/>
  <c r="I376" i="4"/>
  <c r="I384" i="4"/>
  <c r="I484" i="4"/>
  <c r="I492" i="4"/>
  <c r="F522" i="4"/>
  <c r="I505" i="4"/>
  <c r="I513" i="4"/>
  <c r="I521" i="4"/>
  <c r="I534" i="4"/>
  <c r="I542" i="4"/>
  <c r="I555" i="4"/>
  <c r="C80" i="4"/>
  <c r="I294" i="4"/>
  <c r="I302" i="4"/>
  <c r="I310" i="4"/>
  <c r="I442" i="4"/>
  <c r="I191" i="4"/>
  <c r="I386" i="4"/>
  <c r="I515" i="4"/>
  <c r="I544" i="4"/>
  <c r="C600" i="4"/>
  <c r="I607" i="4"/>
  <c r="I62" i="4"/>
  <c r="I70" i="4"/>
  <c r="I78" i="4"/>
  <c r="I277" i="4"/>
  <c r="I285" i="4"/>
  <c r="G314" i="4"/>
  <c r="I298" i="4"/>
  <c r="I306" i="4"/>
  <c r="F392" i="4"/>
  <c r="I375" i="4"/>
  <c r="I383" i="4"/>
  <c r="I391" i="4"/>
  <c r="C418" i="4"/>
  <c r="H444" i="4"/>
  <c r="I430" i="4"/>
  <c r="I438" i="4"/>
  <c r="E470" i="4"/>
  <c r="I454" i="4"/>
  <c r="I462" i="4"/>
  <c r="I483" i="4"/>
  <c r="I491" i="4"/>
  <c r="I504" i="4"/>
  <c r="I512" i="4"/>
  <c r="I520" i="4"/>
  <c r="D548" i="4"/>
  <c r="I533" i="4"/>
  <c r="I541" i="4"/>
  <c r="I554" i="4"/>
  <c r="F600" i="4"/>
  <c r="I313" i="4"/>
  <c r="D340" i="4"/>
  <c r="I322" i="4"/>
  <c r="I330" i="4"/>
  <c r="I338" i="4"/>
  <c r="I346" i="4"/>
  <c r="I354" i="4"/>
  <c r="I362" i="4"/>
  <c r="D418" i="4"/>
  <c r="I429" i="4"/>
  <c r="I437" i="4"/>
  <c r="F470" i="4"/>
  <c r="I453" i="4"/>
  <c r="I461" i="4"/>
  <c r="I469" i="4"/>
  <c r="C496" i="4"/>
  <c r="I482" i="4"/>
  <c r="I580" i="4"/>
  <c r="I588" i="4"/>
  <c r="I596" i="4"/>
  <c r="B652" i="4"/>
  <c r="I11" i="4"/>
  <c r="I19" i="4"/>
  <c r="I27" i="4"/>
  <c r="E54" i="4"/>
  <c r="H54" i="4"/>
  <c r="I37" i="4"/>
  <c r="I309" i="4"/>
  <c r="H340" i="4"/>
  <c r="I326" i="4"/>
  <c r="I334" i="4"/>
  <c r="E366" i="4"/>
  <c r="I350" i="4"/>
  <c r="I358" i="4"/>
  <c r="I371" i="4"/>
  <c r="H418" i="4"/>
  <c r="I399" i="4"/>
  <c r="I407" i="4"/>
  <c r="I415" i="4"/>
  <c r="E444" i="4"/>
  <c r="I425" i="4"/>
  <c r="I433" i="4"/>
  <c r="I441" i="4"/>
  <c r="B470" i="4"/>
  <c r="I457" i="4"/>
  <c r="I465" i="4"/>
  <c r="G496" i="4"/>
  <c r="I478" i="4"/>
  <c r="E600" i="4"/>
  <c r="I606" i="4"/>
  <c r="I614" i="4"/>
  <c r="I622" i="4"/>
  <c r="I308" i="4"/>
  <c r="I325" i="4"/>
  <c r="I333" i="4"/>
  <c r="F366" i="4"/>
  <c r="I349" i="4"/>
  <c r="I357" i="4"/>
  <c r="I365" i="4"/>
  <c r="F444" i="4"/>
  <c r="I424" i="4"/>
  <c r="I432" i="4"/>
  <c r="I440" i="4"/>
  <c r="C470" i="4"/>
  <c r="I456" i="4"/>
  <c r="I464" i="4"/>
  <c r="H496" i="4"/>
  <c r="I477" i="4"/>
  <c r="G652" i="4"/>
  <c r="I634" i="4"/>
  <c r="F652" i="4"/>
  <c r="I642" i="4"/>
  <c r="I650" i="4"/>
  <c r="D28" i="4"/>
  <c r="I8" i="4"/>
  <c r="I13" i="4"/>
  <c r="I14" i="4"/>
  <c r="I15" i="4"/>
  <c r="I16" i="4"/>
  <c r="I21" i="4"/>
  <c r="I22" i="4"/>
  <c r="I23" i="4"/>
  <c r="I24" i="4"/>
  <c r="I35" i="4"/>
  <c r="I36" i="4"/>
  <c r="I39" i="4"/>
  <c r="I307" i="4"/>
  <c r="B340" i="4"/>
  <c r="I324" i="4"/>
  <c r="I332" i="4"/>
  <c r="I348" i="4"/>
  <c r="I356" i="4"/>
  <c r="I364" i="4"/>
  <c r="I431" i="4"/>
  <c r="I439" i="4"/>
  <c r="D470" i="4"/>
  <c r="I455" i="4"/>
  <c r="I463" i="4"/>
  <c r="I476" i="4"/>
  <c r="I561" i="4"/>
  <c r="G574" i="4"/>
  <c r="I569" i="4"/>
  <c r="I633" i="4"/>
  <c r="I641" i="4"/>
  <c r="I649" i="4"/>
  <c r="F28" i="4"/>
  <c r="I12" i="4"/>
  <c r="I20" i="4"/>
  <c r="B54" i="4"/>
  <c r="I41" i="4"/>
  <c r="I45" i="4"/>
  <c r="I49" i="4"/>
  <c r="I53" i="4"/>
  <c r="F106" i="4"/>
  <c r="I89" i="4"/>
  <c r="I97" i="4"/>
  <c r="I105" i="4"/>
  <c r="I111" i="4"/>
  <c r="G132" i="4"/>
  <c r="I115" i="4"/>
  <c r="I119" i="4"/>
  <c r="I123" i="4"/>
  <c r="I127" i="4"/>
  <c r="I131" i="4"/>
  <c r="D158" i="4"/>
  <c r="H158" i="4"/>
  <c r="I141" i="4"/>
  <c r="I145" i="4"/>
  <c r="I149" i="4"/>
  <c r="I153" i="4"/>
  <c r="I157" i="4"/>
  <c r="E184" i="4"/>
  <c r="G184" i="4"/>
  <c r="I166" i="4"/>
  <c r="I170" i="4"/>
  <c r="I174" i="4"/>
  <c r="I178" i="4"/>
  <c r="I182" i="4"/>
  <c r="H210" i="4"/>
  <c r="I192" i="4"/>
  <c r="I196" i="4"/>
  <c r="I200" i="4"/>
  <c r="I204" i="4"/>
  <c r="I208" i="4"/>
  <c r="G236" i="4"/>
  <c r="I217" i="4"/>
  <c r="I221" i="4"/>
  <c r="I225" i="4"/>
  <c r="I229" i="4"/>
  <c r="I233" i="4"/>
  <c r="I243" i="4"/>
  <c r="I247" i="4"/>
  <c r="I251" i="4"/>
  <c r="I255" i="4"/>
  <c r="I259" i="4"/>
  <c r="B288" i="4"/>
  <c r="I40" i="4"/>
  <c r="I43" i="4"/>
  <c r="I44" i="4"/>
  <c r="I47" i="4"/>
  <c r="I48" i="4"/>
  <c r="I51" i="4"/>
  <c r="I52" i="4"/>
  <c r="C106" i="4"/>
  <c r="I86" i="4"/>
  <c r="I87" i="4"/>
  <c r="H106" i="4"/>
  <c r="I92" i="4"/>
  <c r="I93" i="4"/>
  <c r="I94" i="4"/>
  <c r="I95" i="4"/>
  <c r="I100" i="4"/>
  <c r="I101" i="4"/>
  <c r="I102" i="4"/>
  <c r="I103" i="4"/>
  <c r="H132" i="4"/>
  <c r="I113" i="4"/>
  <c r="E132" i="4"/>
  <c r="I117" i="4"/>
  <c r="I118" i="4"/>
  <c r="I121" i="4"/>
  <c r="I122" i="4"/>
  <c r="I125" i="4"/>
  <c r="I126" i="4"/>
  <c r="I129" i="4"/>
  <c r="I130" i="4"/>
  <c r="I139" i="4"/>
  <c r="I140" i="4"/>
  <c r="I143" i="4"/>
  <c r="I144" i="4"/>
  <c r="I147" i="4"/>
  <c r="I148" i="4"/>
  <c r="I151" i="4"/>
  <c r="I152" i="4"/>
  <c r="I155" i="4"/>
  <c r="I156" i="4"/>
  <c r="B184" i="4"/>
  <c r="I165" i="4"/>
  <c r="I169" i="4"/>
  <c r="I173" i="4"/>
  <c r="I177" i="4"/>
  <c r="I181" i="4"/>
  <c r="I190" i="4"/>
  <c r="I193" i="4"/>
  <c r="I194" i="4"/>
  <c r="I197" i="4"/>
  <c r="I198" i="4"/>
  <c r="I201" i="4"/>
  <c r="I202" i="4"/>
  <c r="I205" i="4"/>
  <c r="I206" i="4"/>
  <c r="I209" i="4"/>
  <c r="D236" i="4"/>
  <c r="I216" i="4"/>
  <c r="H236" i="4"/>
  <c r="I219" i="4"/>
  <c r="I220" i="4"/>
  <c r="I223" i="4"/>
  <c r="I224" i="4"/>
  <c r="I227" i="4"/>
  <c r="I228" i="4"/>
  <c r="I231" i="4"/>
  <c r="I232" i="4"/>
  <c r="I235" i="4"/>
  <c r="E262" i="4"/>
  <c r="I242" i="4"/>
  <c r="B262" i="4"/>
  <c r="I245" i="4"/>
  <c r="I246" i="4"/>
  <c r="I249" i="4"/>
  <c r="I250" i="4"/>
  <c r="I253" i="4"/>
  <c r="I254" i="4"/>
  <c r="I257" i="4"/>
  <c r="I258" i="4"/>
  <c r="I261" i="4"/>
  <c r="F288" i="4"/>
  <c r="I268" i="4"/>
  <c r="I270" i="4"/>
  <c r="I271" i="4"/>
  <c r="I272" i="4"/>
  <c r="F80" i="4"/>
  <c r="I137" i="4"/>
  <c r="I167" i="4"/>
  <c r="I171" i="4"/>
  <c r="I175" i="4"/>
  <c r="I179" i="4"/>
  <c r="I183" i="4"/>
  <c r="E210" i="4"/>
  <c r="C28" i="4"/>
  <c r="C132" i="4"/>
  <c r="D210" i="4"/>
  <c r="I60" i="4"/>
  <c r="I68" i="4"/>
  <c r="I76" i="4"/>
  <c r="I241" i="4"/>
  <c r="E28" i="4"/>
  <c r="I114" i="4"/>
  <c r="B236" i="4"/>
  <c r="C262" i="4"/>
  <c r="G262" i="4"/>
  <c r="I66" i="4"/>
  <c r="I74" i="4"/>
  <c r="B106" i="4"/>
  <c r="I163" i="4"/>
  <c r="D288" i="4"/>
  <c r="I267" i="4"/>
  <c r="D54" i="4"/>
  <c r="I33" i="4"/>
  <c r="D106" i="4"/>
  <c r="I85" i="4"/>
  <c r="G418" i="4"/>
  <c r="G444" i="4"/>
  <c r="I423" i="4"/>
  <c r="D314" i="4"/>
  <c r="I293" i="4"/>
  <c r="G28" i="4"/>
  <c r="I7" i="4"/>
  <c r="G80" i="4"/>
  <c r="I59" i="4"/>
  <c r="G210" i="4"/>
  <c r="I189" i="4"/>
  <c r="G158" i="4"/>
  <c r="I275" i="4"/>
  <c r="I283" i="4"/>
  <c r="I274" i="4"/>
  <c r="I282" i="4"/>
  <c r="B496" i="4"/>
  <c r="I475" i="4"/>
  <c r="H574" i="4"/>
  <c r="I215" i="4"/>
  <c r="I273" i="4"/>
  <c r="I281" i="4"/>
  <c r="G340" i="4"/>
  <c r="B418" i="4"/>
  <c r="G288" i="4"/>
  <c r="I319" i="4"/>
  <c r="I398" i="4"/>
  <c r="I406" i="4"/>
  <c r="I414" i="4"/>
  <c r="I397" i="4"/>
  <c r="I405" i="4"/>
  <c r="I413" i="4"/>
  <c r="I449" i="4"/>
  <c r="F626" i="4"/>
  <c r="I345" i="4"/>
  <c r="I404" i="4"/>
  <c r="I412" i="4"/>
  <c r="G626" i="4"/>
  <c r="I403" i="4"/>
  <c r="I411" i="4"/>
  <c r="D574" i="4"/>
  <c r="C626" i="4"/>
  <c r="D626" i="4"/>
  <c r="F574" i="4"/>
  <c r="D600" i="4"/>
  <c r="B574" i="4"/>
  <c r="E574" i="4"/>
  <c r="C574" i="4"/>
  <c r="G600" i="4"/>
  <c r="E652" i="4"/>
  <c r="I563" i="4"/>
  <c r="I571" i="4"/>
  <c r="I582" i="4"/>
  <c r="I590" i="4"/>
  <c r="I598" i="4"/>
  <c r="I609" i="4"/>
  <c r="I617" i="4"/>
  <c r="I625" i="4"/>
  <c r="I636" i="4"/>
  <c r="I644" i="4"/>
  <c r="I562" i="4"/>
  <c r="I570" i="4"/>
  <c r="I581" i="4"/>
  <c r="I589" i="4"/>
  <c r="I597" i="4"/>
  <c r="I608" i="4"/>
  <c r="I616" i="4"/>
  <c r="I624" i="4"/>
  <c r="I635" i="4"/>
  <c r="I643" i="4"/>
  <c r="I651" i="4"/>
  <c r="H652" i="4"/>
  <c r="I567" i="4"/>
  <c r="I586" i="4"/>
  <c r="I594" i="4"/>
  <c r="I605" i="4"/>
  <c r="I613" i="4"/>
  <c r="I621" i="4"/>
  <c r="I632" i="4"/>
  <c r="I640" i="4"/>
  <c r="I648" i="4"/>
  <c r="I566" i="4"/>
  <c r="I593" i="4"/>
  <c r="I620" i="4"/>
  <c r="I631" i="4"/>
  <c r="I565" i="4"/>
  <c r="I573" i="4"/>
  <c r="I584" i="4"/>
  <c r="I592" i="4"/>
  <c r="B600" i="4"/>
  <c r="I611" i="4"/>
  <c r="I619" i="4"/>
  <c r="C652" i="4"/>
  <c r="I638" i="4"/>
  <c r="I646" i="4"/>
  <c r="I585" i="4"/>
  <c r="I612" i="4"/>
  <c r="I639" i="4"/>
  <c r="I647" i="4"/>
  <c r="I564" i="4"/>
  <c r="I572" i="4"/>
  <c r="I583" i="4"/>
  <c r="I591" i="4"/>
  <c r="I599" i="4"/>
  <c r="I610" i="4"/>
  <c r="I618" i="4"/>
  <c r="B626" i="4"/>
  <c r="D652" i="4"/>
  <c r="I637" i="4"/>
  <c r="I645" i="4"/>
  <c r="I184" i="4" l="1"/>
  <c r="E185" i="4" s="1"/>
  <c r="I236" i="4"/>
  <c r="C237" i="4" s="1"/>
  <c r="I548" i="4"/>
  <c r="I549" i="4" s="1"/>
  <c r="I262" i="4"/>
  <c r="C263" i="4" s="1"/>
  <c r="I132" i="4"/>
  <c r="B133" i="4" s="1"/>
  <c r="I652" i="4"/>
  <c r="I653" i="4" s="1"/>
  <c r="I314" i="4"/>
  <c r="E315" i="4" s="1"/>
  <c r="C549" i="4"/>
  <c r="I392" i="4"/>
  <c r="B393" i="4" s="1"/>
  <c r="I340" i="4"/>
  <c r="I341" i="4" s="1"/>
  <c r="I444" i="4"/>
  <c r="I445" i="4" s="1"/>
  <c r="I366" i="4"/>
  <c r="B367" i="4" s="1"/>
  <c r="I522" i="4"/>
  <c r="E523" i="4" s="1"/>
  <c r="I470" i="4"/>
  <c r="B471" i="4" s="1"/>
  <c r="I288" i="4"/>
  <c r="F289" i="4" s="1"/>
  <c r="I106" i="4"/>
  <c r="I107" i="4" s="1"/>
  <c r="I210" i="4"/>
  <c r="E211" i="4" s="1"/>
  <c r="I54" i="4"/>
  <c r="B55" i="4" s="1"/>
  <c r="I28" i="4"/>
  <c r="B29" i="4" s="1"/>
  <c r="B185" i="4"/>
  <c r="C185" i="4"/>
  <c r="F185" i="4"/>
  <c r="E237" i="4"/>
  <c r="H185" i="4"/>
  <c r="I626" i="4"/>
  <c r="G627" i="4" s="1"/>
  <c r="I600" i="4"/>
  <c r="G601" i="4" s="1"/>
  <c r="I185" i="4"/>
  <c r="G185" i="4"/>
  <c r="I158" i="4"/>
  <c r="I80" i="4"/>
  <c r="I418" i="4"/>
  <c r="I496" i="4"/>
  <c r="I574" i="4"/>
  <c r="F575" i="4" s="1"/>
  <c r="E367" i="4" l="1"/>
  <c r="D523" i="4"/>
  <c r="I315" i="4"/>
  <c r="G341" i="4"/>
  <c r="C445" i="4"/>
  <c r="D367" i="4"/>
  <c r="F367" i="4"/>
  <c r="I263" i="4"/>
  <c r="E263" i="4"/>
  <c r="E445" i="4"/>
  <c r="H653" i="4"/>
  <c r="H107" i="4"/>
  <c r="F263" i="4"/>
  <c r="G263" i="4"/>
  <c r="E653" i="4"/>
  <c r="G367" i="4"/>
  <c r="B315" i="4"/>
  <c r="G211" i="4"/>
  <c r="H367" i="4"/>
  <c r="G653" i="4"/>
  <c r="G237" i="4"/>
  <c r="C653" i="4"/>
  <c r="B523" i="4"/>
  <c r="C341" i="4"/>
  <c r="D237" i="4"/>
  <c r="B341" i="4"/>
  <c r="F653" i="4"/>
  <c r="B653" i="4"/>
  <c r="H237" i="4"/>
  <c r="D185" i="4"/>
  <c r="B237" i="4"/>
  <c r="F237" i="4"/>
  <c r="I237" i="4"/>
  <c r="D133" i="4"/>
  <c r="F393" i="4"/>
  <c r="H549" i="4"/>
  <c r="F133" i="4"/>
  <c r="G133" i="4"/>
  <c r="G549" i="4"/>
  <c r="H133" i="4"/>
  <c r="B263" i="4"/>
  <c r="F341" i="4"/>
  <c r="D341" i="4"/>
  <c r="F549" i="4"/>
  <c r="E549" i="4"/>
  <c r="G445" i="4"/>
  <c r="E107" i="4"/>
  <c r="C133" i="4"/>
  <c r="H445" i="4"/>
  <c r="D263" i="4"/>
  <c r="D549" i="4"/>
  <c r="B5" i="61"/>
  <c r="I29" i="4"/>
  <c r="I133" i="4"/>
  <c r="H341" i="4"/>
  <c r="H263" i="4"/>
  <c r="E133" i="4"/>
  <c r="B549" i="4"/>
  <c r="F315" i="4"/>
  <c r="D653" i="4"/>
  <c r="G315" i="4"/>
  <c r="D29" i="4"/>
  <c r="B601" i="4"/>
  <c r="C367" i="4"/>
  <c r="I367" i="4"/>
  <c r="H315" i="4"/>
  <c r="D315" i="4"/>
  <c r="C315" i="4"/>
  <c r="F523" i="4"/>
  <c r="I289" i="4"/>
  <c r="D393" i="4"/>
  <c r="D289" i="4"/>
  <c r="F445" i="4"/>
  <c r="H289" i="4"/>
  <c r="H393" i="4"/>
  <c r="E393" i="4"/>
  <c r="D471" i="4"/>
  <c r="I393" i="4"/>
  <c r="E341" i="4"/>
  <c r="E289" i="4"/>
  <c r="G393" i="4"/>
  <c r="C393" i="4"/>
  <c r="D445" i="4"/>
  <c r="B445" i="4"/>
  <c r="B289" i="4"/>
  <c r="H211" i="4"/>
  <c r="E55" i="4"/>
  <c r="F211" i="4"/>
  <c r="F55" i="4"/>
  <c r="G55" i="4"/>
  <c r="G289" i="4"/>
  <c r="C575" i="4"/>
  <c r="F107" i="4"/>
  <c r="B107" i="4"/>
  <c r="I55" i="4"/>
  <c r="I471" i="4"/>
  <c r="G471" i="4"/>
  <c r="E471" i="4"/>
  <c r="F471" i="4"/>
  <c r="H471" i="4"/>
  <c r="D55" i="4"/>
  <c r="D601" i="4"/>
  <c r="D211" i="4"/>
  <c r="C107" i="4"/>
  <c r="B211" i="4"/>
  <c r="C289" i="4"/>
  <c r="C471" i="4"/>
  <c r="B575" i="4"/>
  <c r="G107" i="4"/>
  <c r="I211" i="4"/>
  <c r="D107" i="4"/>
  <c r="B627" i="4"/>
  <c r="C55" i="4"/>
  <c r="I523" i="4"/>
  <c r="H523" i="4"/>
  <c r="C523" i="4"/>
  <c r="G523" i="4"/>
  <c r="H55" i="4"/>
  <c r="C211" i="4"/>
  <c r="F29" i="4"/>
  <c r="C29" i="4"/>
  <c r="G29" i="4"/>
  <c r="E29" i="4"/>
  <c r="H29" i="4"/>
  <c r="I419" i="4"/>
  <c r="E419" i="4"/>
  <c r="F419" i="4"/>
  <c r="D419" i="4"/>
  <c r="H419" i="4"/>
  <c r="C419" i="4"/>
  <c r="I81" i="4"/>
  <c r="B81" i="4"/>
  <c r="D81" i="4"/>
  <c r="E81" i="4"/>
  <c r="F81" i="4"/>
  <c r="C81" i="4"/>
  <c r="H81" i="4"/>
  <c r="I627" i="4"/>
  <c r="H627" i="4"/>
  <c r="E627" i="4"/>
  <c r="D627" i="4"/>
  <c r="D159" i="4"/>
  <c r="I159" i="4"/>
  <c r="F159" i="4"/>
  <c r="B159" i="4"/>
  <c r="E159" i="4"/>
  <c r="C159" i="4"/>
  <c r="H159" i="4"/>
  <c r="G419" i="4"/>
  <c r="F627" i="4"/>
  <c r="I497" i="4"/>
  <c r="G497" i="4"/>
  <c r="F497" i="4"/>
  <c r="E497" i="4"/>
  <c r="H497" i="4"/>
  <c r="C497" i="4"/>
  <c r="D497" i="4"/>
  <c r="G81" i="4"/>
  <c r="C627" i="4"/>
  <c r="I575" i="4"/>
  <c r="G575" i="4"/>
  <c r="E575" i="4"/>
  <c r="B497" i="4"/>
  <c r="D575" i="4"/>
  <c r="I601" i="4"/>
  <c r="E601" i="4"/>
  <c r="C601" i="4"/>
  <c r="F601" i="4"/>
  <c r="H601" i="4"/>
  <c r="H575" i="4"/>
  <c r="B419" i="4"/>
  <c r="G159" i="4"/>
  <c r="B13" i="61"/>
  <c r="B12" i="61"/>
  <c r="B11" i="61"/>
  <c r="B10" i="61"/>
  <c r="B9" i="61"/>
  <c r="B8" i="61"/>
  <c r="B7" i="61"/>
  <c r="B6" i="61"/>
  <c r="F626" i="60" l="1"/>
  <c r="F600" i="60"/>
  <c r="R574" i="60"/>
  <c r="Q574" i="60"/>
  <c r="O574" i="60"/>
  <c r="N574" i="60"/>
  <c r="M574" i="60"/>
  <c r="L574" i="60"/>
  <c r="H574" i="60"/>
  <c r="G574" i="60"/>
  <c r="E574" i="60"/>
  <c r="D574" i="60"/>
  <c r="C574" i="60"/>
  <c r="B574" i="60"/>
  <c r="R548" i="60"/>
  <c r="Q548" i="60"/>
  <c r="O548" i="60"/>
  <c r="N548" i="60"/>
  <c r="M548" i="60"/>
  <c r="L548" i="60"/>
  <c r="H548" i="60"/>
  <c r="G548" i="60"/>
  <c r="E548" i="60"/>
  <c r="D548" i="60"/>
  <c r="C548" i="60"/>
  <c r="B548" i="60"/>
  <c r="R522" i="60"/>
  <c r="Q522" i="60"/>
  <c r="O522" i="60"/>
  <c r="N522" i="60"/>
  <c r="M522" i="60"/>
  <c r="L522" i="60"/>
  <c r="H522" i="60"/>
  <c r="G522" i="60"/>
  <c r="E522" i="60"/>
  <c r="D522" i="60"/>
  <c r="C522" i="60"/>
  <c r="B522" i="60"/>
  <c r="R496" i="60"/>
  <c r="Q496" i="60"/>
  <c r="O496" i="60"/>
  <c r="N496" i="60"/>
  <c r="M496" i="60"/>
  <c r="L496" i="60"/>
  <c r="H496" i="60"/>
  <c r="G496" i="60"/>
  <c r="E496" i="60"/>
  <c r="D496" i="60"/>
  <c r="C496" i="60"/>
  <c r="B496" i="60"/>
  <c r="R470" i="60"/>
  <c r="Q470" i="60"/>
  <c r="O470" i="60"/>
  <c r="N470" i="60"/>
  <c r="M470" i="60"/>
  <c r="L470" i="60"/>
  <c r="H470" i="60"/>
  <c r="G470" i="60"/>
  <c r="E470" i="60"/>
  <c r="D470" i="60"/>
  <c r="C470" i="60"/>
  <c r="B470" i="60"/>
  <c r="F444" i="60"/>
  <c r="F418" i="60"/>
  <c r="F392" i="60"/>
  <c r="F366" i="60"/>
  <c r="F340" i="60"/>
  <c r="F314" i="60"/>
  <c r="F288" i="60"/>
  <c r="F262" i="60"/>
  <c r="F236" i="60"/>
  <c r="I215" i="60"/>
  <c r="F210" i="60"/>
  <c r="F184" i="60"/>
  <c r="F158" i="60"/>
  <c r="F132" i="60"/>
  <c r="R80" i="60"/>
  <c r="Q80" i="60"/>
  <c r="O80" i="60"/>
  <c r="N80" i="60"/>
  <c r="M80" i="60"/>
  <c r="L80" i="60"/>
  <c r="H80" i="60"/>
  <c r="G80" i="60"/>
  <c r="E80" i="60"/>
  <c r="D80" i="60"/>
  <c r="C80" i="60"/>
  <c r="B80" i="60"/>
  <c r="F54" i="60"/>
  <c r="A27" i="60"/>
  <c r="A26" i="60"/>
  <c r="A25" i="60"/>
  <c r="A24" i="60"/>
  <c r="I573" i="60" l="1"/>
  <c r="S572" i="60"/>
  <c r="I572" i="60"/>
  <c r="S571" i="60"/>
  <c r="I570" i="60"/>
  <c r="I569" i="60"/>
  <c r="S568" i="60"/>
  <c r="I568" i="60"/>
  <c r="S567" i="60"/>
  <c r="I566" i="60"/>
  <c r="I565" i="60"/>
  <c r="S564" i="60"/>
  <c r="I564" i="60"/>
  <c r="S563" i="60"/>
  <c r="I562" i="60"/>
  <c r="I561" i="60"/>
  <c r="S560" i="60"/>
  <c r="I560" i="60"/>
  <c r="S559" i="60"/>
  <c r="I558" i="60"/>
  <c r="I557" i="60"/>
  <c r="S556" i="60"/>
  <c r="I556" i="60"/>
  <c r="S555" i="60"/>
  <c r="I554" i="60"/>
  <c r="S547" i="60"/>
  <c r="I547" i="60"/>
  <c r="S546" i="60"/>
  <c r="I546" i="60"/>
  <c r="I545" i="60"/>
  <c r="S544" i="60"/>
  <c r="I544" i="60"/>
  <c r="S543" i="60"/>
  <c r="I543" i="60"/>
  <c r="S542" i="60"/>
  <c r="I541" i="60"/>
  <c r="I540" i="60"/>
  <c r="S539" i="60"/>
  <c r="I539" i="60"/>
  <c r="S538" i="60"/>
  <c r="I538" i="60"/>
  <c r="I537" i="60"/>
  <c r="I536" i="60"/>
  <c r="S535" i="60"/>
  <c r="I535" i="60"/>
  <c r="S534" i="60"/>
  <c r="I533" i="60"/>
  <c r="I532" i="60"/>
  <c r="S531" i="60"/>
  <c r="I531" i="60"/>
  <c r="S530" i="60"/>
  <c r="I529" i="60"/>
  <c r="S528" i="60"/>
  <c r="I528" i="60"/>
  <c r="S521" i="60"/>
  <c r="I520" i="60"/>
  <c r="S519" i="60"/>
  <c r="I519" i="60"/>
  <c r="S518" i="60"/>
  <c r="I518" i="60"/>
  <c r="S517" i="60"/>
  <c r="I517" i="60"/>
  <c r="I516" i="60"/>
  <c r="S515" i="60"/>
  <c r="I515" i="60"/>
  <c r="S514" i="60"/>
  <c r="I514" i="60"/>
  <c r="S513" i="60"/>
  <c r="I513" i="60"/>
  <c r="I512" i="60"/>
  <c r="I511" i="60"/>
  <c r="S510" i="60"/>
  <c r="I510" i="60"/>
  <c r="S509" i="60"/>
  <c r="I509" i="60"/>
  <c r="I508" i="60"/>
  <c r="I507" i="60"/>
  <c r="S506" i="60"/>
  <c r="I506" i="60"/>
  <c r="S505" i="60"/>
  <c r="I504" i="60"/>
  <c r="S503" i="60"/>
  <c r="I503" i="60"/>
  <c r="S502" i="60"/>
  <c r="I502" i="60"/>
  <c r="I495" i="60"/>
  <c r="I494" i="60"/>
  <c r="S493" i="60"/>
  <c r="I493" i="60"/>
  <c r="S492" i="60"/>
  <c r="I492" i="60"/>
  <c r="I491" i="60"/>
  <c r="S490" i="60"/>
  <c r="I490" i="60"/>
  <c r="I489" i="60"/>
  <c r="S488" i="60"/>
  <c r="I487" i="60"/>
  <c r="I486" i="60"/>
  <c r="I485" i="60"/>
  <c r="I484" i="60"/>
  <c r="I483" i="60"/>
  <c r="I482" i="60"/>
  <c r="I481" i="60"/>
  <c r="S480" i="60"/>
  <c r="I480" i="60"/>
  <c r="I479" i="60"/>
  <c r="S478" i="60"/>
  <c r="I478" i="60"/>
  <c r="S477" i="60"/>
  <c r="I477" i="60"/>
  <c r="S476" i="60"/>
  <c r="I476" i="60"/>
  <c r="S469" i="60"/>
  <c r="I469" i="60"/>
  <c r="S468" i="60"/>
  <c r="I468" i="60"/>
  <c r="S467" i="60"/>
  <c r="I467" i="60"/>
  <c r="I466" i="60"/>
  <c r="I465" i="60"/>
  <c r="S464" i="60"/>
  <c r="I464" i="60"/>
  <c r="S463" i="60"/>
  <c r="I463" i="60"/>
  <c r="I462" i="60"/>
  <c r="I461" i="60"/>
  <c r="S460" i="60"/>
  <c r="I460" i="60"/>
  <c r="S459" i="60"/>
  <c r="I459" i="60"/>
  <c r="I458" i="60"/>
  <c r="S457" i="60"/>
  <c r="I457" i="60"/>
  <c r="S456" i="60"/>
  <c r="I456" i="60"/>
  <c r="S455" i="60"/>
  <c r="S454" i="60"/>
  <c r="I454" i="60"/>
  <c r="S453" i="60"/>
  <c r="I453" i="60"/>
  <c r="S452" i="60"/>
  <c r="I452" i="60"/>
  <c r="S451" i="60"/>
  <c r="I451" i="60"/>
  <c r="I450" i="60"/>
  <c r="S441" i="60" l="1"/>
  <c r="AI439" i="60"/>
  <c r="I154" i="60"/>
  <c r="S181" i="60"/>
  <c r="I339" i="60"/>
  <c r="S183" i="60"/>
  <c r="I128" i="60"/>
  <c r="I131" i="60"/>
  <c r="AI153" i="60"/>
  <c r="I181" i="60"/>
  <c r="S339" i="60"/>
  <c r="S461" i="60"/>
  <c r="S465" i="60"/>
  <c r="S483" i="60"/>
  <c r="S527" i="60"/>
  <c r="I336" i="60"/>
  <c r="S155" i="60"/>
  <c r="S205" i="60"/>
  <c r="AI205" i="60"/>
  <c r="S206" i="60"/>
  <c r="S208" i="60"/>
  <c r="I233" i="60"/>
  <c r="I283" i="60"/>
  <c r="S284" i="60"/>
  <c r="S313" i="60"/>
  <c r="I361" i="60"/>
  <c r="S362" i="60"/>
  <c r="I363" i="60"/>
  <c r="I365" i="60"/>
  <c r="I391" i="60"/>
  <c r="S442" i="60"/>
  <c r="I443" i="60"/>
  <c r="I475" i="60"/>
  <c r="I553" i="60"/>
  <c r="S532" i="60"/>
  <c r="S540" i="60"/>
  <c r="S565" i="60"/>
  <c r="S573" i="60"/>
  <c r="I66" i="60"/>
  <c r="S154" i="60"/>
  <c r="S287" i="60"/>
  <c r="I442" i="60"/>
  <c r="S127" i="60"/>
  <c r="I208" i="60"/>
  <c r="I311" i="60"/>
  <c r="S335" i="60"/>
  <c r="S337" i="60"/>
  <c r="I338" i="60"/>
  <c r="I362" i="60"/>
  <c r="S491" i="60"/>
  <c r="S495" i="60"/>
  <c r="S504" i="60"/>
  <c r="S508" i="60"/>
  <c r="S512" i="60"/>
  <c r="S516" i="60"/>
  <c r="S520" i="60"/>
  <c r="S529" i="60"/>
  <c r="S533" i="60"/>
  <c r="S537" i="60"/>
  <c r="S541" i="60"/>
  <c r="S545" i="60"/>
  <c r="S554" i="60"/>
  <c r="S558" i="60"/>
  <c r="S562" i="60"/>
  <c r="S566" i="60"/>
  <c r="S570" i="60"/>
  <c r="AF613" i="60"/>
  <c r="S450" i="60"/>
  <c r="S536" i="60"/>
  <c r="S557" i="60"/>
  <c r="I153" i="60"/>
  <c r="S207" i="60"/>
  <c r="S232" i="60"/>
  <c r="I313" i="60"/>
  <c r="S439" i="60"/>
  <c r="AJ439" i="60" s="1"/>
  <c r="I129" i="60"/>
  <c r="I183" i="60"/>
  <c r="I205" i="60"/>
  <c r="I207" i="60"/>
  <c r="S234" i="60"/>
  <c r="I235" i="60"/>
  <c r="S286" i="60"/>
  <c r="I287" i="60"/>
  <c r="S364" i="60"/>
  <c r="I389" i="60"/>
  <c r="S417" i="60"/>
  <c r="S487" i="60"/>
  <c r="I501" i="60"/>
  <c r="I505" i="60"/>
  <c r="I521" i="60"/>
  <c r="I530" i="60"/>
  <c r="I534" i="60"/>
  <c r="I542" i="60"/>
  <c r="I555" i="60"/>
  <c r="I559" i="60"/>
  <c r="I563" i="60"/>
  <c r="I567" i="60"/>
  <c r="I571" i="60"/>
  <c r="S131" i="60"/>
  <c r="S153" i="60"/>
  <c r="AJ153" i="60" s="1"/>
  <c r="S458" i="60"/>
  <c r="S462" i="60"/>
  <c r="S466" i="60"/>
  <c r="S507" i="60"/>
  <c r="S511" i="60"/>
  <c r="S561" i="60"/>
  <c r="S569" i="60"/>
  <c r="I231" i="60"/>
  <c r="I232" i="60"/>
  <c r="I286" i="60"/>
  <c r="S338" i="60"/>
  <c r="I79" i="60"/>
  <c r="AF620" i="60"/>
  <c r="I182" i="60"/>
  <c r="S182" i="60"/>
  <c r="I209" i="60"/>
  <c r="AI231" i="60"/>
  <c r="I335" i="60"/>
  <c r="S336" i="60"/>
  <c r="I337" i="60"/>
  <c r="AI361" i="60"/>
  <c r="I417" i="60"/>
  <c r="I439" i="60"/>
  <c r="S440" i="60"/>
  <c r="I441" i="60"/>
  <c r="I488" i="60"/>
  <c r="S501" i="60"/>
  <c r="I62" i="60"/>
  <c r="S475" i="60"/>
  <c r="S479" i="60"/>
  <c r="S494" i="60"/>
  <c r="AF624" i="60"/>
  <c r="AI127" i="60"/>
  <c r="I156" i="60"/>
  <c r="S235" i="60"/>
  <c r="I284" i="60"/>
  <c r="I285" i="60"/>
  <c r="I312" i="60"/>
  <c r="AI335" i="60"/>
  <c r="AJ335" i="60" s="1"/>
  <c r="S365" i="60"/>
  <c r="I390" i="60"/>
  <c r="I455" i="60"/>
  <c r="I127" i="60"/>
  <c r="S156" i="60"/>
  <c r="I157" i="60"/>
  <c r="S157" i="60"/>
  <c r="I206" i="60"/>
  <c r="S209" i="60"/>
  <c r="S231" i="60"/>
  <c r="S233" i="60"/>
  <c r="I234" i="60"/>
  <c r="S283" i="60"/>
  <c r="AI283" i="60"/>
  <c r="S285" i="60"/>
  <c r="S361" i="60"/>
  <c r="S363" i="60"/>
  <c r="I364" i="60"/>
  <c r="S391" i="60"/>
  <c r="I440" i="60"/>
  <c r="S443" i="60"/>
  <c r="I449" i="60"/>
  <c r="I527" i="60"/>
  <c r="AF608" i="60"/>
  <c r="AF625" i="60"/>
  <c r="AF623" i="60"/>
  <c r="I77" i="60"/>
  <c r="I67" i="60"/>
  <c r="I70" i="60"/>
  <c r="I60" i="60"/>
  <c r="I68" i="60"/>
  <c r="I71" i="60"/>
  <c r="I75" i="60"/>
  <c r="I74" i="60"/>
  <c r="I155" i="60" l="1"/>
  <c r="I130" i="60"/>
  <c r="AJ361" i="60"/>
  <c r="P548" i="60"/>
  <c r="S548" i="60" s="1"/>
  <c r="F470" i="60"/>
  <c r="I470" i="60" s="1"/>
  <c r="C471" i="60" s="1"/>
  <c r="F496" i="60"/>
  <c r="I496" i="60" s="1"/>
  <c r="I497" i="60" s="1"/>
  <c r="I63" i="60"/>
  <c r="F574" i="60"/>
  <c r="I574" i="60" s="1"/>
  <c r="I72" i="60"/>
  <c r="I61" i="60"/>
  <c r="AJ231" i="60"/>
  <c r="S449" i="60"/>
  <c r="P470" i="60"/>
  <c r="S470" i="60" s="1"/>
  <c r="I65" i="60"/>
  <c r="P522" i="60"/>
  <c r="F522" i="60"/>
  <c r="I522" i="60" s="1"/>
  <c r="AJ283" i="60"/>
  <c r="AJ127" i="60"/>
  <c r="I78" i="60"/>
  <c r="S553" i="60"/>
  <c r="P574" i="60"/>
  <c r="AJ205" i="60"/>
  <c r="I76" i="60"/>
  <c r="I73" i="60"/>
  <c r="F548" i="60"/>
  <c r="I548" i="60" s="1"/>
  <c r="J548" i="60" s="1"/>
  <c r="I64" i="60"/>
  <c r="I69" i="60"/>
  <c r="J496" i="60" l="1"/>
  <c r="H471" i="60"/>
  <c r="H497" i="60"/>
  <c r="E471" i="60"/>
  <c r="D497" i="60"/>
  <c r="F497" i="60"/>
  <c r="B471" i="60"/>
  <c r="J470" i="60"/>
  <c r="I471" i="60"/>
  <c r="F471" i="60"/>
  <c r="G471" i="60"/>
  <c r="E497" i="60"/>
  <c r="B497" i="60"/>
  <c r="G497" i="60"/>
  <c r="D471" i="60"/>
  <c r="C497" i="60"/>
  <c r="S549" i="60"/>
  <c r="T470" i="60"/>
  <c r="F575" i="60"/>
  <c r="E575" i="60"/>
  <c r="R575" i="60"/>
  <c r="C575" i="60"/>
  <c r="N575" i="60"/>
  <c r="L575" i="60"/>
  <c r="H575" i="60"/>
  <c r="D575" i="60"/>
  <c r="G575" i="60"/>
  <c r="B575" i="60"/>
  <c r="M575" i="60"/>
  <c r="I575" i="60"/>
  <c r="Q575" i="60"/>
  <c r="O575" i="60"/>
  <c r="S574" i="60"/>
  <c r="S575" i="60" s="1"/>
  <c r="P575" i="60"/>
  <c r="F549" i="60"/>
  <c r="H549" i="60"/>
  <c r="B549" i="60"/>
  <c r="D549" i="60"/>
  <c r="E549" i="60"/>
  <c r="C549" i="60"/>
  <c r="R549" i="60"/>
  <c r="N549" i="60"/>
  <c r="I549" i="60"/>
  <c r="O549" i="60"/>
  <c r="L549" i="60"/>
  <c r="Q549" i="60"/>
  <c r="M549" i="60"/>
  <c r="G549" i="60"/>
  <c r="F523" i="60"/>
  <c r="D523" i="60"/>
  <c r="Q523" i="60"/>
  <c r="G523" i="60"/>
  <c r="O523" i="60"/>
  <c r="B523" i="60"/>
  <c r="I523" i="60"/>
  <c r="C523" i="60"/>
  <c r="L523" i="60"/>
  <c r="E523" i="60"/>
  <c r="M523" i="60"/>
  <c r="H523" i="60"/>
  <c r="R523" i="60"/>
  <c r="N523" i="60"/>
  <c r="P549" i="60"/>
  <c r="P523" i="60"/>
  <c r="S522" i="60"/>
  <c r="T548" i="60"/>
  <c r="I59" i="60"/>
  <c r="F80" i="60"/>
  <c r="J522" i="60"/>
  <c r="J574" i="60"/>
  <c r="I80" i="60" l="1"/>
  <c r="F81" i="60" s="1"/>
  <c r="T574" i="60"/>
  <c r="S523" i="60"/>
  <c r="T522" i="60"/>
  <c r="J80" i="60" l="1"/>
  <c r="B81" i="60"/>
  <c r="C81" i="60"/>
  <c r="H81" i="60"/>
  <c r="G81" i="60"/>
  <c r="I81" i="60"/>
  <c r="E81" i="60"/>
  <c r="D81" i="60"/>
  <c r="AI269" i="60" l="1"/>
  <c r="AI362" i="60"/>
  <c r="AJ362" i="60" s="1"/>
  <c r="AI414" i="60"/>
  <c r="AI443" i="60"/>
  <c r="AJ443" i="60" s="1"/>
  <c r="AD210" i="60"/>
  <c r="AD236" i="60"/>
  <c r="AI154" i="60"/>
  <c r="AJ154" i="60" s="1"/>
  <c r="AI180" i="60"/>
  <c r="AI364" i="60"/>
  <c r="AJ364" i="60" s="1"/>
  <c r="AI191" i="60"/>
  <c r="V210" i="60"/>
  <c r="AE236" i="60"/>
  <c r="W132" i="60"/>
  <c r="AA132" i="60"/>
  <c r="AI126" i="60"/>
  <c r="AI209" i="60"/>
  <c r="AJ209" i="60" s="1"/>
  <c r="AI182" i="60"/>
  <c r="AJ182" i="60" s="1"/>
  <c r="AI207" i="60"/>
  <c r="AJ207" i="60" s="1"/>
  <c r="AE158" i="60"/>
  <c r="AI115" i="60"/>
  <c r="AI155" i="60"/>
  <c r="AJ155" i="60" s="1"/>
  <c r="AI383" i="60"/>
  <c r="AI312" i="60"/>
  <c r="AA288" i="60"/>
  <c r="AI111" i="60"/>
  <c r="V132" i="60"/>
  <c r="AI156" i="60"/>
  <c r="AJ156" i="60" s="1"/>
  <c r="Z626" i="60"/>
  <c r="AG132" i="60"/>
  <c r="AI441" i="60"/>
  <c r="AJ441" i="60" s="1"/>
  <c r="AI442" i="60"/>
  <c r="AJ442" i="60" s="1"/>
  <c r="AI319" i="60"/>
  <c r="AI233" i="60"/>
  <c r="AJ233" i="60" s="1"/>
  <c r="AI363" i="60"/>
  <c r="AJ363" i="60" s="1"/>
  <c r="AI234" i="60"/>
  <c r="AJ234" i="60" s="1"/>
  <c r="V444" i="60"/>
  <c r="AI164" i="60"/>
  <c r="W340" i="60"/>
  <c r="AI124" i="60"/>
  <c r="AI131" i="60"/>
  <c r="AJ131" i="60" s="1"/>
  <c r="AI112" i="60"/>
  <c r="AF614" i="60"/>
  <c r="AI215" i="60"/>
  <c r="AB626" i="60"/>
  <c r="W184" i="60"/>
  <c r="AI440" i="60"/>
  <c r="AJ440" i="60" s="1"/>
  <c r="AI339" i="60"/>
  <c r="AJ339" i="60" s="1"/>
  <c r="AI338" i="60"/>
  <c r="AJ338" i="60" s="1"/>
  <c r="AI241" i="60"/>
  <c r="AI285" i="60"/>
  <c r="AJ285" i="60" s="1"/>
  <c r="AD132" i="60"/>
  <c r="AI157" i="60"/>
  <c r="AJ157" i="60" s="1"/>
  <c r="AA626" i="60"/>
  <c r="AI371" i="60"/>
  <c r="AI287" i="60"/>
  <c r="AJ287" i="60" s="1"/>
  <c r="W288" i="60"/>
  <c r="AI208" i="60"/>
  <c r="AJ208" i="60" s="1"/>
  <c r="AC626" i="60"/>
  <c r="AI416" i="60"/>
  <c r="AI320" i="60"/>
  <c r="AI232" i="60"/>
  <c r="AJ232" i="60" s="1"/>
  <c r="AI337" i="60"/>
  <c r="AJ337" i="60" s="1"/>
  <c r="AI244" i="60"/>
  <c r="AI235" i="60"/>
  <c r="AJ235" i="60" s="1"/>
  <c r="AI206" i="60"/>
  <c r="AJ206" i="60" s="1"/>
  <c r="AI336" i="60"/>
  <c r="AJ336" i="60" s="1"/>
  <c r="AI168" i="60"/>
  <c r="AI181" i="60"/>
  <c r="AJ181" i="60" s="1"/>
  <c r="AI140" i="60"/>
  <c r="AF618" i="60"/>
  <c r="AI313" i="60"/>
  <c r="AJ313" i="60" s="1"/>
  <c r="AE210" i="60"/>
  <c r="AI331" i="60"/>
  <c r="AD340" i="60"/>
  <c r="AI286" i="60"/>
  <c r="AJ286" i="60" s="1"/>
  <c r="AA236" i="60"/>
  <c r="AI365" i="60"/>
  <c r="AJ365" i="60" s="1"/>
  <c r="AI152" i="60"/>
  <c r="AI284" i="60"/>
  <c r="AJ284" i="60" s="1"/>
  <c r="AI183" i="60"/>
  <c r="AJ183" i="60" s="1"/>
  <c r="AD444" i="60"/>
  <c r="AI267" i="60"/>
  <c r="AI425" i="60"/>
  <c r="AI310" i="60"/>
  <c r="AG444" i="60"/>
  <c r="AI114" i="60"/>
  <c r="AI130" i="60"/>
  <c r="AI129" i="60"/>
  <c r="AI397" i="60"/>
  <c r="AA158" i="60"/>
  <c r="AI139" i="60"/>
  <c r="AI178" i="60"/>
  <c r="AI163" i="60"/>
  <c r="AI228" i="60"/>
  <c r="AI294" i="60"/>
  <c r="AI399" i="60"/>
  <c r="AI398" i="60"/>
  <c r="AF605" i="60"/>
  <c r="AI427" i="60" l="1"/>
  <c r="AI249" i="60"/>
  <c r="AI348" i="60"/>
  <c r="AI358" i="60"/>
  <c r="AI171" i="60"/>
  <c r="AF615" i="60"/>
  <c r="AI297" i="60"/>
  <c r="AI428" i="60"/>
  <c r="AI245" i="60"/>
  <c r="AI165" i="60"/>
  <c r="AI227" i="60"/>
  <c r="AI242" i="60"/>
  <c r="AI223" i="60"/>
  <c r="AI220" i="60"/>
  <c r="AI260" i="60"/>
  <c r="AI197" i="60"/>
  <c r="AH262" i="60"/>
  <c r="AI219" i="60"/>
  <c r="AI332" i="60"/>
  <c r="AH184" i="60"/>
  <c r="AI423" i="60"/>
  <c r="AI175" i="60"/>
  <c r="AI116" i="60"/>
  <c r="AA262" i="60"/>
  <c r="AI405" i="60"/>
  <c r="Z392" i="60"/>
  <c r="Z210" i="60"/>
  <c r="AI138" i="60"/>
  <c r="AI194" i="60"/>
  <c r="AC392" i="60"/>
  <c r="AI295" i="60"/>
  <c r="AI410" i="60"/>
  <c r="AI272" i="60"/>
  <c r="AI438" i="60"/>
  <c r="AI400" i="60"/>
  <c r="AI256" i="60"/>
  <c r="AI386" i="60"/>
  <c r="AC340" i="60"/>
  <c r="Z340" i="60"/>
  <c r="AI113" i="60"/>
  <c r="AI350" i="60"/>
  <c r="AD314" i="60"/>
  <c r="Z236" i="60"/>
  <c r="AI296" i="60"/>
  <c r="AF366" i="60"/>
  <c r="AH158" i="60"/>
  <c r="AF610" i="60"/>
  <c r="AH444" i="60"/>
  <c r="AI142" i="60"/>
  <c r="AD158" i="60"/>
  <c r="AI360" i="60"/>
  <c r="AI389" i="60"/>
  <c r="S123" i="60"/>
  <c r="S126" i="60"/>
  <c r="AJ126" i="60" s="1"/>
  <c r="S371" i="60"/>
  <c r="S345" i="60"/>
  <c r="S215" i="60"/>
  <c r="S129" i="60"/>
  <c r="AJ129" i="60" s="1"/>
  <c r="AI311" i="60"/>
  <c r="AI391" i="60"/>
  <c r="AJ391" i="60" s="1"/>
  <c r="AI301" i="60"/>
  <c r="AI353" i="60"/>
  <c r="AF444" i="60"/>
  <c r="S128" i="60"/>
  <c r="AI123" i="60"/>
  <c r="Z444" i="60"/>
  <c r="AE262" i="60"/>
  <c r="S241" i="60"/>
  <c r="AE132" i="60"/>
  <c r="AI324" i="60"/>
  <c r="AI401" i="60"/>
  <c r="AI268" i="60"/>
  <c r="AC210" i="60"/>
  <c r="Z132" i="60"/>
  <c r="AI322" i="60"/>
  <c r="AI201" i="60"/>
  <c r="AC158" i="60"/>
  <c r="AI193" i="60"/>
  <c r="AG158" i="60"/>
  <c r="AG210" i="60"/>
  <c r="AA392" i="60"/>
  <c r="AI374" i="60"/>
  <c r="AF158" i="60"/>
  <c r="S112" i="60"/>
  <c r="AJ112" i="60" s="1"/>
  <c r="S388" i="60"/>
  <c r="AF617" i="60"/>
  <c r="AF606" i="60"/>
  <c r="S267" i="60"/>
  <c r="AG366" i="60"/>
  <c r="AI305" i="60"/>
  <c r="AC444" i="60"/>
  <c r="AI192" i="60"/>
  <c r="AD288" i="60"/>
  <c r="AI436" i="60"/>
  <c r="Z418" i="60"/>
  <c r="AF236" i="60"/>
  <c r="AI176" i="60"/>
  <c r="AI141" i="60"/>
  <c r="V236" i="60"/>
  <c r="AI119" i="60"/>
  <c r="AI373" i="60"/>
  <c r="AH210" i="60"/>
  <c r="AC132" i="60"/>
  <c r="AI376" i="60"/>
  <c r="AF210" i="60"/>
  <c r="AI323" i="60"/>
  <c r="Y236" i="60"/>
  <c r="AI384" i="60"/>
  <c r="AD626" i="60"/>
  <c r="AI306" i="60"/>
  <c r="AI202" i="60"/>
  <c r="AH236" i="60"/>
  <c r="AI275" i="60"/>
  <c r="AI409" i="60"/>
  <c r="AI261" i="60"/>
  <c r="AI279" i="60"/>
  <c r="AI128" i="60"/>
  <c r="AI334" i="60"/>
  <c r="AI431" i="60"/>
  <c r="AI149" i="60"/>
  <c r="AC236" i="60"/>
  <c r="V158" i="60"/>
  <c r="S111" i="60"/>
  <c r="L132" i="60"/>
  <c r="AC288" i="60"/>
  <c r="S124" i="60"/>
  <c r="AJ124" i="60" s="1"/>
  <c r="AI390" i="60"/>
  <c r="AI282" i="60"/>
  <c r="AI349" i="60"/>
  <c r="AI145" i="60"/>
  <c r="AI280" i="60"/>
  <c r="AI298" i="60"/>
  <c r="AD366" i="60"/>
  <c r="AI412" i="60"/>
  <c r="AG340" i="60"/>
  <c r="AI204" i="60"/>
  <c r="AI308" i="60"/>
  <c r="AI417" i="60"/>
  <c r="AJ417" i="60" s="1"/>
  <c r="AF288" i="60"/>
  <c r="W236" i="60"/>
  <c r="AI321" i="60"/>
  <c r="AI372" i="60"/>
  <c r="AI217" i="60"/>
  <c r="AG288" i="60"/>
  <c r="AI218" i="60"/>
  <c r="AI347" i="60"/>
  <c r="AI424" i="60"/>
  <c r="AI246" i="60"/>
  <c r="AE366" i="60"/>
  <c r="S115" i="60"/>
  <c r="AJ115" i="60" s="1"/>
  <c r="AE288" i="60"/>
  <c r="AI259" i="60"/>
  <c r="AI435" i="60"/>
  <c r="AE444" i="60"/>
  <c r="S310" i="60"/>
  <c r="AJ310" i="60" s="1"/>
  <c r="S319" i="60"/>
  <c r="Y626" i="60"/>
  <c r="S389" i="60"/>
  <c r="S312" i="60"/>
  <c r="AJ312" i="60" s="1"/>
  <c r="AG236" i="60"/>
  <c r="AI402" i="60"/>
  <c r="AI388" i="60"/>
  <c r="AI258" i="60"/>
  <c r="AI379" i="60"/>
  <c r="AE340" i="60"/>
  <c r="AI230" i="60"/>
  <c r="AF340" i="60"/>
  <c r="AI415" i="60"/>
  <c r="S189" i="60"/>
  <c r="L210" i="60"/>
  <c r="AF132" i="60"/>
  <c r="AI253" i="60"/>
  <c r="AI166" i="60"/>
  <c r="AI254" i="60"/>
  <c r="AC366" i="60"/>
  <c r="W262" i="60"/>
  <c r="Y184" i="60"/>
  <c r="AH132" i="60"/>
  <c r="Q132" i="60"/>
  <c r="Z184" i="60"/>
  <c r="S116" i="60"/>
  <c r="AC262" i="60"/>
  <c r="AG184" i="60" l="1"/>
  <c r="S271" i="60"/>
  <c r="S349" i="60"/>
  <c r="AJ349" i="60" s="1"/>
  <c r="I298" i="60"/>
  <c r="I425" i="60"/>
  <c r="X340" i="60"/>
  <c r="S412" i="60"/>
  <c r="AJ412" i="60" s="1"/>
  <c r="S204" i="60"/>
  <c r="AJ204" i="60" s="1"/>
  <c r="S323" i="60"/>
  <c r="AJ323" i="60" s="1"/>
  <c r="S375" i="60"/>
  <c r="S353" i="60"/>
  <c r="AJ353" i="60" s="1"/>
  <c r="S327" i="60"/>
  <c r="S414" i="60"/>
  <c r="AJ414" i="60" s="1"/>
  <c r="Y210" i="60"/>
  <c r="S242" i="60"/>
  <c r="AJ242" i="60" s="1"/>
  <c r="AI51" i="60"/>
  <c r="S279" i="60"/>
  <c r="AJ279" i="60" s="1"/>
  <c r="O132" i="60"/>
  <c r="AI48" i="60"/>
  <c r="Z262" i="60"/>
  <c r="S306" i="60"/>
  <c r="AJ306" i="60" s="1"/>
  <c r="AJ116" i="60"/>
  <c r="S358" i="60"/>
  <c r="AJ358" i="60" s="1"/>
  <c r="AJ389" i="60"/>
  <c r="S431" i="60"/>
  <c r="AJ431" i="60" s="1"/>
  <c r="I168" i="60"/>
  <c r="S139" i="60"/>
  <c r="AJ139" i="60" s="1"/>
  <c r="S254" i="60"/>
  <c r="AJ254" i="60" s="1"/>
  <c r="S324" i="60"/>
  <c r="AJ324" i="60" s="1"/>
  <c r="W626" i="60"/>
  <c r="S114" i="60"/>
  <c r="AJ114" i="60" s="1"/>
  <c r="H288" i="60"/>
  <c r="I230" i="60"/>
  <c r="I332" i="60"/>
  <c r="I271" i="60"/>
  <c r="I114" i="60"/>
  <c r="O236" i="60"/>
  <c r="I359" i="60"/>
  <c r="N132" i="60"/>
  <c r="I216" i="60"/>
  <c r="S331" i="60"/>
  <c r="AJ331" i="60" s="1"/>
  <c r="AH288" i="60"/>
  <c r="S280" i="60"/>
  <c r="AJ280" i="60" s="1"/>
  <c r="S190" i="60"/>
  <c r="S228" i="60"/>
  <c r="AJ228" i="60" s="1"/>
  <c r="N340" i="60"/>
  <c r="C288" i="60"/>
  <c r="S253" i="60"/>
  <c r="AJ253" i="60" s="1"/>
  <c r="S202" i="60"/>
  <c r="AJ202" i="60" s="1"/>
  <c r="Z366" i="60"/>
  <c r="S269" i="60"/>
  <c r="AJ269" i="60" s="1"/>
  <c r="S175" i="60"/>
  <c r="AJ175" i="60" s="1"/>
  <c r="S360" i="60"/>
  <c r="AJ360" i="60" s="1"/>
  <c r="S220" i="60"/>
  <c r="AJ220" i="60" s="1"/>
  <c r="S379" i="60"/>
  <c r="AJ379" i="60" s="1"/>
  <c r="S409" i="60"/>
  <c r="AJ409" i="60" s="1"/>
  <c r="S399" i="60"/>
  <c r="AJ399" i="60" s="1"/>
  <c r="S282" i="60"/>
  <c r="AJ282" i="60" s="1"/>
  <c r="S165" i="60"/>
  <c r="AJ165" i="60" s="1"/>
  <c r="S218" i="60"/>
  <c r="AJ218" i="60" s="1"/>
  <c r="AI375" i="60"/>
  <c r="AJ375" i="60" s="1"/>
  <c r="N210" i="60"/>
  <c r="R340" i="60"/>
  <c r="S401" i="60"/>
  <c r="AJ401" i="60" s="1"/>
  <c r="AI34" i="60"/>
  <c r="I143" i="60"/>
  <c r="I142" i="60"/>
  <c r="S374" i="60"/>
  <c r="AJ374" i="60" s="1"/>
  <c r="S350" i="60"/>
  <c r="AJ350" i="60" s="1"/>
  <c r="R444" i="60"/>
  <c r="I360" i="60"/>
  <c r="S245" i="60"/>
  <c r="AJ245" i="60" s="1"/>
  <c r="Q288" i="60"/>
  <c r="Q158" i="60"/>
  <c r="AI52" i="60"/>
  <c r="N236" i="60"/>
  <c r="S410" i="60"/>
  <c r="AJ410" i="60" s="1"/>
  <c r="S166" i="60"/>
  <c r="AJ166" i="60" s="1"/>
  <c r="S275" i="60"/>
  <c r="AJ275" i="60" s="1"/>
  <c r="S141" i="60"/>
  <c r="AJ141" i="60" s="1"/>
  <c r="S383" i="60"/>
  <c r="AJ383" i="60" s="1"/>
  <c r="I399" i="60"/>
  <c r="S192" i="60"/>
  <c r="AJ192" i="60" s="1"/>
  <c r="R236" i="60"/>
  <c r="C340" i="60"/>
  <c r="Q366" i="60"/>
  <c r="Z288" i="60"/>
  <c r="AI36" i="60"/>
  <c r="S405" i="60"/>
  <c r="AJ405" i="60" s="1"/>
  <c r="S296" i="60"/>
  <c r="AJ296" i="60" s="1"/>
  <c r="M444" i="60"/>
  <c r="N288" i="60"/>
  <c r="S435" i="60"/>
  <c r="AJ435" i="60" s="1"/>
  <c r="S256" i="60"/>
  <c r="AJ256" i="60" s="1"/>
  <c r="S402" i="60"/>
  <c r="AJ402" i="60" s="1"/>
  <c r="S297" i="60"/>
  <c r="AJ297" i="60" s="1"/>
  <c r="I194" i="60"/>
  <c r="S386" i="60"/>
  <c r="AJ386" i="60" s="1"/>
  <c r="R210" i="60"/>
  <c r="S268" i="60"/>
  <c r="AJ268" i="60" s="1"/>
  <c r="AA314" i="60"/>
  <c r="S219" i="60"/>
  <c r="AJ219" i="60" s="1"/>
  <c r="S322" i="60"/>
  <c r="AJ322" i="60" s="1"/>
  <c r="Y392" i="60"/>
  <c r="S425" i="60"/>
  <c r="AJ425" i="60" s="1"/>
  <c r="AE184" i="60"/>
  <c r="I409" i="60"/>
  <c r="S137" i="60"/>
  <c r="V262" i="60"/>
  <c r="S152" i="60"/>
  <c r="AJ152" i="60" s="1"/>
  <c r="I173" i="60"/>
  <c r="N366" i="60"/>
  <c r="AE392" i="60"/>
  <c r="X314" i="60"/>
  <c r="AI271" i="60"/>
  <c r="AJ271" i="60" s="1"/>
  <c r="V288" i="60"/>
  <c r="X132" i="60"/>
  <c r="X444" i="60"/>
  <c r="M340" i="60"/>
  <c r="AJ215" i="60"/>
  <c r="Z158" i="60"/>
  <c r="E210" i="60"/>
  <c r="I164" i="60"/>
  <c r="S301" i="60"/>
  <c r="AJ301" i="60" s="1"/>
  <c r="AH314" i="60"/>
  <c r="S376" i="60"/>
  <c r="AJ376" i="60" s="1"/>
  <c r="S416" i="60"/>
  <c r="AJ416" i="60" s="1"/>
  <c r="S140" i="60"/>
  <c r="AJ140" i="60" s="1"/>
  <c r="I380" i="60"/>
  <c r="I277" i="60"/>
  <c r="Y418" i="60"/>
  <c r="AF392" i="60"/>
  <c r="S308" i="60"/>
  <c r="AJ308" i="60" s="1"/>
  <c r="AC418" i="60"/>
  <c r="S321" i="60"/>
  <c r="AJ321" i="60" s="1"/>
  <c r="I226" i="60"/>
  <c r="S423" i="60"/>
  <c r="L444" i="60"/>
  <c r="AC314" i="60"/>
  <c r="S243" i="60"/>
  <c r="S193" i="60"/>
  <c r="AJ193" i="60" s="1"/>
  <c r="S259" i="60"/>
  <c r="AJ259" i="60" s="1"/>
  <c r="AG392" i="60"/>
  <c r="I149" i="60"/>
  <c r="Y444" i="60"/>
  <c r="AF616" i="60"/>
  <c r="S424" i="60"/>
  <c r="AJ424" i="60" s="1"/>
  <c r="W314" i="60"/>
  <c r="AI293" i="60"/>
  <c r="S320" i="60"/>
  <c r="AJ320" i="60" s="1"/>
  <c r="S372" i="60"/>
  <c r="AJ372" i="60" s="1"/>
  <c r="Y340" i="60"/>
  <c r="AA444" i="60"/>
  <c r="AD262" i="60"/>
  <c r="AJ319" i="60"/>
  <c r="AI190" i="60"/>
  <c r="X210" i="60"/>
  <c r="S305" i="60"/>
  <c r="AJ305" i="60" s="1"/>
  <c r="S390" i="60"/>
  <c r="AJ390" i="60" s="1"/>
  <c r="AG262" i="60"/>
  <c r="AA366" i="60"/>
  <c r="AI345" i="60"/>
  <c r="AJ111" i="60"/>
  <c r="D288" i="60"/>
  <c r="V314" i="60"/>
  <c r="S272" i="60"/>
  <c r="AJ272" i="60" s="1"/>
  <c r="I356" i="60"/>
  <c r="I144" i="60"/>
  <c r="I227" i="60"/>
  <c r="D340" i="60"/>
  <c r="S230" i="60"/>
  <c r="AJ230" i="60" s="1"/>
  <c r="S201" i="60"/>
  <c r="AJ201" i="60" s="1"/>
  <c r="L158" i="60"/>
  <c r="AH366" i="60"/>
  <c r="I150" i="60"/>
  <c r="S415" i="60"/>
  <c r="AJ415" i="60" s="1"/>
  <c r="S178" i="60"/>
  <c r="AJ178" i="60" s="1"/>
  <c r="I401" i="60"/>
  <c r="I254" i="60"/>
  <c r="AD392" i="60"/>
  <c r="C158" i="60"/>
  <c r="E236" i="60"/>
  <c r="I300" i="60"/>
  <c r="S438" i="60"/>
  <c r="AJ438" i="60" s="1"/>
  <c r="I224" i="60"/>
  <c r="S293" i="60"/>
  <c r="S294" i="60"/>
  <c r="AJ294" i="60" s="1"/>
  <c r="S261" i="60"/>
  <c r="AJ261" i="60" s="1"/>
  <c r="AJ345" i="60"/>
  <c r="AJ123" i="60"/>
  <c r="X184" i="60"/>
  <c r="AE314" i="60"/>
  <c r="AI38" i="60"/>
  <c r="W444" i="60"/>
  <c r="AI426" i="60"/>
  <c r="AJ241" i="60"/>
  <c r="Y262" i="60"/>
  <c r="AI37" i="60"/>
  <c r="R288" i="60"/>
  <c r="S246" i="60"/>
  <c r="AJ246" i="60" s="1"/>
  <c r="S249" i="60"/>
  <c r="AJ249" i="60" s="1"/>
  <c r="S176" i="60"/>
  <c r="AJ176" i="60" s="1"/>
  <c r="H236" i="60"/>
  <c r="M210" i="60"/>
  <c r="G236" i="60"/>
  <c r="AF262" i="60"/>
  <c r="S260" i="60"/>
  <c r="AJ260" i="60" s="1"/>
  <c r="S171" i="60"/>
  <c r="AJ171" i="60" s="1"/>
  <c r="AI45" i="60"/>
  <c r="S217" i="60"/>
  <c r="AJ217" i="60" s="1"/>
  <c r="I377" i="60"/>
  <c r="S216" i="60"/>
  <c r="X288" i="60"/>
  <c r="AJ128" i="60"/>
  <c r="X392" i="60"/>
  <c r="Y366" i="60"/>
  <c r="Q210" i="60"/>
  <c r="S397" i="60"/>
  <c r="S311" i="60"/>
  <c r="AJ311" i="60" s="1"/>
  <c r="I278" i="60"/>
  <c r="AJ267" i="60"/>
  <c r="S398" i="60"/>
  <c r="AJ398" i="60" s="1"/>
  <c r="Y158" i="60"/>
  <c r="S150" i="60"/>
  <c r="Q444" i="60"/>
  <c r="Z314" i="60"/>
  <c r="AA418" i="60"/>
  <c r="I334" i="60"/>
  <c r="S142" i="60"/>
  <c r="AJ142" i="60" s="1"/>
  <c r="AE418" i="60"/>
  <c r="S436" i="60"/>
  <c r="AJ436" i="60" s="1"/>
  <c r="I308" i="60"/>
  <c r="B132" i="60"/>
  <c r="I111" i="60"/>
  <c r="S400" i="60"/>
  <c r="AJ400" i="60" s="1"/>
  <c r="S332" i="60"/>
  <c r="AJ332" i="60" s="1"/>
  <c r="W392" i="60"/>
  <c r="I281" i="60"/>
  <c r="S270" i="60"/>
  <c r="S167" i="60"/>
  <c r="AH418" i="60"/>
  <c r="AI35" i="60"/>
  <c r="AF622" i="60"/>
  <c r="AI46" i="60"/>
  <c r="S149" i="60"/>
  <c r="AJ149" i="60" s="1"/>
  <c r="S426" i="60"/>
  <c r="AF184" i="60"/>
  <c r="S163" i="60"/>
  <c r="I222" i="60"/>
  <c r="I426" i="60"/>
  <c r="I423" i="60"/>
  <c r="C444" i="60"/>
  <c r="AA184" i="60"/>
  <c r="AI167" i="60"/>
  <c r="AJ167" i="60" s="1"/>
  <c r="AI327" i="60"/>
  <c r="AA340" i="60"/>
  <c r="AA210" i="60"/>
  <c r="Y288" i="60"/>
  <c r="AI137" i="60"/>
  <c r="X158" i="60"/>
  <c r="AJ371" i="60"/>
  <c r="X236" i="60"/>
  <c r="AI216" i="60"/>
  <c r="AD418" i="60"/>
  <c r="Q236" i="60"/>
  <c r="AH392" i="60"/>
  <c r="AI179" i="60"/>
  <c r="V184" i="60"/>
  <c r="Y314" i="60"/>
  <c r="W210" i="60"/>
  <c r="AI189" i="60"/>
  <c r="AJ189" i="60" s="1"/>
  <c r="AI346" i="60"/>
  <c r="W366" i="60"/>
  <c r="V418" i="60"/>
  <c r="S384" i="60"/>
  <c r="AJ384" i="60" s="1"/>
  <c r="I141" i="60"/>
  <c r="AD184" i="60"/>
  <c r="I297" i="60"/>
  <c r="S53" i="60"/>
  <c r="AI50" i="60"/>
  <c r="G444" i="60"/>
  <c r="AI243" i="60"/>
  <c r="L288" i="60"/>
  <c r="B626" i="60"/>
  <c r="X366" i="60"/>
  <c r="I139" i="60"/>
  <c r="S347" i="60"/>
  <c r="AJ347" i="60" s="1"/>
  <c r="AF314" i="60"/>
  <c r="V392" i="60"/>
  <c r="I322" i="60"/>
  <c r="S373" i="60"/>
  <c r="D444" i="60"/>
  <c r="S298" i="60"/>
  <c r="AJ298" i="60" s="1"/>
  <c r="S428" i="60"/>
  <c r="AJ428" i="60" s="1"/>
  <c r="S244" i="60"/>
  <c r="AJ244" i="60" s="1"/>
  <c r="AH340" i="60"/>
  <c r="W418" i="60"/>
  <c r="S145" i="60"/>
  <c r="AJ145" i="60" s="1"/>
  <c r="S197" i="60"/>
  <c r="AJ197" i="60" s="1"/>
  <c r="I432" i="60"/>
  <c r="AG314" i="60"/>
  <c r="AG418" i="60"/>
  <c r="S164" i="60"/>
  <c r="AJ164" i="60" s="1"/>
  <c r="S348" i="60"/>
  <c r="AJ348" i="60" s="1"/>
  <c r="AI53" i="60"/>
  <c r="I434" i="60"/>
  <c r="AF418" i="60"/>
  <c r="X418" i="60"/>
  <c r="I163" i="60"/>
  <c r="H444" i="60"/>
  <c r="AI41" i="60"/>
  <c r="AI357" i="60"/>
  <c r="V366" i="60"/>
  <c r="AI150" i="60"/>
  <c r="W158" i="60"/>
  <c r="V340" i="60"/>
  <c r="AJ388" i="60"/>
  <c r="Y132" i="60"/>
  <c r="AI270" i="60"/>
  <c r="Z54" i="60"/>
  <c r="Y54" i="60"/>
  <c r="I203" i="60"/>
  <c r="I408" i="60"/>
  <c r="M184" i="60"/>
  <c r="D236" i="60"/>
  <c r="R184" i="60"/>
  <c r="AA54" i="60"/>
  <c r="S357" i="60"/>
  <c r="I140" i="60"/>
  <c r="Q392" i="60"/>
  <c r="C210" i="60"/>
  <c r="I268" i="60"/>
  <c r="H210" i="60"/>
  <c r="I296" i="60"/>
  <c r="AF621" i="60"/>
  <c r="I196" i="60"/>
  <c r="I218" i="60"/>
  <c r="I175" i="60"/>
  <c r="I350" i="60"/>
  <c r="I202" i="60"/>
  <c r="AJ327" i="60" l="1"/>
  <c r="I121" i="60"/>
  <c r="M288" i="60"/>
  <c r="I326" i="60"/>
  <c r="D626" i="60"/>
  <c r="C236" i="60"/>
  <c r="I251" i="60"/>
  <c r="AJ357" i="60"/>
  <c r="I261" i="60"/>
  <c r="S258" i="60"/>
  <c r="AJ258" i="60" s="1"/>
  <c r="AI257" i="60"/>
  <c r="I293" i="60"/>
  <c r="O392" i="60"/>
  <c r="S52" i="60"/>
  <c r="AJ52" i="60" s="1"/>
  <c r="AJ190" i="60"/>
  <c r="N392" i="60"/>
  <c r="S427" i="60"/>
  <c r="AJ427" i="60" s="1"/>
  <c r="R366" i="60"/>
  <c r="R158" i="60"/>
  <c r="I146" i="60"/>
  <c r="AJ216" i="60"/>
  <c r="S51" i="60"/>
  <c r="AJ51" i="60" s="1"/>
  <c r="S36" i="60"/>
  <c r="AJ36" i="60" s="1"/>
  <c r="AJ150" i="60"/>
  <c r="E158" i="60"/>
  <c r="X262" i="60"/>
  <c r="N184" i="60"/>
  <c r="AC54" i="60"/>
  <c r="S41" i="60"/>
  <c r="AJ41" i="60" s="1"/>
  <c r="AJ53" i="60"/>
  <c r="AI387" i="60"/>
  <c r="I217" i="60"/>
  <c r="AJ373" i="60"/>
  <c r="I250" i="60"/>
  <c r="I431" i="60"/>
  <c r="I324" i="60"/>
  <c r="I178" i="60"/>
  <c r="I404" i="60"/>
  <c r="I407" i="60"/>
  <c r="R314" i="60"/>
  <c r="I229" i="60"/>
  <c r="I221" i="60"/>
  <c r="I255" i="60"/>
  <c r="I385" i="60"/>
  <c r="I245" i="60"/>
  <c r="H340" i="60"/>
  <c r="I416" i="60"/>
  <c r="I410" i="60"/>
  <c r="I247" i="60"/>
  <c r="G210" i="60"/>
  <c r="AI413" i="60"/>
  <c r="L366" i="60"/>
  <c r="S194" i="60"/>
  <c r="AJ194" i="60" s="1"/>
  <c r="AJ293" i="60"/>
  <c r="O158" i="60"/>
  <c r="AJ397" i="60"/>
  <c r="I204" i="60"/>
  <c r="I243" i="60"/>
  <c r="I148" i="60"/>
  <c r="I270" i="60"/>
  <c r="I246" i="60"/>
  <c r="I228" i="60"/>
  <c r="I433" i="60"/>
  <c r="I323" i="60"/>
  <c r="I260" i="60"/>
  <c r="I352" i="60"/>
  <c r="I193" i="60"/>
  <c r="I430" i="60"/>
  <c r="I349" i="60"/>
  <c r="I329" i="60"/>
  <c r="I402" i="60"/>
  <c r="M314" i="60"/>
  <c r="S295" i="60"/>
  <c r="AJ295" i="60" s="1"/>
  <c r="S227" i="60"/>
  <c r="AJ227" i="60" s="1"/>
  <c r="L236" i="60"/>
  <c r="AE54" i="60"/>
  <c r="Q340" i="60"/>
  <c r="D262" i="60"/>
  <c r="I199" i="60"/>
  <c r="I282" i="60"/>
  <c r="I374" i="60"/>
  <c r="V54" i="60"/>
  <c r="I438" i="60"/>
  <c r="I165" i="60"/>
  <c r="AJ163" i="60"/>
  <c r="N262" i="60"/>
  <c r="I353" i="60"/>
  <c r="I373" i="60"/>
  <c r="I275" i="60"/>
  <c r="I348" i="60"/>
  <c r="I435" i="60"/>
  <c r="O314" i="60"/>
  <c r="R262" i="60"/>
  <c r="I400" i="60"/>
  <c r="I427" i="60"/>
  <c r="AC184" i="60"/>
  <c r="AJ270" i="60"/>
  <c r="M366" i="60"/>
  <c r="S346" i="60"/>
  <c r="I371" i="60"/>
  <c r="AI309" i="60"/>
  <c r="I412" i="60"/>
  <c r="S130" i="60"/>
  <c r="AJ130" i="60" s="1"/>
  <c r="S223" i="60"/>
  <c r="AJ223" i="60" s="1"/>
  <c r="I201" i="60"/>
  <c r="N314" i="60"/>
  <c r="I198" i="60"/>
  <c r="I174" i="60"/>
  <c r="AD54" i="60"/>
  <c r="W54" i="60"/>
  <c r="AI33" i="60"/>
  <c r="N444" i="60"/>
  <c r="I358" i="60"/>
  <c r="S35" i="60"/>
  <c r="AJ35" i="60" s="1"/>
  <c r="I279" i="60"/>
  <c r="I272" i="60"/>
  <c r="Q262" i="60"/>
  <c r="I333" i="60"/>
  <c r="I331" i="60"/>
  <c r="I415" i="60"/>
  <c r="I200" i="60"/>
  <c r="I381" i="60"/>
  <c r="I177" i="60"/>
  <c r="I252" i="60"/>
  <c r="X54" i="60"/>
  <c r="I330" i="60"/>
  <c r="I225" i="60"/>
  <c r="I170" i="60"/>
  <c r="I305" i="60"/>
  <c r="G366" i="60"/>
  <c r="I321" i="60"/>
  <c r="I304" i="60"/>
  <c r="I299" i="60"/>
  <c r="I123" i="60"/>
  <c r="AH54" i="60"/>
  <c r="S34" i="60"/>
  <c r="AJ34" i="60" s="1"/>
  <c r="I169" i="60"/>
  <c r="I171" i="60"/>
  <c r="I346" i="60"/>
  <c r="I241" i="60"/>
  <c r="M158" i="60"/>
  <c r="S168" i="60"/>
  <c r="AJ168" i="60" s="1"/>
  <c r="O340" i="60"/>
  <c r="I382" i="60"/>
  <c r="I273" i="60"/>
  <c r="I383" i="60"/>
  <c r="I256" i="60"/>
  <c r="I269" i="60"/>
  <c r="I386" i="60"/>
  <c r="S37" i="60"/>
  <c r="AJ37" i="60" s="1"/>
  <c r="I379" i="60"/>
  <c r="I191" i="60"/>
  <c r="S46" i="60"/>
  <c r="AJ46" i="60" s="1"/>
  <c r="N158" i="60"/>
  <c r="I428" i="60"/>
  <c r="Q184" i="60"/>
  <c r="I411" i="60"/>
  <c r="AG54" i="60"/>
  <c r="I403" i="60"/>
  <c r="I220" i="60"/>
  <c r="I223" i="60"/>
  <c r="I276" i="60"/>
  <c r="I327" i="60"/>
  <c r="I126" i="60"/>
  <c r="Q314" i="60"/>
  <c r="S119" i="60"/>
  <c r="AJ119" i="60" s="1"/>
  <c r="R132" i="60"/>
  <c r="M236" i="60"/>
  <c r="S334" i="60"/>
  <c r="AJ334" i="60" s="1"/>
  <c r="L340" i="60"/>
  <c r="AJ243" i="60"/>
  <c r="AJ423" i="60"/>
  <c r="X626" i="60"/>
  <c r="AF609" i="60"/>
  <c r="S38" i="60"/>
  <c r="AJ38" i="60" s="1"/>
  <c r="O418" i="60"/>
  <c r="I384" i="60"/>
  <c r="I405" i="60"/>
  <c r="I436" i="60"/>
  <c r="I249" i="60"/>
  <c r="S191" i="60"/>
  <c r="O210" i="60"/>
  <c r="S113" i="60"/>
  <c r="M132" i="60"/>
  <c r="H366" i="60"/>
  <c r="I176" i="60"/>
  <c r="S48" i="60"/>
  <c r="AJ48" i="60" s="1"/>
  <c r="I219" i="60"/>
  <c r="N626" i="60"/>
  <c r="N418" i="60"/>
  <c r="I192" i="60"/>
  <c r="I113" i="60"/>
  <c r="I306" i="60"/>
  <c r="I376" i="60"/>
  <c r="Q418" i="60"/>
  <c r="O262" i="60"/>
  <c r="I195" i="60"/>
  <c r="D392" i="60"/>
  <c r="AF54" i="60"/>
  <c r="D418" i="60"/>
  <c r="I244" i="60"/>
  <c r="R392" i="60"/>
  <c r="I429" i="60"/>
  <c r="M392" i="60"/>
  <c r="I328" i="60"/>
  <c r="I307" i="60"/>
  <c r="I172" i="60"/>
  <c r="M262" i="60"/>
  <c r="I118" i="60"/>
  <c r="M418" i="60"/>
  <c r="I301" i="60"/>
  <c r="I115" i="60"/>
  <c r="I375" i="60"/>
  <c r="I280" i="60"/>
  <c r="I406" i="60"/>
  <c r="I302" i="60"/>
  <c r="I197" i="60"/>
  <c r="L314" i="60"/>
  <c r="AJ426" i="60"/>
  <c r="R418" i="60"/>
  <c r="I53" i="60"/>
  <c r="I137" i="60"/>
  <c r="AJ137" i="60"/>
  <c r="AF607" i="60"/>
  <c r="V626" i="60"/>
  <c r="I397" i="60"/>
  <c r="S138" i="60"/>
  <c r="AJ138" i="60" s="1"/>
  <c r="R54" i="60"/>
  <c r="G262" i="60"/>
  <c r="N54" i="60"/>
  <c r="I325" i="60"/>
  <c r="S180" i="60"/>
  <c r="AJ180" i="60" s="1"/>
  <c r="G184" i="60"/>
  <c r="I52" i="60"/>
  <c r="I189" i="60" l="1"/>
  <c r="D132" i="60"/>
  <c r="I259" i="60"/>
  <c r="C418" i="60"/>
  <c r="I120" i="60"/>
  <c r="I44" i="60"/>
  <c r="I119" i="60"/>
  <c r="I117" i="60"/>
  <c r="D210" i="60"/>
  <c r="H132" i="60"/>
  <c r="I36" i="60"/>
  <c r="I43" i="60"/>
  <c r="H314" i="60"/>
  <c r="I357" i="60"/>
  <c r="H418" i="60"/>
  <c r="I248" i="60"/>
  <c r="E262" i="60"/>
  <c r="G288" i="60"/>
  <c r="I267" i="60"/>
  <c r="S179" i="60"/>
  <c r="AJ179" i="60" s="1"/>
  <c r="L184" i="60"/>
  <c r="W630" i="60"/>
  <c r="B288" i="60"/>
  <c r="I138" i="60"/>
  <c r="B158" i="60"/>
  <c r="E132" i="60"/>
  <c r="I295" i="60"/>
  <c r="B314" i="60"/>
  <c r="I372" i="60"/>
  <c r="B392" i="60"/>
  <c r="C262" i="60"/>
  <c r="I253" i="60"/>
  <c r="O366" i="60"/>
  <c r="I46" i="60"/>
  <c r="D314" i="60"/>
  <c r="G418" i="60"/>
  <c r="I37" i="60"/>
  <c r="E340" i="60"/>
  <c r="I424" i="60"/>
  <c r="B444" i="60"/>
  <c r="I38" i="60"/>
  <c r="I242" i="60"/>
  <c r="B262" i="60"/>
  <c r="I33" i="60"/>
  <c r="G340" i="60"/>
  <c r="I319" i="60"/>
  <c r="D184" i="60"/>
  <c r="I124" i="60"/>
  <c r="I41" i="60"/>
  <c r="S45" i="60"/>
  <c r="AJ45" i="60" s="1"/>
  <c r="E418" i="60"/>
  <c r="I51" i="60"/>
  <c r="H262" i="60"/>
  <c r="I151" i="60"/>
  <c r="D158" i="60"/>
  <c r="B236" i="60"/>
  <c r="I347" i="60"/>
  <c r="L626" i="60"/>
  <c r="V630" i="60" s="1"/>
  <c r="I274" i="60"/>
  <c r="E288" i="60"/>
  <c r="I294" i="60"/>
  <c r="AJ113" i="60"/>
  <c r="I48" i="60"/>
  <c r="G314" i="60"/>
  <c r="G132" i="60"/>
  <c r="O288" i="60"/>
  <c r="AJ191" i="60"/>
  <c r="I167" i="60"/>
  <c r="E184" i="60"/>
  <c r="I112" i="60"/>
  <c r="C132" i="60"/>
  <c r="I147" i="60"/>
  <c r="G158" i="60"/>
  <c r="I116" i="60"/>
  <c r="S387" i="60"/>
  <c r="AJ387" i="60" s="1"/>
  <c r="L392" i="60"/>
  <c r="I355" i="60"/>
  <c r="D366" i="60"/>
  <c r="AI49" i="60"/>
  <c r="Q54" i="60"/>
  <c r="I398" i="60"/>
  <c r="B418" i="60"/>
  <c r="I35" i="60"/>
  <c r="O54" i="60"/>
  <c r="I145" i="60"/>
  <c r="H158" i="60"/>
  <c r="H184" i="60"/>
  <c r="S413" i="60"/>
  <c r="AJ413" i="60" s="1"/>
  <c r="L418" i="60"/>
  <c r="I166" i="60"/>
  <c r="I152" i="60"/>
  <c r="I125" i="60"/>
  <c r="I437" i="60"/>
  <c r="E444" i="60"/>
  <c r="I122" i="60"/>
  <c r="AJ346" i="60"/>
  <c r="O184" i="60"/>
  <c r="I190" i="60"/>
  <c r="B210" i="60"/>
  <c r="O444" i="60"/>
  <c r="I47" i="60"/>
  <c r="I388" i="60"/>
  <c r="G392" i="60"/>
  <c r="I34" i="60"/>
  <c r="H392" i="60"/>
  <c r="I179" i="60"/>
  <c r="M54" i="60"/>
  <c r="S257" i="60"/>
  <c r="AJ257" i="60" s="1"/>
  <c r="L262" i="60"/>
  <c r="S309" i="60"/>
  <c r="AJ309" i="60" s="1"/>
  <c r="S33" i="60"/>
  <c r="B184" i="60"/>
  <c r="I320" i="60"/>
  <c r="B340" i="60"/>
  <c r="I345" i="60"/>
  <c r="I45" i="60"/>
  <c r="G54" i="60"/>
  <c r="I39" i="60"/>
  <c r="H54" i="60"/>
  <c r="S50" i="60"/>
  <c r="AJ50" i="60" s="1"/>
  <c r="L54" i="60" l="1"/>
  <c r="B366" i="60"/>
  <c r="S49" i="60"/>
  <c r="AJ49" i="60" s="1"/>
  <c r="C184" i="60"/>
  <c r="I184" i="60" s="1"/>
  <c r="I257" i="60"/>
  <c r="D54" i="60"/>
  <c r="I413" i="60"/>
  <c r="I49" i="60"/>
  <c r="I158" i="60"/>
  <c r="J158" i="60" s="1"/>
  <c r="C392" i="60"/>
  <c r="I387" i="60"/>
  <c r="I310" i="60"/>
  <c r="I236" i="60"/>
  <c r="B237" i="60" s="1"/>
  <c r="I303" i="60"/>
  <c r="E314" i="60"/>
  <c r="I288" i="60"/>
  <c r="E289" i="60" s="1"/>
  <c r="I132" i="60"/>
  <c r="C133" i="60" s="1"/>
  <c r="I351" i="60"/>
  <c r="E366" i="60"/>
  <c r="I262" i="60"/>
  <c r="C263" i="60" s="1"/>
  <c r="I309" i="60"/>
  <c r="C314" i="60"/>
  <c r="I340" i="60"/>
  <c r="I418" i="60"/>
  <c r="E392" i="60"/>
  <c r="I378" i="60"/>
  <c r="B54" i="60"/>
  <c r="AJ33" i="60"/>
  <c r="I414" i="60"/>
  <c r="I258" i="60"/>
  <c r="I210" i="60"/>
  <c r="B211" i="60" s="1"/>
  <c r="I444" i="60"/>
  <c r="B445" i="60" s="1"/>
  <c r="E133" i="60"/>
  <c r="I314" i="60" l="1"/>
  <c r="H315" i="60" s="1"/>
  <c r="E185" i="60"/>
  <c r="D185" i="60"/>
  <c r="H185" i="60"/>
  <c r="J184" i="60"/>
  <c r="C185" i="60"/>
  <c r="J418" i="60"/>
  <c r="J132" i="60"/>
  <c r="G133" i="60"/>
  <c r="B159" i="60"/>
  <c r="J210" i="60"/>
  <c r="I392" i="60"/>
  <c r="AA393" i="60" s="1"/>
  <c r="G159" i="60"/>
  <c r="D159" i="60"/>
  <c r="J288" i="60"/>
  <c r="H159" i="60"/>
  <c r="J314" i="60"/>
  <c r="E445" i="60"/>
  <c r="B419" i="60"/>
  <c r="G419" i="60"/>
  <c r="I40" i="60"/>
  <c r="E54" i="60"/>
  <c r="C341" i="60"/>
  <c r="I341" i="60"/>
  <c r="F341" i="60"/>
  <c r="AC341" i="60"/>
  <c r="W341" i="60"/>
  <c r="Z341" i="60"/>
  <c r="X341" i="60"/>
  <c r="Y341" i="60"/>
  <c r="D341" i="60"/>
  <c r="V341" i="60"/>
  <c r="AA341" i="60"/>
  <c r="H341" i="60"/>
  <c r="AA315" i="60"/>
  <c r="F315" i="60"/>
  <c r="I315" i="60"/>
  <c r="W315" i="60"/>
  <c r="Z315" i="60"/>
  <c r="X315" i="60"/>
  <c r="Y315" i="60"/>
  <c r="V315" i="60"/>
  <c r="AC315" i="60"/>
  <c r="G341" i="60"/>
  <c r="D315" i="60"/>
  <c r="H263" i="60"/>
  <c r="B263" i="60"/>
  <c r="C315" i="60"/>
  <c r="G289" i="60"/>
  <c r="E341" i="60"/>
  <c r="C445" i="60"/>
  <c r="I445" i="60"/>
  <c r="F445" i="60"/>
  <c r="V445" i="60"/>
  <c r="AC445" i="60"/>
  <c r="Z445" i="60"/>
  <c r="Y445" i="60"/>
  <c r="H445" i="60"/>
  <c r="W445" i="60"/>
  <c r="X445" i="60"/>
  <c r="D445" i="60"/>
  <c r="G445" i="60"/>
  <c r="AA445" i="60"/>
  <c r="H419" i="60"/>
  <c r="F237" i="60"/>
  <c r="I237" i="60"/>
  <c r="Z237" i="60"/>
  <c r="AA237" i="60"/>
  <c r="AC237" i="60"/>
  <c r="W237" i="60"/>
  <c r="Y237" i="60"/>
  <c r="V237" i="60"/>
  <c r="D237" i="60"/>
  <c r="X237" i="60"/>
  <c r="E237" i="60"/>
  <c r="H237" i="60"/>
  <c r="C237" i="60"/>
  <c r="G237" i="60"/>
  <c r="J236" i="60"/>
  <c r="B185" i="60"/>
  <c r="I185" i="60"/>
  <c r="F185" i="60"/>
  <c r="W185" i="60"/>
  <c r="Z185" i="60"/>
  <c r="Y185" i="60"/>
  <c r="X185" i="60"/>
  <c r="AA185" i="60"/>
  <c r="V185" i="60"/>
  <c r="G185" i="60"/>
  <c r="AC185" i="60"/>
  <c r="E263" i="60"/>
  <c r="F263" i="60"/>
  <c r="I263" i="60"/>
  <c r="AA263" i="60"/>
  <c r="AC263" i="60"/>
  <c r="Z263" i="60"/>
  <c r="W263" i="60"/>
  <c r="X263" i="60"/>
  <c r="Y263" i="60"/>
  <c r="V263" i="60"/>
  <c r="G263" i="60"/>
  <c r="D263" i="60"/>
  <c r="J262" i="60"/>
  <c r="B289" i="60"/>
  <c r="I289" i="60"/>
  <c r="F289" i="60"/>
  <c r="AA289" i="60"/>
  <c r="W289" i="60"/>
  <c r="H289" i="60"/>
  <c r="AC289" i="60"/>
  <c r="C289" i="60"/>
  <c r="Z289" i="60"/>
  <c r="V289" i="60"/>
  <c r="Y289" i="60"/>
  <c r="D289" i="60"/>
  <c r="X289" i="60"/>
  <c r="J340" i="60"/>
  <c r="G315" i="60"/>
  <c r="I159" i="60"/>
  <c r="F159" i="60"/>
  <c r="AA159" i="60"/>
  <c r="V159" i="60"/>
  <c r="AC159" i="60"/>
  <c r="X159" i="60"/>
  <c r="E159" i="60"/>
  <c r="Z159" i="60"/>
  <c r="Y159" i="60"/>
  <c r="W159" i="60"/>
  <c r="C159" i="60"/>
  <c r="E419" i="60"/>
  <c r="I419" i="60"/>
  <c r="F419" i="60"/>
  <c r="Z419" i="60"/>
  <c r="V419" i="60"/>
  <c r="X419" i="60"/>
  <c r="AC419" i="60"/>
  <c r="W419" i="60"/>
  <c r="AA419" i="60"/>
  <c r="Y419" i="60"/>
  <c r="D419" i="60"/>
  <c r="C419" i="60"/>
  <c r="I50" i="60"/>
  <c r="F211" i="60"/>
  <c r="I211" i="60"/>
  <c r="V211" i="60"/>
  <c r="Z211" i="60"/>
  <c r="AC211" i="60"/>
  <c r="Y211" i="60"/>
  <c r="W211" i="60"/>
  <c r="H211" i="60"/>
  <c r="E211" i="60"/>
  <c r="AA211" i="60"/>
  <c r="C211" i="60"/>
  <c r="X211" i="60"/>
  <c r="D211" i="60"/>
  <c r="G211" i="60"/>
  <c r="B341" i="60"/>
  <c r="B315" i="60"/>
  <c r="F133" i="60"/>
  <c r="I133" i="60"/>
  <c r="AA133" i="60"/>
  <c r="W133" i="60"/>
  <c r="V133" i="60"/>
  <c r="AC133" i="60"/>
  <c r="Z133" i="60"/>
  <c r="B133" i="60"/>
  <c r="Y133" i="60"/>
  <c r="X133" i="60"/>
  <c r="D133" i="60"/>
  <c r="H133" i="60"/>
  <c r="E315" i="60"/>
  <c r="I180" i="60"/>
  <c r="J444" i="60"/>
  <c r="H393" i="60" l="1"/>
  <c r="D393" i="60"/>
  <c r="AC393" i="60"/>
  <c r="I393" i="60"/>
  <c r="J392" i="60"/>
  <c r="G393" i="60"/>
  <c r="C393" i="60"/>
  <c r="F393" i="60"/>
  <c r="V393" i="60"/>
  <c r="B393" i="60"/>
  <c r="E393" i="60"/>
  <c r="W393" i="60"/>
  <c r="X393" i="60"/>
  <c r="Z393" i="60"/>
  <c r="Y393" i="60"/>
  <c r="I615" i="60" l="1"/>
  <c r="I610" i="60"/>
  <c r="I609" i="60"/>
  <c r="I612" i="60"/>
  <c r="I607" i="60"/>
  <c r="I620" i="60"/>
  <c r="I611" i="60"/>
  <c r="I614" i="60"/>
  <c r="I619" i="60"/>
  <c r="I616" i="60"/>
  <c r="I608" i="60"/>
  <c r="I605" i="60"/>
  <c r="I613" i="60"/>
  <c r="I622" i="60"/>
  <c r="I618" i="60"/>
  <c r="I606" i="60"/>
  <c r="I624" i="60"/>
  <c r="G626" i="60"/>
  <c r="I625" i="60"/>
  <c r="Q626" i="60" l="1"/>
  <c r="I623" i="60"/>
  <c r="H626" i="60"/>
  <c r="AB630" i="60"/>
  <c r="I617" i="60"/>
  <c r="S616" i="60"/>
  <c r="AG616" i="60" s="1"/>
  <c r="S608" i="60"/>
  <c r="AG608" i="60" s="1"/>
  <c r="R626" i="60" l="1"/>
  <c r="S609" i="60"/>
  <c r="AG609" i="60" s="1"/>
  <c r="S610" i="60"/>
  <c r="AG610" i="60" s="1"/>
  <c r="S613" i="60"/>
  <c r="AG613" i="60" s="1"/>
  <c r="S615" i="60"/>
  <c r="AG615" i="60" s="1"/>
  <c r="S625" i="60"/>
  <c r="AG625" i="60" s="1"/>
  <c r="S618" i="60"/>
  <c r="AG618" i="60" s="1"/>
  <c r="S623" i="60"/>
  <c r="AG623" i="60" s="1"/>
  <c r="E626" i="60"/>
  <c r="I621" i="60"/>
  <c r="C626" i="60"/>
  <c r="S620" i="60"/>
  <c r="AG620" i="60" s="1"/>
  <c r="S614" i="60"/>
  <c r="AG614" i="60" s="1"/>
  <c r="S624" i="60"/>
  <c r="AG624" i="60" s="1"/>
  <c r="S621" i="60"/>
  <c r="AG621" i="60" s="1"/>
  <c r="S622" i="60"/>
  <c r="AG622" i="60" s="1"/>
  <c r="S607" i="60"/>
  <c r="AG607" i="60" s="1"/>
  <c r="I599" i="60" l="1"/>
  <c r="S617" i="60"/>
  <c r="AG617" i="60" s="1"/>
  <c r="O626" i="60"/>
  <c r="S605" i="60"/>
  <c r="S606" i="60"/>
  <c r="AG606" i="60" s="1"/>
  <c r="I626" i="60"/>
  <c r="C627" i="60" s="1"/>
  <c r="I582" i="60"/>
  <c r="M626" i="60" l="1"/>
  <c r="I597" i="60"/>
  <c r="I641" i="60"/>
  <c r="I639" i="60"/>
  <c r="AG605" i="60"/>
  <c r="J626" i="60"/>
  <c r="F627" i="60"/>
  <c r="I627" i="60"/>
  <c r="B627" i="60"/>
  <c r="D627" i="60"/>
  <c r="G627" i="60"/>
  <c r="H627" i="60"/>
  <c r="E627" i="60"/>
  <c r="Y630" i="60"/>
  <c r="I587" i="60"/>
  <c r="I588" i="60"/>
  <c r="I598" i="60"/>
  <c r="I646" i="60"/>
  <c r="I631" i="60"/>
  <c r="I640" i="60"/>
  <c r="I635" i="60"/>
  <c r="S650" i="60"/>
  <c r="I591" i="60"/>
  <c r="I636" i="60" l="1"/>
  <c r="I643" i="60"/>
  <c r="I644" i="60"/>
  <c r="I633" i="60"/>
  <c r="I651" i="60"/>
  <c r="I650" i="60"/>
  <c r="I584" i="60"/>
  <c r="S631" i="60"/>
  <c r="H600" i="60"/>
  <c r="I642" i="60"/>
  <c r="S639" i="60"/>
  <c r="I594" i="60"/>
  <c r="I581" i="60"/>
  <c r="I592" i="60" l="1"/>
  <c r="I94" i="60"/>
  <c r="S651" i="60"/>
  <c r="G600" i="60"/>
  <c r="S599" i="60"/>
  <c r="I15" i="60"/>
  <c r="I93" i="60"/>
  <c r="I580" i="60"/>
  <c r="I88" i="60"/>
  <c r="S587" i="60"/>
  <c r="S634" i="60"/>
  <c r="S582" i="60"/>
  <c r="I590" i="60"/>
  <c r="C600" i="60"/>
  <c r="S640" i="60"/>
  <c r="R600" i="60"/>
  <c r="S644" i="60"/>
  <c r="S643" i="60"/>
  <c r="S591" i="60"/>
  <c r="I649" i="60"/>
  <c r="I97" i="60"/>
  <c r="I90" i="60"/>
  <c r="S635" i="60"/>
  <c r="I104" i="60"/>
  <c r="I632" i="60"/>
  <c r="I579" i="60"/>
  <c r="S598" i="60"/>
  <c r="I634" i="60"/>
  <c r="I589" i="60"/>
  <c r="I583" i="60"/>
  <c r="S646" i="60"/>
  <c r="S641" i="60"/>
  <c r="I105" i="60"/>
  <c r="S649" i="60"/>
  <c r="S642" i="60"/>
  <c r="S636" i="60"/>
  <c r="I100" i="60"/>
  <c r="I87" i="60"/>
  <c r="S581" i="60"/>
  <c r="S594" i="60"/>
  <c r="S588" i="60" l="1"/>
  <c r="S597" i="60"/>
  <c r="I86" i="60"/>
  <c r="I103" i="60"/>
  <c r="I95" i="60"/>
  <c r="I96" i="60"/>
  <c r="I98" i="60"/>
  <c r="I8" i="60"/>
  <c r="S88" i="60"/>
  <c r="S584" i="60"/>
  <c r="I25" i="60"/>
  <c r="S97" i="60"/>
  <c r="S104" i="60"/>
  <c r="I26" i="60"/>
  <c r="S592" i="60"/>
  <c r="S633" i="60"/>
  <c r="I85" i="60"/>
  <c r="S579" i="60"/>
  <c r="I27" i="60"/>
  <c r="S10" i="60"/>
  <c r="S93" i="60"/>
  <c r="I19" i="60"/>
  <c r="I12" i="60"/>
  <c r="S105" i="60"/>
  <c r="I10" i="60"/>
  <c r="S632" i="60"/>
  <c r="Q600" i="60"/>
  <c r="I89" i="60"/>
  <c r="S87" i="60"/>
  <c r="S100" i="60"/>
  <c r="S103" i="60" l="1"/>
  <c r="I11" i="60"/>
  <c r="S589" i="60"/>
  <c r="S94" i="60"/>
  <c r="S86" i="60"/>
  <c r="I20" i="60"/>
  <c r="S15" i="60"/>
  <c r="T15" i="60" s="1"/>
  <c r="I18" i="60"/>
  <c r="T10" i="60"/>
  <c r="I7" i="60"/>
  <c r="S98" i="60"/>
  <c r="S27" i="60"/>
  <c r="S19" i="60"/>
  <c r="T19" i="60" s="1"/>
  <c r="I22" i="60"/>
  <c r="S90" i="60"/>
  <c r="I9" i="60"/>
  <c r="S85" i="60"/>
  <c r="S26" i="60"/>
  <c r="S25" i="60"/>
  <c r="I17" i="60"/>
  <c r="S583" i="60"/>
  <c r="M600" i="60"/>
  <c r="S580" i="60"/>
  <c r="S8" i="60" l="1"/>
  <c r="T8" i="60" s="1"/>
  <c r="S95" i="60"/>
  <c r="S12" i="60"/>
  <c r="T12" i="60" s="1"/>
  <c r="S89" i="60"/>
  <c r="S22" i="60"/>
  <c r="T22" i="60" s="1"/>
  <c r="S20" i="60"/>
  <c r="T20" i="60" s="1"/>
  <c r="S9" i="60"/>
  <c r="T9" i="60" s="1"/>
  <c r="S7" i="60" l="1"/>
  <c r="T7" i="60" s="1"/>
  <c r="E600" i="60" l="1"/>
  <c r="S11" i="60"/>
  <c r="T11" i="60" s="1"/>
  <c r="O600" i="60" l="1"/>
  <c r="I586" i="60"/>
  <c r="I585" i="60"/>
  <c r="I637" i="60"/>
  <c r="I593" i="60"/>
  <c r="I638" i="60" l="1"/>
  <c r="N600" i="60"/>
  <c r="D600" i="60"/>
  <c r="I92" i="60" l="1"/>
  <c r="S638" i="60"/>
  <c r="I91" i="60"/>
  <c r="I14" i="60" l="1"/>
  <c r="I13" i="60"/>
  <c r="S637" i="60"/>
  <c r="I596" i="60" l="1"/>
  <c r="I595" i="60" l="1"/>
  <c r="B600" i="60"/>
  <c r="S596" i="60"/>
  <c r="C652" i="60"/>
  <c r="G652" i="60"/>
  <c r="H652" i="60"/>
  <c r="D652" i="60" l="1"/>
  <c r="S595" i="60"/>
  <c r="L600" i="60"/>
  <c r="I600" i="60"/>
  <c r="J600" i="60" s="1"/>
  <c r="D106" i="60"/>
  <c r="H106" i="60"/>
  <c r="G106" i="60"/>
  <c r="C106" i="60"/>
  <c r="Q652" i="60"/>
  <c r="N652" i="60"/>
  <c r="M652" i="60"/>
  <c r="R652" i="60"/>
  <c r="I648" i="60" l="1"/>
  <c r="I647" i="60"/>
  <c r="F601" i="60"/>
  <c r="I601" i="60"/>
  <c r="C601" i="60"/>
  <c r="G601" i="60"/>
  <c r="H601" i="60"/>
  <c r="E601" i="60"/>
  <c r="D601" i="60"/>
  <c r="S647" i="60"/>
  <c r="B601" i="60"/>
  <c r="Q106" i="60"/>
  <c r="N106" i="60"/>
  <c r="R106" i="60"/>
  <c r="M106" i="60"/>
  <c r="I101" i="60" l="1"/>
  <c r="S101" i="60"/>
  <c r="I102" i="60"/>
  <c r="D28" i="60"/>
  <c r="I24" i="60"/>
  <c r="G28" i="60"/>
  <c r="H28" i="60"/>
  <c r="S648" i="60"/>
  <c r="I23" i="60" l="1"/>
  <c r="M28" i="60"/>
  <c r="R28" i="60"/>
  <c r="Q28" i="60"/>
  <c r="N28" i="60"/>
  <c r="S102" i="60" l="1"/>
  <c r="S24" i="60"/>
  <c r="T24" i="60" s="1"/>
  <c r="S23" i="60"/>
  <c r="T23" i="60" s="1"/>
  <c r="AI300" i="60" l="1"/>
  <c r="AI144" i="60"/>
  <c r="AI222" i="60"/>
  <c r="AI378" i="60" l="1"/>
  <c r="AI248" i="60"/>
  <c r="AI326" i="60"/>
  <c r="AI118" i="60"/>
  <c r="AI352" i="60"/>
  <c r="AI274" i="60"/>
  <c r="AI404" i="60"/>
  <c r="AI170" i="60"/>
  <c r="AI430" i="60"/>
  <c r="AI196" i="60"/>
  <c r="AI40" i="60"/>
  <c r="S118" i="60"/>
  <c r="AJ118" i="60" s="1"/>
  <c r="S300" i="60" l="1"/>
  <c r="AJ300" i="60" s="1"/>
  <c r="S430" i="60"/>
  <c r="AJ430" i="60" s="1"/>
  <c r="S170" i="60"/>
  <c r="AJ170" i="60" s="1"/>
  <c r="S248" i="60"/>
  <c r="AJ248" i="60" s="1"/>
  <c r="S378" i="60"/>
  <c r="AJ378" i="60" s="1"/>
  <c r="S144" i="60"/>
  <c r="AJ144" i="60" s="1"/>
  <c r="S404" i="60"/>
  <c r="AJ404" i="60" s="1"/>
  <c r="S196" i="60"/>
  <c r="AJ196" i="60" s="1"/>
  <c r="S326" i="60"/>
  <c r="AJ326" i="60" s="1"/>
  <c r="S352" i="60"/>
  <c r="AJ352" i="60" s="1"/>
  <c r="S222" i="60"/>
  <c r="AJ222" i="60" s="1"/>
  <c r="S274" i="60"/>
  <c r="AJ274" i="60" s="1"/>
  <c r="S40" i="60" l="1"/>
  <c r="AJ40" i="60" s="1"/>
  <c r="E652" i="60"/>
  <c r="O652" i="60"/>
  <c r="F652" i="60"/>
  <c r="F106" i="60" l="1"/>
  <c r="O106" i="60"/>
  <c r="E106" i="60"/>
  <c r="I645" i="60" l="1"/>
  <c r="B652" i="60"/>
  <c r="P652" i="60"/>
  <c r="F28" i="60" l="1"/>
  <c r="O28" i="60"/>
  <c r="I652" i="60"/>
  <c r="J652" i="60" s="1"/>
  <c r="S645" i="60"/>
  <c r="L652" i="60"/>
  <c r="I99" i="60"/>
  <c r="B106" i="60"/>
  <c r="E28" i="60"/>
  <c r="L106" i="60" l="1"/>
  <c r="B653" i="60"/>
  <c r="H653" i="60"/>
  <c r="I653" i="60"/>
  <c r="C653" i="60"/>
  <c r="G653" i="60"/>
  <c r="D653" i="60"/>
  <c r="F653" i="60"/>
  <c r="E653" i="60"/>
  <c r="I106" i="60"/>
  <c r="J106" i="60" s="1"/>
  <c r="I21" i="60"/>
  <c r="B28" i="60"/>
  <c r="S652" i="60"/>
  <c r="L653" i="60" s="1"/>
  <c r="B107" i="60" l="1"/>
  <c r="S653" i="60"/>
  <c r="Q653" i="60"/>
  <c r="N653" i="60"/>
  <c r="R653" i="60"/>
  <c r="M653" i="60"/>
  <c r="O653" i="60"/>
  <c r="P653" i="60"/>
  <c r="T652" i="60"/>
  <c r="C107" i="60"/>
  <c r="I107" i="60"/>
  <c r="G107" i="60"/>
  <c r="D107" i="60"/>
  <c r="H107" i="60"/>
  <c r="E107" i="60"/>
  <c r="F107" i="60"/>
  <c r="L28" i="60" l="1"/>
  <c r="AI151" i="60" l="1"/>
  <c r="AI429" i="60"/>
  <c r="AI125" i="60"/>
  <c r="AI221" i="60" l="1"/>
  <c r="AI411" i="60"/>
  <c r="AI169" i="60"/>
  <c r="AI229" i="60"/>
  <c r="AI437" i="60"/>
  <c r="AI299" i="60"/>
  <c r="AI281" i="60"/>
  <c r="AI247" i="60"/>
  <c r="AI255" i="60"/>
  <c r="AI143" i="60"/>
  <c r="AI203" i="60"/>
  <c r="AI325" i="60"/>
  <c r="AI403" i="60"/>
  <c r="AI177" i="60"/>
  <c r="AI377" i="60"/>
  <c r="AI307" i="60"/>
  <c r="AI333" i="60"/>
  <c r="AI351" i="60"/>
  <c r="AI195" i="60"/>
  <c r="AI359" i="60"/>
  <c r="AI273" i="60"/>
  <c r="AI117" i="60"/>
  <c r="AI385" i="60"/>
  <c r="S125" i="60"/>
  <c r="AJ125" i="60" s="1"/>
  <c r="S247" i="60" l="1"/>
  <c r="S377" i="60"/>
  <c r="S221" i="60"/>
  <c r="S169" i="60"/>
  <c r="S299" i="60"/>
  <c r="S143" i="60"/>
  <c r="S151" i="60"/>
  <c r="AJ151" i="60" s="1"/>
  <c r="S403" i="60"/>
  <c r="S203" i="60"/>
  <c r="AJ203" i="60" s="1"/>
  <c r="S359" i="60"/>
  <c r="AJ359" i="60" s="1"/>
  <c r="S307" i="60"/>
  <c r="AJ307" i="60" s="1"/>
  <c r="AI47" i="60"/>
  <c r="S117" i="60"/>
  <c r="S385" i="60"/>
  <c r="AJ385" i="60" s="1"/>
  <c r="S255" i="60"/>
  <c r="AJ255" i="60" s="1"/>
  <c r="S325" i="60"/>
  <c r="S195" i="60"/>
  <c r="AI39" i="60"/>
  <c r="S429" i="60"/>
  <c r="S229" i="60"/>
  <c r="AJ229" i="60" s="1"/>
  <c r="S177" i="60"/>
  <c r="AJ177" i="60" s="1"/>
  <c r="S437" i="60"/>
  <c r="AJ437" i="60" s="1"/>
  <c r="S333" i="60"/>
  <c r="AJ333" i="60" s="1"/>
  <c r="S411" i="60"/>
  <c r="AJ411" i="60" s="1"/>
  <c r="S351" i="60"/>
  <c r="S273" i="60"/>
  <c r="S281" i="60"/>
  <c r="AJ281" i="60" s="1"/>
  <c r="S47" i="60"/>
  <c r="AJ47" i="60" s="1"/>
  <c r="AJ403" i="60" l="1"/>
  <c r="AJ429" i="60"/>
  <c r="AJ221" i="60"/>
  <c r="AJ273" i="60"/>
  <c r="AJ169" i="60"/>
  <c r="AJ143" i="60"/>
  <c r="AJ377" i="60"/>
  <c r="AJ195" i="60"/>
  <c r="AJ351" i="60"/>
  <c r="AJ117" i="60"/>
  <c r="AJ299" i="60"/>
  <c r="AJ247" i="60"/>
  <c r="S39" i="60"/>
  <c r="AJ325" i="60"/>
  <c r="AJ39" i="60" l="1"/>
  <c r="S612" i="60" l="1"/>
  <c r="S611" i="60" l="1"/>
  <c r="AF612" i="60"/>
  <c r="AG612" i="60" s="1"/>
  <c r="S619" i="60"/>
  <c r="AF611" i="60" l="1"/>
  <c r="AG611" i="60" s="1"/>
  <c r="P626" i="60"/>
  <c r="S626" i="60" l="1"/>
  <c r="AF619" i="60" l="1"/>
  <c r="AG619" i="60" s="1"/>
  <c r="AE626" i="60"/>
  <c r="R627" i="60"/>
  <c r="S627" i="60"/>
  <c r="N627" i="60"/>
  <c r="L627" i="60"/>
  <c r="Q627" i="60"/>
  <c r="M627" i="60"/>
  <c r="O627" i="60"/>
  <c r="T626" i="60"/>
  <c r="P627" i="60"/>
  <c r="AF626" i="60" l="1"/>
  <c r="AE630" i="60"/>
  <c r="AE627" i="60" l="1"/>
  <c r="AF630" i="60"/>
  <c r="AF627" i="60"/>
  <c r="AF631" i="60"/>
  <c r="Z627" i="60"/>
  <c r="AB627" i="60"/>
  <c r="AC627" i="60"/>
  <c r="AA627" i="60"/>
  <c r="W627" i="60"/>
  <c r="AD627" i="60"/>
  <c r="Y627" i="60"/>
  <c r="V627" i="60"/>
  <c r="X627" i="60"/>
  <c r="AG626" i="60"/>
  <c r="AI432" i="60"/>
  <c r="AI250" i="60" l="1"/>
  <c r="AI146" i="60"/>
  <c r="AI406" i="60"/>
  <c r="AI198" i="60"/>
  <c r="AI276" i="60"/>
  <c r="AI328" i="60"/>
  <c r="AI354" i="60"/>
  <c r="AI224" i="60"/>
  <c r="AI302" i="60"/>
  <c r="AI380" i="60"/>
  <c r="AI120" i="60"/>
  <c r="AI172" i="60"/>
  <c r="AI42" i="60" l="1"/>
  <c r="S120" i="60"/>
  <c r="AI433" i="60"/>
  <c r="AI329" i="60" l="1"/>
  <c r="S380" i="60"/>
  <c r="S432" i="60"/>
  <c r="S302" i="60"/>
  <c r="AI225" i="60"/>
  <c r="AI355" i="60"/>
  <c r="S42" i="60"/>
  <c r="AI277" i="60"/>
  <c r="S250" i="60"/>
  <c r="S224" i="60"/>
  <c r="S172" i="60"/>
  <c r="AI407" i="60"/>
  <c r="AI147" i="60"/>
  <c r="AI199" i="60"/>
  <c r="AJ120" i="60"/>
  <c r="AI173" i="60"/>
  <c r="S354" i="60"/>
  <c r="AI121" i="60"/>
  <c r="S198" i="60"/>
  <c r="S328" i="60"/>
  <c r="S146" i="60"/>
  <c r="S276" i="60"/>
  <c r="S406" i="60"/>
  <c r="AI251" i="60"/>
  <c r="AI303" i="60"/>
  <c r="AI381" i="60"/>
  <c r="I354" i="60"/>
  <c r="C366" i="60"/>
  <c r="AI122" i="60"/>
  <c r="S303" i="60"/>
  <c r="AJ303" i="60" s="1"/>
  <c r="S433" i="60"/>
  <c r="AJ433" i="60" s="1"/>
  <c r="S277" i="60"/>
  <c r="S173" i="60"/>
  <c r="S329" i="60"/>
  <c r="S407" i="60"/>
  <c r="S225" i="60"/>
  <c r="S381" i="60"/>
  <c r="AJ381" i="60" s="1"/>
  <c r="S147" i="60"/>
  <c r="S355" i="60"/>
  <c r="S251" i="60"/>
  <c r="S199" i="60"/>
  <c r="AJ147" i="60" l="1"/>
  <c r="AJ225" i="60"/>
  <c r="AJ199" i="60"/>
  <c r="AJ173" i="60"/>
  <c r="AJ251" i="60"/>
  <c r="AJ355" i="60"/>
  <c r="AJ328" i="60"/>
  <c r="AJ302" i="60"/>
  <c r="I366" i="60"/>
  <c r="J366" i="60" s="1"/>
  <c r="AJ406" i="60"/>
  <c r="AB132" i="60"/>
  <c r="AJ198" i="60"/>
  <c r="AJ172" i="60"/>
  <c r="AJ432" i="60"/>
  <c r="S121" i="60"/>
  <c r="AJ121" i="60" s="1"/>
  <c r="AJ276" i="60"/>
  <c r="AJ224" i="60"/>
  <c r="AJ380" i="60"/>
  <c r="AJ42" i="60"/>
  <c r="AI43" i="60"/>
  <c r="I42" i="60"/>
  <c r="C54" i="60"/>
  <c r="AJ277" i="60"/>
  <c r="AJ407" i="60"/>
  <c r="AJ146" i="60"/>
  <c r="AJ354" i="60"/>
  <c r="AJ250" i="60"/>
  <c r="AJ329" i="60"/>
  <c r="S122" i="60"/>
  <c r="AJ122" i="60" s="1"/>
  <c r="AI356" i="60" l="1"/>
  <c r="AB366" i="60"/>
  <c r="S43" i="60"/>
  <c r="AI148" i="60"/>
  <c r="AB158" i="60"/>
  <c r="AI330" i="60"/>
  <c r="AB340" i="60"/>
  <c r="AI226" i="60"/>
  <c r="AB236" i="60"/>
  <c r="AI408" i="60"/>
  <c r="AB418" i="60"/>
  <c r="AI200" i="60"/>
  <c r="AB210" i="60"/>
  <c r="AI304" i="60"/>
  <c r="AB314" i="60"/>
  <c r="AB133" i="60"/>
  <c r="AI132" i="60"/>
  <c r="AI382" i="60"/>
  <c r="AB392" i="60"/>
  <c r="AI174" i="60"/>
  <c r="AB184" i="60"/>
  <c r="I16" i="60"/>
  <c r="C28" i="60"/>
  <c r="AA367" i="60"/>
  <c r="F367" i="60"/>
  <c r="I367" i="60"/>
  <c r="AC367" i="60"/>
  <c r="Z367" i="60"/>
  <c r="V367" i="60"/>
  <c r="W367" i="60"/>
  <c r="Y367" i="60"/>
  <c r="X367" i="60"/>
  <c r="H367" i="60"/>
  <c r="G367" i="60"/>
  <c r="B367" i="60"/>
  <c r="D367" i="60"/>
  <c r="E367" i="60"/>
  <c r="AB444" i="60"/>
  <c r="AI434" i="60"/>
  <c r="I54" i="60"/>
  <c r="C55" i="60" s="1"/>
  <c r="AI278" i="60"/>
  <c r="AB288" i="60"/>
  <c r="AI252" i="60"/>
  <c r="AB262" i="60"/>
  <c r="C367" i="60"/>
  <c r="P132" i="60"/>
  <c r="S44" i="60"/>
  <c r="S485" i="60"/>
  <c r="AJ43" i="60" l="1"/>
  <c r="S132" i="60"/>
  <c r="J54" i="60"/>
  <c r="F55" i="60"/>
  <c r="I55" i="60"/>
  <c r="AA55" i="60"/>
  <c r="Z55" i="60"/>
  <c r="Y55" i="60"/>
  <c r="AC55" i="60"/>
  <c r="X55" i="60"/>
  <c r="V55" i="60"/>
  <c r="W55" i="60"/>
  <c r="D55" i="60"/>
  <c r="G55" i="60"/>
  <c r="H55" i="60"/>
  <c r="B55" i="60"/>
  <c r="E55" i="60"/>
  <c r="I28" i="60"/>
  <c r="AI44" i="60"/>
  <c r="AJ44" i="60" s="1"/>
  <c r="AB54" i="60"/>
  <c r="AB419" i="60"/>
  <c r="AI418" i="60"/>
  <c r="P54" i="60"/>
  <c r="S278" i="60"/>
  <c r="P288" i="60"/>
  <c r="S304" i="60"/>
  <c r="P314" i="60"/>
  <c r="AB445" i="60"/>
  <c r="AI444" i="60"/>
  <c r="AB367" i="60"/>
  <c r="AI366" i="60"/>
  <c r="S382" i="60"/>
  <c r="P392" i="60"/>
  <c r="AB159" i="60"/>
  <c r="AI158" i="60"/>
  <c r="AB237" i="60"/>
  <c r="AI236" i="60"/>
  <c r="AB263" i="60"/>
  <c r="AI262" i="60"/>
  <c r="S434" i="60"/>
  <c r="P444" i="60"/>
  <c r="AB393" i="60"/>
  <c r="AI392" i="60"/>
  <c r="AB315" i="60"/>
  <c r="AI314" i="60"/>
  <c r="S408" i="60"/>
  <c r="P418" i="60"/>
  <c r="S174" i="60"/>
  <c r="P184" i="60"/>
  <c r="AB185" i="60"/>
  <c r="AI184" i="60"/>
  <c r="S330" i="60"/>
  <c r="AJ330" i="60" s="1"/>
  <c r="P340" i="60"/>
  <c r="AJ304" i="60"/>
  <c r="S148" i="60"/>
  <c r="AJ148" i="60" s="1"/>
  <c r="P158" i="60"/>
  <c r="AG133" i="60"/>
  <c r="AD133" i="60"/>
  <c r="AF133" i="60"/>
  <c r="AE133" i="60"/>
  <c r="AH133" i="60"/>
  <c r="AB289" i="60"/>
  <c r="AI288" i="60"/>
  <c r="S356" i="60"/>
  <c r="AJ356" i="60" s="1"/>
  <c r="P366" i="60"/>
  <c r="S226" i="60"/>
  <c r="P236" i="60"/>
  <c r="S252" i="60"/>
  <c r="P262" i="60"/>
  <c r="AB211" i="60"/>
  <c r="AI210" i="60"/>
  <c r="AB341" i="60"/>
  <c r="AI340" i="60"/>
  <c r="S200" i="60"/>
  <c r="P210" i="60"/>
  <c r="M26" i="61"/>
  <c r="S590" i="60"/>
  <c r="S484" i="60"/>
  <c r="AJ226" i="60" l="1"/>
  <c r="I29" i="60"/>
  <c r="B26" i="61"/>
  <c r="D29" i="60"/>
  <c r="H29" i="60"/>
  <c r="G29" i="60"/>
  <c r="F29" i="60"/>
  <c r="E29" i="60"/>
  <c r="B29" i="60"/>
  <c r="AE159" i="60"/>
  <c r="AH159" i="60"/>
  <c r="AG159" i="60"/>
  <c r="AF159" i="60"/>
  <c r="AD159" i="60"/>
  <c r="S314" i="60"/>
  <c r="T314" i="60" s="1"/>
  <c r="AB55" i="60"/>
  <c r="AI54" i="60"/>
  <c r="AJ200" i="60"/>
  <c r="S340" i="60"/>
  <c r="AJ434" i="60"/>
  <c r="S288" i="60"/>
  <c r="T288" i="60" s="1"/>
  <c r="S210" i="60"/>
  <c r="T210" i="60" s="1"/>
  <c r="S236" i="60"/>
  <c r="T236" i="60" s="1"/>
  <c r="AJ252" i="60"/>
  <c r="S184" i="60"/>
  <c r="S444" i="60"/>
  <c r="P445" i="60" s="1"/>
  <c r="AJ174" i="60"/>
  <c r="AH341" i="60"/>
  <c r="AD341" i="60"/>
  <c r="AE341" i="60"/>
  <c r="AG341" i="60"/>
  <c r="AF341" i="60"/>
  <c r="S418" i="60"/>
  <c r="T418" i="60" s="1"/>
  <c r="S133" i="60"/>
  <c r="AJ132" i="60"/>
  <c r="L133" i="60"/>
  <c r="Q133" i="60"/>
  <c r="N133" i="60"/>
  <c r="O133" i="60"/>
  <c r="M133" i="60"/>
  <c r="R133" i="60"/>
  <c r="T132" i="60"/>
  <c r="AJ408" i="60"/>
  <c r="AF367" i="60"/>
  <c r="AE367" i="60"/>
  <c r="AD367" i="60"/>
  <c r="AG367" i="60"/>
  <c r="AH367" i="60"/>
  <c r="AJ278" i="60"/>
  <c r="P133" i="60"/>
  <c r="S366" i="60"/>
  <c r="P367" i="60" s="1"/>
  <c r="AJ382" i="60"/>
  <c r="AH211" i="60"/>
  <c r="AD211" i="60"/>
  <c r="AE211" i="60"/>
  <c r="AG211" i="60"/>
  <c r="AF211" i="60"/>
  <c r="AD289" i="60"/>
  <c r="AG289" i="60"/>
  <c r="AH289" i="60"/>
  <c r="AE289" i="60"/>
  <c r="AF289" i="60"/>
  <c r="AF315" i="60"/>
  <c r="AD315" i="60"/>
  <c r="AE315" i="60"/>
  <c r="AG315" i="60"/>
  <c r="AH315" i="60"/>
  <c r="S54" i="60"/>
  <c r="S392" i="60"/>
  <c r="P393" i="60" s="1"/>
  <c r="C29" i="60"/>
  <c r="S158" i="60"/>
  <c r="T158" i="60" s="1"/>
  <c r="AH185" i="60"/>
  <c r="AG185" i="60"/>
  <c r="AF185" i="60"/>
  <c r="AE185" i="60"/>
  <c r="AD185" i="60"/>
  <c r="AD237" i="60"/>
  <c r="AE237" i="60"/>
  <c r="AH237" i="60"/>
  <c r="AF237" i="60"/>
  <c r="AG237" i="60"/>
  <c r="AG445" i="60"/>
  <c r="AD445" i="60"/>
  <c r="AF445" i="60"/>
  <c r="AE445" i="60"/>
  <c r="AH445" i="60"/>
  <c r="AD419" i="60"/>
  <c r="AF419" i="60"/>
  <c r="AH419" i="60"/>
  <c r="AE419" i="60"/>
  <c r="AG419" i="60"/>
  <c r="T340" i="60"/>
  <c r="AE263" i="60"/>
  <c r="AH263" i="60"/>
  <c r="AF263" i="60"/>
  <c r="AG263" i="60"/>
  <c r="AD263" i="60"/>
  <c r="S262" i="60"/>
  <c r="T262" i="60" s="1"/>
  <c r="AE393" i="60"/>
  <c r="AG393" i="60"/>
  <c r="AF393" i="60"/>
  <c r="AD393" i="60"/>
  <c r="AH393" i="60"/>
  <c r="S486" i="60"/>
  <c r="T366" i="60" l="1"/>
  <c r="P237" i="60"/>
  <c r="P263" i="60"/>
  <c r="AJ54" i="60"/>
  <c r="S55" i="60"/>
  <c r="N55" i="60"/>
  <c r="R55" i="60"/>
  <c r="M55" i="60"/>
  <c r="L55" i="60"/>
  <c r="O55" i="60"/>
  <c r="Q55" i="60"/>
  <c r="T54" i="60"/>
  <c r="R211" i="60"/>
  <c r="S211" i="60"/>
  <c r="AJ210" i="60"/>
  <c r="L211" i="60"/>
  <c r="N211" i="60"/>
  <c r="M211" i="60"/>
  <c r="Q211" i="60"/>
  <c r="O211" i="60"/>
  <c r="N341" i="60"/>
  <c r="AJ340" i="60"/>
  <c r="S341" i="60"/>
  <c r="R341" i="60"/>
  <c r="M341" i="60"/>
  <c r="Q341" i="60"/>
  <c r="O341" i="60"/>
  <c r="L341" i="60"/>
  <c r="S17" i="60"/>
  <c r="T17" i="60" s="1"/>
  <c r="S393" i="60"/>
  <c r="AJ392" i="60"/>
  <c r="N393" i="60"/>
  <c r="O393" i="60"/>
  <c r="Q393" i="60"/>
  <c r="R393" i="60"/>
  <c r="M393" i="60"/>
  <c r="L393" i="60"/>
  <c r="S445" i="60"/>
  <c r="AJ444" i="60"/>
  <c r="M445" i="60"/>
  <c r="R445" i="60"/>
  <c r="L445" i="60"/>
  <c r="Q445" i="60"/>
  <c r="N445" i="60"/>
  <c r="O445" i="60"/>
  <c r="P211" i="60"/>
  <c r="P341" i="60"/>
  <c r="S185" i="60"/>
  <c r="AJ184" i="60"/>
  <c r="R185" i="60"/>
  <c r="M185" i="60"/>
  <c r="N185" i="60"/>
  <c r="Q185" i="60"/>
  <c r="O185" i="60"/>
  <c r="L185" i="60"/>
  <c r="P55" i="60"/>
  <c r="P185" i="60"/>
  <c r="L289" i="60"/>
  <c r="AJ288" i="60"/>
  <c r="S289" i="60"/>
  <c r="Q289" i="60"/>
  <c r="N289" i="60"/>
  <c r="R289" i="60"/>
  <c r="M289" i="60"/>
  <c r="O289" i="60"/>
  <c r="AF55" i="60"/>
  <c r="AG55" i="60"/>
  <c r="AH55" i="60"/>
  <c r="AD55" i="60"/>
  <c r="AE55" i="60"/>
  <c r="AJ158" i="60"/>
  <c r="S159" i="60"/>
  <c r="Q159" i="60"/>
  <c r="R159" i="60"/>
  <c r="L159" i="60"/>
  <c r="M159" i="60"/>
  <c r="N159" i="60"/>
  <c r="O159" i="60"/>
  <c r="T392" i="60"/>
  <c r="P289" i="60"/>
  <c r="P159" i="60"/>
  <c r="S419" i="60"/>
  <c r="AJ418" i="60"/>
  <c r="R419" i="60"/>
  <c r="Q419" i="60"/>
  <c r="O419" i="60"/>
  <c r="M419" i="60"/>
  <c r="N419" i="60"/>
  <c r="L419" i="60"/>
  <c r="T184" i="60"/>
  <c r="T444" i="60"/>
  <c r="M315" i="60"/>
  <c r="AJ314" i="60"/>
  <c r="S315" i="60"/>
  <c r="O315" i="60"/>
  <c r="L315" i="60"/>
  <c r="Q315" i="60"/>
  <c r="N315" i="60"/>
  <c r="R315" i="60"/>
  <c r="S96" i="60"/>
  <c r="L263" i="60"/>
  <c r="AJ262" i="60"/>
  <c r="S263" i="60"/>
  <c r="R263" i="60"/>
  <c r="Q263" i="60"/>
  <c r="O263" i="60"/>
  <c r="M263" i="60"/>
  <c r="N263" i="60"/>
  <c r="S367" i="60"/>
  <c r="AJ366" i="60"/>
  <c r="Q367" i="60"/>
  <c r="N367" i="60"/>
  <c r="R367" i="60"/>
  <c r="M367" i="60"/>
  <c r="L367" i="60"/>
  <c r="O367" i="60"/>
  <c r="P419" i="60"/>
  <c r="S237" i="60"/>
  <c r="AJ236" i="60"/>
  <c r="O237" i="60"/>
  <c r="R237" i="60"/>
  <c r="N237" i="60"/>
  <c r="Q237" i="60"/>
  <c r="M237" i="60"/>
  <c r="L237" i="60"/>
  <c r="P315" i="60"/>
  <c r="S16" i="60" l="1"/>
  <c r="T16" i="60" s="1"/>
  <c r="S18" i="60" l="1"/>
  <c r="T18" i="60" s="1"/>
  <c r="S586" i="60"/>
  <c r="S482" i="60" l="1"/>
  <c r="S92" i="60" l="1"/>
  <c r="S593" i="60" l="1"/>
  <c r="S14" i="60"/>
  <c r="T14" i="60" s="1"/>
  <c r="P600" i="60" l="1"/>
  <c r="S585" i="60"/>
  <c r="S99" i="60"/>
  <c r="S489" i="60"/>
  <c r="S481" i="60" l="1"/>
  <c r="P496" i="60"/>
  <c r="S496" i="60" s="1"/>
  <c r="S600" i="60"/>
  <c r="P601" i="60" s="1"/>
  <c r="P80" i="60" l="1"/>
  <c r="L601" i="60"/>
  <c r="S601" i="60"/>
  <c r="R601" i="60"/>
  <c r="Q601" i="60"/>
  <c r="M601" i="60"/>
  <c r="O601" i="60"/>
  <c r="N601" i="60"/>
  <c r="T496" i="60"/>
  <c r="S80" i="60"/>
  <c r="P497" i="60"/>
  <c r="Q497" i="60"/>
  <c r="O497" i="60"/>
  <c r="N497" i="60"/>
  <c r="S497" i="60"/>
  <c r="M497" i="60"/>
  <c r="L497" i="60"/>
  <c r="R497" i="60"/>
  <c r="T600" i="60"/>
  <c r="P106" i="60"/>
  <c r="S91" i="60"/>
  <c r="T80" i="60"/>
  <c r="S13" i="60" l="1"/>
  <c r="T13" i="60" s="1"/>
  <c r="S21" i="60"/>
  <c r="T21" i="60" s="1"/>
  <c r="S106" i="60"/>
  <c r="T106" i="60"/>
  <c r="N81" i="60"/>
  <c r="S81" i="60"/>
  <c r="O81" i="60"/>
  <c r="R81" i="60"/>
  <c r="L81" i="60"/>
  <c r="Q81" i="60"/>
  <c r="M81" i="60"/>
  <c r="P81" i="60"/>
  <c r="L107" i="60" l="1"/>
  <c r="S107" i="60"/>
  <c r="R107" i="60"/>
  <c r="M107" i="60"/>
  <c r="N107" i="60"/>
  <c r="Q107" i="60"/>
  <c r="O107" i="60"/>
  <c r="P107" i="60"/>
  <c r="P28" i="60"/>
  <c r="S28" i="60" l="1"/>
  <c r="S29" i="60" l="1"/>
  <c r="T28" i="60"/>
  <c r="N29" i="60"/>
  <c r="R29" i="60"/>
  <c r="Q29" i="60"/>
  <c r="M29" i="60"/>
  <c r="O29" i="60"/>
  <c r="L29" i="60"/>
  <c r="P29" i="60"/>
  <c r="I79" i="59" l="1"/>
  <c r="I78" i="59"/>
  <c r="I76" i="59"/>
  <c r="I75" i="59"/>
  <c r="I73" i="59"/>
  <c r="I72" i="59"/>
  <c r="I71" i="59"/>
  <c r="I70" i="59"/>
  <c r="I68" i="59"/>
  <c r="I67" i="59"/>
  <c r="I66" i="59"/>
  <c r="I65" i="59"/>
  <c r="I64" i="59"/>
  <c r="I63" i="59"/>
  <c r="I62" i="59"/>
  <c r="I60" i="59"/>
  <c r="I59" i="59"/>
  <c r="F626" i="59"/>
  <c r="F600" i="59"/>
  <c r="R574" i="59"/>
  <c r="Q574" i="59"/>
  <c r="O574" i="59"/>
  <c r="N574" i="59"/>
  <c r="M574" i="59"/>
  <c r="L574" i="59"/>
  <c r="H574" i="59"/>
  <c r="G574" i="59"/>
  <c r="E574" i="59"/>
  <c r="D574" i="59"/>
  <c r="C574" i="59"/>
  <c r="B574" i="59"/>
  <c r="S573" i="59"/>
  <c r="I573" i="59"/>
  <c r="S572" i="59"/>
  <c r="I572" i="59"/>
  <c r="S571" i="59"/>
  <c r="I571" i="59"/>
  <c r="S570" i="59"/>
  <c r="I570" i="59"/>
  <c r="S569" i="59"/>
  <c r="I569" i="59"/>
  <c r="S568" i="59"/>
  <c r="I568" i="59"/>
  <c r="S567" i="59"/>
  <c r="I567" i="59"/>
  <c r="S566" i="59"/>
  <c r="I566" i="59"/>
  <c r="S565" i="59"/>
  <c r="I565" i="59"/>
  <c r="S564" i="59"/>
  <c r="I564" i="59"/>
  <c r="S563" i="59"/>
  <c r="I563" i="59"/>
  <c r="S562" i="59"/>
  <c r="I562" i="59"/>
  <c r="S561" i="59"/>
  <c r="I561" i="59"/>
  <c r="S560" i="59"/>
  <c r="I560" i="59"/>
  <c r="S559" i="59"/>
  <c r="I559" i="59"/>
  <c r="S558" i="59"/>
  <c r="I558" i="59"/>
  <c r="S557" i="59"/>
  <c r="I557" i="59"/>
  <c r="S556" i="59"/>
  <c r="I556" i="59"/>
  <c r="S555" i="59"/>
  <c r="I555" i="59"/>
  <c r="S554" i="59"/>
  <c r="I554" i="59"/>
  <c r="I553" i="59"/>
  <c r="R548" i="59"/>
  <c r="Q548" i="59"/>
  <c r="O548" i="59"/>
  <c r="N548" i="59"/>
  <c r="M548" i="59"/>
  <c r="L548" i="59"/>
  <c r="H548" i="59"/>
  <c r="G548" i="59"/>
  <c r="E548" i="59"/>
  <c r="D548" i="59"/>
  <c r="C548" i="59"/>
  <c r="B548" i="59"/>
  <c r="S547" i="59"/>
  <c r="I547" i="59"/>
  <c r="S546" i="59"/>
  <c r="I546" i="59"/>
  <c r="S545" i="59"/>
  <c r="I545" i="59"/>
  <c r="S544" i="59"/>
  <c r="I544" i="59"/>
  <c r="S543" i="59"/>
  <c r="I543" i="59"/>
  <c r="S542" i="59"/>
  <c r="I542" i="59"/>
  <c r="S541" i="59"/>
  <c r="I541" i="59"/>
  <c r="S540" i="59"/>
  <c r="I540" i="59"/>
  <c r="S539" i="59"/>
  <c r="I539" i="59"/>
  <c r="S538" i="59"/>
  <c r="I538" i="59"/>
  <c r="S537" i="59"/>
  <c r="I537" i="59"/>
  <c r="S536" i="59"/>
  <c r="I536" i="59"/>
  <c r="S535" i="59"/>
  <c r="I535" i="59"/>
  <c r="S534" i="59"/>
  <c r="I534" i="59"/>
  <c r="S533" i="59"/>
  <c r="I533" i="59"/>
  <c r="S532" i="59"/>
  <c r="I532" i="59"/>
  <c r="S531" i="59"/>
  <c r="I531" i="59"/>
  <c r="S530" i="59"/>
  <c r="I530" i="59"/>
  <c r="S529" i="59"/>
  <c r="I529" i="59"/>
  <c r="S528" i="59"/>
  <c r="I528" i="59"/>
  <c r="R522" i="59"/>
  <c r="Q522" i="59"/>
  <c r="O522" i="59"/>
  <c r="N522" i="59"/>
  <c r="M522" i="59"/>
  <c r="L522" i="59"/>
  <c r="H522" i="59"/>
  <c r="G522" i="59"/>
  <c r="E522" i="59"/>
  <c r="D522" i="59"/>
  <c r="C522" i="59"/>
  <c r="B522" i="59"/>
  <c r="S521" i="59"/>
  <c r="I521" i="59"/>
  <c r="S520" i="59"/>
  <c r="I520" i="59"/>
  <c r="S519" i="59"/>
  <c r="I519" i="59"/>
  <c r="S518" i="59"/>
  <c r="I518" i="59"/>
  <c r="S517" i="59"/>
  <c r="I517" i="59"/>
  <c r="S516" i="59"/>
  <c r="I516" i="59"/>
  <c r="S515" i="59"/>
  <c r="I515" i="59"/>
  <c r="S514" i="59"/>
  <c r="I514" i="59"/>
  <c r="S513" i="59"/>
  <c r="I513" i="59"/>
  <c r="S512" i="59"/>
  <c r="I512" i="59"/>
  <c r="S511" i="59"/>
  <c r="I511" i="59"/>
  <c r="S510" i="59"/>
  <c r="I510" i="59"/>
  <c r="S509" i="59"/>
  <c r="I509" i="59"/>
  <c r="S508" i="59"/>
  <c r="I508" i="59"/>
  <c r="S507" i="59"/>
  <c r="I507" i="59"/>
  <c r="S506" i="59"/>
  <c r="I506" i="59"/>
  <c r="S505" i="59"/>
  <c r="I505" i="59"/>
  <c r="S504" i="59"/>
  <c r="I504" i="59"/>
  <c r="S503" i="59"/>
  <c r="I503" i="59"/>
  <c r="S502" i="59"/>
  <c r="I502" i="59"/>
  <c r="S501" i="59"/>
  <c r="R496" i="59"/>
  <c r="Q496" i="59"/>
  <c r="O496" i="59"/>
  <c r="N496" i="59"/>
  <c r="M496" i="59"/>
  <c r="L496" i="59"/>
  <c r="H496" i="59"/>
  <c r="G496" i="59"/>
  <c r="E496" i="59"/>
  <c r="D496" i="59"/>
  <c r="C496" i="59"/>
  <c r="B496" i="59"/>
  <c r="S495" i="59"/>
  <c r="I495" i="59"/>
  <c r="S494" i="59"/>
  <c r="I494" i="59"/>
  <c r="S493" i="59"/>
  <c r="I493" i="59"/>
  <c r="S492" i="59"/>
  <c r="I492" i="59"/>
  <c r="S491" i="59"/>
  <c r="I491" i="59"/>
  <c r="S490" i="59"/>
  <c r="I490" i="59"/>
  <c r="S489" i="59"/>
  <c r="I489" i="59"/>
  <c r="S488" i="59"/>
  <c r="I488" i="59"/>
  <c r="S487" i="59"/>
  <c r="I487" i="59"/>
  <c r="S486" i="59"/>
  <c r="I486" i="59"/>
  <c r="S485" i="59"/>
  <c r="I485" i="59"/>
  <c r="S484" i="59"/>
  <c r="I484" i="59"/>
  <c r="S483" i="59"/>
  <c r="I483" i="59"/>
  <c r="S482" i="59"/>
  <c r="I482" i="59"/>
  <c r="S481" i="59"/>
  <c r="I481" i="59"/>
  <c r="S480" i="59"/>
  <c r="I480" i="59"/>
  <c r="S479" i="59"/>
  <c r="I479" i="59"/>
  <c r="S478" i="59"/>
  <c r="I478" i="59"/>
  <c r="S477" i="59"/>
  <c r="I477" i="59"/>
  <c r="S475" i="59"/>
  <c r="I475" i="59"/>
  <c r="R470" i="59"/>
  <c r="Q470" i="59"/>
  <c r="O470" i="59"/>
  <c r="N470" i="59"/>
  <c r="M470" i="59"/>
  <c r="L470" i="59"/>
  <c r="H470" i="59"/>
  <c r="G470" i="59"/>
  <c r="E470" i="59"/>
  <c r="D470" i="59"/>
  <c r="C470" i="59"/>
  <c r="B470" i="59"/>
  <c r="S469" i="59"/>
  <c r="I469" i="59"/>
  <c r="S468" i="59"/>
  <c r="I468" i="59"/>
  <c r="S467" i="59"/>
  <c r="I467" i="59"/>
  <c r="S466" i="59"/>
  <c r="I466" i="59"/>
  <c r="S465" i="59"/>
  <c r="I465" i="59"/>
  <c r="S464" i="59"/>
  <c r="I464" i="59"/>
  <c r="S463" i="59"/>
  <c r="I463" i="59"/>
  <c r="S462" i="59"/>
  <c r="I462" i="59"/>
  <c r="S461" i="59"/>
  <c r="I461" i="59"/>
  <c r="S460" i="59"/>
  <c r="I460" i="59"/>
  <c r="S459" i="59"/>
  <c r="I459" i="59"/>
  <c r="S458" i="59"/>
  <c r="I458" i="59"/>
  <c r="S457" i="59"/>
  <c r="I457" i="59"/>
  <c r="S456" i="59"/>
  <c r="I456" i="59"/>
  <c r="S455" i="59"/>
  <c r="I455" i="59"/>
  <c r="S454" i="59"/>
  <c r="I454" i="59"/>
  <c r="S453" i="59"/>
  <c r="I453" i="59"/>
  <c r="S452" i="59"/>
  <c r="I452" i="59"/>
  <c r="S451" i="59"/>
  <c r="I451" i="59"/>
  <c r="S450" i="59"/>
  <c r="I450" i="59"/>
  <c r="S449" i="59"/>
  <c r="F444" i="59"/>
  <c r="F418" i="59"/>
  <c r="F392" i="59"/>
  <c r="F366" i="59"/>
  <c r="F340" i="59"/>
  <c r="F314" i="59"/>
  <c r="F288" i="59"/>
  <c r="F262" i="59"/>
  <c r="F236" i="59"/>
  <c r="I215" i="59"/>
  <c r="F210" i="59"/>
  <c r="F184" i="59"/>
  <c r="F158" i="59"/>
  <c r="F132" i="59"/>
  <c r="R80" i="59"/>
  <c r="Q80" i="59"/>
  <c r="O80" i="59"/>
  <c r="N80" i="59"/>
  <c r="M80" i="59"/>
  <c r="L80" i="59"/>
  <c r="H80" i="59"/>
  <c r="G80" i="59"/>
  <c r="E80" i="59"/>
  <c r="D80" i="59"/>
  <c r="C80" i="59"/>
  <c r="B80" i="59"/>
  <c r="I77" i="59"/>
  <c r="I74" i="59"/>
  <c r="I69" i="59"/>
  <c r="I61" i="59"/>
  <c r="F54" i="59"/>
  <c r="A27" i="59"/>
  <c r="A26" i="59"/>
  <c r="A25" i="59"/>
  <c r="A24" i="59"/>
  <c r="I144" i="59" l="1"/>
  <c r="S87" i="59"/>
  <c r="S91" i="59"/>
  <c r="S95" i="59"/>
  <c r="S99" i="59"/>
  <c r="S103" i="59"/>
  <c r="I118" i="59"/>
  <c r="P158" i="59"/>
  <c r="D184" i="59"/>
  <c r="AA184" i="59"/>
  <c r="I168" i="59"/>
  <c r="S177" i="59"/>
  <c r="S181" i="59"/>
  <c r="S190" i="59"/>
  <c r="AI197" i="59"/>
  <c r="S198" i="59"/>
  <c r="I205" i="59"/>
  <c r="AI206" i="59"/>
  <c r="S207" i="59"/>
  <c r="S219" i="59"/>
  <c r="I221" i="59"/>
  <c r="L54" i="59"/>
  <c r="W54" i="59"/>
  <c r="AA54" i="59"/>
  <c r="AG54" i="59"/>
  <c r="G106" i="59"/>
  <c r="R106" i="59"/>
  <c r="M132" i="59"/>
  <c r="C210" i="59"/>
  <c r="AH210" i="59"/>
  <c r="S222" i="59"/>
  <c r="N184" i="59"/>
  <c r="I222" i="59"/>
  <c r="Q106" i="59"/>
  <c r="S18" i="59"/>
  <c r="F106" i="59"/>
  <c r="H54" i="59"/>
  <c r="AI53" i="59"/>
  <c r="I296" i="59"/>
  <c r="I308" i="59"/>
  <c r="I311" i="59"/>
  <c r="I617" i="59"/>
  <c r="S623" i="59"/>
  <c r="I625" i="59"/>
  <c r="S24" i="59"/>
  <c r="E54" i="59"/>
  <c r="Q54" i="59"/>
  <c r="I34" i="59"/>
  <c r="Z54" i="59"/>
  <c r="AH54" i="59"/>
  <c r="R132" i="59"/>
  <c r="G210" i="59"/>
  <c r="I204" i="59"/>
  <c r="S308" i="59"/>
  <c r="N236" i="59"/>
  <c r="I228" i="59"/>
  <c r="I225" i="59"/>
  <c r="I233" i="59"/>
  <c r="I257" i="59"/>
  <c r="S328" i="59"/>
  <c r="I331" i="59"/>
  <c r="S360" i="59"/>
  <c r="I224" i="59"/>
  <c r="S233" i="59"/>
  <c r="D210" i="59"/>
  <c r="AE262" i="59"/>
  <c r="AI227" i="59"/>
  <c r="I255" i="59"/>
  <c r="S331" i="59"/>
  <c r="I426" i="59"/>
  <c r="I206" i="59"/>
  <c r="I324" i="59"/>
  <c r="I328" i="59"/>
  <c r="O106" i="59"/>
  <c r="B106" i="59"/>
  <c r="D132" i="59"/>
  <c r="P132" i="59"/>
  <c r="S113" i="59"/>
  <c r="S119" i="59"/>
  <c r="AI125" i="59"/>
  <c r="S130" i="59"/>
  <c r="AA158" i="59"/>
  <c r="Y158" i="59"/>
  <c r="AG158" i="59"/>
  <c r="S151" i="59"/>
  <c r="Y184" i="59"/>
  <c r="AG184" i="59"/>
  <c r="W184" i="59"/>
  <c r="AE184" i="59"/>
  <c r="I174" i="59"/>
  <c r="I178" i="59"/>
  <c r="S194" i="59"/>
  <c r="S200" i="59"/>
  <c r="I203" i="59"/>
  <c r="I208" i="59"/>
  <c r="AI209" i="59"/>
  <c r="AA236" i="59"/>
  <c r="AI216" i="59"/>
  <c r="S217" i="59"/>
  <c r="S220" i="59"/>
  <c r="S223" i="59"/>
  <c r="S229" i="59"/>
  <c r="I281" i="59"/>
  <c r="S283" i="59"/>
  <c r="S414" i="59"/>
  <c r="S417" i="59"/>
  <c r="AA626" i="59"/>
  <c r="I616" i="59"/>
  <c r="S255" i="59"/>
  <c r="I276" i="59"/>
  <c r="I280" i="59"/>
  <c r="I409" i="59"/>
  <c r="I413" i="59"/>
  <c r="R28" i="59"/>
  <c r="AI157" i="59"/>
  <c r="I307" i="59"/>
  <c r="AI311" i="59"/>
  <c r="Y392" i="59"/>
  <c r="H106" i="59"/>
  <c r="S359" i="59"/>
  <c r="E236" i="59"/>
  <c r="AI254" i="59"/>
  <c r="I272" i="59"/>
  <c r="I306" i="59"/>
  <c r="AI309" i="59"/>
  <c r="S323" i="59"/>
  <c r="S408" i="59"/>
  <c r="AE158" i="59"/>
  <c r="S260" i="59"/>
  <c r="I267" i="59"/>
  <c r="AC288" i="59"/>
  <c r="S303" i="59"/>
  <c r="S356" i="59"/>
  <c r="N418" i="59"/>
  <c r="S399" i="59"/>
  <c r="AI399" i="59"/>
  <c r="AI401" i="59"/>
  <c r="I402" i="59"/>
  <c r="I408" i="59"/>
  <c r="S431" i="59"/>
  <c r="R652" i="59"/>
  <c r="I634" i="59"/>
  <c r="I638" i="59"/>
  <c r="I642" i="59"/>
  <c r="I646" i="59"/>
  <c r="I650" i="59"/>
  <c r="S377" i="59"/>
  <c r="AI278" i="59"/>
  <c r="AI410" i="59"/>
  <c r="AD262" i="59"/>
  <c r="I326" i="59"/>
  <c r="S443" i="59"/>
  <c r="W158" i="59"/>
  <c r="AC184" i="59"/>
  <c r="S166" i="59"/>
  <c r="P210" i="59"/>
  <c r="I202" i="59"/>
  <c r="S298" i="59"/>
  <c r="I300" i="59"/>
  <c r="S301" i="59"/>
  <c r="AI301" i="59"/>
  <c r="I302" i="59"/>
  <c r="I303" i="59"/>
  <c r="B340" i="59"/>
  <c r="I323" i="59"/>
  <c r="I327" i="59"/>
  <c r="I333" i="59"/>
  <c r="I335" i="59"/>
  <c r="I339" i="59"/>
  <c r="I356" i="59"/>
  <c r="S381" i="59"/>
  <c r="S397" i="59"/>
  <c r="C418" i="59"/>
  <c r="AI430" i="59"/>
  <c r="I431" i="59"/>
  <c r="S617" i="59"/>
  <c r="H652" i="59"/>
  <c r="I223" i="59"/>
  <c r="I414" i="59"/>
  <c r="S373" i="59"/>
  <c r="AI412" i="59"/>
  <c r="I48" i="59"/>
  <c r="X236" i="59"/>
  <c r="V262" i="59"/>
  <c r="AI260" i="59"/>
  <c r="I359" i="59"/>
  <c r="AD236" i="59"/>
  <c r="S231" i="59"/>
  <c r="W262" i="59"/>
  <c r="S296" i="59"/>
  <c r="I381" i="59"/>
  <c r="I390" i="59"/>
  <c r="I397" i="59"/>
  <c r="I403" i="59"/>
  <c r="I407" i="59"/>
  <c r="S426" i="59"/>
  <c r="I584" i="59"/>
  <c r="I592" i="59"/>
  <c r="H626" i="59"/>
  <c r="S609" i="59"/>
  <c r="S616" i="59"/>
  <c r="S625" i="59"/>
  <c r="S225" i="59"/>
  <c r="S227" i="59"/>
  <c r="I231" i="59"/>
  <c r="AI234" i="59"/>
  <c r="AI235" i="59"/>
  <c r="AI243" i="59"/>
  <c r="I251" i="59"/>
  <c r="S267" i="59"/>
  <c r="S276" i="59"/>
  <c r="I283" i="59"/>
  <c r="O314" i="59"/>
  <c r="AI329" i="59"/>
  <c r="S335" i="59"/>
  <c r="I336" i="59"/>
  <c r="S339" i="59"/>
  <c r="I347" i="59"/>
  <c r="S354" i="59"/>
  <c r="I386" i="59"/>
  <c r="I400" i="59"/>
  <c r="AI402" i="59"/>
  <c r="I404" i="59"/>
  <c r="I405" i="59"/>
  <c r="AI413" i="59"/>
  <c r="I620" i="59"/>
  <c r="S621" i="59"/>
  <c r="G652" i="59"/>
  <c r="I635" i="59"/>
  <c r="I639" i="59"/>
  <c r="I643" i="59"/>
  <c r="I647" i="59"/>
  <c r="I651" i="59"/>
  <c r="P314" i="59"/>
  <c r="F470" i="59"/>
  <c r="I470" i="59" s="1"/>
  <c r="G471" i="59" s="1"/>
  <c r="I449" i="59"/>
  <c r="AI226" i="59"/>
  <c r="S235" i="59"/>
  <c r="O392" i="59"/>
  <c r="V392" i="59"/>
  <c r="AI247" i="59"/>
  <c r="AI280" i="59"/>
  <c r="AI380" i="59"/>
  <c r="R418" i="59"/>
  <c r="S25" i="59"/>
  <c r="I44" i="59"/>
  <c r="I87" i="59"/>
  <c r="I122" i="59"/>
  <c r="I155" i="59"/>
  <c r="S202" i="59"/>
  <c r="S206" i="59"/>
  <c r="AJ206" i="59" s="1"/>
  <c r="AI207" i="59"/>
  <c r="AB262" i="59"/>
  <c r="AI357" i="59"/>
  <c r="E392" i="59"/>
  <c r="AB418" i="59"/>
  <c r="I442" i="59"/>
  <c r="S637" i="59"/>
  <c r="S641" i="59"/>
  <c r="H262" i="59"/>
  <c r="I229" i="59"/>
  <c r="S230" i="59"/>
  <c r="AI232" i="59"/>
  <c r="I247" i="59"/>
  <c r="S253" i="59"/>
  <c r="S351" i="59"/>
  <c r="S388" i="59"/>
  <c r="I10" i="59"/>
  <c r="AI45" i="59"/>
  <c r="P80" i="59"/>
  <c r="S80" i="59" s="1"/>
  <c r="I95" i="59"/>
  <c r="I130" i="59"/>
  <c r="AI191" i="59"/>
  <c r="S232" i="59"/>
  <c r="S256" i="59"/>
  <c r="AI298" i="59"/>
  <c r="AI415" i="59"/>
  <c r="I434" i="59"/>
  <c r="S645" i="59"/>
  <c r="E652" i="59"/>
  <c r="I232" i="59"/>
  <c r="S241" i="59"/>
  <c r="AI244" i="59"/>
  <c r="S245" i="59"/>
  <c r="I253" i="59"/>
  <c r="I260" i="59"/>
  <c r="C340" i="59"/>
  <c r="H340" i="59"/>
  <c r="I351" i="59"/>
  <c r="I355" i="59"/>
  <c r="I361" i="59"/>
  <c r="AI372" i="59"/>
  <c r="I373" i="59"/>
  <c r="I376" i="59"/>
  <c r="I377" i="59"/>
  <c r="I388" i="59"/>
  <c r="S389" i="59"/>
  <c r="I401" i="59"/>
  <c r="AI403" i="59"/>
  <c r="I406" i="59"/>
  <c r="S416" i="59"/>
  <c r="R444" i="59"/>
  <c r="G444" i="59"/>
  <c r="S440" i="59"/>
  <c r="I583" i="59"/>
  <c r="I591" i="59"/>
  <c r="I599" i="59"/>
  <c r="S606" i="59"/>
  <c r="S614" i="59"/>
  <c r="L652" i="59"/>
  <c r="I633" i="59"/>
  <c r="I637" i="59"/>
  <c r="I641" i="59"/>
  <c r="I645" i="59"/>
  <c r="I649" i="59"/>
  <c r="I227" i="59"/>
  <c r="AI230" i="59"/>
  <c r="I243" i="59"/>
  <c r="AI328" i="59"/>
  <c r="I354" i="59"/>
  <c r="G28" i="59"/>
  <c r="AI37" i="59"/>
  <c r="S49" i="59"/>
  <c r="I91" i="59"/>
  <c r="I103" i="59"/>
  <c r="I114" i="59"/>
  <c r="S144" i="59"/>
  <c r="V236" i="59"/>
  <c r="I217" i="59"/>
  <c r="M106" i="59"/>
  <c r="AF262" i="59"/>
  <c r="I295" i="59"/>
  <c r="AI325" i="59"/>
  <c r="Q392" i="59"/>
  <c r="H418" i="59"/>
  <c r="S412" i="59"/>
  <c r="AI416" i="59"/>
  <c r="AF624" i="59"/>
  <c r="S633" i="59"/>
  <c r="S649" i="59"/>
  <c r="S224" i="59"/>
  <c r="AI228" i="59"/>
  <c r="M262" i="59"/>
  <c r="S259" i="59"/>
  <c r="S281" i="59"/>
  <c r="I299" i="59"/>
  <c r="AI302" i="59"/>
  <c r="AI306" i="59"/>
  <c r="S312" i="59"/>
  <c r="S326" i="59"/>
  <c r="I365" i="59"/>
  <c r="AD392" i="59"/>
  <c r="S372" i="59"/>
  <c r="X392" i="59"/>
  <c r="AF392" i="59"/>
  <c r="Q600" i="59"/>
  <c r="S582" i="59"/>
  <c r="S590" i="59"/>
  <c r="S598" i="59"/>
  <c r="I607" i="59"/>
  <c r="I610" i="59"/>
  <c r="I615" i="59"/>
  <c r="S226" i="59"/>
  <c r="E262" i="59"/>
  <c r="S243" i="59"/>
  <c r="AI268" i="59"/>
  <c r="AD366" i="59"/>
  <c r="AI272" i="59"/>
  <c r="I99" i="59"/>
  <c r="AI124" i="59"/>
  <c r="I126" i="59"/>
  <c r="AI149" i="59"/>
  <c r="X262" i="59"/>
  <c r="AB392" i="59"/>
  <c r="S376" i="59"/>
  <c r="S380" i="59"/>
  <c r="S406" i="59"/>
  <c r="S228" i="59"/>
  <c r="AI231" i="59"/>
  <c r="P262" i="59"/>
  <c r="I242" i="59"/>
  <c r="S251" i="59"/>
  <c r="S257" i="59"/>
  <c r="I259" i="59"/>
  <c r="S273" i="59"/>
  <c r="S277" i="59"/>
  <c r="S285" i="59"/>
  <c r="S287" i="59"/>
  <c r="S300" i="59"/>
  <c r="S306" i="59"/>
  <c r="I312" i="59"/>
  <c r="AD340" i="59"/>
  <c r="M340" i="59"/>
  <c r="S332" i="59"/>
  <c r="AB340" i="59"/>
  <c r="I352" i="59"/>
  <c r="AI353" i="59"/>
  <c r="S386" i="59"/>
  <c r="AI388" i="59"/>
  <c r="I389" i="59"/>
  <c r="C600" i="59"/>
  <c r="I582" i="59"/>
  <c r="I590" i="59"/>
  <c r="I598" i="59"/>
  <c r="M626" i="59"/>
  <c r="I606" i="59"/>
  <c r="N626" i="59"/>
  <c r="N652" i="59"/>
  <c r="AI255" i="59"/>
  <c r="I256" i="59"/>
  <c r="AI259" i="59"/>
  <c r="I270" i="59"/>
  <c r="I273" i="59"/>
  <c r="AI276" i="59"/>
  <c r="I277" i="59"/>
  <c r="I284" i="59"/>
  <c r="AI285" i="59"/>
  <c r="AI287" i="59"/>
  <c r="S313" i="59"/>
  <c r="AI313" i="59"/>
  <c r="AI321" i="59"/>
  <c r="S327" i="59"/>
  <c r="I332" i="59"/>
  <c r="AI335" i="59"/>
  <c r="S336" i="59"/>
  <c r="S337" i="59"/>
  <c r="AI337" i="59"/>
  <c r="AI339" i="59"/>
  <c r="S348" i="59"/>
  <c r="AI349" i="59"/>
  <c r="AI352" i="59"/>
  <c r="S355" i="59"/>
  <c r="I360" i="59"/>
  <c r="AI364" i="59"/>
  <c r="AI373" i="59"/>
  <c r="AI376" i="59"/>
  <c r="AI381" i="59"/>
  <c r="AJ381" i="59" s="1"/>
  <c r="I391" i="59"/>
  <c r="AI391" i="59"/>
  <c r="E418" i="59"/>
  <c r="P418" i="59"/>
  <c r="Z418" i="59"/>
  <c r="AH418" i="59"/>
  <c r="S398" i="59"/>
  <c r="X418" i="59"/>
  <c r="AF418" i="59"/>
  <c r="S402" i="59"/>
  <c r="S413" i="59"/>
  <c r="I417" i="59"/>
  <c r="AI434" i="59"/>
  <c r="S583" i="59"/>
  <c r="S591" i="59"/>
  <c r="S599" i="59"/>
  <c r="S607" i="59"/>
  <c r="AF608" i="59"/>
  <c r="I609" i="59"/>
  <c r="AF614" i="59"/>
  <c r="S615" i="59"/>
  <c r="AF616" i="59"/>
  <c r="I621" i="59"/>
  <c r="AF625" i="59"/>
  <c r="AG625" i="59" s="1"/>
  <c r="S634" i="59"/>
  <c r="S638" i="59"/>
  <c r="S642" i="59"/>
  <c r="S646" i="59"/>
  <c r="S650" i="59"/>
  <c r="E28" i="59"/>
  <c r="P28" i="59"/>
  <c r="H28" i="59"/>
  <c r="S10" i="59"/>
  <c r="D28" i="59"/>
  <c r="S14" i="59"/>
  <c r="F28" i="59"/>
  <c r="I18" i="59"/>
  <c r="S19" i="59"/>
  <c r="S20" i="59"/>
  <c r="S23" i="59"/>
  <c r="I25" i="59"/>
  <c r="I26" i="59"/>
  <c r="S26" i="59"/>
  <c r="G54" i="59"/>
  <c r="R54" i="59"/>
  <c r="P54" i="59"/>
  <c r="N54" i="59"/>
  <c r="S246" i="59"/>
  <c r="AI246" i="59"/>
  <c r="AI248" i="59"/>
  <c r="I249" i="59"/>
  <c r="I252" i="59"/>
  <c r="I258" i="59"/>
  <c r="AI271" i="59"/>
  <c r="S272" i="59"/>
  <c r="P288" i="59"/>
  <c r="AI274" i="59"/>
  <c r="AI275" i="59"/>
  <c r="AI279" i="59"/>
  <c r="S280" i="59"/>
  <c r="AJ280" i="59" s="1"/>
  <c r="I282" i="59"/>
  <c r="AI282" i="59"/>
  <c r="I298" i="59"/>
  <c r="AF314" i="59"/>
  <c r="S311" i="59"/>
  <c r="AI322" i="59"/>
  <c r="AI327" i="59"/>
  <c r="AI330" i="59"/>
  <c r="AI334" i="59"/>
  <c r="AI346" i="59"/>
  <c r="S347" i="59"/>
  <c r="AI350" i="59"/>
  <c r="AI355" i="59"/>
  <c r="AI358" i="59"/>
  <c r="S364" i="59"/>
  <c r="S374" i="59"/>
  <c r="AI384" i="59"/>
  <c r="AI385" i="59"/>
  <c r="AI405" i="59"/>
  <c r="S411" i="59"/>
  <c r="I416" i="59"/>
  <c r="AI437" i="59"/>
  <c r="AI441" i="59"/>
  <c r="D600" i="59"/>
  <c r="P600" i="59"/>
  <c r="I581" i="59"/>
  <c r="S586" i="59"/>
  <c r="I589" i="59"/>
  <c r="S594" i="59"/>
  <c r="I597" i="59"/>
  <c r="AF620" i="59"/>
  <c r="I623" i="59"/>
  <c r="B652" i="59"/>
  <c r="M652" i="59"/>
  <c r="S632" i="59"/>
  <c r="S636" i="59"/>
  <c r="S640" i="59"/>
  <c r="S644" i="59"/>
  <c r="S648" i="59"/>
  <c r="I20" i="59"/>
  <c r="Y54" i="59"/>
  <c r="S34" i="59"/>
  <c r="S248" i="59"/>
  <c r="AI256" i="59"/>
  <c r="I261" i="59"/>
  <c r="S269" i="59"/>
  <c r="S271" i="59"/>
  <c r="S275" i="59"/>
  <c r="S279" i="59"/>
  <c r="AI284" i="59"/>
  <c r="S294" i="59"/>
  <c r="S295" i="59"/>
  <c r="I297" i="59"/>
  <c r="S304" i="59"/>
  <c r="AG314" i="59"/>
  <c r="S305" i="59"/>
  <c r="AI305" i="59"/>
  <c r="AI307" i="59"/>
  <c r="I310" i="59"/>
  <c r="AI320" i="59"/>
  <c r="S322" i="59"/>
  <c r="S330" i="59"/>
  <c r="S334" i="59"/>
  <c r="S350" i="59"/>
  <c r="S358" i="59"/>
  <c r="S362" i="59"/>
  <c r="I364" i="59"/>
  <c r="H392" i="59"/>
  <c r="I374" i="59"/>
  <c r="AI382" i="59"/>
  <c r="S384" i="59"/>
  <c r="AI400" i="59"/>
  <c r="S401" i="59"/>
  <c r="AI404" i="59"/>
  <c r="S405" i="59"/>
  <c r="AJ405" i="59" s="1"/>
  <c r="I411" i="59"/>
  <c r="I429" i="59"/>
  <c r="S435" i="59"/>
  <c r="I436" i="59"/>
  <c r="S441" i="59"/>
  <c r="I586" i="59"/>
  <c r="I594" i="59"/>
  <c r="I612" i="59"/>
  <c r="I622" i="59"/>
  <c r="C652" i="59"/>
  <c r="I632" i="59"/>
  <c r="I636" i="59"/>
  <c r="I640" i="59"/>
  <c r="I644" i="59"/>
  <c r="I648" i="59"/>
  <c r="I248" i="59"/>
  <c r="AI252" i="59"/>
  <c r="I269" i="59"/>
  <c r="S270" i="59"/>
  <c r="AI270" i="59"/>
  <c r="I271" i="59"/>
  <c r="R288" i="59"/>
  <c r="I275" i="59"/>
  <c r="AI277" i="59"/>
  <c r="I279" i="59"/>
  <c r="G314" i="59"/>
  <c r="R314" i="59"/>
  <c r="I294" i="59"/>
  <c r="Z314" i="59"/>
  <c r="AH314" i="59"/>
  <c r="AI299" i="59"/>
  <c r="I322" i="59"/>
  <c r="I330" i="59"/>
  <c r="I334" i="59"/>
  <c r="AI338" i="59"/>
  <c r="I350" i="59"/>
  <c r="I358" i="59"/>
  <c r="I362" i="59"/>
  <c r="AI363" i="59"/>
  <c r="I375" i="59"/>
  <c r="AG392" i="59"/>
  <c r="AI377" i="59"/>
  <c r="I378" i="59"/>
  <c r="S379" i="59"/>
  <c r="AI379" i="59"/>
  <c r="I384" i="59"/>
  <c r="AI387" i="59"/>
  <c r="S390" i="59"/>
  <c r="S400" i="59"/>
  <c r="AI409" i="59"/>
  <c r="AI417" i="59"/>
  <c r="AJ417" i="59" s="1"/>
  <c r="AI424" i="59"/>
  <c r="AI427" i="59"/>
  <c r="I439" i="59"/>
  <c r="I443" i="59"/>
  <c r="S584" i="59"/>
  <c r="S592" i="59"/>
  <c r="AF609" i="59"/>
  <c r="D652" i="59"/>
  <c r="Q652" i="59"/>
  <c r="S635" i="59"/>
  <c r="S639" i="59"/>
  <c r="S643" i="59"/>
  <c r="S647" i="59"/>
  <c r="S651" i="59"/>
  <c r="C28" i="59"/>
  <c r="N28" i="59"/>
  <c r="Q28" i="59"/>
  <c r="I14" i="59"/>
  <c r="I19" i="59"/>
  <c r="S35" i="59"/>
  <c r="AI35" i="59"/>
  <c r="AE54" i="59"/>
  <c r="I38" i="59"/>
  <c r="I39" i="59"/>
  <c r="AI40" i="59"/>
  <c r="S42" i="59"/>
  <c r="S44" i="59"/>
  <c r="I46" i="59"/>
  <c r="AI49" i="59"/>
  <c r="S50" i="59"/>
  <c r="AI51" i="59"/>
  <c r="E106" i="59"/>
  <c r="P106" i="59"/>
  <c r="S86" i="59"/>
  <c r="I88" i="59"/>
  <c r="S88" i="59"/>
  <c r="S89" i="59"/>
  <c r="S90" i="59"/>
  <c r="I92" i="59"/>
  <c r="S92" i="59"/>
  <c r="S93" i="59"/>
  <c r="S94" i="59"/>
  <c r="I96" i="59"/>
  <c r="S96" i="59"/>
  <c r="S97" i="59"/>
  <c r="S98" i="59"/>
  <c r="I100" i="59"/>
  <c r="S100" i="59"/>
  <c r="S101" i="59"/>
  <c r="S102" i="59"/>
  <c r="I104" i="59"/>
  <c r="S104" i="59"/>
  <c r="S105" i="59"/>
  <c r="AD132" i="59"/>
  <c r="AB132" i="59"/>
  <c r="S114" i="59"/>
  <c r="I117" i="59"/>
  <c r="S118" i="59"/>
  <c r="AI119" i="59"/>
  <c r="AI121" i="59"/>
  <c r="S122" i="59"/>
  <c r="S126" i="59"/>
  <c r="I128" i="59"/>
  <c r="AI129" i="59"/>
  <c r="Q158" i="59"/>
  <c r="C158" i="59"/>
  <c r="AH158" i="59"/>
  <c r="AI139" i="59"/>
  <c r="AI140" i="59"/>
  <c r="I141" i="59"/>
  <c r="I142" i="59"/>
  <c r="AI145" i="59"/>
  <c r="I146" i="59"/>
  <c r="S146" i="59"/>
  <c r="I150" i="59"/>
  <c r="AI153" i="59"/>
  <c r="I154" i="59"/>
  <c r="S154" i="59"/>
  <c r="AI156" i="59"/>
  <c r="M184" i="59"/>
  <c r="AI164" i="59"/>
  <c r="S168" i="59"/>
  <c r="AI169" i="59"/>
  <c r="S170" i="59"/>
  <c r="AI173" i="59"/>
  <c r="S175" i="59"/>
  <c r="AI177" i="59"/>
  <c r="AI179" i="59"/>
  <c r="AI181" i="59"/>
  <c r="I182" i="59"/>
  <c r="V210" i="59"/>
  <c r="AD210" i="59"/>
  <c r="I191" i="59"/>
  <c r="I192" i="59"/>
  <c r="O210" i="59"/>
  <c r="Z210" i="59"/>
  <c r="AI194" i="59"/>
  <c r="I195" i="59"/>
  <c r="AI195" i="59"/>
  <c r="I196" i="59"/>
  <c r="S196" i="59"/>
  <c r="I200" i="59"/>
  <c r="C236" i="59"/>
  <c r="I220" i="59"/>
  <c r="S221" i="59"/>
  <c r="I37" i="59"/>
  <c r="S38" i="59"/>
  <c r="S46" i="59"/>
  <c r="I53" i="59"/>
  <c r="S85" i="59"/>
  <c r="I86" i="59"/>
  <c r="I90" i="59"/>
  <c r="I94" i="59"/>
  <c r="I98" i="59"/>
  <c r="I102" i="59"/>
  <c r="C132" i="59"/>
  <c r="AI117" i="59"/>
  <c r="S128" i="59"/>
  <c r="AD184" i="59"/>
  <c r="S174" i="59"/>
  <c r="AI175" i="59"/>
  <c r="I177" i="59"/>
  <c r="S178" i="59"/>
  <c r="S182" i="59"/>
  <c r="I190" i="59"/>
  <c r="S195" i="59"/>
  <c r="AI196" i="59"/>
  <c r="I198" i="59"/>
  <c r="AI199" i="59"/>
  <c r="S203" i="59"/>
  <c r="AI208" i="59"/>
  <c r="AF236" i="59"/>
  <c r="AI220" i="59"/>
  <c r="AJ220" i="59" s="1"/>
  <c r="I42" i="59"/>
  <c r="I50" i="59"/>
  <c r="S51" i="59"/>
  <c r="C106" i="59"/>
  <c r="I89" i="59"/>
  <c r="I93" i="59"/>
  <c r="I97" i="59"/>
  <c r="I101" i="59"/>
  <c r="I105" i="59"/>
  <c r="Q132" i="59"/>
  <c r="I112" i="59"/>
  <c r="AI126" i="59"/>
  <c r="O158" i="59"/>
  <c r="S142" i="59"/>
  <c r="S150" i="59"/>
  <c r="I153" i="59"/>
  <c r="I157" i="59"/>
  <c r="X184" i="59"/>
  <c r="AF184" i="59"/>
  <c r="I166" i="59"/>
  <c r="I170" i="59"/>
  <c r="AI180" i="59"/>
  <c r="H210" i="59"/>
  <c r="AI193" i="59"/>
  <c r="I199" i="59"/>
  <c r="AI201" i="59"/>
  <c r="S204" i="59"/>
  <c r="AI205" i="59"/>
  <c r="I207" i="59"/>
  <c r="Z236" i="59"/>
  <c r="S216" i="59"/>
  <c r="AJ216" i="59" s="1"/>
  <c r="I219" i="59"/>
  <c r="I85" i="59"/>
  <c r="I138" i="59"/>
  <c r="AI192" i="59"/>
  <c r="L106" i="59"/>
  <c r="AI190" i="59"/>
  <c r="AI41" i="59"/>
  <c r="AF54" i="59"/>
  <c r="AI42" i="59"/>
  <c r="I15" i="59"/>
  <c r="I21" i="59"/>
  <c r="AC54" i="59"/>
  <c r="I36" i="59"/>
  <c r="S37" i="59"/>
  <c r="AJ37" i="59" s="1"/>
  <c r="AI39" i="59"/>
  <c r="I41" i="59"/>
  <c r="S48" i="59"/>
  <c r="S53" i="59"/>
  <c r="N132" i="59"/>
  <c r="I165" i="59"/>
  <c r="M210" i="59"/>
  <c r="AI218" i="59"/>
  <c r="O28" i="59"/>
  <c r="S21" i="59"/>
  <c r="V54" i="59"/>
  <c r="AD54" i="59"/>
  <c r="S39" i="59"/>
  <c r="I43" i="59"/>
  <c r="AI44" i="59"/>
  <c r="AI46" i="59"/>
  <c r="I52" i="59"/>
  <c r="D106" i="59"/>
  <c r="O132" i="59"/>
  <c r="Z132" i="59"/>
  <c r="AH132" i="59"/>
  <c r="S112" i="59"/>
  <c r="AI115" i="59"/>
  <c r="V132" i="59"/>
  <c r="I121" i="59"/>
  <c r="I123" i="59"/>
  <c r="S124" i="59"/>
  <c r="B158" i="59"/>
  <c r="N158" i="59"/>
  <c r="I148" i="59"/>
  <c r="S149" i="59"/>
  <c r="I152" i="59"/>
  <c r="S153" i="59"/>
  <c r="H184" i="59"/>
  <c r="AI163" i="59"/>
  <c r="V184" i="59"/>
  <c r="B210" i="59"/>
  <c r="I189" i="59"/>
  <c r="N210" i="59"/>
  <c r="AI189" i="59"/>
  <c r="Y210" i="59"/>
  <c r="AG210" i="59"/>
  <c r="AI202" i="59"/>
  <c r="AJ202" i="59" s="1"/>
  <c r="Q236" i="59"/>
  <c r="AB236" i="59"/>
  <c r="I244" i="59"/>
  <c r="Z158" i="59"/>
  <c r="AI137" i="59"/>
  <c r="AI165" i="59"/>
  <c r="X54" i="59"/>
  <c r="E132" i="59"/>
  <c r="AI166" i="59"/>
  <c r="S40" i="59"/>
  <c r="S45" i="59"/>
  <c r="S116" i="59"/>
  <c r="AI141" i="59"/>
  <c r="AI151" i="59"/>
  <c r="B184" i="59"/>
  <c r="I163" i="59"/>
  <c r="I9" i="59"/>
  <c r="S13" i="59"/>
  <c r="C54" i="59"/>
  <c r="S47" i="59"/>
  <c r="I51" i="59"/>
  <c r="AI52" i="59"/>
  <c r="F80" i="59"/>
  <c r="I125" i="59"/>
  <c r="G158" i="59"/>
  <c r="E158" i="59"/>
  <c r="AI142" i="59"/>
  <c r="AI155" i="59"/>
  <c r="C184" i="59"/>
  <c r="S172" i="59"/>
  <c r="AI182" i="59"/>
  <c r="R236" i="59"/>
  <c r="L288" i="59"/>
  <c r="V288" i="59"/>
  <c r="M54" i="59"/>
  <c r="S8" i="59"/>
  <c r="I24" i="59"/>
  <c r="AI47" i="59"/>
  <c r="R184" i="59"/>
  <c r="G236" i="59"/>
  <c r="I216" i="59"/>
  <c r="AI233" i="59"/>
  <c r="I8" i="59"/>
  <c r="S12" i="59"/>
  <c r="S27" i="59"/>
  <c r="O54" i="59"/>
  <c r="I35" i="59"/>
  <c r="AI36" i="59"/>
  <c r="AI38" i="59"/>
  <c r="L28" i="59"/>
  <c r="S11" i="59"/>
  <c r="I12" i="59"/>
  <c r="I13" i="59"/>
  <c r="S16" i="59"/>
  <c r="S17" i="59"/>
  <c r="I22" i="59"/>
  <c r="S22" i="59"/>
  <c r="I27" i="59"/>
  <c r="D54" i="59"/>
  <c r="AI33" i="59"/>
  <c r="S36" i="59"/>
  <c r="I40" i="59"/>
  <c r="S41" i="59"/>
  <c r="AI43" i="59"/>
  <c r="I45" i="59"/>
  <c r="S52" i="59"/>
  <c r="N106" i="59"/>
  <c r="W132" i="59"/>
  <c r="AE132" i="59"/>
  <c r="AC132" i="59"/>
  <c r="I116" i="59"/>
  <c r="S117" i="59"/>
  <c r="AI123" i="59"/>
  <c r="H158" i="59"/>
  <c r="I139" i="59"/>
  <c r="I179" i="59"/>
  <c r="S191" i="59"/>
  <c r="H236" i="59"/>
  <c r="AI222" i="59"/>
  <c r="O262" i="59"/>
  <c r="E184" i="59"/>
  <c r="S9" i="59"/>
  <c r="I23" i="59"/>
  <c r="B54" i="59"/>
  <c r="I49" i="59"/>
  <c r="L236" i="59"/>
  <c r="B28" i="59"/>
  <c r="M28" i="59"/>
  <c r="S7" i="59"/>
  <c r="I11" i="59"/>
  <c r="S15" i="59"/>
  <c r="I16" i="59"/>
  <c r="I17" i="59"/>
  <c r="AB54" i="59"/>
  <c r="AI34" i="59"/>
  <c r="S43" i="59"/>
  <c r="I47" i="59"/>
  <c r="AI48" i="59"/>
  <c r="AI50" i="59"/>
  <c r="X132" i="59"/>
  <c r="AF132" i="59"/>
  <c r="AA132" i="59"/>
  <c r="AI113" i="59"/>
  <c r="I120" i="59"/>
  <c r="S121" i="59"/>
  <c r="L158" i="59"/>
  <c r="R158" i="59"/>
  <c r="S138" i="59"/>
  <c r="S148" i="59"/>
  <c r="I172" i="59"/>
  <c r="I176" i="59"/>
  <c r="S244" i="59"/>
  <c r="S261" i="59"/>
  <c r="S345" i="59"/>
  <c r="M366" i="59"/>
  <c r="S365" i="59"/>
  <c r="I234" i="59"/>
  <c r="Q262" i="59"/>
  <c r="AI250" i="59"/>
  <c r="AI283" i="59"/>
  <c r="I338" i="59"/>
  <c r="I346" i="59"/>
  <c r="B132" i="59"/>
  <c r="I111" i="59"/>
  <c r="Y132" i="59"/>
  <c r="AG132" i="59"/>
  <c r="AI112" i="59"/>
  <c r="AI114" i="59"/>
  <c r="S123" i="59"/>
  <c r="I127" i="59"/>
  <c r="AI128" i="59"/>
  <c r="AI130" i="59"/>
  <c r="M158" i="59"/>
  <c r="X158" i="59"/>
  <c r="AF158" i="59"/>
  <c r="S139" i="59"/>
  <c r="I143" i="59"/>
  <c r="AI144" i="59"/>
  <c r="AI146" i="59"/>
  <c r="S155" i="59"/>
  <c r="S163" i="59"/>
  <c r="I167" i="59"/>
  <c r="AI168" i="59"/>
  <c r="AI170" i="59"/>
  <c r="S179" i="59"/>
  <c r="I181" i="59"/>
  <c r="I183" i="59"/>
  <c r="L184" i="59"/>
  <c r="AI198" i="59"/>
  <c r="S199" i="59"/>
  <c r="AI203" i="59"/>
  <c r="AI217" i="59"/>
  <c r="AI219" i="59"/>
  <c r="G262" i="59"/>
  <c r="R262" i="59"/>
  <c r="AI245" i="59"/>
  <c r="S247" i="59"/>
  <c r="H288" i="59"/>
  <c r="AB288" i="59"/>
  <c r="B288" i="59"/>
  <c r="I268" i="59"/>
  <c r="AI269" i="59"/>
  <c r="S274" i="59"/>
  <c r="S282" i="59"/>
  <c r="S284" i="59"/>
  <c r="H314" i="59"/>
  <c r="AH340" i="59"/>
  <c r="AI365" i="59"/>
  <c r="M392" i="59"/>
  <c r="B418" i="59"/>
  <c r="I398" i="59"/>
  <c r="AG418" i="59"/>
  <c r="S129" i="59"/>
  <c r="D158" i="59"/>
  <c r="AI147" i="59"/>
  <c r="S156" i="59"/>
  <c r="Z184" i="59"/>
  <c r="S173" i="59"/>
  <c r="AI326" i="59"/>
  <c r="S357" i="59"/>
  <c r="I33" i="59"/>
  <c r="S33" i="59"/>
  <c r="G132" i="59"/>
  <c r="S115" i="59"/>
  <c r="I119" i="59"/>
  <c r="AI120" i="59"/>
  <c r="AI122" i="59"/>
  <c r="S131" i="59"/>
  <c r="AB158" i="59"/>
  <c r="AI138" i="59"/>
  <c r="S147" i="59"/>
  <c r="AJ147" i="59" s="1"/>
  <c r="I151" i="59"/>
  <c r="AI152" i="59"/>
  <c r="AI154" i="59"/>
  <c r="P184" i="59"/>
  <c r="S171" i="59"/>
  <c r="I173" i="59"/>
  <c r="I175" i="59"/>
  <c r="AI176" i="59"/>
  <c r="AI178" i="59"/>
  <c r="Q210" i="59"/>
  <c r="I194" i="59"/>
  <c r="AI200" i="59"/>
  <c r="S208" i="59"/>
  <c r="S209" i="59"/>
  <c r="Y236" i="59"/>
  <c r="AI215" i="59"/>
  <c r="AG236" i="59"/>
  <c r="I235" i="59"/>
  <c r="B262" i="59"/>
  <c r="I245" i="59"/>
  <c r="AI249" i="59"/>
  <c r="AI258" i="59"/>
  <c r="I285" i="59"/>
  <c r="S286" i="59"/>
  <c r="AI286" i="59"/>
  <c r="I287" i="59"/>
  <c r="I304" i="59"/>
  <c r="D340" i="59"/>
  <c r="O366" i="59"/>
  <c r="Z366" i="59"/>
  <c r="AH366" i="59"/>
  <c r="S140" i="59"/>
  <c r="S145" i="59"/>
  <c r="O184" i="59"/>
  <c r="AH184" i="59"/>
  <c r="AI171" i="59"/>
  <c r="AA314" i="59"/>
  <c r="AI308" i="59"/>
  <c r="Q340" i="59"/>
  <c r="I7" i="59"/>
  <c r="H132" i="59"/>
  <c r="AI111" i="59"/>
  <c r="I113" i="59"/>
  <c r="S120" i="59"/>
  <c r="I124" i="59"/>
  <c r="S125" i="59"/>
  <c r="AI127" i="59"/>
  <c r="I129" i="59"/>
  <c r="AC158" i="59"/>
  <c r="I140" i="59"/>
  <c r="S141" i="59"/>
  <c r="AI143" i="59"/>
  <c r="I145" i="59"/>
  <c r="S152" i="59"/>
  <c r="I156" i="59"/>
  <c r="S157" i="59"/>
  <c r="Q184" i="59"/>
  <c r="AB184" i="59"/>
  <c r="I164" i="59"/>
  <c r="S165" i="59"/>
  <c r="AI167" i="59"/>
  <c r="S169" i="59"/>
  <c r="S176" i="59"/>
  <c r="AI183" i="59"/>
  <c r="X210" i="59"/>
  <c r="AF210" i="59"/>
  <c r="S215" i="59"/>
  <c r="O236" i="59"/>
  <c r="I218" i="59"/>
  <c r="I226" i="59"/>
  <c r="C262" i="59"/>
  <c r="I241" i="59"/>
  <c r="Z262" i="59"/>
  <c r="AH262" i="59"/>
  <c r="AI251" i="59"/>
  <c r="S252" i="59"/>
  <c r="N262" i="59"/>
  <c r="AI267" i="59"/>
  <c r="AD288" i="59"/>
  <c r="Z288" i="59"/>
  <c r="AC314" i="59"/>
  <c r="V314" i="59"/>
  <c r="AI295" i="59"/>
  <c r="AD314" i="59"/>
  <c r="V340" i="59"/>
  <c r="AI319" i="59"/>
  <c r="AI323" i="59"/>
  <c r="D366" i="59"/>
  <c r="V366" i="59"/>
  <c r="AI347" i="59"/>
  <c r="AI351" i="59"/>
  <c r="AI131" i="59"/>
  <c r="I149" i="59"/>
  <c r="S164" i="59"/>
  <c r="S180" i="59"/>
  <c r="D314" i="59"/>
  <c r="AI293" i="59"/>
  <c r="X314" i="59"/>
  <c r="AI354" i="59"/>
  <c r="P392" i="59"/>
  <c r="S111" i="59"/>
  <c r="I115" i="59"/>
  <c r="AI116" i="59"/>
  <c r="AI118" i="59"/>
  <c r="S127" i="59"/>
  <c r="I131" i="59"/>
  <c r="L132" i="59"/>
  <c r="V158" i="59"/>
  <c r="AD158" i="59"/>
  <c r="S143" i="59"/>
  <c r="I147" i="59"/>
  <c r="AI148" i="59"/>
  <c r="AI150" i="59"/>
  <c r="G184" i="59"/>
  <c r="S167" i="59"/>
  <c r="I169" i="59"/>
  <c r="I171" i="59"/>
  <c r="AI172" i="59"/>
  <c r="AI174" i="59"/>
  <c r="I180" i="59"/>
  <c r="S183" i="59"/>
  <c r="S192" i="59"/>
  <c r="S193" i="59"/>
  <c r="P236" i="59"/>
  <c r="B236" i="59"/>
  <c r="AH236" i="59"/>
  <c r="AI223" i="59"/>
  <c r="AI224" i="59"/>
  <c r="D262" i="59"/>
  <c r="AA262" i="59"/>
  <c r="AI242" i="59"/>
  <c r="S249" i="59"/>
  <c r="E288" i="59"/>
  <c r="AH288" i="59"/>
  <c r="S268" i="59"/>
  <c r="AI273" i="59"/>
  <c r="I278" i="59"/>
  <c r="I286" i="59"/>
  <c r="AI294" i="59"/>
  <c r="AI297" i="59"/>
  <c r="S302" i="59"/>
  <c r="Q314" i="59"/>
  <c r="AI303" i="59"/>
  <c r="L340" i="59"/>
  <c r="S319" i="59"/>
  <c r="S346" i="59"/>
  <c r="F522" i="59"/>
  <c r="I522" i="59" s="1"/>
  <c r="L523" i="59" s="1"/>
  <c r="I501" i="59"/>
  <c r="L210" i="59"/>
  <c r="W210" i="59"/>
  <c r="AE210" i="59"/>
  <c r="I201" i="59"/>
  <c r="S205" i="59"/>
  <c r="M236" i="59"/>
  <c r="W236" i="59"/>
  <c r="AE236" i="59"/>
  <c r="D236" i="59"/>
  <c r="AI229" i="59"/>
  <c r="Y262" i="59"/>
  <c r="AG262" i="59"/>
  <c r="S242" i="59"/>
  <c r="I254" i="59"/>
  <c r="S258" i="59"/>
  <c r="AI261" i="59"/>
  <c r="G288" i="59"/>
  <c r="Q288" i="59"/>
  <c r="AA288" i="59"/>
  <c r="E314" i="59"/>
  <c r="AB314" i="59"/>
  <c r="S297" i="59"/>
  <c r="S299" i="59"/>
  <c r="S307" i="59"/>
  <c r="I309" i="59"/>
  <c r="W340" i="59"/>
  <c r="AE340" i="59"/>
  <c r="Z340" i="59"/>
  <c r="S324" i="59"/>
  <c r="AI331" i="59"/>
  <c r="AI336" i="59"/>
  <c r="S338" i="59"/>
  <c r="I345" i="59"/>
  <c r="B366" i="59"/>
  <c r="Y366" i="59"/>
  <c r="AI345" i="59"/>
  <c r="AG366" i="59"/>
  <c r="S352" i="59"/>
  <c r="AI359" i="59"/>
  <c r="D392" i="59"/>
  <c r="AA392" i="59"/>
  <c r="AI371" i="59"/>
  <c r="S378" i="59"/>
  <c r="AI439" i="59"/>
  <c r="I137" i="59"/>
  <c r="S137" i="59"/>
  <c r="AA210" i="59"/>
  <c r="I193" i="59"/>
  <c r="S197" i="59"/>
  <c r="I209" i="59"/>
  <c r="AI221" i="59"/>
  <c r="AC262" i="59"/>
  <c r="I246" i="59"/>
  <c r="S250" i="59"/>
  <c r="AI253" i="59"/>
  <c r="M288" i="59"/>
  <c r="W288" i="59"/>
  <c r="AE288" i="59"/>
  <c r="M314" i="59"/>
  <c r="S310" i="59"/>
  <c r="G340" i="59"/>
  <c r="AA340" i="59"/>
  <c r="AI407" i="59"/>
  <c r="E210" i="59"/>
  <c r="AB210" i="59"/>
  <c r="AI204" i="59"/>
  <c r="S218" i="59"/>
  <c r="I230" i="59"/>
  <c r="S234" i="59"/>
  <c r="L262" i="59"/>
  <c r="AI241" i="59"/>
  <c r="C288" i="59"/>
  <c r="N288" i="59"/>
  <c r="I274" i="59"/>
  <c r="S278" i="59"/>
  <c r="AI281" i="59"/>
  <c r="B314" i="59"/>
  <c r="I293" i="59"/>
  <c r="N314" i="59"/>
  <c r="Y314" i="59"/>
  <c r="AI310" i="59"/>
  <c r="I313" i="59"/>
  <c r="S320" i="59"/>
  <c r="S321" i="59"/>
  <c r="H366" i="59"/>
  <c r="S361" i="59"/>
  <c r="I363" i="59"/>
  <c r="G392" i="59"/>
  <c r="S410" i="59"/>
  <c r="D444" i="59"/>
  <c r="P444" i="59"/>
  <c r="AG444" i="59"/>
  <c r="R210" i="59"/>
  <c r="AC210" i="59"/>
  <c r="I197" i="59"/>
  <c r="S201" i="59"/>
  <c r="AC236" i="59"/>
  <c r="AI225" i="59"/>
  <c r="I250" i="59"/>
  <c r="S254" i="59"/>
  <c r="AJ254" i="59" s="1"/>
  <c r="AI257" i="59"/>
  <c r="D288" i="59"/>
  <c r="O288" i="59"/>
  <c r="Y288" i="59"/>
  <c r="AG288" i="59"/>
  <c r="I301" i="59"/>
  <c r="I319" i="59"/>
  <c r="AC340" i="59"/>
  <c r="I320" i="59"/>
  <c r="AI324" i="59"/>
  <c r="AI333" i="59"/>
  <c r="I348" i="59"/>
  <c r="S349" i="59"/>
  <c r="AI361" i="59"/>
  <c r="C366" i="59"/>
  <c r="AI378" i="59"/>
  <c r="L418" i="59"/>
  <c r="E444" i="59"/>
  <c r="AB444" i="59"/>
  <c r="C314" i="59"/>
  <c r="AI304" i="59"/>
  <c r="R340" i="59"/>
  <c r="I329" i="59"/>
  <c r="S333" i="59"/>
  <c r="L366" i="59"/>
  <c r="W366" i="59"/>
  <c r="AE366" i="59"/>
  <c r="AI348" i="59"/>
  <c r="I357" i="59"/>
  <c r="C392" i="59"/>
  <c r="Z392" i="59"/>
  <c r="AH392" i="59"/>
  <c r="I372" i="59"/>
  <c r="I380" i="59"/>
  <c r="AI386" i="59"/>
  <c r="I410" i="59"/>
  <c r="AI411" i="59"/>
  <c r="I412" i="59"/>
  <c r="C444" i="59"/>
  <c r="O444" i="59"/>
  <c r="Z444" i="59"/>
  <c r="AH444" i="59"/>
  <c r="S439" i="59"/>
  <c r="AI443" i="59"/>
  <c r="AI296" i="59"/>
  <c r="AI312" i="59"/>
  <c r="N340" i="59"/>
  <c r="X340" i="59"/>
  <c r="AF340" i="59"/>
  <c r="I321" i="59"/>
  <c r="S325" i="59"/>
  <c r="I337" i="59"/>
  <c r="P366" i="59"/>
  <c r="AA366" i="59"/>
  <c r="I349" i="59"/>
  <c r="AI356" i="59"/>
  <c r="AC418" i="59"/>
  <c r="D418" i="59"/>
  <c r="S409" i="59"/>
  <c r="AI414" i="59"/>
  <c r="Y444" i="59"/>
  <c r="S434" i="59"/>
  <c r="I476" i="59"/>
  <c r="F496" i="59"/>
  <c r="S189" i="59"/>
  <c r="L314" i="59"/>
  <c r="W314" i="59"/>
  <c r="AE314" i="59"/>
  <c r="I305" i="59"/>
  <c r="S309" i="59"/>
  <c r="O340" i="59"/>
  <c r="Y340" i="59"/>
  <c r="AG340" i="59"/>
  <c r="AI332" i="59"/>
  <c r="E366" i="59"/>
  <c r="Q366" i="59"/>
  <c r="AB366" i="59"/>
  <c r="S353" i="59"/>
  <c r="AI375" i="59"/>
  <c r="S382" i="59"/>
  <c r="S385" i="59"/>
  <c r="AI389" i="59"/>
  <c r="V418" i="59"/>
  <c r="AI397" i="59"/>
  <c r="AD418" i="59"/>
  <c r="AI408" i="59"/>
  <c r="AA444" i="59"/>
  <c r="AI425" i="59"/>
  <c r="I579" i="59"/>
  <c r="N600" i="59"/>
  <c r="S581" i="59"/>
  <c r="I587" i="59"/>
  <c r="S589" i="59"/>
  <c r="I595" i="59"/>
  <c r="S597" i="59"/>
  <c r="X288" i="59"/>
  <c r="AF288" i="59"/>
  <c r="AI300" i="59"/>
  <c r="E340" i="59"/>
  <c r="P340" i="59"/>
  <c r="I325" i="59"/>
  <c r="S329" i="59"/>
  <c r="G366" i="59"/>
  <c r="AC366" i="59"/>
  <c r="I353" i="59"/>
  <c r="AI360" i="59"/>
  <c r="I382" i="59"/>
  <c r="AI383" i="59"/>
  <c r="I385" i="59"/>
  <c r="W418" i="59"/>
  <c r="AE418" i="59"/>
  <c r="S404" i="59"/>
  <c r="X444" i="59"/>
  <c r="AF444" i="59"/>
  <c r="S432" i="59"/>
  <c r="AI438" i="59"/>
  <c r="N366" i="59"/>
  <c r="X366" i="59"/>
  <c r="AF366" i="59"/>
  <c r="S363" i="59"/>
  <c r="B392" i="59"/>
  <c r="I371" i="59"/>
  <c r="N392" i="59"/>
  <c r="S375" i="59"/>
  <c r="I387" i="59"/>
  <c r="S391" i="59"/>
  <c r="G418" i="59"/>
  <c r="Q418" i="59"/>
  <c r="AA418" i="59"/>
  <c r="AI398" i="59"/>
  <c r="S407" i="59"/>
  <c r="I423" i="59"/>
  <c r="N444" i="59"/>
  <c r="S424" i="59"/>
  <c r="AI426" i="59"/>
  <c r="I428" i="59"/>
  <c r="AI429" i="59"/>
  <c r="AI431" i="59"/>
  <c r="I435" i="59"/>
  <c r="AI442" i="59"/>
  <c r="P470" i="59"/>
  <c r="S470" i="59" s="1"/>
  <c r="T470" i="59" s="1"/>
  <c r="O600" i="59"/>
  <c r="W626" i="59"/>
  <c r="AE626" i="59"/>
  <c r="AF615" i="59"/>
  <c r="R366" i="59"/>
  <c r="AI362" i="59"/>
  <c r="R392" i="59"/>
  <c r="AC392" i="59"/>
  <c r="I379" i="59"/>
  <c r="S383" i="59"/>
  <c r="M418" i="59"/>
  <c r="S415" i="59"/>
  <c r="AC444" i="59"/>
  <c r="S427" i="59"/>
  <c r="I440" i="59"/>
  <c r="P522" i="59"/>
  <c r="S522" i="59" s="1"/>
  <c r="S553" i="59"/>
  <c r="P574" i="59"/>
  <c r="S574" i="59" s="1"/>
  <c r="B626" i="59"/>
  <c r="Y626" i="59"/>
  <c r="Z626" i="59"/>
  <c r="S293" i="59"/>
  <c r="AI374" i="59"/>
  <c r="AI390" i="59"/>
  <c r="I399" i="59"/>
  <c r="AI406" i="59"/>
  <c r="I415" i="59"/>
  <c r="V444" i="59"/>
  <c r="AI423" i="59"/>
  <c r="AD444" i="59"/>
  <c r="S430" i="59"/>
  <c r="I432" i="59"/>
  <c r="AI433" i="59"/>
  <c r="I438" i="59"/>
  <c r="P548" i="59"/>
  <c r="L600" i="59"/>
  <c r="S579" i="59"/>
  <c r="R600" i="59"/>
  <c r="S587" i="59"/>
  <c r="S595" i="59"/>
  <c r="O626" i="59"/>
  <c r="S605" i="59"/>
  <c r="P626" i="59"/>
  <c r="S618" i="59"/>
  <c r="S622" i="59"/>
  <c r="L392" i="59"/>
  <c r="W392" i="59"/>
  <c r="AE392" i="59"/>
  <c r="I383" i="59"/>
  <c r="S387" i="59"/>
  <c r="O418" i="59"/>
  <c r="Y418" i="59"/>
  <c r="S403" i="59"/>
  <c r="S423" i="59"/>
  <c r="L444" i="59"/>
  <c r="I427" i="59"/>
  <c r="I430" i="59"/>
  <c r="S433" i="59"/>
  <c r="S436" i="59"/>
  <c r="B444" i="59"/>
  <c r="S527" i="59"/>
  <c r="S610" i="59"/>
  <c r="S613" i="59"/>
  <c r="O652" i="59"/>
  <c r="M444" i="59"/>
  <c r="W444" i="59"/>
  <c r="AE444" i="59"/>
  <c r="I425" i="59"/>
  <c r="S429" i="59"/>
  <c r="AI436" i="59"/>
  <c r="S438" i="59"/>
  <c r="P496" i="59"/>
  <c r="S496" i="59" s="1"/>
  <c r="S476" i="59"/>
  <c r="I527" i="59"/>
  <c r="F548" i="59"/>
  <c r="F574" i="59"/>
  <c r="H600" i="59"/>
  <c r="I608" i="59"/>
  <c r="I611" i="59"/>
  <c r="I613" i="59"/>
  <c r="I618" i="59"/>
  <c r="I624" i="59"/>
  <c r="Q444" i="59"/>
  <c r="AI428" i="59"/>
  <c r="I433" i="59"/>
  <c r="S437" i="59"/>
  <c r="I441" i="59"/>
  <c r="D626" i="59"/>
  <c r="I605" i="59"/>
  <c r="E626" i="59"/>
  <c r="AF612" i="59"/>
  <c r="AF617" i="59"/>
  <c r="I619" i="59"/>
  <c r="S631" i="59"/>
  <c r="P652" i="59"/>
  <c r="S371" i="59"/>
  <c r="H444" i="59"/>
  <c r="I424" i="59"/>
  <c r="S428" i="59"/>
  <c r="AI435" i="59"/>
  <c r="S585" i="59"/>
  <c r="S593" i="59"/>
  <c r="Q626" i="59"/>
  <c r="I614" i="59"/>
  <c r="F652" i="59"/>
  <c r="I631" i="59"/>
  <c r="S425" i="59"/>
  <c r="AI432" i="59"/>
  <c r="I437" i="59"/>
  <c r="AI440" i="59"/>
  <c r="S442" i="59"/>
  <c r="G626" i="59"/>
  <c r="R626" i="59"/>
  <c r="AF606" i="59"/>
  <c r="AF607" i="59"/>
  <c r="S608" i="59"/>
  <c r="AF622" i="59"/>
  <c r="AF623" i="59"/>
  <c r="S624" i="59"/>
  <c r="M600" i="59"/>
  <c r="C626" i="59"/>
  <c r="X626" i="59"/>
  <c r="E600" i="59"/>
  <c r="S580" i="59"/>
  <c r="S588" i="59"/>
  <c r="S596" i="59"/>
  <c r="AB626" i="59"/>
  <c r="AF611" i="59"/>
  <c r="AF619" i="59"/>
  <c r="G600" i="59"/>
  <c r="I585" i="59"/>
  <c r="I593" i="59"/>
  <c r="AC626" i="59"/>
  <c r="AF610" i="59"/>
  <c r="S611" i="59"/>
  <c r="S612" i="59"/>
  <c r="AF618" i="59"/>
  <c r="S619" i="59"/>
  <c r="S620" i="59"/>
  <c r="I580" i="59"/>
  <c r="I588" i="59"/>
  <c r="I596" i="59"/>
  <c r="B600" i="59"/>
  <c r="L626" i="59"/>
  <c r="V626" i="59"/>
  <c r="AD626" i="59"/>
  <c r="AF613" i="59"/>
  <c r="AF621" i="59"/>
  <c r="AF605" i="59"/>
  <c r="D471" i="59" l="1"/>
  <c r="AJ157" i="59"/>
  <c r="AJ177" i="59"/>
  <c r="AJ377" i="59"/>
  <c r="AJ276" i="59"/>
  <c r="AJ320" i="59"/>
  <c r="AJ278" i="59"/>
  <c r="AJ373" i="59"/>
  <c r="AJ233" i="59"/>
  <c r="AG617" i="59"/>
  <c r="AJ53" i="59"/>
  <c r="AJ427" i="59"/>
  <c r="AJ253" i="59"/>
  <c r="AJ141" i="59"/>
  <c r="T18" i="59"/>
  <c r="AG621" i="59"/>
  <c r="AJ217" i="59"/>
  <c r="AJ353" i="59"/>
  <c r="AJ312" i="59"/>
  <c r="AJ49" i="59"/>
  <c r="AJ35" i="59"/>
  <c r="AJ207" i="59"/>
  <c r="J470" i="59"/>
  <c r="AJ227" i="59"/>
  <c r="AJ411" i="59"/>
  <c r="AJ46" i="59"/>
  <c r="AJ231" i="59"/>
  <c r="AJ246" i="59"/>
  <c r="AJ313" i="59"/>
  <c r="AJ355" i="59"/>
  <c r="AJ221" i="59"/>
  <c r="AJ283" i="59"/>
  <c r="AG609" i="59"/>
  <c r="AJ125" i="59"/>
  <c r="AJ209" i="59"/>
  <c r="AJ198" i="59"/>
  <c r="AJ443" i="59"/>
  <c r="AJ389" i="59"/>
  <c r="AJ191" i="59"/>
  <c r="AJ382" i="59"/>
  <c r="AJ322" i="59"/>
  <c r="AG608" i="59"/>
  <c r="AJ435" i="59"/>
  <c r="AJ352" i="59"/>
  <c r="AJ297" i="59"/>
  <c r="AJ179" i="59"/>
  <c r="AJ52" i="59"/>
  <c r="AJ275" i="59"/>
  <c r="AJ174" i="59"/>
  <c r="AJ257" i="59"/>
  <c r="AJ145" i="59"/>
  <c r="AJ114" i="59"/>
  <c r="AJ175" i="59"/>
  <c r="AJ379" i="59"/>
  <c r="AJ270" i="59"/>
  <c r="T14" i="59"/>
  <c r="AJ391" i="59"/>
  <c r="AJ204" i="59"/>
  <c r="AJ129" i="59"/>
  <c r="AJ304" i="59"/>
  <c r="AJ248" i="59"/>
  <c r="AJ376" i="59"/>
  <c r="AJ437" i="59"/>
  <c r="AJ338" i="59"/>
  <c r="AJ269" i="59"/>
  <c r="AJ144" i="59"/>
  <c r="AJ358" i="59"/>
  <c r="AJ260" i="59"/>
  <c r="AJ321" i="59"/>
  <c r="AJ224" i="59"/>
  <c r="AJ348" i="59"/>
  <c r="AJ196" i="59"/>
  <c r="AJ272" i="59"/>
  <c r="AJ339" i="59"/>
  <c r="AJ306" i="59"/>
  <c r="AJ356" i="59"/>
  <c r="AJ325" i="59"/>
  <c r="AJ252" i="59"/>
  <c r="AJ128" i="59"/>
  <c r="AG616" i="59"/>
  <c r="AJ285" i="59"/>
  <c r="AJ256" i="59"/>
  <c r="AJ388" i="59"/>
  <c r="AJ328" i="59"/>
  <c r="AJ360" i="59"/>
  <c r="AJ300" i="59"/>
  <c r="AJ295" i="59"/>
  <c r="AJ154" i="59"/>
  <c r="AJ50" i="59"/>
  <c r="T23" i="59"/>
  <c r="AJ190" i="59"/>
  <c r="AJ181" i="59"/>
  <c r="AG620" i="59"/>
  <c r="AJ428" i="59"/>
  <c r="AJ431" i="59"/>
  <c r="AJ242" i="59"/>
  <c r="AJ205" i="59"/>
  <c r="AJ219" i="59"/>
  <c r="AJ440" i="59"/>
  <c r="AJ199" i="59"/>
  <c r="AJ40" i="59"/>
  <c r="AJ401" i="59"/>
  <c r="AJ279" i="59"/>
  <c r="AJ414" i="59"/>
  <c r="AJ197" i="59"/>
  <c r="AJ247" i="59"/>
  <c r="AJ222" i="59"/>
  <c r="AJ441" i="59"/>
  <c r="AJ350" i="59"/>
  <c r="AJ311" i="59"/>
  <c r="E471" i="59"/>
  <c r="AJ397" i="59"/>
  <c r="AJ183" i="59"/>
  <c r="AJ127" i="59"/>
  <c r="AJ235" i="59"/>
  <c r="AJ323" i="59"/>
  <c r="H471" i="59"/>
  <c r="F471" i="59"/>
  <c r="AJ166" i="59"/>
  <c r="AJ400" i="59"/>
  <c r="AJ303" i="59"/>
  <c r="AJ332" i="59"/>
  <c r="AG623" i="59"/>
  <c r="AJ426" i="59"/>
  <c r="C471" i="59"/>
  <c r="AJ241" i="59"/>
  <c r="AJ357" i="59"/>
  <c r="AJ380" i="59"/>
  <c r="AG615" i="59"/>
  <c r="AJ408" i="59"/>
  <c r="AJ225" i="59"/>
  <c r="I471" i="59"/>
  <c r="AJ354" i="59"/>
  <c r="AJ251" i="59"/>
  <c r="AJ232" i="59"/>
  <c r="AJ359" i="59"/>
  <c r="AJ308" i="59"/>
  <c r="AJ433" i="59"/>
  <c r="AJ250" i="59"/>
  <c r="AJ331" i="59"/>
  <c r="AJ335" i="59"/>
  <c r="AJ399" i="59"/>
  <c r="AJ150" i="59"/>
  <c r="AJ117" i="59"/>
  <c r="AJ38" i="59"/>
  <c r="AJ430" i="59"/>
  <c r="AJ41" i="59"/>
  <c r="AJ298" i="59"/>
  <c r="AJ329" i="59"/>
  <c r="AJ309" i="59"/>
  <c r="AJ194" i="59"/>
  <c r="AJ245" i="59"/>
  <c r="AG606" i="59"/>
  <c r="AG618" i="59"/>
  <c r="AJ407" i="59"/>
  <c r="AJ156" i="59"/>
  <c r="AJ170" i="59"/>
  <c r="AJ139" i="59"/>
  <c r="T24" i="59"/>
  <c r="AJ51" i="59"/>
  <c r="AJ413" i="59"/>
  <c r="AJ140" i="59"/>
  <c r="AG607" i="59"/>
  <c r="AJ293" i="59"/>
  <c r="AJ362" i="59"/>
  <c r="AJ410" i="59"/>
  <c r="AJ218" i="59"/>
  <c r="AJ324" i="59"/>
  <c r="AJ346" i="59"/>
  <c r="AJ113" i="59"/>
  <c r="AJ34" i="59"/>
  <c r="AJ45" i="59"/>
  <c r="AJ153" i="59"/>
  <c r="AJ195" i="59"/>
  <c r="AJ230" i="59"/>
  <c r="AJ301" i="59"/>
  <c r="AJ415" i="59"/>
  <c r="AJ226" i="59"/>
  <c r="AG612" i="59"/>
  <c r="AJ398" i="59"/>
  <c r="AJ296" i="59"/>
  <c r="AJ182" i="59"/>
  <c r="I652" i="59"/>
  <c r="D653" i="59" s="1"/>
  <c r="AG611" i="59"/>
  <c r="AJ371" i="59"/>
  <c r="AJ383" i="59"/>
  <c r="AJ409" i="59"/>
  <c r="AJ349" i="59"/>
  <c r="AJ268" i="59"/>
  <c r="AJ223" i="59"/>
  <c r="AJ284" i="59"/>
  <c r="AJ305" i="59"/>
  <c r="AJ330" i="59"/>
  <c r="AJ255" i="59"/>
  <c r="AJ406" i="59"/>
  <c r="AJ372" i="59"/>
  <c r="AJ416" i="59"/>
  <c r="AJ149" i="59"/>
  <c r="AJ387" i="59"/>
  <c r="AJ229" i="59"/>
  <c r="AJ347" i="59"/>
  <c r="AJ337" i="59"/>
  <c r="AJ277" i="59"/>
  <c r="AJ442" i="59"/>
  <c r="AJ438" i="59"/>
  <c r="AJ363" i="59"/>
  <c r="AJ386" i="59"/>
  <c r="AJ201" i="59"/>
  <c r="AJ307" i="59"/>
  <c r="I340" i="59"/>
  <c r="J340" i="59" s="1"/>
  <c r="AJ200" i="59"/>
  <c r="AJ282" i="59"/>
  <c r="AJ130" i="59"/>
  <c r="AJ151" i="59"/>
  <c r="AJ271" i="59"/>
  <c r="AJ327" i="59"/>
  <c r="S652" i="59"/>
  <c r="N653" i="59" s="1"/>
  <c r="AJ259" i="59"/>
  <c r="AJ412" i="59"/>
  <c r="AJ119" i="59"/>
  <c r="AJ44" i="59"/>
  <c r="AJ287" i="59"/>
  <c r="AJ228" i="59"/>
  <c r="AI392" i="59"/>
  <c r="AG393" i="59" s="1"/>
  <c r="AJ404" i="59"/>
  <c r="AJ385" i="59"/>
  <c r="AJ299" i="59"/>
  <c r="AJ258" i="59"/>
  <c r="AJ302" i="59"/>
  <c r="AJ326" i="59"/>
  <c r="AJ274" i="59"/>
  <c r="AJ121" i="59"/>
  <c r="L81" i="59"/>
  <c r="P81" i="59"/>
  <c r="T20" i="59"/>
  <c r="AG614" i="59"/>
  <c r="C523" i="59"/>
  <c r="H523" i="59"/>
  <c r="AJ436" i="59"/>
  <c r="AJ189" i="59"/>
  <c r="B523" i="59"/>
  <c r="AJ336" i="59"/>
  <c r="AJ273" i="59"/>
  <c r="AJ118" i="59"/>
  <c r="AJ351" i="59"/>
  <c r="AJ165" i="59"/>
  <c r="AJ203" i="59"/>
  <c r="AJ168" i="59"/>
  <c r="AJ244" i="59"/>
  <c r="S106" i="59"/>
  <c r="N107" i="59" s="1"/>
  <c r="T19" i="59"/>
  <c r="AJ208" i="59"/>
  <c r="AJ111" i="59"/>
  <c r="AJ334" i="59"/>
  <c r="AJ364" i="59"/>
  <c r="AJ390" i="59"/>
  <c r="AJ294" i="59"/>
  <c r="AJ180" i="59"/>
  <c r="AJ146" i="59"/>
  <c r="AJ402" i="59"/>
  <c r="B471" i="59"/>
  <c r="D523" i="59"/>
  <c r="AJ425" i="59"/>
  <c r="AJ434" i="59"/>
  <c r="M523" i="59"/>
  <c r="AJ122" i="59"/>
  <c r="AG624" i="59"/>
  <c r="Q523" i="59"/>
  <c r="AJ423" i="59"/>
  <c r="AJ374" i="59"/>
  <c r="P523" i="59"/>
  <c r="AJ234" i="59"/>
  <c r="AJ193" i="59"/>
  <c r="AJ164" i="59"/>
  <c r="AJ173" i="59"/>
  <c r="AJ124" i="59"/>
  <c r="T10" i="59"/>
  <c r="AI210" i="59"/>
  <c r="AD211" i="59" s="1"/>
  <c r="AJ384" i="59"/>
  <c r="AJ403" i="59"/>
  <c r="AG622" i="59"/>
  <c r="AJ424" i="59"/>
  <c r="AJ281" i="59"/>
  <c r="AJ267" i="59"/>
  <c r="AJ169" i="59"/>
  <c r="AJ178" i="59"/>
  <c r="AJ115" i="59"/>
  <c r="AJ123" i="59"/>
  <c r="AJ261" i="59"/>
  <c r="AJ142" i="59"/>
  <c r="AJ48" i="59"/>
  <c r="AJ42" i="59"/>
  <c r="AJ126" i="59"/>
  <c r="AJ243" i="59"/>
  <c r="O81" i="59"/>
  <c r="AJ192" i="59"/>
  <c r="AJ120" i="59"/>
  <c r="AJ33" i="59"/>
  <c r="T21" i="59"/>
  <c r="T15" i="59"/>
  <c r="Q81" i="59"/>
  <c r="AJ116" i="59"/>
  <c r="S497" i="59"/>
  <c r="T496" i="59"/>
  <c r="Q497" i="59"/>
  <c r="L497" i="59"/>
  <c r="O497" i="59"/>
  <c r="N497" i="59"/>
  <c r="R497" i="59"/>
  <c r="M497" i="59"/>
  <c r="T574" i="59"/>
  <c r="S288" i="59"/>
  <c r="L289" i="59" s="1"/>
  <c r="S158" i="59"/>
  <c r="N159" i="59" s="1"/>
  <c r="T17" i="59"/>
  <c r="S626" i="59"/>
  <c r="O627" i="59" s="1"/>
  <c r="AG619" i="59"/>
  <c r="S392" i="59"/>
  <c r="N393" i="59" s="1"/>
  <c r="S418" i="59"/>
  <c r="M419" i="59" s="1"/>
  <c r="AI158" i="59"/>
  <c r="AF159" i="59" s="1"/>
  <c r="AJ176" i="59"/>
  <c r="I418" i="59"/>
  <c r="D419" i="59" s="1"/>
  <c r="I132" i="59"/>
  <c r="G133" i="59" s="1"/>
  <c r="AJ148" i="59"/>
  <c r="I28" i="59"/>
  <c r="B25" i="61" s="1"/>
  <c r="S28" i="59"/>
  <c r="M29" i="59" s="1"/>
  <c r="I210" i="59"/>
  <c r="E211" i="59" s="1"/>
  <c r="I600" i="59"/>
  <c r="H601" i="59" s="1"/>
  <c r="AJ375" i="59"/>
  <c r="S262" i="59"/>
  <c r="Q263" i="59" s="1"/>
  <c r="E523" i="59"/>
  <c r="O523" i="59"/>
  <c r="N523" i="59"/>
  <c r="I523" i="59"/>
  <c r="R523" i="59"/>
  <c r="G523" i="59"/>
  <c r="J522" i="59"/>
  <c r="F523" i="59"/>
  <c r="AJ167" i="59"/>
  <c r="S132" i="59"/>
  <c r="O133" i="59" s="1"/>
  <c r="AI340" i="59"/>
  <c r="AD341" i="59" s="1"/>
  <c r="AJ215" i="59"/>
  <c r="AJ152" i="59"/>
  <c r="AJ138" i="59"/>
  <c r="T22" i="59"/>
  <c r="AI288" i="59"/>
  <c r="AG289" i="59" s="1"/>
  <c r="AJ172" i="59"/>
  <c r="T13" i="59"/>
  <c r="AI236" i="59"/>
  <c r="AH237" i="59" s="1"/>
  <c r="AJ112" i="59"/>
  <c r="I444" i="59"/>
  <c r="I314" i="59"/>
  <c r="V315" i="59" s="1"/>
  <c r="I288" i="59"/>
  <c r="V289" i="59" s="1"/>
  <c r="I626" i="59"/>
  <c r="C627" i="59" s="1"/>
  <c r="I158" i="59"/>
  <c r="G159" i="59" s="1"/>
  <c r="AB630" i="59"/>
  <c r="I392" i="59"/>
  <c r="AC393" i="59" s="1"/>
  <c r="AJ378" i="59"/>
  <c r="AG613" i="59"/>
  <c r="S314" i="59"/>
  <c r="N315" i="59" s="1"/>
  <c r="I574" i="59"/>
  <c r="F575" i="59" s="1"/>
  <c r="AJ310" i="59"/>
  <c r="I366" i="59"/>
  <c r="D367" i="59" s="1"/>
  <c r="AI366" i="59"/>
  <c r="AD367" i="59" s="1"/>
  <c r="AI314" i="59"/>
  <c r="AD315" i="59" s="1"/>
  <c r="I262" i="59"/>
  <c r="G263" i="59" s="1"/>
  <c r="AJ171" i="59"/>
  <c r="S236" i="59"/>
  <c r="L237" i="59" s="1"/>
  <c r="I54" i="59"/>
  <c r="C55" i="59" s="1"/>
  <c r="AJ36" i="59"/>
  <c r="I106" i="59"/>
  <c r="AI54" i="59"/>
  <c r="AF55" i="59" s="1"/>
  <c r="AI184" i="59"/>
  <c r="AH185" i="59" s="1"/>
  <c r="P497" i="59"/>
  <c r="S523" i="59"/>
  <c r="T522" i="59"/>
  <c r="AJ39" i="59"/>
  <c r="AJ365" i="59"/>
  <c r="T16" i="59"/>
  <c r="AJ429" i="59"/>
  <c r="AG610" i="59"/>
  <c r="AG605" i="59"/>
  <c r="AI444" i="59"/>
  <c r="AH445" i="59" s="1"/>
  <c r="AE630" i="59"/>
  <c r="S548" i="59"/>
  <c r="AJ432" i="59"/>
  <c r="S366" i="59"/>
  <c r="AJ319" i="59"/>
  <c r="AJ249" i="59"/>
  <c r="I236" i="59"/>
  <c r="W237" i="59" s="1"/>
  <c r="AJ143" i="59"/>
  <c r="AJ286" i="59"/>
  <c r="AJ131" i="59"/>
  <c r="AJ163" i="59"/>
  <c r="AJ345" i="59"/>
  <c r="T7" i="59"/>
  <c r="T12" i="59"/>
  <c r="T8" i="59"/>
  <c r="I184" i="59"/>
  <c r="V185" i="59" s="1"/>
  <c r="S54" i="59"/>
  <c r="M55" i="59" s="1"/>
  <c r="I80" i="59"/>
  <c r="R81" i="59"/>
  <c r="S81" i="59"/>
  <c r="T80" i="59"/>
  <c r="M81" i="59"/>
  <c r="N81" i="59"/>
  <c r="AI418" i="59"/>
  <c r="AD419" i="59" s="1"/>
  <c r="I496" i="59"/>
  <c r="S600" i="59"/>
  <c r="M601" i="59" s="1"/>
  <c r="AJ439" i="59"/>
  <c r="AJ137" i="59"/>
  <c r="V630" i="59"/>
  <c r="AF626" i="59"/>
  <c r="AD627" i="59" s="1"/>
  <c r="S444" i="59"/>
  <c r="N445" i="59" s="1"/>
  <c r="Y630" i="59"/>
  <c r="W630" i="59"/>
  <c r="AJ333" i="59"/>
  <c r="AJ361" i="59"/>
  <c r="I548" i="59"/>
  <c r="F549" i="59" s="1"/>
  <c r="S210" i="59"/>
  <c r="M211" i="59" s="1"/>
  <c r="S340" i="59"/>
  <c r="P341" i="59" s="1"/>
  <c r="AI262" i="59"/>
  <c r="AG263" i="59" s="1"/>
  <c r="S184" i="59"/>
  <c r="AJ155" i="59"/>
  <c r="AJ43" i="59"/>
  <c r="T9" i="59"/>
  <c r="T11" i="59"/>
  <c r="AJ47" i="59"/>
  <c r="AI132" i="59"/>
  <c r="AD133" i="59" s="1"/>
  <c r="F626" i="58"/>
  <c r="F600" i="58"/>
  <c r="R574" i="58"/>
  <c r="Q574" i="58"/>
  <c r="O574" i="58"/>
  <c r="N574" i="58"/>
  <c r="M574" i="58"/>
  <c r="L574" i="58"/>
  <c r="H574" i="58"/>
  <c r="G574" i="58"/>
  <c r="E574" i="58"/>
  <c r="D574" i="58"/>
  <c r="C574" i="58"/>
  <c r="B574" i="58"/>
  <c r="R548" i="58"/>
  <c r="Q548" i="58"/>
  <c r="O548" i="58"/>
  <c r="N548" i="58"/>
  <c r="M548" i="58"/>
  <c r="L548" i="58"/>
  <c r="H548" i="58"/>
  <c r="G548" i="58"/>
  <c r="E548" i="58"/>
  <c r="D548" i="58"/>
  <c r="C548" i="58"/>
  <c r="B548" i="58"/>
  <c r="R522" i="58"/>
  <c r="Q522" i="58"/>
  <c r="O522" i="58"/>
  <c r="N522" i="58"/>
  <c r="M522" i="58"/>
  <c r="L522" i="58"/>
  <c r="H522" i="58"/>
  <c r="G522" i="58"/>
  <c r="E522" i="58"/>
  <c r="D522" i="58"/>
  <c r="C522" i="58"/>
  <c r="B522" i="58"/>
  <c r="R496" i="58"/>
  <c r="Q496" i="58"/>
  <c r="O496" i="58"/>
  <c r="N496" i="58"/>
  <c r="M496" i="58"/>
  <c r="L496" i="58"/>
  <c r="H496" i="58"/>
  <c r="G496" i="58"/>
  <c r="E496" i="58"/>
  <c r="D496" i="58"/>
  <c r="C496" i="58"/>
  <c r="B496" i="58"/>
  <c r="R470" i="58"/>
  <c r="Q470" i="58"/>
  <c r="O470" i="58"/>
  <c r="N470" i="58"/>
  <c r="M470" i="58"/>
  <c r="L470" i="58"/>
  <c r="H470" i="58"/>
  <c r="G470" i="58"/>
  <c r="E470" i="58"/>
  <c r="D470" i="58"/>
  <c r="C470" i="58"/>
  <c r="B470" i="58"/>
  <c r="F444" i="58"/>
  <c r="F418" i="58"/>
  <c r="F392" i="58"/>
  <c r="F366" i="58"/>
  <c r="F340" i="58"/>
  <c r="F314" i="58"/>
  <c r="F288" i="58"/>
  <c r="F262" i="58"/>
  <c r="F236" i="58"/>
  <c r="I215" i="58"/>
  <c r="F210" i="58"/>
  <c r="F184" i="58"/>
  <c r="F158" i="58"/>
  <c r="F132" i="58"/>
  <c r="R80" i="58"/>
  <c r="Q80" i="58"/>
  <c r="O80" i="58"/>
  <c r="N80" i="58"/>
  <c r="M80" i="58"/>
  <c r="L80" i="58"/>
  <c r="H80" i="58"/>
  <c r="G80" i="58"/>
  <c r="E80" i="58"/>
  <c r="D80" i="58"/>
  <c r="C80" i="58"/>
  <c r="B80" i="58"/>
  <c r="F54" i="58"/>
  <c r="A27" i="58"/>
  <c r="A26" i="58"/>
  <c r="A25" i="58"/>
  <c r="A24" i="58"/>
  <c r="AB211" i="59" l="1"/>
  <c r="L107" i="59"/>
  <c r="AH289" i="59"/>
  <c r="B341" i="59"/>
  <c r="N289" i="59"/>
  <c r="Y341" i="59"/>
  <c r="F341" i="59"/>
  <c r="G653" i="59"/>
  <c r="F653" i="59"/>
  <c r="D315" i="59"/>
  <c r="Y367" i="59"/>
  <c r="E653" i="59"/>
  <c r="J652" i="59"/>
  <c r="D341" i="59"/>
  <c r="X55" i="59"/>
  <c r="E367" i="59"/>
  <c r="X341" i="59"/>
  <c r="H133" i="59"/>
  <c r="P445" i="59"/>
  <c r="W341" i="59"/>
  <c r="P393" i="59"/>
  <c r="AC341" i="59"/>
  <c r="C341" i="59"/>
  <c r="B55" i="59"/>
  <c r="X367" i="59"/>
  <c r="E341" i="59"/>
  <c r="AB341" i="59"/>
  <c r="O289" i="59"/>
  <c r="M393" i="59"/>
  <c r="M653" i="59"/>
  <c r="Z341" i="59"/>
  <c r="AC55" i="59"/>
  <c r="G341" i="59"/>
  <c r="H341" i="59"/>
  <c r="AA341" i="59"/>
  <c r="G367" i="59"/>
  <c r="V341" i="59"/>
  <c r="C289" i="59"/>
  <c r="Q289" i="59"/>
  <c r="AA315" i="59"/>
  <c r="E315" i="59"/>
  <c r="AC263" i="59"/>
  <c r="M289" i="59"/>
  <c r="AH133" i="59"/>
  <c r="O341" i="59"/>
  <c r="AF211" i="59"/>
  <c r="AB315" i="59"/>
  <c r="Y315" i="59"/>
  <c r="AD159" i="59"/>
  <c r="O445" i="59"/>
  <c r="AE211" i="59"/>
  <c r="Q419" i="59"/>
  <c r="L653" i="59"/>
  <c r="Q653" i="59"/>
  <c r="B653" i="59"/>
  <c r="AH393" i="59"/>
  <c r="W393" i="59"/>
  <c r="Y133" i="59"/>
  <c r="AE341" i="59"/>
  <c r="AG445" i="59"/>
  <c r="I341" i="59"/>
  <c r="C653" i="59"/>
  <c r="B601" i="59"/>
  <c r="AE393" i="59"/>
  <c r="X315" i="59"/>
  <c r="I653" i="59"/>
  <c r="G289" i="59"/>
  <c r="W315" i="59"/>
  <c r="Y289" i="59"/>
  <c r="Q445" i="59"/>
  <c r="Z289" i="59"/>
  <c r="E601" i="59"/>
  <c r="T652" i="59"/>
  <c r="H653" i="59"/>
  <c r="O653" i="59"/>
  <c r="D393" i="59"/>
  <c r="L445" i="59"/>
  <c r="AA419" i="59"/>
  <c r="R601" i="59"/>
  <c r="P653" i="59"/>
  <c r="Q627" i="59"/>
  <c r="O107" i="59"/>
  <c r="AG211" i="59"/>
  <c r="AD393" i="59"/>
  <c r="G601" i="59"/>
  <c r="S653" i="59"/>
  <c r="AA393" i="59"/>
  <c r="R653" i="59"/>
  <c r="AB289" i="59"/>
  <c r="E289" i="59"/>
  <c r="W133" i="59"/>
  <c r="AF393" i="59"/>
  <c r="G419" i="59"/>
  <c r="Z185" i="59"/>
  <c r="R107" i="59"/>
  <c r="P575" i="59"/>
  <c r="Y419" i="59"/>
  <c r="E185" i="59"/>
  <c r="D627" i="59"/>
  <c r="AH367" i="59"/>
  <c r="M315" i="59"/>
  <c r="C367" i="59"/>
  <c r="Y211" i="59"/>
  <c r="G393" i="59"/>
  <c r="R627" i="59"/>
  <c r="AC133" i="59"/>
  <c r="AH211" i="59"/>
  <c r="B419" i="59"/>
  <c r="L627" i="59"/>
  <c r="M445" i="59"/>
  <c r="P627" i="59"/>
  <c r="P107" i="59"/>
  <c r="L601" i="59"/>
  <c r="V419" i="59"/>
  <c r="T106" i="59"/>
  <c r="E133" i="59"/>
  <c r="AA289" i="59"/>
  <c r="AC419" i="59"/>
  <c r="Q315" i="59"/>
  <c r="AE445" i="59"/>
  <c r="M107" i="59"/>
  <c r="W419" i="59"/>
  <c r="S107" i="59"/>
  <c r="AB185" i="59"/>
  <c r="X133" i="59"/>
  <c r="W289" i="59"/>
  <c r="E627" i="59"/>
  <c r="Q107" i="59"/>
  <c r="L315" i="59"/>
  <c r="B289" i="59"/>
  <c r="AH263" i="59"/>
  <c r="B133" i="59"/>
  <c r="N133" i="59"/>
  <c r="AG237" i="59"/>
  <c r="D55" i="59"/>
  <c r="C185" i="59"/>
  <c r="L133" i="59"/>
  <c r="H185" i="59"/>
  <c r="AE237" i="59"/>
  <c r="T366" i="59"/>
  <c r="S367" i="59"/>
  <c r="AJ366" i="59"/>
  <c r="Y627" i="59"/>
  <c r="I445" i="59"/>
  <c r="J444" i="59"/>
  <c r="F445" i="59"/>
  <c r="G445" i="59"/>
  <c r="I237" i="59"/>
  <c r="J236" i="59"/>
  <c r="AA237" i="59"/>
  <c r="C237" i="59"/>
  <c r="V237" i="59"/>
  <c r="X237" i="59"/>
  <c r="Z237" i="59"/>
  <c r="F237" i="59"/>
  <c r="E237" i="59"/>
  <c r="S549" i="59"/>
  <c r="T548" i="59"/>
  <c r="T262" i="59"/>
  <c r="S263" i="59"/>
  <c r="AJ262" i="59"/>
  <c r="M263" i="59"/>
  <c r="P263" i="59"/>
  <c r="E159" i="59"/>
  <c r="S185" i="59"/>
  <c r="AJ184" i="59"/>
  <c r="T184" i="59"/>
  <c r="N185" i="59"/>
  <c r="M185" i="59"/>
  <c r="T340" i="59"/>
  <c r="S341" i="59"/>
  <c r="AJ340" i="59"/>
  <c r="M341" i="59"/>
  <c r="O185" i="59"/>
  <c r="AH341" i="59"/>
  <c r="AF419" i="59"/>
  <c r="AH419" i="59"/>
  <c r="I107" i="59"/>
  <c r="J106" i="59"/>
  <c r="G107" i="59"/>
  <c r="C107" i="59"/>
  <c r="B107" i="59"/>
  <c r="H107" i="59"/>
  <c r="F107" i="59"/>
  <c r="E107" i="59"/>
  <c r="I367" i="59"/>
  <c r="J366" i="59"/>
  <c r="F367" i="59"/>
  <c r="AB627" i="59"/>
  <c r="J626" i="59"/>
  <c r="I627" i="59"/>
  <c r="F627" i="59"/>
  <c r="H627" i="59"/>
  <c r="R367" i="59"/>
  <c r="AA367" i="59"/>
  <c r="AA133" i="59"/>
  <c r="Q211" i="59"/>
  <c r="C445" i="59"/>
  <c r="T392" i="59"/>
  <c r="S393" i="59"/>
  <c r="AJ392" i="59"/>
  <c r="O393" i="59"/>
  <c r="Q393" i="59"/>
  <c r="AE367" i="59"/>
  <c r="AF289" i="59"/>
  <c r="M237" i="59"/>
  <c r="R185" i="59"/>
  <c r="L185" i="59"/>
  <c r="L341" i="59"/>
  <c r="W627" i="59"/>
  <c r="V627" i="59"/>
  <c r="S601" i="59"/>
  <c r="T600" i="59"/>
  <c r="P601" i="59"/>
  <c r="Q601" i="59"/>
  <c r="O601" i="59"/>
  <c r="H81" i="59"/>
  <c r="J80" i="59"/>
  <c r="I81" i="59"/>
  <c r="D81" i="59"/>
  <c r="E81" i="59"/>
  <c r="G81" i="59"/>
  <c r="C81" i="59"/>
  <c r="B81" i="59"/>
  <c r="O263" i="59"/>
  <c r="P185" i="59"/>
  <c r="AB445" i="59"/>
  <c r="AF367" i="59"/>
  <c r="AF185" i="59"/>
  <c r="AE185" i="59"/>
  <c r="AD185" i="59"/>
  <c r="AG185" i="59"/>
  <c r="AE419" i="59"/>
  <c r="D107" i="59"/>
  <c r="I55" i="59"/>
  <c r="J54" i="59"/>
  <c r="F55" i="59"/>
  <c r="G55" i="59"/>
  <c r="H55" i="59"/>
  <c r="Z55" i="59"/>
  <c r="E55" i="59"/>
  <c r="W55" i="59"/>
  <c r="Y55" i="59"/>
  <c r="AA55" i="59"/>
  <c r="B263" i="59"/>
  <c r="T314" i="59"/>
  <c r="S315" i="59"/>
  <c r="AJ314" i="59"/>
  <c r="R315" i="59"/>
  <c r="P315" i="59"/>
  <c r="O315" i="59"/>
  <c r="F81" i="59"/>
  <c r="B627" i="59"/>
  <c r="B445" i="59"/>
  <c r="AD289" i="59"/>
  <c r="AB367" i="59"/>
  <c r="I601" i="59"/>
  <c r="J600" i="59"/>
  <c r="D601" i="59"/>
  <c r="C601" i="59"/>
  <c r="F601" i="59"/>
  <c r="Z367" i="59"/>
  <c r="AE289" i="59"/>
  <c r="N341" i="59"/>
  <c r="L393" i="59"/>
  <c r="AD445" i="59"/>
  <c r="AG367" i="59"/>
  <c r="AF627" i="59"/>
  <c r="AF631" i="59"/>
  <c r="AF630" i="59"/>
  <c r="AA627" i="59"/>
  <c r="I263" i="59"/>
  <c r="J262" i="59"/>
  <c r="W263" i="59"/>
  <c r="V263" i="59"/>
  <c r="H263" i="59"/>
  <c r="F263" i="59"/>
  <c r="E263" i="59"/>
  <c r="X263" i="59"/>
  <c r="AB263" i="59"/>
  <c r="I159" i="59"/>
  <c r="J158" i="59"/>
  <c r="F159" i="59"/>
  <c r="Y159" i="59"/>
  <c r="AA159" i="59"/>
  <c r="C159" i="59"/>
  <c r="W159" i="59"/>
  <c r="L211" i="59"/>
  <c r="X627" i="59"/>
  <c r="Y237" i="59"/>
  <c r="O237" i="59"/>
  <c r="T158" i="59"/>
  <c r="S159" i="59"/>
  <c r="AJ158" i="59"/>
  <c r="P159" i="59"/>
  <c r="Q159" i="59"/>
  <c r="O159" i="59"/>
  <c r="AC445" i="59"/>
  <c r="O29" i="59"/>
  <c r="H237" i="59"/>
  <c r="D159" i="59"/>
  <c r="AF341" i="59"/>
  <c r="M367" i="59"/>
  <c r="AF315" i="59"/>
  <c r="AH315" i="59"/>
  <c r="AG315" i="59"/>
  <c r="AC367" i="59"/>
  <c r="N263" i="59"/>
  <c r="F289" i="59"/>
  <c r="I289" i="59"/>
  <c r="J288" i="59"/>
  <c r="AC289" i="59"/>
  <c r="AD237" i="59"/>
  <c r="AF237" i="59"/>
  <c r="Q341" i="59"/>
  <c r="H367" i="59"/>
  <c r="Z627" i="59"/>
  <c r="I211" i="59"/>
  <c r="J210" i="59"/>
  <c r="F211" i="59"/>
  <c r="D211" i="59"/>
  <c r="Z211" i="59"/>
  <c r="V211" i="59"/>
  <c r="C211" i="59"/>
  <c r="H211" i="59"/>
  <c r="G211" i="59"/>
  <c r="R263" i="59"/>
  <c r="AE159" i="59"/>
  <c r="AH159" i="59"/>
  <c r="AG159" i="59"/>
  <c r="AJ418" i="59"/>
  <c r="S419" i="59"/>
  <c r="T418" i="59"/>
  <c r="N419" i="59"/>
  <c r="P419" i="59"/>
  <c r="R419" i="59"/>
  <c r="N367" i="59"/>
  <c r="AC237" i="59"/>
  <c r="T54" i="59"/>
  <c r="S55" i="59"/>
  <c r="AJ54" i="59"/>
  <c r="L55" i="59"/>
  <c r="R55" i="59"/>
  <c r="P55" i="59"/>
  <c r="Q55" i="59"/>
  <c r="N55" i="59"/>
  <c r="T236" i="59"/>
  <c r="S237" i="59"/>
  <c r="AJ236" i="59"/>
  <c r="N237" i="59"/>
  <c r="O55" i="59"/>
  <c r="B159" i="59"/>
  <c r="D237" i="59"/>
  <c r="B237" i="59"/>
  <c r="AE627" i="59"/>
  <c r="O367" i="59"/>
  <c r="L263" i="59"/>
  <c r="I133" i="59"/>
  <c r="J132" i="59"/>
  <c r="C133" i="59"/>
  <c r="F133" i="59"/>
  <c r="D133" i="59"/>
  <c r="AB133" i="59"/>
  <c r="S289" i="59"/>
  <c r="AJ288" i="59"/>
  <c r="T288" i="59"/>
  <c r="P289" i="59"/>
  <c r="R289" i="59"/>
  <c r="J184" i="59"/>
  <c r="I185" i="59"/>
  <c r="Y185" i="59"/>
  <c r="F185" i="59"/>
  <c r="AA185" i="59"/>
  <c r="AC185" i="59"/>
  <c r="X185" i="59"/>
  <c r="D185" i="59"/>
  <c r="W185" i="59"/>
  <c r="Q185" i="59"/>
  <c r="B575" i="59"/>
  <c r="J574" i="59"/>
  <c r="M575" i="59"/>
  <c r="I575" i="59"/>
  <c r="D575" i="59"/>
  <c r="O575" i="59"/>
  <c r="E575" i="59"/>
  <c r="R575" i="59"/>
  <c r="G575" i="59"/>
  <c r="C575" i="59"/>
  <c r="L575" i="59"/>
  <c r="H575" i="59"/>
  <c r="Q575" i="59"/>
  <c r="N575" i="59"/>
  <c r="V133" i="59"/>
  <c r="X289" i="59"/>
  <c r="Z133" i="59"/>
  <c r="I497" i="59"/>
  <c r="J496" i="59"/>
  <c r="H497" i="59"/>
  <c r="B497" i="59"/>
  <c r="C497" i="59"/>
  <c r="D497" i="59"/>
  <c r="E497" i="59"/>
  <c r="G497" i="59"/>
  <c r="B185" i="59"/>
  <c r="X211" i="59"/>
  <c r="AC211" i="59"/>
  <c r="Y445" i="59"/>
  <c r="O419" i="59"/>
  <c r="Z263" i="59"/>
  <c r="AH55" i="59"/>
  <c r="AG55" i="59"/>
  <c r="AE55" i="59"/>
  <c r="AG133" i="59"/>
  <c r="W367" i="59"/>
  <c r="AC627" i="59"/>
  <c r="H289" i="59"/>
  <c r="I393" i="59"/>
  <c r="J392" i="59"/>
  <c r="F393" i="59"/>
  <c r="Y393" i="59"/>
  <c r="E393" i="59"/>
  <c r="H393" i="59"/>
  <c r="AB393" i="59"/>
  <c r="X393" i="59"/>
  <c r="V393" i="59"/>
  <c r="AA211" i="59"/>
  <c r="I315" i="59"/>
  <c r="J314" i="59"/>
  <c r="F315" i="59"/>
  <c r="G315" i="59"/>
  <c r="Z315" i="59"/>
  <c r="AB55" i="59"/>
  <c r="S133" i="59"/>
  <c r="AJ132" i="59"/>
  <c r="T132" i="59"/>
  <c r="P133" i="59"/>
  <c r="R133" i="59"/>
  <c r="M133" i="59"/>
  <c r="Q133" i="59"/>
  <c r="R341" i="59"/>
  <c r="B211" i="59"/>
  <c r="I29" i="59"/>
  <c r="H29" i="59"/>
  <c r="F29" i="59"/>
  <c r="E29" i="59"/>
  <c r="C29" i="59"/>
  <c r="G29" i="59"/>
  <c r="D29" i="59"/>
  <c r="V159" i="59"/>
  <c r="L419" i="59"/>
  <c r="C315" i="59"/>
  <c r="R159" i="59"/>
  <c r="T210" i="59"/>
  <c r="S211" i="59"/>
  <c r="AJ210" i="59"/>
  <c r="P211" i="59"/>
  <c r="O211" i="59"/>
  <c r="N211" i="59"/>
  <c r="Q367" i="59"/>
  <c r="L367" i="59"/>
  <c r="S29" i="59"/>
  <c r="T28" i="59"/>
  <c r="P29" i="59"/>
  <c r="R29" i="59"/>
  <c r="N29" i="59"/>
  <c r="Q29" i="59"/>
  <c r="H445" i="59"/>
  <c r="AC159" i="59"/>
  <c r="Z445" i="59"/>
  <c r="G237" i="59"/>
  <c r="Y263" i="59"/>
  <c r="Q237" i="59"/>
  <c r="L29" i="59"/>
  <c r="X445" i="59"/>
  <c r="L159" i="59"/>
  <c r="AF263" i="59"/>
  <c r="AD263" i="59"/>
  <c r="AE263" i="59"/>
  <c r="D445" i="59"/>
  <c r="Z159" i="59"/>
  <c r="M159" i="59"/>
  <c r="R211" i="59"/>
  <c r="AA445" i="59"/>
  <c r="R237" i="59"/>
  <c r="P237" i="59"/>
  <c r="N549" i="59"/>
  <c r="M549" i="59"/>
  <c r="I549" i="59"/>
  <c r="G549" i="59"/>
  <c r="J548" i="59"/>
  <c r="R549" i="59"/>
  <c r="L549" i="59"/>
  <c r="H549" i="59"/>
  <c r="D549" i="59"/>
  <c r="Q549" i="59"/>
  <c r="B549" i="59"/>
  <c r="O549" i="59"/>
  <c r="E549" i="59"/>
  <c r="C549" i="59"/>
  <c r="E445" i="59"/>
  <c r="AF445" i="59"/>
  <c r="S445" i="59"/>
  <c r="AJ444" i="59"/>
  <c r="T444" i="59"/>
  <c r="R445" i="59"/>
  <c r="H315" i="59"/>
  <c r="F497" i="59"/>
  <c r="P367" i="59"/>
  <c r="AG419" i="59"/>
  <c r="AC315" i="59"/>
  <c r="W211" i="59"/>
  <c r="D289" i="59"/>
  <c r="AG341" i="59"/>
  <c r="V445" i="59"/>
  <c r="G627" i="59"/>
  <c r="AB159" i="59"/>
  <c r="AE133" i="59"/>
  <c r="D263" i="59"/>
  <c r="V55" i="59"/>
  <c r="H159" i="59"/>
  <c r="X159" i="59"/>
  <c r="V367" i="59"/>
  <c r="B367" i="59"/>
  <c r="P549" i="59"/>
  <c r="AD55" i="59"/>
  <c r="C263" i="59"/>
  <c r="B393" i="59"/>
  <c r="N601" i="59"/>
  <c r="B315" i="59"/>
  <c r="AF133" i="59"/>
  <c r="C393" i="59"/>
  <c r="W445" i="59"/>
  <c r="AB237" i="59"/>
  <c r="B29" i="59"/>
  <c r="I419" i="59"/>
  <c r="F419" i="59"/>
  <c r="J418" i="59"/>
  <c r="X419" i="59"/>
  <c r="Z419" i="59"/>
  <c r="C419" i="59"/>
  <c r="H419" i="59"/>
  <c r="AB419" i="59"/>
  <c r="E419" i="59"/>
  <c r="AA263" i="59"/>
  <c r="Z393" i="59"/>
  <c r="R393" i="59"/>
  <c r="T626" i="59"/>
  <c r="S627" i="59"/>
  <c r="AG626" i="59"/>
  <c r="M627" i="59"/>
  <c r="N627" i="59"/>
  <c r="AE315" i="59"/>
  <c r="G185" i="59"/>
  <c r="S575" i="59"/>
  <c r="F626" i="57" l="1"/>
  <c r="F600" i="57"/>
  <c r="R574" i="57"/>
  <c r="Q574" i="57"/>
  <c r="O574" i="57"/>
  <c r="N574" i="57"/>
  <c r="M574" i="57"/>
  <c r="L574" i="57"/>
  <c r="H574" i="57"/>
  <c r="G574" i="57"/>
  <c r="E574" i="57"/>
  <c r="D574" i="57"/>
  <c r="C574" i="57"/>
  <c r="B574" i="57"/>
  <c r="R548" i="57"/>
  <c r="Q548" i="57"/>
  <c r="O548" i="57"/>
  <c r="N548" i="57"/>
  <c r="M548" i="57"/>
  <c r="L548" i="57"/>
  <c r="H548" i="57"/>
  <c r="G548" i="57"/>
  <c r="E548" i="57"/>
  <c r="D548" i="57"/>
  <c r="C548" i="57"/>
  <c r="B548" i="57"/>
  <c r="R522" i="57"/>
  <c r="Q522" i="57"/>
  <c r="O522" i="57"/>
  <c r="N522" i="57"/>
  <c r="M522" i="57"/>
  <c r="L522" i="57"/>
  <c r="H522" i="57"/>
  <c r="G522" i="57"/>
  <c r="E522" i="57"/>
  <c r="D522" i="57"/>
  <c r="C522" i="57"/>
  <c r="B522" i="57"/>
  <c r="R496" i="57"/>
  <c r="Q496" i="57"/>
  <c r="O496" i="57"/>
  <c r="N496" i="57"/>
  <c r="M496" i="57"/>
  <c r="L496" i="57"/>
  <c r="H496" i="57"/>
  <c r="G496" i="57"/>
  <c r="E496" i="57"/>
  <c r="D496" i="57"/>
  <c r="C496" i="57"/>
  <c r="B496" i="57"/>
  <c r="R470" i="57"/>
  <c r="Q470" i="57"/>
  <c r="O470" i="57"/>
  <c r="N470" i="57"/>
  <c r="M470" i="57"/>
  <c r="L470" i="57"/>
  <c r="H470" i="57"/>
  <c r="G470" i="57"/>
  <c r="E470" i="57"/>
  <c r="D470" i="57"/>
  <c r="C470" i="57"/>
  <c r="B470" i="57"/>
  <c r="F444" i="57"/>
  <c r="F418" i="57"/>
  <c r="F392" i="57"/>
  <c r="F366" i="57"/>
  <c r="F340" i="57"/>
  <c r="F314" i="57"/>
  <c r="F288" i="57"/>
  <c r="F262" i="57"/>
  <c r="F236" i="57"/>
  <c r="I215" i="57"/>
  <c r="F210" i="57"/>
  <c r="F184" i="57"/>
  <c r="F158" i="57"/>
  <c r="F132" i="57"/>
  <c r="R80" i="57"/>
  <c r="Q80" i="57"/>
  <c r="O80" i="57"/>
  <c r="N80" i="57"/>
  <c r="M80" i="57"/>
  <c r="L80" i="57"/>
  <c r="H80" i="57"/>
  <c r="G80" i="57"/>
  <c r="E80" i="57"/>
  <c r="D80" i="57"/>
  <c r="C80" i="57"/>
  <c r="B80" i="57"/>
  <c r="F54" i="57"/>
  <c r="A27" i="57"/>
  <c r="A26" i="57"/>
  <c r="A25" i="57"/>
  <c r="A24" i="57"/>
  <c r="F626" i="56" l="1"/>
  <c r="F600" i="56"/>
  <c r="R574" i="56"/>
  <c r="Q574" i="56"/>
  <c r="O574" i="56"/>
  <c r="N574" i="56"/>
  <c r="M574" i="56"/>
  <c r="L574" i="56"/>
  <c r="H574" i="56"/>
  <c r="G574" i="56"/>
  <c r="E574" i="56"/>
  <c r="D574" i="56"/>
  <c r="C574" i="56"/>
  <c r="B574" i="56"/>
  <c r="R548" i="56"/>
  <c r="Q548" i="56"/>
  <c r="O548" i="56"/>
  <c r="N548" i="56"/>
  <c r="M548" i="56"/>
  <c r="L548" i="56"/>
  <c r="H548" i="56"/>
  <c r="G548" i="56"/>
  <c r="E548" i="56"/>
  <c r="D548" i="56"/>
  <c r="C548" i="56"/>
  <c r="B548" i="56"/>
  <c r="R522" i="56"/>
  <c r="Q522" i="56"/>
  <c r="O522" i="56"/>
  <c r="N522" i="56"/>
  <c r="M522" i="56"/>
  <c r="L522" i="56"/>
  <c r="H522" i="56"/>
  <c r="G522" i="56"/>
  <c r="E522" i="56"/>
  <c r="D522" i="56"/>
  <c r="C522" i="56"/>
  <c r="B522" i="56"/>
  <c r="R496" i="56"/>
  <c r="Q496" i="56"/>
  <c r="O496" i="56"/>
  <c r="N496" i="56"/>
  <c r="M496" i="56"/>
  <c r="L496" i="56"/>
  <c r="H496" i="56"/>
  <c r="G496" i="56"/>
  <c r="E496" i="56"/>
  <c r="D496" i="56"/>
  <c r="C496" i="56"/>
  <c r="B496" i="56"/>
  <c r="R470" i="56"/>
  <c r="Q470" i="56"/>
  <c r="O470" i="56"/>
  <c r="N470" i="56"/>
  <c r="M470" i="56"/>
  <c r="L470" i="56"/>
  <c r="H470" i="56"/>
  <c r="G470" i="56"/>
  <c r="E470" i="56"/>
  <c r="D470" i="56"/>
  <c r="C470" i="56"/>
  <c r="B470" i="56"/>
  <c r="F444" i="56"/>
  <c r="F418" i="56"/>
  <c r="F392" i="56"/>
  <c r="F366" i="56"/>
  <c r="F340" i="56"/>
  <c r="F314" i="56"/>
  <c r="F288" i="56"/>
  <c r="F262" i="56"/>
  <c r="F236" i="56"/>
  <c r="I215" i="56"/>
  <c r="F210" i="56"/>
  <c r="F184" i="56"/>
  <c r="F158" i="56"/>
  <c r="F132" i="56"/>
  <c r="R80" i="56"/>
  <c r="Q80" i="56"/>
  <c r="O80" i="56"/>
  <c r="N80" i="56"/>
  <c r="M80" i="56"/>
  <c r="L80" i="56"/>
  <c r="H80" i="56"/>
  <c r="G80" i="56"/>
  <c r="E80" i="56"/>
  <c r="D80" i="56"/>
  <c r="C80" i="56"/>
  <c r="B80" i="56"/>
  <c r="F54" i="56"/>
  <c r="A27" i="56"/>
  <c r="A26" i="56"/>
  <c r="A25" i="56"/>
  <c r="A24" i="56"/>
  <c r="F626" i="55" l="1"/>
  <c r="F600" i="55"/>
  <c r="R574" i="55"/>
  <c r="Q574" i="55"/>
  <c r="O574" i="55"/>
  <c r="N574" i="55"/>
  <c r="M574" i="55"/>
  <c r="L574" i="55"/>
  <c r="H574" i="55"/>
  <c r="G574" i="55"/>
  <c r="E574" i="55"/>
  <c r="D574" i="55"/>
  <c r="C574" i="55"/>
  <c r="B574" i="55"/>
  <c r="R548" i="55"/>
  <c r="Q548" i="55"/>
  <c r="O548" i="55"/>
  <c r="N548" i="55"/>
  <c r="M548" i="55"/>
  <c r="L548" i="55"/>
  <c r="H548" i="55"/>
  <c r="G548" i="55"/>
  <c r="E548" i="55"/>
  <c r="D548" i="55"/>
  <c r="C548" i="55"/>
  <c r="B548" i="55"/>
  <c r="R522" i="55"/>
  <c r="Q522" i="55"/>
  <c r="O522" i="55"/>
  <c r="N522" i="55"/>
  <c r="M522" i="55"/>
  <c r="L522" i="55"/>
  <c r="H522" i="55"/>
  <c r="G522" i="55"/>
  <c r="E522" i="55"/>
  <c r="D522" i="55"/>
  <c r="C522" i="55"/>
  <c r="B522" i="55"/>
  <c r="R496" i="55"/>
  <c r="Q496" i="55"/>
  <c r="O496" i="55"/>
  <c r="N496" i="55"/>
  <c r="M496" i="55"/>
  <c r="L496" i="55"/>
  <c r="H496" i="55"/>
  <c r="G496" i="55"/>
  <c r="E496" i="55"/>
  <c r="D496" i="55"/>
  <c r="C496" i="55"/>
  <c r="B496" i="55"/>
  <c r="R470" i="55"/>
  <c r="Q470" i="55"/>
  <c r="O470" i="55"/>
  <c r="N470" i="55"/>
  <c r="M470" i="55"/>
  <c r="L470" i="55"/>
  <c r="H470" i="55"/>
  <c r="G470" i="55"/>
  <c r="E470" i="55"/>
  <c r="D470" i="55"/>
  <c r="C470" i="55"/>
  <c r="B470" i="55"/>
  <c r="F444" i="55"/>
  <c r="F418" i="55"/>
  <c r="F392" i="55"/>
  <c r="F366" i="55"/>
  <c r="F340" i="55"/>
  <c r="F314" i="55"/>
  <c r="F288" i="55"/>
  <c r="F262" i="55"/>
  <c r="F236" i="55"/>
  <c r="I215" i="55"/>
  <c r="F210" i="55"/>
  <c r="F184" i="55"/>
  <c r="F158" i="55"/>
  <c r="F132" i="55"/>
  <c r="R80" i="55"/>
  <c r="Q80" i="55"/>
  <c r="O80" i="55"/>
  <c r="N80" i="55"/>
  <c r="M80" i="55"/>
  <c r="L80" i="55"/>
  <c r="H80" i="55"/>
  <c r="G80" i="55"/>
  <c r="E80" i="55"/>
  <c r="D80" i="55"/>
  <c r="C80" i="55"/>
  <c r="B80" i="55"/>
  <c r="F54" i="55"/>
  <c r="A27" i="55"/>
  <c r="A26" i="55"/>
  <c r="A25" i="55"/>
  <c r="A24" i="55"/>
  <c r="F626" i="53" l="1"/>
  <c r="F600" i="53"/>
  <c r="R574" i="53"/>
  <c r="Q574" i="53"/>
  <c r="O574" i="53"/>
  <c r="N574" i="53"/>
  <c r="M574" i="53"/>
  <c r="L574" i="53"/>
  <c r="H574" i="53"/>
  <c r="G574" i="53"/>
  <c r="E574" i="53"/>
  <c r="D574" i="53"/>
  <c r="C574" i="53"/>
  <c r="B574" i="53"/>
  <c r="R548" i="53"/>
  <c r="Q548" i="53"/>
  <c r="O548" i="53"/>
  <c r="N548" i="53"/>
  <c r="M548" i="53"/>
  <c r="L548" i="53"/>
  <c r="H548" i="53"/>
  <c r="G548" i="53"/>
  <c r="E548" i="53"/>
  <c r="D548" i="53"/>
  <c r="C548" i="53"/>
  <c r="B548" i="53"/>
  <c r="R522" i="53"/>
  <c r="Q522" i="53"/>
  <c r="O522" i="53"/>
  <c r="N522" i="53"/>
  <c r="M522" i="53"/>
  <c r="L522" i="53"/>
  <c r="H522" i="53"/>
  <c r="G522" i="53"/>
  <c r="E522" i="53"/>
  <c r="D522" i="53"/>
  <c r="C522" i="53"/>
  <c r="B522" i="53"/>
  <c r="R496" i="53"/>
  <c r="Q496" i="53"/>
  <c r="O496" i="53"/>
  <c r="N496" i="53"/>
  <c r="M496" i="53"/>
  <c r="L496" i="53"/>
  <c r="H496" i="53"/>
  <c r="G496" i="53"/>
  <c r="E496" i="53"/>
  <c r="D496" i="53"/>
  <c r="C496" i="53"/>
  <c r="B496" i="53"/>
  <c r="R470" i="53"/>
  <c r="Q470" i="53"/>
  <c r="O470" i="53"/>
  <c r="N470" i="53"/>
  <c r="M470" i="53"/>
  <c r="L470" i="53"/>
  <c r="H470" i="53"/>
  <c r="G470" i="53"/>
  <c r="E470" i="53"/>
  <c r="D470" i="53"/>
  <c r="C470" i="53"/>
  <c r="B470" i="53"/>
  <c r="F444" i="53"/>
  <c r="F418" i="53"/>
  <c r="F392" i="53"/>
  <c r="F366" i="53"/>
  <c r="F340" i="53"/>
  <c r="F314" i="53"/>
  <c r="F288" i="53"/>
  <c r="F262" i="53"/>
  <c r="F236" i="53"/>
  <c r="I215" i="53"/>
  <c r="F210" i="53"/>
  <c r="F184" i="53"/>
  <c r="F158" i="53"/>
  <c r="F132" i="53"/>
  <c r="R80" i="53"/>
  <c r="Q80" i="53"/>
  <c r="O80" i="53"/>
  <c r="N80" i="53"/>
  <c r="M80" i="53"/>
  <c r="L80" i="53"/>
  <c r="H80" i="53"/>
  <c r="G80" i="53"/>
  <c r="E80" i="53"/>
  <c r="D80" i="53"/>
  <c r="C80" i="53"/>
  <c r="B80" i="53"/>
  <c r="F54" i="53"/>
  <c r="A27" i="53"/>
  <c r="A26" i="53"/>
  <c r="A25" i="53"/>
  <c r="A24" i="53"/>
  <c r="F626" i="52"/>
  <c r="F600" i="52"/>
  <c r="R574" i="52"/>
  <c r="Q574" i="52"/>
  <c r="O574" i="52"/>
  <c r="N574" i="52"/>
  <c r="M574" i="52"/>
  <c r="L574" i="52"/>
  <c r="H574" i="52"/>
  <c r="G574" i="52"/>
  <c r="E574" i="52"/>
  <c r="D574" i="52"/>
  <c r="C574" i="52"/>
  <c r="B574" i="52"/>
  <c r="R548" i="52"/>
  <c r="Q548" i="52"/>
  <c r="O548" i="52"/>
  <c r="N548" i="52"/>
  <c r="M548" i="52"/>
  <c r="L548" i="52"/>
  <c r="H548" i="52"/>
  <c r="G548" i="52"/>
  <c r="E548" i="52"/>
  <c r="D548" i="52"/>
  <c r="C548" i="52"/>
  <c r="B548" i="52"/>
  <c r="R522" i="52"/>
  <c r="Q522" i="52"/>
  <c r="O522" i="52"/>
  <c r="N522" i="52"/>
  <c r="M522" i="52"/>
  <c r="L522" i="52"/>
  <c r="H522" i="52"/>
  <c r="G522" i="52"/>
  <c r="E522" i="52"/>
  <c r="D522" i="52"/>
  <c r="C522" i="52"/>
  <c r="B522" i="52"/>
  <c r="R496" i="52"/>
  <c r="Q496" i="52"/>
  <c r="O496" i="52"/>
  <c r="N496" i="52"/>
  <c r="M496" i="52"/>
  <c r="L496" i="52"/>
  <c r="H496" i="52"/>
  <c r="G496" i="52"/>
  <c r="E496" i="52"/>
  <c r="D496" i="52"/>
  <c r="C496" i="52"/>
  <c r="B496" i="52"/>
  <c r="R470" i="52"/>
  <c r="Q470" i="52"/>
  <c r="O470" i="52"/>
  <c r="N470" i="52"/>
  <c r="M470" i="52"/>
  <c r="L470" i="52"/>
  <c r="H470" i="52"/>
  <c r="G470" i="52"/>
  <c r="E470" i="52"/>
  <c r="D470" i="52"/>
  <c r="C470" i="52"/>
  <c r="B470" i="52"/>
  <c r="F444" i="52"/>
  <c r="F418" i="52"/>
  <c r="F392" i="52"/>
  <c r="F366" i="52"/>
  <c r="F340" i="52"/>
  <c r="F314" i="52"/>
  <c r="F288" i="52"/>
  <c r="F262" i="52"/>
  <c r="F236" i="52"/>
  <c r="I215" i="52"/>
  <c r="F210" i="52"/>
  <c r="F184" i="52"/>
  <c r="F158" i="52"/>
  <c r="F132" i="52"/>
  <c r="R80" i="52"/>
  <c r="Q80" i="52"/>
  <c r="O80" i="52"/>
  <c r="N80" i="52"/>
  <c r="M80" i="52"/>
  <c r="L80" i="52"/>
  <c r="H80" i="52"/>
  <c r="G80" i="52"/>
  <c r="E80" i="52"/>
  <c r="D80" i="52"/>
  <c r="C80" i="52"/>
  <c r="B80" i="52"/>
  <c r="F54" i="52"/>
  <c r="A27" i="52"/>
  <c r="A26" i="52"/>
  <c r="A25" i="52"/>
  <c r="A24" i="52"/>
  <c r="F626" i="51"/>
  <c r="F600" i="51"/>
  <c r="R574" i="51"/>
  <c r="Q574" i="51"/>
  <c r="O574" i="51"/>
  <c r="N574" i="51"/>
  <c r="M574" i="51"/>
  <c r="L574" i="51"/>
  <c r="H574" i="51"/>
  <c r="G574" i="51"/>
  <c r="E574" i="51"/>
  <c r="D574" i="51"/>
  <c r="C574" i="51"/>
  <c r="B574" i="51"/>
  <c r="R548" i="51"/>
  <c r="Q548" i="51"/>
  <c r="O548" i="51"/>
  <c r="N548" i="51"/>
  <c r="M548" i="51"/>
  <c r="L548" i="51"/>
  <c r="H548" i="51"/>
  <c r="G548" i="51"/>
  <c r="E548" i="51"/>
  <c r="D548" i="51"/>
  <c r="C548" i="51"/>
  <c r="B548" i="51"/>
  <c r="R522" i="51"/>
  <c r="Q522" i="51"/>
  <c r="O522" i="51"/>
  <c r="N522" i="51"/>
  <c r="M522" i="51"/>
  <c r="L522" i="51"/>
  <c r="H522" i="51"/>
  <c r="G522" i="51"/>
  <c r="E522" i="51"/>
  <c r="D522" i="51"/>
  <c r="C522" i="51"/>
  <c r="B522" i="51"/>
  <c r="R496" i="51"/>
  <c r="Q496" i="51"/>
  <c r="O496" i="51"/>
  <c r="N496" i="51"/>
  <c r="M496" i="51"/>
  <c r="L496" i="51"/>
  <c r="H496" i="51"/>
  <c r="G496" i="51"/>
  <c r="E496" i="51"/>
  <c r="D496" i="51"/>
  <c r="C496" i="51"/>
  <c r="B496" i="51"/>
  <c r="R470" i="51"/>
  <c r="Q470" i="51"/>
  <c r="O470" i="51"/>
  <c r="N470" i="51"/>
  <c r="M470" i="51"/>
  <c r="L470" i="51"/>
  <c r="H470" i="51"/>
  <c r="G470" i="51"/>
  <c r="E470" i="51"/>
  <c r="D470" i="51"/>
  <c r="C470" i="51"/>
  <c r="B470" i="51"/>
  <c r="F444" i="51"/>
  <c r="F418" i="51"/>
  <c r="F392" i="51"/>
  <c r="F366" i="51"/>
  <c r="F340" i="51"/>
  <c r="F314" i="51"/>
  <c r="F288" i="51"/>
  <c r="F262" i="51"/>
  <c r="F236" i="51"/>
  <c r="I215" i="51"/>
  <c r="F210" i="51"/>
  <c r="F184" i="51"/>
  <c r="F158" i="51"/>
  <c r="F132" i="51"/>
  <c r="R80" i="51"/>
  <c r="Q80" i="51"/>
  <c r="O80" i="51"/>
  <c r="N80" i="51"/>
  <c r="M80" i="51"/>
  <c r="L80" i="51"/>
  <c r="H80" i="51"/>
  <c r="G80" i="51"/>
  <c r="E80" i="51"/>
  <c r="D80" i="51"/>
  <c r="C80" i="51"/>
  <c r="B80" i="51"/>
  <c r="F54" i="51"/>
  <c r="A27" i="51"/>
  <c r="A26" i="51"/>
  <c r="A25" i="51"/>
  <c r="A24" i="51"/>
  <c r="F626" i="50"/>
  <c r="F600" i="50"/>
  <c r="R574" i="50"/>
  <c r="Q574" i="50"/>
  <c r="O574" i="50"/>
  <c r="N574" i="50"/>
  <c r="M574" i="50"/>
  <c r="L574" i="50"/>
  <c r="H574" i="50"/>
  <c r="G574" i="50"/>
  <c r="E574" i="50"/>
  <c r="D574" i="50"/>
  <c r="C574" i="50"/>
  <c r="B574" i="50"/>
  <c r="R548" i="50"/>
  <c r="Q548" i="50"/>
  <c r="O548" i="50"/>
  <c r="N548" i="50"/>
  <c r="M548" i="50"/>
  <c r="L548" i="50"/>
  <c r="H548" i="50"/>
  <c r="G548" i="50"/>
  <c r="E548" i="50"/>
  <c r="D548" i="50"/>
  <c r="C548" i="50"/>
  <c r="B548" i="50"/>
  <c r="R522" i="50"/>
  <c r="Q522" i="50"/>
  <c r="O522" i="50"/>
  <c r="N522" i="50"/>
  <c r="M522" i="50"/>
  <c r="L522" i="50"/>
  <c r="H522" i="50"/>
  <c r="G522" i="50"/>
  <c r="E522" i="50"/>
  <c r="D522" i="50"/>
  <c r="C522" i="50"/>
  <c r="B522" i="50"/>
  <c r="R496" i="50"/>
  <c r="Q496" i="50"/>
  <c r="O496" i="50"/>
  <c r="N496" i="50"/>
  <c r="M496" i="50"/>
  <c r="L496" i="50"/>
  <c r="H496" i="50"/>
  <c r="G496" i="50"/>
  <c r="E496" i="50"/>
  <c r="D496" i="50"/>
  <c r="C496" i="50"/>
  <c r="B496" i="50"/>
  <c r="R470" i="50"/>
  <c r="Q470" i="50"/>
  <c r="O470" i="50"/>
  <c r="N470" i="50"/>
  <c r="M470" i="50"/>
  <c r="L470" i="50"/>
  <c r="H470" i="50"/>
  <c r="G470" i="50"/>
  <c r="E470" i="50"/>
  <c r="D470" i="50"/>
  <c r="C470" i="50"/>
  <c r="B470" i="50"/>
  <c r="F444" i="50"/>
  <c r="F418" i="50"/>
  <c r="F392" i="50"/>
  <c r="F366" i="50"/>
  <c r="F340" i="50"/>
  <c r="F314" i="50"/>
  <c r="F288" i="50"/>
  <c r="F262" i="50"/>
  <c r="F236" i="50"/>
  <c r="I215" i="50"/>
  <c r="F210" i="50"/>
  <c r="F184" i="50"/>
  <c r="F158" i="50"/>
  <c r="F132" i="50"/>
  <c r="R80" i="50"/>
  <c r="Q80" i="50"/>
  <c r="O80" i="50"/>
  <c r="N80" i="50"/>
  <c r="M80" i="50"/>
  <c r="L80" i="50"/>
  <c r="H80" i="50"/>
  <c r="G80" i="50"/>
  <c r="E80" i="50"/>
  <c r="D80" i="50"/>
  <c r="C80" i="50"/>
  <c r="B80" i="50"/>
  <c r="F54" i="50"/>
  <c r="A27" i="50"/>
  <c r="A26" i="50"/>
  <c r="A25" i="50"/>
  <c r="A24" i="50"/>
  <c r="F626" i="49"/>
  <c r="F600" i="49"/>
  <c r="R574" i="49"/>
  <c r="Q574" i="49"/>
  <c r="O574" i="49"/>
  <c r="N574" i="49"/>
  <c r="M574" i="49"/>
  <c r="L574" i="49"/>
  <c r="H574" i="49"/>
  <c r="G574" i="49"/>
  <c r="E574" i="49"/>
  <c r="D574" i="49"/>
  <c r="C574" i="49"/>
  <c r="B574" i="49"/>
  <c r="R548" i="49"/>
  <c r="Q548" i="49"/>
  <c r="O548" i="49"/>
  <c r="N548" i="49"/>
  <c r="M548" i="49"/>
  <c r="L548" i="49"/>
  <c r="H548" i="49"/>
  <c r="G548" i="49"/>
  <c r="E548" i="49"/>
  <c r="D548" i="49"/>
  <c r="C548" i="49"/>
  <c r="B548" i="49"/>
  <c r="R522" i="49"/>
  <c r="Q522" i="49"/>
  <c r="O522" i="49"/>
  <c r="N522" i="49"/>
  <c r="M522" i="49"/>
  <c r="L522" i="49"/>
  <c r="H522" i="49"/>
  <c r="G522" i="49"/>
  <c r="E522" i="49"/>
  <c r="D522" i="49"/>
  <c r="C522" i="49"/>
  <c r="B522" i="49"/>
  <c r="R496" i="49"/>
  <c r="Q496" i="49"/>
  <c r="O496" i="49"/>
  <c r="N496" i="49"/>
  <c r="M496" i="49"/>
  <c r="L496" i="49"/>
  <c r="H496" i="49"/>
  <c r="G496" i="49"/>
  <c r="E496" i="49"/>
  <c r="D496" i="49"/>
  <c r="C496" i="49"/>
  <c r="B496" i="49"/>
  <c r="R470" i="49"/>
  <c r="Q470" i="49"/>
  <c r="O470" i="49"/>
  <c r="N470" i="49"/>
  <c r="M470" i="49"/>
  <c r="L470" i="49"/>
  <c r="H470" i="49"/>
  <c r="G470" i="49"/>
  <c r="E470" i="49"/>
  <c r="D470" i="49"/>
  <c r="C470" i="49"/>
  <c r="B470" i="49"/>
  <c r="F444" i="49"/>
  <c r="F418" i="49"/>
  <c r="F392" i="49"/>
  <c r="F366" i="49"/>
  <c r="F340" i="49"/>
  <c r="F314" i="49"/>
  <c r="F288" i="49"/>
  <c r="F262" i="49"/>
  <c r="F236" i="49"/>
  <c r="I215" i="49"/>
  <c r="F210" i="49"/>
  <c r="F184" i="49"/>
  <c r="F158" i="49"/>
  <c r="F132" i="49"/>
  <c r="R80" i="49"/>
  <c r="Q80" i="49"/>
  <c r="O80" i="49"/>
  <c r="N80" i="49"/>
  <c r="M80" i="49"/>
  <c r="L80" i="49"/>
  <c r="H80" i="49"/>
  <c r="G80" i="49"/>
  <c r="E80" i="49"/>
  <c r="D80" i="49"/>
  <c r="C80" i="49"/>
  <c r="B80" i="49"/>
  <c r="F54" i="49"/>
  <c r="A27" i="49"/>
  <c r="A26" i="49"/>
  <c r="A25" i="49"/>
  <c r="A24" i="49"/>
  <c r="F626" i="48"/>
  <c r="F600" i="48"/>
  <c r="R574" i="48"/>
  <c r="Q574" i="48"/>
  <c r="O574" i="48"/>
  <c r="N574" i="48"/>
  <c r="M574" i="48"/>
  <c r="L574" i="48"/>
  <c r="H574" i="48"/>
  <c r="G574" i="48"/>
  <c r="E574" i="48"/>
  <c r="D574" i="48"/>
  <c r="C574" i="48"/>
  <c r="B574" i="48"/>
  <c r="R548" i="48"/>
  <c r="Q548" i="48"/>
  <c r="O548" i="48"/>
  <c r="N548" i="48"/>
  <c r="M548" i="48"/>
  <c r="L548" i="48"/>
  <c r="H548" i="48"/>
  <c r="G548" i="48"/>
  <c r="E548" i="48"/>
  <c r="D548" i="48"/>
  <c r="C548" i="48"/>
  <c r="B548" i="48"/>
  <c r="R522" i="48"/>
  <c r="Q522" i="48"/>
  <c r="O522" i="48"/>
  <c r="N522" i="48"/>
  <c r="M522" i="48"/>
  <c r="L522" i="48"/>
  <c r="H522" i="48"/>
  <c r="G522" i="48"/>
  <c r="E522" i="48"/>
  <c r="D522" i="48"/>
  <c r="C522" i="48"/>
  <c r="B522" i="48"/>
  <c r="R496" i="48"/>
  <c r="Q496" i="48"/>
  <c r="O496" i="48"/>
  <c r="N496" i="48"/>
  <c r="M496" i="48"/>
  <c r="L496" i="48"/>
  <c r="H496" i="48"/>
  <c r="G496" i="48"/>
  <c r="E496" i="48"/>
  <c r="D496" i="48"/>
  <c r="C496" i="48"/>
  <c r="B496" i="48"/>
  <c r="R470" i="48"/>
  <c r="Q470" i="48"/>
  <c r="O470" i="48"/>
  <c r="N470" i="48"/>
  <c r="M470" i="48"/>
  <c r="L470" i="48"/>
  <c r="H470" i="48"/>
  <c r="G470" i="48"/>
  <c r="E470" i="48"/>
  <c r="D470" i="48"/>
  <c r="C470" i="48"/>
  <c r="B470" i="48"/>
  <c r="F444" i="48"/>
  <c r="F418" i="48"/>
  <c r="F392" i="48"/>
  <c r="F366" i="48"/>
  <c r="F340" i="48"/>
  <c r="F314" i="48"/>
  <c r="F288" i="48"/>
  <c r="F262" i="48"/>
  <c r="F236" i="48"/>
  <c r="I215" i="48"/>
  <c r="F210" i="48"/>
  <c r="F184" i="48"/>
  <c r="F158" i="48"/>
  <c r="F132" i="48"/>
  <c r="R80" i="48"/>
  <c r="Q80" i="48"/>
  <c r="O80" i="48"/>
  <c r="N80" i="48"/>
  <c r="M80" i="48"/>
  <c r="L80" i="48"/>
  <c r="H80" i="48"/>
  <c r="G80" i="48"/>
  <c r="E80" i="48"/>
  <c r="D80" i="48"/>
  <c r="C80" i="48"/>
  <c r="B80" i="48"/>
  <c r="F54" i="48"/>
  <c r="A27" i="48"/>
  <c r="A26" i="48"/>
  <c r="A25" i="48"/>
  <c r="A24" i="48"/>
  <c r="R496" i="43" l="1"/>
  <c r="Q496" i="43"/>
  <c r="O496" i="43"/>
  <c r="N496" i="43"/>
  <c r="M496" i="43"/>
  <c r="L496" i="43"/>
  <c r="R470" i="43"/>
  <c r="Q470" i="43"/>
  <c r="O470" i="43"/>
  <c r="N470" i="43"/>
  <c r="M470" i="43"/>
  <c r="L470" i="43"/>
  <c r="F626" i="43"/>
  <c r="F600" i="43"/>
  <c r="R574" i="43"/>
  <c r="Q574" i="43"/>
  <c r="O574" i="43"/>
  <c r="N574" i="43"/>
  <c r="M574" i="43"/>
  <c r="L574" i="43"/>
  <c r="H574" i="43"/>
  <c r="G574" i="43"/>
  <c r="E574" i="43"/>
  <c r="D574" i="43"/>
  <c r="C574" i="43"/>
  <c r="B574" i="43"/>
  <c r="R548" i="43"/>
  <c r="Q548" i="43"/>
  <c r="O548" i="43"/>
  <c r="N548" i="43"/>
  <c r="M548" i="43"/>
  <c r="L548" i="43"/>
  <c r="H548" i="43"/>
  <c r="G548" i="43"/>
  <c r="E548" i="43"/>
  <c r="D548" i="43"/>
  <c r="C548" i="43"/>
  <c r="B548" i="43"/>
  <c r="R522" i="43"/>
  <c r="Q522" i="43"/>
  <c r="O522" i="43"/>
  <c r="N522" i="43"/>
  <c r="M522" i="43"/>
  <c r="L522" i="43"/>
  <c r="H522" i="43"/>
  <c r="G522" i="43"/>
  <c r="E522" i="43"/>
  <c r="D522" i="43"/>
  <c r="C522" i="43"/>
  <c r="B522" i="43"/>
  <c r="H496" i="43"/>
  <c r="G496" i="43"/>
  <c r="E496" i="43"/>
  <c r="D496" i="43"/>
  <c r="C496" i="43"/>
  <c r="B496" i="43"/>
  <c r="H470" i="43"/>
  <c r="G470" i="43"/>
  <c r="E470" i="43"/>
  <c r="D470" i="43"/>
  <c r="C470" i="43"/>
  <c r="B470" i="43"/>
  <c r="F444" i="43"/>
  <c r="F418" i="43"/>
  <c r="F392" i="43"/>
  <c r="F366" i="43"/>
  <c r="F340" i="43"/>
  <c r="F314" i="43"/>
  <c r="F288" i="43"/>
  <c r="F262" i="43"/>
  <c r="F236" i="43"/>
  <c r="F210" i="43"/>
  <c r="F184" i="43"/>
  <c r="F158" i="43"/>
  <c r="F132" i="43"/>
  <c r="R80" i="43"/>
  <c r="Q80" i="43"/>
  <c r="O80" i="43"/>
  <c r="N80" i="43"/>
  <c r="M80" i="43"/>
  <c r="L80" i="43"/>
  <c r="H80" i="43"/>
  <c r="G80" i="43"/>
  <c r="E80" i="43"/>
  <c r="D80" i="43"/>
  <c r="C80" i="43"/>
  <c r="B80" i="43"/>
  <c r="F54" i="43"/>
  <c r="A27" i="43"/>
  <c r="A26" i="43"/>
  <c r="A25" i="43"/>
  <c r="A24" i="43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H652" i="7"/>
  <c r="G652" i="7"/>
  <c r="F652" i="7"/>
  <c r="E652" i="7"/>
  <c r="D652" i="7"/>
  <c r="C652" i="7"/>
  <c r="B652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H626" i="7"/>
  <c r="G626" i="7"/>
  <c r="F626" i="7"/>
  <c r="E626" i="7"/>
  <c r="D626" i="7"/>
  <c r="C626" i="7"/>
  <c r="B626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H600" i="7"/>
  <c r="G600" i="7"/>
  <c r="F600" i="7"/>
  <c r="E600" i="7"/>
  <c r="D600" i="7"/>
  <c r="C600" i="7"/>
  <c r="B600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H574" i="7"/>
  <c r="G574" i="7"/>
  <c r="F574" i="7"/>
  <c r="E574" i="7"/>
  <c r="D574" i="7"/>
  <c r="C574" i="7"/>
  <c r="B574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H548" i="7"/>
  <c r="G548" i="7"/>
  <c r="F548" i="7"/>
  <c r="E548" i="7"/>
  <c r="D548" i="7"/>
  <c r="C548" i="7"/>
  <c r="B548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H522" i="7"/>
  <c r="G522" i="7"/>
  <c r="F522" i="7"/>
  <c r="E522" i="7"/>
  <c r="D522" i="7"/>
  <c r="C522" i="7"/>
  <c r="B522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H496" i="7"/>
  <c r="G496" i="7"/>
  <c r="F496" i="7"/>
  <c r="E496" i="7"/>
  <c r="D496" i="7"/>
  <c r="C496" i="7"/>
  <c r="B496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H470" i="7"/>
  <c r="G470" i="7"/>
  <c r="F470" i="7"/>
  <c r="E470" i="7"/>
  <c r="D470" i="7"/>
  <c r="C470" i="7"/>
  <c r="B470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H444" i="7"/>
  <c r="G444" i="7"/>
  <c r="F444" i="7"/>
  <c r="E444" i="7"/>
  <c r="D444" i="7"/>
  <c r="C444" i="7"/>
  <c r="B444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H418" i="7"/>
  <c r="G418" i="7"/>
  <c r="F418" i="7"/>
  <c r="E418" i="7"/>
  <c r="D418" i="7"/>
  <c r="C418" i="7"/>
  <c r="B418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H392" i="7"/>
  <c r="G392" i="7"/>
  <c r="F392" i="7"/>
  <c r="E392" i="7"/>
  <c r="D392" i="7"/>
  <c r="C392" i="7"/>
  <c r="B392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H366" i="7"/>
  <c r="G366" i="7"/>
  <c r="F366" i="7"/>
  <c r="E366" i="7"/>
  <c r="D366" i="7"/>
  <c r="C366" i="7"/>
  <c r="B366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H340" i="7"/>
  <c r="G340" i="7"/>
  <c r="F340" i="7"/>
  <c r="E340" i="7"/>
  <c r="D340" i="7"/>
  <c r="C340" i="7"/>
  <c r="B340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H314" i="7"/>
  <c r="G314" i="7"/>
  <c r="F314" i="7"/>
  <c r="E314" i="7"/>
  <c r="D314" i="7"/>
  <c r="C314" i="7"/>
  <c r="B314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H288" i="7"/>
  <c r="G288" i="7"/>
  <c r="F288" i="7"/>
  <c r="E288" i="7"/>
  <c r="D288" i="7"/>
  <c r="C288" i="7"/>
  <c r="B288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H262" i="7"/>
  <c r="G262" i="7"/>
  <c r="F262" i="7"/>
  <c r="E262" i="7"/>
  <c r="D262" i="7"/>
  <c r="C262" i="7"/>
  <c r="B262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H236" i="7"/>
  <c r="G236" i="7"/>
  <c r="F236" i="7"/>
  <c r="E236" i="7"/>
  <c r="D236" i="7"/>
  <c r="C236" i="7"/>
  <c r="B236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H210" i="7"/>
  <c r="G210" i="7"/>
  <c r="F210" i="7"/>
  <c r="E210" i="7"/>
  <c r="D210" i="7"/>
  <c r="C210" i="7"/>
  <c r="B210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H184" i="7"/>
  <c r="G184" i="7"/>
  <c r="F184" i="7"/>
  <c r="E184" i="7"/>
  <c r="D184" i="7"/>
  <c r="C184" i="7"/>
  <c r="B184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H158" i="7"/>
  <c r="G158" i="7"/>
  <c r="F158" i="7"/>
  <c r="E158" i="7"/>
  <c r="D158" i="7"/>
  <c r="C158" i="7"/>
  <c r="B158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H132" i="7"/>
  <c r="G132" i="7"/>
  <c r="F132" i="7"/>
  <c r="E132" i="7"/>
  <c r="D132" i="7"/>
  <c r="C132" i="7"/>
  <c r="B132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H106" i="7"/>
  <c r="G106" i="7"/>
  <c r="F106" i="7"/>
  <c r="E106" i="7"/>
  <c r="D106" i="7"/>
  <c r="C106" i="7"/>
  <c r="B106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H80" i="7"/>
  <c r="G80" i="7"/>
  <c r="F80" i="7"/>
  <c r="E80" i="7"/>
  <c r="D80" i="7"/>
  <c r="C80" i="7"/>
  <c r="B80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H54" i="7"/>
  <c r="G54" i="7"/>
  <c r="F54" i="7"/>
  <c r="E54" i="7"/>
  <c r="D54" i="7"/>
  <c r="C54" i="7"/>
  <c r="B54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H28" i="7"/>
  <c r="G28" i="7"/>
  <c r="F28" i="7"/>
  <c r="E28" i="7"/>
  <c r="D28" i="7"/>
  <c r="C28" i="7"/>
  <c r="B28" i="7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H652" i="6"/>
  <c r="G652" i="6"/>
  <c r="F652" i="6"/>
  <c r="E652" i="6"/>
  <c r="D652" i="6"/>
  <c r="C652" i="6"/>
  <c r="B652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H626" i="6"/>
  <c r="G626" i="6"/>
  <c r="F626" i="6"/>
  <c r="E626" i="6"/>
  <c r="D626" i="6"/>
  <c r="C626" i="6"/>
  <c r="B626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H600" i="6"/>
  <c r="G600" i="6"/>
  <c r="F600" i="6"/>
  <c r="E600" i="6"/>
  <c r="D600" i="6"/>
  <c r="C600" i="6"/>
  <c r="B600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H574" i="6"/>
  <c r="G574" i="6"/>
  <c r="F574" i="6"/>
  <c r="E574" i="6"/>
  <c r="D574" i="6"/>
  <c r="C574" i="6"/>
  <c r="B574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H548" i="6"/>
  <c r="G548" i="6"/>
  <c r="F548" i="6"/>
  <c r="E548" i="6"/>
  <c r="D548" i="6"/>
  <c r="C548" i="6"/>
  <c r="B548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H522" i="6"/>
  <c r="G522" i="6"/>
  <c r="F522" i="6"/>
  <c r="E522" i="6"/>
  <c r="D522" i="6"/>
  <c r="C522" i="6"/>
  <c r="B522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H496" i="6"/>
  <c r="G496" i="6"/>
  <c r="F496" i="6"/>
  <c r="E496" i="6"/>
  <c r="D496" i="6"/>
  <c r="C496" i="6"/>
  <c r="B496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H470" i="6"/>
  <c r="G470" i="6"/>
  <c r="F470" i="6"/>
  <c r="E470" i="6"/>
  <c r="D470" i="6"/>
  <c r="C470" i="6"/>
  <c r="B470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H444" i="6"/>
  <c r="G444" i="6"/>
  <c r="F444" i="6"/>
  <c r="E444" i="6"/>
  <c r="D444" i="6"/>
  <c r="C444" i="6"/>
  <c r="B444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H418" i="6"/>
  <c r="G418" i="6"/>
  <c r="F418" i="6"/>
  <c r="E418" i="6"/>
  <c r="D418" i="6"/>
  <c r="C418" i="6"/>
  <c r="B418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H392" i="6"/>
  <c r="G392" i="6"/>
  <c r="F392" i="6"/>
  <c r="E392" i="6"/>
  <c r="D392" i="6"/>
  <c r="C392" i="6"/>
  <c r="B392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H366" i="6"/>
  <c r="G366" i="6"/>
  <c r="F366" i="6"/>
  <c r="E366" i="6"/>
  <c r="D366" i="6"/>
  <c r="C366" i="6"/>
  <c r="B366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H340" i="6"/>
  <c r="G340" i="6"/>
  <c r="F340" i="6"/>
  <c r="E340" i="6"/>
  <c r="D340" i="6"/>
  <c r="C340" i="6"/>
  <c r="B340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H314" i="6"/>
  <c r="G314" i="6"/>
  <c r="F314" i="6"/>
  <c r="E314" i="6"/>
  <c r="D314" i="6"/>
  <c r="C314" i="6"/>
  <c r="B314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H288" i="6"/>
  <c r="G288" i="6"/>
  <c r="F288" i="6"/>
  <c r="E288" i="6"/>
  <c r="D288" i="6"/>
  <c r="C288" i="6"/>
  <c r="B288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H262" i="6"/>
  <c r="G262" i="6"/>
  <c r="F262" i="6"/>
  <c r="E262" i="6"/>
  <c r="D262" i="6"/>
  <c r="C262" i="6"/>
  <c r="B262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H236" i="6"/>
  <c r="G236" i="6"/>
  <c r="F236" i="6"/>
  <c r="E236" i="6"/>
  <c r="D236" i="6"/>
  <c r="C236" i="6"/>
  <c r="B236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H210" i="6"/>
  <c r="G210" i="6"/>
  <c r="F210" i="6"/>
  <c r="E210" i="6"/>
  <c r="D210" i="6"/>
  <c r="C210" i="6"/>
  <c r="B210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H184" i="6"/>
  <c r="G184" i="6"/>
  <c r="F184" i="6"/>
  <c r="E184" i="6"/>
  <c r="D184" i="6"/>
  <c r="C184" i="6"/>
  <c r="B184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H158" i="6"/>
  <c r="G158" i="6"/>
  <c r="F158" i="6"/>
  <c r="E158" i="6"/>
  <c r="D158" i="6"/>
  <c r="C158" i="6"/>
  <c r="B158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H132" i="6"/>
  <c r="G132" i="6"/>
  <c r="F132" i="6"/>
  <c r="E132" i="6"/>
  <c r="D132" i="6"/>
  <c r="C132" i="6"/>
  <c r="B132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H106" i="6"/>
  <c r="G106" i="6"/>
  <c r="F106" i="6"/>
  <c r="E106" i="6"/>
  <c r="D106" i="6"/>
  <c r="C106" i="6"/>
  <c r="B106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H80" i="6"/>
  <c r="G80" i="6"/>
  <c r="F80" i="6"/>
  <c r="E80" i="6"/>
  <c r="D80" i="6"/>
  <c r="C80" i="6"/>
  <c r="B80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H54" i="6"/>
  <c r="G54" i="6"/>
  <c r="F54" i="6"/>
  <c r="E54" i="6"/>
  <c r="D54" i="6"/>
  <c r="C54" i="6"/>
  <c r="B54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H28" i="6"/>
  <c r="G28" i="6"/>
  <c r="F28" i="6"/>
  <c r="E28" i="6"/>
  <c r="D28" i="6"/>
  <c r="C28" i="6"/>
  <c r="B28" i="6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H652" i="5"/>
  <c r="G652" i="5"/>
  <c r="F652" i="5"/>
  <c r="E652" i="5"/>
  <c r="D652" i="5"/>
  <c r="C652" i="5"/>
  <c r="B652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H626" i="5"/>
  <c r="G626" i="5"/>
  <c r="F626" i="5"/>
  <c r="E626" i="5"/>
  <c r="D626" i="5"/>
  <c r="C626" i="5"/>
  <c r="B626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H600" i="5"/>
  <c r="G600" i="5"/>
  <c r="F600" i="5"/>
  <c r="E600" i="5"/>
  <c r="D600" i="5"/>
  <c r="C600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H574" i="5"/>
  <c r="G574" i="5"/>
  <c r="F574" i="5"/>
  <c r="E574" i="5"/>
  <c r="D574" i="5"/>
  <c r="C574" i="5"/>
  <c r="I553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H548" i="5"/>
  <c r="G548" i="5"/>
  <c r="F548" i="5"/>
  <c r="E548" i="5"/>
  <c r="D548" i="5"/>
  <c r="C548" i="5"/>
  <c r="I527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H522" i="5"/>
  <c r="G522" i="5"/>
  <c r="F522" i="5"/>
  <c r="E522" i="5"/>
  <c r="D522" i="5"/>
  <c r="C522" i="5"/>
  <c r="I501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H496" i="5"/>
  <c r="G496" i="5"/>
  <c r="F496" i="5"/>
  <c r="E496" i="5"/>
  <c r="D496" i="5"/>
  <c r="C496" i="5"/>
  <c r="I475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H470" i="5"/>
  <c r="G470" i="5"/>
  <c r="F470" i="5"/>
  <c r="E470" i="5"/>
  <c r="D470" i="5"/>
  <c r="C470" i="5"/>
  <c r="I449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H444" i="5"/>
  <c r="G444" i="5"/>
  <c r="F444" i="5"/>
  <c r="E444" i="5"/>
  <c r="D444" i="5"/>
  <c r="C444" i="5"/>
  <c r="I423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0" i="5"/>
  <c r="I399" i="5"/>
  <c r="I398" i="5"/>
  <c r="H418" i="5"/>
  <c r="G418" i="5"/>
  <c r="F418" i="5"/>
  <c r="E418" i="5"/>
  <c r="D418" i="5"/>
  <c r="C418" i="5"/>
  <c r="B418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H392" i="5"/>
  <c r="G392" i="5"/>
  <c r="F392" i="5"/>
  <c r="E392" i="5"/>
  <c r="D392" i="5"/>
  <c r="C392" i="5"/>
  <c r="B392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H366" i="5"/>
  <c r="G366" i="5"/>
  <c r="F366" i="5"/>
  <c r="E366" i="5"/>
  <c r="D366" i="5"/>
  <c r="C366" i="5"/>
  <c r="B366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H340" i="5"/>
  <c r="G340" i="5"/>
  <c r="F340" i="5"/>
  <c r="E340" i="5"/>
  <c r="D340" i="5"/>
  <c r="C340" i="5"/>
  <c r="B340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H314" i="5"/>
  <c r="G314" i="5"/>
  <c r="F314" i="5"/>
  <c r="E314" i="5"/>
  <c r="D314" i="5"/>
  <c r="C314" i="5"/>
  <c r="B314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H288" i="5"/>
  <c r="G288" i="5"/>
  <c r="F288" i="5"/>
  <c r="E288" i="5"/>
  <c r="D288" i="5"/>
  <c r="C288" i="5"/>
  <c r="B288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H262" i="5"/>
  <c r="G262" i="5"/>
  <c r="F262" i="5"/>
  <c r="E262" i="5"/>
  <c r="D262" i="5"/>
  <c r="C262" i="5"/>
  <c r="B262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H236" i="5"/>
  <c r="G236" i="5"/>
  <c r="F236" i="5"/>
  <c r="E236" i="5"/>
  <c r="D236" i="5"/>
  <c r="C236" i="5"/>
  <c r="B236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H210" i="5"/>
  <c r="G210" i="5"/>
  <c r="F210" i="5"/>
  <c r="E210" i="5"/>
  <c r="D210" i="5"/>
  <c r="C210" i="5"/>
  <c r="B210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H184" i="5"/>
  <c r="G184" i="5"/>
  <c r="F184" i="5"/>
  <c r="E184" i="5"/>
  <c r="D184" i="5"/>
  <c r="C184" i="5"/>
  <c r="B184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H158" i="5"/>
  <c r="G158" i="5"/>
  <c r="F158" i="5"/>
  <c r="E158" i="5"/>
  <c r="D158" i="5"/>
  <c r="C158" i="5"/>
  <c r="B158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H132" i="5"/>
  <c r="G132" i="5"/>
  <c r="F132" i="5"/>
  <c r="E132" i="5"/>
  <c r="D132" i="5"/>
  <c r="C132" i="5"/>
  <c r="B132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H106" i="5"/>
  <c r="G106" i="5"/>
  <c r="F106" i="5"/>
  <c r="E106" i="5"/>
  <c r="D106" i="5"/>
  <c r="C106" i="5"/>
  <c r="B106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H80" i="5"/>
  <c r="G80" i="5"/>
  <c r="F80" i="5"/>
  <c r="E80" i="5"/>
  <c r="D80" i="5"/>
  <c r="C80" i="5"/>
  <c r="B80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H54" i="5"/>
  <c r="G54" i="5"/>
  <c r="F54" i="5"/>
  <c r="E54" i="5"/>
  <c r="D54" i="5"/>
  <c r="C54" i="5"/>
  <c r="B54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H28" i="5"/>
  <c r="G28" i="5"/>
  <c r="F28" i="5"/>
  <c r="E28" i="5"/>
  <c r="D28" i="5"/>
  <c r="C28" i="5"/>
  <c r="B28" i="5"/>
  <c r="I132" i="6" l="1"/>
  <c r="I133" i="6" s="1"/>
  <c r="I80" i="6"/>
  <c r="H81" i="6" s="1"/>
  <c r="I184" i="6"/>
  <c r="I185" i="6" s="1"/>
  <c r="I158" i="6"/>
  <c r="I159" i="6" s="1"/>
  <c r="H133" i="6"/>
  <c r="E133" i="6"/>
  <c r="F133" i="6"/>
  <c r="C133" i="6"/>
  <c r="D133" i="6"/>
  <c r="G133" i="6"/>
  <c r="I106" i="6"/>
  <c r="I107" i="6" s="1"/>
  <c r="I54" i="6"/>
  <c r="I55" i="6" s="1"/>
  <c r="I28" i="6"/>
  <c r="F29" i="6" s="1"/>
  <c r="I106" i="7"/>
  <c r="I210" i="7"/>
  <c r="I211" i="7" s="1"/>
  <c r="I158" i="7"/>
  <c r="I159" i="7" s="1"/>
  <c r="I28" i="7"/>
  <c r="I29" i="7" s="1"/>
  <c r="I132" i="7"/>
  <c r="I133" i="7" s="1"/>
  <c r="I80" i="7"/>
  <c r="I54" i="7"/>
  <c r="F55" i="7" s="1"/>
  <c r="I626" i="5"/>
  <c r="I627" i="5" s="1"/>
  <c r="I236" i="6"/>
  <c r="I237" i="6" s="1"/>
  <c r="I288" i="6"/>
  <c r="I289" i="6" s="1"/>
  <c r="I392" i="6"/>
  <c r="I393" i="6" s="1"/>
  <c r="I496" i="6"/>
  <c r="I548" i="6"/>
  <c r="I600" i="6"/>
  <c r="C601" i="6" s="1"/>
  <c r="D601" i="6"/>
  <c r="I652" i="6"/>
  <c r="I653" i="6" s="1"/>
  <c r="I262" i="7"/>
  <c r="I263" i="7" s="1"/>
  <c r="I314" i="7"/>
  <c r="I315" i="7" s="1"/>
  <c r="I366" i="7"/>
  <c r="I367" i="7" s="1"/>
  <c r="I418" i="7"/>
  <c r="I419" i="7" s="1"/>
  <c r="I470" i="7"/>
  <c r="D471" i="7" s="1"/>
  <c r="I522" i="7"/>
  <c r="D523" i="7" s="1"/>
  <c r="I626" i="7"/>
  <c r="I627" i="7" s="1"/>
  <c r="B81" i="6"/>
  <c r="B133" i="6"/>
  <c r="I652" i="5"/>
  <c r="F653" i="5" s="1"/>
  <c r="I210" i="6"/>
  <c r="D211" i="6" s="1"/>
  <c r="I262" i="6"/>
  <c r="D263" i="6" s="1"/>
  <c r="I314" i="6"/>
  <c r="D315" i="6" s="1"/>
  <c r="I366" i="6"/>
  <c r="D367" i="6" s="1"/>
  <c r="I418" i="6"/>
  <c r="D419" i="6" s="1"/>
  <c r="I470" i="6"/>
  <c r="I522" i="6"/>
  <c r="I574" i="6"/>
  <c r="I626" i="6"/>
  <c r="I627" i="6" s="1"/>
  <c r="I184" i="7"/>
  <c r="I236" i="7"/>
  <c r="I237" i="7" s="1"/>
  <c r="I288" i="7"/>
  <c r="I289" i="7" s="1"/>
  <c r="I340" i="7"/>
  <c r="I341" i="7" s="1"/>
  <c r="I392" i="7"/>
  <c r="I393" i="7" s="1"/>
  <c r="I444" i="7"/>
  <c r="I445" i="7" s="1"/>
  <c r="I496" i="7"/>
  <c r="I548" i="7"/>
  <c r="I600" i="7"/>
  <c r="I601" i="7" s="1"/>
  <c r="I652" i="7"/>
  <c r="I653" i="7" s="1"/>
  <c r="I574" i="7"/>
  <c r="I340" i="6"/>
  <c r="F341" i="6" s="1"/>
  <c r="I54" i="5"/>
  <c r="I106" i="5"/>
  <c r="I158" i="5"/>
  <c r="I210" i="5"/>
  <c r="I262" i="5"/>
  <c r="I314" i="5"/>
  <c r="C315" i="5" s="1"/>
  <c r="I366" i="5"/>
  <c r="I392" i="5"/>
  <c r="B393" i="5" s="1"/>
  <c r="I418" i="5"/>
  <c r="I28" i="5"/>
  <c r="B4" i="61" s="1"/>
  <c r="I80" i="5"/>
  <c r="I132" i="5"/>
  <c r="I184" i="5"/>
  <c r="I236" i="5"/>
  <c r="I288" i="5"/>
  <c r="B289" i="5" s="1"/>
  <c r="I340" i="5"/>
  <c r="I444" i="6"/>
  <c r="D445" i="6" s="1"/>
  <c r="I7" i="7"/>
  <c r="I33" i="7"/>
  <c r="I59" i="7"/>
  <c r="I85" i="7"/>
  <c r="I111" i="7"/>
  <c r="I137" i="7"/>
  <c r="I163" i="7"/>
  <c r="I189" i="7"/>
  <c r="I215" i="7"/>
  <c r="I241" i="7"/>
  <c r="I267" i="7"/>
  <c r="I293" i="7"/>
  <c r="I319" i="7"/>
  <c r="I345" i="7"/>
  <c r="I371" i="7"/>
  <c r="I397" i="7"/>
  <c r="I423" i="7"/>
  <c r="I449" i="7"/>
  <c r="I475" i="7"/>
  <c r="I501" i="7"/>
  <c r="I527" i="7"/>
  <c r="I553" i="7"/>
  <c r="I579" i="7"/>
  <c r="I605" i="7"/>
  <c r="I631" i="7"/>
  <c r="I7" i="6"/>
  <c r="I33" i="6"/>
  <c r="I59" i="6"/>
  <c r="I85" i="6"/>
  <c r="I111" i="6"/>
  <c r="I137" i="6"/>
  <c r="I163" i="6"/>
  <c r="I189" i="6"/>
  <c r="I215" i="6"/>
  <c r="I241" i="6"/>
  <c r="I267" i="6"/>
  <c r="I293" i="6"/>
  <c r="I319" i="6"/>
  <c r="I345" i="6"/>
  <c r="I371" i="6"/>
  <c r="I397" i="6"/>
  <c r="I423" i="6"/>
  <c r="I449" i="6"/>
  <c r="I475" i="6"/>
  <c r="I501" i="6"/>
  <c r="I527" i="6"/>
  <c r="I553" i="6"/>
  <c r="I579" i="6"/>
  <c r="I605" i="6"/>
  <c r="I631" i="6"/>
  <c r="I7" i="5"/>
  <c r="I33" i="5"/>
  <c r="I59" i="5"/>
  <c r="I85" i="5"/>
  <c r="I111" i="5"/>
  <c r="I137" i="5"/>
  <c r="I163" i="5"/>
  <c r="I189" i="5"/>
  <c r="I215" i="5"/>
  <c r="I241" i="5"/>
  <c r="I267" i="5"/>
  <c r="I293" i="5"/>
  <c r="I319" i="5"/>
  <c r="I345" i="5"/>
  <c r="I371" i="5"/>
  <c r="I397" i="5"/>
  <c r="B600" i="5"/>
  <c r="I579" i="5"/>
  <c r="I401" i="5"/>
  <c r="B444" i="5"/>
  <c r="B470" i="5"/>
  <c r="B496" i="5"/>
  <c r="B522" i="5"/>
  <c r="B548" i="5"/>
  <c r="B574" i="5"/>
  <c r="I605" i="5"/>
  <c r="I631" i="5"/>
  <c r="H315" i="6" l="1"/>
  <c r="H211" i="6"/>
  <c r="C211" i="7"/>
  <c r="D627" i="6"/>
  <c r="E601" i="6"/>
  <c r="D289" i="6"/>
  <c r="E55" i="6"/>
  <c r="B55" i="6"/>
  <c r="E159" i="7"/>
  <c r="C55" i="6"/>
  <c r="D81" i="6"/>
  <c r="D133" i="7"/>
  <c r="C133" i="7"/>
  <c r="G29" i="6"/>
  <c r="H29" i="6"/>
  <c r="D575" i="6"/>
  <c r="B133" i="7"/>
  <c r="G159" i="7"/>
  <c r="D29" i="6"/>
  <c r="F55" i="6"/>
  <c r="B107" i="7"/>
  <c r="E29" i="6"/>
  <c r="B29" i="6"/>
  <c r="C393" i="6"/>
  <c r="H211" i="7"/>
  <c r="B3" i="61"/>
  <c r="D55" i="6"/>
  <c r="H107" i="6"/>
  <c r="B159" i="7"/>
  <c r="H159" i="7"/>
  <c r="I29" i="6"/>
  <c r="G55" i="6"/>
  <c r="C107" i="7"/>
  <c r="F107" i="7"/>
  <c r="H29" i="7"/>
  <c r="E107" i="7"/>
  <c r="E81" i="6"/>
  <c r="C29" i="7"/>
  <c r="H107" i="7"/>
  <c r="E263" i="7"/>
  <c r="B29" i="7"/>
  <c r="H263" i="7"/>
  <c r="I107" i="7"/>
  <c r="F159" i="7"/>
  <c r="C81" i="6"/>
  <c r="D523" i="6"/>
  <c r="D263" i="7"/>
  <c r="E471" i="7"/>
  <c r="G107" i="7"/>
  <c r="C471" i="7"/>
  <c r="C653" i="6"/>
  <c r="G237" i="6"/>
  <c r="B107" i="6"/>
  <c r="D107" i="7"/>
  <c r="F107" i="6"/>
  <c r="C159" i="6"/>
  <c r="H263" i="6"/>
  <c r="B185" i="6"/>
  <c r="D159" i="6"/>
  <c r="F185" i="6"/>
  <c r="B159" i="6"/>
  <c r="H289" i="6"/>
  <c r="H159" i="6"/>
  <c r="C185" i="6"/>
  <c r="H393" i="6"/>
  <c r="D185" i="6"/>
  <c r="F341" i="7"/>
  <c r="H419" i="6"/>
  <c r="G289" i="6"/>
  <c r="F393" i="6"/>
  <c r="H185" i="6"/>
  <c r="G601" i="6"/>
  <c r="E289" i="6"/>
  <c r="D393" i="6"/>
  <c r="G185" i="6"/>
  <c r="E393" i="6"/>
  <c r="C289" i="6"/>
  <c r="H601" i="6"/>
  <c r="B393" i="6"/>
  <c r="H55" i="6"/>
  <c r="G107" i="6"/>
  <c r="E185" i="6"/>
  <c r="D653" i="5"/>
  <c r="B653" i="5"/>
  <c r="H653" i="5"/>
  <c r="G627" i="5"/>
  <c r="H627" i="5"/>
  <c r="E627" i="5"/>
  <c r="F627" i="5"/>
  <c r="C627" i="5"/>
  <c r="D627" i="5"/>
  <c r="B627" i="5"/>
  <c r="H575" i="6"/>
  <c r="H523" i="6"/>
  <c r="I81" i="6"/>
  <c r="G81" i="6"/>
  <c r="F81" i="6"/>
  <c r="G653" i="6"/>
  <c r="D653" i="6"/>
  <c r="E653" i="6"/>
  <c r="B653" i="6"/>
  <c r="H653" i="6"/>
  <c r="F653" i="6"/>
  <c r="G393" i="6"/>
  <c r="H367" i="6"/>
  <c r="E237" i="6"/>
  <c r="C237" i="6"/>
  <c r="H237" i="6"/>
  <c r="D237" i="6"/>
  <c r="G159" i="6"/>
  <c r="F159" i="6"/>
  <c r="E159" i="6"/>
  <c r="E107" i="6"/>
  <c r="D107" i="6"/>
  <c r="C107" i="6"/>
  <c r="C29" i="6"/>
  <c r="D159" i="7"/>
  <c r="F393" i="7"/>
  <c r="C263" i="7"/>
  <c r="B393" i="7"/>
  <c r="G419" i="7"/>
  <c r="E419" i="7"/>
  <c r="C419" i="7"/>
  <c r="H601" i="7"/>
  <c r="F289" i="7"/>
  <c r="D289" i="7"/>
  <c r="H471" i="7"/>
  <c r="G627" i="7"/>
  <c r="F133" i="7"/>
  <c r="E627" i="7"/>
  <c r="C627" i="7"/>
  <c r="H289" i="7"/>
  <c r="H653" i="7"/>
  <c r="F601" i="7"/>
  <c r="H445" i="7"/>
  <c r="H627" i="7"/>
  <c r="F653" i="7"/>
  <c r="D601" i="7"/>
  <c r="F445" i="7"/>
  <c r="F627" i="7"/>
  <c r="H419" i="7"/>
  <c r="D653" i="7"/>
  <c r="B601" i="7"/>
  <c r="D445" i="7"/>
  <c r="G367" i="7"/>
  <c r="D627" i="7"/>
  <c r="D419" i="7"/>
  <c r="H341" i="7"/>
  <c r="B653" i="7"/>
  <c r="B627" i="7"/>
  <c r="I575" i="7"/>
  <c r="I523" i="7"/>
  <c r="G523" i="7"/>
  <c r="E523" i="7"/>
  <c r="C523" i="7"/>
  <c r="H523" i="7"/>
  <c r="I471" i="7"/>
  <c r="G471" i="7"/>
  <c r="B445" i="7"/>
  <c r="D393" i="7"/>
  <c r="H393" i="7"/>
  <c r="C367" i="7"/>
  <c r="E367" i="7"/>
  <c r="H367" i="7"/>
  <c r="D367" i="7"/>
  <c r="D341" i="7"/>
  <c r="B341" i="7"/>
  <c r="D315" i="7"/>
  <c r="G315" i="7"/>
  <c r="C315" i="7"/>
  <c r="E315" i="7"/>
  <c r="H315" i="7"/>
  <c r="B289" i="7"/>
  <c r="G263" i="7"/>
  <c r="D237" i="7"/>
  <c r="B237" i="7"/>
  <c r="H237" i="7"/>
  <c r="F237" i="7"/>
  <c r="F211" i="7"/>
  <c r="D211" i="7"/>
  <c r="B211" i="7"/>
  <c r="G211" i="7"/>
  <c r="E211" i="7"/>
  <c r="C159" i="7"/>
  <c r="H81" i="7"/>
  <c r="I55" i="7"/>
  <c r="H55" i="7"/>
  <c r="G29" i="7"/>
  <c r="D29" i="7"/>
  <c r="B2" i="61"/>
  <c r="F29" i="7"/>
  <c r="E29" i="7"/>
  <c r="B55" i="7"/>
  <c r="D55" i="7"/>
  <c r="C55" i="7"/>
  <c r="E133" i="7"/>
  <c r="H133" i="7"/>
  <c r="G133" i="7"/>
  <c r="G81" i="7"/>
  <c r="E81" i="7"/>
  <c r="D81" i="7"/>
  <c r="I81" i="7"/>
  <c r="B81" i="7"/>
  <c r="C81" i="7"/>
  <c r="F81" i="7"/>
  <c r="G55" i="7"/>
  <c r="E55" i="7"/>
  <c r="C549" i="6"/>
  <c r="D497" i="7"/>
  <c r="G497" i="6"/>
  <c r="E497" i="6"/>
  <c r="C497" i="6"/>
  <c r="E549" i="6"/>
  <c r="F497" i="7"/>
  <c r="G549" i="6"/>
  <c r="H471" i="6"/>
  <c r="H549" i="6"/>
  <c r="B497" i="7"/>
  <c r="H497" i="6"/>
  <c r="F549" i="7"/>
  <c r="D549" i="7"/>
  <c r="B549" i="7"/>
  <c r="D471" i="6"/>
  <c r="D549" i="6"/>
  <c r="D497" i="6"/>
  <c r="I497" i="7"/>
  <c r="H497" i="7"/>
  <c r="I549" i="7"/>
  <c r="H549" i="7"/>
  <c r="H627" i="6"/>
  <c r="I574" i="5"/>
  <c r="I522" i="5"/>
  <c r="I470" i="5"/>
  <c r="I600" i="5"/>
  <c r="B601" i="5" s="1"/>
  <c r="I341" i="5"/>
  <c r="E341" i="5"/>
  <c r="C341" i="5"/>
  <c r="G341" i="5"/>
  <c r="I237" i="5"/>
  <c r="E237" i="5"/>
  <c r="B237" i="5"/>
  <c r="F237" i="5"/>
  <c r="C237" i="5"/>
  <c r="G237" i="5"/>
  <c r="D237" i="5"/>
  <c r="H237" i="5"/>
  <c r="I133" i="5"/>
  <c r="E133" i="5"/>
  <c r="B133" i="5"/>
  <c r="F133" i="5"/>
  <c r="C133" i="5"/>
  <c r="G133" i="5"/>
  <c r="D133" i="5"/>
  <c r="H133" i="5"/>
  <c r="I29" i="5"/>
  <c r="E29" i="5"/>
  <c r="B29" i="5"/>
  <c r="F29" i="5"/>
  <c r="C29" i="5"/>
  <c r="G29" i="5"/>
  <c r="D29" i="5"/>
  <c r="H29" i="5"/>
  <c r="I419" i="5"/>
  <c r="D419" i="5"/>
  <c r="H419" i="5"/>
  <c r="B419" i="5"/>
  <c r="F419" i="5"/>
  <c r="I367" i="5"/>
  <c r="B367" i="5"/>
  <c r="F367" i="5"/>
  <c r="D367" i="5"/>
  <c r="H367" i="5"/>
  <c r="I263" i="5"/>
  <c r="B263" i="5"/>
  <c r="F263" i="5"/>
  <c r="D263" i="5"/>
  <c r="H263" i="5"/>
  <c r="I159" i="5"/>
  <c r="B159" i="5"/>
  <c r="F159" i="5"/>
  <c r="C159" i="5"/>
  <c r="G159" i="5"/>
  <c r="D159" i="5"/>
  <c r="H159" i="5"/>
  <c r="E159" i="5"/>
  <c r="I55" i="5"/>
  <c r="B55" i="5"/>
  <c r="F55" i="5"/>
  <c r="C55" i="5"/>
  <c r="G55" i="5"/>
  <c r="D55" i="5"/>
  <c r="H55" i="5"/>
  <c r="E55" i="5"/>
  <c r="G575" i="7"/>
  <c r="C575" i="7"/>
  <c r="I185" i="7"/>
  <c r="C185" i="7"/>
  <c r="G185" i="7"/>
  <c r="B185" i="7"/>
  <c r="F185" i="7"/>
  <c r="E185" i="7"/>
  <c r="D185" i="7"/>
  <c r="H185" i="7"/>
  <c r="I575" i="6"/>
  <c r="C575" i="6"/>
  <c r="G575" i="6"/>
  <c r="I523" i="6"/>
  <c r="C523" i="6"/>
  <c r="G523" i="6"/>
  <c r="I471" i="6"/>
  <c r="C471" i="6"/>
  <c r="G471" i="6"/>
  <c r="E445" i="6"/>
  <c r="I419" i="6"/>
  <c r="E419" i="6"/>
  <c r="I367" i="6"/>
  <c r="E367" i="6"/>
  <c r="E341" i="6"/>
  <c r="I315" i="6"/>
  <c r="C315" i="6"/>
  <c r="G315" i="6"/>
  <c r="I263" i="6"/>
  <c r="C263" i="6"/>
  <c r="G263" i="6"/>
  <c r="E263" i="6"/>
  <c r="I211" i="6"/>
  <c r="C211" i="6"/>
  <c r="G211" i="6"/>
  <c r="E211" i="6"/>
  <c r="G419" i="5"/>
  <c r="C419" i="5"/>
  <c r="F393" i="5"/>
  <c r="E367" i="5"/>
  <c r="H341" i="5"/>
  <c r="D341" i="5"/>
  <c r="G315" i="5"/>
  <c r="F289" i="5"/>
  <c r="E263" i="5"/>
  <c r="G653" i="7"/>
  <c r="C653" i="7"/>
  <c r="G601" i="7"/>
  <c r="C601" i="7"/>
  <c r="F575" i="7"/>
  <c r="B575" i="7"/>
  <c r="E549" i="7"/>
  <c r="E497" i="7"/>
  <c r="E445" i="7"/>
  <c r="E393" i="7"/>
  <c r="E341" i="7"/>
  <c r="E289" i="7"/>
  <c r="E237" i="7"/>
  <c r="G627" i="6"/>
  <c r="C627" i="6"/>
  <c r="E575" i="6"/>
  <c r="E523" i="6"/>
  <c r="E471" i="6"/>
  <c r="C419" i="6"/>
  <c r="G367" i="6"/>
  <c r="E315" i="6"/>
  <c r="I548" i="5"/>
  <c r="I496" i="5"/>
  <c r="I444" i="5"/>
  <c r="I445" i="6"/>
  <c r="B445" i="6"/>
  <c r="F445" i="6"/>
  <c r="I289" i="5"/>
  <c r="C289" i="5"/>
  <c r="G289" i="5"/>
  <c r="E289" i="5"/>
  <c r="I185" i="5"/>
  <c r="C185" i="5"/>
  <c r="G185" i="5"/>
  <c r="D185" i="5"/>
  <c r="H185" i="5"/>
  <c r="E185" i="5"/>
  <c r="B185" i="5"/>
  <c r="F185" i="5"/>
  <c r="I81" i="5"/>
  <c r="C81" i="5"/>
  <c r="G81" i="5"/>
  <c r="D81" i="5"/>
  <c r="H81" i="5"/>
  <c r="E81" i="5"/>
  <c r="B81" i="5"/>
  <c r="F81" i="5"/>
  <c r="I393" i="5"/>
  <c r="C393" i="5"/>
  <c r="G393" i="5"/>
  <c r="E393" i="5"/>
  <c r="I315" i="5"/>
  <c r="D315" i="5"/>
  <c r="H315" i="5"/>
  <c r="B315" i="5"/>
  <c r="F315" i="5"/>
  <c r="I211" i="5"/>
  <c r="D211" i="5"/>
  <c r="H211" i="5"/>
  <c r="E211" i="5"/>
  <c r="B211" i="5"/>
  <c r="F211" i="5"/>
  <c r="C211" i="5"/>
  <c r="G211" i="5"/>
  <c r="I107" i="5"/>
  <c r="D107" i="5"/>
  <c r="H107" i="5"/>
  <c r="E107" i="5"/>
  <c r="B107" i="5"/>
  <c r="F107" i="5"/>
  <c r="C107" i="5"/>
  <c r="G107" i="5"/>
  <c r="I341" i="6"/>
  <c r="D341" i="6"/>
  <c r="H341" i="6"/>
  <c r="E575" i="7"/>
  <c r="F627" i="6"/>
  <c r="B627" i="6"/>
  <c r="F575" i="6"/>
  <c r="B575" i="6"/>
  <c r="F523" i="6"/>
  <c r="B523" i="6"/>
  <c r="F471" i="6"/>
  <c r="B471" i="6"/>
  <c r="G445" i="6"/>
  <c r="C445" i="6"/>
  <c r="F419" i="6"/>
  <c r="B419" i="6"/>
  <c r="F367" i="6"/>
  <c r="B367" i="6"/>
  <c r="G341" i="6"/>
  <c r="C341" i="6"/>
  <c r="F315" i="6"/>
  <c r="B315" i="6"/>
  <c r="F263" i="6"/>
  <c r="B263" i="6"/>
  <c r="F211" i="6"/>
  <c r="B211" i="6"/>
  <c r="I653" i="5"/>
  <c r="E653" i="5"/>
  <c r="C653" i="5"/>
  <c r="G653" i="5"/>
  <c r="E419" i="5"/>
  <c r="H393" i="5"/>
  <c r="D393" i="5"/>
  <c r="G367" i="5"/>
  <c r="C367" i="5"/>
  <c r="F341" i="5"/>
  <c r="B341" i="5"/>
  <c r="E315" i="5"/>
  <c r="H289" i="5"/>
  <c r="D289" i="5"/>
  <c r="G263" i="5"/>
  <c r="C263" i="5"/>
  <c r="E653" i="7"/>
  <c r="E601" i="7"/>
  <c r="H575" i="7"/>
  <c r="D575" i="7"/>
  <c r="G549" i="7"/>
  <c r="C549" i="7"/>
  <c r="F523" i="7"/>
  <c r="B523" i="7"/>
  <c r="G497" i="7"/>
  <c r="C497" i="7"/>
  <c r="F471" i="7"/>
  <c r="B471" i="7"/>
  <c r="G445" i="7"/>
  <c r="C445" i="7"/>
  <c r="F419" i="7"/>
  <c r="B419" i="7"/>
  <c r="G393" i="7"/>
  <c r="C393" i="7"/>
  <c r="F367" i="7"/>
  <c r="B367" i="7"/>
  <c r="G341" i="7"/>
  <c r="C341" i="7"/>
  <c r="F315" i="7"/>
  <c r="B315" i="7"/>
  <c r="G289" i="7"/>
  <c r="C289" i="7"/>
  <c r="F263" i="7"/>
  <c r="B263" i="7"/>
  <c r="G237" i="7"/>
  <c r="C237" i="7"/>
  <c r="E627" i="6"/>
  <c r="I601" i="6"/>
  <c r="B601" i="6"/>
  <c r="F601" i="6"/>
  <c r="I549" i="6"/>
  <c r="B549" i="6"/>
  <c r="F549" i="6"/>
  <c r="I497" i="6"/>
  <c r="B497" i="6"/>
  <c r="F497" i="6"/>
  <c r="H445" i="6"/>
  <c r="G419" i="6"/>
  <c r="C367" i="6"/>
  <c r="B341" i="6"/>
  <c r="F289" i="6"/>
  <c r="B289" i="6"/>
  <c r="F237" i="6"/>
  <c r="B237" i="6"/>
  <c r="B471" i="5" l="1"/>
  <c r="B575" i="5"/>
  <c r="B523" i="5"/>
  <c r="I445" i="5"/>
  <c r="F445" i="5"/>
  <c r="D445" i="5"/>
  <c r="H445" i="5"/>
  <c r="C445" i="5"/>
  <c r="G445" i="5"/>
  <c r="E445" i="5"/>
  <c r="I497" i="5"/>
  <c r="F497" i="5"/>
  <c r="D497" i="5"/>
  <c r="H497" i="5"/>
  <c r="C497" i="5"/>
  <c r="G497" i="5"/>
  <c r="E497" i="5"/>
  <c r="I549" i="5"/>
  <c r="F549" i="5"/>
  <c r="D549" i="5"/>
  <c r="H549" i="5"/>
  <c r="C549" i="5"/>
  <c r="G549" i="5"/>
  <c r="E549" i="5"/>
  <c r="B445" i="5"/>
  <c r="B497" i="5"/>
  <c r="B549" i="5"/>
  <c r="I601" i="5"/>
  <c r="E601" i="5"/>
  <c r="C601" i="5"/>
  <c r="G601" i="5"/>
  <c r="D601" i="5"/>
  <c r="H601" i="5"/>
  <c r="F601" i="5"/>
  <c r="I471" i="5"/>
  <c r="C471" i="5"/>
  <c r="G471" i="5"/>
  <c r="E471" i="5"/>
  <c r="F471" i="5"/>
  <c r="D471" i="5"/>
  <c r="H471" i="5"/>
  <c r="I523" i="5"/>
  <c r="C523" i="5"/>
  <c r="G523" i="5"/>
  <c r="E523" i="5"/>
  <c r="F523" i="5"/>
  <c r="D523" i="5"/>
  <c r="H523" i="5"/>
  <c r="I575" i="5"/>
  <c r="C575" i="5"/>
  <c r="G575" i="5"/>
  <c r="E575" i="5"/>
  <c r="F575" i="5"/>
  <c r="D575" i="5"/>
  <c r="H575" i="5"/>
  <c r="I215" i="43" l="1"/>
  <c r="S571" i="58" l="1"/>
  <c r="I571" i="58"/>
  <c r="S567" i="58"/>
  <c r="I567" i="58"/>
  <c r="S566" i="58"/>
  <c r="S563" i="58"/>
  <c r="I563" i="58"/>
  <c r="S559" i="58"/>
  <c r="I559" i="58"/>
  <c r="S558" i="58"/>
  <c r="S555" i="58"/>
  <c r="I555" i="58"/>
  <c r="S546" i="58"/>
  <c r="I546" i="58"/>
  <c r="S545" i="58"/>
  <c r="S542" i="58"/>
  <c r="I542" i="58"/>
  <c r="S540" i="58"/>
  <c r="S538" i="58"/>
  <c r="I538" i="58"/>
  <c r="S537" i="58"/>
  <c r="S536" i="58"/>
  <c r="S534" i="58"/>
  <c r="I534" i="58"/>
  <c r="I533" i="58"/>
  <c r="S532" i="58"/>
  <c r="I532" i="58"/>
  <c r="S530" i="58"/>
  <c r="I530" i="58"/>
  <c r="S529" i="58"/>
  <c r="S528" i="58"/>
  <c r="I528" i="58"/>
  <c r="S521" i="58"/>
  <c r="I521" i="58"/>
  <c r="S520" i="58"/>
  <c r="S519" i="58"/>
  <c r="S518" i="58"/>
  <c r="S517" i="58"/>
  <c r="I517" i="58"/>
  <c r="S515" i="58"/>
  <c r="S513" i="58"/>
  <c r="I513" i="58"/>
  <c r="S512" i="58"/>
  <c r="I512" i="58"/>
  <c r="S511" i="58"/>
  <c r="S509" i="58"/>
  <c r="I509" i="58"/>
  <c r="S507" i="58"/>
  <c r="S505" i="58"/>
  <c r="I505" i="58"/>
  <c r="S504" i="58"/>
  <c r="I504" i="58"/>
  <c r="S503" i="58"/>
  <c r="S494" i="58"/>
  <c r="I493" i="58"/>
  <c r="S492" i="58"/>
  <c r="I492" i="58"/>
  <c r="S491" i="58"/>
  <c r="S490" i="58"/>
  <c r="S488" i="58"/>
  <c r="I488" i="58"/>
  <c r="S487" i="58"/>
  <c r="I484" i="58"/>
  <c r="S483" i="58"/>
  <c r="I481" i="58"/>
  <c r="S480" i="58"/>
  <c r="I480" i="58"/>
  <c r="S478" i="58"/>
  <c r="I477" i="58"/>
  <c r="S476" i="58"/>
  <c r="I476" i="58"/>
  <c r="S469" i="58"/>
  <c r="I469" i="58"/>
  <c r="I468" i="58"/>
  <c r="S467" i="58"/>
  <c r="I467" i="58"/>
  <c r="I464" i="58"/>
  <c r="S463" i="58"/>
  <c r="I463" i="58"/>
  <c r="S462" i="58"/>
  <c r="I461" i="58"/>
  <c r="I460" i="58"/>
  <c r="S459" i="58"/>
  <c r="I459" i="58"/>
  <c r="I458" i="58"/>
  <c r="S457" i="58"/>
  <c r="I457" i="58"/>
  <c r="I456" i="58"/>
  <c r="S455" i="58"/>
  <c r="I455" i="58"/>
  <c r="S453" i="58"/>
  <c r="S451" i="58"/>
  <c r="I451" i="58"/>
  <c r="S450" i="58"/>
  <c r="I450" i="58"/>
  <c r="G132" i="58" l="1"/>
  <c r="I301" i="58"/>
  <c r="I325" i="58"/>
  <c r="I326" i="58"/>
  <c r="I608" i="58"/>
  <c r="I611" i="58"/>
  <c r="I651" i="58"/>
  <c r="M184" i="58"/>
  <c r="AF184" i="58"/>
  <c r="H314" i="58"/>
  <c r="M418" i="58"/>
  <c r="AF418" i="58"/>
  <c r="S309" i="58"/>
  <c r="AC340" i="58"/>
  <c r="AC392" i="58"/>
  <c r="G392" i="58"/>
  <c r="S313" i="58"/>
  <c r="S303" i="58"/>
  <c r="AE418" i="58"/>
  <c r="N652" i="58"/>
  <c r="G340" i="58"/>
  <c r="I644" i="58"/>
  <c r="AC236" i="58"/>
  <c r="D236" i="58"/>
  <c r="I591" i="58"/>
  <c r="L210" i="58"/>
  <c r="AE210" i="58"/>
  <c r="AC132" i="58"/>
  <c r="S223" i="58"/>
  <c r="I228" i="58"/>
  <c r="I233" i="58"/>
  <c r="D262" i="58"/>
  <c r="S327" i="58"/>
  <c r="I337" i="58"/>
  <c r="D366" i="58"/>
  <c r="S347" i="58"/>
  <c r="D392" i="58"/>
  <c r="G418" i="58"/>
  <c r="AC418" i="58"/>
  <c r="G444" i="58"/>
  <c r="I594" i="58"/>
  <c r="AI175" i="58"/>
  <c r="AI180" i="58"/>
  <c r="H210" i="58"/>
  <c r="AD210" i="58"/>
  <c r="AI193" i="58"/>
  <c r="Q236" i="58"/>
  <c r="C236" i="58"/>
  <c r="AI303" i="58"/>
  <c r="AI309" i="58"/>
  <c r="E340" i="58"/>
  <c r="Q340" i="58"/>
  <c r="AI427" i="58"/>
  <c r="AI435" i="58"/>
  <c r="AI440" i="58"/>
  <c r="M600" i="58"/>
  <c r="S591" i="58"/>
  <c r="I592" i="58"/>
  <c r="S592" i="58"/>
  <c r="O600" i="58"/>
  <c r="N184" i="58"/>
  <c r="I283" i="58"/>
  <c r="AG418" i="58"/>
  <c r="N444" i="58"/>
  <c r="I616" i="58"/>
  <c r="I647" i="58"/>
  <c r="C158" i="58"/>
  <c r="O158" i="58"/>
  <c r="AI139" i="58"/>
  <c r="AI254" i="58"/>
  <c r="M288" i="58"/>
  <c r="X288" i="58"/>
  <c r="AF288" i="58"/>
  <c r="AI268" i="58"/>
  <c r="S588" i="58"/>
  <c r="S618" i="58"/>
  <c r="I619" i="58"/>
  <c r="S634" i="58"/>
  <c r="I636" i="58"/>
  <c r="AI164" i="58"/>
  <c r="AI279" i="58"/>
  <c r="X418" i="58"/>
  <c r="AG184" i="58"/>
  <c r="I276" i="58"/>
  <c r="AE314" i="58"/>
  <c r="S297" i="58"/>
  <c r="D158" i="58"/>
  <c r="I252" i="58"/>
  <c r="I258" i="58"/>
  <c r="B288" i="58"/>
  <c r="N288" i="58"/>
  <c r="AG288" i="58"/>
  <c r="S272" i="58"/>
  <c r="N392" i="58"/>
  <c r="AG392" i="58"/>
  <c r="D418" i="58"/>
  <c r="D444" i="58"/>
  <c r="G652" i="58"/>
  <c r="R652" i="58"/>
  <c r="AI150" i="58"/>
  <c r="AI398" i="58"/>
  <c r="AI402" i="58"/>
  <c r="I277" i="58"/>
  <c r="N418" i="58"/>
  <c r="AG444" i="58"/>
  <c r="AI205" i="58"/>
  <c r="AI223" i="58"/>
  <c r="C262" i="58"/>
  <c r="O262" i="58"/>
  <c r="Z262" i="58"/>
  <c r="AH262" i="58"/>
  <c r="C366" i="58"/>
  <c r="O366" i="58"/>
  <c r="Z366" i="58"/>
  <c r="AI347" i="58"/>
  <c r="AI353" i="58"/>
  <c r="AI360" i="58"/>
  <c r="AI364" i="58"/>
  <c r="C392" i="58"/>
  <c r="O392" i="58"/>
  <c r="Z392" i="58"/>
  <c r="AH392" i="58"/>
  <c r="AI373" i="58"/>
  <c r="S598" i="58"/>
  <c r="I612" i="58"/>
  <c r="AI228" i="58"/>
  <c r="M262" i="58"/>
  <c r="X262" i="58"/>
  <c r="AF262" i="58"/>
  <c r="AI242" i="58"/>
  <c r="AI246" i="58"/>
  <c r="AI253" i="58"/>
  <c r="H288" i="58"/>
  <c r="V288" i="58"/>
  <c r="AI267" i="58"/>
  <c r="AD288" i="58"/>
  <c r="AI271" i="58"/>
  <c r="AI287" i="58"/>
  <c r="E314" i="58"/>
  <c r="Q314" i="58"/>
  <c r="AI296" i="58"/>
  <c r="AI308" i="58"/>
  <c r="AI312" i="58"/>
  <c r="C340" i="58"/>
  <c r="O340" i="58"/>
  <c r="Z340" i="58"/>
  <c r="AH340" i="58"/>
  <c r="AI321" i="58"/>
  <c r="AI332" i="58"/>
  <c r="AI337" i="58"/>
  <c r="X366" i="58"/>
  <c r="AF366" i="58"/>
  <c r="AI346" i="58"/>
  <c r="AI358" i="58"/>
  <c r="AI363" i="58"/>
  <c r="M392" i="58"/>
  <c r="X392" i="58"/>
  <c r="AF392" i="58"/>
  <c r="AI372" i="58"/>
  <c r="AI415" i="58"/>
  <c r="M444" i="58"/>
  <c r="X444" i="58"/>
  <c r="AF444" i="58"/>
  <c r="AI424" i="58"/>
  <c r="AD444" i="58"/>
  <c r="E444" i="58"/>
  <c r="AI428" i="58"/>
  <c r="I646" i="58"/>
  <c r="AI111" i="58"/>
  <c r="AI112" i="58"/>
  <c r="I127" i="58"/>
  <c r="I119" i="58"/>
  <c r="S119" i="58"/>
  <c r="I120" i="58"/>
  <c r="M158" i="58"/>
  <c r="X158" i="58"/>
  <c r="AF158" i="58"/>
  <c r="H158" i="58"/>
  <c r="AI138" i="58"/>
  <c r="Z158" i="58"/>
  <c r="AH158" i="58"/>
  <c r="AI142" i="58"/>
  <c r="AI149" i="58"/>
  <c r="AI154" i="58"/>
  <c r="H184" i="58"/>
  <c r="AI163" i="58"/>
  <c r="V184" i="58"/>
  <c r="AD184" i="58"/>
  <c r="E184" i="58"/>
  <c r="Z184" i="58"/>
  <c r="AH184" i="58"/>
  <c r="X184" i="58"/>
  <c r="AI167" i="58"/>
  <c r="AI179" i="58"/>
  <c r="AI183" i="58"/>
  <c r="E210" i="58"/>
  <c r="Q210" i="58"/>
  <c r="O210" i="58"/>
  <c r="Z210" i="58"/>
  <c r="AF210" i="58"/>
  <c r="AI192" i="58"/>
  <c r="AI197" i="58"/>
  <c r="AI204" i="58"/>
  <c r="AI208" i="58"/>
  <c r="O236" i="58"/>
  <c r="Z236" i="58"/>
  <c r="AH236" i="58"/>
  <c r="AI217" i="58"/>
  <c r="AF625" i="58"/>
  <c r="D132" i="58"/>
  <c r="AA132" i="58"/>
  <c r="I112" i="58"/>
  <c r="S113" i="58"/>
  <c r="I116" i="58"/>
  <c r="S123" i="58"/>
  <c r="I125" i="58"/>
  <c r="S129" i="58"/>
  <c r="I137" i="58"/>
  <c r="B158" i="58"/>
  <c r="N158" i="58"/>
  <c r="Y158" i="58"/>
  <c r="AG158" i="58"/>
  <c r="S138" i="58"/>
  <c r="I141" i="58"/>
  <c r="S142" i="58"/>
  <c r="I146" i="58"/>
  <c r="S149" i="58"/>
  <c r="I151" i="58"/>
  <c r="I153" i="58"/>
  <c r="S154" i="58"/>
  <c r="I157" i="58"/>
  <c r="L184" i="58"/>
  <c r="S163" i="58"/>
  <c r="W184" i="58"/>
  <c r="AE184" i="58"/>
  <c r="I166" i="58"/>
  <c r="S167" i="58"/>
  <c r="I175" i="58"/>
  <c r="I176" i="58"/>
  <c r="S176" i="58"/>
  <c r="I177" i="58"/>
  <c r="I178" i="58"/>
  <c r="S179" i="58"/>
  <c r="I182" i="58"/>
  <c r="G210" i="58"/>
  <c r="R210" i="58"/>
  <c r="AC210" i="58"/>
  <c r="I191" i="58"/>
  <c r="S192" i="58"/>
  <c r="I195" i="58"/>
  <c r="I196" i="58"/>
  <c r="I201" i="58"/>
  <c r="S201" i="58"/>
  <c r="AI201" i="58"/>
  <c r="I202" i="58"/>
  <c r="S202" i="58"/>
  <c r="S204" i="58"/>
  <c r="AJ204" i="58" s="1"/>
  <c r="I207" i="58"/>
  <c r="S208" i="58"/>
  <c r="AA236" i="58"/>
  <c r="B236" i="58"/>
  <c r="I216" i="58"/>
  <c r="S217" i="58"/>
  <c r="I225" i="58"/>
  <c r="I226" i="58"/>
  <c r="I227" i="58"/>
  <c r="S228" i="58"/>
  <c r="S233" i="58"/>
  <c r="B262" i="58"/>
  <c r="I241" i="58"/>
  <c r="N262" i="58"/>
  <c r="Y262" i="58"/>
  <c r="S242" i="58"/>
  <c r="I245" i="58"/>
  <c r="I251" i="58"/>
  <c r="S251" i="58"/>
  <c r="AI251" i="58"/>
  <c r="S253" i="58"/>
  <c r="I257" i="58"/>
  <c r="S258" i="58"/>
  <c r="I261" i="58"/>
  <c r="L288" i="58"/>
  <c r="S267" i="58"/>
  <c r="W288" i="58"/>
  <c r="AE288" i="58"/>
  <c r="S277" i="58"/>
  <c r="AI277" i="58"/>
  <c r="I278" i="58"/>
  <c r="I281" i="58"/>
  <c r="I282" i="58"/>
  <c r="G314" i="58"/>
  <c r="R314" i="58"/>
  <c r="AC314" i="58"/>
  <c r="I295" i="58"/>
  <c r="I300" i="58"/>
  <c r="S301" i="58"/>
  <c r="I303" i="58"/>
  <c r="I304" i="58"/>
  <c r="I306" i="58"/>
  <c r="D340" i="58"/>
  <c r="AA340" i="58"/>
  <c r="I320" i="58"/>
  <c r="S321" i="58"/>
  <c r="I330" i="58"/>
  <c r="I331" i="58"/>
  <c r="S332" i="58"/>
  <c r="I336" i="58"/>
  <c r="B366" i="58"/>
  <c r="I345" i="58"/>
  <c r="I349" i="58"/>
  <c r="AI386" i="58"/>
  <c r="AI390" i="58"/>
  <c r="C418" i="58"/>
  <c r="O418" i="58"/>
  <c r="Z418" i="58"/>
  <c r="AH418" i="58"/>
  <c r="AI399" i="58"/>
  <c r="AD418" i="58"/>
  <c r="I115" i="58"/>
  <c r="AI115" i="58"/>
  <c r="AI189" i="58"/>
  <c r="V210" i="58"/>
  <c r="AI293" i="58"/>
  <c r="V314" i="58"/>
  <c r="I649" i="58"/>
  <c r="I148" i="58"/>
  <c r="I173" i="58"/>
  <c r="I179" i="58"/>
  <c r="I183" i="58"/>
  <c r="S199" i="58"/>
  <c r="AI199" i="58"/>
  <c r="I203" i="58"/>
  <c r="I208" i="58"/>
  <c r="R236" i="58"/>
  <c r="I217" i="58"/>
  <c r="I221" i="58"/>
  <c r="I222" i="58"/>
  <c r="I224" i="58"/>
  <c r="AA262" i="58"/>
  <c r="I250" i="58"/>
  <c r="Y288" i="58"/>
  <c r="I274" i="58"/>
  <c r="I275" i="58"/>
  <c r="S275" i="58"/>
  <c r="S293" i="58"/>
  <c r="L314" i="58"/>
  <c r="W314" i="58"/>
  <c r="AI301" i="58"/>
  <c r="AI327" i="58"/>
  <c r="I328" i="58"/>
  <c r="AA366" i="58"/>
  <c r="AI113" i="58"/>
  <c r="I126" i="58"/>
  <c r="AI127" i="58"/>
  <c r="AI128" i="58"/>
  <c r="AI129" i="58"/>
  <c r="S114" i="58"/>
  <c r="I118" i="58"/>
  <c r="I138" i="58"/>
  <c r="S150" i="58"/>
  <c r="I172" i="58"/>
  <c r="AI173" i="58"/>
  <c r="I123" i="58"/>
  <c r="AI123" i="58"/>
  <c r="I124" i="58"/>
  <c r="S124" i="58"/>
  <c r="AI124" i="58"/>
  <c r="E158" i="58"/>
  <c r="Q158" i="58"/>
  <c r="AI140" i="58"/>
  <c r="C184" i="58"/>
  <c r="O184" i="58"/>
  <c r="AI176" i="58"/>
  <c r="M210" i="58"/>
  <c r="X210" i="58"/>
  <c r="AI206" i="58"/>
  <c r="V236" i="58"/>
  <c r="AI215" i="58"/>
  <c r="E236" i="58"/>
  <c r="AI225" i="58"/>
  <c r="Q262" i="58"/>
  <c r="AI244" i="58"/>
  <c r="AI249" i="58"/>
  <c r="AI256" i="58"/>
  <c r="C288" i="58"/>
  <c r="O288" i="58"/>
  <c r="AH288" i="58"/>
  <c r="AI269" i="58"/>
  <c r="M314" i="58"/>
  <c r="X314" i="58"/>
  <c r="AF314" i="58"/>
  <c r="H340" i="58"/>
  <c r="AI319" i="58"/>
  <c r="V340" i="58"/>
  <c r="AD340" i="58"/>
  <c r="AI329" i="58"/>
  <c r="AI335" i="58"/>
  <c r="AI339" i="58"/>
  <c r="E366" i="58"/>
  <c r="H652" i="58"/>
  <c r="I634" i="58"/>
  <c r="S111" i="58"/>
  <c r="I114" i="58"/>
  <c r="V132" i="58"/>
  <c r="S127" i="58"/>
  <c r="S128" i="58"/>
  <c r="S131" i="58"/>
  <c r="R132" i="58"/>
  <c r="I121" i="58"/>
  <c r="S130" i="58"/>
  <c r="AA158" i="58"/>
  <c r="S147" i="58"/>
  <c r="I149" i="58"/>
  <c r="Y184" i="58"/>
  <c r="S175" i="58"/>
  <c r="L132" i="58"/>
  <c r="W132" i="58"/>
  <c r="AE132" i="58"/>
  <c r="AI119" i="58"/>
  <c r="S121" i="58"/>
  <c r="G158" i="58"/>
  <c r="AC158" i="58"/>
  <c r="I144" i="58"/>
  <c r="S145" i="58"/>
  <c r="AI145" i="58"/>
  <c r="I150" i="58"/>
  <c r="D184" i="58"/>
  <c r="AA184" i="58"/>
  <c r="I164" i="58"/>
  <c r="I168" i="58"/>
  <c r="I171" i="58"/>
  <c r="I174" i="58"/>
  <c r="I180" i="58"/>
  <c r="B210" i="58"/>
  <c r="I189" i="58"/>
  <c r="N210" i="58"/>
  <c r="Y210" i="58"/>
  <c r="AG210" i="58"/>
  <c r="I193" i="58"/>
  <c r="I197" i="58"/>
  <c r="S197" i="58"/>
  <c r="I198" i="58"/>
  <c r="I199" i="58"/>
  <c r="I209" i="58"/>
  <c r="L236" i="58"/>
  <c r="S215" i="58"/>
  <c r="W236" i="58"/>
  <c r="AE236" i="58"/>
  <c r="G236" i="58"/>
  <c r="I218" i="58"/>
  <c r="S218" i="58"/>
  <c r="AI218" i="58"/>
  <c r="S219" i="58"/>
  <c r="AI219" i="58"/>
  <c r="I220" i="58"/>
  <c r="I223" i="58"/>
  <c r="S225" i="58"/>
  <c r="I229" i="58"/>
  <c r="I230" i="58"/>
  <c r="S230" i="58"/>
  <c r="AI230" i="58"/>
  <c r="S231" i="58"/>
  <c r="AI231" i="58"/>
  <c r="I232" i="58"/>
  <c r="AI233" i="58"/>
  <c r="I234" i="58"/>
  <c r="S234" i="58"/>
  <c r="AI234" i="58"/>
  <c r="S235" i="58"/>
  <c r="AI235" i="58"/>
  <c r="G262" i="58"/>
  <c r="R262" i="58"/>
  <c r="AC262" i="58"/>
  <c r="I242" i="58"/>
  <c r="I243" i="58"/>
  <c r="S243" i="58"/>
  <c r="AI243" i="58"/>
  <c r="AG262" i="58"/>
  <c r="S244" i="58"/>
  <c r="I246" i="58"/>
  <c r="S246" i="58"/>
  <c r="I247" i="58"/>
  <c r="I248" i="58"/>
  <c r="S249" i="58"/>
  <c r="S256" i="58"/>
  <c r="AI258" i="58"/>
  <c r="I259" i="58"/>
  <c r="S259" i="58"/>
  <c r="AI259" i="58"/>
  <c r="S260" i="58"/>
  <c r="AI260" i="58"/>
  <c r="I267" i="58"/>
  <c r="D288" i="58"/>
  <c r="AA288" i="58"/>
  <c r="I268" i="58"/>
  <c r="S268" i="58"/>
  <c r="S269" i="58"/>
  <c r="I270" i="58"/>
  <c r="I271" i="58"/>
  <c r="S271" i="58"/>
  <c r="I272" i="58"/>
  <c r="AI272" i="58"/>
  <c r="S283" i="58"/>
  <c r="AI283" i="58"/>
  <c r="I284" i="58"/>
  <c r="S284" i="58"/>
  <c r="AI284" i="58"/>
  <c r="S285" i="58"/>
  <c r="AI285" i="58"/>
  <c r="I286" i="58"/>
  <c r="I287" i="58"/>
  <c r="S287" i="58"/>
  <c r="B314" i="58"/>
  <c r="I293" i="58"/>
  <c r="N314" i="58"/>
  <c r="Y314" i="58"/>
  <c r="AG314" i="58"/>
  <c r="S294" i="58"/>
  <c r="AI294" i="58"/>
  <c r="I296" i="58"/>
  <c r="S296" i="58"/>
  <c r="I297" i="58"/>
  <c r="AI297" i="58"/>
  <c r="S298" i="58"/>
  <c r="AI298" i="58"/>
  <c r="I299" i="58"/>
  <c r="I302" i="58"/>
  <c r="S305" i="58"/>
  <c r="I308" i="58"/>
  <c r="S308" i="58"/>
  <c r="I309" i="58"/>
  <c r="S310" i="58"/>
  <c r="AI310" i="58"/>
  <c r="I311" i="58"/>
  <c r="I312" i="58"/>
  <c r="S312" i="58"/>
  <c r="I313" i="58"/>
  <c r="AI313" i="58"/>
  <c r="S319" i="58"/>
  <c r="L340" i="58"/>
  <c r="W340" i="58"/>
  <c r="AE340" i="58"/>
  <c r="R340" i="58"/>
  <c r="I321" i="58"/>
  <c r="I322" i="58"/>
  <c r="S322" i="58"/>
  <c r="AI322" i="58"/>
  <c r="S323" i="58"/>
  <c r="AI323" i="58"/>
  <c r="I324" i="58"/>
  <c r="I327" i="58"/>
  <c r="S329" i="58"/>
  <c r="I333" i="58"/>
  <c r="I334" i="58"/>
  <c r="S334" i="58"/>
  <c r="AI334" i="58"/>
  <c r="S335" i="58"/>
  <c r="S337" i="58"/>
  <c r="I338" i="58"/>
  <c r="S338" i="58"/>
  <c r="AI338" i="58"/>
  <c r="S339" i="58"/>
  <c r="G366" i="58"/>
  <c r="R366" i="58"/>
  <c r="AC366" i="58"/>
  <c r="I346" i="58"/>
  <c r="S346" i="58"/>
  <c r="I347" i="58"/>
  <c r="N366" i="58"/>
  <c r="Y366" i="58"/>
  <c r="AG366" i="58"/>
  <c r="S348" i="58"/>
  <c r="AI348" i="58"/>
  <c r="AI433" i="58"/>
  <c r="AI443" i="58"/>
  <c r="S454" i="58"/>
  <c r="S458" i="58"/>
  <c r="S466" i="58"/>
  <c r="S479" i="58"/>
  <c r="I485" i="58"/>
  <c r="S544" i="58"/>
  <c r="S553" i="58"/>
  <c r="S557" i="58"/>
  <c r="S561" i="58"/>
  <c r="S565" i="58"/>
  <c r="S569" i="58"/>
  <c r="S573" i="58"/>
  <c r="I582" i="58"/>
  <c r="I585" i="58"/>
  <c r="I588" i="58"/>
  <c r="D626" i="58"/>
  <c r="AA626" i="58"/>
  <c r="S115" i="58"/>
  <c r="S116" i="58"/>
  <c r="M132" i="58"/>
  <c r="I128" i="58"/>
  <c r="I130" i="58"/>
  <c r="AI131" i="58"/>
  <c r="AI147" i="58"/>
  <c r="I163" i="58"/>
  <c r="B184" i="58"/>
  <c r="W210" i="58"/>
  <c r="I192" i="58"/>
  <c r="AI121" i="58"/>
  <c r="I122" i="58"/>
  <c r="V158" i="58"/>
  <c r="AI137" i="58"/>
  <c r="AD158" i="58"/>
  <c r="AI141" i="58"/>
  <c r="AI153" i="58"/>
  <c r="AI157" i="58"/>
  <c r="Q184" i="58"/>
  <c r="AI166" i="58"/>
  <c r="AI171" i="58"/>
  <c r="AI178" i="58"/>
  <c r="AI182" i="58"/>
  <c r="C210" i="58"/>
  <c r="AH210" i="58"/>
  <c r="AI191" i="58"/>
  <c r="AI202" i="58"/>
  <c r="AI207" i="58"/>
  <c r="M236" i="58"/>
  <c r="X236" i="58"/>
  <c r="AF236" i="58"/>
  <c r="H236" i="58"/>
  <c r="AI216" i="58"/>
  <c r="AD236" i="58"/>
  <c r="AI220" i="58"/>
  <c r="AI232" i="58"/>
  <c r="H262" i="58"/>
  <c r="V262" i="58"/>
  <c r="AI241" i="58"/>
  <c r="AD262" i="58"/>
  <c r="E262" i="58"/>
  <c r="AI245" i="58"/>
  <c r="AI257" i="58"/>
  <c r="AI261" i="58"/>
  <c r="E288" i="58"/>
  <c r="Q288" i="58"/>
  <c r="Z288" i="58"/>
  <c r="AI270" i="58"/>
  <c r="AI275" i="58"/>
  <c r="AI282" i="58"/>
  <c r="AI286" i="58"/>
  <c r="C314" i="58"/>
  <c r="O314" i="58"/>
  <c r="Z314" i="58"/>
  <c r="AH314" i="58"/>
  <c r="AI295" i="58"/>
  <c r="AD314" i="58"/>
  <c r="AI311" i="58"/>
  <c r="M340" i="58"/>
  <c r="X340" i="58"/>
  <c r="AF340" i="58"/>
  <c r="AI320" i="58"/>
  <c r="AI324" i="58"/>
  <c r="AI336" i="58"/>
  <c r="H366" i="58"/>
  <c r="V366" i="58"/>
  <c r="AI345" i="58"/>
  <c r="AD366" i="58"/>
  <c r="Q366" i="58"/>
  <c r="AH366" i="58"/>
  <c r="M366" i="58"/>
  <c r="AI349" i="58"/>
  <c r="H444" i="58"/>
  <c r="AI423" i="58"/>
  <c r="V444" i="58"/>
  <c r="S614" i="58"/>
  <c r="AF616" i="58"/>
  <c r="S616" i="58"/>
  <c r="I631" i="58"/>
  <c r="I635" i="58"/>
  <c r="I637" i="58"/>
  <c r="I639" i="58"/>
  <c r="I641" i="58"/>
  <c r="I643" i="58"/>
  <c r="I113" i="58"/>
  <c r="I147" i="58"/>
  <c r="S173" i="58"/>
  <c r="S180" i="58"/>
  <c r="B132" i="58"/>
  <c r="N132" i="58"/>
  <c r="Y132" i="58"/>
  <c r="AG132" i="58"/>
  <c r="AI114" i="58"/>
  <c r="AI116" i="58"/>
  <c r="I117" i="58"/>
  <c r="S126" i="58"/>
  <c r="I129" i="58"/>
  <c r="AI130" i="58"/>
  <c r="I131" i="58"/>
  <c r="S137" i="58"/>
  <c r="L158" i="58"/>
  <c r="W158" i="58"/>
  <c r="AE158" i="58"/>
  <c r="R158" i="58"/>
  <c r="I139" i="58"/>
  <c r="S139" i="58"/>
  <c r="I140" i="58"/>
  <c r="S140" i="58"/>
  <c r="S141" i="58"/>
  <c r="I142" i="58"/>
  <c r="I143" i="58"/>
  <c r="I145" i="58"/>
  <c r="I152" i="58"/>
  <c r="S152" i="58"/>
  <c r="AI152" i="58"/>
  <c r="S153" i="58"/>
  <c r="I154" i="58"/>
  <c r="I155" i="58"/>
  <c r="S155" i="58"/>
  <c r="AI155" i="58"/>
  <c r="I156" i="58"/>
  <c r="S156" i="58"/>
  <c r="AI156" i="58"/>
  <c r="S157" i="58"/>
  <c r="G184" i="58"/>
  <c r="R184" i="58"/>
  <c r="AC184" i="58"/>
  <c r="S164" i="58"/>
  <c r="I165" i="58"/>
  <c r="S165" i="58"/>
  <c r="AI165" i="58"/>
  <c r="S166" i="58"/>
  <c r="I167" i="58"/>
  <c r="S168" i="58"/>
  <c r="AI168" i="58"/>
  <c r="I169" i="58"/>
  <c r="I170" i="58"/>
  <c r="S171" i="58"/>
  <c r="S178" i="58"/>
  <c r="I181" i="58"/>
  <c r="S181" i="58"/>
  <c r="AI181" i="58"/>
  <c r="S182" i="58"/>
  <c r="S183" i="58"/>
  <c r="D210" i="58"/>
  <c r="S189" i="58"/>
  <c r="AA210" i="58"/>
  <c r="I190" i="58"/>
  <c r="S190" i="58"/>
  <c r="AI190" i="58"/>
  <c r="S191" i="58"/>
  <c r="S193" i="58"/>
  <c r="I194" i="58"/>
  <c r="S194" i="58"/>
  <c r="AI194" i="58"/>
  <c r="I200" i="58"/>
  <c r="I204" i="58"/>
  <c r="I205" i="58"/>
  <c r="S205" i="58"/>
  <c r="I206" i="58"/>
  <c r="S206" i="58"/>
  <c r="S207" i="58"/>
  <c r="S209" i="58"/>
  <c r="AI209" i="58"/>
  <c r="N236" i="58"/>
  <c r="Y236" i="58"/>
  <c r="AG236" i="58"/>
  <c r="S216" i="58"/>
  <c r="I219" i="58"/>
  <c r="S220" i="58"/>
  <c r="S227" i="58"/>
  <c r="AI227" i="58"/>
  <c r="I231" i="58"/>
  <c r="S232" i="58"/>
  <c r="I235" i="58"/>
  <c r="L262" i="58"/>
  <c r="S241" i="58"/>
  <c r="W262" i="58"/>
  <c r="AE262" i="58"/>
  <c r="I244" i="58"/>
  <c r="S245" i="58"/>
  <c r="I249" i="58"/>
  <c r="I253" i="58"/>
  <c r="I254" i="58"/>
  <c r="S254" i="58"/>
  <c r="I255" i="58"/>
  <c r="I256" i="58"/>
  <c r="S257" i="58"/>
  <c r="I260" i="58"/>
  <c r="S261" i="58"/>
  <c r="G288" i="58"/>
  <c r="R288" i="58"/>
  <c r="AC288" i="58"/>
  <c r="I269" i="58"/>
  <c r="S270" i="58"/>
  <c r="I273" i="58"/>
  <c r="I279" i="58"/>
  <c r="S279" i="58"/>
  <c r="I280" i="58"/>
  <c r="S280" i="58"/>
  <c r="AI280" i="58"/>
  <c r="S282" i="58"/>
  <c r="I285" i="58"/>
  <c r="S286" i="58"/>
  <c r="D314" i="58"/>
  <c r="AA314" i="58"/>
  <c r="I294" i="58"/>
  <c r="S295" i="58"/>
  <c r="I298" i="58"/>
  <c r="I305" i="58"/>
  <c r="AI305" i="58"/>
  <c r="S306" i="58"/>
  <c r="AI306" i="58"/>
  <c r="I307" i="58"/>
  <c r="I310" i="58"/>
  <c r="S311" i="58"/>
  <c r="B340" i="58"/>
  <c r="I319" i="58"/>
  <c r="N340" i="58"/>
  <c r="Y340" i="58"/>
  <c r="AG340" i="58"/>
  <c r="S320" i="58"/>
  <c r="I323" i="58"/>
  <c r="S324" i="58"/>
  <c r="I329" i="58"/>
  <c r="S331" i="58"/>
  <c r="AI331" i="58"/>
  <c r="I332" i="58"/>
  <c r="I335" i="58"/>
  <c r="S336" i="58"/>
  <c r="I339" i="58"/>
  <c r="S345" i="58"/>
  <c r="L366" i="58"/>
  <c r="W366" i="58"/>
  <c r="AE366" i="58"/>
  <c r="I348" i="58"/>
  <c r="S349" i="58"/>
  <c r="I487" i="58"/>
  <c r="S495" i="58"/>
  <c r="S508" i="58"/>
  <c r="S516" i="58"/>
  <c r="S533" i="58"/>
  <c r="S541" i="58"/>
  <c r="S554" i="58"/>
  <c r="S562" i="58"/>
  <c r="S570" i="58"/>
  <c r="I580" i="58"/>
  <c r="S580" i="58"/>
  <c r="I597" i="58"/>
  <c r="G626" i="58"/>
  <c r="R626" i="58"/>
  <c r="AC626" i="58"/>
  <c r="I354" i="58"/>
  <c r="I356" i="58"/>
  <c r="I357" i="58"/>
  <c r="S358" i="58"/>
  <c r="B392" i="58"/>
  <c r="I371" i="58"/>
  <c r="Y392" i="58"/>
  <c r="S372" i="58"/>
  <c r="I378" i="58"/>
  <c r="I379" i="58"/>
  <c r="S379" i="58"/>
  <c r="I380" i="58"/>
  <c r="I381" i="58"/>
  <c r="S384" i="58"/>
  <c r="I386" i="58"/>
  <c r="I387" i="58"/>
  <c r="S387" i="58"/>
  <c r="I388" i="58"/>
  <c r="S388" i="58"/>
  <c r="S389" i="58"/>
  <c r="AI389" i="58"/>
  <c r="I390" i="58"/>
  <c r="I391" i="58"/>
  <c r="AI391" i="58"/>
  <c r="I397" i="58"/>
  <c r="B418" i="58"/>
  <c r="Y418" i="58"/>
  <c r="L418" i="58"/>
  <c r="S398" i="58"/>
  <c r="I400" i="58"/>
  <c r="I401" i="58"/>
  <c r="S402" i="58"/>
  <c r="I406" i="58"/>
  <c r="S409" i="58"/>
  <c r="S412" i="58"/>
  <c r="I413" i="58"/>
  <c r="S413" i="58"/>
  <c r="AI413" i="58"/>
  <c r="S414" i="58"/>
  <c r="AI414" i="58"/>
  <c r="I415" i="58"/>
  <c r="S416" i="58"/>
  <c r="I417" i="58"/>
  <c r="AI417" i="58"/>
  <c r="L444" i="58"/>
  <c r="S423" i="58"/>
  <c r="W444" i="58"/>
  <c r="AE444" i="58"/>
  <c r="R444" i="58"/>
  <c r="AA444" i="58"/>
  <c r="I426" i="58"/>
  <c r="S426" i="58"/>
  <c r="AI426" i="58"/>
  <c r="S427" i="58"/>
  <c r="I428" i="58"/>
  <c r="I431" i="58"/>
  <c r="I438" i="58"/>
  <c r="S438" i="58"/>
  <c r="S439" i="58"/>
  <c r="AI439" i="58"/>
  <c r="S441" i="58"/>
  <c r="I442" i="58"/>
  <c r="S442" i="58"/>
  <c r="S443" i="58"/>
  <c r="I486" i="58"/>
  <c r="I491" i="58"/>
  <c r="I495" i="58"/>
  <c r="I508" i="58"/>
  <c r="I516" i="58"/>
  <c r="I520" i="58"/>
  <c r="I529" i="58"/>
  <c r="I537" i="58"/>
  <c r="I541" i="58"/>
  <c r="I545" i="58"/>
  <c r="I554" i="58"/>
  <c r="I558" i="58"/>
  <c r="I562" i="58"/>
  <c r="I566" i="58"/>
  <c r="I570" i="58"/>
  <c r="B600" i="58"/>
  <c r="S581" i="58"/>
  <c r="S583" i="58"/>
  <c r="I587" i="58"/>
  <c r="S587" i="58"/>
  <c r="E626" i="58"/>
  <c r="Q626" i="58"/>
  <c r="AB626" i="58"/>
  <c r="AF614" i="58"/>
  <c r="AF618" i="58"/>
  <c r="AF620" i="58"/>
  <c r="S620" i="58"/>
  <c r="I623" i="58"/>
  <c r="AF624" i="58"/>
  <c r="S624" i="58"/>
  <c r="S631" i="58"/>
  <c r="I632" i="58"/>
  <c r="S635" i="58"/>
  <c r="S639" i="58"/>
  <c r="S643" i="58"/>
  <c r="S647" i="58"/>
  <c r="S651" i="58"/>
  <c r="I350" i="58"/>
  <c r="I351" i="58"/>
  <c r="I352" i="58"/>
  <c r="S353" i="58"/>
  <c r="S360" i="58"/>
  <c r="I362" i="58"/>
  <c r="S362" i="58"/>
  <c r="I363" i="58"/>
  <c r="S363" i="58"/>
  <c r="S364" i="58"/>
  <c r="AA392" i="58"/>
  <c r="I372" i="58"/>
  <c r="S373" i="58"/>
  <c r="W392" i="58"/>
  <c r="AE392" i="58"/>
  <c r="I374" i="58"/>
  <c r="I375" i="58"/>
  <c r="S375" i="58"/>
  <c r="AI375" i="58"/>
  <c r="I376" i="58"/>
  <c r="S376" i="58"/>
  <c r="AI376" i="58"/>
  <c r="I383" i="58"/>
  <c r="S383" i="58"/>
  <c r="I384" i="58"/>
  <c r="AI384" i="58"/>
  <c r="S386" i="58"/>
  <c r="I389" i="58"/>
  <c r="S390" i="58"/>
  <c r="AA418" i="58"/>
  <c r="I398" i="58"/>
  <c r="S399" i="58"/>
  <c r="I402" i="58"/>
  <c r="I409" i="58"/>
  <c r="AI409" i="58"/>
  <c r="S410" i="58"/>
  <c r="AI410" i="58"/>
  <c r="I411" i="58"/>
  <c r="I414" i="58"/>
  <c r="S415" i="58"/>
  <c r="I423" i="58"/>
  <c r="B444" i="58"/>
  <c r="Y444" i="58"/>
  <c r="S424" i="58"/>
  <c r="I427" i="58"/>
  <c r="S428" i="58"/>
  <c r="S435" i="58"/>
  <c r="I436" i="58"/>
  <c r="I437" i="58"/>
  <c r="I439" i="58"/>
  <c r="S440" i="58"/>
  <c r="I443" i="58"/>
  <c r="I452" i="58"/>
  <c r="I501" i="58"/>
  <c r="I579" i="58"/>
  <c r="D600" i="58"/>
  <c r="S579" i="58"/>
  <c r="N600" i="58"/>
  <c r="I584" i="58"/>
  <c r="S584" i="58"/>
  <c r="I586" i="58"/>
  <c r="H626" i="58"/>
  <c r="AF605" i="58"/>
  <c r="V626" i="58"/>
  <c r="AD626" i="58"/>
  <c r="AF609" i="58"/>
  <c r="AF617" i="58"/>
  <c r="I622" i="58"/>
  <c r="S625" i="58"/>
  <c r="S638" i="58"/>
  <c r="S642" i="58"/>
  <c r="S650" i="58"/>
  <c r="AI355" i="58"/>
  <c r="AI361" i="58"/>
  <c r="AI365" i="58"/>
  <c r="E392" i="58"/>
  <c r="Q392" i="58"/>
  <c r="AI374" i="58"/>
  <c r="AI379" i="58"/>
  <c r="AI387" i="58"/>
  <c r="E418" i="58"/>
  <c r="Q418" i="58"/>
  <c r="AI400" i="58"/>
  <c r="AI412" i="58"/>
  <c r="AI416" i="58"/>
  <c r="C444" i="58"/>
  <c r="O444" i="58"/>
  <c r="Z444" i="58"/>
  <c r="AH444" i="58"/>
  <c r="AI425" i="58"/>
  <c r="AI436" i="58"/>
  <c r="AI441" i="58"/>
  <c r="S452" i="58"/>
  <c r="S456" i="58"/>
  <c r="S460" i="58"/>
  <c r="S464" i="58"/>
  <c r="S468" i="58"/>
  <c r="S477" i="58"/>
  <c r="I482" i="58"/>
  <c r="S501" i="58"/>
  <c r="I589" i="58"/>
  <c r="S589" i="58"/>
  <c r="I598" i="58"/>
  <c r="S605" i="58"/>
  <c r="W626" i="58"/>
  <c r="I606" i="58"/>
  <c r="AF607" i="58"/>
  <c r="S607" i="58"/>
  <c r="I610" i="58"/>
  <c r="I614" i="58"/>
  <c r="AF615" i="58"/>
  <c r="S615" i="58"/>
  <c r="S617" i="58"/>
  <c r="AG617" i="58" s="1"/>
  <c r="I618" i="58"/>
  <c r="D652" i="58"/>
  <c r="I638" i="58"/>
  <c r="I640" i="58"/>
  <c r="I642" i="58"/>
  <c r="M652" i="58"/>
  <c r="I648" i="58"/>
  <c r="I650" i="58"/>
  <c r="I353" i="58"/>
  <c r="S355" i="58"/>
  <c r="I358" i="58"/>
  <c r="I359" i="58"/>
  <c r="I360" i="58"/>
  <c r="S361" i="58"/>
  <c r="I364" i="58"/>
  <c r="S365" i="58"/>
  <c r="R392" i="58"/>
  <c r="I373" i="58"/>
  <c r="S374" i="58"/>
  <c r="I377" i="58"/>
  <c r="I382" i="58"/>
  <c r="I385" i="58"/>
  <c r="S391" i="58"/>
  <c r="R418" i="58"/>
  <c r="I399" i="58"/>
  <c r="S400" i="58"/>
  <c r="I403" i="58"/>
  <c r="S405" i="58"/>
  <c r="I407" i="58"/>
  <c r="I408" i="58"/>
  <c r="I410" i="58"/>
  <c r="I424" i="58"/>
  <c r="S425" i="58"/>
  <c r="I433" i="58"/>
  <c r="S433" i="58"/>
  <c r="I434" i="58"/>
  <c r="I435" i="58"/>
  <c r="S436" i="58"/>
  <c r="I440" i="58"/>
  <c r="I449" i="58"/>
  <c r="I453" i="58"/>
  <c r="I465" i="58"/>
  <c r="I478" i="58"/>
  <c r="I483" i="58"/>
  <c r="I502" i="58"/>
  <c r="I506" i="58"/>
  <c r="I510" i="58"/>
  <c r="I514" i="58"/>
  <c r="I518" i="58"/>
  <c r="I531" i="58"/>
  <c r="I535" i="58"/>
  <c r="I539" i="58"/>
  <c r="I543" i="58"/>
  <c r="I547" i="58"/>
  <c r="I556" i="58"/>
  <c r="I560" i="58"/>
  <c r="I564" i="58"/>
  <c r="I568" i="58"/>
  <c r="I572" i="58"/>
  <c r="I583" i="58"/>
  <c r="I593" i="58"/>
  <c r="S597" i="58"/>
  <c r="I599" i="58"/>
  <c r="X626" i="58"/>
  <c r="I607" i="58"/>
  <c r="S609" i="58"/>
  <c r="I615" i="58"/>
  <c r="AF622" i="58"/>
  <c r="S622" i="58"/>
  <c r="I625" i="58"/>
  <c r="S633" i="58"/>
  <c r="S637" i="58"/>
  <c r="S641" i="58"/>
  <c r="S649" i="58"/>
  <c r="AI350" i="58"/>
  <c r="AI357" i="58"/>
  <c r="AI362" i="58"/>
  <c r="AJ362" i="58" s="1"/>
  <c r="H392" i="58"/>
  <c r="V392" i="58"/>
  <c r="AI371" i="58"/>
  <c r="AD392" i="58"/>
  <c r="AI383" i="58"/>
  <c r="AI388" i="58"/>
  <c r="H418" i="58"/>
  <c r="V418" i="58"/>
  <c r="AI397" i="58"/>
  <c r="AI401" i="58"/>
  <c r="AI407" i="58"/>
  <c r="Q444" i="58"/>
  <c r="AI431" i="58"/>
  <c r="AI438" i="58"/>
  <c r="AI442" i="58"/>
  <c r="S449" i="58"/>
  <c r="S461" i="58"/>
  <c r="S465" i="58"/>
  <c r="I489" i="58"/>
  <c r="S493" i="58"/>
  <c r="S502" i="58"/>
  <c r="S506" i="58"/>
  <c r="S510" i="58"/>
  <c r="S514" i="58"/>
  <c r="S531" i="58"/>
  <c r="S535" i="58"/>
  <c r="S539" i="58"/>
  <c r="S543" i="58"/>
  <c r="S547" i="58"/>
  <c r="S556" i="58"/>
  <c r="S560" i="58"/>
  <c r="S564" i="58"/>
  <c r="S568" i="58"/>
  <c r="S572" i="58"/>
  <c r="H600" i="58"/>
  <c r="I581" i="58"/>
  <c r="S582" i="58"/>
  <c r="I590" i="58"/>
  <c r="S594" i="58"/>
  <c r="I596" i="58"/>
  <c r="S596" i="58"/>
  <c r="I605" i="58"/>
  <c r="B626" i="58"/>
  <c r="N626" i="58"/>
  <c r="Y626" i="58"/>
  <c r="AF606" i="58"/>
  <c r="S606" i="58"/>
  <c r="S608" i="58"/>
  <c r="I609" i="58"/>
  <c r="AF610" i="58"/>
  <c r="S610" i="58"/>
  <c r="I613" i="58"/>
  <c r="I617" i="58"/>
  <c r="I621" i="58"/>
  <c r="S621" i="58"/>
  <c r="AF621" i="58"/>
  <c r="Q652" i="58"/>
  <c r="I633" i="58"/>
  <c r="S350" i="58"/>
  <c r="I355" i="58"/>
  <c r="S357" i="58"/>
  <c r="I361" i="58"/>
  <c r="I365" i="58"/>
  <c r="S371" i="58"/>
  <c r="L392" i="58"/>
  <c r="S397" i="58"/>
  <c r="W418" i="58"/>
  <c r="S401" i="58"/>
  <c r="I404" i="58"/>
  <c r="I405" i="58"/>
  <c r="AI405" i="58"/>
  <c r="S407" i="58"/>
  <c r="I412" i="58"/>
  <c r="I416" i="58"/>
  <c r="S417" i="58"/>
  <c r="AC444" i="58"/>
  <c r="I425" i="58"/>
  <c r="I429" i="58"/>
  <c r="I430" i="58"/>
  <c r="S431" i="58"/>
  <c r="I432" i="58"/>
  <c r="I441" i="58"/>
  <c r="I454" i="58"/>
  <c r="I462" i="58"/>
  <c r="I466" i="58"/>
  <c r="I475" i="58"/>
  <c r="I479" i="58"/>
  <c r="I490" i="58"/>
  <c r="I494" i="58"/>
  <c r="I503" i="58"/>
  <c r="I507" i="58"/>
  <c r="I511" i="58"/>
  <c r="I515" i="58"/>
  <c r="I519" i="58"/>
  <c r="I536" i="58"/>
  <c r="I540" i="58"/>
  <c r="I544" i="58"/>
  <c r="I553" i="58"/>
  <c r="I557" i="58"/>
  <c r="I561" i="58"/>
  <c r="I565" i="58"/>
  <c r="I569" i="58"/>
  <c r="I573" i="58"/>
  <c r="L600" i="58"/>
  <c r="I595" i="58"/>
  <c r="S595" i="58"/>
  <c r="S599" i="58"/>
  <c r="C626" i="58"/>
  <c r="O626" i="58"/>
  <c r="Z626" i="58"/>
  <c r="S613" i="58"/>
  <c r="AF613" i="58"/>
  <c r="I620" i="58"/>
  <c r="S623" i="58"/>
  <c r="I624" i="58"/>
  <c r="S632" i="58"/>
  <c r="S636" i="58"/>
  <c r="S640" i="58"/>
  <c r="S644" i="58"/>
  <c r="S648" i="58"/>
  <c r="I75" i="58"/>
  <c r="I64" i="58"/>
  <c r="I66" i="58"/>
  <c r="I70" i="58"/>
  <c r="AJ309" i="58" l="1"/>
  <c r="AJ442" i="58"/>
  <c r="AJ313" i="58"/>
  <c r="AJ171" i="58"/>
  <c r="AJ303" i="58"/>
  <c r="AJ205" i="58"/>
  <c r="AJ364" i="58"/>
  <c r="AJ254" i="58"/>
  <c r="AJ139" i="58"/>
  <c r="AJ360" i="58"/>
  <c r="AJ398" i="58"/>
  <c r="AJ217" i="58"/>
  <c r="AJ272" i="58"/>
  <c r="AJ246" i="58"/>
  <c r="AJ223" i="58"/>
  <c r="AJ332" i="58"/>
  <c r="AJ427" i="58"/>
  <c r="AJ436" i="58"/>
  <c r="AJ424" i="58"/>
  <c r="AJ353" i="58"/>
  <c r="AG618" i="58"/>
  <c r="AJ297" i="58"/>
  <c r="AJ150" i="58"/>
  <c r="AJ275" i="58"/>
  <c r="AJ253" i="58"/>
  <c r="AJ295" i="58"/>
  <c r="AJ399" i="58"/>
  <c r="AJ402" i="58"/>
  <c r="AJ193" i="58"/>
  <c r="AJ347" i="58"/>
  <c r="AJ435" i="58"/>
  <c r="AJ346" i="58"/>
  <c r="AJ327" i="58"/>
  <c r="AJ417" i="58"/>
  <c r="AJ365" i="58"/>
  <c r="AJ268" i="58"/>
  <c r="AI126" i="58"/>
  <c r="AJ126" i="58" s="1"/>
  <c r="AJ349" i="58"/>
  <c r="AJ413" i="58"/>
  <c r="AJ127" i="58"/>
  <c r="O132" i="58"/>
  <c r="AJ339" i="58"/>
  <c r="AJ179" i="58"/>
  <c r="AJ391" i="58"/>
  <c r="AJ358" i="58"/>
  <c r="AJ121" i="58"/>
  <c r="AJ190" i="58"/>
  <c r="AJ141" i="58"/>
  <c r="AJ242" i="58"/>
  <c r="AJ439" i="58"/>
  <c r="AJ412" i="58"/>
  <c r="AJ175" i="58"/>
  <c r="AJ357" i="58"/>
  <c r="AG613" i="58"/>
  <c r="L626" i="58"/>
  <c r="V630" i="58" s="1"/>
  <c r="AJ227" i="58"/>
  <c r="AJ375" i="58"/>
  <c r="AJ199" i="58"/>
  <c r="AJ387" i="58"/>
  <c r="AJ119" i="58"/>
  <c r="S87" i="58"/>
  <c r="G600" i="58"/>
  <c r="E132" i="58"/>
  <c r="AJ335" i="58"/>
  <c r="AJ388" i="58"/>
  <c r="I100" i="58"/>
  <c r="AJ361" i="58"/>
  <c r="AJ216" i="58"/>
  <c r="AJ301" i="58"/>
  <c r="AJ180" i="58"/>
  <c r="AJ249" i="58"/>
  <c r="Z132" i="58"/>
  <c r="AJ324" i="58"/>
  <c r="AJ176" i="58"/>
  <c r="AF132" i="58"/>
  <c r="AJ379" i="58"/>
  <c r="AJ128" i="58"/>
  <c r="AJ115" i="58"/>
  <c r="AH132" i="58"/>
  <c r="AJ363" i="58"/>
  <c r="S49" i="58"/>
  <c r="AJ431" i="58"/>
  <c r="AG614" i="58"/>
  <c r="R600" i="58"/>
  <c r="AJ440" i="58"/>
  <c r="AJ386" i="58"/>
  <c r="AJ306" i="58"/>
  <c r="AJ157" i="58"/>
  <c r="AJ153" i="58"/>
  <c r="AJ294" i="58"/>
  <c r="AJ231" i="58"/>
  <c r="AJ130" i="58"/>
  <c r="AJ123" i="58"/>
  <c r="AJ192" i="58"/>
  <c r="S646" i="58"/>
  <c r="AJ323" i="58"/>
  <c r="AJ298" i="58"/>
  <c r="AJ285" i="58"/>
  <c r="AJ230" i="58"/>
  <c r="AG624" i="58"/>
  <c r="AJ334" i="58"/>
  <c r="AG54" i="58"/>
  <c r="AI51" i="58"/>
  <c r="AG621" i="58"/>
  <c r="AJ438" i="58"/>
  <c r="AG625" i="58"/>
  <c r="AJ280" i="58"/>
  <c r="AJ164" i="58"/>
  <c r="AJ284" i="58"/>
  <c r="AJ124" i="58"/>
  <c r="AD132" i="58"/>
  <c r="AJ201" i="58"/>
  <c r="AJ167" i="58"/>
  <c r="AJ152" i="58"/>
  <c r="AJ271" i="58"/>
  <c r="AJ243" i="58"/>
  <c r="AI35" i="58"/>
  <c r="E600" i="58"/>
  <c r="AJ350" i="58"/>
  <c r="AG615" i="58"/>
  <c r="AJ428" i="58"/>
  <c r="AJ414" i="58"/>
  <c r="S112" i="58"/>
  <c r="AJ112" i="58" s="1"/>
  <c r="AJ116" i="58"/>
  <c r="AJ225" i="58"/>
  <c r="AJ197" i="58"/>
  <c r="AJ251" i="58"/>
  <c r="AJ233" i="58"/>
  <c r="X132" i="58"/>
  <c r="AJ207" i="58"/>
  <c r="AJ165" i="58"/>
  <c r="AJ156" i="58"/>
  <c r="AJ202" i="58"/>
  <c r="AJ310" i="58"/>
  <c r="AJ189" i="58"/>
  <c r="I86" i="58"/>
  <c r="AJ415" i="58"/>
  <c r="AJ173" i="58"/>
  <c r="AG606" i="58"/>
  <c r="AG609" i="58"/>
  <c r="AJ373" i="58"/>
  <c r="AJ279" i="58"/>
  <c r="AJ261" i="58"/>
  <c r="AJ168" i="58"/>
  <c r="AJ312" i="58"/>
  <c r="AJ305" i="58"/>
  <c r="AJ145" i="58"/>
  <c r="I288" i="58"/>
  <c r="E289" i="58" s="1"/>
  <c r="AJ208" i="58"/>
  <c r="AJ113" i="58"/>
  <c r="AG610" i="58"/>
  <c r="AF623" i="58"/>
  <c r="AG623" i="58" s="1"/>
  <c r="AF608" i="58"/>
  <c r="AG608" i="58" s="1"/>
  <c r="AJ401" i="58"/>
  <c r="AJ371" i="58"/>
  <c r="AJ407" i="58"/>
  <c r="AG620" i="58"/>
  <c r="I444" i="58"/>
  <c r="B445" i="58" s="1"/>
  <c r="AJ441" i="58"/>
  <c r="AJ220" i="58"/>
  <c r="P574" i="58"/>
  <c r="S475" i="58"/>
  <c r="I210" i="58"/>
  <c r="Z211" i="58" s="1"/>
  <c r="AJ111" i="58"/>
  <c r="AJ256" i="58"/>
  <c r="AJ267" i="58"/>
  <c r="AI45" i="58"/>
  <c r="I78" i="58"/>
  <c r="I90" i="58"/>
  <c r="I103" i="58"/>
  <c r="S95" i="58"/>
  <c r="S94" i="58"/>
  <c r="S93" i="58"/>
  <c r="I105" i="58"/>
  <c r="AI48" i="58"/>
  <c r="I69" i="58"/>
  <c r="P470" i="58"/>
  <c r="S470" i="58" s="1"/>
  <c r="T470" i="58" s="1"/>
  <c r="M626" i="58"/>
  <c r="P522" i="58"/>
  <c r="AJ423" i="58"/>
  <c r="I418" i="58"/>
  <c r="AA419" i="58" s="1"/>
  <c r="AJ345" i="58"/>
  <c r="AJ209" i="58"/>
  <c r="AJ182" i="58"/>
  <c r="AJ131" i="58"/>
  <c r="AJ137" i="58"/>
  <c r="AJ433" i="58"/>
  <c r="I314" i="58"/>
  <c r="AA315" i="58" s="1"/>
  <c r="AJ235" i="58"/>
  <c r="Q132" i="58"/>
  <c r="AJ206" i="58"/>
  <c r="AJ114" i="58"/>
  <c r="AJ321" i="58"/>
  <c r="I158" i="58"/>
  <c r="V159" i="58" s="1"/>
  <c r="S46" i="58"/>
  <c r="AI38" i="58"/>
  <c r="I41" i="58"/>
  <c r="I95" i="58"/>
  <c r="AJ241" i="58"/>
  <c r="C132" i="58"/>
  <c r="AC54" i="58"/>
  <c r="I48" i="58"/>
  <c r="S52" i="58"/>
  <c r="AI37" i="58"/>
  <c r="I92" i="58"/>
  <c r="I74" i="58"/>
  <c r="I59" i="58"/>
  <c r="S38" i="58"/>
  <c r="I33" i="58"/>
  <c r="I93" i="58"/>
  <c r="I102" i="58"/>
  <c r="F574" i="58"/>
  <c r="F496" i="58"/>
  <c r="AJ397" i="58"/>
  <c r="AG616" i="58"/>
  <c r="F470" i="58"/>
  <c r="AJ374" i="58"/>
  <c r="W630" i="58"/>
  <c r="C652" i="58"/>
  <c r="AB630" i="58"/>
  <c r="AJ426" i="58"/>
  <c r="C600" i="58"/>
  <c r="AJ336" i="58"/>
  <c r="AJ311" i="58"/>
  <c r="AJ286" i="58"/>
  <c r="AJ181" i="58"/>
  <c r="AJ155" i="58"/>
  <c r="AJ166" i="58"/>
  <c r="AJ348" i="58"/>
  <c r="AJ283" i="58"/>
  <c r="AJ260" i="58"/>
  <c r="AJ234" i="58"/>
  <c r="AJ219" i="58"/>
  <c r="AJ244" i="58"/>
  <c r="AJ390" i="58"/>
  <c r="AJ258" i="58"/>
  <c r="AJ142" i="58"/>
  <c r="AJ129" i="58"/>
  <c r="H132" i="58"/>
  <c r="AJ287" i="58"/>
  <c r="I67" i="58"/>
  <c r="I44" i="58"/>
  <c r="I46" i="58"/>
  <c r="I72" i="58"/>
  <c r="AI36" i="58"/>
  <c r="AI34" i="58"/>
  <c r="I68" i="58"/>
  <c r="G106" i="58"/>
  <c r="I87" i="58"/>
  <c r="Y630" i="58"/>
  <c r="AJ191" i="58"/>
  <c r="AJ269" i="58"/>
  <c r="AJ293" i="58"/>
  <c r="AJ372" i="58"/>
  <c r="AF54" i="58"/>
  <c r="S51" i="58"/>
  <c r="I73" i="58"/>
  <c r="I89" i="58"/>
  <c r="Z54" i="58"/>
  <c r="I60" i="58"/>
  <c r="I340" i="58"/>
  <c r="D341" i="58" s="1"/>
  <c r="AJ215" i="58"/>
  <c r="I366" i="58"/>
  <c r="B367" i="58" s="1"/>
  <c r="I236" i="58"/>
  <c r="V237" i="58" s="1"/>
  <c r="AJ163" i="58"/>
  <c r="AE54" i="58"/>
  <c r="Y54" i="58"/>
  <c r="S41" i="58"/>
  <c r="I38" i="58"/>
  <c r="I37" i="58"/>
  <c r="I76" i="58"/>
  <c r="I96" i="58"/>
  <c r="I65" i="58"/>
  <c r="I79" i="58"/>
  <c r="S105" i="58"/>
  <c r="S36" i="58"/>
  <c r="L54" i="58"/>
  <c r="S104" i="58"/>
  <c r="D106" i="58"/>
  <c r="S88" i="58"/>
  <c r="I91" i="58"/>
  <c r="S101" i="58"/>
  <c r="AJ425" i="58"/>
  <c r="AJ405" i="58"/>
  <c r="AG605" i="58"/>
  <c r="AJ376" i="58"/>
  <c r="AJ443" i="58"/>
  <c r="AJ416" i="58"/>
  <c r="AJ409" i="58"/>
  <c r="AJ384" i="58"/>
  <c r="AJ320" i="58"/>
  <c r="AJ257" i="58"/>
  <c r="AJ232" i="58"/>
  <c r="AJ194" i="58"/>
  <c r="AJ178" i="58"/>
  <c r="AJ282" i="58"/>
  <c r="AJ322" i="58"/>
  <c r="AJ319" i="58"/>
  <c r="AJ259" i="58"/>
  <c r="AJ218" i="58"/>
  <c r="AJ277" i="58"/>
  <c r="AJ154" i="58"/>
  <c r="AJ138" i="58"/>
  <c r="AJ149" i="58"/>
  <c r="AJ337" i="58"/>
  <c r="I104" i="58"/>
  <c r="I97" i="58"/>
  <c r="W54" i="58"/>
  <c r="AI41" i="58"/>
  <c r="AI46" i="58"/>
  <c r="AD54" i="58"/>
  <c r="I62" i="58"/>
  <c r="S33" i="58"/>
  <c r="I63" i="58"/>
  <c r="S100" i="58"/>
  <c r="I101" i="58"/>
  <c r="AI50" i="58"/>
  <c r="X54" i="58"/>
  <c r="I626" i="58"/>
  <c r="G627" i="58" s="1"/>
  <c r="AG622" i="58"/>
  <c r="Q600" i="58"/>
  <c r="AJ270" i="58"/>
  <c r="AJ245" i="58"/>
  <c r="I111" i="58"/>
  <c r="I184" i="58"/>
  <c r="D185" i="58" s="1"/>
  <c r="AJ147" i="58"/>
  <c r="AJ308" i="58"/>
  <c r="V54" i="58"/>
  <c r="AI33" i="58"/>
  <c r="AI52" i="58"/>
  <c r="S45" i="58"/>
  <c r="AI53" i="58"/>
  <c r="AA54" i="58"/>
  <c r="I61" i="58"/>
  <c r="I71" i="58"/>
  <c r="S53" i="58"/>
  <c r="S98" i="58"/>
  <c r="R106" i="58"/>
  <c r="I77" i="58"/>
  <c r="S103" i="58"/>
  <c r="AI49" i="58"/>
  <c r="AH54" i="58"/>
  <c r="AG607" i="58"/>
  <c r="P548" i="58"/>
  <c r="S527" i="58"/>
  <c r="AJ383" i="58"/>
  <c r="I527" i="58"/>
  <c r="F548" i="58"/>
  <c r="I548" i="58" s="1"/>
  <c r="AJ400" i="58"/>
  <c r="AJ355" i="58"/>
  <c r="F522" i="58"/>
  <c r="AJ410" i="58"/>
  <c r="AJ389" i="58"/>
  <c r="I392" i="58"/>
  <c r="J392" i="58" s="1"/>
  <c r="AJ331" i="58"/>
  <c r="AJ140" i="58"/>
  <c r="AJ338" i="58"/>
  <c r="AJ329" i="58"/>
  <c r="I262" i="58"/>
  <c r="Y263" i="58" s="1"/>
  <c r="AJ183" i="58"/>
  <c r="AJ296" i="58"/>
  <c r="AJ228" i="58"/>
  <c r="Y419" i="58" l="1"/>
  <c r="I36" i="58"/>
  <c r="AJ49" i="58"/>
  <c r="S86" i="58"/>
  <c r="AA445" i="58"/>
  <c r="W159" i="58"/>
  <c r="C106" i="58"/>
  <c r="B237" i="58"/>
  <c r="I50" i="58"/>
  <c r="J158" i="58"/>
  <c r="X159" i="58"/>
  <c r="I34" i="58"/>
  <c r="B159" i="58"/>
  <c r="J444" i="58"/>
  <c r="Z159" i="58"/>
  <c r="AA159" i="58"/>
  <c r="H159" i="58"/>
  <c r="E159" i="58"/>
  <c r="G159" i="58"/>
  <c r="Z445" i="58"/>
  <c r="G237" i="58"/>
  <c r="J418" i="58"/>
  <c r="G263" i="58"/>
  <c r="I52" i="58"/>
  <c r="X393" i="58"/>
  <c r="V419" i="58"/>
  <c r="I42" i="58"/>
  <c r="E237" i="58"/>
  <c r="C419" i="58"/>
  <c r="J366" i="58"/>
  <c r="Y237" i="58"/>
  <c r="AA237" i="58"/>
  <c r="S19" i="58"/>
  <c r="J210" i="58"/>
  <c r="AC445" i="58"/>
  <c r="I49" i="58"/>
  <c r="B211" i="58"/>
  <c r="H106" i="58"/>
  <c r="I39" i="58"/>
  <c r="M54" i="58"/>
  <c r="V211" i="58"/>
  <c r="S89" i="58"/>
  <c r="C211" i="58"/>
  <c r="AA211" i="58"/>
  <c r="Y341" i="58"/>
  <c r="X341" i="58"/>
  <c r="E185" i="58"/>
  <c r="N54" i="58"/>
  <c r="G289" i="58"/>
  <c r="Y393" i="58"/>
  <c r="S48" i="58"/>
  <c r="AJ48" i="58" s="1"/>
  <c r="D315" i="58"/>
  <c r="B289" i="58"/>
  <c r="S23" i="58"/>
  <c r="I27" i="58"/>
  <c r="W367" i="58"/>
  <c r="C445" i="58"/>
  <c r="AJ36" i="58"/>
  <c r="E211" i="58"/>
  <c r="AC211" i="58"/>
  <c r="B341" i="58"/>
  <c r="V341" i="58"/>
  <c r="W393" i="58"/>
  <c r="W419" i="58"/>
  <c r="G54" i="58"/>
  <c r="AA341" i="58"/>
  <c r="B54" i="58"/>
  <c r="E315" i="58"/>
  <c r="B419" i="58"/>
  <c r="H289" i="58"/>
  <c r="D289" i="58"/>
  <c r="I289" i="58"/>
  <c r="S90" i="58"/>
  <c r="Z289" i="58"/>
  <c r="F289" i="58"/>
  <c r="S10" i="58"/>
  <c r="AA367" i="58"/>
  <c r="H341" i="58"/>
  <c r="O54" i="58"/>
  <c r="AC315" i="58"/>
  <c r="Y367" i="58"/>
  <c r="E419" i="58"/>
  <c r="Q54" i="58"/>
  <c r="C341" i="58"/>
  <c r="W211" i="58"/>
  <c r="Y289" i="58"/>
  <c r="N106" i="58"/>
  <c r="W315" i="58"/>
  <c r="S102" i="58"/>
  <c r="X445" i="58"/>
  <c r="Z315" i="58"/>
  <c r="X289" i="58"/>
  <c r="I8" i="58"/>
  <c r="S9" i="58"/>
  <c r="Z341" i="58"/>
  <c r="S97" i="58"/>
  <c r="Z419" i="58"/>
  <c r="C289" i="58"/>
  <c r="AA393" i="58"/>
  <c r="J548" i="58"/>
  <c r="E54" i="58"/>
  <c r="S50" i="58"/>
  <c r="AJ50" i="58" s="1"/>
  <c r="AA289" i="58"/>
  <c r="Y445" i="58"/>
  <c r="V315" i="58"/>
  <c r="H367" i="58"/>
  <c r="M106" i="58"/>
  <c r="AJ51" i="58"/>
  <c r="H237" i="58"/>
  <c r="X211" i="58"/>
  <c r="C315" i="58"/>
  <c r="J288" i="58"/>
  <c r="AC289" i="58"/>
  <c r="I98" i="58"/>
  <c r="W289" i="58"/>
  <c r="H54" i="58"/>
  <c r="C185" i="58"/>
  <c r="X367" i="58"/>
  <c r="AC367" i="58"/>
  <c r="I20" i="58"/>
  <c r="V289" i="58"/>
  <c r="E367" i="58"/>
  <c r="D211" i="58"/>
  <c r="S35" i="58"/>
  <c r="AJ35" i="58" s="1"/>
  <c r="Y315" i="58"/>
  <c r="E445" i="58"/>
  <c r="Y211" i="58"/>
  <c r="H445" i="58"/>
  <c r="I53" i="58"/>
  <c r="X185" i="58"/>
  <c r="V445" i="58"/>
  <c r="B315" i="58"/>
  <c r="I19" i="58"/>
  <c r="AJ41" i="58"/>
  <c r="I16" i="58"/>
  <c r="I18" i="58"/>
  <c r="S7" i="58"/>
  <c r="N28" i="58"/>
  <c r="S12" i="58"/>
  <c r="I45" i="58"/>
  <c r="I627" i="58"/>
  <c r="F627" i="58"/>
  <c r="AJ33" i="58"/>
  <c r="D627" i="58"/>
  <c r="I94" i="58"/>
  <c r="D54" i="58"/>
  <c r="I496" i="58"/>
  <c r="I23" i="58"/>
  <c r="I13" i="58"/>
  <c r="S8" i="58"/>
  <c r="S15" i="58"/>
  <c r="S24" i="58"/>
  <c r="F549" i="58"/>
  <c r="B549" i="58"/>
  <c r="D549" i="58"/>
  <c r="L549" i="58"/>
  <c r="G549" i="58"/>
  <c r="N549" i="58"/>
  <c r="O549" i="58"/>
  <c r="Q549" i="58"/>
  <c r="M549" i="58"/>
  <c r="R549" i="58"/>
  <c r="I549" i="58"/>
  <c r="C549" i="58"/>
  <c r="H549" i="58"/>
  <c r="E549" i="58"/>
  <c r="AJ53" i="58"/>
  <c r="X237" i="58"/>
  <c r="AC263" i="58"/>
  <c r="I132" i="58"/>
  <c r="C133" i="58" s="1"/>
  <c r="I43" i="58"/>
  <c r="S34" i="58"/>
  <c r="AC341" i="58"/>
  <c r="F341" i="58"/>
  <c r="I341" i="58"/>
  <c r="E341" i="58"/>
  <c r="G341" i="58"/>
  <c r="S37" i="58"/>
  <c r="AJ37" i="58" s="1"/>
  <c r="E393" i="58"/>
  <c r="G315" i="58"/>
  <c r="F315" i="58"/>
  <c r="I315" i="58"/>
  <c r="H315" i="58"/>
  <c r="J340" i="58"/>
  <c r="AJ45" i="58"/>
  <c r="S574" i="58"/>
  <c r="I22" i="58"/>
  <c r="S22" i="58"/>
  <c r="S11" i="58"/>
  <c r="I24" i="58"/>
  <c r="I7" i="58"/>
  <c r="I10" i="58"/>
  <c r="Q106" i="58"/>
  <c r="V263" i="58"/>
  <c r="G185" i="58"/>
  <c r="M28" i="58"/>
  <c r="I51" i="58"/>
  <c r="Z185" i="58"/>
  <c r="V393" i="58"/>
  <c r="AC185" i="58"/>
  <c r="I574" i="58"/>
  <c r="F575" i="58" s="1"/>
  <c r="AJ46" i="58"/>
  <c r="V185" i="58"/>
  <c r="G211" i="58"/>
  <c r="F211" i="58"/>
  <c r="I211" i="58"/>
  <c r="H211" i="58"/>
  <c r="H28" i="58"/>
  <c r="R28" i="58"/>
  <c r="I15" i="58"/>
  <c r="I9" i="58"/>
  <c r="S25" i="58"/>
  <c r="Q28" i="58"/>
  <c r="C237" i="58"/>
  <c r="I237" i="58"/>
  <c r="F237" i="58"/>
  <c r="AC237" i="58"/>
  <c r="D237" i="58"/>
  <c r="C627" i="58"/>
  <c r="I47" i="58"/>
  <c r="G367" i="58"/>
  <c r="V367" i="58"/>
  <c r="Z237" i="58"/>
  <c r="F80" i="58"/>
  <c r="Y159" i="58"/>
  <c r="F159" i="58"/>
  <c r="I159" i="58"/>
  <c r="C159" i="58"/>
  <c r="D159" i="58"/>
  <c r="AA185" i="58"/>
  <c r="I35" i="58"/>
  <c r="S27" i="58"/>
  <c r="S26" i="58"/>
  <c r="J184" i="58"/>
  <c r="I522" i="58"/>
  <c r="F523" i="58" s="1"/>
  <c r="I26" i="58"/>
  <c r="I85" i="58"/>
  <c r="R54" i="58"/>
  <c r="I11" i="58"/>
  <c r="AC159" i="58"/>
  <c r="W341" i="58"/>
  <c r="I470" i="58"/>
  <c r="F471" i="58" s="1"/>
  <c r="AJ38" i="58"/>
  <c r="I88" i="58"/>
  <c r="W185" i="58"/>
  <c r="W237" i="58"/>
  <c r="H419" i="58"/>
  <c r="I419" i="58"/>
  <c r="F419" i="58"/>
  <c r="G419" i="58"/>
  <c r="X419" i="58"/>
  <c r="D419" i="58"/>
  <c r="AC419" i="58"/>
  <c r="S522" i="58"/>
  <c r="D28" i="58"/>
  <c r="I25" i="58"/>
  <c r="B263" i="58"/>
  <c r="B393" i="58"/>
  <c r="F393" i="58"/>
  <c r="I393" i="58"/>
  <c r="G393" i="58"/>
  <c r="AC393" i="58"/>
  <c r="C393" i="58"/>
  <c r="Z393" i="58"/>
  <c r="D393" i="58"/>
  <c r="S548" i="58"/>
  <c r="S549" i="58" s="1"/>
  <c r="P549" i="58"/>
  <c r="J262" i="58"/>
  <c r="B185" i="58"/>
  <c r="X263" i="58"/>
  <c r="C367" i="58"/>
  <c r="F367" i="58"/>
  <c r="I367" i="58"/>
  <c r="Z367" i="58"/>
  <c r="D367" i="58"/>
  <c r="H393" i="58"/>
  <c r="I40" i="58"/>
  <c r="AJ52" i="58"/>
  <c r="J236" i="58"/>
  <c r="X315" i="58"/>
  <c r="S20" i="58"/>
  <c r="H263" i="58"/>
  <c r="F263" i="58"/>
  <c r="I263" i="58"/>
  <c r="Z263" i="58"/>
  <c r="C263" i="58"/>
  <c r="D263" i="58"/>
  <c r="J626" i="58"/>
  <c r="H185" i="58"/>
  <c r="I185" i="58"/>
  <c r="F185" i="58"/>
  <c r="I600" i="58"/>
  <c r="C601" i="58" s="1"/>
  <c r="B627" i="58"/>
  <c r="C54" i="58"/>
  <c r="E627" i="58"/>
  <c r="AA263" i="58"/>
  <c r="S85" i="58"/>
  <c r="Y185" i="58"/>
  <c r="E263" i="58"/>
  <c r="H627" i="58"/>
  <c r="W263" i="58"/>
  <c r="I17" i="58"/>
  <c r="J314" i="58"/>
  <c r="W445" i="58"/>
  <c r="I445" i="58"/>
  <c r="F445" i="58"/>
  <c r="G445" i="58"/>
  <c r="D445" i="58"/>
  <c r="S573" i="57"/>
  <c r="I573" i="57"/>
  <c r="S572" i="57"/>
  <c r="I572" i="57"/>
  <c r="I571" i="57"/>
  <c r="S570" i="57"/>
  <c r="I570" i="57"/>
  <c r="S569" i="57"/>
  <c r="I569" i="57"/>
  <c r="S568" i="57"/>
  <c r="I568" i="57"/>
  <c r="I567" i="57"/>
  <c r="S566" i="57"/>
  <c r="I566" i="57"/>
  <c r="S565" i="57"/>
  <c r="I565" i="57"/>
  <c r="S564" i="57"/>
  <c r="I564" i="57"/>
  <c r="S562" i="57"/>
  <c r="I562" i="57"/>
  <c r="S561" i="57"/>
  <c r="I561" i="57"/>
  <c r="S560" i="57"/>
  <c r="I560" i="57"/>
  <c r="I559" i="57"/>
  <c r="S558" i="57"/>
  <c r="I558" i="57"/>
  <c r="S557" i="57"/>
  <c r="I557" i="57"/>
  <c r="S556" i="57"/>
  <c r="I556" i="57"/>
  <c r="S554" i="57"/>
  <c r="I554" i="57"/>
  <c r="S547" i="57"/>
  <c r="I547" i="57"/>
  <c r="I546" i="57"/>
  <c r="S545" i="57"/>
  <c r="I545" i="57"/>
  <c r="S544" i="57"/>
  <c r="I544" i="57"/>
  <c r="S543" i="57"/>
  <c r="I543" i="57"/>
  <c r="S541" i="57"/>
  <c r="I541" i="57"/>
  <c r="S540" i="57"/>
  <c r="I540" i="57"/>
  <c r="S539" i="57"/>
  <c r="I539" i="57"/>
  <c r="S538" i="57"/>
  <c r="I538" i="57"/>
  <c r="S537" i="57"/>
  <c r="I537" i="57"/>
  <c r="S536" i="57"/>
  <c r="I536" i="57"/>
  <c r="S535" i="57"/>
  <c r="I535" i="57"/>
  <c r="S533" i="57"/>
  <c r="I533" i="57"/>
  <c r="S532" i="57"/>
  <c r="I532" i="57"/>
  <c r="S531" i="57"/>
  <c r="I531" i="57"/>
  <c r="I530" i="57"/>
  <c r="S529" i="57"/>
  <c r="I529" i="57"/>
  <c r="S528" i="57"/>
  <c r="I528" i="57"/>
  <c r="I521" i="57"/>
  <c r="S520" i="57"/>
  <c r="I520" i="57"/>
  <c r="S519" i="57"/>
  <c r="I519" i="57"/>
  <c r="S518" i="57"/>
  <c r="I518" i="57"/>
  <c r="S517" i="57"/>
  <c r="I517" i="57"/>
  <c r="S516" i="57"/>
  <c r="I516" i="57"/>
  <c r="S515" i="57"/>
  <c r="I515" i="57"/>
  <c r="S514" i="57"/>
  <c r="I514" i="57"/>
  <c r="S512" i="57"/>
  <c r="I512" i="57"/>
  <c r="S511" i="57"/>
  <c r="I511" i="57"/>
  <c r="S510" i="57"/>
  <c r="I510" i="57"/>
  <c r="I509" i="57"/>
  <c r="S508" i="57"/>
  <c r="I508" i="57"/>
  <c r="S507" i="57"/>
  <c r="I507" i="57"/>
  <c r="S506" i="57"/>
  <c r="I506" i="57"/>
  <c r="I505" i="57"/>
  <c r="S504" i="57"/>
  <c r="I504" i="57"/>
  <c r="S503" i="57"/>
  <c r="I503" i="57"/>
  <c r="S502" i="57"/>
  <c r="I502" i="57"/>
  <c r="S495" i="57"/>
  <c r="I495" i="57"/>
  <c r="S494" i="57"/>
  <c r="I494" i="57"/>
  <c r="S493" i="57"/>
  <c r="I493" i="57"/>
  <c r="I492" i="57"/>
  <c r="S491" i="57"/>
  <c r="I491" i="57"/>
  <c r="S490" i="57"/>
  <c r="I490" i="57"/>
  <c r="I489" i="57"/>
  <c r="S488" i="57"/>
  <c r="S487" i="57"/>
  <c r="I487" i="57"/>
  <c r="I486" i="57"/>
  <c r="I485" i="57"/>
  <c r="I484" i="57"/>
  <c r="S483" i="57"/>
  <c r="I482" i="57"/>
  <c r="I481" i="57"/>
  <c r="I480" i="57"/>
  <c r="S479" i="57"/>
  <c r="I479" i="57"/>
  <c r="S478" i="57"/>
  <c r="I478" i="57"/>
  <c r="S477" i="57"/>
  <c r="I477" i="57"/>
  <c r="S476" i="57"/>
  <c r="I476" i="57"/>
  <c r="S469" i="57"/>
  <c r="I469" i="57"/>
  <c r="S468" i="57"/>
  <c r="I468" i="57"/>
  <c r="S467" i="57"/>
  <c r="I467" i="57"/>
  <c r="I466" i="57"/>
  <c r="S465" i="57"/>
  <c r="I465" i="57"/>
  <c r="S464" i="57"/>
  <c r="I464" i="57"/>
  <c r="S463" i="57"/>
  <c r="I463" i="57"/>
  <c r="S462" i="57"/>
  <c r="I462" i="57"/>
  <c r="S461" i="57"/>
  <c r="I461" i="57"/>
  <c r="S460" i="57"/>
  <c r="I460" i="57"/>
  <c r="S459" i="57"/>
  <c r="I459" i="57"/>
  <c r="S458" i="57"/>
  <c r="I458" i="57"/>
  <c r="S457" i="57"/>
  <c r="I457" i="57"/>
  <c r="S456" i="57"/>
  <c r="I456" i="57"/>
  <c r="S455" i="57"/>
  <c r="I454" i="57"/>
  <c r="S453" i="57"/>
  <c r="I453" i="57"/>
  <c r="S452" i="57"/>
  <c r="I452" i="57"/>
  <c r="S451" i="57"/>
  <c r="I451" i="57"/>
  <c r="S450" i="57"/>
  <c r="I450" i="57"/>
  <c r="T8" i="58" l="1"/>
  <c r="C28" i="58"/>
  <c r="P523" i="58"/>
  <c r="N184" i="57"/>
  <c r="AG184" i="57"/>
  <c r="D210" i="57"/>
  <c r="G262" i="57"/>
  <c r="AC262" i="57"/>
  <c r="AE288" i="57"/>
  <c r="N314" i="57"/>
  <c r="AG314" i="57"/>
  <c r="D340" i="57"/>
  <c r="G366" i="57"/>
  <c r="AC366" i="57"/>
  <c r="AE392" i="57"/>
  <c r="N418" i="57"/>
  <c r="AG418" i="57"/>
  <c r="D444" i="57"/>
  <c r="I612" i="57"/>
  <c r="T19" i="58"/>
  <c r="T10" i="58"/>
  <c r="I54" i="58"/>
  <c r="Z55" i="58" s="1"/>
  <c r="I599" i="57"/>
  <c r="M652" i="57"/>
  <c r="T20" i="58"/>
  <c r="C262" i="57"/>
  <c r="O262" i="57"/>
  <c r="Z262" i="57"/>
  <c r="AH262" i="57"/>
  <c r="AI243" i="57"/>
  <c r="AI249" i="57"/>
  <c r="AI257" i="57"/>
  <c r="AI261" i="57"/>
  <c r="E288" i="57"/>
  <c r="Q288" i="57"/>
  <c r="AI270" i="57"/>
  <c r="AI279" i="57"/>
  <c r="AI284" i="57"/>
  <c r="H314" i="57"/>
  <c r="AD314" i="57"/>
  <c r="AI297" i="57"/>
  <c r="AI306" i="57"/>
  <c r="AI311" i="57"/>
  <c r="M340" i="57"/>
  <c r="X340" i="57"/>
  <c r="AF340" i="57"/>
  <c r="AI320" i="57"/>
  <c r="AI324" i="57"/>
  <c r="AI334" i="57"/>
  <c r="AI338" i="57"/>
  <c r="C366" i="57"/>
  <c r="O366" i="57"/>
  <c r="Z366" i="57"/>
  <c r="AH366" i="57"/>
  <c r="AI347" i="57"/>
  <c r="AI353" i="57"/>
  <c r="AI361" i="57"/>
  <c r="AI365" i="57"/>
  <c r="E392" i="57"/>
  <c r="Q392" i="57"/>
  <c r="AI374" i="57"/>
  <c r="AI383" i="57"/>
  <c r="AI388" i="57"/>
  <c r="H418" i="57"/>
  <c r="AD418" i="57"/>
  <c r="AI401" i="57"/>
  <c r="AI410" i="57"/>
  <c r="AI415" i="57"/>
  <c r="M444" i="57"/>
  <c r="X444" i="57"/>
  <c r="AF444" i="57"/>
  <c r="AI424" i="57"/>
  <c r="AI428" i="57"/>
  <c r="AI438" i="57"/>
  <c r="AI442" i="57"/>
  <c r="S635" i="57"/>
  <c r="D132" i="57"/>
  <c r="G158" i="57"/>
  <c r="AC158" i="57"/>
  <c r="AE184" i="57"/>
  <c r="N210" i="57"/>
  <c r="AG210" i="57"/>
  <c r="N236" i="57"/>
  <c r="AG236" i="57"/>
  <c r="D262" i="57"/>
  <c r="G288" i="57"/>
  <c r="AC288" i="57"/>
  <c r="AE314" i="57"/>
  <c r="N340" i="57"/>
  <c r="AG340" i="57"/>
  <c r="D366" i="57"/>
  <c r="G392" i="57"/>
  <c r="AC392" i="57"/>
  <c r="AE418" i="57"/>
  <c r="N444" i="57"/>
  <c r="AG444" i="57"/>
  <c r="S620" i="57"/>
  <c r="S622" i="57"/>
  <c r="I623" i="57"/>
  <c r="T23" i="58"/>
  <c r="AD132" i="57"/>
  <c r="AF158" i="57"/>
  <c r="AI152" i="57"/>
  <c r="C184" i="57"/>
  <c r="AH184" i="57"/>
  <c r="AI192" i="57"/>
  <c r="AI206" i="57"/>
  <c r="S582" i="57"/>
  <c r="Z626" i="57"/>
  <c r="T548" i="58"/>
  <c r="D184" i="57"/>
  <c r="G210" i="57"/>
  <c r="AC210" i="57"/>
  <c r="AC236" i="57"/>
  <c r="D236" i="57"/>
  <c r="AE262" i="57"/>
  <c r="N288" i="57"/>
  <c r="AG288" i="57"/>
  <c r="D314" i="57"/>
  <c r="G340" i="57"/>
  <c r="AC340" i="57"/>
  <c r="AE366" i="57"/>
  <c r="N392" i="57"/>
  <c r="AG392" i="57"/>
  <c r="D418" i="57"/>
  <c r="G444" i="57"/>
  <c r="AC444" i="57"/>
  <c r="H600" i="57"/>
  <c r="I580" i="57"/>
  <c r="T24" i="58"/>
  <c r="AI115" i="57"/>
  <c r="AI124" i="57"/>
  <c r="AI129" i="57"/>
  <c r="M158" i="57"/>
  <c r="Z184" i="57"/>
  <c r="AI165" i="57"/>
  <c r="E210" i="57"/>
  <c r="I592" i="57"/>
  <c r="C626" i="57"/>
  <c r="AD236" i="57"/>
  <c r="E236" i="57"/>
  <c r="AI219" i="57"/>
  <c r="AI228" i="57"/>
  <c r="AI233" i="57"/>
  <c r="M262" i="57"/>
  <c r="X262" i="57"/>
  <c r="AF262" i="57"/>
  <c r="AI242" i="57"/>
  <c r="Q652" i="57"/>
  <c r="S648" i="57"/>
  <c r="T9" i="58"/>
  <c r="H132" i="57"/>
  <c r="X158" i="57"/>
  <c r="AI138" i="57"/>
  <c r="AI142" i="57"/>
  <c r="AI156" i="57"/>
  <c r="O184" i="57"/>
  <c r="AI171" i="57"/>
  <c r="AI179" i="57"/>
  <c r="AI183" i="57"/>
  <c r="Q210" i="57"/>
  <c r="AI201" i="57"/>
  <c r="S589" i="57"/>
  <c r="I597" i="57"/>
  <c r="O626" i="57"/>
  <c r="N132" i="57"/>
  <c r="AG132" i="57"/>
  <c r="D158" i="57"/>
  <c r="G184" i="57"/>
  <c r="AC184" i="57"/>
  <c r="AE210" i="57"/>
  <c r="AE236" i="57"/>
  <c r="G236" i="57"/>
  <c r="N262" i="57"/>
  <c r="AG262" i="57"/>
  <c r="D288" i="57"/>
  <c r="G314" i="57"/>
  <c r="AC314" i="57"/>
  <c r="AE340" i="57"/>
  <c r="N366" i="57"/>
  <c r="AG366" i="57"/>
  <c r="D392" i="57"/>
  <c r="G418" i="57"/>
  <c r="AC418" i="57"/>
  <c r="AE444" i="57"/>
  <c r="S639" i="57"/>
  <c r="S643" i="57"/>
  <c r="AI111" i="57"/>
  <c r="V132" i="57"/>
  <c r="X132" i="57"/>
  <c r="AI126" i="57"/>
  <c r="C158" i="57"/>
  <c r="AH158" i="57"/>
  <c r="AI153" i="57"/>
  <c r="AI157" i="57"/>
  <c r="V210" i="57"/>
  <c r="AI189" i="57"/>
  <c r="M236" i="57"/>
  <c r="AI216" i="57"/>
  <c r="AI230" i="57"/>
  <c r="AI234" i="57"/>
  <c r="V418" i="57"/>
  <c r="AI397" i="57"/>
  <c r="B132" i="57"/>
  <c r="I111" i="57"/>
  <c r="Y132" i="57"/>
  <c r="I115" i="57"/>
  <c r="S116" i="57"/>
  <c r="I124" i="57"/>
  <c r="S126" i="57"/>
  <c r="I129" i="57"/>
  <c r="S130" i="57"/>
  <c r="AA158" i="57"/>
  <c r="I138" i="57"/>
  <c r="S139" i="57"/>
  <c r="I142" i="57"/>
  <c r="S145" i="57"/>
  <c r="I151" i="57"/>
  <c r="I152" i="57"/>
  <c r="S153" i="57"/>
  <c r="I156" i="57"/>
  <c r="S157" i="57"/>
  <c r="C132" i="57"/>
  <c r="O132" i="57"/>
  <c r="Z132" i="57"/>
  <c r="AH132" i="57"/>
  <c r="AI113" i="57"/>
  <c r="AI119" i="57"/>
  <c r="AI127" i="57"/>
  <c r="AI131" i="57"/>
  <c r="E158" i="57"/>
  <c r="Q158" i="57"/>
  <c r="AI140" i="57"/>
  <c r="AI149" i="57"/>
  <c r="AI154" i="57"/>
  <c r="H184" i="57"/>
  <c r="G497" i="58"/>
  <c r="I497" i="58"/>
  <c r="C497" i="58"/>
  <c r="E497" i="58"/>
  <c r="H497" i="58"/>
  <c r="D497" i="58"/>
  <c r="B497" i="58"/>
  <c r="J496" i="58"/>
  <c r="F497" i="58"/>
  <c r="AF132" i="57"/>
  <c r="Z158" i="57"/>
  <c r="E184" i="57"/>
  <c r="AI166" i="57"/>
  <c r="AI180" i="57"/>
  <c r="AD210" i="57"/>
  <c r="AI193" i="57"/>
  <c r="AI202" i="57"/>
  <c r="H236" i="57"/>
  <c r="AI220" i="57"/>
  <c r="V314" i="57"/>
  <c r="AI293" i="57"/>
  <c r="AA132" i="57"/>
  <c r="S119" i="57"/>
  <c r="I125" i="57"/>
  <c r="R158" i="57"/>
  <c r="I139" i="57"/>
  <c r="S140" i="57"/>
  <c r="I145" i="57"/>
  <c r="I153" i="57"/>
  <c r="S154" i="57"/>
  <c r="I12" i="58"/>
  <c r="T12" i="58" s="1"/>
  <c r="E132" i="57"/>
  <c r="Q132" i="57"/>
  <c r="AI114" i="57"/>
  <c r="AI123" i="57"/>
  <c r="AI128" i="57"/>
  <c r="H158" i="57"/>
  <c r="AI137" i="57"/>
  <c r="V158" i="57"/>
  <c r="AD158" i="57"/>
  <c r="AI141" i="57"/>
  <c r="AI150" i="57"/>
  <c r="AI155" i="57"/>
  <c r="M184" i="57"/>
  <c r="J132" i="58"/>
  <c r="M132" i="57"/>
  <c r="AI116" i="57"/>
  <c r="AI130" i="57"/>
  <c r="AI145" i="57"/>
  <c r="H210" i="57"/>
  <c r="AI207" i="57"/>
  <c r="AF236" i="57"/>
  <c r="S112" i="57"/>
  <c r="I112" i="57"/>
  <c r="S113" i="57"/>
  <c r="AJ113" i="57" s="1"/>
  <c r="I116" i="57"/>
  <c r="I126" i="57"/>
  <c r="S127" i="57"/>
  <c r="I130" i="57"/>
  <c r="S131" i="57"/>
  <c r="I143" i="57"/>
  <c r="I144" i="57"/>
  <c r="S149" i="57"/>
  <c r="I157" i="57"/>
  <c r="G28" i="58"/>
  <c r="I14" i="58"/>
  <c r="AF625" i="57"/>
  <c r="G132" i="57"/>
  <c r="R132" i="57"/>
  <c r="AC132" i="57"/>
  <c r="I113" i="57"/>
  <c r="S114" i="57"/>
  <c r="I117" i="57"/>
  <c r="I118" i="57"/>
  <c r="I119" i="57"/>
  <c r="S123" i="57"/>
  <c r="I127" i="57"/>
  <c r="S128" i="57"/>
  <c r="I131" i="57"/>
  <c r="L158" i="57"/>
  <c r="S137" i="57"/>
  <c r="W158" i="57"/>
  <c r="AE158" i="57"/>
  <c r="I140" i="57"/>
  <c r="S141" i="57"/>
  <c r="I146" i="57"/>
  <c r="I147" i="57"/>
  <c r="I148" i="57"/>
  <c r="I149" i="57"/>
  <c r="S150" i="57"/>
  <c r="AJ150" i="57" s="1"/>
  <c r="I154" i="57"/>
  <c r="S155" i="57"/>
  <c r="B184" i="57"/>
  <c r="I163" i="57"/>
  <c r="I80" i="58"/>
  <c r="F81" i="58" s="1"/>
  <c r="V236" i="57"/>
  <c r="AI215" i="57"/>
  <c r="AI260" i="57"/>
  <c r="O288" i="57"/>
  <c r="AH288" i="57"/>
  <c r="AI283" i="57"/>
  <c r="AI287" i="57"/>
  <c r="Q314" i="57"/>
  <c r="AI296" i="57"/>
  <c r="AI305" i="57"/>
  <c r="H340" i="57"/>
  <c r="AD340" i="57"/>
  <c r="AI332" i="57"/>
  <c r="AI337" i="57"/>
  <c r="M366" i="57"/>
  <c r="AF366" i="57"/>
  <c r="O392" i="57"/>
  <c r="AH392" i="57"/>
  <c r="AI373" i="57"/>
  <c r="AI387" i="57"/>
  <c r="AI391" i="57"/>
  <c r="E418" i="57"/>
  <c r="AI414" i="57"/>
  <c r="H444" i="57"/>
  <c r="V444" i="57"/>
  <c r="AI423" i="57"/>
  <c r="AI427" i="57"/>
  <c r="AI436" i="57"/>
  <c r="AI441" i="57"/>
  <c r="I488" i="57"/>
  <c r="S492" i="57"/>
  <c r="S501" i="57"/>
  <c r="S505" i="57"/>
  <c r="S509" i="57"/>
  <c r="S513" i="57"/>
  <c r="S521" i="57"/>
  <c r="S530" i="57"/>
  <c r="S534" i="57"/>
  <c r="S542" i="57"/>
  <c r="S546" i="57"/>
  <c r="S555" i="57"/>
  <c r="S559" i="57"/>
  <c r="S563" i="57"/>
  <c r="S567" i="57"/>
  <c r="S571" i="57"/>
  <c r="E600" i="57"/>
  <c r="I588" i="57"/>
  <c r="I595" i="57"/>
  <c r="S597" i="57"/>
  <c r="S599" i="57"/>
  <c r="M626" i="57"/>
  <c r="X626" i="57"/>
  <c r="I620" i="57"/>
  <c r="I624" i="57"/>
  <c r="R652" i="57"/>
  <c r="S632" i="57"/>
  <c r="S636" i="57"/>
  <c r="S640" i="57"/>
  <c r="S644" i="57"/>
  <c r="S649" i="57"/>
  <c r="AJ34" i="58"/>
  <c r="AI246" i="57"/>
  <c r="AI256" i="57"/>
  <c r="C288" i="57"/>
  <c r="Z288" i="57"/>
  <c r="AI269" i="57"/>
  <c r="AI275" i="57"/>
  <c r="E314" i="57"/>
  <c r="AI310" i="57"/>
  <c r="V340" i="57"/>
  <c r="AI319" i="57"/>
  <c r="AI323" i="57"/>
  <c r="X366" i="57"/>
  <c r="AI346" i="57"/>
  <c r="AI350" i="57"/>
  <c r="AI360" i="57"/>
  <c r="AI364" i="57"/>
  <c r="C392" i="57"/>
  <c r="Z392" i="57"/>
  <c r="AI379" i="57"/>
  <c r="Q418" i="57"/>
  <c r="AI400" i="57"/>
  <c r="AI409" i="57"/>
  <c r="AD444" i="57"/>
  <c r="L132" i="57"/>
  <c r="S111" i="57"/>
  <c r="W132" i="57"/>
  <c r="AE132" i="57"/>
  <c r="I114" i="57"/>
  <c r="S115" i="57"/>
  <c r="I120" i="57"/>
  <c r="I121" i="57"/>
  <c r="I122" i="57"/>
  <c r="I123" i="57"/>
  <c r="S124" i="57"/>
  <c r="I128" i="57"/>
  <c r="S129" i="57"/>
  <c r="I137" i="57"/>
  <c r="B158" i="57"/>
  <c r="N158" i="57"/>
  <c r="Y158" i="57"/>
  <c r="AG158" i="57"/>
  <c r="S138" i="57"/>
  <c r="AJ138" i="57" s="1"/>
  <c r="I141" i="57"/>
  <c r="S142" i="57"/>
  <c r="I150" i="57"/>
  <c r="S152" i="57"/>
  <c r="I155" i="57"/>
  <c r="S156" i="57"/>
  <c r="AI112" i="57"/>
  <c r="O158" i="57"/>
  <c r="AI139" i="57"/>
  <c r="Q184" i="57"/>
  <c r="AI175" i="57"/>
  <c r="X236" i="57"/>
  <c r="S449" i="57"/>
  <c r="S527" i="57"/>
  <c r="S631" i="57"/>
  <c r="V133" i="58"/>
  <c r="F133" i="58"/>
  <c r="I133" i="58"/>
  <c r="G133" i="58"/>
  <c r="AC133" i="58"/>
  <c r="X133" i="58"/>
  <c r="Y133" i="58"/>
  <c r="W133" i="58"/>
  <c r="AA133" i="58"/>
  <c r="D133" i="58"/>
  <c r="E133" i="58"/>
  <c r="Z133" i="58"/>
  <c r="B133" i="58"/>
  <c r="H133" i="58"/>
  <c r="AA184" i="57"/>
  <c r="I164" i="57"/>
  <c r="S165" i="57"/>
  <c r="I168" i="57"/>
  <c r="S171" i="57"/>
  <c r="I177" i="57"/>
  <c r="I178" i="57"/>
  <c r="S179" i="57"/>
  <c r="I182" i="57"/>
  <c r="S183" i="57"/>
  <c r="R210" i="57"/>
  <c r="I191" i="57"/>
  <c r="S192" i="57"/>
  <c r="I195" i="57"/>
  <c r="I196" i="57"/>
  <c r="I197" i="57"/>
  <c r="S201" i="57"/>
  <c r="I205" i="57"/>
  <c r="S206" i="57"/>
  <c r="I209" i="57"/>
  <c r="L236" i="57"/>
  <c r="S215" i="57"/>
  <c r="W236" i="57"/>
  <c r="I218" i="57"/>
  <c r="S219" i="57"/>
  <c r="I224" i="57"/>
  <c r="I225" i="57"/>
  <c r="I226" i="57"/>
  <c r="I227" i="57"/>
  <c r="S228" i="57"/>
  <c r="I232" i="57"/>
  <c r="S233" i="57"/>
  <c r="I241" i="57"/>
  <c r="B262" i="57"/>
  <c r="Y262" i="57"/>
  <c r="S242" i="57"/>
  <c r="I245" i="57"/>
  <c r="S246" i="57"/>
  <c r="I254" i="57"/>
  <c r="S256" i="57"/>
  <c r="I259" i="57"/>
  <c r="S260" i="57"/>
  <c r="AA288" i="57"/>
  <c r="I268" i="57"/>
  <c r="S269" i="57"/>
  <c r="I272" i="57"/>
  <c r="S275" i="57"/>
  <c r="I281" i="57"/>
  <c r="I282" i="57"/>
  <c r="S283" i="57"/>
  <c r="I286" i="57"/>
  <c r="S287" i="57"/>
  <c r="R314" i="57"/>
  <c r="I295" i="57"/>
  <c r="S296" i="57"/>
  <c r="I299" i="57"/>
  <c r="I300" i="57"/>
  <c r="I301" i="57"/>
  <c r="S305" i="57"/>
  <c r="I309" i="57"/>
  <c r="S310" i="57"/>
  <c r="I313" i="57"/>
  <c r="L340" i="57"/>
  <c r="S319" i="57"/>
  <c r="W340" i="57"/>
  <c r="I322" i="57"/>
  <c r="S323" i="57"/>
  <c r="I328" i="57"/>
  <c r="I329" i="57"/>
  <c r="I330" i="57"/>
  <c r="I331" i="57"/>
  <c r="S332" i="57"/>
  <c r="I336" i="57"/>
  <c r="S337" i="57"/>
  <c r="B366" i="57"/>
  <c r="I345" i="57"/>
  <c r="Y366" i="57"/>
  <c r="S346" i="57"/>
  <c r="I349" i="57"/>
  <c r="S350" i="57"/>
  <c r="I358" i="57"/>
  <c r="S360" i="57"/>
  <c r="I363" i="57"/>
  <c r="S364" i="57"/>
  <c r="AA392" i="57"/>
  <c r="I372" i="57"/>
  <c r="S373" i="57"/>
  <c r="I376" i="57"/>
  <c r="S379" i="57"/>
  <c r="I385" i="57"/>
  <c r="I386" i="57"/>
  <c r="S387" i="57"/>
  <c r="I390" i="57"/>
  <c r="S391" i="57"/>
  <c r="R418" i="57"/>
  <c r="I399" i="57"/>
  <c r="S400" i="57"/>
  <c r="I403" i="57"/>
  <c r="I404" i="57"/>
  <c r="I405" i="57"/>
  <c r="S409" i="57"/>
  <c r="I413" i="57"/>
  <c r="S414" i="57"/>
  <c r="AJ414" i="57" s="1"/>
  <c r="I417" i="57"/>
  <c r="L444" i="57"/>
  <c r="S423" i="57"/>
  <c r="W444" i="57"/>
  <c r="I426" i="57"/>
  <c r="S427" i="57"/>
  <c r="I432" i="57"/>
  <c r="I433" i="57"/>
  <c r="I434" i="57"/>
  <c r="I435" i="57"/>
  <c r="S436" i="57"/>
  <c r="I440" i="57"/>
  <c r="S441" i="57"/>
  <c r="I449" i="57"/>
  <c r="I483" i="57"/>
  <c r="I527" i="57"/>
  <c r="G600" i="57"/>
  <c r="R600" i="57"/>
  <c r="I583" i="57"/>
  <c r="S587" i="57"/>
  <c r="I590" i="57"/>
  <c r="S594" i="57"/>
  <c r="B626" i="57"/>
  <c r="I605" i="57"/>
  <c r="N626" i="57"/>
  <c r="Y626" i="57"/>
  <c r="S608" i="57"/>
  <c r="I609" i="57"/>
  <c r="AF610" i="57"/>
  <c r="S610" i="57"/>
  <c r="AF613" i="57"/>
  <c r="S613" i="57"/>
  <c r="I616" i="57"/>
  <c r="AF617" i="57"/>
  <c r="S617" i="57"/>
  <c r="AF622" i="57"/>
  <c r="H652" i="57"/>
  <c r="I632" i="57"/>
  <c r="I634" i="57"/>
  <c r="I638" i="57"/>
  <c r="I640" i="57"/>
  <c r="I642" i="57"/>
  <c r="I647" i="57"/>
  <c r="S523" i="58"/>
  <c r="T522" i="58"/>
  <c r="T11" i="58"/>
  <c r="R184" i="57"/>
  <c r="I165" i="57"/>
  <c r="S166" i="57"/>
  <c r="I169" i="57"/>
  <c r="I170" i="57"/>
  <c r="I171" i="57"/>
  <c r="S175" i="57"/>
  <c r="I179" i="57"/>
  <c r="S180" i="57"/>
  <c r="I183" i="57"/>
  <c r="L210" i="57"/>
  <c r="S189" i="57"/>
  <c r="W210" i="57"/>
  <c r="I192" i="57"/>
  <c r="S193" i="57"/>
  <c r="I198" i="57"/>
  <c r="I199" i="57"/>
  <c r="I200" i="57"/>
  <c r="I201" i="57"/>
  <c r="S202" i="57"/>
  <c r="I206" i="57"/>
  <c r="S207" i="57"/>
  <c r="Y236" i="57"/>
  <c r="S216" i="57"/>
  <c r="I219" i="57"/>
  <c r="S220" i="57"/>
  <c r="I228" i="57"/>
  <c r="S230" i="57"/>
  <c r="I233" i="57"/>
  <c r="S234" i="57"/>
  <c r="AA262" i="57"/>
  <c r="I242" i="57"/>
  <c r="S243" i="57"/>
  <c r="I246" i="57"/>
  <c r="S249" i="57"/>
  <c r="I255" i="57"/>
  <c r="I256" i="57"/>
  <c r="S257" i="57"/>
  <c r="I260" i="57"/>
  <c r="S261" i="57"/>
  <c r="R288" i="57"/>
  <c r="I269" i="57"/>
  <c r="S270" i="57"/>
  <c r="AJ270" i="57" s="1"/>
  <c r="I273" i="57"/>
  <c r="I274" i="57"/>
  <c r="I275" i="57"/>
  <c r="S279" i="57"/>
  <c r="I283" i="57"/>
  <c r="S284" i="57"/>
  <c r="I287" i="57"/>
  <c r="S293" i="57"/>
  <c r="L314" i="57"/>
  <c r="W314" i="57"/>
  <c r="I296" i="57"/>
  <c r="S297" i="57"/>
  <c r="I302" i="57"/>
  <c r="I303" i="57"/>
  <c r="I304" i="57"/>
  <c r="I305" i="57"/>
  <c r="S306" i="57"/>
  <c r="I310" i="57"/>
  <c r="S311" i="57"/>
  <c r="B340" i="57"/>
  <c r="I319" i="57"/>
  <c r="Y340" i="57"/>
  <c r="S320" i="57"/>
  <c r="I323" i="57"/>
  <c r="S324" i="57"/>
  <c r="I332" i="57"/>
  <c r="S334" i="57"/>
  <c r="I337" i="57"/>
  <c r="S338" i="57"/>
  <c r="AA366" i="57"/>
  <c r="I346" i="57"/>
  <c r="S347" i="57"/>
  <c r="I350" i="57"/>
  <c r="S353" i="57"/>
  <c r="I359" i="57"/>
  <c r="I360" i="57"/>
  <c r="S361" i="57"/>
  <c r="I364" i="57"/>
  <c r="S365" i="57"/>
  <c r="R392" i="57"/>
  <c r="I373" i="57"/>
  <c r="S374" i="57"/>
  <c r="I377" i="57"/>
  <c r="I378" i="57"/>
  <c r="I379" i="57"/>
  <c r="S383" i="57"/>
  <c r="I387" i="57"/>
  <c r="S388" i="57"/>
  <c r="I391" i="57"/>
  <c r="S397" i="57"/>
  <c r="L418" i="57"/>
  <c r="W418" i="57"/>
  <c r="I400" i="57"/>
  <c r="S401" i="57"/>
  <c r="I406" i="57"/>
  <c r="I407" i="57"/>
  <c r="I408" i="57"/>
  <c r="I409" i="57"/>
  <c r="S410" i="57"/>
  <c r="I414" i="57"/>
  <c r="S415" i="57"/>
  <c r="B444" i="57"/>
  <c r="I423" i="57"/>
  <c r="Y444" i="57"/>
  <c r="S424" i="57"/>
  <c r="I427" i="57"/>
  <c r="S428" i="57"/>
  <c r="I436" i="57"/>
  <c r="S438" i="57"/>
  <c r="I441" i="57"/>
  <c r="S442" i="57"/>
  <c r="I475" i="57"/>
  <c r="I553" i="57"/>
  <c r="S579" i="57"/>
  <c r="L600" i="57"/>
  <c r="I585" i="57"/>
  <c r="I587" i="57"/>
  <c r="S591" i="57"/>
  <c r="I594" i="57"/>
  <c r="S596" i="57"/>
  <c r="D626" i="57"/>
  <c r="S605" i="57"/>
  <c r="AA626" i="57"/>
  <c r="I608" i="57"/>
  <c r="S609" i="57"/>
  <c r="I615" i="57"/>
  <c r="S616" i="57"/>
  <c r="I619" i="57"/>
  <c r="AF621" i="57"/>
  <c r="I631" i="57"/>
  <c r="I633" i="57"/>
  <c r="I637" i="57"/>
  <c r="I641" i="57"/>
  <c r="I646" i="57"/>
  <c r="I650" i="57"/>
  <c r="V184" i="57"/>
  <c r="AI163" i="57"/>
  <c r="AD184" i="57"/>
  <c r="AI167" i="57"/>
  <c r="AI176" i="57"/>
  <c r="AI181" i="57"/>
  <c r="M210" i="57"/>
  <c r="X210" i="57"/>
  <c r="AF210" i="57"/>
  <c r="AI190" i="57"/>
  <c r="AI194" i="57"/>
  <c r="AI204" i="57"/>
  <c r="AI208" i="57"/>
  <c r="O236" i="57"/>
  <c r="Z236" i="57"/>
  <c r="AH236" i="57"/>
  <c r="AI217" i="57"/>
  <c r="AI223" i="57"/>
  <c r="AI231" i="57"/>
  <c r="AI235" i="57"/>
  <c r="E262" i="57"/>
  <c r="Q262" i="57"/>
  <c r="AI244" i="57"/>
  <c r="AI253" i="57"/>
  <c r="AI258" i="57"/>
  <c r="H288" i="57"/>
  <c r="AI267" i="57"/>
  <c r="V288" i="57"/>
  <c r="AD288" i="57"/>
  <c r="AI271" i="57"/>
  <c r="AI280" i="57"/>
  <c r="AI285" i="57"/>
  <c r="M314" i="57"/>
  <c r="X314" i="57"/>
  <c r="AF314" i="57"/>
  <c r="AI294" i="57"/>
  <c r="AI298" i="57"/>
  <c r="AI308" i="57"/>
  <c r="AI312" i="57"/>
  <c r="C340" i="57"/>
  <c r="O340" i="57"/>
  <c r="Z340" i="57"/>
  <c r="AH340" i="57"/>
  <c r="AI321" i="57"/>
  <c r="AI327" i="57"/>
  <c r="AI335" i="57"/>
  <c r="AI339" i="57"/>
  <c r="E366" i="57"/>
  <c r="Q366" i="57"/>
  <c r="AI348" i="57"/>
  <c r="AI357" i="57"/>
  <c r="AI362" i="57"/>
  <c r="H392" i="57"/>
  <c r="AI371" i="57"/>
  <c r="V392" i="57"/>
  <c r="AD392" i="57"/>
  <c r="AI375" i="57"/>
  <c r="AI384" i="57"/>
  <c r="AI389" i="57"/>
  <c r="M418" i="57"/>
  <c r="X418" i="57"/>
  <c r="AF418" i="57"/>
  <c r="AI398" i="57"/>
  <c r="AI402" i="57"/>
  <c r="AI412" i="57"/>
  <c r="AI416" i="57"/>
  <c r="C444" i="57"/>
  <c r="O444" i="57"/>
  <c r="Z444" i="57"/>
  <c r="AH444" i="57"/>
  <c r="AI425" i="57"/>
  <c r="AI431" i="57"/>
  <c r="AI439" i="57"/>
  <c r="AI443" i="57"/>
  <c r="S454" i="57"/>
  <c r="S466" i="57"/>
  <c r="S553" i="57"/>
  <c r="M600" i="57"/>
  <c r="I582" i="57"/>
  <c r="S584" i="57"/>
  <c r="I589" i="57"/>
  <c r="C600" i="57"/>
  <c r="E626" i="57"/>
  <c r="Q626" i="57"/>
  <c r="AB626" i="57"/>
  <c r="AF606" i="57"/>
  <c r="S621" i="57"/>
  <c r="I622" i="57"/>
  <c r="S623" i="57"/>
  <c r="S625" i="57"/>
  <c r="C652" i="57"/>
  <c r="N652" i="57"/>
  <c r="S634" i="57"/>
  <c r="S638" i="57"/>
  <c r="S642" i="57"/>
  <c r="S647" i="57"/>
  <c r="S651" i="57"/>
  <c r="N523" i="58"/>
  <c r="C523" i="58"/>
  <c r="R523" i="58"/>
  <c r="O523" i="58"/>
  <c r="E523" i="58"/>
  <c r="H523" i="58"/>
  <c r="M523" i="58"/>
  <c r="Q523" i="58"/>
  <c r="D523" i="58"/>
  <c r="G523" i="58"/>
  <c r="L523" i="58"/>
  <c r="I523" i="58"/>
  <c r="B523" i="58"/>
  <c r="J522" i="58"/>
  <c r="T22" i="58"/>
  <c r="S163" i="57"/>
  <c r="L184" i="57"/>
  <c r="W184" i="57"/>
  <c r="I166" i="57"/>
  <c r="S167" i="57"/>
  <c r="I172" i="57"/>
  <c r="I173" i="57"/>
  <c r="I174" i="57"/>
  <c r="I175" i="57"/>
  <c r="S176" i="57"/>
  <c r="I180" i="57"/>
  <c r="S181" i="57"/>
  <c r="I189" i="57"/>
  <c r="B210" i="57"/>
  <c r="Y210" i="57"/>
  <c r="S190" i="57"/>
  <c r="I193" i="57"/>
  <c r="S194" i="57"/>
  <c r="I202" i="57"/>
  <c r="S204" i="57"/>
  <c r="I207" i="57"/>
  <c r="S208" i="57"/>
  <c r="AA236" i="57"/>
  <c r="I216" i="57"/>
  <c r="B236" i="57"/>
  <c r="S217" i="57"/>
  <c r="I220" i="57"/>
  <c r="S223" i="57"/>
  <c r="I229" i="57"/>
  <c r="I230" i="57"/>
  <c r="S231" i="57"/>
  <c r="I234" i="57"/>
  <c r="S235" i="57"/>
  <c r="R262" i="57"/>
  <c r="I243" i="57"/>
  <c r="S244" i="57"/>
  <c r="I247" i="57"/>
  <c r="I248" i="57"/>
  <c r="I249" i="57"/>
  <c r="S253" i="57"/>
  <c r="I257" i="57"/>
  <c r="S258" i="57"/>
  <c r="I261" i="57"/>
  <c r="L288" i="57"/>
  <c r="S267" i="57"/>
  <c r="W288" i="57"/>
  <c r="I270" i="57"/>
  <c r="S271" i="57"/>
  <c r="I276" i="57"/>
  <c r="I277" i="57"/>
  <c r="I278" i="57"/>
  <c r="I279" i="57"/>
  <c r="S280" i="57"/>
  <c r="I284" i="57"/>
  <c r="S285" i="57"/>
  <c r="I293" i="57"/>
  <c r="B314" i="57"/>
  <c r="Y314" i="57"/>
  <c r="S294" i="57"/>
  <c r="I297" i="57"/>
  <c r="S298" i="57"/>
  <c r="I306" i="57"/>
  <c r="S308" i="57"/>
  <c r="I311" i="57"/>
  <c r="S312" i="57"/>
  <c r="AA340" i="57"/>
  <c r="I320" i="57"/>
  <c r="S321" i="57"/>
  <c r="I324" i="57"/>
  <c r="S327" i="57"/>
  <c r="I333" i="57"/>
  <c r="I334" i="57"/>
  <c r="S335" i="57"/>
  <c r="I338" i="57"/>
  <c r="S339" i="57"/>
  <c r="R366" i="57"/>
  <c r="I347" i="57"/>
  <c r="S348" i="57"/>
  <c r="I351" i="57"/>
  <c r="I352" i="57"/>
  <c r="I353" i="57"/>
  <c r="S357" i="57"/>
  <c r="I361" i="57"/>
  <c r="S362" i="57"/>
  <c r="I365" i="57"/>
  <c r="S371" i="57"/>
  <c r="L392" i="57"/>
  <c r="W392" i="57"/>
  <c r="I374" i="57"/>
  <c r="S375" i="57"/>
  <c r="I380" i="57"/>
  <c r="I381" i="57"/>
  <c r="I382" i="57"/>
  <c r="I383" i="57"/>
  <c r="S384" i="57"/>
  <c r="I388" i="57"/>
  <c r="S389" i="57"/>
  <c r="B418" i="57"/>
  <c r="I397" i="57"/>
  <c r="Y418" i="57"/>
  <c r="S398" i="57"/>
  <c r="I401" i="57"/>
  <c r="S402" i="57"/>
  <c r="I410" i="57"/>
  <c r="S412" i="57"/>
  <c r="I415" i="57"/>
  <c r="S416" i="57"/>
  <c r="AA444" i="57"/>
  <c r="I424" i="57"/>
  <c r="S425" i="57"/>
  <c r="I428" i="57"/>
  <c r="S431" i="57"/>
  <c r="I437" i="57"/>
  <c r="I438" i="57"/>
  <c r="S439" i="57"/>
  <c r="I442" i="57"/>
  <c r="S443" i="57"/>
  <c r="I455" i="57"/>
  <c r="B600" i="57"/>
  <c r="I579" i="57"/>
  <c r="N600" i="57"/>
  <c r="S580" i="57"/>
  <c r="S581" i="57"/>
  <c r="D600" i="57"/>
  <c r="I591" i="57"/>
  <c r="I596" i="57"/>
  <c r="G626" i="57"/>
  <c r="R626" i="57"/>
  <c r="AC626" i="57"/>
  <c r="S606" i="57"/>
  <c r="I607" i="57"/>
  <c r="I611" i="57"/>
  <c r="I614" i="57"/>
  <c r="S615" i="57"/>
  <c r="I618" i="57"/>
  <c r="D652" i="57"/>
  <c r="I636" i="57"/>
  <c r="I644" i="57"/>
  <c r="I649" i="57"/>
  <c r="I651" i="57"/>
  <c r="S575" i="58"/>
  <c r="T574" i="58"/>
  <c r="T7" i="58"/>
  <c r="X184" i="57"/>
  <c r="AF184" i="57"/>
  <c r="AI164" i="57"/>
  <c r="AI168" i="57"/>
  <c r="AI178" i="57"/>
  <c r="AI182" i="57"/>
  <c r="C210" i="57"/>
  <c r="O210" i="57"/>
  <c r="Z210" i="57"/>
  <c r="AH210" i="57"/>
  <c r="AI191" i="57"/>
  <c r="AI197" i="57"/>
  <c r="AI205" i="57"/>
  <c r="AI209" i="57"/>
  <c r="Q236" i="57"/>
  <c r="C236" i="57"/>
  <c r="AI218" i="57"/>
  <c r="AI227" i="57"/>
  <c r="AI232" i="57"/>
  <c r="H262" i="57"/>
  <c r="AI241" i="57"/>
  <c r="V262" i="57"/>
  <c r="AD262" i="57"/>
  <c r="AI245" i="57"/>
  <c r="AI254" i="57"/>
  <c r="AI259" i="57"/>
  <c r="M288" i="57"/>
  <c r="X288" i="57"/>
  <c r="AF288" i="57"/>
  <c r="AI268" i="57"/>
  <c r="AI272" i="57"/>
  <c r="AI282" i="57"/>
  <c r="AI286" i="57"/>
  <c r="C314" i="57"/>
  <c r="O314" i="57"/>
  <c r="Z314" i="57"/>
  <c r="AH314" i="57"/>
  <c r="AI295" i="57"/>
  <c r="AI301" i="57"/>
  <c r="AI309" i="57"/>
  <c r="AI313" i="57"/>
  <c r="E340" i="57"/>
  <c r="Q340" i="57"/>
  <c r="AI322" i="57"/>
  <c r="AI331" i="57"/>
  <c r="AI336" i="57"/>
  <c r="H366" i="57"/>
  <c r="V366" i="57"/>
  <c r="AI345" i="57"/>
  <c r="AD366" i="57"/>
  <c r="AI349" i="57"/>
  <c r="AI358" i="57"/>
  <c r="AI363" i="57"/>
  <c r="M392" i="57"/>
  <c r="X392" i="57"/>
  <c r="AF392" i="57"/>
  <c r="AI372" i="57"/>
  <c r="AI376" i="57"/>
  <c r="AI386" i="57"/>
  <c r="AI390" i="57"/>
  <c r="C418" i="57"/>
  <c r="O418" i="57"/>
  <c r="Z418" i="57"/>
  <c r="AH418" i="57"/>
  <c r="AI399" i="57"/>
  <c r="AI405" i="57"/>
  <c r="AI413" i="57"/>
  <c r="AI417" i="57"/>
  <c r="E444" i="57"/>
  <c r="Q444" i="57"/>
  <c r="AI426" i="57"/>
  <c r="AI435" i="57"/>
  <c r="AI440" i="57"/>
  <c r="S480" i="57"/>
  <c r="O600" i="57"/>
  <c r="I584" i="57"/>
  <c r="S592" i="57"/>
  <c r="S595" i="57"/>
  <c r="H626" i="57"/>
  <c r="V626" i="57"/>
  <c r="AD626" i="57"/>
  <c r="I621" i="57"/>
  <c r="S624" i="57"/>
  <c r="I625" i="57"/>
  <c r="S633" i="57"/>
  <c r="S637" i="57"/>
  <c r="G652" i="57"/>
  <c r="S641" i="57"/>
  <c r="S646" i="57"/>
  <c r="S650" i="57"/>
  <c r="G575" i="58"/>
  <c r="B575" i="58"/>
  <c r="O575" i="58"/>
  <c r="D575" i="58"/>
  <c r="N575" i="58"/>
  <c r="L575" i="58"/>
  <c r="E575" i="58"/>
  <c r="Q575" i="58"/>
  <c r="I575" i="58"/>
  <c r="R575" i="58"/>
  <c r="H575" i="58"/>
  <c r="M575" i="58"/>
  <c r="C575" i="58"/>
  <c r="J574" i="58"/>
  <c r="P575" i="58"/>
  <c r="T15" i="58"/>
  <c r="Y184" i="57"/>
  <c r="S164" i="57"/>
  <c r="I167" i="57"/>
  <c r="S168" i="57"/>
  <c r="I176" i="57"/>
  <c r="S178" i="57"/>
  <c r="I181" i="57"/>
  <c r="S182" i="57"/>
  <c r="AA210" i="57"/>
  <c r="I190" i="57"/>
  <c r="S191" i="57"/>
  <c r="I194" i="57"/>
  <c r="S197" i="57"/>
  <c r="I203" i="57"/>
  <c r="I204" i="57"/>
  <c r="S205" i="57"/>
  <c r="I208" i="57"/>
  <c r="S209" i="57"/>
  <c r="R236" i="57"/>
  <c r="I217" i="57"/>
  <c r="S218" i="57"/>
  <c r="I221" i="57"/>
  <c r="I222" i="57"/>
  <c r="I223" i="57"/>
  <c r="S227" i="57"/>
  <c r="I231" i="57"/>
  <c r="S232" i="57"/>
  <c r="I235" i="57"/>
  <c r="S241" i="57"/>
  <c r="L262" i="57"/>
  <c r="W262" i="57"/>
  <c r="I244" i="57"/>
  <c r="S245" i="57"/>
  <c r="I250" i="57"/>
  <c r="I251" i="57"/>
  <c r="I252" i="57"/>
  <c r="I253" i="57"/>
  <c r="S254" i="57"/>
  <c r="I258" i="57"/>
  <c r="S259" i="57"/>
  <c r="AJ259" i="57" s="1"/>
  <c r="I267" i="57"/>
  <c r="B288" i="57"/>
  <c r="Y288" i="57"/>
  <c r="S268" i="57"/>
  <c r="AJ268" i="57" s="1"/>
  <c r="I271" i="57"/>
  <c r="S272" i="57"/>
  <c r="I280" i="57"/>
  <c r="S282" i="57"/>
  <c r="I285" i="57"/>
  <c r="S286" i="57"/>
  <c r="AA314" i="57"/>
  <c r="I294" i="57"/>
  <c r="S295" i="57"/>
  <c r="I298" i="57"/>
  <c r="S301" i="57"/>
  <c r="I307" i="57"/>
  <c r="I308" i="57"/>
  <c r="S309" i="57"/>
  <c r="I312" i="57"/>
  <c r="S313" i="57"/>
  <c r="R340" i="57"/>
  <c r="I321" i="57"/>
  <c r="S322" i="57"/>
  <c r="I325" i="57"/>
  <c r="I326" i="57"/>
  <c r="I327" i="57"/>
  <c r="S331" i="57"/>
  <c r="AJ331" i="57" s="1"/>
  <c r="I335" i="57"/>
  <c r="S336" i="57"/>
  <c r="I339" i="57"/>
  <c r="S345" i="57"/>
  <c r="AJ345" i="57" s="1"/>
  <c r="L366" i="57"/>
  <c r="W366" i="57"/>
  <c r="I348" i="57"/>
  <c r="S349" i="57"/>
  <c r="I354" i="57"/>
  <c r="I355" i="57"/>
  <c r="I356" i="57"/>
  <c r="I357" i="57"/>
  <c r="S358" i="57"/>
  <c r="I362" i="57"/>
  <c r="S363" i="57"/>
  <c r="B392" i="57"/>
  <c r="I371" i="57"/>
  <c r="Y392" i="57"/>
  <c r="S372" i="57"/>
  <c r="I375" i="57"/>
  <c r="S376" i="57"/>
  <c r="I384" i="57"/>
  <c r="S386" i="57"/>
  <c r="I389" i="57"/>
  <c r="S390" i="57"/>
  <c r="AA418" i="57"/>
  <c r="I398" i="57"/>
  <c r="S399" i="57"/>
  <c r="AJ399" i="57" s="1"/>
  <c r="I402" i="57"/>
  <c r="S405" i="57"/>
  <c r="I411" i="57"/>
  <c r="I412" i="57"/>
  <c r="S413" i="57"/>
  <c r="I416" i="57"/>
  <c r="S417" i="57"/>
  <c r="R444" i="57"/>
  <c r="I425" i="57"/>
  <c r="S426" i="57"/>
  <c r="I429" i="57"/>
  <c r="I430" i="57"/>
  <c r="I431" i="57"/>
  <c r="S435" i="57"/>
  <c r="I439" i="57"/>
  <c r="S440" i="57"/>
  <c r="I443" i="57"/>
  <c r="I513" i="57"/>
  <c r="I534" i="57"/>
  <c r="I542" i="57"/>
  <c r="I555" i="57"/>
  <c r="I563" i="57"/>
  <c r="I581" i="57"/>
  <c r="S583" i="57"/>
  <c r="I586" i="57"/>
  <c r="I593" i="57"/>
  <c r="I598" i="57"/>
  <c r="S598" i="57"/>
  <c r="L626" i="57"/>
  <c r="W626" i="57"/>
  <c r="I606" i="57"/>
  <c r="S607" i="57"/>
  <c r="I610" i="57"/>
  <c r="I613" i="57"/>
  <c r="S614" i="57"/>
  <c r="I617" i="57"/>
  <c r="S618" i="57"/>
  <c r="I635" i="57"/>
  <c r="I639" i="57"/>
  <c r="I643" i="57"/>
  <c r="I648" i="57"/>
  <c r="H601" i="58"/>
  <c r="F601" i="58"/>
  <c r="I601" i="58"/>
  <c r="B601" i="58"/>
  <c r="E601" i="58"/>
  <c r="G601" i="58"/>
  <c r="D601" i="58"/>
  <c r="J600" i="58"/>
  <c r="D471" i="58"/>
  <c r="I471" i="58"/>
  <c r="G471" i="58"/>
  <c r="E471" i="58"/>
  <c r="H471" i="58"/>
  <c r="C471" i="58"/>
  <c r="B471" i="58"/>
  <c r="J470" i="58"/>
  <c r="I70" i="57"/>
  <c r="I69" i="57"/>
  <c r="I62" i="57"/>
  <c r="I66" i="57"/>
  <c r="I74" i="57"/>
  <c r="I65" i="57"/>
  <c r="I73" i="57"/>
  <c r="I63" i="57"/>
  <c r="I78" i="57"/>
  <c r="I79" i="57"/>
  <c r="I64" i="57"/>
  <c r="I72" i="57"/>
  <c r="I68" i="57"/>
  <c r="I71" i="57"/>
  <c r="I75" i="57"/>
  <c r="I60" i="57"/>
  <c r="I67" i="57"/>
  <c r="I76" i="57"/>
  <c r="AF624" i="57"/>
  <c r="I61" i="57"/>
  <c r="I77" i="57"/>
  <c r="S573" i="56"/>
  <c r="I573" i="56"/>
  <c r="S572" i="56"/>
  <c r="I572" i="56"/>
  <c r="S571" i="56"/>
  <c r="I571" i="56"/>
  <c r="S570" i="56"/>
  <c r="I570" i="56"/>
  <c r="S569" i="56"/>
  <c r="I569" i="56"/>
  <c r="S568" i="56"/>
  <c r="I568" i="56"/>
  <c r="I567" i="56"/>
  <c r="S566" i="56"/>
  <c r="I566" i="56"/>
  <c r="S565" i="56"/>
  <c r="I565" i="56"/>
  <c r="S564" i="56"/>
  <c r="I564" i="56"/>
  <c r="S563" i="56"/>
  <c r="I563" i="56"/>
  <c r="S562" i="56"/>
  <c r="I562" i="56"/>
  <c r="S561" i="56"/>
  <c r="I561" i="56"/>
  <c r="S560" i="56"/>
  <c r="I560" i="56"/>
  <c r="S559" i="56"/>
  <c r="I559" i="56"/>
  <c r="S558" i="56"/>
  <c r="I558" i="56"/>
  <c r="S557" i="56"/>
  <c r="I557" i="56"/>
  <c r="S556" i="56"/>
  <c r="I556" i="56"/>
  <c r="S555" i="56"/>
  <c r="I555" i="56"/>
  <c r="S554" i="56"/>
  <c r="I554" i="56"/>
  <c r="S547" i="56"/>
  <c r="I547" i="56"/>
  <c r="S546" i="56"/>
  <c r="I546" i="56"/>
  <c r="S545" i="56"/>
  <c r="I545" i="56"/>
  <c r="S544" i="56"/>
  <c r="I544" i="56"/>
  <c r="S543" i="56"/>
  <c r="I543" i="56"/>
  <c r="S542" i="56"/>
  <c r="I542" i="56"/>
  <c r="S541" i="56"/>
  <c r="I541" i="56"/>
  <c r="S540" i="56"/>
  <c r="I540" i="56"/>
  <c r="S539" i="56"/>
  <c r="I539" i="56"/>
  <c r="S538" i="56"/>
  <c r="I538" i="56"/>
  <c r="S537" i="56"/>
  <c r="I537" i="56"/>
  <c r="S536" i="56"/>
  <c r="I536" i="56"/>
  <c r="S535" i="56"/>
  <c r="I535" i="56"/>
  <c r="S534" i="56"/>
  <c r="I534" i="56"/>
  <c r="S533" i="56"/>
  <c r="I533" i="56"/>
  <c r="S532" i="56"/>
  <c r="I532" i="56"/>
  <c r="S531" i="56"/>
  <c r="I531" i="56"/>
  <c r="S530" i="56"/>
  <c r="I530" i="56"/>
  <c r="S529" i="56"/>
  <c r="I529" i="56"/>
  <c r="S528" i="56"/>
  <c r="I528" i="56"/>
  <c r="S521" i="56"/>
  <c r="I521" i="56"/>
  <c r="S520" i="56"/>
  <c r="I520" i="56"/>
  <c r="S519" i="56"/>
  <c r="I519" i="56"/>
  <c r="S518" i="56"/>
  <c r="I518" i="56"/>
  <c r="S517" i="56"/>
  <c r="I517" i="56"/>
  <c r="S516" i="56"/>
  <c r="I516" i="56"/>
  <c r="S515" i="56"/>
  <c r="I515" i="56"/>
  <c r="S514" i="56"/>
  <c r="I514" i="56"/>
  <c r="S513" i="56"/>
  <c r="I513" i="56"/>
  <c r="S512" i="56"/>
  <c r="I512" i="56"/>
  <c r="S511" i="56"/>
  <c r="I511" i="56"/>
  <c r="S510" i="56"/>
  <c r="I510" i="56"/>
  <c r="S509" i="56"/>
  <c r="I509" i="56"/>
  <c r="S508" i="56"/>
  <c r="I508" i="56"/>
  <c r="S507" i="56"/>
  <c r="I507" i="56"/>
  <c r="S506" i="56"/>
  <c r="I506" i="56"/>
  <c r="S505" i="56"/>
  <c r="I505" i="56"/>
  <c r="S504" i="56"/>
  <c r="I504" i="56"/>
  <c r="S503" i="56"/>
  <c r="I503" i="56"/>
  <c r="S502" i="56"/>
  <c r="I502" i="56"/>
  <c r="S495" i="56"/>
  <c r="I495" i="56"/>
  <c r="S494" i="56"/>
  <c r="I494" i="56"/>
  <c r="S493" i="56"/>
  <c r="I493" i="56"/>
  <c r="S492" i="56"/>
  <c r="I492" i="56"/>
  <c r="S491" i="56"/>
  <c r="I491" i="56"/>
  <c r="S490" i="56"/>
  <c r="I490" i="56"/>
  <c r="I489" i="56"/>
  <c r="S488" i="56"/>
  <c r="I488" i="56"/>
  <c r="S487" i="56"/>
  <c r="I487" i="56"/>
  <c r="I486" i="56"/>
  <c r="I485" i="56"/>
  <c r="I484" i="56"/>
  <c r="S483" i="56"/>
  <c r="I483" i="56"/>
  <c r="I482" i="56"/>
  <c r="I481" i="56"/>
  <c r="S480" i="56"/>
  <c r="I480" i="56"/>
  <c r="S479" i="56"/>
  <c r="I479" i="56"/>
  <c r="S478" i="56"/>
  <c r="I478" i="56"/>
  <c r="S477" i="56"/>
  <c r="I477" i="56"/>
  <c r="S476" i="56"/>
  <c r="I476" i="56"/>
  <c r="S469" i="56"/>
  <c r="I469" i="56"/>
  <c r="S468" i="56"/>
  <c r="I468" i="56"/>
  <c r="S467" i="56"/>
  <c r="I467" i="56"/>
  <c r="S466" i="56"/>
  <c r="I466" i="56"/>
  <c r="S465" i="56"/>
  <c r="I465" i="56"/>
  <c r="S464" i="56"/>
  <c r="I464" i="56"/>
  <c r="S463" i="56"/>
  <c r="I463" i="56"/>
  <c r="S462" i="56"/>
  <c r="I462" i="56"/>
  <c r="S461" i="56"/>
  <c r="I461" i="56"/>
  <c r="S460" i="56"/>
  <c r="I460" i="56"/>
  <c r="S459" i="56"/>
  <c r="I459" i="56"/>
  <c r="S458" i="56"/>
  <c r="I458" i="56"/>
  <c r="S457" i="56"/>
  <c r="I457" i="56"/>
  <c r="S456" i="56"/>
  <c r="I456" i="56"/>
  <c r="S455" i="56"/>
  <c r="I455" i="56"/>
  <c r="S454" i="56"/>
  <c r="I454" i="56"/>
  <c r="S453" i="56"/>
  <c r="I453" i="56"/>
  <c r="S452" i="56"/>
  <c r="I452" i="56"/>
  <c r="S451" i="56"/>
  <c r="I451" i="56"/>
  <c r="S450" i="56"/>
  <c r="I450" i="56"/>
  <c r="AJ415" i="57" l="1"/>
  <c r="AJ389" i="57"/>
  <c r="AJ115" i="57"/>
  <c r="AJ157" i="57"/>
  <c r="AJ142" i="57"/>
  <c r="AJ323" i="57"/>
  <c r="AJ206" i="57"/>
  <c r="AJ235" i="57"/>
  <c r="AJ295" i="57"/>
  <c r="D132" i="56"/>
  <c r="AE158" i="56"/>
  <c r="D184" i="56"/>
  <c r="AE210" i="56"/>
  <c r="AE262" i="56"/>
  <c r="D288" i="56"/>
  <c r="AE314" i="56"/>
  <c r="D340" i="56"/>
  <c r="AE366" i="56"/>
  <c r="D392" i="56"/>
  <c r="AE418" i="56"/>
  <c r="D444" i="56"/>
  <c r="AJ272" i="57"/>
  <c r="AJ398" i="57"/>
  <c r="S648" i="56"/>
  <c r="AJ271" i="57"/>
  <c r="AJ308" i="57"/>
  <c r="S635" i="56"/>
  <c r="S639" i="56"/>
  <c r="S643" i="56"/>
  <c r="AJ178" i="57"/>
  <c r="AJ390" i="57"/>
  <c r="AJ371" i="57"/>
  <c r="AJ127" i="57"/>
  <c r="AJ242" i="57"/>
  <c r="AJ175" i="57"/>
  <c r="AJ374" i="57"/>
  <c r="AJ353" i="57"/>
  <c r="AJ181" i="57"/>
  <c r="AJ335" i="57"/>
  <c r="AJ202" i="57"/>
  <c r="AJ141" i="57"/>
  <c r="AC55" i="58"/>
  <c r="I623" i="56"/>
  <c r="AJ413" i="57"/>
  <c r="H55" i="58"/>
  <c r="AJ349" i="57"/>
  <c r="AJ191" i="57"/>
  <c r="V55" i="58"/>
  <c r="AA55" i="58"/>
  <c r="AJ386" i="57"/>
  <c r="AJ246" i="57"/>
  <c r="X55" i="58"/>
  <c r="AJ357" i="57"/>
  <c r="AJ194" i="57"/>
  <c r="W55" i="58"/>
  <c r="AJ131" i="57"/>
  <c r="C55" i="58"/>
  <c r="E55" i="58"/>
  <c r="AJ129" i="57"/>
  <c r="AJ347" i="57"/>
  <c r="AJ383" i="57"/>
  <c r="AJ284" i="57"/>
  <c r="AJ243" i="57"/>
  <c r="G55" i="58"/>
  <c r="Y55" i="58"/>
  <c r="F55" i="58"/>
  <c r="J54" i="58"/>
  <c r="AJ388" i="57"/>
  <c r="AJ249" i="57"/>
  <c r="AJ260" i="57"/>
  <c r="AJ227" i="57"/>
  <c r="AJ438" i="57"/>
  <c r="AJ338" i="57"/>
  <c r="D55" i="58"/>
  <c r="B55" i="58"/>
  <c r="I55" i="58"/>
  <c r="AJ140" i="57"/>
  <c r="AJ164" i="57"/>
  <c r="AJ348" i="57"/>
  <c r="F496" i="57"/>
  <c r="I496" i="57" s="1"/>
  <c r="D497" i="57" s="1"/>
  <c r="AJ424" i="57"/>
  <c r="AJ324" i="57"/>
  <c r="AJ306" i="57"/>
  <c r="AG622" i="57"/>
  <c r="AJ152" i="57"/>
  <c r="AJ192" i="57"/>
  <c r="AJ364" i="57"/>
  <c r="AJ298" i="57"/>
  <c r="AJ166" i="57"/>
  <c r="AG617" i="57"/>
  <c r="AJ337" i="57"/>
  <c r="AJ283" i="57"/>
  <c r="AJ410" i="57"/>
  <c r="AJ231" i="57"/>
  <c r="AJ441" i="57"/>
  <c r="AJ362" i="57"/>
  <c r="AJ442" i="57"/>
  <c r="AJ365" i="57"/>
  <c r="AJ201" i="57"/>
  <c r="AJ311" i="57"/>
  <c r="AJ287" i="57"/>
  <c r="H106" i="57"/>
  <c r="AJ401" i="57"/>
  <c r="AJ256" i="57"/>
  <c r="AI45" i="57"/>
  <c r="AJ165" i="57"/>
  <c r="Q132" i="56"/>
  <c r="AI124" i="56"/>
  <c r="AI129" i="56"/>
  <c r="AF158" i="56"/>
  <c r="AI148" i="56"/>
  <c r="AI166" i="56"/>
  <c r="AI172" i="56"/>
  <c r="AI176" i="56"/>
  <c r="AI190" i="56"/>
  <c r="AI194" i="56"/>
  <c r="S620" i="56"/>
  <c r="S622" i="56"/>
  <c r="S624" i="56"/>
  <c r="AF54" i="57"/>
  <c r="I92" i="57"/>
  <c r="I102" i="57"/>
  <c r="AJ435" i="57"/>
  <c r="AJ218" i="57"/>
  <c r="AG606" i="57"/>
  <c r="AJ439" i="57"/>
  <c r="P574" i="57"/>
  <c r="S574" i="57" s="1"/>
  <c r="AJ436" i="57"/>
  <c r="AJ360" i="57"/>
  <c r="AJ183" i="57"/>
  <c r="G132" i="56"/>
  <c r="AC132" i="56"/>
  <c r="N158" i="56"/>
  <c r="AG158" i="56"/>
  <c r="G184" i="56"/>
  <c r="AC184" i="56"/>
  <c r="N210" i="56"/>
  <c r="Y210" i="56"/>
  <c r="AG210" i="56"/>
  <c r="AC236" i="56"/>
  <c r="D236" i="56"/>
  <c r="N262" i="56"/>
  <c r="AG262" i="56"/>
  <c r="G288" i="56"/>
  <c r="AC288" i="56"/>
  <c r="N314" i="56"/>
  <c r="AG314" i="56"/>
  <c r="G340" i="56"/>
  <c r="AC340" i="56"/>
  <c r="N366" i="56"/>
  <c r="AG366" i="56"/>
  <c r="G392" i="56"/>
  <c r="AC392" i="56"/>
  <c r="N418" i="56"/>
  <c r="AG418" i="56"/>
  <c r="G444" i="56"/>
  <c r="AC444" i="56"/>
  <c r="I582" i="56"/>
  <c r="S584" i="56"/>
  <c r="I592" i="56"/>
  <c r="I597" i="56"/>
  <c r="S599" i="56"/>
  <c r="C626" i="56"/>
  <c r="O626" i="56"/>
  <c r="Z626" i="56"/>
  <c r="I612" i="56"/>
  <c r="N106" i="57"/>
  <c r="AJ313" i="57"/>
  <c r="AJ375" i="57"/>
  <c r="AJ217" i="57"/>
  <c r="AJ176" i="57"/>
  <c r="AJ320" i="57"/>
  <c r="AJ220" i="57"/>
  <c r="AJ400" i="57"/>
  <c r="AJ379" i="57"/>
  <c r="AJ219" i="57"/>
  <c r="I96" i="57"/>
  <c r="S101" i="57"/>
  <c r="AJ230" i="57"/>
  <c r="AI114" i="56"/>
  <c r="X158" i="56"/>
  <c r="AI142" i="56"/>
  <c r="AI157" i="56"/>
  <c r="AI181" i="56"/>
  <c r="AF210" i="56"/>
  <c r="AI206" i="56"/>
  <c r="E236" i="56"/>
  <c r="AI225" i="56"/>
  <c r="Z262" i="56"/>
  <c r="AI243" i="56"/>
  <c r="AI258" i="56"/>
  <c r="H288" i="56"/>
  <c r="AI271" i="56"/>
  <c r="AI277" i="56"/>
  <c r="Z314" i="56"/>
  <c r="AI295" i="56"/>
  <c r="AD340" i="56"/>
  <c r="Z366" i="56"/>
  <c r="AI347" i="56"/>
  <c r="AD392" i="56"/>
  <c r="AI375" i="56"/>
  <c r="AI381" i="56"/>
  <c r="AI386" i="56"/>
  <c r="AI390" i="56"/>
  <c r="O418" i="56"/>
  <c r="AI405" i="56"/>
  <c r="AI439" i="56"/>
  <c r="AI443" i="56"/>
  <c r="AJ179" i="57"/>
  <c r="P522" i="57"/>
  <c r="S522" i="57" s="1"/>
  <c r="T522" i="57" s="1"/>
  <c r="AJ114" i="57"/>
  <c r="AE132" i="56"/>
  <c r="D158" i="56"/>
  <c r="AE184" i="56"/>
  <c r="D210" i="56"/>
  <c r="AE236" i="56"/>
  <c r="G236" i="56"/>
  <c r="D262" i="56"/>
  <c r="AE288" i="56"/>
  <c r="D314" i="56"/>
  <c r="AE340" i="56"/>
  <c r="D366" i="56"/>
  <c r="AE392" i="56"/>
  <c r="D418" i="56"/>
  <c r="I584" i="56"/>
  <c r="I599" i="56"/>
  <c r="I37" i="57"/>
  <c r="S53" i="57"/>
  <c r="I87" i="57"/>
  <c r="I86" i="57"/>
  <c r="M106" i="57"/>
  <c r="S37" i="57"/>
  <c r="AJ363" i="57"/>
  <c r="AJ309" i="57"/>
  <c r="AJ286" i="57"/>
  <c r="AJ253" i="57"/>
  <c r="AJ361" i="57"/>
  <c r="AJ261" i="57"/>
  <c r="AJ216" i="57"/>
  <c r="AG613" i="57"/>
  <c r="AJ373" i="57"/>
  <c r="AJ296" i="57"/>
  <c r="AJ124" i="57"/>
  <c r="AJ254" i="57"/>
  <c r="E132" i="56"/>
  <c r="AI138" i="56"/>
  <c r="AI153" i="56"/>
  <c r="Q184" i="56"/>
  <c r="X210" i="56"/>
  <c r="AI201" i="56"/>
  <c r="AI219" i="56"/>
  <c r="C262" i="56"/>
  <c r="AH262" i="56"/>
  <c r="AI249" i="56"/>
  <c r="AI253" i="56"/>
  <c r="AD288" i="56"/>
  <c r="AI282" i="56"/>
  <c r="C314" i="56"/>
  <c r="AH314" i="56"/>
  <c r="AI301" i="56"/>
  <c r="AI310" i="56"/>
  <c r="H340" i="56"/>
  <c r="C366" i="56"/>
  <c r="AH366" i="56"/>
  <c r="AI353" i="56"/>
  <c r="AI357" i="56"/>
  <c r="AI362" i="56"/>
  <c r="H392" i="56"/>
  <c r="C418" i="56"/>
  <c r="AH418" i="56"/>
  <c r="AI409" i="56"/>
  <c r="AD444" i="56"/>
  <c r="AI434" i="56"/>
  <c r="I101" i="57"/>
  <c r="AJ350" i="57"/>
  <c r="AJ233" i="57"/>
  <c r="S35" i="57"/>
  <c r="S86" i="57"/>
  <c r="I93" i="57"/>
  <c r="AJ426" i="57"/>
  <c r="AJ245" i="57"/>
  <c r="AJ285" i="57"/>
  <c r="AJ297" i="57"/>
  <c r="AJ279" i="57"/>
  <c r="AJ193" i="57"/>
  <c r="AJ228" i="57"/>
  <c r="AJ111" i="57"/>
  <c r="AJ128" i="57"/>
  <c r="AJ126" i="57"/>
  <c r="I44" i="57"/>
  <c r="AJ372" i="57"/>
  <c r="AI120" i="56"/>
  <c r="M158" i="56"/>
  <c r="E184" i="56"/>
  <c r="M210" i="56"/>
  <c r="AD236" i="56"/>
  <c r="AI230" i="56"/>
  <c r="AI234" i="56"/>
  <c r="O262" i="56"/>
  <c r="AI286" i="56"/>
  <c r="O314" i="56"/>
  <c r="AI305" i="56"/>
  <c r="AI323" i="56"/>
  <c r="AI329" i="56"/>
  <c r="AI334" i="56"/>
  <c r="AI338" i="56"/>
  <c r="O366" i="56"/>
  <c r="Z418" i="56"/>
  <c r="AI399" i="56"/>
  <c r="AI414" i="56"/>
  <c r="H444" i="56"/>
  <c r="AI427" i="56"/>
  <c r="I622" i="56"/>
  <c r="AJ412" i="57"/>
  <c r="AJ312" i="57"/>
  <c r="AJ332" i="57"/>
  <c r="N132" i="56"/>
  <c r="AG132" i="56"/>
  <c r="G158" i="56"/>
  <c r="AC158" i="56"/>
  <c r="N184" i="56"/>
  <c r="AG184" i="56"/>
  <c r="G210" i="56"/>
  <c r="AC210" i="56"/>
  <c r="N236" i="56"/>
  <c r="AG236" i="56"/>
  <c r="G262" i="56"/>
  <c r="AC262" i="56"/>
  <c r="N288" i="56"/>
  <c r="AG288" i="56"/>
  <c r="G314" i="56"/>
  <c r="AC314" i="56"/>
  <c r="N340" i="56"/>
  <c r="AG340" i="56"/>
  <c r="G366" i="56"/>
  <c r="AC366" i="56"/>
  <c r="N392" i="56"/>
  <c r="AG392" i="56"/>
  <c r="G418" i="56"/>
  <c r="AC418" i="56"/>
  <c r="N444" i="56"/>
  <c r="AG444" i="56"/>
  <c r="I46" i="57"/>
  <c r="AJ205" i="57"/>
  <c r="AJ425" i="57"/>
  <c r="AJ327" i="57"/>
  <c r="F574" i="57"/>
  <c r="I574" i="57" s="1"/>
  <c r="AJ428" i="57"/>
  <c r="AJ334" i="57"/>
  <c r="AJ257" i="57"/>
  <c r="AJ207" i="57"/>
  <c r="AJ409" i="57"/>
  <c r="AJ171" i="57"/>
  <c r="AJ156" i="57"/>
  <c r="AJ145" i="57"/>
  <c r="V392" i="56"/>
  <c r="AI371" i="56"/>
  <c r="M600" i="56"/>
  <c r="S631" i="56"/>
  <c r="I43" i="57"/>
  <c r="R54" i="57"/>
  <c r="S85" i="57"/>
  <c r="X54" i="57"/>
  <c r="N54" i="57"/>
  <c r="AF614" i="57"/>
  <c r="AG614" i="57" s="1"/>
  <c r="AF623" i="57"/>
  <c r="AG623" i="57" s="1"/>
  <c r="I210" i="57"/>
  <c r="B211" i="57" s="1"/>
  <c r="I184" i="57"/>
  <c r="Y185" i="57" s="1"/>
  <c r="AF625" i="56"/>
  <c r="R132" i="56"/>
  <c r="I113" i="56"/>
  <c r="S114" i="56"/>
  <c r="I117" i="56"/>
  <c r="I118" i="56"/>
  <c r="I119" i="56"/>
  <c r="S120" i="56"/>
  <c r="I123" i="56"/>
  <c r="S124" i="56"/>
  <c r="I128" i="56"/>
  <c r="S129" i="56"/>
  <c r="B158" i="56"/>
  <c r="I137" i="56"/>
  <c r="Y158" i="56"/>
  <c r="S138" i="56"/>
  <c r="I141" i="56"/>
  <c r="S142" i="56"/>
  <c r="I147" i="56"/>
  <c r="S148" i="56"/>
  <c r="I151" i="56"/>
  <c r="I152" i="56"/>
  <c r="S153" i="56"/>
  <c r="I156" i="56"/>
  <c r="S157" i="56"/>
  <c r="R184" i="56"/>
  <c r="I165" i="56"/>
  <c r="S166" i="56"/>
  <c r="I169" i="56"/>
  <c r="I170" i="56"/>
  <c r="I171" i="56"/>
  <c r="S172" i="56"/>
  <c r="I175" i="56"/>
  <c r="S176" i="56"/>
  <c r="I180" i="56"/>
  <c r="S181" i="56"/>
  <c r="B210" i="56"/>
  <c r="I189" i="56"/>
  <c r="S190" i="56"/>
  <c r="I193" i="56"/>
  <c r="S194" i="56"/>
  <c r="I200" i="56"/>
  <c r="S201" i="56"/>
  <c r="I205" i="56"/>
  <c r="S206" i="56"/>
  <c r="I209" i="56"/>
  <c r="L236" i="56"/>
  <c r="S215" i="56"/>
  <c r="W236" i="56"/>
  <c r="I218" i="56"/>
  <c r="S219" i="56"/>
  <c r="I224" i="56"/>
  <c r="S225" i="56"/>
  <c r="I228" i="56"/>
  <c r="S230" i="56"/>
  <c r="I233" i="56"/>
  <c r="S234" i="56"/>
  <c r="AA262" i="56"/>
  <c r="I242" i="56"/>
  <c r="S243" i="56"/>
  <c r="I246" i="56"/>
  <c r="S249" i="56"/>
  <c r="I252" i="56"/>
  <c r="S253" i="56"/>
  <c r="I257" i="56"/>
  <c r="S258" i="56"/>
  <c r="I261" i="56"/>
  <c r="S267" i="56"/>
  <c r="L288" i="56"/>
  <c r="W288" i="56"/>
  <c r="I270" i="56"/>
  <c r="S271" i="56"/>
  <c r="I276" i="56"/>
  <c r="S277" i="56"/>
  <c r="I280" i="56"/>
  <c r="S282" i="56"/>
  <c r="I285" i="56"/>
  <c r="S286" i="56"/>
  <c r="AA314" i="56"/>
  <c r="I294" i="56"/>
  <c r="S295" i="56"/>
  <c r="I298" i="56"/>
  <c r="S301" i="56"/>
  <c r="I304" i="56"/>
  <c r="S305" i="56"/>
  <c r="I309" i="56"/>
  <c r="S310" i="56"/>
  <c r="I313" i="56"/>
  <c r="L340" i="56"/>
  <c r="S319" i="56"/>
  <c r="W340" i="56"/>
  <c r="I322" i="56"/>
  <c r="S323" i="56"/>
  <c r="I328" i="56"/>
  <c r="S329" i="56"/>
  <c r="I332" i="56"/>
  <c r="S334" i="56"/>
  <c r="I337" i="56"/>
  <c r="S338" i="56"/>
  <c r="AA366" i="56"/>
  <c r="I346" i="56"/>
  <c r="S347" i="56"/>
  <c r="I350" i="56"/>
  <c r="S353" i="56"/>
  <c r="I356" i="56"/>
  <c r="S357" i="56"/>
  <c r="I361" i="56"/>
  <c r="S362" i="56"/>
  <c r="I365" i="56"/>
  <c r="L392" i="56"/>
  <c r="S371" i="56"/>
  <c r="W392" i="56"/>
  <c r="I374" i="56"/>
  <c r="S375" i="56"/>
  <c r="I380" i="56"/>
  <c r="S381" i="56"/>
  <c r="I384" i="56"/>
  <c r="S386" i="56"/>
  <c r="I389" i="56"/>
  <c r="S390" i="56"/>
  <c r="AA418" i="56"/>
  <c r="I398" i="56"/>
  <c r="S399" i="56"/>
  <c r="I402" i="56"/>
  <c r="S405" i="56"/>
  <c r="I408" i="56"/>
  <c r="S409" i="56"/>
  <c r="I413" i="56"/>
  <c r="S414" i="56"/>
  <c r="I417" i="56"/>
  <c r="S423" i="56"/>
  <c r="L444" i="56"/>
  <c r="W444" i="56"/>
  <c r="AE444" i="56"/>
  <c r="I426" i="56"/>
  <c r="S427" i="56"/>
  <c r="I432" i="56"/>
  <c r="I433" i="56"/>
  <c r="S434" i="56"/>
  <c r="I437" i="56"/>
  <c r="I438" i="56"/>
  <c r="S439" i="56"/>
  <c r="I442" i="56"/>
  <c r="S443" i="56"/>
  <c r="B600" i="56"/>
  <c r="I579" i="56"/>
  <c r="N600" i="56"/>
  <c r="S581" i="56"/>
  <c r="I589" i="56"/>
  <c r="S591" i="56"/>
  <c r="I594" i="56"/>
  <c r="S596" i="56"/>
  <c r="D626" i="56"/>
  <c r="S605" i="56"/>
  <c r="AA626" i="56"/>
  <c r="S607" i="56"/>
  <c r="I608" i="56"/>
  <c r="S609" i="56"/>
  <c r="I615" i="56"/>
  <c r="S616" i="56"/>
  <c r="I619" i="56"/>
  <c r="M652" i="56"/>
  <c r="I48" i="57"/>
  <c r="I36" i="57"/>
  <c r="S45" i="57"/>
  <c r="AI34" i="57"/>
  <c r="AI37" i="57"/>
  <c r="S88" i="57"/>
  <c r="I45" i="57"/>
  <c r="I42" i="57"/>
  <c r="I49" i="57"/>
  <c r="I89" i="57"/>
  <c r="S34" i="57"/>
  <c r="AI52" i="57"/>
  <c r="AH54" i="57"/>
  <c r="AF615" i="57"/>
  <c r="AG615" i="57" s="1"/>
  <c r="AF607" i="57"/>
  <c r="AG607" i="57" s="1"/>
  <c r="AJ440" i="57"/>
  <c r="AJ405" i="57"/>
  <c r="AJ322" i="57"/>
  <c r="AJ209" i="57"/>
  <c r="AG610" i="57"/>
  <c r="AJ294" i="57"/>
  <c r="AJ280" i="57"/>
  <c r="I236" i="57"/>
  <c r="X237" i="57" s="1"/>
  <c r="AJ167" i="57"/>
  <c r="AJ293" i="57"/>
  <c r="AJ189" i="57"/>
  <c r="AJ391" i="57"/>
  <c r="AJ310" i="57"/>
  <c r="AJ275" i="57"/>
  <c r="AJ155" i="57"/>
  <c r="AJ123" i="57"/>
  <c r="AJ153" i="57"/>
  <c r="AJ116" i="57"/>
  <c r="AD132" i="56"/>
  <c r="AI126" i="56"/>
  <c r="AI130" i="56"/>
  <c r="AI145" i="56"/>
  <c r="AI154" i="56"/>
  <c r="AH210" i="56"/>
  <c r="X236" i="56"/>
  <c r="AI250" i="56"/>
  <c r="AI272" i="56"/>
  <c r="M340" i="56"/>
  <c r="AI354" i="56"/>
  <c r="AI372" i="56"/>
  <c r="AI382" i="56"/>
  <c r="E418" i="56"/>
  <c r="AF444" i="56"/>
  <c r="C652" i="56"/>
  <c r="S647" i="56"/>
  <c r="I104" i="57"/>
  <c r="I90" i="57"/>
  <c r="S111" i="56"/>
  <c r="L132" i="56"/>
  <c r="W132" i="56"/>
  <c r="I114" i="56"/>
  <c r="S115" i="56"/>
  <c r="I120" i="56"/>
  <c r="S121" i="56"/>
  <c r="I124" i="56"/>
  <c r="S126" i="56"/>
  <c r="I129" i="56"/>
  <c r="S130" i="56"/>
  <c r="AA158" i="56"/>
  <c r="I138" i="56"/>
  <c r="S139" i="56"/>
  <c r="I142" i="56"/>
  <c r="S145" i="56"/>
  <c r="I148" i="56"/>
  <c r="S149" i="56"/>
  <c r="I153" i="56"/>
  <c r="S154" i="56"/>
  <c r="I157" i="56"/>
  <c r="L184" i="56"/>
  <c r="S163" i="56"/>
  <c r="W184" i="56"/>
  <c r="I166" i="56"/>
  <c r="S167" i="56"/>
  <c r="I172" i="56"/>
  <c r="S173" i="56"/>
  <c r="I176" i="56"/>
  <c r="S178" i="56"/>
  <c r="I181" i="56"/>
  <c r="S182" i="56"/>
  <c r="AA210" i="56"/>
  <c r="I190" i="56"/>
  <c r="S191" i="56"/>
  <c r="I194" i="56"/>
  <c r="S197" i="56"/>
  <c r="I201" i="56"/>
  <c r="S202" i="56"/>
  <c r="I206" i="56"/>
  <c r="S207" i="56"/>
  <c r="Y236" i="56"/>
  <c r="S216" i="56"/>
  <c r="I219" i="56"/>
  <c r="S220" i="56"/>
  <c r="I225" i="56"/>
  <c r="S226" i="56"/>
  <c r="I229" i="56"/>
  <c r="I230" i="56"/>
  <c r="S231" i="56"/>
  <c r="I234" i="56"/>
  <c r="S235" i="56"/>
  <c r="R262" i="56"/>
  <c r="I243" i="56"/>
  <c r="S244" i="56"/>
  <c r="I247" i="56"/>
  <c r="I248" i="56"/>
  <c r="I249" i="56"/>
  <c r="S250" i="56"/>
  <c r="I253" i="56"/>
  <c r="S254" i="56"/>
  <c r="I258" i="56"/>
  <c r="S259" i="56"/>
  <c r="B288" i="56"/>
  <c r="I267" i="56"/>
  <c r="Y288" i="56"/>
  <c r="S268" i="56"/>
  <c r="I271" i="56"/>
  <c r="S272" i="56"/>
  <c r="I277" i="56"/>
  <c r="S278" i="56"/>
  <c r="I281" i="56"/>
  <c r="I282" i="56"/>
  <c r="S283" i="56"/>
  <c r="I286" i="56"/>
  <c r="S287" i="56"/>
  <c r="R314" i="56"/>
  <c r="I295" i="56"/>
  <c r="S296" i="56"/>
  <c r="I299" i="56"/>
  <c r="I300" i="56"/>
  <c r="I301" i="56"/>
  <c r="S302" i="56"/>
  <c r="I305" i="56"/>
  <c r="S306" i="56"/>
  <c r="I310" i="56"/>
  <c r="S311" i="56"/>
  <c r="I319" i="56"/>
  <c r="B340" i="56"/>
  <c r="Y340" i="56"/>
  <c r="S320" i="56"/>
  <c r="I323" i="56"/>
  <c r="S324" i="56"/>
  <c r="I329" i="56"/>
  <c r="S330" i="56"/>
  <c r="I333" i="56"/>
  <c r="I334" i="56"/>
  <c r="S335" i="56"/>
  <c r="I338" i="56"/>
  <c r="S339" i="56"/>
  <c r="R366" i="56"/>
  <c r="I347" i="56"/>
  <c r="S348" i="56"/>
  <c r="I351" i="56"/>
  <c r="I352" i="56"/>
  <c r="I353" i="56"/>
  <c r="S354" i="56"/>
  <c r="I357" i="56"/>
  <c r="S358" i="56"/>
  <c r="I362" i="56"/>
  <c r="S363" i="56"/>
  <c r="I371" i="56"/>
  <c r="B392" i="56"/>
  <c r="Y392" i="56"/>
  <c r="S372" i="56"/>
  <c r="I375" i="56"/>
  <c r="S376" i="56"/>
  <c r="I381" i="56"/>
  <c r="S382" i="56"/>
  <c r="I385" i="56"/>
  <c r="I386" i="56"/>
  <c r="S387" i="56"/>
  <c r="I390" i="56"/>
  <c r="S391" i="56"/>
  <c r="R418" i="56"/>
  <c r="I399" i="56"/>
  <c r="S400" i="56"/>
  <c r="I403" i="56"/>
  <c r="I404" i="56"/>
  <c r="I405" i="56"/>
  <c r="S406" i="56"/>
  <c r="I409" i="56"/>
  <c r="S410" i="56"/>
  <c r="I414" i="56"/>
  <c r="S415" i="56"/>
  <c r="I423" i="56"/>
  <c r="B444" i="56"/>
  <c r="Y444" i="56"/>
  <c r="S424" i="56"/>
  <c r="I427" i="56"/>
  <c r="S428" i="56"/>
  <c r="I434" i="56"/>
  <c r="S435" i="56"/>
  <c r="I439" i="56"/>
  <c r="S440" i="56"/>
  <c r="I443" i="56"/>
  <c r="I501" i="56"/>
  <c r="F522" i="56"/>
  <c r="D600" i="56"/>
  <c r="I581" i="56"/>
  <c r="S583" i="56"/>
  <c r="I586" i="56"/>
  <c r="I591" i="56"/>
  <c r="I596" i="56"/>
  <c r="S598" i="56"/>
  <c r="G626" i="56"/>
  <c r="R626" i="56"/>
  <c r="AC626" i="56"/>
  <c r="L626" i="56"/>
  <c r="S606" i="56"/>
  <c r="I607" i="56"/>
  <c r="S610" i="56"/>
  <c r="I611" i="56"/>
  <c r="I614" i="56"/>
  <c r="I618" i="56"/>
  <c r="D652" i="56"/>
  <c r="I632" i="56"/>
  <c r="I634" i="56"/>
  <c r="I636" i="56"/>
  <c r="I640" i="56"/>
  <c r="I642" i="56"/>
  <c r="I644" i="56"/>
  <c r="AI49" i="57"/>
  <c r="G54" i="57"/>
  <c r="AE54" i="57"/>
  <c r="S36" i="57"/>
  <c r="Y54" i="57"/>
  <c r="AG624" i="57"/>
  <c r="I91" i="57"/>
  <c r="Z54" i="57"/>
  <c r="I95" i="57"/>
  <c r="AI36" i="57"/>
  <c r="I105" i="57"/>
  <c r="S95" i="57"/>
  <c r="AF620" i="57"/>
  <c r="AG620" i="57" s="1"/>
  <c r="W630" i="57"/>
  <c r="AJ336" i="57"/>
  <c r="AJ301" i="57"/>
  <c r="AJ168" i="57"/>
  <c r="I418" i="57"/>
  <c r="B419" i="57" s="1"/>
  <c r="AJ244" i="57"/>
  <c r="AJ234" i="57"/>
  <c r="AJ423" i="57"/>
  <c r="AJ387" i="57"/>
  <c r="AJ305" i="57"/>
  <c r="AJ112" i="57"/>
  <c r="AJ154" i="57"/>
  <c r="AJ119" i="57"/>
  <c r="AI423" i="56"/>
  <c r="V444" i="56"/>
  <c r="Z158" i="56"/>
  <c r="AI139" i="56"/>
  <c r="H184" i="56"/>
  <c r="AI178" i="56"/>
  <c r="AI202" i="56"/>
  <c r="AI207" i="56"/>
  <c r="AF236" i="56"/>
  <c r="E262" i="56"/>
  <c r="M288" i="56"/>
  <c r="AI302" i="56"/>
  <c r="X340" i="56"/>
  <c r="E366" i="56"/>
  <c r="AI358" i="56"/>
  <c r="X392" i="56"/>
  <c r="AI391" i="56"/>
  <c r="AI406" i="56"/>
  <c r="AI435" i="56"/>
  <c r="C600" i="56"/>
  <c r="AB626" i="56"/>
  <c r="S638" i="56"/>
  <c r="E54" i="57"/>
  <c r="AJ443" i="57"/>
  <c r="AG621" i="57"/>
  <c r="I626" i="57"/>
  <c r="H627" i="57" s="1"/>
  <c r="M132" i="56"/>
  <c r="X132" i="56"/>
  <c r="AF132" i="56"/>
  <c r="AI112" i="56"/>
  <c r="AI116" i="56"/>
  <c r="AI122" i="56"/>
  <c r="AI127" i="56"/>
  <c r="AI131" i="56"/>
  <c r="E158" i="56"/>
  <c r="Q158" i="56"/>
  <c r="AI140" i="56"/>
  <c r="AI146" i="56"/>
  <c r="AI150" i="56"/>
  <c r="AI155" i="56"/>
  <c r="M184" i="56"/>
  <c r="X184" i="56"/>
  <c r="AF184" i="56"/>
  <c r="AI164" i="56"/>
  <c r="AI168" i="56"/>
  <c r="AI174" i="56"/>
  <c r="AI179" i="56"/>
  <c r="AI183" i="56"/>
  <c r="E210" i="56"/>
  <c r="Q210" i="56"/>
  <c r="AI192" i="56"/>
  <c r="AI199" i="56"/>
  <c r="AI204" i="56"/>
  <c r="AI208" i="56"/>
  <c r="O236" i="56"/>
  <c r="Z236" i="56"/>
  <c r="AH236" i="56"/>
  <c r="AI217" i="56"/>
  <c r="AI223" i="56"/>
  <c r="AI227" i="56"/>
  <c r="AI232" i="56"/>
  <c r="H262" i="56"/>
  <c r="V262" i="56"/>
  <c r="AI241" i="56"/>
  <c r="AD262" i="56"/>
  <c r="AI245" i="56"/>
  <c r="AI251" i="56"/>
  <c r="AI256" i="56"/>
  <c r="AI260" i="56"/>
  <c r="C288" i="56"/>
  <c r="O288" i="56"/>
  <c r="Z288" i="56"/>
  <c r="AH288" i="56"/>
  <c r="AI269" i="56"/>
  <c r="AI275" i="56"/>
  <c r="AI279" i="56"/>
  <c r="AI284" i="56"/>
  <c r="H314" i="56"/>
  <c r="V314" i="56"/>
  <c r="AI293" i="56"/>
  <c r="AD314" i="56"/>
  <c r="AI297" i="56"/>
  <c r="AI303" i="56"/>
  <c r="AI308" i="56"/>
  <c r="AI312" i="56"/>
  <c r="C340" i="56"/>
  <c r="O340" i="56"/>
  <c r="Z340" i="56"/>
  <c r="AH340" i="56"/>
  <c r="AI321" i="56"/>
  <c r="AI327" i="56"/>
  <c r="AI331" i="56"/>
  <c r="AI336" i="56"/>
  <c r="H366" i="56"/>
  <c r="AI345" i="56"/>
  <c r="V366" i="56"/>
  <c r="AD366" i="56"/>
  <c r="AI349" i="56"/>
  <c r="AI355" i="56"/>
  <c r="AI360" i="56"/>
  <c r="AI364" i="56"/>
  <c r="C392" i="56"/>
  <c r="O392" i="56"/>
  <c r="Z392" i="56"/>
  <c r="AH392" i="56"/>
  <c r="AI373" i="56"/>
  <c r="AI379" i="56"/>
  <c r="AI383" i="56"/>
  <c r="AI388" i="56"/>
  <c r="H418" i="56"/>
  <c r="V418" i="56"/>
  <c r="AI397" i="56"/>
  <c r="AD418" i="56"/>
  <c r="AI401" i="56"/>
  <c r="AI407" i="56"/>
  <c r="AI412" i="56"/>
  <c r="AI416" i="56"/>
  <c r="C444" i="56"/>
  <c r="O444" i="56"/>
  <c r="Z444" i="56"/>
  <c r="AH444" i="56"/>
  <c r="AI425" i="56"/>
  <c r="AI431" i="56"/>
  <c r="AI436" i="56"/>
  <c r="AI441" i="56"/>
  <c r="S501" i="56"/>
  <c r="P522" i="56"/>
  <c r="S567" i="56"/>
  <c r="E600" i="56"/>
  <c r="Q600" i="56"/>
  <c r="S580" i="56"/>
  <c r="I588" i="56"/>
  <c r="S590" i="56"/>
  <c r="S595" i="56"/>
  <c r="H626" i="56"/>
  <c r="V626" i="56"/>
  <c r="AD626" i="56"/>
  <c r="I621" i="56"/>
  <c r="I625" i="56"/>
  <c r="S633" i="56"/>
  <c r="S637" i="56"/>
  <c r="S641" i="56"/>
  <c r="S646" i="56"/>
  <c r="S650" i="56"/>
  <c r="I53" i="57"/>
  <c r="AD54" i="57"/>
  <c r="I100" i="57"/>
  <c r="I88" i="57"/>
  <c r="I40" i="57"/>
  <c r="I103" i="57"/>
  <c r="S104" i="57"/>
  <c r="I38" i="57"/>
  <c r="S98" i="57"/>
  <c r="I50" i="57"/>
  <c r="AI35" i="57"/>
  <c r="O54" i="57"/>
  <c r="S105" i="57"/>
  <c r="Q106" i="57"/>
  <c r="I85" i="57"/>
  <c r="S38" i="57"/>
  <c r="S87" i="57"/>
  <c r="AJ417" i="57"/>
  <c r="I392" i="57"/>
  <c r="B393" i="57" s="1"/>
  <c r="AJ241" i="57"/>
  <c r="V630" i="57"/>
  <c r="AJ402" i="57"/>
  <c r="AJ190" i="57"/>
  <c r="I340" i="57"/>
  <c r="C341" i="57" s="1"/>
  <c r="AJ180" i="57"/>
  <c r="AJ269" i="57"/>
  <c r="I262" i="57"/>
  <c r="J262" i="57" s="1"/>
  <c r="P548" i="57"/>
  <c r="Q600" i="57"/>
  <c r="D81" i="58"/>
  <c r="C81" i="58"/>
  <c r="G81" i="58"/>
  <c r="I81" i="58"/>
  <c r="H81" i="58"/>
  <c r="B81" i="58"/>
  <c r="E81" i="58"/>
  <c r="J80" i="58"/>
  <c r="AJ137" i="57"/>
  <c r="AJ130" i="57"/>
  <c r="AI267" i="56"/>
  <c r="V288" i="56"/>
  <c r="S475" i="56"/>
  <c r="H132" i="56"/>
  <c r="AI115" i="56"/>
  <c r="AI121" i="56"/>
  <c r="O158" i="56"/>
  <c r="AI149" i="56"/>
  <c r="AI163" i="56"/>
  <c r="V184" i="56"/>
  <c r="C210" i="56"/>
  <c r="M236" i="56"/>
  <c r="AI216" i="56"/>
  <c r="AI226" i="56"/>
  <c r="AI231" i="56"/>
  <c r="AI235" i="56"/>
  <c r="AI244" i="56"/>
  <c r="AI254" i="56"/>
  <c r="AI259" i="56"/>
  <c r="AF288" i="56"/>
  <c r="AI278" i="56"/>
  <c r="E314" i="56"/>
  <c r="Q314" i="56"/>
  <c r="AI296" i="56"/>
  <c r="AI306" i="56"/>
  <c r="AI311" i="56"/>
  <c r="AF340" i="56"/>
  <c r="AI324" i="56"/>
  <c r="Q366" i="56"/>
  <c r="AF392" i="56"/>
  <c r="AI387" i="56"/>
  <c r="Q418" i="56"/>
  <c r="X444" i="56"/>
  <c r="AI440" i="56"/>
  <c r="O600" i="56"/>
  <c r="E626" i="56"/>
  <c r="S634" i="56"/>
  <c r="S642" i="56"/>
  <c r="AG54" i="57"/>
  <c r="C106" i="57"/>
  <c r="S48" i="57"/>
  <c r="AJ267" i="57"/>
  <c r="I111" i="56"/>
  <c r="B132" i="56"/>
  <c r="Y132" i="56"/>
  <c r="S112" i="56"/>
  <c r="I115" i="56"/>
  <c r="S116" i="56"/>
  <c r="I121" i="56"/>
  <c r="S122" i="56"/>
  <c r="I125" i="56"/>
  <c r="I126" i="56"/>
  <c r="S127" i="56"/>
  <c r="I130" i="56"/>
  <c r="S131" i="56"/>
  <c r="R158" i="56"/>
  <c r="I139" i="56"/>
  <c r="S140" i="56"/>
  <c r="I143" i="56"/>
  <c r="I144" i="56"/>
  <c r="I145" i="56"/>
  <c r="S146" i="56"/>
  <c r="I149" i="56"/>
  <c r="S150" i="56"/>
  <c r="I154" i="56"/>
  <c r="S155" i="56"/>
  <c r="B184" i="56"/>
  <c r="I163" i="56"/>
  <c r="Y184" i="56"/>
  <c r="S164" i="56"/>
  <c r="I167" i="56"/>
  <c r="S168" i="56"/>
  <c r="I173" i="56"/>
  <c r="S174" i="56"/>
  <c r="I177" i="56"/>
  <c r="I178" i="56"/>
  <c r="S179" i="56"/>
  <c r="I182" i="56"/>
  <c r="S183" i="56"/>
  <c r="R210" i="56"/>
  <c r="I191" i="56"/>
  <c r="S192" i="56"/>
  <c r="I195" i="56"/>
  <c r="I196" i="56"/>
  <c r="I197" i="56"/>
  <c r="S199" i="56"/>
  <c r="I202" i="56"/>
  <c r="S204" i="56"/>
  <c r="I207" i="56"/>
  <c r="S208" i="56"/>
  <c r="AA236" i="56"/>
  <c r="B236" i="56"/>
  <c r="I216" i="56"/>
  <c r="S217" i="56"/>
  <c r="I220" i="56"/>
  <c r="S223" i="56"/>
  <c r="I226" i="56"/>
  <c r="S227" i="56"/>
  <c r="I231" i="56"/>
  <c r="S232" i="56"/>
  <c r="I235" i="56"/>
  <c r="S241" i="56"/>
  <c r="L262" i="56"/>
  <c r="W262" i="56"/>
  <c r="I244" i="56"/>
  <c r="S245" i="56"/>
  <c r="I250" i="56"/>
  <c r="S251" i="56"/>
  <c r="I254" i="56"/>
  <c r="S256" i="56"/>
  <c r="I259" i="56"/>
  <c r="S260" i="56"/>
  <c r="AA288" i="56"/>
  <c r="I268" i="56"/>
  <c r="S269" i="56"/>
  <c r="I272" i="56"/>
  <c r="S275" i="56"/>
  <c r="I278" i="56"/>
  <c r="S279" i="56"/>
  <c r="I283" i="56"/>
  <c r="S284" i="56"/>
  <c r="I287" i="56"/>
  <c r="L314" i="56"/>
  <c r="S293" i="56"/>
  <c r="W314" i="56"/>
  <c r="I296" i="56"/>
  <c r="S297" i="56"/>
  <c r="I302" i="56"/>
  <c r="S303" i="56"/>
  <c r="I306" i="56"/>
  <c r="S308" i="56"/>
  <c r="I311" i="56"/>
  <c r="S312" i="56"/>
  <c r="AA340" i="56"/>
  <c r="I320" i="56"/>
  <c r="S321" i="56"/>
  <c r="I324" i="56"/>
  <c r="S327" i="56"/>
  <c r="I330" i="56"/>
  <c r="S331" i="56"/>
  <c r="I335" i="56"/>
  <c r="S336" i="56"/>
  <c r="I339" i="56"/>
  <c r="L366" i="56"/>
  <c r="S345" i="56"/>
  <c r="W366" i="56"/>
  <c r="I348" i="56"/>
  <c r="S349" i="56"/>
  <c r="I354" i="56"/>
  <c r="S355" i="56"/>
  <c r="I358" i="56"/>
  <c r="S360" i="56"/>
  <c r="I363" i="56"/>
  <c r="S364" i="56"/>
  <c r="AA392" i="56"/>
  <c r="I372" i="56"/>
  <c r="S373" i="56"/>
  <c r="I376" i="56"/>
  <c r="S379" i="56"/>
  <c r="I382" i="56"/>
  <c r="S383" i="56"/>
  <c r="I387" i="56"/>
  <c r="S388" i="56"/>
  <c r="I391" i="56"/>
  <c r="L418" i="56"/>
  <c r="S397" i="56"/>
  <c r="W418" i="56"/>
  <c r="I400" i="56"/>
  <c r="S401" i="56"/>
  <c r="I406" i="56"/>
  <c r="S407" i="56"/>
  <c r="I410" i="56"/>
  <c r="S412" i="56"/>
  <c r="I415" i="56"/>
  <c r="S416" i="56"/>
  <c r="AA444" i="56"/>
  <c r="I424" i="56"/>
  <c r="S425" i="56"/>
  <c r="I428" i="56"/>
  <c r="S431" i="56"/>
  <c r="I435" i="56"/>
  <c r="S436" i="56"/>
  <c r="I440" i="56"/>
  <c r="S441" i="56"/>
  <c r="I449" i="56"/>
  <c r="F470" i="56"/>
  <c r="I527" i="56"/>
  <c r="F548" i="56"/>
  <c r="G600" i="56"/>
  <c r="R600" i="56"/>
  <c r="I583" i="56"/>
  <c r="S587" i="56"/>
  <c r="I593" i="56"/>
  <c r="I598" i="56"/>
  <c r="W626" i="56"/>
  <c r="I606" i="56"/>
  <c r="I610" i="56"/>
  <c r="I613" i="56"/>
  <c r="S614" i="56"/>
  <c r="I617" i="56"/>
  <c r="S618" i="56"/>
  <c r="I631" i="56"/>
  <c r="Q652" i="56"/>
  <c r="I633" i="56"/>
  <c r="I635" i="56"/>
  <c r="I637" i="56"/>
  <c r="I639" i="56"/>
  <c r="I641" i="56"/>
  <c r="I643" i="56"/>
  <c r="I646" i="56"/>
  <c r="I648" i="56"/>
  <c r="I650" i="56"/>
  <c r="I51" i="57"/>
  <c r="S41" i="57"/>
  <c r="S52" i="57"/>
  <c r="I33" i="57"/>
  <c r="B54" i="57"/>
  <c r="AI53" i="57"/>
  <c r="AI50" i="57"/>
  <c r="I35" i="57"/>
  <c r="C54" i="57"/>
  <c r="R106" i="57"/>
  <c r="W54" i="57"/>
  <c r="AI48" i="57"/>
  <c r="I98" i="57"/>
  <c r="I97" i="57"/>
  <c r="L54" i="57"/>
  <c r="S100" i="57"/>
  <c r="AJ376" i="57"/>
  <c r="AJ282" i="57"/>
  <c r="AJ339" i="57"/>
  <c r="AJ321" i="57"/>
  <c r="I314" i="57"/>
  <c r="C315" i="57" s="1"/>
  <c r="AJ258" i="57"/>
  <c r="AJ223" i="57"/>
  <c r="AJ208" i="57"/>
  <c r="AJ346" i="57"/>
  <c r="V340" i="56"/>
  <c r="AI319" i="56"/>
  <c r="S553" i="56"/>
  <c r="AI111" i="56"/>
  <c r="V132" i="56"/>
  <c r="C158" i="56"/>
  <c r="AI182" i="56"/>
  <c r="O210" i="56"/>
  <c r="AI191" i="56"/>
  <c r="AI220" i="56"/>
  <c r="Q262" i="56"/>
  <c r="AI268" i="56"/>
  <c r="AI335" i="56"/>
  <c r="AI339" i="56"/>
  <c r="AI400" i="56"/>
  <c r="AI410" i="56"/>
  <c r="AI415" i="56"/>
  <c r="M444" i="56"/>
  <c r="AI428" i="56"/>
  <c r="Q626" i="56"/>
  <c r="N652" i="56"/>
  <c r="S651" i="56"/>
  <c r="AI38" i="57"/>
  <c r="C132" i="56"/>
  <c r="O132" i="56"/>
  <c r="Z132" i="56"/>
  <c r="AH132" i="56"/>
  <c r="AI113" i="56"/>
  <c r="AI119" i="56"/>
  <c r="AI123" i="56"/>
  <c r="AI128" i="56"/>
  <c r="H158" i="56"/>
  <c r="V158" i="56"/>
  <c r="AI137" i="56"/>
  <c r="AD158" i="56"/>
  <c r="AI141" i="56"/>
  <c r="AI147" i="56"/>
  <c r="AI152" i="56"/>
  <c r="AI156" i="56"/>
  <c r="C184" i="56"/>
  <c r="O184" i="56"/>
  <c r="Z184" i="56"/>
  <c r="AH184" i="56"/>
  <c r="AI165" i="56"/>
  <c r="AI171" i="56"/>
  <c r="AI175" i="56"/>
  <c r="AI180" i="56"/>
  <c r="H210" i="56"/>
  <c r="V210" i="56"/>
  <c r="AI189" i="56"/>
  <c r="AD210" i="56"/>
  <c r="AI193" i="56"/>
  <c r="AI200" i="56"/>
  <c r="AI205" i="56"/>
  <c r="AI209" i="56"/>
  <c r="Q236" i="56"/>
  <c r="C236" i="56"/>
  <c r="AI218" i="56"/>
  <c r="AI224" i="56"/>
  <c r="AI228" i="56"/>
  <c r="AI233" i="56"/>
  <c r="M262" i="56"/>
  <c r="X262" i="56"/>
  <c r="AF262" i="56"/>
  <c r="AI242" i="56"/>
  <c r="AI246" i="56"/>
  <c r="AI252" i="56"/>
  <c r="AI257" i="56"/>
  <c r="AI261" i="56"/>
  <c r="E288" i="56"/>
  <c r="Q288" i="56"/>
  <c r="AI270" i="56"/>
  <c r="AI276" i="56"/>
  <c r="AI280" i="56"/>
  <c r="AI285" i="56"/>
  <c r="M314" i="56"/>
  <c r="X314" i="56"/>
  <c r="AF314" i="56"/>
  <c r="AI294" i="56"/>
  <c r="AI298" i="56"/>
  <c r="AI304" i="56"/>
  <c r="AI309" i="56"/>
  <c r="AI313" i="56"/>
  <c r="E340" i="56"/>
  <c r="Q340" i="56"/>
  <c r="AI322" i="56"/>
  <c r="AI328" i="56"/>
  <c r="AI332" i="56"/>
  <c r="AI337" i="56"/>
  <c r="M366" i="56"/>
  <c r="X366" i="56"/>
  <c r="AF366" i="56"/>
  <c r="AI346" i="56"/>
  <c r="AI350" i="56"/>
  <c r="AI356" i="56"/>
  <c r="AI361" i="56"/>
  <c r="AI365" i="56"/>
  <c r="E392" i="56"/>
  <c r="Q392" i="56"/>
  <c r="AI374" i="56"/>
  <c r="AI380" i="56"/>
  <c r="AI384" i="56"/>
  <c r="AI389" i="56"/>
  <c r="M418" i="56"/>
  <c r="X418" i="56"/>
  <c r="AF418" i="56"/>
  <c r="AI398" i="56"/>
  <c r="AI402" i="56"/>
  <c r="AI408" i="56"/>
  <c r="AI413" i="56"/>
  <c r="AI417" i="56"/>
  <c r="E444" i="56"/>
  <c r="Q444" i="56"/>
  <c r="AI426" i="56"/>
  <c r="AI433" i="56"/>
  <c r="AI438" i="56"/>
  <c r="AI442" i="56"/>
  <c r="S449" i="56"/>
  <c r="P470" i="56"/>
  <c r="S470" i="56" s="1"/>
  <c r="S527" i="56"/>
  <c r="P548" i="56"/>
  <c r="H600" i="56"/>
  <c r="I580" i="56"/>
  <c r="S582" i="56"/>
  <c r="I590" i="56"/>
  <c r="S592" i="56"/>
  <c r="I595" i="56"/>
  <c r="S597" i="56"/>
  <c r="M626" i="56"/>
  <c r="X626" i="56"/>
  <c r="I620" i="56"/>
  <c r="S621" i="56"/>
  <c r="S623" i="56"/>
  <c r="I624" i="56"/>
  <c r="G652" i="56"/>
  <c r="R652" i="56"/>
  <c r="S632" i="56"/>
  <c r="S636" i="56"/>
  <c r="S640" i="56"/>
  <c r="S644" i="56"/>
  <c r="S649" i="56"/>
  <c r="AI33" i="57"/>
  <c r="V54" i="57"/>
  <c r="Q54" i="57"/>
  <c r="AI46" i="57"/>
  <c r="M54" i="57"/>
  <c r="S51" i="57"/>
  <c r="AC54" i="57"/>
  <c r="I94" i="57"/>
  <c r="S89" i="57"/>
  <c r="H54" i="57"/>
  <c r="I34" i="57"/>
  <c r="S97" i="57"/>
  <c r="S90" i="57"/>
  <c r="AF616" i="57"/>
  <c r="AG616" i="57" s="1"/>
  <c r="I501" i="57"/>
  <c r="F522" i="57"/>
  <c r="I288" i="57"/>
  <c r="J288" i="57" s="1"/>
  <c r="AJ232" i="57"/>
  <c r="AJ197" i="57"/>
  <c r="AJ182" i="57"/>
  <c r="AJ384" i="57"/>
  <c r="AJ163" i="57"/>
  <c r="F470" i="57"/>
  <c r="I470" i="57" s="1"/>
  <c r="AJ319" i="57"/>
  <c r="P470" i="57"/>
  <c r="S470" i="57" s="1"/>
  <c r="T470" i="57" s="1"/>
  <c r="I158" i="57"/>
  <c r="B159" i="57" s="1"/>
  <c r="AJ149" i="57"/>
  <c r="I132" i="57"/>
  <c r="G133" i="57" s="1"/>
  <c r="V236" i="56"/>
  <c r="AI215" i="56"/>
  <c r="AH158" i="56"/>
  <c r="AD184" i="56"/>
  <c r="AI167" i="56"/>
  <c r="AI173" i="56"/>
  <c r="Z210" i="56"/>
  <c r="AI197" i="56"/>
  <c r="H236" i="56"/>
  <c r="X288" i="56"/>
  <c r="AI283" i="56"/>
  <c r="AI287" i="56"/>
  <c r="AI320" i="56"/>
  <c r="AI330" i="56"/>
  <c r="AI348" i="56"/>
  <c r="AI363" i="56"/>
  <c r="M392" i="56"/>
  <c r="AI376" i="56"/>
  <c r="AI424" i="56"/>
  <c r="S588" i="56"/>
  <c r="S625" i="56"/>
  <c r="AI41" i="57"/>
  <c r="S49" i="57"/>
  <c r="S475" i="57"/>
  <c r="I444" i="57"/>
  <c r="Z445" i="57" s="1"/>
  <c r="F548" i="57"/>
  <c r="I548" i="57" s="1"/>
  <c r="I366" i="57"/>
  <c r="AA367" i="57" s="1"/>
  <c r="AJ215" i="57"/>
  <c r="AA132" i="56"/>
  <c r="I112" i="56"/>
  <c r="S113" i="56"/>
  <c r="I116" i="56"/>
  <c r="S119" i="56"/>
  <c r="I122" i="56"/>
  <c r="S123" i="56"/>
  <c r="I127" i="56"/>
  <c r="S128" i="56"/>
  <c r="I131" i="56"/>
  <c r="S137" i="56"/>
  <c r="L158" i="56"/>
  <c r="W158" i="56"/>
  <c r="I140" i="56"/>
  <c r="S141" i="56"/>
  <c r="I146" i="56"/>
  <c r="S147" i="56"/>
  <c r="I150" i="56"/>
  <c r="S152" i="56"/>
  <c r="I155" i="56"/>
  <c r="S156" i="56"/>
  <c r="AA184" i="56"/>
  <c r="I164" i="56"/>
  <c r="S165" i="56"/>
  <c r="I168" i="56"/>
  <c r="S171" i="56"/>
  <c r="I174" i="56"/>
  <c r="S175" i="56"/>
  <c r="I179" i="56"/>
  <c r="S180" i="56"/>
  <c r="I183" i="56"/>
  <c r="L210" i="56"/>
  <c r="S189" i="56"/>
  <c r="W210" i="56"/>
  <c r="I192" i="56"/>
  <c r="S193" i="56"/>
  <c r="I198" i="56"/>
  <c r="I199" i="56"/>
  <c r="S200" i="56"/>
  <c r="I203" i="56"/>
  <c r="I204" i="56"/>
  <c r="S205" i="56"/>
  <c r="I208" i="56"/>
  <c r="S209" i="56"/>
  <c r="R236" i="56"/>
  <c r="I217" i="56"/>
  <c r="S218" i="56"/>
  <c r="I221" i="56"/>
  <c r="I222" i="56"/>
  <c r="I223" i="56"/>
  <c r="S224" i="56"/>
  <c r="I227" i="56"/>
  <c r="S228" i="56"/>
  <c r="I232" i="56"/>
  <c r="S233" i="56"/>
  <c r="B262" i="56"/>
  <c r="I241" i="56"/>
  <c r="Y262" i="56"/>
  <c r="S242" i="56"/>
  <c r="I245" i="56"/>
  <c r="S246" i="56"/>
  <c r="I251" i="56"/>
  <c r="S252" i="56"/>
  <c r="I255" i="56"/>
  <c r="I256" i="56"/>
  <c r="S257" i="56"/>
  <c r="I260" i="56"/>
  <c r="S261" i="56"/>
  <c r="R288" i="56"/>
  <c r="I269" i="56"/>
  <c r="S270" i="56"/>
  <c r="I273" i="56"/>
  <c r="I274" i="56"/>
  <c r="I275" i="56"/>
  <c r="S276" i="56"/>
  <c r="I279" i="56"/>
  <c r="S280" i="56"/>
  <c r="I284" i="56"/>
  <c r="S285" i="56"/>
  <c r="I293" i="56"/>
  <c r="B314" i="56"/>
  <c r="Y314" i="56"/>
  <c r="S294" i="56"/>
  <c r="I297" i="56"/>
  <c r="S298" i="56"/>
  <c r="I303" i="56"/>
  <c r="S304" i="56"/>
  <c r="I307" i="56"/>
  <c r="I308" i="56"/>
  <c r="S309" i="56"/>
  <c r="I312" i="56"/>
  <c r="S313" i="56"/>
  <c r="R340" i="56"/>
  <c r="I321" i="56"/>
  <c r="S322" i="56"/>
  <c r="I325" i="56"/>
  <c r="I326" i="56"/>
  <c r="I327" i="56"/>
  <c r="S328" i="56"/>
  <c r="I331" i="56"/>
  <c r="S332" i="56"/>
  <c r="I336" i="56"/>
  <c r="S337" i="56"/>
  <c r="I345" i="56"/>
  <c r="B366" i="56"/>
  <c r="Y366" i="56"/>
  <c r="S346" i="56"/>
  <c r="I349" i="56"/>
  <c r="S350" i="56"/>
  <c r="I355" i="56"/>
  <c r="S356" i="56"/>
  <c r="I359" i="56"/>
  <c r="I360" i="56"/>
  <c r="S361" i="56"/>
  <c r="I364" i="56"/>
  <c r="S365" i="56"/>
  <c r="R392" i="56"/>
  <c r="I373" i="56"/>
  <c r="S374" i="56"/>
  <c r="I377" i="56"/>
  <c r="I378" i="56"/>
  <c r="I379" i="56"/>
  <c r="S380" i="56"/>
  <c r="I383" i="56"/>
  <c r="S384" i="56"/>
  <c r="I388" i="56"/>
  <c r="S389" i="56"/>
  <c r="B418" i="56"/>
  <c r="I397" i="56"/>
  <c r="Y418" i="56"/>
  <c r="S398" i="56"/>
  <c r="I401" i="56"/>
  <c r="S402" i="56"/>
  <c r="I407" i="56"/>
  <c r="S408" i="56"/>
  <c r="I411" i="56"/>
  <c r="I412" i="56"/>
  <c r="S413" i="56"/>
  <c r="I416" i="56"/>
  <c r="S417" i="56"/>
  <c r="R444" i="56"/>
  <c r="I425" i="56"/>
  <c r="S426" i="56"/>
  <c r="I429" i="56"/>
  <c r="I430" i="56"/>
  <c r="I431" i="56"/>
  <c r="S433" i="56"/>
  <c r="I436" i="56"/>
  <c r="S438" i="56"/>
  <c r="I441" i="56"/>
  <c r="S442" i="56"/>
  <c r="I475" i="56"/>
  <c r="F496" i="56"/>
  <c r="I553" i="56"/>
  <c r="F574" i="56"/>
  <c r="I574" i="56" s="1"/>
  <c r="S579" i="56"/>
  <c r="L600" i="56"/>
  <c r="I585" i="56"/>
  <c r="I587" i="56"/>
  <c r="S589" i="56"/>
  <c r="S594" i="56"/>
  <c r="B626" i="56"/>
  <c r="I605" i="56"/>
  <c r="N626" i="56"/>
  <c r="Y626" i="56"/>
  <c r="S608" i="56"/>
  <c r="I609" i="56"/>
  <c r="AF613" i="56"/>
  <c r="S613" i="56"/>
  <c r="S615" i="56"/>
  <c r="I616" i="56"/>
  <c r="S617" i="56"/>
  <c r="H652" i="56"/>
  <c r="I638" i="56"/>
  <c r="I647" i="56"/>
  <c r="I649" i="56"/>
  <c r="I651" i="56"/>
  <c r="I47" i="57"/>
  <c r="I39" i="57"/>
  <c r="D54" i="57"/>
  <c r="D106" i="57"/>
  <c r="S33" i="57"/>
  <c r="I59" i="57"/>
  <c r="F80" i="57"/>
  <c r="AF608" i="57"/>
  <c r="AG608" i="57" s="1"/>
  <c r="S102" i="57"/>
  <c r="AI51" i="57"/>
  <c r="G106" i="57"/>
  <c r="S103" i="57"/>
  <c r="AA54" i="57"/>
  <c r="S50" i="57"/>
  <c r="S93" i="57"/>
  <c r="I52" i="57"/>
  <c r="S46" i="57"/>
  <c r="I41" i="57"/>
  <c r="AF618" i="57"/>
  <c r="AG618" i="57" s="1"/>
  <c r="AF609" i="57"/>
  <c r="AG609" i="57" s="1"/>
  <c r="AJ358" i="57"/>
  <c r="W367" i="57"/>
  <c r="I600" i="57"/>
  <c r="D601" i="57" s="1"/>
  <c r="AJ431" i="57"/>
  <c r="AJ416" i="57"/>
  <c r="AJ204" i="57"/>
  <c r="AG625" i="57"/>
  <c r="AB630" i="57"/>
  <c r="AJ397" i="57"/>
  <c r="Y630" i="57"/>
  <c r="AJ427" i="57"/>
  <c r="AJ139" i="57"/>
  <c r="I74" i="56"/>
  <c r="I61" i="56"/>
  <c r="I66" i="56"/>
  <c r="I60" i="56"/>
  <c r="I67" i="56"/>
  <c r="I75" i="56"/>
  <c r="AF610" i="56"/>
  <c r="AF622" i="56"/>
  <c r="I76" i="56"/>
  <c r="I69" i="56"/>
  <c r="I68" i="56"/>
  <c r="I62" i="56"/>
  <c r="I77" i="56"/>
  <c r="I63" i="56"/>
  <c r="I70" i="56"/>
  <c r="I78" i="56"/>
  <c r="I64" i="56"/>
  <c r="I72" i="56"/>
  <c r="I79" i="56"/>
  <c r="I65" i="56"/>
  <c r="I73" i="56"/>
  <c r="AF615" i="56"/>
  <c r="AF607" i="56"/>
  <c r="AF623" i="56"/>
  <c r="I71" i="56"/>
  <c r="AF608" i="56"/>
  <c r="AJ243" i="56" l="1"/>
  <c r="AJ399" i="56"/>
  <c r="J184" i="57"/>
  <c r="Y237" i="57"/>
  <c r="J236" i="57"/>
  <c r="H237" i="57"/>
  <c r="AJ282" i="56"/>
  <c r="Z237" i="57"/>
  <c r="C237" i="57"/>
  <c r="B289" i="57"/>
  <c r="AJ129" i="56"/>
  <c r="AJ365" i="56"/>
  <c r="AJ322" i="56"/>
  <c r="AJ33" i="57"/>
  <c r="F497" i="57"/>
  <c r="W237" i="57"/>
  <c r="H211" i="57"/>
  <c r="Y211" i="57"/>
  <c r="I26" i="57"/>
  <c r="AJ150" i="56"/>
  <c r="AJ116" i="56"/>
  <c r="B185" i="57"/>
  <c r="AG622" i="56"/>
  <c r="AA237" i="57"/>
  <c r="AG607" i="56"/>
  <c r="AJ275" i="56"/>
  <c r="AJ435" i="56"/>
  <c r="AJ202" i="56"/>
  <c r="AG615" i="56"/>
  <c r="AJ332" i="56"/>
  <c r="AJ431" i="56"/>
  <c r="AJ349" i="56"/>
  <c r="AJ251" i="56"/>
  <c r="AJ249" i="56"/>
  <c r="AJ280" i="56"/>
  <c r="AJ246" i="56"/>
  <c r="AJ119" i="56"/>
  <c r="AJ45" i="57"/>
  <c r="AC133" i="57"/>
  <c r="AJ174" i="56"/>
  <c r="AJ35" i="57"/>
  <c r="AJ208" i="56"/>
  <c r="AJ284" i="56"/>
  <c r="AJ353" i="56"/>
  <c r="AJ271" i="56"/>
  <c r="AJ253" i="56"/>
  <c r="AJ172" i="56"/>
  <c r="AJ138" i="56"/>
  <c r="AJ426" i="56"/>
  <c r="AJ408" i="56"/>
  <c r="AJ337" i="56"/>
  <c r="AJ304" i="56"/>
  <c r="AJ233" i="56"/>
  <c r="AJ218" i="56"/>
  <c r="AJ200" i="56"/>
  <c r="AJ310" i="56"/>
  <c r="S26" i="57"/>
  <c r="AA341" i="57"/>
  <c r="J496" i="57"/>
  <c r="X211" i="57"/>
  <c r="AJ443" i="56"/>
  <c r="AJ390" i="56"/>
  <c r="AJ120" i="56"/>
  <c r="I14" i="57"/>
  <c r="AJ276" i="56"/>
  <c r="AJ242" i="56"/>
  <c r="AJ416" i="56"/>
  <c r="AJ409" i="56"/>
  <c r="AJ230" i="56"/>
  <c r="AJ190" i="56"/>
  <c r="AJ153" i="56"/>
  <c r="S10" i="57"/>
  <c r="AJ441" i="56"/>
  <c r="AJ260" i="56"/>
  <c r="AJ427" i="56"/>
  <c r="I16" i="57"/>
  <c r="AA133" i="57"/>
  <c r="C211" i="57"/>
  <c r="AJ50" i="57"/>
  <c r="AJ389" i="56"/>
  <c r="AJ252" i="56"/>
  <c r="AJ141" i="56"/>
  <c r="V211" i="57"/>
  <c r="B315" i="57"/>
  <c r="AJ388" i="56"/>
  <c r="C497" i="57"/>
  <c r="J210" i="57"/>
  <c r="Y263" i="57"/>
  <c r="AJ232" i="56"/>
  <c r="I497" i="57"/>
  <c r="AJ364" i="56"/>
  <c r="G497" i="57"/>
  <c r="J340" i="57"/>
  <c r="AJ350" i="56"/>
  <c r="AJ156" i="56"/>
  <c r="F575" i="57"/>
  <c r="AJ38" i="57"/>
  <c r="Y341" i="57"/>
  <c r="AJ386" i="56"/>
  <c r="AJ286" i="56"/>
  <c r="AJ417" i="56"/>
  <c r="AJ209" i="56"/>
  <c r="E497" i="57"/>
  <c r="AA185" i="57"/>
  <c r="AJ206" i="56"/>
  <c r="W211" i="57"/>
  <c r="AJ180" i="56"/>
  <c r="V367" i="57"/>
  <c r="AJ278" i="56"/>
  <c r="AJ381" i="56"/>
  <c r="V289" i="57"/>
  <c r="X185" i="57"/>
  <c r="AJ171" i="56"/>
  <c r="B497" i="57"/>
  <c r="Z315" i="57"/>
  <c r="B237" i="57"/>
  <c r="AJ434" i="56"/>
  <c r="AJ338" i="56"/>
  <c r="AJ219" i="56"/>
  <c r="AJ201" i="56"/>
  <c r="AJ191" i="56"/>
  <c r="AJ380" i="56"/>
  <c r="AJ346" i="56"/>
  <c r="AJ294" i="56"/>
  <c r="AJ51" i="57"/>
  <c r="AJ311" i="56"/>
  <c r="AJ362" i="56"/>
  <c r="AJ114" i="56"/>
  <c r="Z211" i="57"/>
  <c r="AG613" i="56"/>
  <c r="AJ147" i="56"/>
  <c r="AJ128" i="56"/>
  <c r="H497" i="57"/>
  <c r="AJ324" i="56"/>
  <c r="AJ220" i="56"/>
  <c r="AJ375" i="56"/>
  <c r="AJ357" i="56"/>
  <c r="AJ277" i="56"/>
  <c r="AJ176" i="56"/>
  <c r="AJ53" i="57"/>
  <c r="AJ328" i="56"/>
  <c r="AJ121" i="56"/>
  <c r="AJ37" i="57"/>
  <c r="AJ179" i="56"/>
  <c r="AJ127" i="56"/>
  <c r="AJ154" i="56"/>
  <c r="AJ334" i="56"/>
  <c r="S575" i="57"/>
  <c r="T574" i="57"/>
  <c r="N54" i="56"/>
  <c r="S103" i="56"/>
  <c r="AI38" i="56"/>
  <c r="J158" i="57"/>
  <c r="AJ438" i="56"/>
  <c r="AJ228" i="56"/>
  <c r="W419" i="57"/>
  <c r="AJ407" i="56"/>
  <c r="AJ439" i="56"/>
  <c r="AJ347" i="56"/>
  <c r="G28" i="57"/>
  <c r="S27" i="57"/>
  <c r="Y367" i="57"/>
  <c r="H367" i="57"/>
  <c r="AJ193" i="56"/>
  <c r="P574" i="56"/>
  <c r="P575" i="56" s="1"/>
  <c r="AJ327" i="56"/>
  <c r="AJ192" i="56"/>
  <c r="AJ155" i="56"/>
  <c r="AJ122" i="56"/>
  <c r="E185" i="57"/>
  <c r="AJ339" i="56"/>
  <c r="AJ235" i="56"/>
  <c r="AJ34" i="57"/>
  <c r="AJ405" i="56"/>
  <c r="AJ323" i="56"/>
  <c r="AJ305" i="56"/>
  <c r="AJ225" i="56"/>
  <c r="X367" i="57"/>
  <c r="S9" i="57"/>
  <c r="I94" i="56"/>
  <c r="AJ398" i="56"/>
  <c r="AJ224" i="56"/>
  <c r="AJ113" i="56"/>
  <c r="AJ383" i="56"/>
  <c r="AJ372" i="56"/>
  <c r="AJ130" i="56"/>
  <c r="S105" i="56"/>
  <c r="AI50" i="56"/>
  <c r="AI45" i="56"/>
  <c r="I35" i="56"/>
  <c r="I17" i="57"/>
  <c r="Z419" i="57"/>
  <c r="J574" i="56"/>
  <c r="AJ361" i="56"/>
  <c r="AJ309" i="56"/>
  <c r="AJ257" i="56"/>
  <c r="AJ49" i="57"/>
  <c r="H185" i="57"/>
  <c r="X419" i="57"/>
  <c r="AJ52" i="57"/>
  <c r="AJ223" i="56"/>
  <c r="V185" i="57"/>
  <c r="AJ301" i="56"/>
  <c r="AJ296" i="56"/>
  <c r="I90" i="56"/>
  <c r="AJ329" i="56"/>
  <c r="S19" i="57"/>
  <c r="AJ166" i="56"/>
  <c r="S87" i="56"/>
  <c r="I96" i="56"/>
  <c r="I11" i="57"/>
  <c r="S11" i="57"/>
  <c r="I20" i="57"/>
  <c r="W315" i="57"/>
  <c r="AJ189" i="56"/>
  <c r="W393" i="57"/>
  <c r="AA419" i="57"/>
  <c r="AJ379" i="56"/>
  <c r="AJ183" i="56"/>
  <c r="AJ440" i="56"/>
  <c r="AJ207" i="56"/>
  <c r="AJ126" i="56"/>
  <c r="G601" i="57"/>
  <c r="AJ258" i="56"/>
  <c r="AJ142" i="56"/>
  <c r="AJ124" i="56"/>
  <c r="S96" i="56"/>
  <c r="S88" i="56"/>
  <c r="S104" i="56"/>
  <c r="I10" i="57"/>
  <c r="X393" i="57"/>
  <c r="AJ303" i="56"/>
  <c r="AJ354" i="56"/>
  <c r="J366" i="57"/>
  <c r="AJ181" i="56"/>
  <c r="AJ148" i="56"/>
  <c r="I104" i="56"/>
  <c r="S43" i="56"/>
  <c r="I47" i="56"/>
  <c r="Q28" i="57"/>
  <c r="W133" i="57"/>
  <c r="E419" i="57"/>
  <c r="AJ436" i="56"/>
  <c r="AJ355" i="56"/>
  <c r="AJ256" i="56"/>
  <c r="AJ217" i="56"/>
  <c r="AJ164" i="56"/>
  <c r="W159" i="57"/>
  <c r="AJ145" i="56"/>
  <c r="C159" i="57"/>
  <c r="AJ414" i="56"/>
  <c r="AJ295" i="56"/>
  <c r="AJ234" i="56"/>
  <c r="AJ194" i="56"/>
  <c r="AJ157" i="56"/>
  <c r="G106" i="56"/>
  <c r="I40" i="56"/>
  <c r="I85" i="56"/>
  <c r="S50" i="56"/>
  <c r="D106" i="56"/>
  <c r="R106" i="56"/>
  <c r="S94" i="56"/>
  <c r="S25" i="57"/>
  <c r="AF616" i="56"/>
  <c r="AG616" i="56" s="1"/>
  <c r="AJ175" i="56"/>
  <c r="F549" i="57"/>
  <c r="I549" i="57"/>
  <c r="Q549" i="57"/>
  <c r="D549" i="57"/>
  <c r="E549" i="57"/>
  <c r="C549" i="57"/>
  <c r="G549" i="57"/>
  <c r="O549" i="57"/>
  <c r="R549" i="57"/>
  <c r="H549" i="57"/>
  <c r="B549" i="57"/>
  <c r="N549" i="57"/>
  <c r="M549" i="57"/>
  <c r="L549" i="57"/>
  <c r="AJ321" i="56"/>
  <c r="I132" i="56"/>
  <c r="H133" i="56" s="1"/>
  <c r="AJ48" i="57"/>
  <c r="W263" i="57"/>
  <c r="I263" i="57"/>
  <c r="F263" i="57"/>
  <c r="C263" i="57"/>
  <c r="G263" i="57"/>
  <c r="X263" i="57"/>
  <c r="AC263" i="57"/>
  <c r="D263" i="57"/>
  <c r="Z263" i="57"/>
  <c r="B627" i="57"/>
  <c r="I627" i="57"/>
  <c r="F627" i="57"/>
  <c r="C627" i="57"/>
  <c r="J548" i="57"/>
  <c r="H263" i="57"/>
  <c r="AJ36" i="57"/>
  <c r="AJ382" i="56"/>
  <c r="E445" i="57"/>
  <c r="AJ215" i="56"/>
  <c r="AA263" i="57"/>
  <c r="M106" i="56"/>
  <c r="AI34" i="56"/>
  <c r="I38" i="56"/>
  <c r="I53" i="56"/>
  <c r="S98" i="56"/>
  <c r="S46" i="56"/>
  <c r="AI37" i="56"/>
  <c r="I34" i="56"/>
  <c r="S52" i="56"/>
  <c r="AI48" i="56"/>
  <c r="I42" i="56"/>
  <c r="AI51" i="56"/>
  <c r="I100" i="56"/>
  <c r="S7" i="57"/>
  <c r="S15" i="57"/>
  <c r="I7" i="57"/>
  <c r="N28" i="57"/>
  <c r="S22" i="57"/>
  <c r="I103" i="56"/>
  <c r="AF620" i="56"/>
  <c r="AG620" i="56" s="1"/>
  <c r="AF609" i="56"/>
  <c r="AG609" i="56" s="1"/>
  <c r="I15" i="57"/>
  <c r="AF621" i="56"/>
  <c r="AG621" i="56" s="1"/>
  <c r="C445" i="57"/>
  <c r="F575" i="56"/>
  <c r="D575" i="56"/>
  <c r="M575" i="56"/>
  <c r="B575" i="56"/>
  <c r="N575" i="56"/>
  <c r="I575" i="56"/>
  <c r="L575" i="56"/>
  <c r="Q575" i="56"/>
  <c r="G575" i="56"/>
  <c r="H575" i="56"/>
  <c r="O575" i="56"/>
  <c r="E575" i="56"/>
  <c r="C575" i="56"/>
  <c r="R575" i="56"/>
  <c r="AJ433" i="56"/>
  <c r="I262" i="56"/>
  <c r="J262" i="56" s="1"/>
  <c r="AJ205" i="56"/>
  <c r="AJ123" i="56"/>
  <c r="B445" i="57"/>
  <c r="AG625" i="56"/>
  <c r="AA289" i="57"/>
  <c r="F289" i="57"/>
  <c r="I289" i="57"/>
  <c r="E289" i="57"/>
  <c r="G289" i="57"/>
  <c r="AC289" i="57"/>
  <c r="D289" i="57"/>
  <c r="Z133" i="57"/>
  <c r="W341" i="57"/>
  <c r="H393" i="57"/>
  <c r="AJ401" i="56"/>
  <c r="AJ336" i="56"/>
  <c r="AJ269" i="56"/>
  <c r="AJ241" i="56"/>
  <c r="AJ204" i="56"/>
  <c r="AJ146" i="56"/>
  <c r="J574" i="57"/>
  <c r="D575" i="57"/>
  <c r="R575" i="57"/>
  <c r="L575" i="57"/>
  <c r="O575" i="57"/>
  <c r="C575" i="57"/>
  <c r="B575" i="57"/>
  <c r="M575" i="57"/>
  <c r="Q575" i="57"/>
  <c r="N575" i="57"/>
  <c r="I575" i="57"/>
  <c r="H575" i="57"/>
  <c r="G575" i="57"/>
  <c r="E575" i="57"/>
  <c r="Y289" i="57"/>
  <c r="D627" i="57"/>
  <c r="X289" i="57"/>
  <c r="J392" i="57"/>
  <c r="AJ424" i="56"/>
  <c r="AJ410" i="56"/>
  <c r="I392" i="56"/>
  <c r="X393" i="56" s="1"/>
  <c r="AJ250" i="56"/>
  <c r="AJ173" i="56"/>
  <c r="AJ139" i="56"/>
  <c r="AJ111" i="56"/>
  <c r="H341" i="57"/>
  <c r="J444" i="57"/>
  <c r="E627" i="57"/>
  <c r="V159" i="57"/>
  <c r="I80" i="57"/>
  <c r="J80" i="57" s="1"/>
  <c r="S548" i="56"/>
  <c r="T548" i="56" s="1"/>
  <c r="I54" i="57"/>
  <c r="B55" i="57" s="1"/>
  <c r="I548" i="56"/>
  <c r="F549" i="56" s="1"/>
  <c r="I86" i="56"/>
  <c r="AI46" i="56"/>
  <c r="AF54" i="56"/>
  <c r="I93" i="56"/>
  <c r="H106" i="56"/>
  <c r="AG54" i="56"/>
  <c r="S49" i="56"/>
  <c r="I44" i="56"/>
  <c r="AE54" i="56"/>
  <c r="S51" i="56"/>
  <c r="AI49" i="56"/>
  <c r="S44" i="56"/>
  <c r="I39" i="56"/>
  <c r="AI43" i="56"/>
  <c r="S23" i="57"/>
  <c r="D28" i="57"/>
  <c r="I13" i="57"/>
  <c r="I95" i="56"/>
  <c r="AF618" i="56"/>
  <c r="AG618" i="56" s="1"/>
  <c r="Y445" i="57"/>
  <c r="B601" i="57"/>
  <c r="I601" i="57"/>
  <c r="F601" i="57"/>
  <c r="H601" i="57"/>
  <c r="I496" i="56"/>
  <c r="F497" i="56" s="1"/>
  <c r="AJ402" i="56"/>
  <c r="AJ374" i="56"/>
  <c r="I314" i="56"/>
  <c r="B315" i="56" s="1"/>
  <c r="I522" i="57"/>
  <c r="F523" i="57" s="1"/>
  <c r="E601" i="57"/>
  <c r="J314" i="57"/>
  <c r="F315" i="57"/>
  <c r="I315" i="57"/>
  <c r="G315" i="57"/>
  <c r="D315" i="57"/>
  <c r="AC315" i="57"/>
  <c r="H315" i="57"/>
  <c r="AJ331" i="56"/>
  <c r="AJ297" i="56"/>
  <c r="AJ199" i="56"/>
  <c r="X133" i="57"/>
  <c r="V630" i="56"/>
  <c r="AJ406" i="56"/>
  <c r="AJ391" i="56"/>
  <c r="AJ376" i="56"/>
  <c r="AJ363" i="56"/>
  <c r="AJ348" i="56"/>
  <c r="AJ167" i="56"/>
  <c r="AA159" i="57"/>
  <c r="Z289" i="57"/>
  <c r="J626" i="57"/>
  <c r="Q54" i="56"/>
  <c r="S102" i="56"/>
  <c r="AJ261" i="56"/>
  <c r="AA445" i="57"/>
  <c r="F445" i="57"/>
  <c r="I445" i="57"/>
  <c r="D445" i="57"/>
  <c r="G445" i="57"/>
  <c r="AC445" i="57"/>
  <c r="X445" i="57"/>
  <c r="AJ320" i="56"/>
  <c r="X54" i="56"/>
  <c r="S41" i="56"/>
  <c r="I36" i="56"/>
  <c r="W54" i="56"/>
  <c r="AI41" i="56"/>
  <c r="S90" i="56"/>
  <c r="S36" i="56"/>
  <c r="AC54" i="56"/>
  <c r="S38" i="56"/>
  <c r="AH54" i="56"/>
  <c r="I45" i="56"/>
  <c r="F80" i="56"/>
  <c r="I59" i="56"/>
  <c r="Q106" i="56"/>
  <c r="I23" i="57"/>
  <c r="I18" i="57"/>
  <c r="H28" i="57"/>
  <c r="S101" i="56"/>
  <c r="AF614" i="56"/>
  <c r="AG614" i="56" s="1"/>
  <c r="AJ152" i="56"/>
  <c r="F471" i="57"/>
  <c r="H471" i="57"/>
  <c r="E471" i="57"/>
  <c r="I471" i="57"/>
  <c r="C471" i="57"/>
  <c r="D471" i="57"/>
  <c r="G471" i="57"/>
  <c r="B471" i="57"/>
  <c r="I470" i="56"/>
  <c r="F471" i="56" s="1"/>
  <c r="AJ279" i="56"/>
  <c r="AJ245" i="56"/>
  <c r="I236" i="56"/>
  <c r="X237" i="56" s="1"/>
  <c r="I184" i="56"/>
  <c r="B185" i="56" s="1"/>
  <c r="AJ112" i="56"/>
  <c r="Y133" i="57"/>
  <c r="Y159" i="57"/>
  <c r="V393" i="57"/>
  <c r="F393" i="57"/>
  <c r="I393" i="57"/>
  <c r="E393" i="57"/>
  <c r="D393" i="57"/>
  <c r="G393" i="57"/>
  <c r="AC393" i="57"/>
  <c r="AJ131" i="56"/>
  <c r="H159" i="57"/>
  <c r="H445" i="57"/>
  <c r="AA393" i="57"/>
  <c r="Y315" i="57"/>
  <c r="AJ302" i="56"/>
  <c r="I288" i="56"/>
  <c r="V289" i="56" s="1"/>
  <c r="AJ231" i="56"/>
  <c r="AJ216" i="56"/>
  <c r="AJ149" i="56"/>
  <c r="AJ115" i="56"/>
  <c r="C289" i="57"/>
  <c r="Y393" i="57"/>
  <c r="AJ423" i="56"/>
  <c r="AJ371" i="56"/>
  <c r="I158" i="56"/>
  <c r="B159" i="56" s="1"/>
  <c r="V419" i="57"/>
  <c r="AA211" i="57"/>
  <c r="I211" i="57"/>
  <c r="F211" i="57"/>
  <c r="G211" i="57"/>
  <c r="AC211" i="57"/>
  <c r="D211" i="57"/>
  <c r="E211" i="57"/>
  <c r="AA315" i="57"/>
  <c r="I98" i="56"/>
  <c r="S37" i="56"/>
  <c r="I102" i="56"/>
  <c r="I105" i="56"/>
  <c r="I88" i="56"/>
  <c r="I418" i="56"/>
  <c r="B419" i="56" s="1"/>
  <c r="W630" i="56"/>
  <c r="AJ335" i="56"/>
  <c r="AJ306" i="56"/>
  <c r="S89" i="56"/>
  <c r="S93" i="56"/>
  <c r="N106" i="56"/>
  <c r="C106" i="56"/>
  <c r="M54" i="56"/>
  <c r="D54" i="56"/>
  <c r="L54" i="56"/>
  <c r="S33" i="56"/>
  <c r="I41" i="56"/>
  <c r="AD54" i="56"/>
  <c r="I101" i="56"/>
  <c r="I46" i="56"/>
  <c r="I49" i="56"/>
  <c r="I51" i="56"/>
  <c r="R54" i="56"/>
  <c r="E54" i="56"/>
  <c r="Z54" i="56"/>
  <c r="Y54" i="56"/>
  <c r="I19" i="57"/>
  <c r="M28" i="57"/>
  <c r="I25" i="57"/>
  <c r="S20" i="57"/>
  <c r="S8" i="57"/>
  <c r="I87" i="56"/>
  <c r="S12" i="57"/>
  <c r="J470" i="57"/>
  <c r="AJ46" i="57"/>
  <c r="AJ442" i="56"/>
  <c r="AJ413" i="56"/>
  <c r="AJ384" i="56"/>
  <c r="AJ356" i="56"/>
  <c r="AJ313" i="56"/>
  <c r="AJ298" i="56"/>
  <c r="AJ285" i="56"/>
  <c r="AJ270" i="56"/>
  <c r="AJ165" i="56"/>
  <c r="AJ137" i="56"/>
  <c r="V133" i="57"/>
  <c r="E315" i="57"/>
  <c r="J600" i="57"/>
  <c r="T470" i="56"/>
  <c r="C601" i="57"/>
  <c r="AJ41" i="57"/>
  <c r="AJ412" i="56"/>
  <c r="AJ397" i="56"/>
  <c r="AJ312" i="56"/>
  <c r="AJ227" i="56"/>
  <c r="AJ168" i="56"/>
  <c r="AJ140" i="56"/>
  <c r="J418" i="57"/>
  <c r="S522" i="56"/>
  <c r="T522" i="56" s="1"/>
  <c r="Z159" i="57"/>
  <c r="I444" i="56"/>
  <c r="B445" i="56" s="1"/>
  <c r="AJ387" i="56"/>
  <c r="AJ358" i="56"/>
  <c r="AJ330" i="56"/>
  <c r="AJ287" i="56"/>
  <c r="AJ272" i="56"/>
  <c r="AJ259" i="56"/>
  <c r="AJ244" i="56"/>
  <c r="AJ197" i="56"/>
  <c r="AJ182" i="56"/>
  <c r="H289" i="57"/>
  <c r="V237" i="57"/>
  <c r="I237" i="57"/>
  <c r="F237" i="57"/>
  <c r="G237" i="57"/>
  <c r="AC237" i="57"/>
  <c r="D237" i="57"/>
  <c r="E237" i="57"/>
  <c r="AJ319" i="56"/>
  <c r="V315" i="57"/>
  <c r="W185" i="57"/>
  <c r="F185" i="57"/>
  <c r="I185" i="57"/>
  <c r="G185" i="57"/>
  <c r="AC185" i="57"/>
  <c r="D185" i="57"/>
  <c r="Z185" i="57"/>
  <c r="C185" i="57"/>
  <c r="Y419" i="57"/>
  <c r="I52" i="56"/>
  <c r="I89" i="56"/>
  <c r="I50" i="56"/>
  <c r="S53" i="56"/>
  <c r="AI52" i="56"/>
  <c r="S35" i="56"/>
  <c r="AI53" i="56"/>
  <c r="AI33" i="56"/>
  <c r="V54" i="56"/>
  <c r="I37" i="56"/>
  <c r="S48" i="56"/>
  <c r="AI35" i="56"/>
  <c r="O54" i="56"/>
  <c r="I97" i="56"/>
  <c r="I92" i="56"/>
  <c r="I27" i="57"/>
  <c r="I24" i="57"/>
  <c r="S24" i="57"/>
  <c r="S95" i="56"/>
  <c r="S85" i="56"/>
  <c r="I8" i="57"/>
  <c r="AF617" i="56"/>
  <c r="AG617" i="56" s="1"/>
  <c r="E263" i="57"/>
  <c r="AG608" i="56"/>
  <c r="I366" i="56"/>
  <c r="V367" i="56" s="1"/>
  <c r="B367" i="57"/>
  <c r="B133" i="57"/>
  <c r="G627" i="57"/>
  <c r="AG623" i="56"/>
  <c r="Z185" i="56"/>
  <c r="AJ425" i="56"/>
  <c r="AJ360" i="56"/>
  <c r="AJ345" i="56"/>
  <c r="V445" i="57"/>
  <c r="C133" i="57"/>
  <c r="S548" i="57"/>
  <c r="P549" i="57"/>
  <c r="B341" i="57"/>
  <c r="Z393" i="57"/>
  <c r="V341" i="57"/>
  <c r="I340" i="56"/>
  <c r="Y341" i="56" s="1"/>
  <c r="X315" i="57"/>
  <c r="W289" i="57"/>
  <c r="V263" i="57"/>
  <c r="I600" i="56"/>
  <c r="J600" i="56" s="1"/>
  <c r="AF605" i="57"/>
  <c r="AG605" i="57" s="1"/>
  <c r="I626" i="56"/>
  <c r="B627" i="56" s="1"/>
  <c r="S100" i="56"/>
  <c r="S97" i="56"/>
  <c r="AI44" i="56"/>
  <c r="AI36" i="56"/>
  <c r="I48" i="56"/>
  <c r="S45" i="56"/>
  <c r="S34" i="56"/>
  <c r="H54" i="56"/>
  <c r="I43" i="56"/>
  <c r="G54" i="56"/>
  <c r="I91" i="56"/>
  <c r="AA54" i="56"/>
  <c r="I33" i="56"/>
  <c r="B54" i="56"/>
  <c r="C54" i="56"/>
  <c r="I12" i="57"/>
  <c r="I22" i="57"/>
  <c r="R28" i="57"/>
  <c r="C28" i="57"/>
  <c r="I9" i="57"/>
  <c r="AF624" i="56"/>
  <c r="AG624" i="56" s="1"/>
  <c r="S86" i="56"/>
  <c r="AF606" i="56"/>
  <c r="AG606" i="56" s="1"/>
  <c r="Y630" i="56"/>
  <c r="D367" i="57"/>
  <c r="I367" i="57"/>
  <c r="F367" i="57"/>
  <c r="AC367" i="57"/>
  <c r="Z367" i="57"/>
  <c r="G367" i="57"/>
  <c r="C367" i="57"/>
  <c r="D133" i="57"/>
  <c r="F133" i="57"/>
  <c r="I133" i="57"/>
  <c r="H133" i="57"/>
  <c r="X159" i="57"/>
  <c r="F159" i="57"/>
  <c r="I159" i="57"/>
  <c r="D159" i="57"/>
  <c r="G159" i="57"/>
  <c r="AC159" i="57"/>
  <c r="J132" i="57"/>
  <c r="AJ373" i="56"/>
  <c r="AJ308" i="56"/>
  <c r="AJ293" i="56"/>
  <c r="E159" i="57"/>
  <c r="B263" i="57"/>
  <c r="E341" i="57"/>
  <c r="F341" i="57"/>
  <c r="I341" i="57"/>
  <c r="G341" i="57"/>
  <c r="X341" i="57"/>
  <c r="AC341" i="57"/>
  <c r="D341" i="57"/>
  <c r="AB630" i="56"/>
  <c r="C393" i="57"/>
  <c r="E367" i="57"/>
  <c r="D419" i="57"/>
  <c r="I419" i="57"/>
  <c r="F419" i="57"/>
  <c r="AC419" i="57"/>
  <c r="H419" i="57"/>
  <c r="G419" i="57"/>
  <c r="Y55" i="57"/>
  <c r="AG610" i="56"/>
  <c r="I522" i="56"/>
  <c r="F523" i="56" s="1"/>
  <c r="AJ428" i="56"/>
  <c r="AJ415" i="56"/>
  <c r="AJ400" i="56"/>
  <c r="AJ283" i="56"/>
  <c r="AJ268" i="56"/>
  <c r="AJ254" i="56"/>
  <c r="AJ226" i="56"/>
  <c r="AJ178" i="56"/>
  <c r="AJ163" i="56"/>
  <c r="W445" i="57"/>
  <c r="Z341" i="57"/>
  <c r="C419" i="57"/>
  <c r="AJ267" i="56"/>
  <c r="I210" i="56"/>
  <c r="H211" i="56" s="1"/>
  <c r="E133" i="57"/>
  <c r="P575" i="57"/>
  <c r="B393" i="56" l="1"/>
  <c r="Y393" i="56"/>
  <c r="C237" i="56"/>
  <c r="AJ51" i="56"/>
  <c r="Z55" i="57"/>
  <c r="AC55" i="57"/>
  <c r="D601" i="56"/>
  <c r="S574" i="56"/>
  <c r="S575" i="56" s="1"/>
  <c r="G55" i="57"/>
  <c r="W237" i="56"/>
  <c r="V159" i="56"/>
  <c r="T11" i="57"/>
  <c r="Y237" i="56"/>
  <c r="E393" i="56"/>
  <c r="I15" i="56"/>
  <c r="T20" i="57"/>
  <c r="W393" i="56"/>
  <c r="F81" i="57"/>
  <c r="AA419" i="56"/>
  <c r="E315" i="56"/>
  <c r="X419" i="56"/>
  <c r="T10" i="57"/>
  <c r="W315" i="56"/>
  <c r="AJ45" i="56"/>
  <c r="B601" i="56"/>
  <c r="T9" i="57"/>
  <c r="E55" i="57"/>
  <c r="Y159" i="56"/>
  <c r="C211" i="56"/>
  <c r="Y185" i="56"/>
  <c r="V315" i="56"/>
  <c r="AJ50" i="56"/>
  <c r="S24" i="56"/>
  <c r="J496" i="56"/>
  <c r="H185" i="56"/>
  <c r="T8" i="57"/>
  <c r="J470" i="56"/>
  <c r="J392" i="56"/>
  <c r="B237" i="56"/>
  <c r="C393" i="56"/>
  <c r="H237" i="56"/>
  <c r="AJ48" i="56"/>
  <c r="E627" i="56"/>
  <c r="AA185" i="56"/>
  <c r="Z237" i="56"/>
  <c r="W185" i="56"/>
  <c r="V237" i="56"/>
  <c r="Z393" i="56"/>
  <c r="V393" i="56"/>
  <c r="G601" i="56"/>
  <c r="AA133" i="56"/>
  <c r="AJ34" i="56"/>
  <c r="H419" i="56"/>
  <c r="X55" i="57"/>
  <c r="C55" i="57"/>
  <c r="X289" i="56"/>
  <c r="B289" i="56"/>
  <c r="J314" i="56"/>
  <c r="Z159" i="56"/>
  <c r="V419" i="56"/>
  <c r="S22" i="56"/>
  <c r="P523" i="56"/>
  <c r="AJ37" i="56"/>
  <c r="AJ38" i="56"/>
  <c r="AJ43" i="56"/>
  <c r="T7" i="57"/>
  <c r="C289" i="56"/>
  <c r="T12" i="57"/>
  <c r="C159" i="56"/>
  <c r="E419" i="56"/>
  <c r="X315" i="56"/>
  <c r="J522" i="56"/>
  <c r="Z289" i="56"/>
  <c r="I11" i="56"/>
  <c r="W289" i="56"/>
  <c r="T19" i="57"/>
  <c r="C28" i="56"/>
  <c r="Y419" i="56"/>
  <c r="C341" i="56"/>
  <c r="D55" i="57"/>
  <c r="AA263" i="56"/>
  <c r="V55" i="57"/>
  <c r="AJ36" i="56"/>
  <c r="J236" i="56"/>
  <c r="S26" i="56"/>
  <c r="G28" i="56"/>
  <c r="S549" i="57"/>
  <c r="T548" i="57"/>
  <c r="Y263" i="56"/>
  <c r="AF605" i="56"/>
  <c r="AG605" i="56" s="1"/>
  <c r="V133" i="56"/>
  <c r="P549" i="56"/>
  <c r="J132" i="56"/>
  <c r="X263" i="56"/>
  <c r="I27" i="56"/>
  <c r="S27" i="56"/>
  <c r="R28" i="56"/>
  <c r="M28" i="56"/>
  <c r="H28" i="56"/>
  <c r="S23" i="56"/>
  <c r="W133" i="56"/>
  <c r="J340" i="56"/>
  <c r="J366" i="56"/>
  <c r="I54" i="56"/>
  <c r="H55" i="56" s="1"/>
  <c r="F601" i="56"/>
  <c r="I601" i="56"/>
  <c r="J444" i="56"/>
  <c r="H367" i="56"/>
  <c r="B367" i="56"/>
  <c r="AJ35" i="56"/>
  <c r="S523" i="56"/>
  <c r="AJ33" i="56"/>
  <c r="AA341" i="56"/>
  <c r="G419" i="56"/>
  <c r="F419" i="56"/>
  <c r="I419" i="56"/>
  <c r="Z419" i="56"/>
  <c r="C419" i="56"/>
  <c r="D419" i="56"/>
  <c r="AC419" i="56"/>
  <c r="Z341" i="56"/>
  <c r="W419" i="56"/>
  <c r="Y367" i="56"/>
  <c r="J158" i="56"/>
  <c r="H55" i="57"/>
  <c r="T23" i="57"/>
  <c r="W211" i="56"/>
  <c r="AA393" i="56"/>
  <c r="I393" i="56"/>
  <c r="F393" i="56"/>
  <c r="G393" i="56"/>
  <c r="AC393" i="56"/>
  <c r="D393" i="56"/>
  <c r="H393" i="56"/>
  <c r="B263" i="56"/>
  <c r="T22" i="57"/>
  <c r="B133" i="56"/>
  <c r="N28" i="56"/>
  <c r="X445" i="56"/>
  <c r="I445" i="56"/>
  <c r="F445" i="56"/>
  <c r="H445" i="56"/>
  <c r="D445" i="56"/>
  <c r="G445" i="56"/>
  <c r="AC445" i="56"/>
  <c r="V445" i="56"/>
  <c r="S8" i="56"/>
  <c r="I24" i="56"/>
  <c r="I8" i="56"/>
  <c r="X341" i="56"/>
  <c r="V211" i="56"/>
  <c r="D627" i="56"/>
  <c r="F627" i="56"/>
  <c r="I627" i="56"/>
  <c r="C627" i="56"/>
  <c r="AJ53" i="56"/>
  <c r="G627" i="56"/>
  <c r="W367" i="56"/>
  <c r="AA289" i="56"/>
  <c r="I289" i="56"/>
  <c r="F289" i="56"/>
  <c r="AC289" i="56"/>
  <c r="D289" i="56"/>
  <c r="H289" i="56"/>
  <c r="G289" i="56"/>
  <c r="D471" i="56"/>
  <c r="E471" i="56"/>
  <c r="C471" i="56"/>
  <c r="H471" i="56"/>
  <c r="B471" i="56"/>
  <c r="G471" i="56"/>
  <c r="I471" i="56"/>
  <c r="I80" i="56"/>
  <c r="F81" i="56" s="1"/>
  <c r="J288" i="56"/>
  <c r="J522" i="57"/>
  <c r="I523" i="57"/>
  <c r="L523" i="57"/>
  <c r="G523" i="57"/>
  <c r="N523" i="57"/>
  <c r="Q523" i="57"/>
  <c r="O523" i="57"/>
  <c r="H523" i="57"/>
  <c r="C523" i="57"/>
  <c r="E523" i="57"/>
  <c r="R523" i="57"/>
  <c r="M523" i="57"/>
  <c r="D523" i="57"/>
  <c r="B523" i="57"/>
  <c r="P523" i="57"/>
  <c r="AJ49" i="56"/>
  <c r="W445" i="56"/>
  <c r="B81" i="57"/>
  <c r="D81" i="57"/>
  <c r="E81" i="57"/>
  <c r="H81" i="57"/>
  <c r="I81" i="57"/>
  <c r="C81" i="57"/>
  <c r="G81" i="57"/>
  <c r="AA315" i="56"/>
  <c r="H601" i="56"/>
  <c r="Y315" i="56"/>
  <c r="C133" i="56"/>
  <c r="Z211" i="56"/>
  <c r="AA367" i="56"/>
  <c r="F367" i="56"/>
  <c r="I367" i="56"/>
  <c r="G367" i="56"/>
  <c r="AC367" i="56"/>
  <c r="C367" i="56"/>
  <c r="D367" i="56"/>
  <c r="Z367" i="56"/>
  <c r="S9" i="56"/>
  <c r="I16" i="56"/>
  <c r="S19" i="56"/>
  <c r="I7" i="56"/>
  <c r="W263" i="56"/>
  <c r="E367" i="56"/>
  <c r="C445" i="56"/>
  <c r="Y133" i="56"/>
  <c r="AA211" i="56"/>
  <c r="AA159" i="56"/>
  <c r="I159" i="56"/>
  <c r="F159" i="56"/>
  <c r="AC159" i="56"/>
  <c r="D159" i="56"/>
  <c r="G159" i="56"/>
  <c r="X159" i="56"/>
  <c r="V185" i="56"/>
  <c r="F185" i="56"/>
  <c r="I185" i="56"/>
  <c r="E185" i="56"/>
  <c r="G185" i="56"/>
  <c r="AC185" i="56"/>
  <c r="D185" i="56"/>
  <c r="G497" i="56"/>
  <c r="B497" i="56"/>
  <c r="H497" i="56"/>
  <c r="E497" i="56"/>
  <c r="D497" i="56"/>
  <c r="C497" i="56"/>
  <c r="I497" i="56"/>
  <c r="J54" i="57"/>
  <c r="F55" i="57"/>
  <c r="I55" i="57"/>
  <c r="V341" i="56"/>
  <c r="J418" i="56"/>
  <c r="AJ52" i="56"/>
  <c r="H159" i="56"/>
  <c r="Y445" i="56"/>
  <c r="D549" i="56"/>
  <c r="N549" i="56"/>
  <c r="O549" i="56"/>
  <c r="Q549" i="56"/>
  <c r="M549" i="56"/>
  <c r="H549" i="56"/>
  <c r="B549" i="56"/>
  <c r="C549" i="56"/>
  <c r="I549" i="56"/>
  <c r="E549" i="56"/>
  <c r="L549" i="56"/>
  <c r="R549" i="56"/>
  <c r="G549" i="56"/>
  <c r="V263" i="56"/>
  <c r="I263" i="56"/>
  <c r="F263" i="56"/>
  <c r="AC263" i="56"/>
  <c r="D263" i="56"/>
  <c r="C263" i="56"/>
  <c r="G263" i="56"/>
  <c r="Z263" i="56"/>
  <c r="X133" i="56"/>
  <c r="I133" i="56"/>
  <c r="F133" i="56"/>
  <c r="AC133" i="56"/>
  <c r="D133" i="56"/>
  <c r="G133" i="56"/>
  <c r="E133" i="56"/>
  <c r="I9" i="56"/>
  <c r="S20" i="56"/>
  <c r="S15" i="56"/>
  <c r="I18" i="56"/>
  <c r="I19" i="56"/>
  <c r="T24" i="57"/>
  <c r="E341" i="56"/>
  <c r="W341" i="56"/>
  <c r="Z445" i="56"/>
  <c r="AJ41" i="56"/>
  <c r="J548" i="56"/>
  <c r="W159" i="56"/>
  <c r="J626" i="56"/>
  <c r="T15" i="57"/>
  <c r="C185" i="56"/>
  <c r="S25" i="56"/>
  <c r="I23" i="56"/>
  <c r="Q28" i="56"/>
  <c r="I13" i="56"/>
  <c r="I25" i="56"/>
  <c r="S10" i="56"/>
  <c r="I22" i="56"/>
  <c r="B211" i="56"/>
  <c r="H263" i="56"/>
  <c r="Z133" i="56"/>
  <c r="E211" i="56"/>
  <c r="H627" i="56"/>
  <c r="AA237" i="56"/>
  <c r="I237" i="56"/>
  <c r="F237" i="56"/>
  <c r="G237" i="56"/>
  <c r="E237" i="56"/>
  <c r="AC237" i="56"/>
  <c r="D237" i="56"/>
  <c r="E159" i="56"/>
  <c r="W55" i="57"/>
  <c r="AJ44" i="56"/>
  <c r="E263" i="56"/>
  <c r="X367" i="56"/>
  <c r="S523" i="57"/>
  <c r="AA55" i="57"/>
  <c r="C601" i="56"/>
  <c r="D28" i="56"/>
  <c r="S12" i="56"/>
  <c r="I17" i="56"/>
  <c r="I10" i="56"/>
  <c r="I12" i="56"/>
  <c r="I20" i="56"/>
  <c r="I26" i="56"/>
  <c r="S11" i="56"/>
  <c r="I14" i="56"/>
  <c r="S7" i="56"/>
  <c r="J210" i="56"/>
  <c r="F211" i="56"/>
  <c r="I211" i="56"/>
  <c r="AC211" i="56"/>
  <c r="Y211" i="56"/>
  <c r="D211" i="56"/>
  <c r="G211" i="56"/>
  <c r="X211" i="56"/>
  <c r="O523" i="56"/>
  <c r="H523" i="56"/>
  <c r="N523" i="56"/>
  <c r="I523" i="56"/>
  <c r="L523" i="56"/>
  <c r="Q523" i="56"/>
  <c r="D523" i="56"/>
  <c r="C523" i="56"/>
  <c r="B523" i="56"/>
  <c r="G523" i="56"/>
  <c r="E523" i="56"/>
  <c r="R523" i="56"/>
  <c r="M523" i="56"/>
  <c r="B341" i="56"/>
  <c r="I341" i="56"/>
  <c r="F341" i="56"/>
  <c r="H341" i="56"/>
  <c r="D341" i="56"/>
  <c r="G341" i="56"/>
  <c r="AC341" i="56"/>
  <c r="E445" i="56"/>
  <c r="X185" i="56"/>
  <c r="J184" i="56"/>
  <c r="H315" i="56"/>
  <c r="I315" i="56"/>
  <c r="F315" i="56"/>
  <c r="C315" i="56"/>
  <c r="G315" i="56"/>
  <c r="Z315" i="56"/>
  <c r="D315" i="56"/>
  <c r="AC315" i="56"/>
  <c r="E601" i="56"/>
  <c r="S549" i="56"/>
  <c r="Y289" i="56"/>
  <c r="E289" i="56"/>
  <c r="AJ46" i="56"/>
  <c r="AA445" i="56"/>
  <c r="S573" i="52"/>
  <c r="S572" i="52"/>
  <c r="S571" i="52"/>
  <c r="S570" i="52"/>
  <c r="S569" i="52"/>
  <c r="S568" i="52"/>
  <c r="S567" i="52"/>
  <c r="S566" i="52"/>
  <c r="S565" i="52"/>
  <c r="S564" i="52"/>
  <c r="S563" i="52"/>
  <c r="S562" i="52"/>
  <c r="S561" i="52"/>
  <c r="S560" i="52"/>
  <c r="S559" i="52"/>
  <c r="S558" i="52"/>
  <c r="S557" i="52"/>
  <c r="S556" i="52"/>
  <c r="S555" i="52"/>
  <c r="S554" i="52"/>
  <c r="I573" i="52"/>
  <c r="I572" i="52"/>
  <c r="I571" i="52"/>
  <c r="I570" i="52"/>
  <c r="I569" i="52"/>
  <c r="I568" i="52"/>
  <c r="I567" i="52"/>
  <c r="I566" i="52"/>
  <c r="I565" i="52"/>
  <c r="I564" i="52"/>
  <c r="I563" i="52"/>
  <c r="I562" i="52"/>
  <c r="I561" i="52"/>
  <c r="I560" i="52"/>
  <c r="I559" i="52"/>
  <c r="I558" i="52"/>
  <c r="I557" i="52"/>
  <c r="I556" i="52"/>
  <c r="I555" i="52"/>
  <c r="I554" i="52"/>
  <c r="S547" i="52"/>
  <c r="S546" i="52"/>
  <c r="S545" i="52"/>
  <c r="S544" i="52"/>
  <c r="S543" i="52"/>
  <c r="S542" i="52"/>
  <c r="S541" i="52"/>
  <c r="S540" i="52"/>
  <c r="S539" i="52"/>
  <c r="S538" i="52"/>
  <c r="S537" i="52"/>
  <c r="S536" i="52"/>
  <c r="S535" i="52"/>
  <c r="S534" i="52"/>
  <c r="S533" i="52"/>
  <c r="S532" i="52"/>
  <c r="S531" i="52"/>
  <c r="S530" i="52"/>
  <c r="S529" i="52"/>
  <c r="S528" i="52"/>
  <c r="I547" i="52"/>
  <c r="I546" i="52"/>
  <c r="I545" i="52"/>
  <c r="I544" i="52"/>
  <c r="I543" i="52"/>
  <c r="I542" i="52"/>
  <c r="I541" i="52"/>
  <c r="I540" i="52"/>
  <c r="I539" i="52"/>
  <c r="I538" i="52"/>
  <c r="I537" i="52"/>
  <c r="I536" i="52"/>
  <c r="I535" i="52"/>
  <c r="I534" i="52"/>
  <c r="I533" i="52"/>
  <c r="I532" i="52"/>
  <c r="I531" i="52"/>
  <c r="I530" i="52"/>
  <c r="I529" i="52"/>
  <c r="I528" i="52"/>
  <c r="S521" i="52"/>
  <c r="S520" i="52"/>
  <c r="S519" i="52"/>
  <c r="S518" i="52"/>
  <c r="S517" i="52"/>
  <c r="S516" i="52"/>
  <c r="S515" i="52"/>
  <c r="S514" i="52"/>
  <c r="S513" i="52"/>
  <c r="S512" i="52"/>
  <c r="S511" i="52"/>
  <c r="S510" i="52"/>
  <c r="S509" i="52"/>
  <c r="S508" i="52"/>
  <c r="S507" i="52"/>
  <c r="S506" i="52"/>
  <c r="S505" i="52"/>
  <c r="S504" i="52"/>
  <c r="S503" i="52"/>
  <c r="S502" i="52"/>
  <c r="I521" i="52"/>
  <c r="I520" i="52"/>
  <c r="I519" i="52"/>
  <c r="I518" i="52"/>
  <c r="I517" i="52"/>
  <c r="I516" i="52"/>
  <c r="I515" i="52"/>
  <c r="I514" i="52"/>
  <c r="I513" i="52"/>
  <c r="I512" i="52"/>
  <c r="I511" i="52"/>
  <c r="I510" i="52"/>
  <c r="I509" i="52"/>
  <c r="I508" i="52"/>
  <c r="I507" i="52"/>
  <c r="I506" i="52"/>
  <c r="I505" i="52"/>
  <c r="I504" i="52"/>
  <c r="I503" i="52"/>
  <c r="I502" i="52"/>
  <c r="S495" i="52"/>
  <c r="S494" i="52"/>
  <c r="S493" i="52"/>
  <c r="S492" i="52"/>
  <c r="S491" i="52"/>
  <c r="S490" i="52"/>
  <c r="S488" i="52"/>
  <c r="S487" i="52"/>
  <c r="S483" i="52"/>
  <c r="S480" i="52"/>
  <c r="S479" i="52"/>
  <c r="S478" i="52"/>
  <c r="S477" i="52"/>
  <c r="S476" i="52"/>
  <c r="I495" i="52"/>
  <c r="I494" i="52"/>
  <c r="I493" i="52"/>
  <c r="I492" i="52"/>
  <c r="I491" i="52"/>
  <c r="I490" i="52"/>
  <c r="I489" i="52"/>
  <c r="I488" i="52"/>
  <c r="I487" i="52"/>
  <c r="I486" i="52"/>
  <c r="I485" i="52"/>
  <c r="I484" i="52"/>
  <c r="I483" i="52"/>
  <c r="I482" i="52"/>
  <c r="I481" i="52"/>
  <c r="I480" i="52"/>
  <c r="I479" i="52"/>
  <c r="I478" i="52"/>
  <c r="I477" i="52"/>
  <c r="I476" i="52"/>
  <c r="S469" i="52"/>
  <c r="S468" i="52"/>
  <c r="S467" i="52"/>
  <c r="S466" i="52"/>
  <c r="S465" i="52"/>
  <c r="S464" i="52"/>
  <c r="S463" i="52"/>
  <c r="S462" i="52"/>
  <c r="S461" i="52"/>
  <c r="S460" i="52"/>
  <c r="S459" i="52"/>
  <c r="S458" i="52"/>
  <c r="S457" i="52"/>
  <c r="S456" i="52"/>
  <c r="S455" i="52"/>
  <c r="S454" i="52"/>
  <c r="S453" i="52"/>
  <c r="S452" i="52"/>
  <c r="S451" i="52"/>
  <c r="S450" i="52"/>
  <c r="I469" i="52"/>
  <c r="I468" i="52"/>
  <c r="I467" i="52"/>
  <c r="I466" i="52"/>
  <c r="I465" i="52"/>
  <c r="I464" i="52"/>
  <c r="I463" i="52"/>
  <c r="I462" i="52"/>
  <c r="I461" i="52"/>
  <c r="I460" i="52"/>
  <c r="I459" i="52"/>
  <c r="I458" i="52"/>
  <c r="I457" i="52"/>
  <c r="I456" i="52"/>
  <c r="I455" i="52"/>
  <c r="I454" i="52"/>
  <c r="I453" i="52"/>
  <c r="I452" i="52"/>
  <c r="I451" i="52"/>
  <c r="I450" i="52"/>
  <c r="S573" i="51"/>
  <c r="S572" i="51"/>
  <c r="S571" i="51"/>
  <c r="S570" i="51"/>
  <c r="S569" i="51"/>
  <c r="S568" i="51"/>
  <c r="S567" i="51"/>
  <c r="S566" i="51"/>
  <c r="S565" i="51"/>
  <c r="S564" i="51"/>
  <c r="S563" i="51"/>
  <c r="S562" i="51"/>
  <c r="S561" i="51"/>
  <c r="S560" i="51"/>
  <c r="S559" i="51"/>
  <c r="S558" i="51"/>
  <c r="S557" i="51"/>
  <c r="S556" i="51"/>
  <c r="S555" i="51"/>
  <c r="S554" i="51"/>
  <c r="I573" i="51"/>
  <c r="I572" i="51"/>
  <c r="I571" i="51"/>
  <c r="I570" i="51"/>
  <c r="I569" i="51"/>
  <c r="I568" i="51"/>
  <c r="I567" i="51"/>
  <c r="I566" i="51"/>
  <c r="I565" i="51"/>
  <c r="I564" i="51"/>
  <c r="I563" i="51"/>
  <c r="I562" i="51"/>
  <c r="I561" i="51"/>
  <c r="I560" i="51"/>
  <c r="I559" i="51"/>
  <c r="I558" i="51"/>
  <c r="I557" i="51"/>
  <c r="I556" i="51"/>
  <c r="I555" i="51"/>
  <c r="I554" i="51"/>
  <c r="S547" i="51"/>
  <c r="S546" i="51"/>
  <c r="S545" i="51"/>
  <c r="S544" i="51"/>
  <c r="S543" i="51"/>
  <c r="S542" i="51"/>
  <c r="S541" i="51"/>
  <c r="S540" i="51"/>
  <c r="S539" i="51"/>
  <c r="S538" i="51"/>
  <c r="S537" i="51"/>
  <c r="S536" i="51"/>
  <c r="S535" i="51"/>
  <c r="S534" i="51"/>
  <c r="S533" i="51"/>
  <c r="S532" i="51"/>
  <c r="S531" i="51"/>
  <c r="S530" i="51"/>
  <c r="S529" i="51"/>
  <c r="S528" i="51"/>
  <c r="I547" i="51"/>
  <c r="I546" i="51"/>
  <c r="I545" i="51"/>
  <c r="I544" i="51"/>
  <c r="I543" i="51"/>
  <c r="I542" i="51"/>
  <c r="I541" i="51"/>
  <c r="I540" i="51"/>
  <c r="I539" i="51"/>
  <c r="I538" i="51"/>
  <c r="I537" i="51"/>
  <c r="I536" i="51"/>
  <c r="I535" i="51"/>
  <c r="I534" i="51"/>
  <c r="I533" i="51"/>
  <c r="I532" i="51"/>
  <c r="I531" i="51"/>
  <c r="I530" i="51"/>
  <c r="I529" i="51"/>
  <c r="I528" i="51"/>
  <c r="S521" i="51"/>
  <c r="S520" i="51"/>
  <c r="S519" i="51"/>
  <c r="S518" i="51"/>
  <c r="S517" i="51"/>
  <c r="S516" i="51"/>
  <c r="S515" i="51"/>
  <c r="S514" i="51"/>
  <c r="S513" i="51"/>
  <c r="S512" i="51"/>
  <c r="S511" i="51"/>
  <c r="S510" i="51"/>
  <c r="S509" i="51"/>
  <c r="S508" i="51"/>
  <c r="S507" i="51"/>
  <c r="S506" i="51"/>
  <c r="S505" i="51"/>
  <c r="S504" i="51"/>
  <c r="S503" i="51"/>
  <c r="S502" i="51"/>
  <c r="I521" i="51"/>
  <c r="I520" i="51"/>
  <c r="I519" i="51"/>
  <c r="I518" i="51"/>
  <c r="I517" i="51"/>
  <c r="I516" i="51"/>
  <c r="I515" i="51"/>
  <c r="I514" i="51"/>
  <c r="I513" i="51"/>
  <c r="I512" i="51"/>
  <c r="I511" i="51"/>
  <c r="I510" i="51"/>
  <c r="I509" i="51"/>
  <c r="I508" i="51"/>
  <c r="I507" i="51"/>
  <c r="I506" i="51"/>
  <c r="I505" i="51"/>
  <c r="I504" i="51"/>
  <c r="I503" i="51"/>
  <c r="I502" i="51"/>
  <c r="S495" i="51"/>
  <c r="S494" i="51"/>
  <c r="S493" i="51"/>
  <c r="S492" i="51"/>
  <c r="S491" i="51"/>
  <c r="S490" i="51"/>
  <c r="S488" i="51"/>
  <c r="S487" i="51"/>
  <c r="S483" i="51"/>
  <c r="S480" i="51"/>
  <c r="S479" i="51"/>
  <c r="S478" i="51"/>
  <c r="S477" i="51"/>
  <c r="S476" i="51"/>
  <c r="I495" i="51"/>
  <c r="I494" i="51"/>
  <c r="I493" i="51"/>
  <c r="I492" i="51"/>
  <c r="I491" i="51"/>
  <c r="I490" i="51"/>
  <c r="I489" i="51"/>
  <c r="I488" i="51"/>
  <c r="I487" i="51"/>
  <c r="I486" i="51"/>
  <c r="I485" i="51"/>
  <c r="I484" i="51"/>
  <c r="I483" i="51"/>
  <c r="I482" i="51"/>
  <c r="I481" i="51"/>
  <c r="I480" i="51"/>
  <c r="I479" i="51"/>
  <c r="I478" i="51"/>
  <c r="I477" i="51"/>
  <c r="I476" i="51"/>
  <c r="S469" i="51"/>
  <c r="S468" i="51"/>
  <c r="S467" i="51"/>
  <c r="S466" i="51"/>
  <c r="S465" i="51"/>
  <c r="S464" i="51"/>
  <c r="S463" i="51"/>
  <c r="S462" i="51"/>
  <c r="S461" i="51"/>
  <c r="S460" i="51"/>
  <c r="S459" i="51"/>
  <c r="S458" i="51"/>
  <c r="S457" i="51"/>
  <c r="S456" i="51"/>
  <c r="S455" i="51"/>
  <c r="S454" i="51"/>
  <c r="S453" i="51"/>
  <c r="S452" i="51"/>
  <c r="S451" i="51"/>
  <c r="S450" i="51"/>
  <c r="I469" i="51"/>
  <c r="I468" i="51"/>
  <c r="I467" i="51"/>
  <c r="I466" i="51"/>
  <c r="I465" i="51"/>
  <c r="I464" i="51"/>
  <c r="I463" i="51"/>
  <c r="I462" i="51"/>
  <c r="I461" i="51"/>
  <c r="I460" i="51"/>
  <c r="I459" i="51"/>
  <c r="I458" i="51"/>
  <c r="I457" i="51"/>
  <c r="I456" i="51"/>
  <c r="I455" i="51"/>
  <c r="I454" i="51"/>
  <c r="I453" i="51"/>
  <c r="I452" i="51"/>
  <c r="I451" i="51"/>
  <c r="I450" i="51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I573" i="50"/>
  <c r="I572" i="50"/>
  <c r="I571" i="50"/>
  <c r="I570" i="50"/>
  <c r="I569" i="50"/>
  <c r="I568" i="50"/>
  <c r="I567" i="50"/>
  <c r="I566" i="50"/>
  <c r="I565" i="50"/>
  <c r="I564" i="50"/>
  <c r="I563" i="50"/>
  <c r="I562" i="50"/>
  <c r="I561" i="50"/>
  <c r="I560" i="50"/>
  <c r="I559" i="50"/>
  <c r="I558" i="50"/>
  <c r="I557" i="50"/>
  <c r="I556" i="50"/>
  <c r="I555" i="50"/>
  <c r="I554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I547" i="50"/>
  <c r="I546" i="50"/>
  <c r="I545" i="50"/>
  <c r="I544" i="50"/>
  <c r="I543" i="50"/>
  <c r="I542" i="50"/>
  <c r="I541" i="50"/>
  <c r="I540" i="50"/>
  <c r="I539" i="50"/>
  <c r="I538" i="50"/>
  <c r="I537" i="50"/>
  <c r="I536" i="50"/>
  <c r="I535" i="50"/>
  <c r="I534" i="50"/>
  <c r="I533" i="50"/>
  <c r="I532" i="50"/>
  <c r="I531" i="50"/>
  <c r="I530" i="50"/>
  <c r="I529" i="50"/>
  <c r="I528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I521" i="50"/>
  <c r="I520" i="50"/>
  <c r="I519" i="50"/>
  <c r="I518" i="50"/>
  <c r="I517" i="50"/>
  <c r="I516" i="50"/>
  <c r="I515" i="50"/>
  <c r="I514" i="50"/>
  <c r="I513" i="50"/>
  <c r="I512" i="50"/>
  <c r="I511" i="50"/>
  <c r="I510" i="50"/>
  <c r="I509" i="50"/>
  <c r="I508" i="50"/>
  <c r="I507" i="50"/>
  <c r="I506" i="50"/>
  <c r="I505" i="50"/>
  <c r="I504" i="50"/>
  <c r="I503" i="50"/>
  <c r="I502" i="50"/>
  <c r="S495" i="50"/>
  <c r="S494" i="50"/>
  <c r="S493" i="50"/>
  <c r="S492" i="50"/>
  <c r="S491" i="50"/>
  <c r="S490" i="50"/>
  <c r="S488" i="50"/>
  <c r="S487" i="50"/>
  <c r="S483" i="50"/>
  <c r="S480" i="50"/>
  <c r="S479" i="50"/>
  <c r="S478" i="50"/>
  <c r="S477" i="50"/>
  <c r="S476" i="50"/>
  <c r="I495" i="50"/>
  <c r="I494" i="50"/>
  <c r="I493" i="50"/>
  <c r="I492" i="50"/>
  <c r="I491" i="50"/>
  <c r="I490" i="50"/>
  <c r="I489" i="50"/>
  <c r="I488" i="50"/>
  <c r="I487" i="50"/>
  <c r="I486" i="50"/>
  <c r="I485" i="50"/>
  <c r="I484" i="50"/>
  <c r="I483" i="50"/>
  <c r="I482" i="50"/>
  <c r="I481" i="50"/>
  <c r="I480" i="50"/>
  <c r="I479" i="50"/>
  <c r="I478" i="50"/>
  <c r="I477" i="50"/>
  <c r="I476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I469" i="50"/>
  <c r="I468" i="50"/>
  <c r="I467" i="50"/>
  <c r="I466" i="50"/>
  <c r="I465" i="50"/>
  <c r="I464" i="50"/>
  <c r="I463" i="50"/>
  <c r="I462" i="50"/>
  <c r="I461" i="50"/>
  <c r="I460" i="50"/>
  <c r="I459" i="50"/>
  <c r="I458" i="50"/>
  <c r="I457" i="50"/>
  <c r="I456" i="50"/>
  <c r="I455" i="50"/>
  <c r="I454" i="50"/>
  <c r="I453" i="50"/>
  <c r="I452" i="50"/>
  <c r="I451" i="50"/>
  <c r="I450" i="50"/>
  <c r="S573" i="49"/>
  <c r="S572" i="49"/>
  <c r="S571" i="49"/>
  <c r="S570" i="49"/>
  <c r="S569" i="49"/>
  <c r="S568" i="49"/>
  <c r="S567" i="49"/>
  <c r="S566" i="49"/>
  <c r="S565" i="49"/>
  <c r="S564" i="49"/>
  <c r="S563" i="49"/>
  <c r="S562" i="49"/>
  <c r="S561" i="49"/>
  <c r="S560" i="49"/>
  <c r="S559" i="49"/>
  <c r="S558" i="49"/>
  <c r="S557" i="49"/>
  <c r="S556" i="49"/>
  <c r="S555" i="49"/>
  <c r="S554" i="49"/>
  <c r="I573" i="49"/>
  <c r="I572" i="49"/>
  <c r="I571" i="49"/>
  <c r="I570" i="49"/>
  <c r="I569" i="49"/>
  <c r="I568" i="49"/>
  <c r="I567" i="49"/>
  <c r="I566" i="49"/>
  <c r="I565" i="49"/>
  <c r="I564" i="49"/>
  <c r="I563" i="49"/>
  <c r="I562" i="49"/>
  <c r="I561" i="49"/>
  <c r="I560" i="49"/>
  <c r="I559" i="49"/>
  <c r="I558" i="49"/>
  <c r="I557" i="49"/>
  <c r="I556" i="49"/>
  <c r="I555" i="49"/>
  <c r="I554" i="49"/>
  <c r="S547" i="49"/>
  <c r="S546" i="49"/>
  <c r="S545" i="49"/>
  <c r="S544" i="49"/>
  <c r="S543" i="49"/>
  <c r="S542" i="49"/>
  <c r="S541" i="49"/>
  <c r="S540" i="49"/>
  <c r="S539" i="49"/>
  <c r="S538" i="49"/>
  <c r="S537" i="49"/>
  <c r="S536" i="49"/>
  <c r="S535" i="49"/>
  <c r="S534" i="49"/>
  <c r="S533" i="49"/>
  <c r="S532" i="49"/>
  <c r="S531" i="49"/>
  <c r="S530" i="49"/>
  <c r="S529" i="49"/>
  <c r="S528" i="49"/>
  <c r="I547" i="49"/>
  <c r="I546" i="49"/>
  <c r="I545" i="49"/>
  <c r="I544" i="49"/>
  <c r="I543" i="49"/>
  <c r="I542" i="49"/>
  <c r="I541" i="49"/>
  <c r="I540" i="49"/>
  <c r="I539" i="49"/>
  <c r="I538" i="49"/>
  <c r="I537" i="49"/>
  <c r="I536" i="49"/>
  <c r="I535" i="49"/>
  <c r="I534" i="49"/>
  <c r="I533" i="49"/>
  <c r="I532" i="49"/>
  <c r="I531" i="49"/>
  <c r="I530" i="49"/>
  <c r="I529" i="49"/>
  <c r="I528" i="49"/>
  <c r="S521" i="49"/>
  <c r="S520" i="49"/>
  <c r="S519" i="49"/>
  <c r="S518" i="49"/>
  <c r="S517" i="49"/>
  <c r="S516" i="49"/>
  <c r="S515" i="49"/>
  <c r="S514" i="49"/>
  <c r="S513" i="49"/>
  <c r="S512" i="49"/>
  <c r="S511" i="49"/>
  <c r="S510" i="49"/>
  <c r="S509" i="49"/>
  <c r="S508" i="49"/>
  <c r="S507" i="49"/>
  <c r="S506" i="49"/>
  <c r="S505" i="49"/>
  <c r="S504" i="49"/>
  <c r="S503" i="49"/>
  <c r="S502" i="49"/>
  <c r="I521" i="49"/>
  <c r="I520" i="49"/>
  <c r="I519" i="49"/>
  <c r="I518" i="49"/>
  <c r="I517" i="49"/>
  <c r="I516" i="49"/>
  <c r="I515" i="49"/>
  <c r="I514" i="49"/>
  <c r="I513" i="49"/>
  <c r="I512" i="49"/>
  <c r="I511" i="49"/>
  <c r="I510" i="49"/>
  <c r="I509" i="49"/>
  <c r="I508" i="49"/>
  <c r="I507" i="49"/>
  <c r="I506" i="49"/>
  <c r="I505" i="49"/>
  <c r="I504" i="49"/>
  <c r="I503" i="49"/>
  <c r="I502" i="49"/>
  <c r="S495" i="49"/>
  <c r="S494" i="49"/>
  <c r="S493" i="49"/>
  <c r="S492" i="49"/>
  <c r="S491" i="49"/>
  <c r="S490" i="49"/>
  <c r="S488" i="49"/>
  <c r="S487" i="49"/>
  <c r="S483" i="49"/>
  <c r="S480" i="49"/>
  <c r="S479" i="49"/>
  <c r="S478" i="49"/>
  <c r="S477" i="49"/>
  <c r="S476" i="49"/>
  <c r="I495" i="49"/>
  <c r="I494" i="49"/>
  <c r="I493" i="49"/>
  <c r="I492" i="49"/>
  <c r="I491" i="49"/>
  <c r="I490" i="49"/>
  <c r="I489" i="49"/>
  <c r="I488" i="49"/>
  <c r="I487" i="49"/>
  <c r="I486" i="49"/>
  <c r="I485" i="49"/>
  <c r="I484" i="49"/>
  <c r="I483" i="49"/>
  <c r="I482" i="49"/>
  <c r="I481" i="49"/>
  <c r="I480" i="49"/>
  <c r="I479" i="49"/>
  <c r="I478" i="49"/>
  <c r="I477" i="49"/>
  <c r="I476" i="49"/>
  <c r="S469" i="49"/>
  <c r="S468" i="49"/>
  <c r="S467" i="49"/>
  <c r="S466" i="49"/>
  <c r="S465" i="49"/>
  <c r="S464" i="49"/>
  <c r="S463" i="49"/>
  <c r="S462" i="49"/>
  <c r="S461" i="49"/>
  <c r="S460" i="49"/>
  <c r="S459" i="49"/>
  <c r="S458" i="49"/>
  <c r="S457" i="49"/>
  <c r="S456" i="49"/>
  <c r="S455" i="49"/>
  <c r="S454" i="49"/>
  <c r="S453" i="49"/>
  <c r="S452" i="49"/>
  <c r="S451" i="49"/>
  <c r="S450" i="49"/>
  <c r="I469" i="49"/>
  <c r="I468" i="49"/>
  <c r="I467" i="49"/>
  <c r="I466" i="49"/>
  <c r="I465" i="49"/>
  <c r="I464" i="49"/>
  <c r="I463" i="49"/>
  <c r="I462" i="49"/>
  <c r="I461" i="49"/>
  <c r="I460" i="49"/>
  <c r="I459" i="49"/>
  <c r="I458" i="49"/>
  <c r="I457" i="49"/>
  <c r="I456" i="49"/>
  <c r="I455" i="49"/>
  <c r="I454" i="49"/>
  <c r="I453" i="49"/>
  <c r="I452" i="49"/>
  <c r="I451" i="49"/>
  <c r="I450" i="49"/>
  <c r="S573" i="48"/>
  <c r="S572" i="48"/>
  <c r="S571" i="48"/>
  <c r="S570" i="48"/>
  <c r="S569" i="48"/>
  <c r="S568" i="48"/>
  <c r="S567" i="48"/>
  <c r="S566" i="48"/>
  <c r="S565" i="48"/>
  <c r="S564" i="48"/>
  <c r="S563" i="48"/>
  <c r="S562" i="48"/>
  <c r="S561" i="48"/>
  <c r="S560" i="48"/>
  <c r="S559" i="48"/>
  <c r="S558" i="48"/>
  <c r="S557" i="48"/>
  <c r="S556" i="48"/>
  <c r="S555" i="48"/>
  <c r="S554" i="48"/>
  <c r="I573" i="48"/>
  <c r="I572" i="48"/>
  <c r="I571" i="48"/>
  <c r="I570" i="48"/>
  <c r="I569" i="48"/>
  <c r="I568" i="48"/>
  <c r="I567" i="48"/>
  <c r="I566" i="48"/>
  <c r="I565" i="48"/>
  <c r="I564" i="48"/>
  <c r="I563" i="48"/>
  <c r="I562" i="48"/>
  <c r="I561" i="48"/>
  <c r="I560" i="48"/>
  <c r="I559" i="48"/>
  <c r="I558" i="48"/>
  <c r="I557" i="48"/>
  <c r="I556" i="48"/>
  <c r="I555" i="48"/>
  <c r="I554" i="48"/>
  <c r="S547" i="48"/>
  <c r="S546" i="48"/>
  <c r="S545" i="48"/>
  <c r="S544" i="48"/>
  <c r="S543" i="48"/>
  <c r="S542" i="48"/>
  <c r="S541" i="48"/>
  <c r="S540" i="48"/>
  <c r="S539" i="48"/>
  <c r="S538" i="48"/>
  <c r="S537" i="48"/>
  <c r="S536" i="48"/>
  <c r="S535" i="48"/>
  <c r="S534" i="48"/>
  <c r="S533" i="48"/>
  <c r="S532" i="48"/>
  <c r="S531" i="48"/>
  <c r="S530" i="48"/>
  <c r="S529" i="48"/>
  <c r="S528" i="48"/>
  <c r="I547" i="48"/>
  <c r="I546" i="48"/>
  <c r="I545" i="48"/>
  <c r="I544" i="48"/>
  <c r="I543" i="48"/>
  <c r="I542" i="48"/>
  <c r="I541" i="48"/>
  <c r="I540" i="48"/>
  <c r="I539" i="48"/>
  <c r="I538" i="48"/>
  <c r="I537" i="48"/>
  <c r="I536" i="48"/>
  <c r="I535" i="48"/>
  <c r="I534" i="48"/>
  <c r="I533" i="48"/>
  <c r="I532" i="48"/>
  <c r="I531" i="48"/>
  <c r="I530" i="48"/>
  <c r="I529" i="48"/>
  <c r="I528" i="48"/>
  <c r="S521" i="48"/>
  <c r="S520" i="48"/>
  <c r="S519" i="48"/>
  <c r="S518" i="48"/>
  <c r="S517" i="48"/>
  <c r="S516" i="48"/>
  <c r="S515" i="48"/>
  <c r="S514" i="48"/>
  <c r="S513" i="48"/>
  <c r="S512" i="48"/>
  <c r="S511" i="48"/>
  <c r="S510" i="48"/>
  <c r="S509" i="48"/>
  <c r="S508" i="48"/>
  <c r="S507" i="48"/>
  <c r="S506" i="48"/>
  <c r="S505" i="48"/>
  <c r="S504" i="48"/>
  <c r="S503" i="48"/>
  <c r="S502" i="48"/>
  <c r="I521" i="48"/>
  <c r="I520" i="48"/>
  <c r="I519" i="48"/>
  <c r="I518" i="48"/>
  <c r="I517" i="48"/>
  <c r="I516" i="48"/>
  <c r="I515" i="48"/>
  <c r="I514" i="48"/>
  <c r="I513" i="48"/>
  <c r="I512" i="48"/>
  <c r="I511" i="48"/>
  <c r="I510" i="48"/>
  <c r="I509" i="48"/>
  <c r="I508" i="48"/>
  <c r="I507" i="48"/>
  <c r="I506" i="48"/>
  <c r="I505" i="48"/>
  <c r="I504" i="48"/>
  <c r="I503" i="48"/>
  <c r="I502" i="48"/>
  <c r="S495" i="48"/>
  <c r="S494" i="48"/>
  <c r="S493" i="48"/>
  <c r="S492" i="48"/>
  <c r="S491" i="48"/>
  <c r="S490" i="48"/>
  <c r="S488" i="48"/>
  <c r="S487" i="48"/>
  <c r="S483" i="48"/>
  <c r="S480" i="48"/>
  <c r="S479" i="48"/>
  <c r="S478" i="48"/>
  <c r="S477" i="48"/>
  <c r="S476" i="48"/>
  <c r="I495" i="48"/>
  <c r="I494" i="48"/>
  <c r="I493" i="48"/>
  <c r="I492" i="48"/>
  <c r="I491" i="48"/>
  <c r="I490" i="48"/>
  <c r="I489" i="48"/>
  <c r="I488" i="48"/>
  <c r="I487" i="48"/>
  <c r="I486" i="48"/>
  <c r="I485" i="48"/>
  <c r="I484" i="48"/>
  <c r="I483" i="48"/>
  <c r="I482" i="48"/>
  <c r="I481" i="48"/>
  <c r="I480" i="48"/>
  <c r="I479" i="48"/>
  <c r="I478" i="48"/>
  <c r="I477" i="48"/>
  <c r="I476" i="48"/>
  <c r="S469" i="48"/>
  <c r="S468" i="48"/>
  <c r="S467" i="48"/>
  <c r="S466" i="48"/>
  <c r="S465" i="48"/>
  <c r="S464" i="48"/>
  <c r="S463" i="48"/>
  <c r="S462" i="48"/>
  <c r="S461" i="48"/>
  <c r="S460" i="48"/>
  <c r="S459" i="48"/>
  <c r="S458" i="48"/>
  <c r="S457" i="48"/>
  <c r="S456" i="48"/>
  <c r="S455" i="48"/>
  <c r="S454" i="48"/>
  <c r="S453" i="48"/>
  <c r="S452" i="48"/>
  <c r="S451" i="48"/>
  <c r="S450" i="48"/>
  <c r="I469" i="48"/>
  <c r="I468" i="48"/>
  <c r="I467" i="48"/>
  <c r="I466" i="48"/>
  <c r="I465" i="48"/>
  <c r="I464" i="48"/>
  <c r="I463" i="48"/>
  <c r="I462" i="48"/>
  <c r="I461" i="48"/>
  <c r="I460" i="48"/>
  <c r="I459" i="48"/>
  <c r="I458" i="48"/>
  <c r="I457" i="48"/>
  <c r="I456" i="48"/>
  <c r="I455" i="48"/>
  <c r="I454" i="48"/>
  <c r="I453" i="48"/>
  <c r="I452" i="48"/>
  <c r="I451" i="48"/>
  <c r="I450" i="48"/>
  <c r="S573" i="43"/>
  <c r="S572" i="43"/>
  <c r="S571" i="43"/>
  <c r="S570" i="43"/>
  <c r="S569" i="43"/>
  <c r="S568" i="43"/>
  <c r="S567" i="43"/>
  <c r="S566" i="43"/>
  <c r="S565" i="43"/>
  <c r="S564" i="43"/>
  <c r="S563" i="43"/>
  <c r="S562" i="43"/>
  <c r="S561" i="43"/>
  <c r="S560" i="43"/>
  <c r="S559" i="43"/>
  <c r="S558" i="43"/>
  <c r="S557" i="43"/>
  <c r="S556" i="43"/>
  <c r="S555" i="43"/>
  <c r="S554" i="43"/>
  <c r="I573" i="43"/>
  <c r="I572" i="43"/>
  <c r="I571" i="43"/>
  <c r="I570" i="43"/>
  <c r="I569" i="43"/>
  <c r="I568" i="43"/>
  <c r="I567" i="43"/>
  <c r="I566" i="43"/>
  <c r="I565" i="43"/>
  <c r="I564" i="43"/>
  <c r="I563" i="43"/>
  <c r="I562" i="43"/>
  <c r="I561" i="43"/>
  <c r="I560" i="43"/>
  <c r="I559" i="43"/>
  <c r="I558" i="43"/>
  <c r="I557" i="43"/>
  <c r="I556" i="43"/>
  <c r="I555" i="43"/>
  <c r="I554" i="43"/>
  <c r="S547" i="43"/>
  <c r="S546" i="43"/>
  <c r="S545" i="43"/>
  <c r="S544" i="43"/>
  <c r="S543" i="43"/>
  <c r="S542" i="43"/>
  <c r="S541" i="43"/>
  <c r="S540" i="43"/>
  <c r="S539" i="43"/>
  <c r="S538" i="43"/>
  <c r="S537" i="43"/>
  <c r="S536" i="43"/>
  <c r="S535" i="43"/>
  <c r="S534" i="43"/>
  <c r="S533" i="43"/>
  <c r="S532" i="43"/>
  <c r="S531" i="43"/>
  <c r="S530" i="43"/>
  <c r="S529" i="43"/>
  <c r="S528" i="43"/>
  <c r="I547" i="43"/>
  <c r="I546" i="43"/>
  <c r="I545" i="43"/>
  <c r="I544" i="43"/>
  <c r="I543" i="43"/>
  <c r="I542" i="43"/>
  <c r="I541" i="43"/>
  <c r="I540" i="43"/>
  <c r="I539" i="43"/>
  <c r="I538" i="43"/>
  <c r="I537" i="43"/>
  <c r="I536" i="43"/>
  <c r="I535" i="43"/>
  <c r="I534" i="43"/>
  <c r="I533" i="43"/>
  <c r="I532" i="43"/>
  <c r="I531" i="43"/>
  <c r="I530" i="43"/>
  <c r="I529" i="43"/>
  <c r="I528" i="43"/>
  <c r="S521" i="43"/>
  <c r="S520" i="43"/>
  <c r="S519" i="43"/>
  <c r="S518" i="43"/>
  <c r="S517" i="43"/>
  <c r="S516" i="43"/>
  <c r="S515" i="43"/>
  <c r="S514" i="43"/>
  <c r="S513" i="43"/>
  <c r="S512" i="43"/>
  <c r="S511" i="43"/>
  <c r="S510" i="43"/>
  <c r="S509" i="43"/>
  <c r="S508" i="43"/>
  <c r="S507" i="43"/>
  <c r="S506" i="43"/>
  <c r="S505" i="43"/>
  <c r="S504" i="43"/>
  <c r="S503" i="43"/>
  <c r="S502" i="43"/>
  <c r="I521" i="43"/>
  <c r="I520" i="43"/>
  <c r="I519" i="43"/>
  <c r="I518" i="43"/>
  <c r="I517" i="43"/>
  <c r="I516" i="43"/>
  <c r="I515" i="43"/>
  <c r="I514" i="43"/>
  <c r="I513" i="43"/>
  <c r="I512" i="43"/>
  <c r="I511" i="43"/>
  <c r="I510" i="43"/>
  <c r="I509" i="43"/>
  <c r="I508" i="43"/>
  <c r="I507" i="43"/>
  <c r="I506" i="43"/>
  <c r="I505" i="43"/>
  <c r="I504" i="43"/>
  <c r="I503" i="43"/>
  <c r="I502" i="43"/>
  <c r="S495" i="43"/>
  <c r="S494" i="43"/>
  <c r="S493" i="43"/>
  <c r="S492" i="43"/>
  <c r="S491" i="43"/>
  <c r="S490" i="43"/>
  <c r="S488" i="43"/>
  <c r="S487" i="43"/>
  <c r="S483" i="43"/>
  <c r="S480" i="43"/>
  <c r="S479" i="43"/>
  <c r="S478" i="43"/>
  <c r="S477" i="43"/>
  <c r="S476" i="43"/>
  <c r="I495" i="43"/>
  <c r="I494" i="43"/>
  <c r="I493" i="43"/>
  <c r="I492" i="43"/>
  <c r="I491" i="43"/>
  <c r="I490" i="43"/>
  <c r="I489" i="43"/>
  <c r="I488" i="43"/>
  <c r="I487" i="43"/>
  <c r="I486" i="43"/>
  <c r="I485" i="43"/>
  <c r="I484" i="43"/>
  <c r="I483" i="43"/>
  <c r="I482" i="43"/>
  <c r="I481" i="43"/>
  <c r="I480" i="43"/>
  <c r="I479" i="43"/>
  <c r="I478" i="43"/>
  <c r="I477" i="43"/>
  <c r="I476" i="43"/>
  <c r="S469" i="43"/>
  <c r="S468" i="43"/>
  <c r="S467" i="43"/>
  <c r="S466" i="43"/>
  <c r="S465" i="43"/>
  <c r="S464" i="43"/>
  <c r="S463" i="43"/>
  <c r="S462" i="43"/>
  <c r="S461" i="43"/>
  <c r="S460" i="43"/>
  <c r="S459" i="43"/>
  <c r="S458" i="43"/>
  <c r="S457" i="43"/>
  <c r="S456" i="43"/>
  <c r="S455" i="43"/>
  <c r="S454" i="43"/>
  <c r="S453" i="43"/>
  <c r="S452" i="43"/>
  <c r="S451" i="43"/>
  <c r="S450" i="43"/>
  <c r="I469" i="43"/>
  <c r="I468" i="43"/>
  <c r="I467" i="43"/>
  <c r="I466" i="43"/>
  <c r="I465" i="43"/>
  <c r="I464" i="43"/>
  <c r="I463" i="43"/>
  <c r="I462" i="43"/>
  <c r="I461" i="43"/>
  <c r="I460" i="43"/>
  <c r="I459" i="43"/>
  <c r="I458" i="43"/>
  <c r="I457" i="43"/>
  <c r="I456" i="43"/>
  <c r="I455" i="43"/>
  <c r="I454" i="43"/>
  <c r="I453" i="43"/>
  <c r="I452" i="43"/>
  <c r="I451" i="43"/>
  <c r="I450" i="43"/>
  <c r="S573" i="53"/>
  <c r="S572" i="53"/>
  <c r="S571" i="53"/>
  <c r="S570" i="53"/>
  <c r="S569" i="53"/>
  <c r="S568" i="53"/>
  <c r="S567" i="53"/>
  <c r="S566" i="53"/>
  <c r="S565" i="53"/>
  <c r="S564" i="53"/>
  <c r="S563" i="53"/>
  <c r="S562" i="53"/>
  <c r="S561" i="53"/>
  <c r="S560" i="53"/>
  <c r="S559" i="53"/>
  <c r="S558" i="53"/>
  <c r="S557" i="53"/>
  <c r="S556" i="53"/>
  <c r="S555" i="53"/>
  <c r="S554" i="53"/>
  <c r="I573" i="53"/>
  <c r="I572" i="53"/>
  <c r="I571" i="53"/>
  <c r="I570" i="53"/>
  <c r="I569" i="53"/>
  <c r="I568" i="53"/>
  <c r="I567" i="53"/>
  <c r="I566" i="53"/>
  <c r="I565" i="53"/>
  <c r="I564" i="53"/>
  <c r="I563" i="53"/>
  <c r="I562" i="53"/>
  <c r="I561" i="53"/>
  <c r="I560" i="53"/>
  <c r="I559" i="53"/>
  <c r="I558" i="53"/>
  <c r="I557" i="53"/>
  <c r="I556" i="53"/>
  <c r="I555" i="53"/>
  <c r="I554" i="53"/>
  <c r="S547" i="53"/>
  <c r="S546" i="53"/>
  <c r="S545" i="53"/>
  <c r="S544" i="53"/>
  <c r="S543" i="53"/>
  <c r="S542" i="53"/>
  <c r="S541" i="53"/>
  <c r="S540" i="53"/>
  <c r="S539" i="53"/>
  <c r="S538" i="53"/>
  <c r="S537" i="53"/>
  <c r="S536" i="53"/>
  <c r="S535" i="53"/>
  <c r="S534" i="53"/>
  <c r="S533" i="53"/>
  <c r="S532" i="53"/>
  <c r="S531" i="53"/>
  <c r="S530" i="53"/>
  <c r="S529" i="53"/>
  <c r="S528" i="53"/>
  <c r="I547" i="53"/>
  <c r="I546" i="53"/>
  <c r="I545" i="53"/>
  <c r="I544" i="53"/>
  <c r="I543" i="53"/>
  <c r="I542" i="53"/>
  <c r="I541" i="53"/>
  <c r="I540" i="53"/>
  <c r="I539" i="53"/>
  <c r="I538" i="53"/>
  <c r="I537" i="53"/>
  <c r="I536" i="53"/>
  <c r="I535" i="53"/>
  <c r="I534" i="53"/>
  <c r="I533" i="53"/>
  <c r="I532" i="53"/>
  <c r="I531" i="53"/>
  <c r="I530" i="53"/>
  <c r="I529" i="53"/>
  <c r="I528" i="53"/>
  <c r="S521" i="53"/>
  <c r="S520" i="53"/>
  <c r="S519" i="53"/>
  <c r="S518" i="53"/>
  <c r="S517" i="53"/>
  <c r="S516" i="53"/>
  <c r="S515" i="53"/>
  <c r="S514" i="53"/>
  <c r="S513" i="53"/>
  <c r="S512" i="53"/>
  <c r="S511" i="53"/>
  <c r="S510" i="53"/>
  <c r="S509" i="53"/>
  <c r="S508" i="53"/>
  <c r="S507" i="53"/>
  <c r="S506" i="53"/>
  <c r="S505" i="53"/>
  <c r="S504" i="53"/>
  <c r="S503" i="53"/>
  <c r="S502" i="53"/>
  <c r="I521" i="53"/>
  <c r="I520" i="53"/>
  <c r="I519" i="53"/>
  <c r="I518" i="53"/>
  <c r="I517" i="53"/>
  <c r="I516" i="53"/>
  <c r="I515" i="53"/>
  <c r="I514" i="53"/>
  <c r="I513" i="53"/>
  <c r="I512" i="53"/>
  <c r="I511" i="53"/>
  <c r="I510" i="53"/>
  <c r="I509" i="53"/>
  <c r="I508" i="53"/>
  <c r="I507" i="53"/>
  <c r="I506" i="53"/>
  <c r="I505" i="53"/>
  <c r="I504" i="53"/>
  <c r="I503" i="53"/>
  <c r="I502" i="53"/>
  <c r="S495" i="53"/>
  <c r="S494" i="53"/>
  <c r="S493" i="53"/>
  <c r="S492" i="53"/>
  <c r="S491" i="53"/>
  <c r="S490" i="53"/>
  <c r="S488" i="53"/>
  <c r="S487" i="53"/>
  <c r="S483" i="53"/>
  <c r="S480" i="53"/>
  <c r="S479" i="53"/>
  <c r="S478" i="53"/>
  <c r="S477" i="53"/>
  <c r="S476" i="53"/>
  <c r="I495" i="53"/>
  <c r="I494" i="53"/>
  <c r="I493" i="53"/>
  <c r="I492" i="53"/>
  <c r="I491" i="53"/>
  <c r="I490" i="53"/>
  <c r="I489" i="53"/>
  <c r="I488" i="53"/>
  <c r="I487" i="53"/>
  <c r="I486" i="53"/>
  <c r="I485" i="53"/>
  <c r="I484" i="53"/>
  <c r="I483" i="53"/>
  <c r="I482" i="53"/>
  <c r="I481" i="53"/>
  <c r="I480" i="53"/>
  <c r="I479" i="53"/>
  <c r="I478" i="53"/>
  <c r="I477" i="53"/>
  <c r="I476" i="53"/>
  <c r="S469" i="53"/>
  <c r="S468" i="53"/>
  <c r="S467" i="53"/>
  <c r="S466" i="53"/>
  <c r="S465" i="53"/>
  <c r="S464" i="53"/>
  <c r="S463" i="53"/>
  <c r="S462" i="53"/>
  <c r="S461" i="53"/>
  <c r="S460" i="53"/>
  <c r="S459" i="53"/>
  <c r="S458" i="53"/>
  <c r="S457" i="53"/>
  <c r="S456" i="53"/>
  <c r="S455" i="53"/>
  <c r="S454" i="53"/>
  <c r="S453" i="53"/>
  <c r="S452" i="53"/>
  <c r="S451" i="53"/>
  <c r="S450" i="53"/>
  <c r="I469" i="53"/>
  <c r="I468" i="53"/>
  <c r="I467" i="53"/>
  <c r="I466" i="53"/>
  <c r="I465" i="53"/>
  <c r="I464" i="53"/>
  <c r="I463" i="53"/>
  <c r="I462" i="53"/>
  <c r="I461" i="53"/>
  <c r="I460" i="53"/>
  <c r="I459" i="53"/>
  <c r="I458" i="53"/>
  <c r="I457" i="53"/>
  <c r="I456" i="53"/>
  <c r="I455" i="53"/>
  <c r="I454" i="53"/>
  <c r="I453" i="53"/>
  <c r="I452" i="53"/>
  <c r="I451" i="53"/>
  <c r="I450" i="53"/>
  <c r="S573" i="55"/>
  <c r="S572" i="55"/>
  <c r="S571" i="55"/>
  <c r="S570" i="55"/>
  <c r="S569" i="55"/>
  <c r="S568" i="55"/>
  <c r="S567" i="55"/>
  <c r="S566" i="55"/>
  <c r="S565" i="55"/>
  <c r="S564" i="55"/>
  <c r="S563" i="55"/>
  <c r="S562" i="55"/>
  <c r="S561" i="55"/>
  <c r="S560" i="55"/>
  <c r="S559" i="55"/>
  <c r="S558" i="55"/>
  <c r="S557" i="55"/>
  <c r="S556" i="55"/>
  <c r="S555" i="55"/>
  <c r="S554" i="55"/>
  <c r="I573" i="55"/>
  <c r="I572" i="55"/>
  <c r="I571" i="55"/>
  <c r="I570" i="55"/>
  <c r="I569" i="55"/>
  <c r="I568" i="55"/>
  <c r="I567" i="55"/>
  <c r="I566" i="55"/>
  <c r="I565" i="55"/>
  <c r="I564" i="55"/>
  <c r="I563" i="55"/>
  <c r="I562" i="55"/>
  <c r="I561" i="55"/>
  <c r="I560" i="55"/>
  <c r="I559" i="55"/>
  <c r="I558" i="55"/>
  <c r="I557" i="55"/>
  <c r="I556" i="55"/>
  <c r="I555" i="55"/>
  <c r="I554" i="55"/>
  <c r="S547" i="55"/>
  <c r="S546" i="55"/>
  <c r="S545" i="55"/>
  <c r="S544" i="55"/>
  <c r="S543" i="55"/>
  <c r="S542" i="55"/>
  <c r="S541" i="55"/>
  <c r="S540" i="55"/>
  <c r="S539" i="55"/>
  <c r="S538" i="55"/>
  <c r="S537" i="55"/>
  <c r="S536" i="55"/>
  <c r="S535" i="55"/>
  <c r="S534" i="55"/>
  <c r="S533" i="55"/>
  <c r="S532" i="55"/>
  <c r="S531" i="55"/>
  <c r="S530" i="55"/>
  <c r="S529" i="55"/>
  <c r="S528" i="55"/>
  <c r="I547" i="55"/>
  <c r="I546" i="55"/>
  <c r="I545" i="55"/>
  <c r="I544" i="55"/>
  <c r="I543" i="55"/>
  <c r="I542" i="55"/>
  <c r="I541" i="55"/>
  <c r="I540" i="55"/>
  <c r="I539" i="55"/>
  <c r="I538" i="55"/>
  <c r="I537" i="55"/>
  <c r="I536" i="55"/>
  <c r="I535" i="55"/>
  <c r="I534" i="55"/>
  <c r="I533" i="55"/>
  <c r="I532" i="55"/>
  <c r="I531" i="55"/>
  <c r="I530" i="55"/>
  <c r="I529" i="55"/>
  <c r="I528" i="55"/>
  <c r="S521" i="55"/>
  <c r="S520" i="55"/>
  <c r="S519" i="55"/>
  <c r="S518" i="55"/>
  <c r="S517" i="55"/>
  <c r="S516" i="55"/>
  <c r="S515" i="55"/>
  <c r="S514" i="55"/>
  <c r="S513" i="55"/>
  <c r="S512" i="55"/>
  <c r="S511" i="55"/>
  <c r="S510" i="55"/>
  <c r="S509" i="55"/>
  <c r="S508" i="55"/>
  <c r="S507" i="55"/>
  <c r="S506" i="55"/>
  <c r="S505" i="55"/>
  <c r="S504" i="55"/>
  <c r="S503" i="55"/>
  <c r="S502" i="55"/>
  <c r="I521" i="55"/>
  <c r="I520" i="55"/>
  <c r="I519" i="55"/>
  <c r="I518" i="55"/>
  <c r="I517" i="55"/>
  <c r="I516" i="55"/>
  <c r="I515" i="55"/>
  <c r="I514" i="55"/>
  <c r="I513" i="55"/>
  <c r="I512" i="55"/>
  <c r="I511" i="55"/>
  <c r="I510" i="55"/>
  <c r="I509" i="55"/>
  <c r="I508" i="55"/>
  <c r="I507" i="55"/>
  <c r="I506" i="55"/>
  <c r="I505" i="55"/>
  <c r="I504" i="55"/>
  <c r="I503" i="55"/>
  <c r="I502" i="55"/>
  <c r="S495" i="55"/>
  <c r="S494" i="55"/>
  <c r="S493" i="55"/>
  <c r="S492" i="55"/>
  <c r="S491" i="55"/>
  <c r="S490" i="55"/>
  <c r="S488" i="55"/>
  <c r="S487" i="55"/>
  <c r="S483" i="55"/>
  <c r="S480" i="55"/>
  <c r="S479" i="55"/>
  <c r="S478" i="55"/>
  <c r="S477" i="55"/>
  <c r="S476" i="55"/>
  <c r="I495" i="55"/>
  <c r="I494" i="55"/>
  <c r="I493" i="55"/>
  <c r="I492" i="55"/>
  <c r="I491" i="55"/>
  <c r="I490" i="55"/>
  <c r="I489" i="55"/>
  <c r="I488" i="55"/>
  <c r="I487" i="55"/>
  <c r="I486" i="55"/>
  <c r="I485" i="55"/>
  <c r="I484" i="55"/>
  <c r="I483" i="55"/>
  <c r="I482" i="55"/>
  <c r="I481" i="55"/>
  <c r="I480" i="55"/>
  <c r="I479" i="55"/>
  <c r="I478" i="55"/>
  <c r="I477" i="55"/>
  <c r="I476" i="55"/>
  <c r="S469" i="55"/>
  <c r="S468" i="55"/>
  <c r="S467" i="55"/>
  <c r="S466" i="55"/>
  <c r="S465" i="55"/>
  <c r="S464" i="55"/>
  <c r="S463" i="55"/>
  <c r="S462" i="55"/>
  <c r="S461" i="55"/>
  <c r="S460" i="55"/>
  <c r="S459" i="55"/>
  <c r="S458" i="55"/>
  <c r="S457" i="55"/>
  <c r="S456" i="55"/>
  <c r="S455" i="55"/>
  <c r="S454" i="55"/>
  <c r="S453" i="55"/>
  <c r="S452" i="55"/>
  <c r="S451" i="55"/>
  <c r="S450" i="55"/>
  <c r="I469" i="55"/>
  <c r="I468" i="55"/>
  <c r="I467" i="55"/>
  <c r="I466" i="55"/>
  <c r="I465" i="55"/>
  <c r="I464" i="55"/>
  <c r="I463" i="55"/>
  <c r="I462" i="55"/>
  <c r="I461" i="55"/>
  <c r="I460" i="55"/>
  <c r="I459" i="55"/>
  <c r="I458" i="55"/>
  <c r="I457" i="55"/>
  <c r="I456" i="55"/>
  <c r="I455" i="55"/>
  <c r="I454" i="55"/>
  <c r="I453" i="55"/>
  <c r="I452" i="55"/>
  <c r="I451" i="55"/>
  <c r="I450" i="55"/>
  <c r="T574" i="56" l="1"/>
  <c r="Y55" i="56"/>
  <c r="T24" i="56"/>
  <c r="T22" i="56"/>
  <c r="X55" i="56"/>
  <c r="T15" i="56"/>
  <c r="J54" i="56"/>
  <c r="S235" i="43"/>
  <c r="I128" i="48"/>
  <c r="I183" i="48"/>
  <c r="S260" i="48"/>
  <c r="I156" i="49"/>
  <c r="I234" i="49"/>
  <c r="S338" i="49"/>
  <c r="I417" i="49"/>
  <c r="I443" i="49"/>
  <c r="I129" i="50"/>
  <c r="S128" i="50"/>
  <c r="S156" i="51"/>
  <c r="S157" i="52"/>
  <c r="I207" i="52"/>
  <c r="S261" i="52"/>
  <c r="T11" i="56"/>
  <c r="I156" i="43"/>
  <c r="I313" i="43"/>
  <c r="S235" i="48"/>
  <c r="S285" i="48"/>
  <c r="S416" i="48"/>
  <c r="I128" i="49"/>
  <c r="I311" i="49"/>
  <c r="S389" i="49"/>
  <c r="I233" i="50"/>
  <c r="S261" i="50"/>
  <c r="S311" i="50"/>
  <c r="S417" i="50"/>
  <c r="S442" i="50"/>
  <c r="S260" i="51"/>
  <c r="S364" i="51"/>
  <c r="I129" i="52"/>
  <c r="S364" i="52"/>
  <c r="T20" i="56"/>
  <c r="I128" i="43"/>
  <c r="I183" i="43"/>
  <c r="S260" i="43"/>
  <c r="S285" i="43"/>
  <c r="I338" i="43"/>
  <c r="I389" i="43"/>
  <c r="S416" i="43"/>
  <c r="I156" i="48"/>
  <c r="I313" i="48"/>
  <c r="I338" i="48"/>
  <c r="I389" i="48"/>
  <c r="I182" i="49"/>
  <c r="I208" i="49"/>
  <c r="I285" i="49"/>
  <c r="S363" i="49"/>
  <c r="I182" i="50"/>
  <c r="S286" i="50"/>
  <c r="I364" i="50"/>
  <c r="I157" i="52"/>
  <c r="I234" i="52"/>
  <c r="S233" i="52"/>
  <c r="I261" i="52"/>
  <c r="I311" i="52"/>
  <c r="I441" i="52"/>
  <c r="V55" i="56"/>
  <c r="C55" i="56"/>
  <c r="AI154" i="43"/>
  <c r="AI207" i="43"/>
  <c r="AI284" i="43"/>
  <c r="AI389" i="43"/>
  <c r="AI417" i="43"/>
  <c r="AI154" i="48"/>
  <c r="AI284" i="48"/>
  <c r="AI312" i="48"/>
  <c r="AI417" i="48"/>
  <c r="AI130" i="49"/>
  <c r="AI156" i="49"/>
  <c r="AI339" i="49"/>
  <c r="AI232" i="52"/>
  <c r="AI442" i="52"/>
  <c r="S131" i="55"/>
  <c r="AI206" i="55"/>
  <c r="S389" i="55"/>
  <c r="I442" i="55"/>
  <c r="AF625" i="55"/>
  <c r="AI156" i="53"/>
  <c r="AI180" i="53"/>
  <c r="AI260" i="53"/>
  <c r="S285" i="53"/>
  <c r="S313" i="53"/>
  <c r="S443" i="53"/>
  <c r="I208" i="43"/>
  <c r="S259" i="43"/>
  <c r="I208" i="48"/>
  <c r="S234" i="48"/>
  <c r="S287" i="49"/>
  <c r="S313" i="49"/>
  <c r="S337" i="49"/>
  <c r="I391" i="49"/>
  <c r="I156" i="50"/>
  <c r="S235" i="50"/>
  <c r="S441" i="50"/>
  <c r="I131" i="51"/>
  <c r="S131" i="51"/>
  <c r="I181" i="51"/>
  <c r="I235" i="51"/>
  <c r="S259" i="51"/>
  <c r="S339" i="51"/>
  <c r="S363" i="51"/>
  <c r="I443" i="51"/>
  <c r="S260" i="52"/>
  <c r="I364" i="52"/>
  <c r="S391" i="52"/>
  <c r="S130" i="55"/>
  <c r="S157" i="55"/>
  <c r="I181" i="55"/>
  <c r="I260" i="55"/>
  <c r="I311" i="55"/>
  <c r="S338" i="55"/>
  <c r="S363" i="55"/>
  <c r="I391" i="55"/>
  <c r="I416" i="55"/>
  <c r="S442" i="55"/>
  <c r="S208" i="53"/>
  <c r="S312" i="53"/>
  <c r="I339" i="53"/>
  <c r="S339" i="53"/>
  <c r="I389" i="53"/>
  <c r="S442" i="53"/>
  <c r="I182" i="43"/>
  <c r="I261" i="43"/>
  <c r="I312" i="43"/>
  <c r="I337" i="43"/>
  <c r="I261" i="48"/>
  <c r="I312" i="48"/>
  <c r="I337" i="48"/>
  <c r="I155" i="49"/>
  <c r="I181" i="49"/>
  <c r="I207" i="49"/>
  <c r="I233" i="49"/>
  <c r="I442" i="49"/>
  <c r="I181" i="50"/>
  <c r="I287" i="50"/>
  <c r="I363" i="50"/>
  <c r="I443" i="50"/>
  <c r="I156" i="52"/>
  <c r="I183" i="52"/>
  <c r="I233" i="52"/>
  <c r="I260" i="52"/>
  <c r="I287" i="52"/>
  <c r="I417" i="52"/>
  <c r="AC55" i="56"/>
  <c r="T12" i="56"/>
  <c r="AI312" i="43"/>
  <c r="AI207" i="48"/>
  <c r="AI261" i="48"/>
  <c r="AI182" i="49"/>
  <c r="AI414" i="49"/>
  <c r="AI233" i="50"/>
  <c r="AI287" i="50"/>
  <c r="AI310" i="50"/>
  <c r="AI129" i="51"/>
  <c r="AI209" i="51"/>
  <c r="AI285" i="51"/>
  <c r="AI313" i="51"/>
  <c r="AI389" i="51"/>
  <c r="AI208" i="52"/>
  <c r="AI365" i="52"/>
  <c r="S207" i="55"/>
  <c r="I235" i="55"/>
  <c r="I286" i="55"/>
  <c r="AI365" i="55"/>
  <c r="S181" i="53"/>
  <c r="I209" i="53"/>
  <c r="I259" i="53"/>
  <c r="I286" i="53"/>
  <c r="I313" i="53"/>
  <c r="I416" i="53"/>
  <c r="S415" i="53"/>
  <c r="S209" i="43"/>
  <c r="I363" i="43"/>
  <c r="S391" i="43"/>
  <c r="I443" i="43"/>
  <c r="S209" i="48"/>
  <c r="S259" i="48"/>
  <c r="I287" i="48"/>
  <c r="S391" i="48"/>
  <c r="I365" i="49"/>
  <c r="I313" i="50"/>
  <c r="S416" i="50"/>
  <c r="S235" i="51"/>
  <c r="I339" i="51"/>
  <c r="I389" i="51"/>
  <c r="S443" i="51"/>
  <c r="S156" i="52"/>
  <c r="I131" i="55"/>
  <c r="I234" i="55"/>
  <c r="I285" i="55"/>
  <c r="I365" i="55"/>
  <c r="I441" i="55"/>
  <c r="I131" i="53"/>
  <c r="I208" i="53"/>
  <c r="I235" i="53"/>
  <c r="I285" i="53"/>
  <c r="I312" i="53"/>
  <c r="I442" i="53"/>
  <c r="T10" i="56"/>
  <c r="AA55" i="56"/>
  <c r="W55" i="56"/>
  <c r="E55" i="56"/>
  <c r="AI261" i="43"/>
  <c r="AI389" i="48"/>
  <c r="AI208" i="49"/>
  <c r="AI365" i="49"/>
  <c r="AI156" i="50"/>
  <c r="AI338" i="50"/>
  <c r="AI443" i="50"/>
  <c r="AI181" i="51"/>
  <c r="AI417" i="51"/>
  <c r="AI128" i="52"/>
  <c r="AI389" i="52"/>
  <c r="I207" i="55"/>
  <c r="AI260" i="55"/>
  <c r="S339" i="55"/>
  <c r="S364" i="55"/>
  <c r="AI388" i="55"/>
  <c r="AI416" i="55"/>
  <c r="S443" i="55"/>
  <c r="AF625" i="50"/>
  <c r="I155" i="53"/>
  <c r="I182" i="53"/>
  <c r="S209" i="53"/>
  <c r="AI284" i="53"/>
  <c r="AI313" i="53"/>
  <c r="AI337" i="53"/>
  <c r="AI414" i="53"/>
  <c r="I443" i="53"/>
  <c r="S234" i="43"/>
  <c r="I287" i="43"/>
  <c r="S415" i="43"/>
  <c r="I363" i="48"/>
  <c r="S415" i="48"/>
  <c r="I443" i="48"/>
  <c r="I259" i="49"/>
  <c r="I207" i="50"/>
  <c r="S260" i="50"/>
  <c r="S285" i="50"/>
  <c r="I338" i="50"/>
  <c r="I389" i="50"/>
  <c r="S129" i="51"/>
  <c r="AJ129" i="51" s="1"/>
  <c r="I156" i="51"/>
  <c r="S155" i="51"/>
  <c r="I260" i="51"/>
  <c r="I285" i="51"/>
  <c r="I364" i="51"/>
  <c r="I337" i="52"/>
  <c r="S363" i="52"/>
  <c r="I391" i="52"/>
  <c r="Z55" i="56"/>
  <c r="G55" i="56"/>
  <c r="D55" i="56"/>
  <c r="B55" i="56"/>
  <c r="I553" i="53"/>
  <c r="F574" i="53"/>
  <c r="S475" i="43"/>
  <c r="AI129" i="53"/>
  <c r="AI209" i="53"/>
  <c r="AI414" i="43"/>
  <c r="AI363" i="48"/>
  <c r="AI414" i="48"/>
  <c r="AI259" i="49"/>
  <c r="AI313" i="49"/>
  <c r="AI207" i="50"/>
  <c r="AI284" i="50"/>
  <c r="AI417" i="50"/>
  <c r="AI181" i="52"/>
  <c r="AI338" i="52"/>
  <c r="AI362" i="52"/>
  <c r="AI129" i="55"/>
  <c r="I155" i="55"/>
  <c r="AI156" i="55"/>
  <c r="I182" i="55"/>
  <c r="S208" i="55"/>
  <c r="AI209" i="55"/>
  <c r="S233" i="55"/>
  <c r="AI232" i="55"/>
  <c r="I261" i="55"/>
  <c r="AI286" i="55"/>
  <c r="I312" i="55"/>
  <c r="I337" i="55"/>
  <c r="AI337" i="55"/>
  <c r="S365" i="55"/>
  <c r="AJ365" i="55" s="1"/>
  <c r="S390" i="55"/>
  <c r="I417" i="55"/>
  <c r="AI441" i="55"/>
  <c r="S182" i="53"/>
  <c r="AI183" i="53"/>
  <c r="AI207" i="53"/>
  <c r="S286" i="53"/>
  <c r="AI287" i="53"/>
  <c r="I363" i="53"/>
  <c r="AI364" i="53"/>
  <c r="I390" i="53"/>
  <c r="S389" i="53"/>
  <c r="AI388" i="53"/>
  <c r="S416" i="53"/>
  <c r="AI417" i="53"/>
  <c r="AI441" i="53"/>
  <c r="AF625" i="53"/>
  <c r="AI130" i="43"/>
  <c r="AI157" i="43"/>
  <c r="S181" i="43"/>
  <c r="AI180" i="43"/>
  <c r="I209" i="43"/>
  <c r="I233" i="43"/>
  <c r="AI233" i="43"/>
  <c r="S261" i="43"/>
  <c r="S286" i="43"/>
  <c r="AI287" i="43"/>
  <c r="S311" i="43"/>
  <c r="AI310" i="43"/>
  <c r="AI338" i="43"/>
  <c r="I364" i="43"/>
  <c r="S417" i="43"/>
  <c r="AI442" i="43"/>
  <c r="I501" i="43"/>
  <c r="F522" i="43"/>
  <c r="I522" i="43" s="1"/>
  <c r="AI130" i="48"/>
  <c r="AI157" i="48"/>
  <c r="S181" i="48"/>
  <c r="AI180" i="48"/>
  <c r="I209" i="48"/>
  <c r="I233" i="48"/>
  <c r="AI233" i="48"/>
  <c r="S261" i="48"/>
  <c r="S286" i="48"/>
  <c r="AI287" i="48"/>
  <c r="S311" i="48"/>
  <c r="AI310" i="48"/>
  <c r="AI338" i="48"/>
  <c r="I364" i="48"/>
  <c r="S417" i="48"/>
  <c r="AI442" i="48"/>
  <c r="F522" i="48"/>
  <c r="I501" i="48"/>
  <c r="AI234" i="49"/>
  <c r="I260" i="49"/>
  <c r="S339" i="49"/>
  <c r="S364" i="49"/>
  <c r="S390" i="49"/>
  <c r="AI391" i="49"/>
  <c r="S415" i="49"/>
  <c r="AI417" i="49"/>
  <c r="S441" i="49"/>
  <c r="AI440" i="49"/>
  <c r="I131" i="50"/>
  <c r="S129" i="50"/>
  <c r="AI128" i="50"/>
  <c r="AJ128" i="50" s="1"/>
  <c r="I157" i="50"/>
  <c r="AI182" i="50"/>
  <c r="I208" i="50"/>
  <c r="I259" i="50"/>
  <c r="AI259" i="50"/>
  <c r="S287" i="50"/>
  <c r="S312" i="50"/>
  <c r="I339" i="50"/>
  <c r="AI364" i="50"/>
  <c r="I390" i="50"/>
  <c r="I415" i="50"/>
  <c r="AI415" i="50"/>
  <c r="S443" i="50"/>
  <c r="F496" i="50"/>
  <c r="I475" i="50"/>
  <c r="I553" i="50"/>
  <c r="F574" i="50"/>
  <c r="I157" i="51"/>
  <c r="S157" i="51"/>
  <c r="AI156" i="51"/>
  <c r="AJ156" i="51" s="1"/>
  <c r="I182" i="51"/>
  <c r="S181" i="51"/>
  <c r="I207" i="51"/>
  <c r="I261" i="51"/>
  <c r="S261" i="51"/>
  <c r="AI260" i="51"/>
  <c r="I286" i="51"/>
  <c r="S285" i="51"/>
  <c r="I311" i="51"/>
  <c r="I365" i="51"/>
  <c r="S365" i="51"/>
  <c r="AI364" i="51"/>
  <c r="I390" i="51"/>
  <c r="S389" i="51"/>
  <c r="I415" i="51"/>
  <c r="S128" i="52"/>
  <c r="AI131" i="52"/>
  <c r="AI155" i="52"/>
  <c r="S234" i="52"/>
  <c r="AI235" i="52"/>
  <c r="AI259" i="52"/>
  <c r="AI312" i="52"/>
  <c r="I338" i="52"/>
  <c r="S337" i="52"/>
  <c r="AI336" i="52"/>
  <c r="I365" i="52"/>
  <c r="S365" i="52"/>
  <c r="S449" i="52"/>
  <c r="P470" i="52"/>
  <c r="S470" i="52" s="1"/>
  <c r="P548" i="52"/>
  <c r="S527" i="52"/>
  <c r="T7" i="56"/>
  <c r="J80" i="56"/>
  <c r="E81" i="56"/>
  <c r="D81" i="56"/>
  <c r="G81" i="56"/>
  <c r="C81" i="56"/>
  <c r="B81" i="56"/>
  <c r="H81" i="56"/>
  <c r="I81" i="56"/>
  <c r="F55" i="56"/>
  <c r="I55" i="56"/>
  <c r="F574" i="55"/>
  <c r="I553" i="55"/>
  <c r="P574" i="48"/>
  <c r="S553" i="48"/>
  <c r="S527" i="49"/>
  <c r="P548" i="49"/>
  <c r="P548" i="51"/>
  <c r="S527" i="51"/>
  <c r="AI362" i="55"/>
  <c r="S501" i="53"/>
  <c r="P522" i="53"/>
  <c r="AI182" i="43"/>
  <c r="AI258" i="43"/>
  <c r="AI391" i="43"/>
  <c r="I449" i="43"/>
  <c r="F470" i="43"/>
  <c r="I449" i="48"/>
  <c r="F470" i="48"/>
  <c r="AI388" i="49"/>
  <c r="AI234" i="51"/>
  <c r="AI391" i="52"/>
  <c r="S129" i="55"/>
  <c r="AI128" i="55"/>
  <c r="S156" i="55"/>
  <c r="AI155" i="55"/>
  <c r="S183" i="55"/>
  <c r="AI208" i="55"/>
  <c r="AI285" i="55"/>
  <c r="S313" i="55"/>
  <c r="AI313" i="55"/>
  <c r="S337" i="55"/>
  <c r="AI336" i="55"/>
  <c r="AI390" i="55"/>
  <c r="S441" i="55"/>
  <c r="AI440" i="55"/>
  <c r="AF625" i="43"/>
  <c r="AF625" i="51"/>
  <c r="S129" i="53"/>
  <c r="S131" i="53"/>
  <c r="I181" i="53"/>
  <c r="AI182" i="53"/>
  <c r="S207" i="53"/>
  <c r="AI206" i="53"/>
  <c r="S235" i="53"/>
  <c r="AI286" i="53"/>
  <c r="S311" i="53"/>
  <c r="AI310" i="53"/>
  <c r="S338" i="53"/>
  <c r="AI339" i="53"/>
  <c r="AI363" i="53"/>
  <c r="I415" i="53"/>
  <c r="AI416" i="53"/>
  <c r="S441" i="53"/>
  <c r="AI440" i="53"/>
  <c r="AI129" i="43"/>
  <c r="I155" i="43"/>
  <c r="AI156" i="43"/>
  <c r="S208" i="43"/>
  <c r="AI209" i="43"/>
  <c r="S233" i="43"/>
  <c r="AI232" i="43"/>
  <c r="AI286" i="43"/>
  <c r="AI337" i="43"/>
  <c r="S365" i="43"/>
  <c r="S390" i="43"/>
  <c r="I417" i="43"/>
  <c r="AI441" i="43"/>
  <c r="AI129" i="48"/>
  <c r="I155" i="48"/>
  <c r="AI156" i="48"/>
  <c r="I182" i="48"/>
  <c r="S208" i="48"/>
  <c r="AI209" i="48"/>
  <c r="S233" i="48"/>
  <c r="AI232" i="48"/>
  <c r="AI286" i="48"/>
  <c r="AI337" i="48"/>
  <c r="S365" i="48"/>
  <c r="S390" i="48"/>
  <c r="I417" i="48"/>
  <c r="AI441" i="48"/>
  <c r="AI233" i="49"/>
  <c r="S261" i="49"/>
  <c r="S286" i="49"/>
  <c r="S312" i="49"/>
  <c r="I339" i="49"/>
  <c r="I416" i="49"/>
  <c r="AI416" i="49"/>
  <c r="S475" i="49"/>
  <c r="P574" i="49"/>
  <c r="S553" i="49"/>
  <c r="I128" i="50"/>
  <c r="AI181" i="50"/>
  <c r="S209" i="50"/>
  <c r="S234" i="50"/>
  <c r="AI235" i="50"/>
  <c r="S259" i="50"/>
  <c r="AI258" i="50"/>
  <c r="AI363" i="50"/>
  <c r="S391" i="50"/>
  <c r="AI391" i="50"/>
  <c r="S415" i="50"/>
  <c r="AI414" i="50"/>
  <c r="P470" i="50"/>
  <c r="S470" i="50" s="1"/>
  <c r="S449" i="50"/>
  <c r="S527" i="50"/>
  <c r="P548" i="50"/>
  <c r="S128" i="51"/>
  <c r="AI155" i="51"/>
  <c r="AI183" i="51"/>
  <c r="S234" i="51"/>
  <c r="AI259" i="51"/>
  <c r="AI287" i="51"/>
  <c r="S338" i="51"/>
  <c r="AI363" i="51"/>
  <c r="AI391" i="51"/>
  <c r="S442" i="51"/>
  <c r="S475" i="51"/>
  <c r="P574" i="51"/>
  <c r="S553" i="51"/>
  <c r="I128" i="52"/>
  <c r="AI130" i="52"/>
  <c r="S155" i="52"/>
  <c r="AI154" i="52"/>
  <c r="S183" i="52"/>
  <c r="AI234" i="52"/>
  <c r="S259" i="52"/>
  <c r="AI258" i="52"/>
  <c r="S287" i="52"/>
  <c r="S390" i="52"/>
  <c r="S417" i="52"/>
  <c r="I449" i="52"/>
  <c r="F470" i="52"/>
  <c r="F548" i="52"/>
  <c r="I548" i="52" s="1"/>
  <c r="I527" i="52"/>
  <c r="P470" i="49"/>
  <c r="S470" i="49" s="1"/>
  <c r="S449" i="49"/>
  <c r="AI234" i="55"/>
  <c r="AI443" i="55"/>
  <c r="I527" i="43"/>
  <c r="F548" i="43"/>
  <c r="AI258" i="48"/>
  <c r="AI391" i="48"/>
  <c r="I527" i="48"/>
  <c r="F548" i="48"/>
  <c r="I501" i="49"/>
  <c r="F522" i="49"/>
  <c r="I522" i="49" s="1"/>
  <c r="AI389" i="50"/>
  <c r="AI442" i="51"/>
  <c r="AI157" i="52"/>
  <c r="AI261" i="52"/>
  <c r="AI415" i="52"/>
  <c r="P574" i="52"/>
  <c r="S574" i="52" s="1"/>
  <c r="S553" i="52"/>
  <c r="I129" i="55"/>
  <c r="S128" i="55"/>
  <c r="I157" i="55"/>
  <c r="S155" i="55"/>
  <c r="S182" i="55"/>
  <c r="AI183" i="55"/>
  <c r="I259" i="55"/>
  <c r="AI259" i="55"/>
  <c r="S287" i="55"/>
  <c r="S312" i="55"/>
  <c r="I339" i="55"/>
  <c r="AI364" i="55"/>
  <c r="I390" i="55"/>
  <c r="I415" i="55"/>
  <c r="AI415" i="55"/>
  <c r="P470" i="55"/>
  <c r="S470" i="55" s="1"/>
  <c r="S449" i="55"/>
  <c r="S527" i="55"/>
  <c r="P548" i="55"/>
  <c r="S128" i="53"/>
  <c r="AI131" i="53"/>
  <c r="AI155" i="53"/>
  <c r="S234" i="53"/>
  <c r="AI235" i="53"/>
  <c r="AI259" i="53"/>
  <c r="AI312" i="53"/>
  <c r="I338" i="53"/>
  <c r="S337" i="53"/>
  <c r="AI336" i="53"/>
  <c r="I365" i="53"/>
  <c r="S365" i="53"/>
  <c r="S449" i="53"/>
  <c r="P470" i="53"/>
  <c r="S470" i="53" s="1"/>
  <c r="S527" i="53"/>
  <c r="P548" i="53"/>
  <c r="S131" i="43"/>
  <c r="I207" i="43"/>
  <c r="S207" i="43"/>
  <c r="AI206" i="43"/>
  <c r="I235" i="43"/>
  <c r="AI260" i="43"/>
  <c r="I286" i="43"/>
  <c r="S339" i="43"/>
  <c r="S364" i="43"/>
  <c r="AI365" i="43"/>
  <c r="S389" i="43"/>
  <c r="AI388" i="43"/>
  <c r="AI416" i="43"/>
  <c r="I442" i="43"/>
  <c r="S443" i="43"/>
  <c r="I475" i="43"/>
  <c r="F496" i="43"/>
  <c r="I553" i="43"/>
  <c r="F574" i="43"/>
  <c r="S131" i="48"/>
  <c r="I207" i="48"/>
  <c r="S207" i="48"/>
  <c r="AI206" i="48"/>
  <c r="I235" i="48"/>
  <c r="AI260" i="48"/>
  <c r="I286" i="48"/>
  <c r="S339" i="48"/>
  <c r="S364" i="48"/>
  <c r="AI365" i="48"/>
  <c r="S389" i="48"/>
  <c r="AI388" i="48"/>
  <c r="AI416" i="48"/>
  <c r="I442" i="48"/>
  <c r="S443" i="48"/>
  <c r="I475" i="48"/>
  <c r="F496" i="48"/>
  <c r="F574" i="48"/>
  <c r="I574" i="48" s="1"/>
  <c r="I553" i="48"/>
  <c r="S131" i="49"/>
  <c r="AI129" i="49"/>
  <c r="S157" i="49"/>
  <c r="AI155" i="49"/>
  <c r="S183" i="49"/>
  <c r="AI181" i="49"/>
  <c r="S209" i="49"/>
  <c r="AI207" i="49"/>
  <c r="S235" i="49"/>
  <c r="S260" i="49"/>
  <c r="AI261" i="49"/>
  <c r="S285" i="49"/>
  <c r="AI287" i="49"/>
  <c r="S311" i="49"/>
  <c r="AI310" i="49"/>
  <c r="AI338" i="49"/>
  <c r="I364" i="49"/>
  <c r="AI364" i="49"/>
  <c r="I390" i="49"/>
  <c r="AI390" i="49"/>
  <c r="I449" i="49"/>
  <c r="F470" i="49"/>
  <c r="F548" i="49"/>
  <c r="I527" i="49"/>
  <c r="I155" i="50"/>
  <c r="AI155" i="50"/>
  <c r="S183" i="50"/>
  <c r="S208" i="50"/>
  <c r="AI209" i="50"/>
  <c r="S233" i="50"/>
  <c r="AI232" i="50"/>
  <c r="I261" i="50"/>
  <c r="AI286" i="50"/>
  <c r="I312" i="50"/>
  <c r="I337" i="50"/>
  <c r="AI337" i="50"/>
  <c r="S365" i="50"/>
  <c r="S390" i="50"/>
  <c r="I417" i="50"/>
  <c r="AI442" i="50"/>
  <c r="F522" i="50"/>
  <c r="I501" i="50"/>
  <c r="I129" i="51"/>
  <c r="AI128" i="51"/>
  <c r="I155" i="51"/>
  <c r="I209" i="51"/>
  <c r="S209" i="51"/>
  <c r="AI208" i="51"/>
  <c r="I234" i="51"/>
  <c r="S233" i="51"/>
  <c r="I259" i="51"/>
  <c r="I313" i="51"/>
  <c r="S313" i="51"/>
  <c r="AI312" i="51"/>
  <c r="I338" i="51"/>
  <c r="S337" i="51"/>
  <c r="I363" i="51"/>
  <c r="I417" i="51"/>
  <c r="S417" i="51"/>
  <c r="AI416" i="51"/>
  <c r="I442" i="51"/>
  <c r="S441" i="51"/>
  <c r="F470" i="51"/>
  <c r="I449" i="51"/>
  <c r="F548" i="51"/>
  <c r="I527" i="51"/>
  <c r="S182" i="52"/>
  <c r="AI183" i="52"/>
  <c r="AI207" i="52"/>
  <c r="S286" i="52"/>
  <c r="AI287" i="52"/>
  <c r="I363" i="52"/>
  <c r="AI364" i="52"/>
  <c r="I390" i="52"/>
  <c r="S389" i="52"/>
  <c r="AI388" i="52"/>
  <c r="S416" i="52"/>
  <c r="AI417" i="52"/>
  <c r="AI441" i="52"/>
  <c r="T19" i="56"/>
  <c r="T23" i="56"/>
  <c r="S475" i="48"/>
  <c r="P522" i="55"/>
  <c r="S501" i="55"/>
  <c r="AI390" i="53"/>
  <c r="AI363" i="43"/>
  <c r="AI235" i="48"/>
  <c r="AJ235" i="48" s="1"/>
  <c r="AI362" i="49"/>
  <c r="AI442" i="49"/>
  <c r="AI130" i="50"/>
  <c r="AI440" i="50"/>
  <c r="S475" i="52"/>
  <c r="AI130" i="55"/>
  <c r="AI157" i="55"/>
  <c r="S181" i="55"/>
  <c r="AI180" i="55"/>
  <c r="I209" i="55"/>
  <c r="I233" i="55"/>
  <c r="AI233" i="55"/>
  <c r="S261" i="55"/>
  <c r="S286" i="55"/>
  <c r="AI287" i="55"/>
  <c r="S311" i="55"/>
  <c r="AI310" i="55"/>
  <c r="AI338" i="55"/>
  <c r="I364" i="55"/>
  <c r="S417" i="55"/>
  <c r="AI442" i="55"/>
  <c r="F522" i="55"/>
  <c r="I501" i="55"/>
  <c r="AF625" i="48"/>
  <c r="AF625" i="52"/>
  <c r="I129" i="53"/>
  <c r="AI128" i="53"/>
  <c r="I157" i="53"/>
  <c r="S157" i="53"/>
  <c r="I207" i="53"/>
  <c r="AI208" i="53"/>
  <c r="I234" i="53"/>
  <c r="S233" i="53"/>
  <c r="AI232" i="53"/>
  <c r="I261" i="53"/>
  <c r="S261" i="53"/>
  <c r="I311" i="53"/>
  <c r="S364" i="53"/>
  <c r="AI365" i="53"/>
  <c r="AI389" i="53"/>
  <c r="I441" i="53"/>
  <c r="AI442" i="53"/>
  <c r="AJ442" i="53" s="1"/>
  <c r="F522" i="53"/>
  <c r="I501" i="53"/>
  <c r="S130" i="43"/>
  <c r="AI131" i="43"/>
  <c r="S157" i="43"/>
  <c r="I181" i="43"/>
  <c r="AI181" i="43"/>
  <c r="AI234" i="43"/>
  <c r="I260" i="43"/>
  <c r="I311" i="43"/>
  <c r="S338" i="43"/>
  <c r="AI339" i="43"/>
  <c r="S363" i="43"/>
  <c r="AI362" i="43"/>
  <c r="I391" i="43"/>
  <c r="I416" i="43"/>
  <c r="S442" i="43"/>
  <c r="AI443" i="43"/>
  <c r="S501" i="43"/>
  <c r="P522" i="43"/>
  <c r="S130" i="48"/>
  <c r="AI131" i="48"/>
  <c r="S157" i="48"/>
  <c r="I181" i="48"/>
  <c r="AI181" i="48"/>
  <c r="AI234" i="48"/>
  <c r="I260" i="48"/>
  <c r="I311" i="48"/>
  <c r="S338" i="48"/>
  <c r="AI339" i="48"/>
  <c r="S363" i="48"/>
  <c r="AI362" i="48"/>
  <c r="I391" i="48"/>
  <c r="I416" i="48"/>
  <c r="S442" i="48"/>
  <c r="AI443" i="48"/>
  <c r="S501" i="48"/>
  <c r="P522" i="48"/>
  <c r="S130" i="49"/>
  <c r="S156" i="49"/>
  <c r="S182" i="49"/>
  <c r="S208" i="49"/>
  <c r="S234" i="49"/>
  <c r="AI235" i="49"/>
  <c r="S259" i="49"/>
  <c r="AI258" i="49"/>
  <c r="I287" i="49"/>
  <c r="AI284" i="49"/>
  <c r="I313" i="49"/>
  <c r="AI312" i="49"/>
  <c r="I338" i="49"/>
  <c r="I415" i="49"/>
  <c r="I441" i="49"/>
  <c r="AI441" i="49"/>
  <c r="AI129" i="50"/>
  <c r="S157" i="50"/>
  <c r="S182" i="50"/>
  <c r="AI183" i="50"/>
  <c r="S207" i="50"/>
  <c r="AI206" i="50"/>
  <c r="I235" i="50"/>
  <c r="AI260" i="50"/>
  <c r="I286" i="50"/>
  <c r="S339" i="50"/>
  <c r="S364" i="50"/>
  <c r="AI365" i="50"/>
  <c r="S389" i="50"/>
  <c r="AI388" i="50"/>
  <c r="AI416" i="50"/>
  <c r="I442" i="50"/>
  <c r="S475" i="50"/>
  <c r="P574" i="50"/>
  <c r="S553" i="50"/>
  <c r="AI157" i="51"/>
  <c r="S208" i="51"/>
  <c r="AI233" i="51"/>
  <c r="AI261" i="51"/>
  <c r="S312" i="51"/>
  <c r="AI337" i="51"/>
  <c r="AI365" i="51"/>
  <c r="S416" i="51"/>
  <c r="AI441" i="51"/>
  <c r="I155" i="52"/>
  <c r="AI156" i="52"/>
  <c r="I182" i="52"/>
  <c r="S181" i="52"/>
  <c r="AI180" i="52"/>
  <c r="I209" i="52"/>
  <c r="S209" i="52"/>
  <c r="I259" i="52"/>
  <c r="AI260" i="52"/>
  <c r="I286" i="52"/>
  <c r="S285" i="52"/>
  <c r="AI284" i="52"/>
  <c r="I313" i="52"/>
  <c r="S313" i="52"/>
  <c r="AI313" i="52"/>
  <c r="AI337" i="52"/>
  <c r="I416" i="52"/>
  <c r="S415" i="52"/>
  <c r="AI414" i="52"/>
  <c r="I443" i="52"/>
  <c r="S443" i="52"/>
  <c r="I475" i="52"/>
  <c r="F496" i="52"/>
  <c r="I553" i="52"/>
  <c r="F574" i="52"/>
  <c r="T8" i="56"/>
  <c r="AI131" i="55"/>
  <c r="AI181" i="55"/>
  <c r="AI233" i="53"/>
  <c r="AI235" i="43"/>
  <c r="AI336" i="49"/>
  <c r="AI261" i="50"/>
  <c r="I501" i="51"/>
  <c r="F522" i="51"/>
  <c r="AI285" i="52"/>
  <c r="I128" i="55"/>
  <c r="I156" i="55"/>
  <c r="AI154" i="55"/>
  <c r="I183" i="55"/>
  <c r="AI207" i="55"/>
  <c r="AJ207" i="55" s="1"/>
  <c r="S235" i="55"/>
  <c r="S260" i="55"/>
  <c r="AI261" i="55"/>
  <c r="S285" i="55"/>
  <c r="AI284" i="55"/>
  <c r="I313" i="55"/>
  <c r="AI312" i="55"/>
  <c r="I338" i="55"/>
  <c r="I389" i="55"/>
  <c r="AI389" i="55"/>
  <c r="S416" i="55"/>
  <c r="AI417" i="55"/>
  <c r="S475" i="55"/>
  <c r="S553" i="55"/>
  <c r="P574" i="55"/>
  <c r="S156" i="53"/>
  <c r="AI157" i="53"/>
  <c r="AI181" i="53"/>
  <c r="S260" i="53"/>
  <c r="AI261" i="53"/>
  <c r="AI285" i="53"/>
  <c r="AJ285" i="53" s="1"/>
  <c r="I337" i="53"/>
  <c r="AI338" i="53"/>
  <c r="I364" i="53"/>
  <c r="S363" i="53"/>
  <c r="AI362" i="53"/>
  <c r="I391" i="53"/>
  <c r="S391" i="53"/>
  <c r="AI391" i="53"/>
  <c r="AI415" i="53"/>
  <c r="S475" i="53"/>
  <c r="P574" i="53"/>
  <c r="S574" i="53" s="1"/>
  <c r="S553" i="53"/>
  <c r="I131" i="43"/>
  <c r="S129" i="43"/>
  <c r="AI128" i="43"/>
  <c r="S156" i="43"/>
  <c r="AI155" i="43"/>
  <c r="S183" i="43"/>
  <c r="AI208" i="43"/>
  <c r="I234" i="43"/>
  <c r="I285" i="43"/>
  <c r="AI285" i="43"/>
  <c r="S313" i="43"/>
  <c r="AI313" i="43"/>
  <c r="S337" i="43"/>
  <c r="AI336" i="43"/>
  <c r="I365" i="43"/>
  <c r="AI390" i="43"/>
  <c r="I441" i="43"/>
  <c r="S441" i="43"/>
  <c r="AI440" i="43"/>
  <c r="I131" i="48"/>
  <c r="S129" i="48"/>
  <c r="AI128" i="48"/>
  <c r="S156" i="48"/>
  <c r="AI155" i="48"/>
  <c r="S183" i="48"/>
  <c r="AI208" i="48"/>
  <c r="I234" i="48"/>
  <c r="I285" i="48"/>
  <c r="AI285" i="48"/>
  <c r="S313" i="48"/>
  <c r="AI313" i="48"/>
  <c r="S337" i="48"/>
  <c r="AI336" i="48"/>
  <c r="I365" i="48"/>
  <c r="AI390" i="48"/>
  <c r="I441" i="48"/>
  <c r="S441" i="48"/>
  <c r="AI440" i="48"/>
  <c r="I131" i="49"/>
  <c r="S129" i="49"/>
  <c r="AI131" i="49"/>
  <c r="S155" i="49"/>
  <c r="AI157" i="49"/>
  <c r="S181" i="49"/>
  <c r="AI183" i="49"/>
  <c r="S207" i="49"/>
  <c r="AI209" i="49"/>
  <c r="S233" i="49"/>
  <c r="AI232" i="49"/>
  <c r="I261" i="49"/>
  <c r="I363" i="49"/>
  <c r="I389" i="49"/>
  <c r="S417" i="49"/>
  <c r="AI415" i="49"/>
  <c r="S443" i="49"/>
  <c r="I475" i="49"/>
  <c r="F496" i="49"/>
  <c r="F574" i="49"/>
  <c r="I553" i="49"/>
  <c r="S131" i="50"/>
  <c r="S156" i="50"/>
  <c r="AI157" i="50"/>
  <c r="S181" i="50"/>
  <c r="AJ181" i="50" s="1"/>
  <c r="AI180" i="50"/>
  <c r="I209" i="50"/>
  <c r="AI234" i="50"/>
  <c r="I260" i="50"/>
  <c r="I311" i="50"/>
  <c r="S338" i="50"/>
  <c r="AI339" i="50"/>
  <c r="S363" i="50"/>
  <c r="AI362" i="50"/>
  <c r="I391" i="50"/>
  <c r="I416" i="50"/>
  <c r="F470" i="50"/>
  <c r="I449" i="50"/>
  <c r="I527" i="50"/>
  <c r="F548" i="50"/>
  <c r="I548" i="50" s="1"/>
  <c r="I128" i="51"/>
  <c r="I183" i="51"/>
  <c r="S183" i="51"/>
  <c r="AI182" i="51"/>
  <c r="I208" i="51"/>
  <c r="S207" i="51"/>
  <c r="I233" i="51"/>
  <c r="I287" i="51"/>
  <c r="S287" i="51"/>
  <c r="AI286" i="51"/>
  <c r="I312" i="51"/>
  <c r="S311" i="51"/>
  <c r="I337" i="51"/>
  <c r="I391" i="51"/>
  <c r="S391" i="51"/>
  <c r="AI390" i="51"/>
  <c r="I416" i="51"/>
  <c r="S415" i="51"/>
  <c r="I441" i="51"/>
  <c r="I475" i="51"/>
  <c r="F496" i="51"/>
  <c r="I553" i="51"/>
  <c r="F574" i="51"/>
  <c r="I574" i="51" s="1"/>
  <c r="AI129" i="52"/>
  <c r="S208" i="52"/>
  <c r="AI209" i="52"/>
  <c r="AI233" i="52"/>
  <c r="S312" i="52"/>
  <c r="I339" i="52"/>
  <c r="S339" i="52"/>
  <c r="I389" i="52"/>
  <c r="AI390" i="52"/>
  <c r="S442" i="52"/>
  <c r="AI443" i="52"/>
  <c r="P522" i="52"/>
  <c r="S501" i="52"/>
  <c r="T9" i="56"/>
  <c r="F496" i="55"/>
  <c r="I475" i="55"/>
  <c r="I475" i="53"/>
  <c r="F496" i="53"/>
  <c r="P574" i="43"/>
  <c r="S574" i="43" s="1"/>
  <c r="S553" i="43"/>
  <c r="P522" i="50"/>
  <c r="S501" i="50"/>
  <c r="P470" i="51"/>
  <c r="S470" i="51" s="1"/>
  <c r="S449" i="51"/>
  <c r="I501" i="52"/>
  <c r="F522" i="52"/>
  <c r="AI339" i="55"/>
  <c r="AI443" i="53"/>
  <c r="AI182" i="48"/>
  <c r="AI285" i="49"/>
  <c r="AI312" i="50"/>
  <c r="AI338" i="51"/>
  <c r="AI182" i="55"/>
  <c r="I208" i="55"/>
  <c r="S209" i="55"/>
  <c r="S234" i="55"/>
  <c r="AI235" i="55"/>
  <c r="S259" i="55"/>
  <c r="AI258" i="55"/>
  <c r="I287" i="55"/>
  <c r="I363" i="55"/>
  <c r="AI363" i="55"/>
  <c r="S391" i="55"/>
  <c r="AI391" i="55"/>
  <c r="S415" i="55"/>
  <c r="AJ415" i="55" s="1"/>
  <c r="AI414" i="55"/>
  <c r="I443" i="55"/>
  <c r="F470" i="55"/>
  <c r="I449" i="55"/>
  <c r="F548" i="55"/>
  <c r="I527" i="55"/>
  <c r="AF625" i="49"/>
  <c r="I128" i="53"/>
  <c r="AI130" i="53"/>
  <c r="I156" i="53"/>
  <c r="S155" i="53"/>
  <c r="AI154" i="53"/>
  <c r="I183" i="53"/>
  <c r="S183" i="53"/>
  <c r="I233" i="53"/>
  <c r="AI234" i="53"/>
  <c r="I260" i="53"/>
  <c r="S259" i="53"/>
  <c r="AI258" i="53"/>
  <c r="I287" i="53"/>
  <c r="S287" i="53"/>
  <c r="S390" i="53"/>
  <c r="I417" i="53"/>
  <c r="S417" i="53"/>
  <c r="F470" i="53"/>
  <c r="I470" i="53" s="1"/>
  <c r="I449" i="53"/>
  <c r="I527" i="53"/>
  <c r="F548" i="53"/>
  <c r="I129" i="43"/>
  <c r="S128" i="43"/>
  <c r="I157" i="43"/>
  <c r="S155" i="43"/>
  <c r="S182" i="43"/>
  <c r="AI183" i="43"/>
  <c r="I259" i="43"/>
  <c r="AI259" i="43"/>
  <c r="S287" i="43"/>
  <c r="S312" i="43"/>
  <c r="I339" i="43"/>
  <c r="AI364" i="43"/>
  <c r="I390" i="43"/>
  <c r="I415" i="43"/>
  <c r="AI415" i="43"/>
  <c r="P470" i="43"/>
  <c r="S470" i="43" s="1"/>
  <c r="S449" i="43"/>
  <c r="S527" i="43"/>
  <c r="P548" i="43"/>
  <c r="S548" i="43" s="1"/>
  <c r="I129" i="48"/>
  <c r="S128" i="48"/>
  <c r="I157" i="48"/>
  <c r="S155" i="48"/>
  <c r="S182" i="48"/>
  <c r="AI183" i="48"/>
  <c r="I259" i="48"/>
  <c r="AI259" i="48"/>
  <c r="S287" i="48"/>
  <c r="S312" i="48"/>
  <c r="I339" i="48"/>
  <c r="AI364" i="48"/>
  <c r="I390" i="48"/>
  <c r="I415" i="48"/>
  <c r="AI415" i="48"/>
  <c r="P470" i="48"/>
  <c r="S470" i="48" s="1"/>
  <c r="S449" i="48"/>
  <c r="P548" i="48"/>
  <c r="S548" i="48" s="1"/>
  <c r="S527" i="48"/>
  <c r="I129" i="49"/>
  <c r="S128" i="49"/>
  <c r="AI128" i="49"/>
  <c r="I157" i="49"/>
  <c r="AI154" i="49"/>
  <c r="I183" i="49"/>
  <c r="AI180" i="49"/>
  <c r="I209" i="49"/>
  <c r="AI206" i="49"/>
  <c r="I235" i="49"/>
  <c r="AI260" i="49"/>
  <c r="I286" i="49"/>
  <c r="AI286" i="49"/>
  <c r="I312" i="49"/>
  <c r="I337" i="49"/>
  <c r="AI337" i="49"/>
  <c r="S365" i="49"/>
  <c r="AI363" i="49"/>
  <c r="S391" i="49"/>
  <c r="AI389" i="49"/>
  <c r="S416" i="49"/>
  <c r="S442" i="49"/>
  <c r="AI443" i="49"/>
  <c r="P522" i="49"/>
  <c r="S501" i="49"/>
  <c r="S130" i="50"/>
  <c r="AI131" i="50"/>
  <c r="S155" i="50"/>
  <c r="AI154" i="50"/>
  <c r="I183" i="50"/>
  <c r="AI208" i="50"/>
  <c r="I234" i="50"/>
  <c r="I285" i="50"/>
  <c r="AI285" i="50"/>
  <c r="S313" i="50"/>
  <c r="AI313" i="50"/>
  <c r="S337" i="50"/>
  <c r="AI336" i="50"/>
  <c r="I365" i="50"/>
  <c r="AI390" i="50"/>
  <c r="I441" i="50"/>
  <c r="AI441" i="50"/>
  <c r="AI131" i="51"/>
  <c r="S182" i="51"/>
  <c r="AI207" i="51"/>
  <c r="AI235" i="51"/>
  <c r="S286" i="51"/>
  <c r="AI311" i="51"/>
  <c r="AI339" i="51"/>
  <c r="S390" i="51"/>
  <c r="AI415" i="51"/>
  <c r="AI443" i="51"/>
  <c r="S501" i="51"/>
  <c r="P522" i="51"/>
  <c r="I131" i="52"/>
  <c r="S129" i="52"/>
  <c r="S131" i="52"/>
  <c r="I181" i="52"/>
  <c r="AI182" i="52"/>
  <c r="I208" i="52"/>
  <c r="S207" i="52"/>
  <c r="AI206" i="52"/>
  <c r="I235" i="52"/>
  <c r="S235" i="52"/>
  <c r="I285" i="52"/>
  <c r="AI286" i="52"/>
  <c r="I312" i="52"/>
  <c r="S311" i="52"/>
  <c r="AI310" i="52"/>
  <c r="S338" i="52"/>
  <c r="AJ338" i="52" s="1"/>
  <c r="AI339" i="52"/>
  <c r="AI363" i="52"/>
  <c r="AJ363" i="52" s="1"/>
  <c r="I415" i="52"/>
  <c r="AI416" i="52"/>
  <c r="I442" i="52"/>
  <c r="S441" i="52"/>
  <c r="AI440" i="52"/>
  <c r="I65" i="55"/>
  <c r="I73" i="53"/>
  <c r="I62" i="43"/>
  <c r="I70" i="43"/>
  <c r="I78" i="43"/>
  <c r="I60" i="51"/>
  <c r="I68" i="51"/>
  <c r="I76" i="51"/>
  <c r="I66" i="55"/>
  <c r="I74" i="55"/>
  <c r="I66" i="53"/>
  <c r="I74" i="53"/>
  <c r="I61" i="51"/>
  <c r="I69" i="51"/>
  <c r="I77" i="51"/>
  <c r="I61" i="52"/>
  <c r="I69" i="52"/>
  <c r="I77" i="52"/>
  <c r="I73" i="55"/>
  <c r="I78" i="49"/>
  <c r="I60" i="50"/>
  <c r="I76" i="50"/>
  <c r="I65" i="43"/>
  <c r="I73" i="43"/>
  <c r="I61" i="50"/>
  <c r="I69" i="50"/>
  <c r="I77" i="50"/>
  <c r="I61" i="55"/>
  <c r="I69" i="55"/>
  <c r="I77" i="55"/>
  <c r="I61" i="53"/>
  <c r="I69" i="53"/>
  <c r="I77" i="53"/>
  <c r="I66" i="43"/>
  <c r="I74" i="43"/>
  <c r="I64" i="51"/>
  <c r="I72" i="51"/>
  <c r="I62" i="52"/>
  <c r="I70" i="52"/>
  <c r="I78" i="52"/>
  <c r="I62" i="55"/>
  <c r="I70" i="55"/>
  <c r="I78" i="55"/>
  <c r="I62" i="53"/>
  <c r="I70" i="53"/>
  <c r="I78" i="53"/>
  <c r="I65" i="51"/>
  <c r="I73" i="51"/>
  <c r="I65" i="52"/>
  <c r="I73" i="52"/>
  <c r="I65" i="53"/>
  <c r="I68" i="50"/>
  <c r="I63" i="49"/>
  <c r="I71" i="49"/>
  <c r="I66" i="49"/>
  <c r="I74" i="49"/>
  <c r="I64" i="50"/>
  <c r="I72" i="50"/>
  <c r="I66" i="52"/>
  <c r="I74" i="52"/>
  <c r="I70" i="49"/>
  <c r="I79" i="49"/>
  <c r="I61" i="43"/>
  <c r="I69" i="43"/>
  <c r="I77" i="43"/>
  <c r="I67" i="49"/>
  <c r="I75" i="49"/>
  <c r="I65" i="50"/>
  <c r="I73" i="50"/>
  <c r="I63" i="55"/>
  <c r="I71" i="55"/>
  <c r="I79" i="55"/>
  <c r="I67" i="53"/>
  <c r="I75" i="53"/>
  <c r="I67" i="43"/>
  <c r="I75" i="43"/>
  <c r="I60" i="49"/>
  <c r="I68" i="49"/>
  <c r="I76" i="49"/>
  <c r="I66" i="50"/>
  <c r="I74" i="50"/>
  <c r="I62" i="51"/>
  <c r="I70" i="51"/>
  <c r="I78" i="51"/>
  <c r="I67" i="52"/>
  <c r="I75" i="52"/>
  <c r="I64" i="55"/>
  <c r="I72" i="55"/>
  <c r="I60" i="53"/>
  <c r="I68" i="53"/>
  <c r="I76" i="53"/>
  <c r="I60" i="43"/>
  <c r="I68" i="43"/>
  <c r="I76" i="43"/>
  <c r="I61" i="49"/>
  <c r="I69" i="49"/>
  <c r="I77" i="49"/>
  <c r="I67" i="50"/>
  <c r="I75" i="50"/>
  <c r="I63" i="51"/>
  <c r="I71" i="51"/>
  <c r="I79" i="51"/>
  <c r="I60" i="52"/>
  <c r="I68" i="52"/>
  <c r="I76" i="52"/>
  <c r="I67" i="55"/>
  <c r="I75" i="55"/>
  <c r="I63" i="53"/>
  <c r="I71" i="53"/>
  <c r="I79" i="53"/>
  <c r="I63" i="43"/>
  <c r="I71" i="43"/>
  <c r="I79" i="43"/>
  <c r="I64" i="49"/>
  <c r="I72" i="49"/>
  <c r="I62" i="50"/>
  <c r="I70" i="50"/>
  <c r="I78" i="50"/>
  <c r="I66" i="51"/>
  <c r="I74" i="51"/>
  <c r="I63" i="52"/>
  <c r="I71" i="52"/>
  <c r="I79" i="52"/>
  <c r="I62" i="49"/>
  <c r="I60" i="55"/>
  <c r="I68" i="55"/>
  <c r="I76" i="55"/>
  <c r="I64" i="53"/>
  <c r="I72" i="53"/>
  <c r="I64" i="43"/>
  <c r="I72" i="43"/>
  <c r="I65" i="49"/>
  <c r="I73" i="49"/>
  <c r="I63" i="50"/>
  <c r="I71" i="50"/>
  <c r="I79" i="50"/>
  <c r="I67" i="51"/>
  <c r="I75" i="51"/>
  <c r="I64" i="52"/>
  <c r="I72" i="52"/>
  <c r="AF623" i="55"/>
  <c r="AF613" i="55"/>
  <c r="AJ363" i="43" l="1"/>
  <c r="AJ443" i="55"/>
  <c r="AJ390" i="53"/>
  <c r="AJ312" i="51"/>
  <c r="AJ364" i="51"/>
  <c r="AJ442" i="43"/>
  <c r="AJ389" i="52"/>
  <c r="AJ155" i="55"/>
  <c r="AJ441" i="48"/>
  <c r="AJ156" i="43"/>
  <c r="AJ338" i="49"/>
  <c r="T470" i="55"/>
  <c r="AJ339" i="53"/>
  <c r="AJ260" i="52"/>
  <c r="AJ416" i="43"/>
  <c r="AJ233" i="52"/>
  <c r="AJ181" i="53"/>
  <c r="AJ235" i="50"/>
  <c r="AJ261" i="52"/>
  <c r="AJ364" i="52"/>
  <c r="AJ209" i="48"/>
  <c r="AJ128" i="43"/>
  <c r="AJ181" i="55"/>
  <c r="AJ260" i="55"/>
  <c r="AJ285" i="50"/>
  <c r="AJ363" i="49"/>
  <c r="AJ234" i="48"/>
  <c r="AJ259" i="52"/>
  <c r="AJ441" i="52"/>
  <c r="AJ389" i="49"/>
  <c r="AJ183" i="53"/>
  <c r="AJ364" i="50"/>
  <c r="AJ129" i="55"/>
  <c r="AJ131" i="51"/>
  <c r="AJ391" i="49"/>
  <c r="AJ312" i="52"/>
  <c r="AJ441" i="43"/>
  <c r="AJ129" i="43"/>
  <c r="AJ260" i="53"/>
  <c r="AJ338" i="55"/>
  <c r="AJ416" i="48"/>
  <c r="AJ313" i="49"/>
  <c r="AJ261" i="50"/>
  <c r="AJ259" i="49"/>
  <c r="T470" i="52"/>
  <c r="AJ259" i="55"/>
  <c r="AJ233" i="50"/>
  <c r="AJ208" i="52"/>
  <c r="AJ130" i="48"/>
  <c r="AJ157" i="43"/>
  <c r="AJ235" i="51"/>
  <c r="AJ156" i="50"/>
  <c r="AJ235" i="43"/>
  <c r="AJ287" i="49"/>
  <c r="AJ156" i="55"/>
  <c r="AJ287" i="50"/>
  <c r="AJ339" i="49"/>
  <c r="AJ417" i="43"/>
  <c r="AJ155" i="51"/>
  <c r="AJ339" i="51"/>
  <c r="I51" i="55"/>
  <c r="AJ443" i="51"/>
  <c r="AJ182" i="51"/>
  <c r="AJ415" i="48"/>
  <c r="AJ312" i="43"/>
  <c r="AJ234" i="43"/>
  <c r="AJ364" i="55"/>
  <c r="AJ415" i="50"/>
  <c r="AJ129" i="53"/>
  <c r="AJ181" i="51"/>
  <c r="AJ208" i="53"/>
  <c r="AJ131" i="55"/>
  <c r="AJ286" i="50"/>
  <c r="AJ391" i="52"/>
  <c r="AJ443" i="50"/>
  <c r="AJ417" i="50"/>
  <c r="AJ260" i="43"/>
  <c r="AJ287" i="48"/>
  <c r="AJ207" i="49"/>
  <c r="J522" i="49"/>
  <c r="AJ312" i="48"/>
  <c r="AJ337" i="50"/>
  <c r="AJ259" i="48"/>
  <c r="AJ391" i="51"/>
  <c r="AJ285" i="48"/>
  <c r="AJ129" i="48"/>
  <c r="AJ207" i="50"/>
  <c r="AJ128" i="48"/>
  <c r="AJ183" i="51"/>
  <c r="AJ389" i="55"/>
  <c r="AJ259" i="51"/>
  <c r="AJ417" i="48"/>
  <c r="AJ260" i="50"/>
  <c r="AJ155" i="43"/>
  <c r="AJ337" i="48"/>
  <c r="AJ313" i="52"/>
  <c r="AJ339" i="50"/>
  <c r="AJ417" i="51"/>
  <c r="AJ260" i="48"/>
  <c r="AJ337" i="53"/>
  <c r="AJ157" i="52"/>
  <c r="AJ391" i="48"/>
  <c r="AJ131" i="53"/>
  <c r="AJ337" i="55"/>
  <c r="AJ261" i="43"/>
  <c r="AJ312" i="53"/>
  <c r="AI52" i="50"/>
  <c r="AJ181" i="52"/>
  <c r="AJ442" i="50"/>
  <c r="AJ285" i="51"/>
  <c r="I53" i="55"/>
  <c r="AJ390" i="51"/>
  <c r="AJ130" i="50"/>
  <c r="AJ443" i="53"/>
  <c r="J574" i="51"/>
  <c r="AJ207" i="51"/>
  <c r="AJ156" i="52"/>
  <c r="AJ364" i="53"/>
  <c r="AJ130" i="55"/>
  <c r="AJ209" i="51"/>
  <c r="AJ209" i="55"/>
  <c r="AJ415" i="53"/>
  <c r="AJ157" i="55"/>
  <c r="AJ207" i="48"/>
  <c r="AJ128" i="52"/>
  <c r="AJ416" i="53"/>
  <c r="AJ285" i="55"/>
  <c r="AJ389" i="50"/>
  <c r="AJ442" i="55"/>
  <c r="AJ338" i="51"/>
  <c r="AJ207" i="53"/>
  <c r="AJ260" i="51"/>
  <c r="AJ363" i="55"/>
  <c r="J548" i="50"/>
  <c r="AJ337" i="49"/>
  <c r="AJ259" i="53"/>
  <c r="AJ285" i="43"/>
  <c r="AJ416" i="55"/>
  <c r="AJ207" i="43"/>
  <c r="AJ417" i="53"/>
  <c r="AJ156" i="49"/>
  <c r="AJ313" i="51"/>
  <c r="AJ389" i="43"/>
  <c r="AJ207" i="52"/>
  <c r="AJ416" i="49"/>
  <c r="AJ234" i="55"/>
  <c r="AJ391" i="53"/>
  <c r="AJ130" i="49"/>
  <c r="AJ363" i="48"/>
  <c r="AJ233" i="53"/>
  <c r="T470" i="50"/>
  <c r="AJ259" i="50"/>
  <c r="AJ365" i="52"/>
  <c r="AJ285" i="52"/>
  <c r="AJ416" i="50"/>
  <c r="AJ441" i="50"/>
  <c r="AJ415" i="52"/>
  <c r="AJ128" i="55"/>
  <c r="AJ209" i="53"/>
  <c r="AJ131" i="52"/>
  <c r="AJ365" i="49"/>
  <c r="AJ155" i="48"/>
  <c r="AJ415" i="43"/>
  <c r="AJ155" i="53"/>
  <c r="AJ442" i="52"/>
  <c r="AJ156" i="48"/>
  <c r="AJ156" i="53"/>
  <c r="AJ234" i="49"/>
  <c r="AJ338" i="43"/>
  <c r="AJ130" i="43"/>
  <c r="AJ157" i="53"/>
  <c r="AJ389" i="48"/>
  <c r="AJ442" i="51"/>
  <c r="AJ441" i="53"/>
  <c r="AJ313" i="55"/>
  <c r="AI52" i="55"/>
  <c r="AI53" i="50"/>
  <c r="AJ129" i="49"/>
  <c r="AJ235" i="52"/>
  <c r="AJ313" i="48"/>
  <c r="AJ183" i="43"/>
  <c r="AJ208" i="49"/>
  <c r="AJ261" i="53"/>
  <c r="T470" i="53"/>
  <c r="AJ128" i="51"/>
  <c r="AJ233" i="43"/>
  <c r="AJ235" i="53"/>
  <c r="AJ391" i="43"/>
  <c r="AJ389" i="51"/>
  <c r="AJ313" i="53"/>
  <c r="AJ338" i="48"/>
  <c r="S53" i="49"/>
  <c r="I53" i="53"/>
  <c r="AJ182" i="48"/>
  <c r="AJ259" i="43"/>
  <c r="AJ286" i="51"/>
  <c r="AJ339" i="55"/>
  <c r="AJ338" i="50"/>
  <c r="AJ182" i="49"/>
  <c r="AJ286" i="52"/>
  <c r="AJ441" i="51"/>
  <c r="AJ155" i="52"/>
  <c r="AJ363" i="51"/>
  <c r="AJ209" i="43"/>
  <c r="AJ261" i="48"/>
  <c r="I470" i="55"/>
  <c r="F471" i="55" s="1"/>
  <c r="AJ339" i="52"/>
  <c r="AJ363" i="50"/>
  <c r="S574" i="50"/>
  <c r="T574" i="50" s="1"/>
  <c r="I522" i="50"/>
  <c r="F523" i="50" s="1"/>
  <c r="F575" i="48"/>
  <c r="G575" i="48"/>
  <c r="C575" i="48"/>
  <c r="O575" i="48"/>
  <c r="R575" i="48"/>
  <c r="L575" i="48"/>
  <c r="D575" i="48"/>
  <c r="M575" i="48"/>
  <c r="N575" i="48"/>
  <c r="B575" i="48"/>
  <c r="E575" i="48"/>
  <c r="I575" i="48"/>
  <c r="H575" i="48"/>
  <c r="Q575" i="48"/>
  <c r="S548" i="55"/>
  <c r="T548" i="55" s="1"/>
  <c r="T574" i="52"/>
  <c r="AJ208" i="43"/>
  <c r="AJ183" i="55"/>
  <c r="AJ337" i="52"/>
  <c r="I574" i="50"/>
  <c r="P575" i="50" s="1"/>
  <c r="I51" i="51"/>
  <c r="S51" i="55"/>
  <c r="I51" i="53"/>
  <c r="I51" i="52"/>
  <c r="AI52" i="48"/>
  <c r="AI53" i="51"/>
  <c r="I53" i="49"/>
  <c r="AI50" i="43"/>
  <c r="AI53" i="48"/>
  <c r="S52" i="48"/>
  <c r="AJ129" i="52"/>
  <c r="AJ442" i="49"/>
  <c r="AJ128" i="49"/>
  <c r="AJ287" i="43"/>
  <c r="S522" i="50"/>
  <c r="I496" i="51"/>
  <c r="F549" i="50"/>
  <c r="G549" i="50"/>
  <c r="M549" i="50"/>
  <c r="I549" i="50"/>
  <c r="L549" i="50"/>
  <c r="Q549" i="50"/>
  <c r="E549" i="50"/>
  <c r="C549" i="50"/>
  <c r="R549" i="50"/>
  <c r="O549" i="50"/>
  <c r="D549" i="50"/>
  <c r="B549" i="50"/>
  <c r="N549" i="50"/>
  <c r="H549" i="50"/>
  <c r="I574" i="49"/>
  <c r="AJ181" i="49"/>
  <c r="T574" i="53"/>
  <c r="AJ235" i="55"/>
  <c r="I574" i="52"/>
  <c r="S575" i="52" s="1"/>
  <c r="AJ182" i="50"/>
  <c r="S522" i="48"/>
  <c r="T522" i="48" s="1"/>
  <c r="AJ417" i="55"/>
  <c r="AJ261" i="55"/>
  <c r="AJ416" i="52"/>
  <c r="AJ183" i="50"/>
  <c r="AJ285" i="49"/>
  <c r="AJ183" i="49"/>
  <c r="I496" i="48"/>
  <c r="F497" i="48" s="1"/>
  <c r="AJ364" i="48"/>
  <c r="AJ443" i="43"/>
  <c r="AJ339" i="43"/>
  <c r="AJ131" i="43"/>
  <c r="AJ365" i="53"/>
  <c r="AJ182" i="55"/>
  <c r="J548" i="52"/>
  <c r="S574" i="51"/>
  <c r="S575" i="51" s="1"/>
  <c r="P575" i="51"/>
  <c r="AJ391" i="50"/>
  <c r="AJ209" i="50"/>
  <c r="AJ261" i="49"/>
  <c r="AJ365" i="43"/>
  <c r="I470" i="48"/>
  <c r="F471" i="48" s="1"/>
  <c r="AJ441" i="49"/>
  <c r="AJ364" i="49"/>
  <c r="S51" i="51"/>
  <c r="F80" i="49"/>
  <c r="I80" i="49" s="1"/>
  <c r="I59" i="49"/>
  <c r="I522" i="51"/>
  <c r="F523" i="51" s="1"/>
  <c r="AJ312" i="55"/>
  <c r="S548" i="51"/>
  <c r="S548" i="52"/>
  <c r="S549" i="52" s="1"/>
  <c r="P549" i="52"/>
  <c r="F523" i="43"/>
  <c r="O523" i="43"/>
  <c r="B523" i="43"/>
  <c r="I523" i="43"/>
  <c r="N523" i="43"/>
  <c r="G523" i="43"/>
  <c r="E523" i="43"/>
  <c r="R523" i="43"/>
  <c r="M523" i="43"/>
  <c r="C523" i="43"/>
  <c r="D523" i="43"/>
  <c r="H523" i="43"/>
  <c r="L523" i="43"/>
  <c r="Q523" i="43"/>
  <c r="AI50" i="49"/>
  <c r="AI50" i="52"/>
  <c r="I53" i="51"/>
  <c r="AI52" i="49"/>
  <c r="I51" i="43"/>
  <c r="S53" i="50"/>
  <c r="S522" i="51"/>
  <c r="T522" i="51" s="1"/>
  <c r="AJ313" i="50"/>
  <c r="AJ155" i="50"/>
  <c r="S522" i="52"/>
  <c r="AJ311" i="51"/>
  <c r="AJ155" i="49"/>
  <c r="AJ337" i="43"/>
  <c r="AJ363" i="53"/>
  <c r="I496" i="52"/>
  <c r="F497" i="52" s="1"/>
  <c r="AJ209" i="52"/>
  <c r="AJ157" i="50"/>
  <c r="AJ157" i="48"/>
  <c r="AJ182" i="52"/>
  <c r="AJ390" i="50"/>
  <c r="AJ260" i="49"/>
  <c r="AJ157" i="49"/>
  <c r="AJ443" i="48"/>
  <c r="AJ339" i="48"/>
  <c r="AJ131" i="48"/>
  <c r="F523" i="49"/>
  <c r="N523" i="49"/>
  <c r="O523" i="49"/>
  <c r="C523" i="49"/>
  <c r="B523" i="49"/>
  <c r="M523" i="49"/>
  <c r="Q523" i="49"/>
  <c r="G523" i="49"/>
  <c r="I523" i="49"/>
  <c r="E523" i="49"/>
  <c r="D523" i="49"/>
  <c r="R523" i="49"/>
  <c r="H523" i="49"/>
  <c r="L523" i="49"/>
  <c r="I548" i="43"/>
  <c r="F549" i="43" s="1"/>
  <c r="T470" i="49"/>
  <c r="I470" i="52"/>
  <c r="F471" i="52" s="1"/>
  <c r="AJ183" i="52"/>
  <c r="AJ233" i="48"/>
  <c r="I470" i="43"/>
  <c r="F471" i="43" s="1"/>
  <c r="S522" i="53"/>
  <c r="T522" i="53" s="1"/>
  <c r="S574" i="48"/>
  <c r="S575" i="48" s="1"/>
  <c r="P575" i="48"/>
  <c r="I574" i="55"/>
  <c r="P575" i="55" s="1"/>
  <c r="I496" i="50"/>
  <c r="F497" i="50" s="1"/>
  <c r="AJ312" i="50"/>
  <c r="AJ415" i="49"/>
  <c r="J522" i="43"/>
  <c r="AJ286" i="43"/>
  <c r="AJ181" i="43"/>
  <c r="AJ286" i="53"/>
  <c r="AJ390" i="55"/>
  <c r="AI50" i="48"/>
  <c r="AJ234" i="53"/>
  <c r="S548" i="50"/>
  <c r="S549" i="50" s="1"/>
  <c r="P549" i="50"/>
  <c r="I59" i="50"/>
  <c r="F80" i="50"/>
  <c r="I53" i="52"/>
  <c r="I548" i="53"/>
  <c r="F549" i="53" s="1"/>
  <c r="I522" i="52"/>
  <c r="P523" i="52" s="1"/>
  <c r="AJ415" i="51"/>
  <c r="I470" i="50"/>
  <c r="F471" i="50" s="1"/>
  <c r="AJ443" i="49"/>
  <c r="AJ416" i="51"/>
  <c r="AJ208" i="51"/>
  <c r="AJ442" i="48"/>
  <c r="S522" i="55"/>
  <c r="S548" i="53"/>
  <c r="T548" i="53" s="1"/>
  <c r="AJ287" i="55"/>
  <c r="AJ234" i="51"/>
  <c r="AJ312" i="49"/>
  <c r="AJ390" i="48"/>
  <c r="AJ389" i="53"/>
  <c r="I574" i="53"/>
  <c r="F575" i="53" s="1"/>
  <c r="I496" i="53"/>
  <c r="F549" i="52"/>
  <c r="L549" i="52"/>
  <c r="D549" i="52"/>
  <c r="E549" i="52"/>
  <c r="O549" i="52"/>
  <c r="H549" i="52"/>
  <c r="M549" i="52"/>
  <c r="R549" i="52"/>
  <c r="N549" i="52"/>
  <c r="C549" i="52"/>
  <c r="I549" i="52"/>
  <c r="B549" i="52"/>
  <c r="Q549" i="52"/>
  <c r="G549" i="52"/>
  <c r="F80" i="51"/>
  <c r="I80" i="51" s="1"/>
  <c r="I59" i="51"/>
  <c r="I59" i="53"/>
  <c r="F80" i="53"/>
  <c r="AI52" i="52"/>
  <c r="S53" i="43"/>
  <c r="AI53" i="53"/>
  <c r="AI50" i="50"/>
  <c r="AI52" i="53"/>
  <c r="AI50" i="55"/>
  <c r="S51" i="50"/>
  <c r="AI53" i="55"/>
  <c r="S52" i="55"/>
  <c r="AI52" i="43"/>
  <c r="S52" i="50"/>
  <c r="I51" i="50"/>
  <c r="AI53" i="49"/>
  <c r="S51" i="43"/>
  <c r="T548" i="48"/>
  <c r="T548" i="43"/>
  <c r="AJ287" i="53"/>
  <c r="AJ391" i="55"/>
  <c r="AJ233" i="49"/>
  <c r="AJ313" i="43"/>
  <c r="AJ443" i="52"/>
  <c r="I548" i="51"/>
  <c r="F549" i="51" s="1"/>
  <c r="AJ365" i="50"/>
  <c r="AJ235" i="49"/>
  <c r="AJ131" i="49"/>
  <c r="I574" i="43"/>
  <c r="F575" i="43" s="1"/>
  <c r="I548" i="48"/>
  <c r="F549" i="48" s="1"/>
  <c r="AJ417" i="52"/>
  <c r="AJ208" i="48"/>
  <c r="AJ338" i="53"/>
  <c r="AJ234" i="52"/>
  <c r="AJ157" i="51"/>
  <c r="AJ129" i="50"/>
  <c r="AJ233" i="55"/>
  <c r="I59" i="52"/>
  <c r="F80" i="52"/>
  <c r="F80" i="48"/>
  <c r="I59" i="55"/>
  <c r="F80" i="55"/>
  <c r="S53" i="52"/>
  <c r="AI50" i="53"/>
  <c r="S53" i="53"/>
  <c r="S51" i="52"/>
  <c r="I51" i="48"/>
  <c r="AI51" i="51"/>
  <c r="S51" i="49"/>
  <c r="S51" i="48"/>
  <c r="I53" i="43"/>
  <c r="T470" i="48"/>
  <c r="AJ182" i="43"/>
  <c r="J470" i="53"/>
  <c r="I548" i="55"/>
  <c r="F549" i="55" s="1"/>
  <c r="T470" i="51"/>
  <c r="T574" i="43"/>
  <c r="I496" i="55"/>
  <c r="F497" i="55" s="1"/>
  <c r="AJ287" i="51"/>
  <c r="AJ131" i="50"/>
  <c r="AJ417" i="49"/>
  <c r="AJ183" i="48"/>
  <c r="I522" i="53"/>
  <c r="AJ233" i="51"/>
  <c r="I548" i="49"/>
  <c r="P549" i="49" s="1"/>
  <c r="AJ128" i="53"/>
  <c r="AJ390" i="52"/>
  <c r="S574" i="49"/>
  <c r="T574" i="49" s="1"/>
  <c r="AJ365" i="48"/>
  <c r="S548" i="49"/>
  <c r="AJ261" i="51"/>
  <c r="AJ390" i="49"/>
  <c r="S52" i="43"/>
  <c r="I496" i="49"/>
  <c r="F497" i="49" s="1"/>
  <c r="I59" i="43"/>
  <c r="F80" i="43"/>
  <c r="I80" i="43" s="1"/>
  <c r="S53" i="48"/>
  <c r="S51" i="53"/>
  <c r="AI53" i="43"/>
  <c r="S53" i="51"/>
  <c r="AI53" i="52"/>
  <c r="S53" i="55"/>
  <c r="I53" i="50"/>
  <c r="I51" i="49"/>
  <c r="I53" i="48"/>
  <c r="S52" i="49"/>
  <c r="S522" i="49"/>
  <c r="S523" i="49" s="1"/>
  <c r="P523" i="49"/>
  <c r="T470" i="43"/>
  <c r="F471" i="53"/>
  <c r="B471" i="53"/>
  <c r="G471" i="53"/>
  <c r="I471" i="53"/>
  <c r="H471" i="53"/>
  <c r="D471" i="53"/>
  <c r="C471" i="53"/>
  <c r="E471" i="53"/>
  <c r="F575" i="51"/>
  <c r="O575" i="51"/>
  <c r="G575" i="51"/>
  <c r="M575" i="51"/>
  <c r="R575" i="51"/>
  <c r="D575" i="51"/>
  <c r="Q575" i="51"/>
  <c r="L575" i="51"/>
  <c r="H575" i="51"/>
  <c r="N575" i="51"/>
  <c r="C575" i="51"/>
  <c r="B575" i="51"/>
  <c r="E575" i="51"/>
  <c r="I575" i="51"/>
  <c r="S574" i="55"/>
  <c r="T574" i="55" s="1"/>
  <c r="S522" i="43"/>
  <c r="S523" i="43" s="1"/>
  <c r="P523" i="43"/>
  <c r="I522" i="55"/>
  <c r="F523" i="55" s="1"/>
  <c r="AJ286" i="55"/>
  <c r="I470" i="51"/>
  <c r="F471" i="51" s="1"/>
  <c r="AJ337" i="51"/>
  <c r="AJ208" i="50"/>
  <c r="I470" i="49"/>
  <c r="F471" i="49" s="1"/>
  <c r="AJ209" i="49"/>
  <c r="J574" i="48"/>
  <c r="I496" i="43"/>
  <c r="F497" i="43" s="1"/>
  <c r="AJ364" i="43"/>
  <c r="AJ287" i="52"/>
  <c r="AJ234" i="50"/>
  <c r="AJ286" i="49"/>
  <c r="AJ390" i="43"/>
  <c r="AJ441" i="55"/>
  <c r="AJ365" i="51"/>
  <c r="I522" i="48"/>
  <c r="J522" i="48" s="1"/>
  <c r="AJ286" i="48"/>
  <c r="AJ181" i="48"/>
  <c r="AJ182" i="53"/>
  <c r="AJ208" i="55"/>
  <c r="F28" i="53"/>
  <c r="AF620" i="55"/>
  <c r="AF624" i="55"/>
  <c r="J574" i="50" l="1"/>
  <c r="J470" i="55"/>
  <c r="F575" i="52"/>
  <c r="AJ52" i="50"/>
  <c r="AJ53" i="49"/>
  <c r="AJ52" i="55"/>
  <c r="S549" i="49"/>
  <c r="J574" i="43"/>
  <c r="AJ53" i="51"/>
  <c r="S575" i="43"/>
  <c r="AJ53" i="50"/>
  <c r="J80" i="43"/>
  <c r="J574" i="52"/>
  <c r="S523" i="55"/>
  <c r="J496" i="48"/>
  <c r="AJ51" i="51"/>
  <c r="S523" i="52"/>
  <c r="T574" i="51"/>
  <c r="J548" i="43"/>
  <c r="AJ53" i="55"/>
  <c r="S575" i="50"/>
  <c r="F575" i="50"/>
  <c r="P523" i="50"/>
  <c r="F523" i="48"/>
  <c r="J548" i="48"/>
  <c r="J522" i="52"/>
  <c r="J470" i="52"/>
  <c r="P549" i="51"/>
  <c r="S523" i="48"/>
  <c r="S523" i="50"/>
  <c r="AJ52" i="49"/>
  <c r="F549" i="49"/>
  <c r="AJ53" i="53"/>
  <c r="J548" i="53"/>
  <c r="F523" i="52"/>
  <c r="AJ53" i="48"/>
  <c r="T522" i="49"/>
  <c r="J574" i="53"/>
  <c r="S549" i="48"/>
  <c r="R523" i="53"/>
  <c r="M523" i="53"/>
  <c r="H523" i="53"/>
  <c r="I523" i="53"/>
  <c r="G523" i="53"/>
  <c r="N523" i="53"/>
  <c r="Q523" i="53"/>
  <c r="O523" i="53"/>
  <c r="C523" i="53"/>
  <c r="L523" i="53"/>
  <c r="B523" i="53"/>
  <c r="D523" i="53"/>
  <c r="E523" i="53"/>
  <c r="F81" i="51"/>
  <c r="B81" i="51"/>
  <c r="H81" i="51"/>
  <c r="I81" i="51"/>
  <c r="E81" i="51"/>
  <c r="G81" i="51"/>
  <c r="C81" i="51"/>
  <c r="D81" i="51"/>
  <c r="H497" i="53"/>
  <c r="I497" i="53"/>
  <c r="G497" i="53"/>
  <c r="B497" i="53"/>
  <c r="D497" i="53"/>
  <c r="C497" i="53"/>
  <c r="E497" i="53"/>
  <c r="D575" i="55"/>
  <c r="L575" i="55"/>
  <c r="I575" i="55"/>
  <c r="Q575" i="55"/>
  <c r="N575" i="55"/>
  <c r="O575" i="55"/>
  <c r="M575" i="55"/>
  <c r="E575" i="55"/>
  <c r="C575" i="55"/>
  <c r="B575" i="55"/>
  <c r="G575" i="55"/>
  <c r="R575" i="55"/>
  <c r="H575" i="55"/>
  <c r="T548" i="50"/>
  <c r="J574" i="49"/>
  <c r="C575" i="49"/>
  <c r="E575" i="49"/>
  <c r="O575" i="49"/>
  <c r="L575" i="49"/>
  <c r="M575" i="49"/>
  <c r="H575" i="49"/>
  <c r="B575" i="49"/>
  <c r="Q575" i="49"/>
  <c r="R575" i="49"/>
  <c r="I575" i="49"/>
  <c r="N575" i="49"/>
  <c r="D575" i="49"/>
  <c r="G575" i="49"/>
  <c r="H497" i="51"/>
  <c r="E497" i="51"/>
  <c r="I497" i="51"/>
  <c r="G497" i="51"/>
  <c r="C497" i="51"/>
  <c r="D497" i="51"/>
  <c r="B497" i="51"/>
  <c r="I523" i="48"/>
  <c r="H523" i="48"/>
  <c r="Q523" i="48"/>
  <c r="O523" i="48"/>
  <c r="L523" i="48"/>
  <c r="R523" i="48"/>
  <c r="G523" i="48"/>
  <c r="E523" i="48"/>
  <c r="C523" i="48"/>
  <c r="B523" i="48"/>
  <c r="M523" i="48"/>
  <c r="D523" i="48"/>
  <c r="N523" i="48"/>
  <c r="F81" i="43"/>
  <c r="E81" i="43"/>
  <c r="C81" i="43"/>
  <c r="I81" i="43"/>
  <c r="H81" i="43"/>
  <c r="D81" i="43"/>
  <c r="G81" i="43"/>
  <c r="B81" i="43"/>
  <c r="I80" i="48"/>
  <c r="P575" i="43"/>
  <c r="B575" i="43"/>
  <c r="H575" i="43"/>
  <c r="M575" i="43"/>
  <c r="N575" i="43"/>
  <c r="Q575" i="43"/>
  <c r="L575" i="43"/>
  <c r="I575" i="43"/>
  <c r="R575" i="43"/>
  <c r="O575" i="43"/>
  <c r="E575" i="43"/>
  <c r="D575" i="43"/>
  <c r="G575" i="43"/>
  <c r="C575" i="43"/>
  <c r="S549" i="43"/>
  <c r="P523" i="55"/>
  <c r="S549" i="51"/>
  <c r="I80" i="52"/>
  <c r="F81" i="52" s="1"/>
  <c r="J470" i="50"/>
  <c r="I471" i="50"/>
  <c r="B471" i="50"/>
  <c r="G471" i="50"/>
  <c r="D471" i="50"/>
  <c r="H471" i="50"/>
  <c r="E471" i="50"/>
  <c r="C471" i="50"/>
  <c r="B497" i="52"/>
  <c r="D497" i="52"/>
  <c r="E497" i="52"/>
  <c r="G497" i="52"/>
  <c r="C497" i="52"/>
  <c r="H497" i="52"/>
  <c r="I497" i="52"/>
  <c r="T548" i="49"/>
  <c r="J496" i="43"/>
  <c r="I497" i="43"/>
  <c r="G497" i="43"/>
  <c r="C497" i="43"/>
  <c r="H497" i="43"/>
  <c r="E497" i="43"/>
  <c r="B497" i="43"/>
  <c r="D497" i="43"/>
  <c r="B471" i="51"/>
  <c r="I471" i="51"/>
  <c r="H471" i="51"/>
  <c r="E471" i="51"/>
  <c r="G471" i="51"/>
  <c r="D471" i="51"/>
  <c r="C471" i="51"/>
  <c r="S575" i="55"/>
  <c r="J548" i="49"/>
  <c r="H549" i="49"/>
  <c r="C549" i="49"/>
  <c r="D549" i="49"/>
  <c r="M549" i="49"/>
  <c r="L549" i="49"/>
  <c r="R549" i="49"/>
  <c r="N549" i="49"/>
  <c r="I549" i="49"/>
  <c r="G549" i="49"/>
  <c r="Q549" i="49"/>
  <c r="B549" i="49"/>
  <c r="O549" i="49"/>
  <c r="E549" i="49"/>
  <c r="M549" i="55"/>
  <c r="D549" i="55"/>
  <c r="R549" i="55"/>
  <c r="Q549" i="55"/>
  <c r="O549" i="55"/>
  <c r="C549" i="55"/>
  <c r="H549" i="55"/>
  <c r="N549" i="55"/>
  <c r="G549" i="55"/>
  <c r="B549" i="55"/>
  <c r="L549" i="55"/>
  <c r="E549" i="55"/>
  <c r="I549" i="55"/>
  <c r="AJ53" i="52"/>
  <c r="J496" i="55"/>
  <c r="AJ53" i="43"/>
  <c r="T574" i="48"/>
  <c r="P523" i="53"/>
  <c r="J522" i="51"/>
  <c r="P575" i="52"/>
  <c r="H575" i="52"/>
  <c r="L575" i="52"/>
  <c r="E575" i="52"/>
  <c r="M575" i="52"/>
  <c r="R575" i="52"/>
  <c r="N575" i="52"/>
  <c r="Q575" i="52"/>
  <c r="O575" i="52"/>
  <c r="B575" i="52"/>
  <c r="I575" i="52"/>
  <c r="D575" i="52"/>
  <c r="G575" i="52"/>
  <c r="C575" i="52"/>
  <c r="O575" i="50"/>
  <c r="I575" i="50"/>
  <c r="M575" i="50"/>
  <c r="E575" i="50"/>
  <c r="L575" i="50"/>
  <c r="H575" i="50"/>
  <c r="N575" i="50"/>
  <c r="Q575" i="50"/>
  <c r="R575" i="50"/>
  <c r="G575" i="50"/>
  <c r="D575" i="50"/>
  <c r="C575" i="50"/>
  <c r="B575" i="50"/>
  <c r="P549" i="55"/>
  <c r="J470" i="49"/>
  <c r="J496" i="49"/>
  <c r="G497" i="49"/>
  <c r="B497" i="49"/>
  <c r="I497" i="49"/>
  <c r="E497" i="49"/>
  <c r="C497" i="49"/>
  <c r="H497" i="49"/>
  <c r="D497" i="49"/>
  <c r="P575" i="49"/>
  <c r="P575" i="53"/>
  <c r="Q575" i="53"/>
  <c r="B575" i="53"/>
  <c r="G575" i="53"/>
  <c r="M575" i="53"/>
  <c r="C575" i="53"/>
  <c r="E575" i="53"/>
  <c r="I575" i="53"/>
  <c r="D575" i="53"/>
  <c r="H575" i="53"/>
  <c r="N575" i="53"/>
  <c r="L575" i="53"/>
  <c r="R575" i="53"/>
  <c r="O575" i="53"/>
  <c r="T522" i="52"/>
  <c r="S523" i="53"/>
  <c r="G471" i="52"/>
  <c r="C471" i="52"/>
  <c r="H471" i="52"/>
  <c r="I471" i="52"/>
  <c r="D471" i="52"/>
  <c r="B471" i="52"/>
  <c r="E471" i="52"/>
  <c r="M523" i="51"/>
  <c r="B523" i="51"/>
  <c r="I523" i="51"/>
  <c r="E523" i="51"/>
  <c r="C523" i="51"/>
  <c r="R523" i="51"/>
  <c r="D523" i="51"/>
  <c r="L523" i="51"/>
  <c r="O523" i="51"/>
  <c r="N523" i="51"/>
  <c r="Q523" i="51"/>
  <c r="H523" i="51"/>
  <c r="G523" i="51"/>
  <c r="T548" i="52"/>
  <c r="S549" i="55"/>
  <c r="T522" i="50"/>
  <c r="J496" i="53"/>
  <c r="AJ52" i="43"/>
  <c r="S575" i="49"/>
  <c r="J470" i="51"/>
  <c r="I80" i="55"/>
  <c r="F81" i="55" s="1"/>
  <c r="I80" i="53"/>
  <c r="J80" i="53" s="1"/>
  <c r="S575" i="53"/>
  <c r="P549" i="53"/>
  <c r="Q523" i="52"/>
  <c r="G523" i="52"/>
  <c r="E523" i="52"/>
  <c r="R523" i="52"/>
  <c r="C523" i="52"/>
  <c r="M523" i="52"/>
  <c r="B523" i="52"/>
  <c r="O523" i="52"/>
  <c r="L523" i="52"/>
  <c r="H523" i="52"/>
  <c r="N523" i="52"/>
  <c r="I523" i="52"/>
  <c r="D523" i="52"/>
  <c r="T522" i="55"/>
  <c r="S523" i="51"/>
  <c r="T548" i="51"/>
  <c r="J522" i="50"/>
  <c r="R523" i="50"/>
  <c r="N523" i="50"/>
  <c r="C523" i="50"/>
  <c r="D523" i="50"/>
  <c r="G523" i="50"/>
  <c r="E523" i="50"/>
  <c r="L523" i="50"/>
  <c r="O523" i="50"/>
  <c r="B523" i="50"/>
  <c r="H523" i="50"/>
  <c r="Q523" i="50"/>
  <c r="M523" i="50"/>
  <c r="I523" i="50"/>
  <c r="Q523" i="55"/>
  <c r="I523" i="55"/>
  <c r="G523" i="55"/>
  <c r="D523" i="55"/>
  <c r="R523" i="55"/>
  <c r="L523" i="55"/>
  <c r="N523" i="55"/>
  <c r="O523" i="55"/>
  <c r="E523" i="55"/>
  <c r="M523" i="55"/>
  <c r="H523" i="55"/>
  <c r="B523" i="55"/>
  <c r="C523" i="55"/>
  <c r="J522" i="55"/>
  <c r="I497" i="55"/>
  <c r="H497" i="55"/>
  <c r="E497" i="55"/>
  <c r="B497" i="55"/>
  <c r="D497" i="55"/>
  <c r="G497" i="55"/>
  <c r="C497" i="55"/>
  <c r="P549" i="48"/>
  <c r="Q549" i="48"/>
  <c r="L549" i="48"/>
  <c r="O549" i="48"/>
  <c r="D549" i="48"/>
  <c r="G549" i="48"/>
  <c r="E549" i="48"/>
  <c r="B549" i="48"/>
  <c r="M549" i="48"/>
  <c r="I549" i="48"/>
  <c r="H549" i="48"/>
  <c r="C549" i="48"/>
  <c r="R549" i="48"/>
  <c r="N549" i="48"/>
  <c r="E549" i="51"/>
  <c r="N549" i="51"/>
  <c r="R549" i="51"/>
  <c r="O549" i="51"/>
  <c r="M549" i="51"/>
  <c r="C549" i="51"/>
  <c r="B549" i="51"/>
  <c r="Q549" i="51"/>
  <c r="L549" i="51"/>
  <c r="H549" i="51"/>
  <c r="D549" i="51"/>
  <c r="I549" i="51"/>
  <c r="G549" i="51"/>
  <c r="J548" i="55"/>
  <c r="J496" i="51"/>
  <c r="S549" i="53"/>
  <c r="J496" i="52"/>
  <c r="J574" i="55"/>
  <c r="J496" i="50"/>
  <c r="I497" i="50"/>
  <c r="E497" i="50"/>
  <c r="H497" i="50"/>
  <c r="G497" i="50"/>
  <c r="B497" i="50"/>
  <c r="D497" i="50"/>
  <c r="C497" i="50"/>
  <c r="J470" i="43"/>
  <c r="C471" i="43"/>
  <c r="G471" i="43"/>
  <c r="D471" i="43"/>
  <c r="I471" i="43"/>
  <c r="E471" i="43"/>
  <c r="B471" i="43"/>
  <c r="H471" i="43"/>
  <c r="P523" i="51"/>
  <c r="J80" i="49"/>
  <c r="T522" i="43"/>
  <c r="B471" i="55"/>
  <c r="E471" i="55"/>
  <c r="I471" i="55"/>
  <c r="G471" i="55"/>
  <c r="C471" i="55"/>
  <c r="H471" i="55"/>
  <c r="D471" i="55"/>
  <c r="I80" i="50"/>
  <c r="J80" i="50" s="1"/>
  <c r="I471" i="49"/>
  <c r="D471" i="49"/>
  <c r="H471" i="49"/>
  <c r="E471" i="49"/>
  <c r="B471" i="49"/>
  <c r="C471" i="49"/>
  <c r="G471" i="49"/>
  <c r="F523" i="53"/>
  <c r="J522" i="53"/>
  <c r="J80" i="51"/>
  <c r="F497" i="53"/>
  <c r="J548" i="51"/>
  <c r="Q549" i="53"/>
  <c r="H549" i="53"/>
  <c r="M549" i="53"/>
  <c r="G549" i="53"/>
  <c r="B549" i="53"/>
  <c r="I549" i="53"/>
  <c r="O549" i="53"/>
  <c r="C549" i="53"/>
  <c r="N549" i="53"/>
  <c r="E549" i="53"/>
  <c r="L549" i="53"/>
  <c r="D549" i="53"/>
  <c r="R549" i="53"/>
  <c r="F575" i="55"/>
  <c r="P549" i="43"/>
  <c r="O549" i="43"/>
  <c r="D549" i="43"/>
  <c r="L549" i="43"/>
  <c r="M549" i="43"/>
  <c r="H549" i="43"/>
  <c r="B549" i="43"/>
  <c r="Q549" i="43"/>
  <c r="N549" i="43"/>
  <c r="E549" i="43"/>
  <c r="C549" i="43"/>
  <c r="G549" i="43"/>
  <c r="R549" i="43"/>
  <c r="I549" i="43"/>
  <c r="F81" i="49"/>
  <c r="D81" i="49"/>
  <c r="G81" i="49"/>
  <c r="H81" i="49"/>
  <c r="I81" i="49"/>
  <c r="B81" i="49"/>
  <c r="C81" i="49"/>
  <c r="E81" i="49"/>
  <c r="J470" i="48"/>
  <c r="B471" i="48"/>
  <c r="E471" i="48"/>
  <c r="H471" i="48"/>
  <c r="I471" i="48"/>
  <c r="G471" i="48"/>
  <c r="C471" i="48"/>
  <c r="D471" i="48"/>
  <c r="B497" i="48"/>
  <c r="G497" i="48"/>
  <c r="C497" i="48"/>
  <c r="D497" i="48"/>
  <c r="E497" i="48"/>
  <c r="H497" i="48"/>
  <c r="I497" i="48"/>
  <c r="P523" i="48"/>
  <c r="F575" i="49"/>
  <c r="F497" i="51"/>
  <c r="AJ52" i="48"/>
  <c r="J80" i="55" l="1"/>
  <c r="F81" i="53"/>
  <c r="J80" i="48"/>
  <c r="I81" i="48"/>
  <c r="H81" i="48"/>
  <c r="B81" i="48"/>
  <c r="D81" i="48"/>
  <c r="E81" i="48"/>
  <c r="C81" i="48"/>
  <c r="G81" i="48"/>
  <c r="F81" i="48"/>
  <c r="F81" i="50"/>
  <c r="D81" i="53"/>
  <c r="G81" i="53"/>
  <c r="I81" i="53"/>
  <c r="C81" i="53"/>
  <c r="E81" i="53"/>
  <c r="H81" i="53"/>
  <c r="B81" i="53"/>
  <c r="I81" i="50"/>
  <c r="B81" i="50"/>
  <c r="E81" i="50"/>
  <c r="D81" i="50"/>
  <c r="G81" i="50"/>
  <c r="H81" i="50"/>
  <c r="C81" i="50"/>
  <c r="J80" i="52"/>
  <c r="G81" i="52"/>
  <c r="E81" i="52"/>
  <c r="C81" i="52"/>
  <c r="I81" i="52"/>
  <c r="B81" i="52"/>
  <c r="H81" i="52"/>
  <c r="D81" i="52"/>
  <c r="E81" i="55"/>
  <c r="G81" i="55"/>
  <c r="D81" i="55"/>
  <c r="I81" i="55"/>
  <c r="B81" i="55"/>
  <c r="H81" i="55"/>
  <c r="C81" i="55"/>
  <c r="AF613" i="43" l="1"/>
  <c r="AF624" i="43"/>
  <c r="AF608" i="43"/>
  <c r="AF620" i="43"/>
  <c r="AF623" i="43"/>
  <c r="AF613" i="48" l="1"/>
  <c r="AF620" i="48"/>
  <c r="AF624" i="48"/>
  <c r="AF608" i="48"/>
  <c r="AF623" i="48"/>
  <c r="AF608" i="49" l="1"/>
  <c r="AF623" i="49"/>
  <c r="AF613" i="49"/>
  <c r="AF620" i="49"/>
  <c r="AF624" i="49"/>
  <c r="AF613" i="53" l="1"/>
  <c r="AF620" i="53" l="1"/>
  <c r="AF624" i="53"/>
  <c r="AF608" i="53"/>
  <c r="AF623" i="53"/>
  <c r="AF623" i="50" l="1"/>
  <c r="AF613" i="50"/>
  <c r="AF620" i="50"/>
  <c r="AF624" i="50"/>
  <c r="AF608" i="50"/>
  <c r="AF608" i="51" l="1"/>
  <c r="AF623" i="51"/>
  <c r="AF613" i="51"/>
  <c r="AF620" i="51"/>
  <c r="AF624" i="51"/>
  <c r="AF623" i="52" l="1"/>
  <c r="AF608" i="52"/>
  <c r="AF620" i="52"/>
  <c r="AF613" i="52"/>
  <c r="AF624" i="52"/>
  <c r="AI311" i="55" l="1"/>
  <c r="AJ311" i="55" s="1"/>
  <c r="AI215" i="55" l="1"/>
  <c r="AI293" i="55"/>
  <c r="AI301" i="55"/>
  <c r="AI436" i="55"/>
  <c r="AI384" i="55"/>
  <c r="AI400" i="55"/>
  <c r="AI324" i="55"/>
  <c r="AI354" i="55"/>
  <c r="AI346" i="55"/>
  <c r="AI282" i="55"/>
  <c r="AI272" i="55"/>
  <c r="AI256" i="55"/>
  <c r="AI246" i="55"/>
  <c r="AI165" i="55"/>
  <c r="AI142" i="55"/>
  <c r="AI192" i="55"/>
  <c r="AI405" i="55"/>
  <c r="AI431" i="55"/>
  <c r="AI425" i="55"/>
  <c r="AI402" i="55"/>
  <c r="AI408" i="55"/>
  <c r="AI305" i="55"/>
  <c r="AH184" i="55"/>
  <c r="AG392" i="55"/>
  <c r="AI332" i="55"/>
  <c r="AH236" i="55"/>
  <c r="AD132" i="55"/>
  <c r="AI438" i="55"/>
  <c r="AI434" i="55"/>
  <c r="AI410" i="55"/>
  <c r="AI407" i="55"/>
  <c r="AI379" i="55"/>
  <c r="AI373" i="55"/>
  <c r="AI327" i="55"/>
  <c r="AI319" i="55"/>
  <c r="AI302" i="55"/>
  <c r="AI294" i="55"/>
  <c r="AI268" i="55"/>
  <c r="AI224" i="55"/>
  <c r="AI216" i="55"/>
  <c r="AI168" i="55"/>
  <c r="AI145" i="55"/>
  <c r="AI137" i="55"/>
  <c r="AI120" i="55"/>
  <c r="AI112" i="55"/>
  <c r="AI147" i="55"/>
  <c r="AA132" i="55"/>
  <c r="AG418" i="55"/>
  <c r="AH262" i="55"/>
  <c r="AI423" i="55"/>
  <c r="AI242" i="55"/>
  <c r="AI406" i="55"/>
  <c r="AI358" i="55"/>
  <c r="AI330" i="55"/>
  <c r="AI329" i="55"/>
  <c r="AF340" i="55"/>
  <c r="AI269" i="55"/>
  <c r="AI115" i="55"/>
  <c r="AI401" i="55"/>
  <c r="AI383" i="55"/>
  <c r="AI380" i="55"/>
  <c r="AI374" i="55"/>
  <c r="AI230" i="55"/>
  <c r="AI174" i="55"/>
  <c r="AI166" i="55"/>
  <c r="AI126" i="55"/>
  <c r="AC132" i="55"/>
  <c r="AI123" i="55"/>
  <c r="W132" i="55"/>
  <c r="AH392" i="55"/>
  <c r="AI426" i="55"/>
  <c r="AI322" i="55"/>
  <c r="AI347" i="55"/>
  <c r="AI253" i="55"/>
  <c r="AI201" i="55"/>
  <c r="AI249" i="55"/>
  <c r="AI171" i="55"/>
  <c r="AI140" i="55"/>
  <c r="AE132" i="55"/>
  <c r="AI173" i="55"/>
  <c r="Y132" i="55"/>
  <c r="AI412" i="55"/>
  <c r="AI360" i="55"/>
  <c r="AI328" i="55"/>
  <c r="AI320" i="55"/>
  <c r="AI356" i="55"/>
  <c r="AI348" i="55"/>
  <c r="AI295" i="55"/>
  <c r="AI277" i="55"/>
  <c r="AI251" i="55"/>
  <c r="AI217" i="55"/>
  <c r="AI199" i="55"/>
  <c r="AI276" i="55"/>
  <c r="AI270" i="55"/>
  <c r="AI250" i="55"/>
  <c r="AI244" i="55"/>
  <c r="Y236" i="55"/>
  <c r="AI204" i="55"/>
  <c r="AI200" i="55"/>
  <c r="AI146" i="55"/>
  <c r="AI138" i="55"/>
  <c r="AI113" i="55"/>
  <c r="Z132" i="55"/>
  <c r="AI194" i="55"/>
  <c r="AI190" i="55"/>
  <c r="AI175" i="55"/>
  <c r="AI152" i="55"/>
  <c r="AA314" i="55"/>
  <c r="AI350" i="55"/>
  <c r="AI227" i="55"/>
  <c r="AI297" i="55"/>
  <c r="AI279" i="55"/>
  <c r="AI219" i="55"/>
  <c r="AI427" i="55"/>
  <c r="AI435" i="55"/>
  <c r="AI428" i="55"/>
  <c r="AI424" i="55"/>
  <c r="AI430" i="55"/>
  <c r="AI399" i="55"/>
  <c r="AI381" i="55"/>
  <c r="AI382" i="55"/>
  <c r="AI375" i="55"/>
  <c r="AI371" i="55"/>
  <c r="AI323" i="55"/>
  <c r="AI298" i="55"/>
  <c r="AI280" i="55"/>
  <c r="AI254" i="55"/>
  <c r="AI220" i="55"/>
  <c r="AI202" i="55"/>
  <c r="AI172" i="55"/>
  <c r="AI164" i="55"/>
  <c r="AI141" i="55"/>
  <c r="AE158" i="55"/>
  <c r="AI116" i="55"/>
  <c r="X132" i="55"/>
  <c r="AI149" i="55"/>
  <c r="AI124" i="55"/>
  <c r="AF288" i="55"/>
  <c r="AI306" i="55"/>
  <c r="AI398" i="55"/>
  <c r="AI357" i="55"/>
  <c r="AI275" i="55"/>
  <c r="AI228" i="55"/>
  <c r="AI163" i="55"/>
  <c r="AI189" i="55"/>
  <c r="AI433" i="55"/>
  <c r="AF444" i="55"/>
  <c r="AI334" i="55"/>
  <c r="AI308" i="55"/>
  <c r="AI353" i="55"/>
  <c r="AI349" i="55"/>
  <c r="AI345" i="55"/>
  <c r="AI331" i="55"/>
  <c r="AI267" i="55"/>
  <c r="AI223" i="55"/>
  <c r="AI303" i="55"/>
  <c r="AI278" i="55"/>
  <c r="AI271" i="55"/>
  <c r="AI252" i="55"/>
  <c r="AI245" i="55"/>
  <c r="AI241" i="55"/>
  <c r="AI225" i="55"/>
  <c r="AF210" i="55"/>
  <c r="AI167" i="55"/>
  <c r="AI127" i="55"/>
  <c r="AI119" i="55"/>
  <c r="V132" i="55"/>
  <c r="AI111" i="55"/>
  <c r="AI197" i="55"/>
  <c r="AI191" i="55"/>
  <c r="AE210" i="55"/>
  <c r="AI176" i="55"/>
  <c r="AH132" i="55"/>
  <c r="AI243" i="55"/>
  <c r="AI148" i="55"/>
  <c r="AI193" i="55"/>
  <c r="AI397" i="55"/>
  <c r="AI409" i="55"/>
  <c r="AI386" i="55"/>
  <c r="AI376" i="55"/>
  <c r="AI372" i="55"/>
  <c r="AI355" i="55"/>
  <c r="AI321" i="55"/>
  <c r="AI304" i="55"/>
  <c r="AI296" i="55"/>
  <c r="AI226" i="55"/>
  <c r="AI218" i="55"/>
  <c r="AI178" i="55"/>
  <c r="AI139" i="55"/>
  <c r="AI122" i="55"/>
  <c r="AI114" i="55"/>
  <c r="AI150" i="55"/>
  <c r="AI121" i="55"/>
  <c r="AF132" i="55"/>
  <c r="AG132" i="55"/>
  <c r="Z236" i="55"/>
  <c r="AF418" i="55"/>
  <c r="AE418" i="55"/>
  <c r="AE340" i="55"/>
  <c r="Z340" i="55"/>
  <c r="AC236" i="55"/>
  <c r="AG210" i="55"/>
  <c r="Z210" i="55"/>
  <c r="X210" i="55"/>
  <c r="AD210" i="55"/>
  <c r="W210" i="55"/>
  <c r="AC158" i="55"/>
  <c r="AH158" i="55"/>
  <c r="AC210" i="55"/>
  <c r="AH210" i="55"/>
  <c r="AC262" i="55"/>
  <c r="W262" i="55"/>
  <c r="Z262" i="55"/>
  <c r="AE236" i="55"/>
  <c r="AC288" i="55"/>
  <c r="X236" i="55"/>
  <c r="AD236" i="55"/>
  <c r="W288" i="55"/>
  <c r="W236" i="55"/>
  <c r="W314" i="55"/>
  <c r="AG236" i="55"/>
  <c r="AC184" i="55"/>
  <c r="AD158" i="55"/>
  <c r="Z158" i="55"/>
  <c r="Z184" i="55"/>
  <c r="X158" i="55"/>
  <c r="W158" i="55"/>
  <c r="AD444" i="55"/>
  <c r="AD262" i="55"/>
  <c r="AF608" i="55"/>
  <c r="AC444" i="55"/>
  <c r="AA444" i="55"/>
  <c r="AC314" i="55"/>
  <c r="AH314" i="55"/>
  <c r="AG262" i="55"/>
  <c r="AG158" i="55"/>
  <c r="AG444" i="55"/>
  <c r="Z444" i="55"/>
  <c r="W444" i="55"/>
  <c r="Z314" i="55"/>
  <c r="Y314" i="55"/>
  <c r="AE262" i="55"/>
  <c r="AI274" i="55"/>
  <c r="AI326" i="55"/>
  <c r="AI118" i="55"/>
  <c r="AI352" i="55"/>
  <c r="AI196" i="55"/>
  <c r="AI378" i="55"/>
  <c r="AI248" i="55"/>
  <c r="AI404" i="55"/>
  <c r="AI300" i="55"/>
  <c r="AI170" i="55"/>
  <c r="AI222" i="55"/>
  <c r="AI144" i="55"/>
  <c r="AD418" i="55"/>
  <c r="AC418" i="55"/>
  <c r="AE392" i="55"/>
  <c r="AA340" i="55"/>
  <c r="AA288" i="55"/>
  <c r="AG288" i="55"/>
  <c r="AG340" i="55"/>
  <c r="AE444" i="55"/>
  <c r="Y444" i="55"/>
  <c r="AA418" i="55"/>
  <c r="Z418" i="55"/>
  <c r="AF392" i="55"/>
  <c r="AC392" i="55"/>
  <c r="AC340" i="55"/>
  <c r="AE314" i="55"/>
  <c r="AE288" i="55"/>
  <c r="X184" i="55"/>
  <c r="AG184" i="55"/>
  <c r="X418" i="55"/>
  <c r="Z392" i="55"/>
  <c r="Z288" i="55"/>
  <c r="AH418" i="55"/>
  <c r="X444" i="55"/>
  <c r="Y392" i="55"/>
  <c r="X314" i="55"/>
  <c r="AF314" i="55"/>
  <c r="X288" i="55"/>
  <c r="AA184" i="55"/>
  <c r="AF184" i="55"/>
  <c r="W418" i="55"/>
  <c r="AA392" i="55"/>
  <c r="AH444" i="55"/>
  <c r="W392" i="55"/>
  <c r="AH340" i="55"/>
  <c r="AD314" i="55"/>
  <c r="V288" i="55"/>
  <c r="AG314" i="55"/>
  <c r="AH288" i="55"/>
  <c r="Y184" i="55"/>
  <c r="AD184" i="55"/>
  <c r="AD392" i="55"/>
  <c r="X340" i="55"/>
  <c r="AE184" i="55"/>
  <c r="W184" i="55"/>
  <c r="AG366" i="55"/>
  <c r="AE366" i="55"/>
  <c r="AC366" i="55"/>
  <c r="Z366" i="55"/>
  <c r="AH366" i="55"/>
  <c r="AF366" i="55"/>
  <c r="AD366" i="55"/>
  <c r="AA366" i="55"/>
  <c r="Y366" i="55"/>
  <c r="W366" i="55"/>
  <c r="Y626" i="55" l="1"/>
  <c r="S141" i="55"/>
  <c r="AJ141" i="55" s="1"/>
  <c r="S218" i="55"/>
  <c r="AJ218" i="55" s="1"/>
  <c r="AF618" i="55"/>
  <c r="S327" i="55"/>
  <c r="AJ327" i="55" s="1"/>
  <c r="S167" i="55"/>
  <c r="AJ167" i="55" s="1"/>
  <c r="S346" i="55"/>
  <c r="AJ346" i="55" s="1"/>
  <c r="S323" i="55"/>
  <c r="AJ323" i="55" s="1"/>
  <c r="S357" i="55"/>
  <c r="AJ357" i="55" s="1"/>
  <c r="S373" i="55"/>
  <c r="AJ373" i="55" s="1"/>
  <c r="S379" i="55"/>
  <c r="AJ379" i="55" s="1"/>
  <c r="S360" i="55"/>
  <c r="AJ360" i="55" s="1"/>
  <c r="S191" i="55"/>
  <c r="AJ191" i="55" s="1"/>
  <c r="S280" i="55"/>
  <c r="AJ280" i="55" s="1"/>
  <c r="S305" i="55"/>
  <c r="AJ305" i="55" s="1"/>
  <c r="S331" i="55"/>
  <c r="AJ331" i="55" s="1"/>
  <c r="S320" i="55"/>
  <c r="AJ320" i="55" s="1"/>
  <c r="S409" i="55"/>
  <c r="AJ409" i="55" s="1"/>
  <c r="S438" i="55"/>
  <c r="AJ438" i="55" s="1"/>
  <c r="S294" i="55"/>
  <c r="AJ294" i="55" s="1"/>
  <c r="S383" i="55"/>
  <c r="AJ383" i="55" s="1"/>
  <c r="S145" i="55"/>
  <c r="AJ145" i="55" s="1"/>
  <c r="S217" i="55"/>
  <c r="AJ217" i="55" s="1"/>
  <c r="S165" i="55"/>
  <c r="AJ165" i="55" s="1"/>
  <c r="AC626" i="55"/>
  <c r="S115" i="55"/>
  <c r="AJ115" i="55" s="1"/>
  <c r="AF622" i="55"/>
  <c r="R418" i="55"/>
  <c r="S301" i="55"/>
  <c r="AJ301" i="55" s="1"/>
  <c r="S322" i="55"/>
  <c r="AJ322" i="55" s="1"/>
  <c r="S428" i="55"/>
  <c r="AJ428" i="55" s="1"/>
  <c r="AA626" i="55"/>
  <c r="AF615" i="55"/>
  <c r="X626" i="55"/>
  <c r="AI45" i="55"/>
  <c r="AI41" i="55"/>
  <c r="S175" i="55"/>
  <c r="AJ175" i="55" s="1"/>
  <c r="M236" i="55"/>
  <c r="S227" i="55"/>
  <c r="AJ227" i="55" s="1"/>
  <c r="S275" i="55"/>
  <c r="AJ275" i="55" s="1"/>
  <c r="S201" i="55"/>
  <c r="AJ201" i="55" s="1"/>
  <c r="S295" i="55"/>
  <c r="AJ295" i="55" s="1"/>
  <c r="S349" i="55"/>
  <c r="AJ349" i="55" s="1"/>
  <c r="S372" i="55"/>
  <c r="AJ372" i="55" s="1"/>
  <c r="S376" i="55"/>
  <c r="AJ376" i="55" s="1"/>
  <c r="S412" i="55"/>
  <c r="AJ412" i="55" s="1"/>
  <c r="S190" i="55"/>
  <c r="AJ190" i="55" s="1"/>
  <c r="S194" i="55"/>
  <c r="AJ194" i="55" s="1"/>
  <c r="S334" i="55"/>
  <c r="AJ334" i="55" s="1"/>
  <c r="S399" i="55"/>
  <c r="AJ399" i="55" s="1"/>
  <c r="AF612" i="55"/>
  <c r="Z626" i="55"/>
  <c r="AB626" i="55"/>
  <c r="AF610" i="55"/>
  <c r="R288" i="55"/>
  <c r="S149" i="55"/>
  <c r="AJ149" i="55" s="1"/>
  <c r="S176" i="55"/>
  <c r="AJ176" i="55" s="1"/>
  <c r="S114" i="55"/>
  <c r="AJ114" i="55" s="1"/>
  <c r="S139" i="55"/>
  <c r="AJ139" i="55" s="1"/>
  <c r="S228" i="55"/>
  <c r="AJ228" i="55" s="1"/>
  <c r="S297" i="55"/>
  <c r="AJ297" i="55" s="1"/>
  <c r="S321" i="55"/>
  <c r="AJ321" i="55" s="1"/>
  <c r="S398" i="55"/>
  <c r="AJ398" i="55" s="1"/>
  <c r="S425" i="55"/>
  <c r="AJ425" i="55" s="1"/>
  <c r="M132" i="55"/>
  <c r="S127" i="55"/>
  <c r="AJ127" i="55" s="1"/>
  <c r="S178" i="55"/>
  <c r="AJ178" i="55" s="1"/>
  <c r="S244" i="55"/>
  <c r="AJ244" i="55" s="1"/>
  <c r="S216" i="55"/>
  <c r="AJ216" i="55" s="1"/>
  <c r="S401" i="55"/>
  <c r="AJ401" i="55" s="1"/>
  <c r="S426" i="55"/>
  <c r="AJ426" i="55" s="1"/>
  <c r="S427" i="55"/>
  <c r="AJ427" i="55" s="1"/>
  <c r="V418" i="55"/>
  <c r="AI36" i="55"/>
  <c r="AI37" i="55"/>
  <c r="S267" i="55"/>
  <c r="AJ267" i="55" s="1"/>
  <c r="O132" i="55"/>
  <c r="S282" i="55"/>
  <c r="AJ282" i="55" s="1"/>
  <c r="S402" i="55"/>
  <c r="AJ402" i="55" s="1"/>
  <c r="S164" i="55"/>
  <c r="AJ164" i="55" s="1"/>
  <c r="R210" i="55"/>
  <c r="S241" i="55"/>
  <c r="AJ241" i="55" s="1"/>
  <c r="S245" i="55"/>
  <c r="AJ245" i="55" s="1"/>
  <c r="S256" i="55"/>
  <c r="AJ256" i="55" s="1"/>
  <c r="S220" i="55"/>
  <c r="AJ220" i="55" s="1"/>
  <c r="S306" i="55"/>
  <c r="AJ306" i="55" s="1"/>
  <c r="S332" i="55"/>
  <c r="AJ332" i="55" s="1"/>
  <c r="S410" i="55"/>
  <c r="AJ410" i="55" s="1"/>
  <c r="S431" i="55"/>
  <c r="AJ431" i="55" s="1"/>
  <c r="AF607" i="55"/>
  <c r="AF617" i="55"/>
  <c r="AI43" i="55"/>
  <c r="S345" i="55"/>
  <c r="S150" i="55"/>
  <c r="AJ150" i="55" s="1"/>
  <c r="S197" i="55"/>
  <c r="AJ197" i="55" s="1"/>
  <c r="S126" i="55"/>
  <c r="AJ126" i="55" s="1"/>
  <c r="S171" i="55"/>
  <c r="AJ171" i="55" s="1"/>
  <c r="L132" i="55"/>
  <c r="S111" i="55"/>
  <c r="AJ111" i="55" s="1"/>
  <c r="S254" i="55"/>
  <c r="AJ254" i="55" s="1"/>
  <c r="S324" i="55"/>
  <c r="AJ324" i="55" s="1"/>
  <c r="S405" i="55"/>
  <c r="AJ405" i="55" s="1"/>
  <c r="AF606" i="55"/>
  <c r="AI35" i="55"/>
  <c r="V366" i="55"/>
  <c r="V314" i="55"/>
  <c r="AI309" i="55"/>
  <c r="S215" i="55"/>
  <c r="AJ215" i="55" s="1"/>
  <c r="S400" i="55"/>
  <c r="AJ400" i="55" s="1"/>
  <c r="V236" i="55"/>
  <c r="AI51" i="55"/>
  <c r="AJ51" i="55" s="1"/>
  <c r="S358" i="55"/>
  <c r="AJ358" i="55" s="1"/>
  <c r="R132" i="55"/>
  <c r="S123" i="55"/>
  <c r="AJ123" i="55" s="1"/>
  <c r="S152" i="55"/>
  <c r="AJ152" i="55" s="1"/>
  <c r="S116" i="55"/>
  <c r="AJ116" i="55" s="1"/>
  <c r="S269" i="55"/>
  <c r="AJ269" i="55" s="1"/>
  <c r="S279" i="55"/>
  <c r="AJ279" i="55" s="1"/>
  <c r="S347" i="55"/>
  <c r="AJ347" i="55" s="1"/>
  <c r="S374" i="55"/>
  <c r="AJ374" i="55" s="1"/>
  <c r="S436" i="55"/>
  <c r="AJ436" i="55" s="1"/>
  <c r="S192" i="55"/>
  <c r="AJ192" i="55" s="1"/>
  <c r="S138" i="55"/>
  <c r="AJ138" i="55" s="1"/>
  <c r="S166" i="55"/>
  <c r="AJ166" i="55" s="1"/>
  <c r="Q132" i="55"/>
  <c r="S270" i="55"/>
  <c r="AJ270" i="55" s="1"/>
  <c r="S219" i="55"/>
  <c r="AJ219" i="55" s="1"/>
  <c r="N132" i="55"/>
  <c r="S140" i="55"/>
  <c r="AJ140" i="55" s="1"/>
  <c r="S168" i="55"/>
  <c r="AJ168" i="55" s="1"/>
  <c r="S242" i="55"/>
  <c r="AJ242" i="55" s="1"/>
  <c r="S246" i="55"/>
  <c r="AJ246" i="55" s="1"/>
  <c r="S296" i="55"/>
  <c r="AJ296" i="55" s="1"/>
  <c r="AF609" i="55"/>
  <c r="V340" i="55"/>
  <c r="V184" i="55"/>
  <c r="AI179" i="55"/>
  <c r="AI48" i="55"/>
  <c r="AI33" i="55"/>
  <c r="AI38" i="55"/>
  <c r="S124" i="55"/>
  <c r="AJ124" i="55" s="1"/>
  <c r="S112" i="55"/>
  <c r="AJ112" i="55" s="1"/>
  <c r="S271" i="55"/>
  <c r="AJ271" i="55" s="1"/>
  <c r="S253" i="55"/>
  <c r="AJ253" i="55" s="1"/>
  <c r="S293" i="55"/>
  <c r="S348" i="55"/>
  <c r="AJ348" i="55" s="1"/>
  <c r="S353" i="55"/>
  <c r="AJ353" i="55" s="1"/>
  <c r="S308" i="55"/>
  <c r="AJ308" i="55" s="1"/>
  <c r="S371" i="55"/>
  <c r="S375" i="55"/>
  <c r="AJ375" i="55" s="1"/>
  <c r="S386" i="55"/>
  <c r="AJ386" i="55" s="1"/>
  <c r="S435" i="55"/>
  <c r="AJ435" i="55" s="1"/>
  <c r="S189" i="55"/>
  <c r="AJ189" i="55" s="1"/>
  <c r="S193" i="55"/>
  <c r="AJ193" i="55" s="1"/>
  <c r="S142" i="55"/>
  <c r="AJ142" i="55" s="1"/>
  <c r="S268" i="55"/>
  <c r="AJ268" i="55" s="1"/>
  <c r="S298" i="55"/>
  <c r="AJ298" i="55" s="1"/>
  <c r="R340" i="55"/>
  <c r="S397" i="55"/>
  <c r="AJ397" i="55" s="1"/>
  <c r="R444" i="55"/>
  <c r="AF611" i="55"/>
  <c r="AF614" i="55"/>
  <c r="V158" i="55"/>
  <c r="AI44" i="55"/>
  <c r="V210" i="55"/>
  <c r="S350" i="55"/>
  <c r="AJ350" i="55" s="1"/>
  <c r="S430" i="55"/>
  <c r="AJ430" i="55" s="1"/>
  <c r="S137" i="55"/>
  <c r="AJ137" i="55" s="1"/>
  <c r="S163" i="55"/>
  <c r="S204" i="55"/>
  <c r="AJ204" i="55" s="1"/>
  <c r="S272" i="55"/>
  <c r="AJ272" i="55" s="1"/>
  <c r="S223" i="55"/>
  <c r="AJ223" i="55" s="1"/>
  <c r="S319" i="55"/>
  <c r="AJ319" i="55" s="1"/>
  <c r="S384" i="55"/>
  <c r="AJ384" i="55" s="1"/>
  <c r="S113" i="55"/>
  <c r="AJ113" i="55" s="1"/>
  <c r="S119" i="55"/>
  <c r="AJ119" i="55" s="1"/>
  <c r="S243" i="55"/>
  <c r="AJ243" i="55" s="1"/>
  <c r="S249" i="55"/>
  <c r="AJ249" i="55" s="1"/>
  <c r="S202" i="55"/>
  <c r="AJ202" i="55" s="1"/>
  <c r="S230" i="55"/>
  <c r="AJ230" i="55" s="1"/>
  <c r="S424" i="55"/>
  <c r="AJ424" i="55" s="1"/>
  <c r="S423" i="55"/>
  <c r="AF605" i="55"/>
  <c r="AI439" i="55"/>
  <c r="V392" i="55"/>
  <c r="AI46" i="55"/>
  <c r="AI34" i="55"/>
  <c r="V444" i="55"/>
  <c r="AE54" i="55"/>
  <c r="AG54" i="55"/>
  <c r="AI40" i="55"/>
  <c r="AH54" i="55"/>
  <c r="M158" i="55"/>
  <c r="Y158" i="55"/>
  <c r="X262" i="55"/>
  <c r="Y340" i="55"/>
  <c r="AD340" i="55"/>
  <c r="M210" i="55"/>
  <c r="Y210" i="55"/>
  <c r="W340" i="55"/>
  <c r="Y418" i="55"/>
  <c r="X392" i="55"/>
  <c r="Y288" i="55"/>
  <c r="AA236" i="55"/>
  <c r="AD288" i="55"/>
  <c r="AA262" i="55"/>
  <c r="X366" i="55"/>
  <c r="AF236" i="55"/>
  <c r="Y262" i="55"/>
  <c r="AA210" i="55"/>
  <c r="AA158" i="55"/>
  <c r="R158" i="55"/>
  <c r="AF158" i="55"/>
  <c r="R262" i="55"/>
  <c r="AF262" i="55"/>
  <c r="N210" i="55"/>
  <c r="S170" i="55"/>
  <c r="AJ170" i="55" s="1"/>
  <c r="L210" i="55"/>
  <c r="S404" i="55"/>
  <c r="AJ404" i="55" s="1"/>
  <c r="O262" i="55"/>
  <c r="M184" i="55"/>
  <c r="Q314" i="55"/>
  <c r="L158" i="55"/>
  <c r="R366" i="55"/>
  <c r="S248" i="55"/>
  <c r="AJ248" i="55" s="1"/>
  <c r="S352" i="55"/>
  <c r="AJ352" i="55" s="1"/>
  <c r="M444" i="55"/>
  <c r="Q158" i="55"/>
  <c r="R184" i="55"/>
  <c r="S222" i="55"/>
  <c r="AJ222" i="55" s="1"/>
  <c r="O158" i="55"/>
  <c r="R314" i="55"/>
  <c r="S300" i="55"/>
  <c r="AJ300" i="55" s="1"/>
  <c r="S144" i="55"/>
  <c r="AJ144" i="55" s="1"/>
  <c r="S274" i="55"/>
  <c r="AJ274" i="55" s="1"/>
  <c r="M314" i="55"/>
  <c r="S326" i="55"/>
  <c r="AJ326" i="55" s="1"/>
  <c r="Q262" i="55"/>
  <c r="S378" i="55"/>
  <c r="AJ378" i="55" s="1"/>
  <c r="Q184" i="55"/>
  <c r="S196" i="55"/>
  <c r="AJ196" i="55" s="1"/>
  <c r="N236" i="55"/>
  <c r="M366" i="55"/>
  <c r="M340" i="55"/>
  <c r="N314" i="55"/>
  <c r="N288" i="55"/>
  <c r="AD626" i="55"/>
  <c r="N184" i="55"/>
  <c r="N392" i="55"/>
  <c r="O418" i="55"/>
  <c r="O444" i="55"/>
  <c r="V626" i="55"/>
  <c r="L288" i="55"/>
  <c r="O288" i="55"/>
  <c r="O366" i="55"/>
  <c r="S118" i="55"/>
  <c r="AJ118" i="55" s="1"/>
  <c r="S336" i="55"/>
  <c r="AJ336" i="55" s="1"/>
  <c r="W626" i="55"/>
  <c r="I398" i="55" l="1"/>
  <c r="I423" i="55"/>
  <c r="I402" i="55"/>
  <c r="I222" i="55"/>
  <c r="I230" i="55"/>
  <c r="I306" i="55"/>
  <c r="I168" i="55"/>
  <c r="I376" i="55"/>
  <c r="I142" i="55"/>
  <c r="I174" i="55"/>
  <c r="I350" i="55"/>
  <c r="I203" i="55"/>
  <c r="I438" i="55"/>
  <c r="I305" i="55"/>
  <c r="I166" i="55"/>
  <c r="I204" i="55"/>
  <c r="I227" i="55"/>
  <c r="I252" i="55"/>
  <c r="I244" i="55"/>
  <c r="I138" i="55"/>
  <c r="I379" i="55"/>
  <c r="I327" i="55"/>
  <c r="I301" i="55"/>
  <c r="E262" i="55"/>
  <c r="I282" i="55"/>
  <c r="I173" i="55"/>
  <c r="I250" i="55"/>
  <c r="C236" i="55"/>
  <c r="I332" i="55"/>
  <c r="I427" i="55"/>
  <c r="I196" i="55"/>
  <c r="I225" i="55"/>
  <c r="B626" i="55"/>
  <c r="I333" i="55"/>
  <c r="I248" i="55"/>
  <c r="I242" i="55"/>
  <c r="I375" i="55"/>
  <c r="I410" i="55"/>
  <c r="I141" i="55"/>
  <c r="I175" i="55"/>
  <c r="I124" i="55"/>
  <c r="I117" i="55"/>
  <c r="S45" i="55"/>
  <c r="AJ45" i="55" s="1"/>
  <c r="I114" i="55"/>
  <c r="I223" i="55"/>
  <c r="I123" i="55"/>
  <c r="I299" i="55"/>
  <c r="I435" i="55"/>
  <c r="I295" i="55"/>
  <c r="I116" i="55"/>
  <c r="I253" i="55"/>
  <c r="I199" i="55"/>
  <c r="I269" i="55"/>
  <c r="I145" i="55"/>
  <c r="I144" i="55"/>
  <c r="I432" i="55"/>
  <c r="I383" i="55"/>
  <c r="I355" i="55"/>
  <c r="I302" i="55"/>
  <c r="I226" i="55"/>
  <c r="I354" i="55"/>
  <c r="I281" i="55"/>
  <c r="S46" i="55"/>
  <c r="AJ46" i="55" s="1"/>
  <c r="I193" i="55"/>
  <c r="I374" i="55"/>
  <c r="I152" i="55"/>
  <c r="I270" i="55"/>
  <c r="I385" i="55"/>
  <c r="I434" i="55"/>
  <c r="I192" i="55"/>
  <c r="C132" i="55"/>
  <c r="I433" i="55"/>
  <c r="I382" i="55"/>
  <c r="I251" i="55"/>
  <c r="I429" i="55"/>
  <c r="I198" i="55"/>
  <c r="H418" i="55"/>
  <c r="S48" i="55"/>
  <c r="AJ48" i="55" s="1"/>
  <c r="I431" i="55"/>
  <c r="I294" i="55"/>
  <c r="I246" i="55"/>
  <c r="I190" i="55"/>
  <c r="I300" i="55"/>
  <c r="I177" i="55"/>
  <c r="I426" i="55"/>
  <c r="I274" i="55"/>
  <c r="I349" i="55"/>
  <c r="AF616" i="55"/>
  <c r="L444" i="55"/>
  <c r="AJ345" i="55"/>
  <c r="I430" i="55"/>
  <c r="I280" i="55"/>
  <c r="I140" i="55"/>
  <c r="I412" i="55"/>
  <c r="I380" i="55"/>
  <c r="I345" i="55"/>
  <c r="I247" i="55"/>
  <c r="I303" i="55"/>
  <c r="I228" i="55"/>
  <c r="H158" i="55"/>
  <c r="I381" i="55"/>
  <c r="I351" i="55"/>
  <c r="I331" i="55"/>
  <c r="I224" i="55"/>
  <c r="I241" i="55"/>
  <c r="I164" i="55"/>
  <c r="I119" i="55"/>
  <c r="I191" i="55"/>
  <c r="I408" i="55"/>
  <c r="I372" i="55"/>
  <c r="I308" i="55"/>
  <c r="I293" i="55"/>
  <c r="I139" i="55"/>
  <c r="I169" i="55"/>
  <c r="S34" i="55"/>
  <c r="AJ34" i="55" s="1"/>
  <c r="AI335" i="55"/>
  <c r="AI231" i="55"/>
  <c r="AI205" i="55"/>
  <c r="AI413" i="55"/>
  <c r="I377" i="55"/>
  <c r="I406" i="55"/>
  <c r="I137" i="55"/>
  <c r="I325" i="55"/>
  <c r="I221" i="55"/>
  <c r="H444" i="55"/>
  <c r="I326" i="55"/>
  <c r="I268" i="55"/>
  <c r="I146" i="55"/>
  <c r="I358" i="55"/>
  <c r="I353" i="55"/>
  <c r="I279" i="55"/>
  <c r="I278" i="55"/>
  <c r="I200" i="55"/>
  <c r="I143" i="55"/>
  <c r="H288" i="55"/>
  <c r="L340" i="55"/>
  <c r="S41" i="55"/>
  <c r="AJ41" i="55" s="1"/>
  <c r="AI153" i="55"/>
  <c r="I329" i="55"/>
  <c r="I403" i="55"/>
  <c r="I219" i="55"/>
  <c r="I178" i="55"/>
  <c r="I356" i="55"/>
  <c r="I275" i="55"/>
  <c r="I170" i="55"/>
  <c r="I401" i="55"/>
  <c r="I324" i="55"/>
  <c r="I127" i="55"/>
  <c r="C210" i="55"/>
  <c r="AF621" i="55"/>
  <c r="L418" i="55"/>
  <c r="L184" i="55"/>
  <c r="AJ293" i="55"/>
  <c r="AI283" i="55"/>
  <c r="E132" i="55"/>
  <c r="C158" i="55"/>
  <c r="D132" i="55"/>
  <c r="I220" i="55"/>
  <c r="I189" i="55"/>
  <c r="I400" i="55"/>
  <c r="I125" i="55"/>
  <c r="I428" i="55"/>
  <c r="I218" i="55"/>
  <c r="I373" i="55"/>
  <c r="I273" i="55"/>
  <c r="I217" i="55"/>
  <c r="H340" i="55"/>
  <c r="I195" i="55"/>
  <c r="I115" i="55"/>
  <c r="I378" i="55"/>
  <c r="I357" i="55"/>
  <c r="I277" i="55"/>
  <c r="I276" i="55"/>
  <c r="I126" i="55"/>
  <c r="I121" i="55"/>
  <c r="I424" i="55"/>
  <c r="I334" i="55"/>
  <c r="I307" i="55"/>
  <c r="I216" i="55"/>
  <c r="B236" i="55"/>
  <c r="I113" i="55"/>
  <c r="I425" i="55"/>
  <c r="I384" i="55"/>
  <c r="I267" i="55"/>
  <c r="I272" i="55"/>
  <c r="I167" i="55"/>
  <c r="I150" i="55"/>
  <c r="I399" i="55"/>
  <c r="I409" i="55"/>
  <c r="I322" i="55"/>
  <c r="I254" i="55"/>
  <c r="I249" i="55"/>
  <c r="H210" i="55"/>
  <c r="I352" i="55"/>
  <c r="I347" i="55"/>
  <c r="I171" i="55"/>
  <c r="I112" i="55"/>
  <c r="S35" i="55"/>
  <c r="AJ35" i="55" s="1"/>
  <c r="Z54" i="55"/>
  <c r="AC54" i="55"/>
  <c r="AI387" i="55"/>
  <c r="AJ423" i="55"/>
  <c r="AJ163" i="55"/>
  <c r="I148" i="55"/>
  <c r="I405" i="55"/>
  <c r="I330" i="55"/>
  <c r="I298" i="55"/>
  <c r="I202" i="55"/>
  <c r="I172" i="55"/>
  <c r="B132" i="55"/>
  <c r="I111" i="55"/>
  <c r="I437" i="55"/>
  <c r="I371" i="55"/>
  <c r="I348" i="55"/>
  <c r="I255" i="55"/>
  <c r="I271" i="55"/>
  <c r="I165" i="55"/>
  <c r="I149" i="55"/>
  <c r="I397" i="55"/>
  <c r="I407" i="55"/>
  <c r="I320" i="55"/>
  <c r="I245" i="55"/>
  <c r="I436" i="55"/>
  <c r="I386" i="55"/>
  <c r="I323" i="55"/>
  <c r="I229" i="55"/>
  <c r="I122" i="55"/>
  <c r="G132" i="55"/>
  <c r="AI257" i="55"/>
  <c r="V262" i="55"/>
  <c r="S33" i="55"/>
  <c r="S36" i="55"/>
  <c r="AJ36" i="55" s="1"/>
  <c r="B340" i="55"/>
  <c r="I319" i="55"/>
  <c r="I411" i="55"/>
  <c r="D626" i="55"/>
  <c r="I328" i="55"/>
  <c r="I296" i="55"/>
  <c r="I256" i="55"/>
  <c r="I194" i="55"/>
  <c r="I360" i="55"/>
  <c r="I346" i="55"/>
  <c r="I201" i="55"/>
  <c r="I163" i="55"/>
  <c r="I147" i="55"/>
  <c r="I404" i="55"/>
  <c r="I359" i="55"/>
  <c r="I304" i="55"/>
  <c r="I243" i="55"/>
  <c r="I197" i="55"/>
  <c r="I321" i="55"/>
  <c r="I297" i="55"/>
  <c r="I151" i="55"/>
  <c r="I120" i="55"/>
  <c r="I176" i="55"/>
  <c r="I118" i="55"/>
  <c r="H132" i="55"/>
  <c r="S38" i="55"/>
  <c r="AJ38" i="55" s="1"/>
  <c r="S37" i="55"/>
  <c r="AJ37" i="55" s="1"/>
  <c r="AJ371" i="55"/>
  <c r="L236" i="55"/>
  <c r="L366" i="55"/>
  <c r="AI361" i="55"/>
  <c r="AD54" i="55"/>
  <c r="X54" i="55"/>
  <c r="S40" i="55"/>
  <c r="AJ40" i="55" s="1"/>
  <c r="AF54" i="55"/>
  <c r="W54" i="55"/>
  <c r="Y54" i="55"/>
  <c r="AA54" i="55"/>
  <c r="N418" i="55"/>
  <c r="R236" i="55"/>
  <c r="M392" i="55"/>
  <c r="Q236" i="55"/>
  <c r="R392" i="55"/>
  <c r="M262" i="55"/>
  <c r="M288" i="55"/>
  <c r="Q288" i="55"/>
  <c r="Q340" i="55"/>
  <c r="S310" i="55"/>
  <c r="AJ310" i="55" s="1"/>
  <c r="O392" i="55"/>
  <c r="O340" i="55"/>
  <c r="D262" i="55"/>
  <c r="N262" i="55"/>
  <c r="E210" i="55"/>
  <c r="O210" i="55"/>
  <c r="N366" i="55"/>
  <c r="Q366" i="55"/>
  <c r="M418" i="55"/>
  <c r="D444" i="55"/>
  <c r="N444" i="55"/>
  <c r="Q210" i="55"/>
  <c r="E236" i="55"/>
  <c r="O236" i="55"/>
  <c r="N158" i="55"/>
  <c r="Q392" i="55"/>
  <c r="Q444" i="55"/>
  <c r="N340" i="55"/>
  <c r="O314" i="55"/>
  <c r="O184" i="55"/>
  <c r="D210" i="55"/>
  <c r="Q418" i="55"/>
  <c r="H262" i="55"/>
  <c r="D340" i="55"/>
  <c r="G210" i="55"/>
  <c r="S388" i="55"/>
  <c r="AJ388" i="55" s="1"/>
  <c r="B158" i="55"/>
  <c r="S258" i="55"/>
  <c r="AJ258" i="55" s="1"/>
  <c r="S414" i="55"/>
  <c r="AJ414" i="55" s="1"/>
  <c r="B210" i="55"/>
  <c r="S206" i="55"/>
  <c r="AJ206" i="55" s="1"/>
  <c r="C340" i="55"/>
  <c r="C314" i="55"/>
  <c r="E418" i="55"/>
  <c r="S440" i="55"/>
  <c r="AJ440" i="55" s="1"/>
  <c r="S180" i="55"/>
  <c r="AJ180" i="55" s="1"/>
  <c r="B288" i="55"/>
  <c r="H392" i="55"/>
  <c r="H366" i="55"/>
  <c r="G314" i="55"/>
  <c r="S284" i="55"/>
  <c r="AJ284" i="55" s="1"/>
  <c r="E392" i="55"/>
  <c r="D158" i="55"/>
  <c r="H236" i="55"/>
  <c r="C262" i="55"/>
  <c r="C444" i="55"/>
  <c r="E158" i="55"/>
  <c r="G366" i="55"/>
  <c r="G262" i="55"/>
  <c r="G340" i="55"/>
  <c r="G288" i="55"/>
  <c r="S362" i="55"/>
  <c r="AJ362" i="55" s="1"/>
  <c r="I37" i="55" l="1"/>
  <c r="L626" i="55"/>
  <c r="S231" i="55"/>
  <c r="AJ231" i="55" s="1"/>
  <c r="I47" i="55"/>
  <c r="I38" i="55"/>
  <c r="I41" i="55"/>
  <c r="S205" i="55"/>
  <c r="AJ205" i="55" s="1"/>
  <c r="V630" i="55"/>
  <c r="I210" i="55"/>
  <c r="G211" i="55" s="1"/>
  <c r="S335" i="55"/>
  <c r="AJ335" i="55" s="1"/>
  <c r="I42" i="55"/>
  <c r="I34" i="55"/>
  <c r="I36" i="55"/>
  <c r="I132" i="55"/>
  <c r="H133" i="55" s="1"/>
  <c r="S257" i="55"/>
  <c r="AJ257" i="55" s="1"/>
  <c r="L262" i="55"/>
  <c r="S309" i="55"/>
  <c r="AJ309" i="55" s="1"/>
  <c r="L314" i="55"/>
  <c r="I39" i="55"/>
  <c r="I33" i="55"/>
  <c r="S179" i="55"/>
  <c r="AJ179" i="55" s="1"/>
  <c r="S283" i="55"/>
  <c r="AJ283" i="55" s="1"/>
  <c r="B366" i="55"/>
  <c r="B392" i="55"/>
  <c r="I257" i="55"/>
  <c r="S387" i="55"/>
  <c r="AJ387" i="55" s="1"/>
  <c r="L392" i="55"/>
  <c r="I44" i="55"/>
  <c r="I46" i="55"/>
  <c r="I43" i="55"/>
  <c r="S361" i="55"/>
  <c r="AJ361" i="55" s="1"/>
  <c r="B314" i="55"/>
  <c r="I130" i="55"/>
  <c r="I205" i="55"/>
  <c r="S153" i="55"/>
  <c r="AJ153" i="55" s="1"/>
  <c r="D236" i="55"/>
  <c r="B262" i="55"/>
  <c r="I262" i="55" s="1"/>
  <c r="H263" i="55" s="1"/>
  <c r="B444" i="55"/>
  <c r="I48" i="55"/>
  <c r="AJ33" i="55"/>
  <c r="S413" i="55"/>
  <c r="AJ413" i="55" s="1"/>
  <c r="B418" i="55"/>
  <c r="N626" i="55"/>
  <c r="I45" i="55"/>
  <c r="I40" i="55"/>
  <c r="I35" i="55"/>
  <c r="B184" i="55"/>
  <c r="S439" i="55"/>
  <c r="AJ439" i="55" s="1"/>
  <c r="R54" i="55"/>
  <c r="O54" i="55"/>
  <c r="Q54" i="55"/>
  <c r="N54" i="55"/>
  <c r="M54" i="55"/>
  <c r="G392" i="55"/>
  <c r="C392" i="55"/>
  <c r="H184" i="55"/>
  <c r="C366" i="55"/>
  <c r="E366" i="55"/>
  <c r="D366" i="55"/>
  <c r="C184" i="55"/>
  <c r="G236" i="55"/>
  <c r="D184" i="55"/>
  <c r="D392" i="55"/>
  <c r="C288" i="55"/>
  <c r="G418" i="55"/>
  <c r="G184" i="55"/>
  <c r="D288" i="55"/>
  <c r="G158" i="55"/>
  <c r="E184" i="55"/>
  <c r="E340" i="55"/>
  <c r="I340" i="55" s="1"/>
  <c r="G444" i="55"/>
  <c r="E288" i="55"/>
  <c r="E444" i="55"/>
  <c r="S232" i="55"/>
  <c r="AJ232" i="55" s="1"/>
  <c r="E314" i="55"/>
  <c r="D418" i="55"/>
  <c r="C418" i="55"/>
  <c r="H314" i="55"/>
  <c r="D314" i="55"/>
  <c r="S154" i="55"/>
  <c r="AJ154" i="55" s="1"/>
  <c r="I232" i="55" l="1"/>
  <c r="J210" i="55"/>
  <c r="C211" i="55"/>
  <c r="I388" i="55"/>
  <c r="I440" i="55"/>
  <c r="B211" i="55"/>
  <c r="I288" i="55"/>
  <c r="X289" i="55" s="1"/>
  <c r="J132" i="55"/>
  <c r="G133" i="55"/>
  <c r="E133" i="55"/>
  <c r="D133" i="55"/>
  <c r="I387" i="55"/>
  <c r="D263" i="55"/>
  <c r="I336" i="55"/>
  <c r="E341" i="55"/>
  <c r="F341" i="55"/>
  <c r="I341" i="55"/>
  <c r="AC341" i="55"/>
  <c r="Z341" i="55"/>
  <c r="X341" i="55"/>
  <c r="AA341" i="55"/>
  <c r="V341" i="55"/>
  <c r="W341" i="55"/>
  <c r="Y341" i="55"/>
  <c r="G341" i="55"/>
  <c r="C341" i="55"/>
  <c r="H341" i="55"/>
  <c r="B341" i="55"/>
  <c r="D341" i="55"/>
  <c r="I392" i="55"/>
  <c r="G393" i="55" s="1"/>
  <c r="I362" i="55"/>
  <c r="I284" i="55"/>
  <c r="I52" i="55"/>
  <c r="J262" i="55"/>
  <c r="I309" i="55"/>
  <c r="AI49" i="55"/>
  <c r="V54" i="55"/>
  <c r="V263" i="55"/>
  <c r="I310" i="55"/>
  <c r="I179" i="55"/>
  <c r="I158" i="55"/>
  <c r="G159" i="55" s="1"/>
  <c r="I361" i="55"/>
  <c r="B263" i="55"/>
  <c r="I263" i="55"/>
  <c r="F263" i="55"/>
  <c r="Z263" i="55"/>
  <c r="W263" i="55"/>
  <c r="AC263" i="55"/>
  <c r="AA263" i="55"/>
  <c r="X263" i="55"/>
  <c r="E263" i="55"/>
  <c r="Y263" i="55"/>
  <c r="I180" i="55"/>
  <c r="I258" i="55"/>
  <c r="W630" i="55"/>
  <c r="I236" i="55"/>
  <c r="D211" i="55"/>
  <c r="I283" i="55"/>
  <c r="I366" i="55"/>
  <c r="I153" i="55"/>
  <c r="I314" i="55"/>
  <c r="B315" i="55" s="1"/>
  <c r="F211" i="55"/>
  <c r="I211" i="55"/>
  <c r="AC211" i="55"/>
  <c r="W211" i="55"/>
  <c r="Z211" i="55"/>
  <c r="X211" i="55"/>
  <c r="V211" i="55"/>
  <c r="AA211" i="55"/>
  <c r="Y211" i="55"/>
  <c r="I154" i="55"/>
  <c r="B54" i="55"/>
  <c r="I184" i="55"/>
  <c r="G185" i="55" s="1"/>
  <c r="E211" i="55"/>
  <c r="I439" i="55"/>
  <c r="H211" i="55"/>
  <c r="S49" i="55"/>
  <c r="L54" i="55"/>
  <c r="I413" i="55"/>
  <c r="I444" i="55"/>
  <c r="E445" i="55" s="1"/>
  <c r="B133" i="55"/>
  <c r="F133" i="55"/>
  <c r="I133" i="55"/>
  <c r="X133" i="55"/>
  <c r="Y133" i="55"/>
  <c r="Z133" i="55"/>
  <c r="V133" i="55"/>
  <c r="AC133" i="55"/>
  <c r="W133" i="55"/>
  <c r="AA133" i="55"/>
  <c r="C133" i="55"/>
  <c r="I231" i="55"/>
  <c r="I414" i="55"/>
  <c r="I418" i="55"/>
  <c r="G419" i="55" s="1"/>
  <c r="I335" i="55"/>
  <c r="J340" i="55" s="1"/>
  <c r="C263" i="55"/>
  <c r="G263" i="55"/>
  <c r="G54" i="55"/>
  <c r="S50" i="55"/>
  <c r="AJ50" i="55" s="1"/>
  <c r="H54" i="55"/>
  <c r="E54" i="55"/>
  <c r="I206" i="55"/>
  <c r="D393" i="55" l="1"/>
  <c r="I289" i="55"/>
  <c r="F289" i="55"/>
  <c r="B289" i="55"/>
  <c r="C289" i="55"/>
  <c r="AJ49" i="55"/>
  <c r="D289" i="55"/>
  <c r="D315" i="55"/>
  <c r="B419" i="55"/>
  <c r="G289" i="55"/>
  <c r="H315" i="55"/>
  <c r="G445" i="55"/>
  <c r="Y289" i="55"/>
  <c r="E315" i="55"/>
  <c r="J314" i="55"/>
  <c r="Z289" i="55"/>
  <c r="J288" i="55"/>
  <c r="AA289" i="55"/>
  <c r="J236" i="55"/>
  <c r="E289" i="55"/>
  <c r="V289" i="55"/>
  <c r="B393" i="55"/>
  <c r="AC289" i="55"/>
  <c r="J158" i="55"/>
  <c r="W289" i="55"/>
  <c r="H289" i="55"/>
  <c r="D419" i="55"/>
  <c r="C393" i="55"/>
  <c r="B445" i="55"/>
  <c r="J444" i="55"/>
  <c r="J418" i="55"/>
  <c r="H367" i="55"/>
  <c r="I367" i="55"/>
  <c r="F367" i="55"/>
  <c r="Z367" i="55"/>
  <c r="W367" i="55"/>
  <c r="AC367" i="55"/>
  <c r="Y367" i="55"/>
  <c r="AA367" i="55"/>
  <c r="V367" i="55"/>
  <c r="X367" i="55"/>
  <c r="G367" i="55"/>
  <c r="F393" i="55"/>
  <c r="I393" i="55"/>
  <c r="Z393" i="55"/>
  <c r="AA393" i="55"/>
  <c r="Y393" i="55"/>
  <c r="W393" i="55"/>
  <c r="AC393" i="55"/>
  <c r="X393" i="55"/>
  <c r="V393" i="55"/>
  <c r="H393" i="55"/>
  <c r="E393" i="55"/>
  <c r="J366" i="55"/>
  <c r="B185" i="55"/>
  <c r="F185" i="55"/>
  <c r="I185" i="55"/>
  <c r="W185" i="55"/>
  <c r="AA185" i="55"/>
  <c r="Z185" i="55"/>
  <c r="Y185" i="55"/>
  <c r="AC185" i="55"/>
  <c r="X185" i="55"/>
  <c r="V185" i="55"/>
  <c r="B159" i="55"/>
  <c r="I159" i="55"/>
  <c r="F159" i="55"/>
  <c r="Z159" i="55"/>
  <c r="AC159" i="55"/>
  <c r="X159" i="55"/>
  <c r="W159" i="55"/>
  <c r="Y159" i="55"/>
  <c r="AA159" i="55"/>
  <c r="V159" i="55"/>
  <c r="E159" i="55"/>
  <c r="C159" i="55"/>
  <c r="H159" i="55"/>
  <c r="D159" i="55"/>
  <c r="E185" i="55"/>
  <c r="C367" i="55"/>
  <c r="C419" i="55"/>
  <c r="F419" i="55"/>
  <c r="I419" i="55"/>
  <c r="X419" i="55"/>
  <c r="Z419" i="55"/>
  <c r="AC419" i="55"/>
  <c r="AA419" i="55"/>
  <c r="W419" i="55"/>
  <c r="V419" i="55"/>
  <c r="Y419" i="55"/>
  <c r="H419" i="55"/>
  <c r="E419" i="55"/>
  <c r="J184" i="55"/>
  <c r="C185" i="55"/>
  <c r="Z315" i="55"/>
  <c r="I315" i="55"/>
  <c r="F315" i="55"/>
  <c r="W315" i="55"/>
  <c r="AA315" i="55"/>
  <c r="Y315" i="55"/>
  <c r="X315" i="55"/>
  <c r="AC315" i="55"/>
  <c r="V315" i="55"/>
  <c r="G315" i="55"/>
  <c r="C315" i="55"/>
  <c r="G237" i="55"/>
  <c r="F237" i="55"/>
  <c r="I237" i="55"/>
  <c r="W237" i="55"/>
  <c r="X237" i="55"/>
  <c r="AC237" i="55"/>
  <c r="Y237" i="55"/>
  <c r="Z237" i="55"/>
  <c r="C237" i="55"/>
  <c r="V237" i="55"/>
  <c r="AA237" i="55"/>
  <c r="E237" i="55"/>
  <c r="H237" i="55"/>
  <c r="B237" i="55"/>
  <c r="D237" i="55"/>
  <c r="D185" i="55"/>
  <c r="H185" i="55"/>
  <c r="E367" i="55"/>
  <c r="D54" i="55"/>
  <c r="C445" i="55"/>
  <c r="F445" i="55"/>
  <c r="I445" i="55"/>
  <c r="W445" i="55"/>
  <c r="Y445" i="55"/>
  <c r="Z445" i="55"/>
  <c r="AC445" i="55"/>
  <c r="AA445" i="55"/>
  <c r="X445" i="55"/>
  <c r="V445" i="55"/>
  <c r="D445" i="55"/>
  <c r="H445" i="55"/>
  <c r="B367" i="55"/>
  <c r="D367" i="55"/>
  <c r="J392" i="55"/>
  <c r="C54" i="55" l="1"/>
  <c r="I49" i="55"/>
  <c r="I50" i="55"/>
  <c r="I54" i="55" l="1"/>
  <c r="J54" i="55" l="1"/>
  <c r="I55" i="55"/>
  <c r="F55" i="55"/>
  <c r="Z55" i="55"/>
  <c r="AC55" i="55"/>
  <c r="W55" i="55"/>
  <c r="Y55" i="55"/>
  <c r="X55" i="55"/>
  <c r="AA55" i="55"/>
  <c r="V55" i="55"/>
  <c r="G55" i="55"/>
  <c r="E55" i="55"/>
  <c r="H55" i="55"/>
  <c r="B55" i="55"/>
  <c r="D55" i="55"/>
  <c r="C55" i="55"/>
  <c r="AI311" i="43"/>
  <c r="AJ311" i="43" s="1"/>
  <c r="AH262" i="43" l="1"/>
  <c r="AH418" i="43"/>
  <c r="AH392" i="43"/>
  <c r="Y288" i="43"/>
  <c r="AI178" i="43"/>
  <c r="AI164" i="43"/>
  <c r="AH340" i="43"/>
  <c r="AF614" i="43"/>
  <c r="AH132" i="43"/>
  <c r="Z132" i="43"/>
  <c r="AI360" i="43"/>
  <c r="AI296" i="43"/>
  <c r="AI279" i="43"/>
  <c r="AA288" i="43"/>
  <c r="AI253" i="43"/>
  <c r="AG288" i="43"/>
  <c r="X132" i="43"/>
  <c r="AI193" i="43"/>
  <c r="AI401" i="43"/>
  <c r="AF418" i="43"/>
  <c r="AI242" i="43"/>
  <c r="AI138" i="43"/>
  <c r="AI115" i="43"/>
  <c r="AI197" i="43"/>
  <c r="V132" i="43"/>
  <c r="AI428" i="43"/>
  <c r="AI427" i="43"/>
  <c r="AI412" i="43"/>
  <c r="AI294" i="43"/>
  <c r="W288" i="43"/>
  <c r="AI218" i="43"/>
  <c r="AE184" i="43"/>
  <c r="AI191" i="43"/>
  <c r="AI152" i="43"/>
  <c r="AE132" i="43"/>
  <c r="AG184" i="43"/>
  <c r="AI150" i="43"/>
  <c r="AI124" i="43"/>
  <c r="Y132" i="43"/>
  <c r="AA418" i="43"/>
  <c r="AI438" i="43"/>
  <c r="W418" i="43"/>
  <c r="AI350" i="43"/>
  <c r="AI332" i="43"/>
  <c r="AI306" i="43"/>
  <c r="Z288" i="43"/>
  <c r="AI167" i="43"/>
  <c r="AF607" i="43"/>
  <c r="AD418" i="43"/>
  <c r="AG132" i="43"/>
  <c r="AG418" i="43"/>
  <c r="Y418" i="43"/>
  <c r="AG236" i="43"/>
  <c r="AI423" i="43"/>
  <c r="AI383" i="43"/>
  <c r="AH444" i="43"/>
  <c r="AG366" i="43"/>
  <c r="AC132" i="43"/>
  <c r="AD288" i="43"/>
  <c r="X366" i="43"/>
  <c r="AI246" i="43"/>
  <c r="AI228" i="43"/>
  <c r="AD184" i="43"/>
  <c r="AD132" i="43"/>
  <c r="AI399" i="43"/>
  <c r="Z418" i="43"/>
  <c r="AI361" i="43"/>
  <c r="AI353" i="43"/>
  <c r="AI345" i="43"/>
  <c r="V366" i="43"/>
  <c r="AI375" i="43"/>
  <c r="AI371" i="43"/>
  <c r="AI358" i="43"/>
  <c r="AI324" i="43"/>
  <c r="AI320" i="43"/>
  <c r="AI297" i="43"/>
  <c r="AI280" i="43"/>
  <c r="X288" i="43"/>
  <c r="AI254" i="43"/>
  <c r="AI272" i="43"/>
  <c r="AI223" i="43"/>
  <c r="AI202" i="43"/>
  <c r="AC184" i="43"/>
  <c r="AI141" i="43"/>
  <c r="AI204" i="43"/>
  <c r="AI194" i="43"/>
  <c r="AI176" i="43"/>
  <c r="AA184" i="43"/>
  <c r="AA132" i="43"/>
  <c r="AF618" i="43"/>
  <c r="AI384" i="43"/>
  <c r="AH366" i="43"/>
  <c r="AI243" i="43"/>
  <c r="AI413" i="43"/>
  <c r="AI405" i="43"/>
  <c r="V418" i="43"/>
  <c r="AI397" i="43"/>
  <c r="AI386" i="43"/>
  <c r="AI376" i="43"/>
  <c r="AI372" i="43"/>
  <c r="AF366" i="43"/>
  <c r="AI321" i="43"/>
  <c r="AI295" i="43"/>
  <c r="AI269" i="43"/>
  <c r="AI219" i="43"/>
  <c r="AI168" i="43"/>
  <c r="X184" i="43"/>
  <c r="AI139" i="43"/>
  <c r="AI116" i="43"/>
  <c r="AI192" i="43"/>
  <c r="W184" i="43"/>
  <c r="W132" i="43"/>
  <c r="AF610" i="43"/>
  <c r="AI379" i="43"/>
  <c r="AI165" i="43"/>
  <c r="AF609" i="43"/>
  <c r="AI346" i="43"/>
  <c r="AD366" i="43"/>
  <c r="AI298" i="43"/>
  <c r="AH314" i="43"/>
  <c r="AI244" i="43"/>
  <c r="V184" i="43"/>
  <c r="AI163" i="43"/>
  <c r="AI142" i="43"/>
  <c r="AC418" i="43"/>
  <c r="X418" i="43"/>
  <c r="AI409" i="43"/>
  <c r="AI348" i="43"/>
  <c r="AI267" i="43"/>
  <c r="V288" i="43"/>
  <c r="AI216" i="43"/>
  <c r="AI179" i="43"/>
  <c r="AI127" i="43"/>
  <c r="AI113" i="43"/>
  <c r="AI189" i="43"/>
  <c r="Y184" i="43"/>
  <c r="AI425" i="43"/>
  <c r="AI400" i="43"/>
  <c r="AI410" i="43"/>
  <c r="AF615" i="43"/>
  <c r="AI426" i="43"/>
  <c r="AI436" i="43"/>
  <c r="Y444" i="43"/>
  <c r="AI349" i="43"/>
  <c r="AE366" i="43"/>
  <c r="AI331" i="43"/>
  <c r="AI305" i="43"/>
  <c r="AI373" i="43"/>
  <c r="AA366" i="43"/>
  <c r="AI334" i="43"/>
  <c r="AI322" i="43"/>
  <c r="AI301" i="43"/>
  <c r="AI293" i="43"/>
  <c r="AI268" i="43"/>
  <c r="AI282" i="43"/>
  <c r="AI270" i="43"/>
  <c r="AI256" i="43"/>
  <c r="AI217" i="43"/>
  <c r="AI166" i="43"/>
  <c r="AI137" i="43"/>
  <c r="AI114" i="43"/>
  <c r="AI190" i="43"/>
  <c r="AI111" i="43"/>
  <c r="AI424" i="43"/>
  <c r="AI431" i="43"/>
  <c r="AI402" i="43"/>
  <c r="Z184" i="43"/>
  <c r="AI398" i="43"/>
  <c r="Z444" i="43"/>
  <c r="AC366" i="43"/>
  <c r="Y366" i="43"/>
  <c r="AI308" i="43"/>
  <c r="AE288" i="43"/>
  <c r="AH288" i="43"/>
  <c r="AI249" i="43"/>
  <c r="AI245" i="43"/>
  <c r="AI241" i="43"/>
  <c r="AI227" i="43"/>
  <c r="AI220" i="43"/>
  <c r="AI201" i="43"/>
  <c r="AI171" i="43"/>
  <c r="AI140" i="43"/>
  <c r="AI119" i="43"/>
  <c r="AI175" i="43"/>
  <c r="AH184" i="43"/>
  <c r="AI435" i="43"/>
  <c r="AE418" i="43"/>
  <c r="AI347" i="43"/>
  <c r="Z366" i="43"/>
  <c r="AI374" i="43"/>
  <c r="AI357" i="43"/>
  <c r="W366" i="43"/>
  <c r="AI327" i="43"/>
  <c r="AI323" i="43"/>
  <c r="AI319" i="43"/>
  <c r="AC288" i="43"/>
  <c r="AI230" i="43"/>
  <c r="AI283" i="43"/>
  <c r="AI275" i="43"/>
  <c r="AI271" i="43"/>
  <c r="AF288" i="43"/>
  <c r="AI215" i="43"/>
  <c r="AI145" i="43"/>
  <c r="AI126" i="43"/>
  <c r="AI112" i="43"/>
  <c r="AF184" i="43"/>
  <c r="AI149" i="43"/>
  <c r="AI123" i="43"/>
  <c r="AF132" i="43"/>
  <c r="AF617" i="43"/>
  <c r="AI51" i="43"/>
  <c r="AJ51" i="43" s="1"/>
  <c r="AE262" i="43"/>
  <c r="W392" i="43"/>
  <c r="AG444" i="43"/>
  <c r="Z340" i="43"/>
  <c r="W262" i="43"/>
  <c r="AF314" i="43"/>
  <c r="AA236" i="43"/>
  <c r="AE236" i="43"/>
  <c r="AD236" i="43"/>
  <c r="Z392" i="43"/>
  <c r="AC236" i="43"/>
  <c r="AH236" i="43"/>
  <c r="AF236" i="43"/>
  <c r="W444" i="43"/>
  <c r="AE444" i="43"/>
  <c r="X392" i="43"/>
  <c r="AA340" i="43"/>
  <c r="X340" i="43"/>
  <c r="AC262" i="43"/>
  <c r="AC444" i="43"/>
  <c r="Y340" i="43"/>
  <c r="AA314" i="43"/>
  <c r="V340" i="43"/>
  <c r="Z262" i="43"/>
  <c r="W340" i="43"/>
  <c r="X444" i="43"/>
  <c r="AF262" i="43"/>
  <c r="AF444" i="43"/>
  <c r="AD392" i="43"/>
  <c r="AG340" i="43"/>
  <c r="AE314" i="43"/>
  <c r="AD262" i="43"/>
  <c r="AF392" i="43"/>
  <c r="AD444" i="43"/>
  <c r="AA392" i="43"/>
  <c r="AE392" i="43"/>
  <c r="AE340" i="43"/>
  <c r="AC314" i="43"/>
  <c r="AA262" i="43"/>
  <c r="X262" i="43"/>
  <c r="AA444" i="43"/>
  <c r="AC392" i="43"/>
  <c r="AF340" i="43"/>
  <c r="AC340" i="43"/>
  <c r="Z314" i="43"/>
  <c r="Y262" i="43"/>
  <c r="AG262" i="43"/>
  <c r="AF622" i="43"/>
  <c r="AH210" i="43"/>
  <c r="AF210" i="43"/>
  <c r="AD210" i="43"/>
  <c r="AA210" i="43"/>
  <c r="Y210" i="43"/>
  <c r="W210" i="43"/>
  <c r="AG210" i="43"/>
  <c r="AE210" i="43"/>
  <c r="AC210" i="43"/>
  <c r="Z210" i="43"/>
  <c r="X210" i="43"/>
  <c r="V210" i="43"/>
  <c r="AH158" i="43"/>
  <c r="AF158" i="43"/>
  <c r="AD158" i="43"/>
  <c r="AA158" i="43"/>
  <c r="Y158" i="43"/>
  <c r="W158" i="43"/>
  <c r="AG158" i="43"/>
  <c r="AE158" i="43"/>
  <c r="AC158" i="43"/>
  <c r="Z158" i="43"/>
  <c r="X158" i="43"/>
  <c r="S383" i="43" l="1"/>
  <c r="AJ383" i="43"/>
  <c r="S249" i="43"/>
  <c r="AJ249" i="43" s="1"/>
  <c r="S423" i="43"/>
  <c r="S270" i="43"/>
  <c r="AJ270" i="43" s="1"/>
  <c r="S431" i="43"/>
  <c r="AJ431" i="43" s="1"/>
  <c r="S412" i="43"/>
  <c r="AJ412" i="43" s="1"/>
  <c r="S175" i="43"/>
  <c r="AJ175" i="43" s="1"/>
  <c r="S322" i="43"/>
  <c r="AJ322" i="43" s="1"/>
  <c r="S305" i="43"/>
  <c r="AJ305" i="43" s="1"/>
  <c r="S150" i="43"/>
  <c r="AJ150" i="43" s="1"/>
  <c r="S219" i="43"/>
  <c r="AJ219" i="43" s="1"/>
  <c r="S323" i="43"/>
  <c r="AJ323" i="43" s="1"/>
  <c r="S386" i="43"/>
  <c r="AJ386" i="43" s="1"/>
  <c r="S197" i="43"/>
  <c r="AJ197" i="43" s="1"/>
  <c r="S115" i="43"/>
  <c r="AJ115" i="43" s="1"/>
  <c r="S179" i="43"/>
  <c r="AJ179" i="43" s="1"/>
  <c r="S269" i="43"/>
  <c r="AJ269" i="43" s="1"/>
  <c r="S279" i="43"/>
  <c r="AJ279" i="43" s="1"/>
  <c r="S353" i="43"/>
  <c r="AJ353" i="43" s="1"/>
  <c r="S410" i="43"/>
  <c r="AJ410" i="43" s="1"/>
  <c r="M418" i="43"/>
  <c r="M288" i="43"/>
  <c r="AI37" i="43"/>
  <c r="Q132" i="43"/>
  <c r="S374" i="43"/>
  <c r="AJ374" i="43" s="1"/>
  <c r="N132" i="43"/>
  <c r="S168" i="43"/>
  <c r="AJ168" i="43" s="1"/>
  <c r="S217" i="43"/>
  <c r="AJ217" i="43" s="1"/>
  <c r="S245" i="43"/>
  <c r="AJ245" i="43" s="1"/>
  <c r="S152" i="43"/>
  <c r="AJ152" i="43" s="1"/>
  <c r="S425" i="43"/>
  <c r="AJ425" i="43" s="1"/>
  <c r="S327" i="43"/>
  <c r="AJ327" i="43" s="1"/>
  <c r="S140" i="43"/>
  <c r="AJ140" i="43" s="1"/>
  <c r="S246" i="43"/>
  <c r="AJ246" i="43" s="1"/>
  <c r="S296" i="43"/>
  <c r="AJ296" i="43" s="1"/>
  <c r="S321" i="43"/>
  <c r="AJ321" i="43" s="1"/>
  <c r="M366" i="43"/>
  <c r="S348" i="43"/>
  <c r="AJ348" i="43" s="1"/>
  <c r="S399" i="43"/>
  <c r="AJ399" i="43" s="1"/>
  <c r="S428" i="43"/>
  <c r="AJ428" i="43" s="1"/>
  <c r="O184" i="43"/>
  <c r="S191" i="43"/>
  <c r="AJ191" i="43" s="1"/>
  <c r="S139" i="43"/>
  <c r="AJ139" i="43" s="1"/>
  <c r="S171" i="43"/>
  <c r="AJ171" i="43" s="1"/>
  <c r="S218" i="43"/>
  <c r="AJ218" i="43" s="1"/>
  <c r="S256" i="43"/>
  <c r="AJ256" i="43" s="1"/>
  <c r="S301" i="43"/>
  <c r="AJ301" i="43" s="1"/>
  <c r="S357" i="43"/>
  <c r="AJ357" i="43" s="1"/>
  <c r="S347" i="43"/>
  <c r="AJ347" i="43" s="1"/>
  <c r="S400" i="43"/>
  <c r="AJ400" i="43" s="1"/>
  <c r="S427" i="43"/>
  <c r="AJ427" i="43" s="1"/>
  <c r="R418" i="43"/>
  <c r="AF606" i="43"/>
  <c r="V444" i="43"/>
  <c r="AI439" i="43"/>
  <c r="AI45" i="43"/>
  <c r="AI48" i="43"/>
  <c r="S111" i="43"/>
  <c r="AJ111" i="43" s="1"/>
  <c r="L132" i="43"/>
  <c r="S114" i="43"/>
  <c r="AJ114" i="43" s="1"/>
  <c r="S142" i="43"/>
  <c r="AJ142" i="43" s="1"/>
  <c r="S178" i="43"/>
  <c r="AJ178" i="43" s="1"/>
  <c r="S223" i="43"/>
  <c r="AJ223" i="43" s="1"/>
  <c r="S254" i="43"/>
  <c r="AJ254" i="43" s="1"/>
  <c r="S298" i="43"/>
  <c r="AJ298" i="43" s="1"/>
  <c r="S371" i="43"/>
  <c r="S350" i="43"/>
  <c r="AJ350" i="43" s="1"/>
  <c r="S401" i="43"/>
  <c r="AJ401" i="43" s="1"/>
  <c r="R184" i="43"/>
  <c r="S193" i="43"/>
  <c r="AJ193" i="43" s="1"/>
  <c r="S141" i="43"/>
  <c r="AJ141" i="43" s="1"/>
  <c r="S220" i="43"/>
  <c r="AJ220" i="43" s="1"/>
  <c r="R288" i="43"/>
  <c r="S282" i="43"/>
  <c r="AJ282" i="43" s="1"/>
  <c r="S308" i="43"/>
  <c r="AJ308" i="43" s="1"/>
  <c r="S358" i="43"/>
  <c r="AJ358" i="43" s="1"/>
  <c r="S349" i="43"/>
  <c r="AJ349" i="43" s="1"/>
  <c r="S409" i="43"/>
  <c r="AJ409" i="43" s="1"/>
  <c r="S402" i="43"/>
  <c r="AJ402" i="43" s="1"/>
  <c r="AF605" i="43"/>
  <c r="V392" i="43"/>
  <c r="S126" i="43"/>
  <c r="AJ126" i="43" s="1"/>
  <c r="S324" i="43"/>
  <c r="AJ324" i="43" s="1"/>
  <c r="AJ423" i="43"/>
  <c r="S405" i="43"/>
  <c r="AJ405" i="43" s="1"/>
  <c r="S438" i="43"/>
  <c r="AJ438" i="43" s="1"/>
  <c r="O366" i="43"/>
  <c r="S361" i="43"/>
  <c r="AJ361" i="43" s="1"/>
  <c r="V262" i="43"/>
  <c r="AI257" i="43"/>
  <c r="AI38" i="43"/>
  <c r="AI34" i="43"/>
  <c r="O418" i="43"/>
  <c r="S372" i="43"/>
  <c r="AJ372" i="43" s="1"/>
  <c r="S116" i="43"/>
  <c r="AJ116" i="43" s="1"/>
  <c r="S202" i="43"/>
  <c r="AJ202" i="43" s="1"/>
  <c r="S360" i="43"/>
  <c r="AJ360" i="43" s="1"/>
  <c r="S413" i="43"/>
  <c r="AJ413" i="43" s="1"/>
  <c r="S127" i="43"/>
  <c r="AJ127" i="43" s="1"/>
  <c r="S163" i="43"/>
  <c r="L184" i="43"/>
  <c r="S201" i="43"/>
  <c r="AJ201" i="43" s="1"/>
  <c r="S227" i="43"/>
  <c r="AJ227" i="43" s="1"/>
  <c r="S271" i="43"/>
  <c r="AJ271" i="43" s="1"/>
  <c r="R314" i="43"/>
  <c r="S253" i="43"/>
  <c r="AJ253" i="43" s="1"/>
  <c r="S293" i="43"/>
  <c r="R366" i="43"/>
  <c r="S379" i="43"/>
  <c r="AJ379" i="43" s="1"/>
  <c r="S331" i="43"/>
  <c r="AJ331" i="43" s="1"/>
  <c r="S436" i="43"/>
  <c r="AJ436" i="43" s="1"/>
  <c r="V236" i="43"/>
  <c r="S241" i="43"/>
  <c r="S435" i="43"/>
  <c r="AJ435" i="43" s="1"/>
  <c r="O288" i="43"/>
  <c r="V158" i="43"/>
  <c r="AI153" i="43"/>
  <c r="S204" i="43"/>
  <c r="AJ204" i="43" s="1"/>
  <c r="S268" i="43"/>
  <c r="AJ268" i="43" s="1"/>
  <c r="S190" i="43"/>
  <c r="AJ190" i="43" s="1"/>
  <c r="Q184" i="43"/>
  <c r="S242" i="43"/>
  <c r="AJ242" i="43" s="1"/>
  <c r="S373" i="43"/>
  <c r="AJ373" i="43" s="1"/>
  <c r="S176" i="43"/>
  <c r="AJ176" i="43" s="1"/>
  <c r="S123" i="43"/>
  <c r="AJ123" i="43" s="1"/>
  <c r="S192" i="43"/>
  <c r="AJ192" i="43" s="1"/>
  <c r="S164" i="43"/>
  <c r="AJ164" i="43" s="1"/>
  <c r="S215" i="43"/>
  <c r="S243" i="43"/>
  <c r="AJ243" i="43" s="1"/>
  <c r="S280" i="43"/>
  <c r="AJ280" i="43" s="1"/>
  <c r="S319" i="43"/>
  <c r="S332" i="43"/>
  <c r="AJ332" i="43" s="1"/>
  <c r="M444" i="43"/>
  <c r="S124" i="43"/>
  <c r="AJ124" i="43" s="1"/>
  <c r="S149" i="43"/>
  <c r="AJ149" i="43" s="1"/>
  <c r="S119" i="43"/>
  <c r="AJ119" i="43" s="1"/>
  <c r="N184" i="43"/>
  <c r="S228" i="43"/>
  <c r="AJ228" i="43" s="1"/>
  <c r="S272" i="43"/>
  <c r="AJ272" i="43" s="1"/>
  <c r="S384" i="43"/>
  <c r="AJ384" i="43" s="1"/>
  <c r="AI46" i="43"/>
  <c r="V314" i="43"/>
  <c r="Q288" i="43"/>
  <c r="S283" i="43"/>
  <c r="AJ283" i="43" s="1"/>
  <c r="O132" i="43"/>
  <c r="S194" i="43"/>
  <c r="AJ194" i="43" s="1"/>
  <c r="S112" i="43"/>
  <c r="AJ112" i="43" s="1"/>
  <c r="S166" i="43"/>
  <c r="AJ166" i="43" s="1"/>
  <c r="S244" i="43"/>
  <c r="AJ244" i="43" s="1"/>
  <c r="S230" i="43"/>
  <c r="AJ230" i="43" s="1"/>
  <c r="S375" i="43"/>
  <c r="AJ375" i="43" s="1"/>
  <c r="Q366" i="43"/>
  <c r="L418" i="43"/>
  <c r="S397" i="43"/>
  <c r="S424" i="43"/>
  <c r="AJ424" i="43" s="1"/>
  <c r="M132" i="43"/>
  <c r="S189" i="43"/>
  <c r="AJ189" i="43" s="1"/>
  <c r="S137" i="43"/>
  <c r="S165" i="43"/>
  <c r="AJ165" i="43" s="1"/>
  <c r="Q236" i="43"/>
  <c r="S275" i="43"/>
  <c r="AJ275" i="43" s="1"/>
  <c r="L288" i="43"/>
  <c r="S267" i="43"/>
  <c r="S295" i="43"/>
  <c r="AJ295" i="43" s="1"/>
  <c r="L366" i="43"/>
  <c r="S345" i="43"/>
  <c r="Q418" i="43"/>
  <c r="AI335" i="43"/>
  <c r="AI33" i="43"/>
  <c r="S145" i="43"/>
  <c r="AJ145" i="43" s="1"/>
  <c r="R132" i="43"/>
  <c r="M184" i="43"/>
  <c r="S138" i="43"/>
  <c r="AJ138" i="43" s="1"/>
  <c r="S294" i="43"/>
  <c r="AJ294" i="43" s="1"/>
  <c r="S320" i="43"/>
  <c r="AJ320" i="43" s="1"/>
  <c r="S334" i="43"/>
  <c r="AJ334" i="43" s="1"/>
  <c r="S376" i="43"/>
  <c r="AJ376" i="43" s="1"/>
  <c r="S346" i="43"/>
  <c r="AJ346" i="43" s="1"/>
  <c r="N418" i="43"/>
  <c r="S426" i="43"/>
  <c r="AJ426" i="43" s="1"/>
  <c r="AI205" i="43"/>
  <c r="S113" i="43"/>
  <c r="AJ113" i="43" s="1"/>
  <c r="S167" i="43"/>
  <c r="AJ167" i="43" s="1"/>
  <c r="S216" i="43"/>
  <c r="AJ216" i="43" s="1"/>
  <c r="N288" i="43"/>
  <c r="S297" i="43"/>
  <c r="AJ297" i="43" s="1"/>
  <c r="S306" i="43"/>
  <c r="AJ306" i="43" s="1"/>
  <c r="N366" i="43"/>
  <c r="S398" i="43"/>
  <c r="AJ398" i="43" s="1"/>
  <c r="AI36" i="43"/>
  <c r="AI35" i="43"/>
  <c r="AI41" i="43"/>
  <c r="AH54" i="43"/>
  <c r="AA54" i="43"/>
  <c r="V54" i="43"/>
  <c r="AC54" i="43"/>
  <c r="AF54" i="43"/>
  <c r="AE54" i="43"/>
  <c r="W314" i="43"/>
  <c r="AG392" i="43"/>
  <c r="AD314" i="43"/>
  <c r="AD340" i="43"/>
  <c r="AG314" i="43"/>
  <c r="N236" i="43"/>
  <c r="Z236" i="43"/>
  <c r="M314" i="43"/>
  <c r="Y314" i="43"/>
  <c r="M392" i="43"/>
  <c r="Y392" i="43"/>
  <c r="M236" i="43"/>
  <c r="Y236" i="43"/>
  <c r="X314" i="43"/>
  <c r="X236" i="43"/>
  <c r="N444" i="43"/>
  <c r="W236" i="43"/>
  <c r="Q314" i="43"/>
  <c r="O444" i="43"/>
  <c r="M340" i="43"/>
  <c r="Q444" i="43"/>
  <c r="N314" i="43"/>
  <c r="L340" i="43"/>
  <c r="R262" i="43"/>
  <c r="R340" i="43"/>
  <c r="N340" i="43"/>
  <c r="N392" i="43"/>
  <c r="M262" i="43"/>
  <c r="R392" i="43"/>
  <c r="N262" i="43"/>
  <c r="L392" i="43"/>
  <c r="R444" i="43"/>
  <c r="AF621" i="43"/>
  <c r="Q158" i="43"/>
  <c r="M158" i="43"/>
  <c r="Q210" i="43"/>
  <c r="M210" i="43"/>
  <c r="R158" i="43"/>
  <c r="R210" i="43"/>
  <c r="N158" i="43"/>
  <c r="N210" i="43"/>
  <c r="S362" i="43"/>
  <c r="AJ362" i="43" s="1"/>
  <c r="S414" i="43"/>
  <c r="AJ414" i="43" s="1"/>
  <c r="S180" i="43"/>
  <c r="AJ180" i="43" s="1"/>
  <c r="S284" i="43"/>
  <c r="AJ284" i="43" s="1"/>
  <c r="O158" i="43"/>
  <c r="O210" i="43"/>
  <c r="I425" i="43" l="1"/>
  <c r="I306" i="43"/>
  <c r="I193" i="43"/>
  <c r="I251" i="43"/>
  <c r="I221" i="43"/>
  <c r="I200" i="43"/>
  <c r="I191" i="43"/>
  <c r="I225" i="43"/>
  <c r="I399" i="43"/>
  <c r="I327" i="43"/>
  <c r="I170" i="43"/>
  <c r="E236" i="43"/>
  <c r="I174" i="43"/>
  <c r="I139" i="43"/>
  <c r="I304" i="43"/>
  <c r="I300" i="43"/>
  <c r="I372" i="43"/>
  <c r="I245" i="43"/>
  <c r="I430" i="43"/>
  <c r="I424" i="43"/>
  <c r="I248" i="43"/>
  <c r="I431" i="43"/>
  <c r="I377" i="43"/>
  <c r="I298" i="43"/>
  <c r="I328" i="43"/>
  <c r="I353" i="43"/>
  <c r="I201" i="43"/>
  <c r="I226" i="43"/>
  <c r="I403" i="43"/>
  <c r="I380" i="43"/>
  <c r="I281" i="43"/>
  <c r="I271" i="43"/>
  <c r="I122" i="43"/>
  <c r="I378" i="43"/>
  <c r="I326" i="43"/>
  <c r="I334" i="43"/>
  <c r="I202" i="43"/>
  <c r="G184" i="43"/>
  <c r="I177" i="43"/>
  <c r="C418" i="43"/>
  <c r="I398" i="43"/>
  <c r="C288" i="43"/>
  <c r="I173" i="43"/>
  <c r="S35" i="43"/>
  <c r="AJ35" i="43" s="1"/>
  <c r="I115" i="43"/>
  <c r="I146" i="43"/>
  <c r="S46" i="43"/>
  <c r="AJ46" i="43" s="1"/>
  <c r="I152" i="43"/>
  <c r="D132" i="43"/>
  <c r="I203" i="43"/>
  <c r="G132" i="43"/>
  <c r="I305" i="43"/>
  <c r="I435" i="43"/>
  <c r="I405" i="43"/>
  <c r="G366" i="43"/>
  <c r="I243" i="43"/>
  <c r="I351" i="43"/>
  <c r="D288" i="43"/>
  <c r="S37" i="43"/>
  <c r="AJ37" i="43" s="1"/>
  <c r="I361" i="43"/>
  <c r="I276" i="43"/>
  <c r="I195" i="43"/>
  <c r="I355" i="43"/>
  <c r="I346" i="43"/>
  <c r="I124" i="43"/>
  <c r="I323" i="43"/>
  <c r="I165" i="43"/>
  <c r="I117" i="43"/>
  <c r="I274" i="43"/>
  <c r="I204" i="43"/>
  <c r="I143" i="43"/>
  <c r="H418" i="43"/>
  <c r="I358" i="43"/>
  <c r="I410" i="43"/>
  <c r="I308" i="43"/>
  <c r="I275" i="43"/>
  <c r="I196" i="43"/>
  <c r="I428" i="43"/>
  <c r="I360" i="43"/>
  <c r="I376" i="43"/>
  <c r="I268" i="43"/>
  <c r="I437" i="43"/>
  <c r="I144" i="43"/>
  <c r="AI387" i="43"/>
  <c r="L158" i="43"/>
  <c r="S153" i="43"/>
  <c r="AJ153" i="43" s="1"/>
  <c r="L444" i="43"/>
  <c r="S439" i="43"/>
  <c r="AJ439" i="43" s="1"/>
  <c r="S38" i="43"/>
  <c r="AJ38" i="43" s="1"/>
  <c r="I409" i="43"/>
  <c r="I293" i="43"/>
  <c r="I247" i="43"/>
  <c r="I272" i="43"/>
  <c r="I179" i="43"/>
  <c r="I127" i="43"/>
  <c r="I149" i="43"/>
  <c r="I433" i="43"/>
  <c r="I401" i="43"/>
  <c r="I332" i="43"/>
  <c r="I242" i="43"/>
  <c r="I222" i="43"/>
  <c r="I147" i="43"/>
  <c r="I384" i="43"/>
  <c r="I357" i="43"/>
  <c r="I273" i="43"/>
  <c r="H288" i="43"/>
  <c r="I189" i="43"/>
  <c r="I307" i="43"/>
  <c r="I324" i="43"/>
  <c r="I302" i="43"/>
  <c r="I199" i="43"/>
  <c r="I151" i="43"/>
  <c r="I123" i="43"/>
  <c r="C236" i="43"/>
  <c r="S41" i="43"/>
  <c r="AJ41" i="43" s="1"/>
  <c r="S33" i="43"/>
  <c r="AJ397" i="43"/>
  <c r="AJ319" i="43"/>
  <c r="AJ241" i="43"/>
  <c r="I111" i="43"/>
  <c r="B132" i="43"/>
  <c r="AJ371" i="43"/>
  <c r="I436" i="43"/>
  <c r="I303" i="43"/>
  <c r="I426" i="43"/>
  <c r="I375" i="43"/>
  <c r="I412" i="43"/>
  <c r="H366" i="43"/>
  <c r="I229" i="43"/>
  <c r="I169" i="43"/>
  <c r="B418" i="43"/>
  <c r="I397" i="43"/>
  <c r="I382" i="43"/>
  <c r="I322" i="43"/>
  <c r="I296" i="43"/>
  <c r="I178" i="43"/>
  <c r="I142" i="43"/>
  <c r="C184" i="43"/>
  <c r="I118" i="43"/>
  <c r="S34" i="43"/>
  <c r="AJ34" i="43" s="1"/>
  <c r="S45" i="43"/>
  <c r="AJ45" i="43" s="1"/>
  <c r="S48" i="43"/>
  <c r="AJ48" i="43" s="1"/>
  <c r="AJ137" i="43"/>
  <c r="AJ345" i="43"/>
  <c r="I356" i="43"/>
  <c r="I120" i="43"/>
  <c r="I411" i="43"/>
  <c r="I333" i="43"/>
  <c r="I277" i="43"/>
  <c r="I171" i="43"/>
  <c r="I354" i="43"/>
  <c r="I249" i="43"/>
  <c r="I194" i="43"/>
  <c r="I408" i="43"/>
  <c r="I121" i="43"/>
  <c r="I385" i="43"/>
  <c r="I321" i="43"/>
  <c r="I172" i="43"/>
  <c r="I140" i="43"/>
  <c r="I150" i="43"/>
  <c r="I137" i="43"/>
  <c r="I216" i="43"/>
  <c r="I345" i="43"/>
  <c r="B366" i="43"/>
  <c r="I279" i="43"/>
  <c r="I270" i="43"/>
  <c r="S205" i="43"/>
  <c r="AJ205" i="43" s="1"/>
  <c r="D418" i="43"/>
  <c r="I254" i="43"/>
  <c r="I241" i="43"/>
  <c r="H132" i="43"/>
  <c r="I349" i="43"/>
  <c r="I359" i="43"/>
  <c r="I269" i="43"/>
  <c r="I119" i="43"/>
  <c r="I423" i="43"/>
  <c r="I374" i="43"/>
  <c r="I223" i="43"/>
  <c r="E132" i="43"/>
  <c r="I407" i="43"/>
  <c r="I347" i="43"/>
  <c r="I299" i="43"/>
  <c r="B184" i="43"/>
  <c r="I163" i="43"/>
  <c r="H184" i="43"/>
  <c r="C132" i="43"/>
  <c r="I294" i="43"/>
  <c r="I427" i="43"/>
  <c r="I331" i="43"/>
  <c r="B288" i="43"/>
  <c r="I267" i="43"/>
  <c r="I283" i="43"/>
  <c r="I256" i="43"/>
  <c r="I167" i="43"/>
  <c r="I176" i="43"/>
  <c r="C444" i="43"/>
  <c r="I383" i="43"/>
  <c r="I350" i="43"/>
  <c r="I373" i="43"/>
  <c r="I246" i="43"/>
  <c r="I219" i="43"/>
  <c r="I192" i="43"/>
  <c r="I434" i="43"/>
  <c r="I406" i="43"/>
  <c r="I404" i="43"/>
  <c r="D366" i="43"/>
  <c r="I301" i="43"/>
  <c r="H314" i="43"/>
  <c r="I224" i="43"/>
  <c r="I148" i="43"/>
  <c r="I197" i="43"/>
  <c r="D444" i="43"/>
  <c r="I371" i="43"/>
  <c r="I320" i="43"/>
  <c r="G314" i="43"/>
  <c r="I252" i="43"/>
  <c r="I168" i="43"/>
  <c r="I138" i="43"/>
  <c r="I112" i="43"/>
  <c r="E418" i="43"/>
  <c r="L210" i="43"/>
  <c r="AJ215" i="43"/>
  <c r="AJ163" i="43"/>
  <c r="I116" i="43"/>
  <c r="I352" i="43"/>
  <c r="I255" i="43"/>
  <c r="I228" i="43"/>
  <c r="E184" i="43"/>
  <c r="I413" i="43"/>
  <c r="I381" i="43"/>
  <c r="I348" i="43"/>
  <c r="I217" i="43"/>
  <c r="I114" i="43"/>
  <c r="I190" i="43"/>
  <c r="I432" i="43"/>
  <c r="I402" i="43"/>
  <c r="I297" i="43"/>
  <c r="I220" i="43"/>
  <c r="I145" i="43"/>
  <c r="I386" i="43"/>
  <c r="C366" i="43"/>
  <c r="I280" i="43"/>
  <c r="I250" i="43"/>
  <c r="I166" i="43"/>
  <c r="I126" i="43"/>
  <c r="I125" i="43"/>
  <c r="E288" i="43"/>
  <c r="S36" i="43"/>
  <c r="AJ36" i="43" s="1"/>
  <c r="AJ267" i="43"/>
  <c r="AJ293" i="43"/>
  <c r="AI309" i="43"/>
  <c r="I230" i="43"/>
  <c r="G236" i="43"/>
  <c r="I329" i="43"/>
  <c r="G418" i="43"/>
  <c r="I325" i="43"/>
  <c r="E366" i="43"/>
  <c r="I253" i="43"/>
  <c r="I282" i="43"/>
  <c r="I227" i="43"/>
  <c r="D184" i="43"/>
  <c r="I113" i="43"/>
  <c r="I438" i="43"/>
  <c r="I330" i="43"/>
  <c r="I244" i="43"/>
  <c r="I175" i="43"/>
  <c r="I429" i="43"/>
  <c r="I400" i="43"/>
  <c r="I379" i="43"/>
  <c r="I295" i="43"/>
  <c r="I278" i="43"/>
  <c r="I218" i="43"/>
  <c r="I141" i="43"/>
  <c r="I319" i="43"/>
  <c r="G288" i="43"/>
  <c r="I164" i="43"/>
  <c r="I198" i="43"/>
  <c r="AI231" i="43"/>
  <c r="Z54" i="43"/>
  <c r="M54" i="43"/>
  <c r="X54" i="43"/>
  <c r="AG54" i="43"/>
  <c r="N54" i="43"/>
  <c r="Y54" i="43"/>
  <c r="W54" i="43"/>
  <c r="AD54" i="43"/>
  <c r="S232" i="43"/>
  <c r="AJ232" i="43" s="1"/>
  <c r="E262" i="43"/>
  <c r="O262" i="43"/>
  <c r="H236" i="43"/>
  <c r="R236" i="43"/>
  <c r="G392" i="43"/>
  <c r="Q392" i="43"/>
  <c r="C392" i="43"/>
  <c r="O340" i="43"/>
  <c r="G262" i="43"/>
  <c r="Q262" i="43"/>
  <c r="C314" i="43"/>
  <c r="D236" i="43"/>
  <c r="E392" i="43"/>
  <c r="O392" i="43"/>
  <c r="Q340" i="43"/>
  <c r="E314" i="43"/>
  <c r="O314" i="43"/>
  <c r="O236" i="43"/>
  <c r="S310" i="43"/>
  <c r="AJ310" i="43" s="1"/>
  <c r="B314" i="43"/>
  <c r="E444" i="43"/>
  <c r="G444" i="43"/>
  <c r="H262" i="43"/>
  <c r="C340" i="43"/>
  <c r="S336" i="43"/>
  <c r="AJ336" i="43" s="1"/>
  <c r="H340" i="43"/>
  <c r="H444" i="43"/>
  <c r="D340" i="43"/>
  <c r="S258" i="43"/>
  <c r="AJ258" i="43" s="1"/>
  <c r="D392" i="43"/>
  <c r="D262" i="43"/>
  <c r="B444" i="43"/>
  <c r="E158" i="43"/>
  <c r="D210" i="43"/>
  <c r="D158" i="43"/>
  <c r="E210" i="43"/>
  <c r="H210" i="43"/>
  <c r="H158" i="43"/>
  <c r="C210" i="43"/>
  <c r="G210" i="43"/>
  <c r="C158" i="43"/>
  <c r="G158" i="43"/>
  <c r="S206" i="43"/>
  <c r="AJ206" i="43" s="1"/>
  <c r="S154" i="43"/>
  <c r="AJ154" i="43" s="1"/>
  <c r="I180" i="43" l="1"/>
  <c r="I444" i="43"/>
  <c r="V445" i="43" s="1"/>
  <c r="I153" i="43"/>
  <c r="I130" i="43"/>
  <c r="I43" i="43"/>
  <c r="I41" i="43"/>
  <c r="B210" i="43"/>
  <c r="I205" i="43"/>
  <c r="AJ33" i="43"/>
  <c r="I33" i="43"/>
  <c r="B158" i="43"/>
  <c r="I158" i="43" s="1"/>
  <c r="G159" i="43" s="1"/>
  <c r="I362" i="43"/>
  <c r="I439" i="43"/>
  <c r="I46" i="43"/>
  <c r="I284" i="43"/>
  <c r="G445" i="43"/>
  <c r="I39" i="43"/>
  <c r="AI49" i="43"/>
  <c r="I288" i="43"/>
  <c r="B289" i="43" s="1"/>
  <c r="J158" i="43"/>
  <c r="I414" i="43"/>
  <c r="E445" i="43"/>
  <c r="S309" i="43"/>
  <c r="AJ309" i="43" s="1"/>
  <c r="L314" i="43"/>
  <c r="I36" i="43"/>
  <c r="I34" i="43"/>
  <c r="I44" i="43"/>
  <c r="I48" i="43"/>
  <c r="S231" i="43"/>
  <c r="AJ231" i="43" s="1"/>
  <c r="L236" i="43"/>
  <c r="B445" i="43"/>
  <c r="I445" i="43"/>
  <c r="Y445" i="43"/>
  <c r="Z445" i="43"/>
  <c r="AA445" i="43"/>
  <c r="W445" i="43"/>
  <c r="I35" i="43"/>
  <c r="H445" i="43"/>
  <c r="C445" i="43"/>
  <c r="I132" i="43"/>
  <c r="E133" i="43" s="1"/>
  <c r="I45" i="43"/>
  <c r="I47" i="43"/>
  <c r="S387" i="43"/>
  <c r="AJ387" i="43" s="1"/>
  <c r="B340" i="43"/>
  <c r="I184" i="43"/>
  <c r="J184" i="43" s="1"/>
  <c r="E159" i="43"/>
  <c r="S257" i="43"/>
  <c r="AJ257" i="43" s="1"/>
  <c r="L262" i="43"/>
  <c r="I38" i="43"/>
  <c r="I37" i="43"/>
  <c r="I40" i="43"/>
  <c r="I42" i="43"/>
  <c r="I366" i="43"/>
  <c r="B367" i="43" s="1"/>
  <c r="I418" i="43"/>
  <c r="G419" i="43" s="1"/>
  <c r="S335" i="43"/>
  <c r="AJ335" i="43" s="1"/>
  <c r="R54" i="43"/>
  <c r="O54" i="43"/>
  <c r="Q54" i="43"/>
  <c r="C262" i="43"/>
  <c r="S440" i="43"/>
  <c r="AJ440" i="43" s="1"/>
  <c r="D314" i="43"/>
  <c r="E340" i="43"/>
  <c r="S388" i="43"/>
  <c r="AJ388" i="43" s="1"/>
  <c r="G340" i="43"/>
  <c r="H392" i="43"/>
  <c r="E289" i="43" l="1"/>
  <c r="C159" i="43"/>
  <c r="X445" i="43"/>
  <c r="D445" i="43"/>
  <c r="J444" i="43"/>
  <c r="AC445" i="43"/>
  <c r="F445" i="43"/>
  <c r="C133" i="43"/>
  <c r="H185" i="43"/>
  <c r="H367" i="43"/>
  <c r="B419" i="43"/>
  <c r="S49" i="43"/>
  <c r="AJ49" i="43" s="1"/>
  <c r="L54" i="43"/>
  <c r="I206" i="43"/>
  <c r="D419" i="43"/>
  <c r="I336" i="43"/>
  <c r="J418" i="43"/>
  <c r="J366" i="43"/>
  <c r="B185" i="43"/>
  <c r="F185" i="43"/>
  <c r="I185" i="43"/>
  <c r="AC185" i="43"/>
  <c r="V185" i="43"/>
  <c r="X185" i="43"/>
  <c r="Z185" i="43"/>
  <c r="W185" i="43"/>
  <c r="Y185" i="43"/>
  <c r="AA185" i="43"/>
  <c r="G185" i="43"/>
  <c r="E185" i="43"/>
  <c r="B159" i="43"/>
  <c r="I159" i="43"/>
  <c r="F159" i="43"/>
  <c r="Y159" i="43"/>
  <c r="X159" i="43"/>
  <c r="W159" i="43"/>
  <c r="AC159" i="43"/>
  <c r="Z159" i="43"/>
  <c r="AA159" i="43"/>
  <c r="V159" i="43"/>
  <c r="D367" i="43"/>
  <c r="F367" i="43"/>
  <c r="I367" i="43"/>
  <c r="X367" i="43"/>
  <c r="W367" i="43"/>
  <c r="AC367" i="43"/>
  <c r="Z367" i="43"/>
  <c r="Y367" i="43"/>
  <c r="AA367" i="43"/>
  <c r="V367" i="43"/>
  <c r="G367" i="43"/>
  <c r="B133" i="43"/>
  <c r="I133" i="43"/>
  <c r="F133" i="43"/>
  <c r="Z133" i="43"/>
  <c r="V133" i="43"/>
  <c r="X133" i="43"/>
  <c r="AC133" i="43"/>
  <c r="Y133" i="43"/>
  <c r="W133" i="43"/>
  <c r="AA133" i="43"/>
  <c r="G133" i="43"/>
  <c r="D133" i="43"/>
  <c r="H289" i="43"/>
  <c r="F289" i="43"/>
  <c r="I289" i="43"/>
  <c r="Y289" i="43"/>
  <c r="AA289" i="43"/>
  <c r="Z289" i="43"/>
  <c r="W289" i="43"/>
  <c r="AC289" i="43"/>
  <c r="V289" i="43"/>
  <c r="X289" i="43"/>
  <c r="D289" i="43"/>
  <c r="C289" i="43"/>
  <c r="I210" i="43"/>
  <c r="I52" i="43"/>
  <c r="I387" i="43"/>
  <c r="B392" i="43"/>
  <c r="I392" i="43" s="1"/>
  <c r="H393" i="43" s="1"/>
  <c r="I257" i="43"/>
  <c r="B262" i="43"/>
  <c r="I262" i="43" s="1"/>
  <c r="H133" i="43"/>
  <c r="I335" i="43"/>
  <c r="I309" i="43"/>
  <c r="J288" i="43"/>
  <c r="I154" i="43"/>
  <c r="I440" i="43"/>
  <c r="I231" i="43"/>
  <c r="B236" i="43"/>
  <c r="I236" i="43" s="1"/>
  <c r="I388" i="43"/>
  <c r="I340" i="43"/>
  <c r="G341" i="43" s="1"/>
  <c r="C367" i="43"/>
  <c r="C185" i="43"/>
  <c r="H159" i="43"/>
  <c r="I314" i="43"/>
  <c r="E419" i="43"/>
  <c r="F419" i="43"/>
  <c r="I419" i="43"/>
  <c r="Y419" i="43"/>
  <c r="W419" i="43"/>
  <c r="AA419" i="43"/>
  <c r="X419" i="43"/>
  <c r="AC419" i="43"/>
  <c r="Z419" i="43"/>
  <c r="V419" i="43"/>
  <c r="H419" i="43"/>
  <c r="C419" i="43"/>
  <c r="I258" i="43"/>
  <c r="I232" i="43"/>
  <c r="E367" i="43"/>
  <c r="J132" i="43"/>
  <c r="D159" i="43"/>
  <c r="G289" i="43"/>
  <c r="D185" i="43"/>
  <c r="D54" i="43"/>
  <c r="C54" i="43"/>
  <c r="H54" i="43"/>
  <c r="G54" i="43"/>
  <c r="E54" i="43"/>
  <c r="I310" i="43"/>
  <c r="B341" i="43" l="1"/>
  <c r="F211" i="43"/>
  <c r="I211" i="43"/>
  <c r="AC211" i="43"/>
  <c r="Y211" i="43"/>
  <c r="Z211" i="43"/>
  <c r="W211" i="43"/>
  <c r="V211" i="43"/>
  <c r="AA211" i="43"/>
  <c r="X211" i="43"/>
  <c r="C211" i="43"/>
  <c r="G211" i="43"/>
  <c r="E211" i="43"/>
  <c r="H211" i="43"/>
  <c r="J210" i="43"/>
  <c r="D211" i="43"/>
  <c r="S50" i="43"/>
  <c r="AJ50" i="43" s="1"/>
  <c r="B263" i="43"/>
  <c r="F263" i="43"/>
  <c r="I263" i="43"/>
  <c r="Y263" i="43"/>
  <c r="X263" i="43"/>
  <c r="AA263" i="43"/>
  <c r="AC263" i="43"/>
  <c r="Z263" i="43"/>
  <c r="W263" i="43"/>
  <c r="V263" i="43"/>
  <c r="G263" i="43"/>
  <c r="E263" i="43"/>
  <c r="H263" i="43"/>
  <c r="D263" i="43"/>
  <c r="F341" i="43"/>
  <c r="I341" i="43"/>
  <c r="AC341" i="43"/>
  <c r="V341" i="43"/>
  <c r="W341" i="43"/>
  <c r="X341" i="43"/>
  <c r="AA341" i="43"/>
  <c r="Y341" i="43"/>
  <c r="Z341" i="43"/>
  <c r="C341" i="43"/>
  <c r="H341" i="43"/>
  <c r="D341" i="43"/>
  <c r="J262" i="43"/>
  <c r="B393" i="43"/>
  <c r="I393" i="43"/>
  <c r="F393" i="43"/>
  <c r="X393" i="43"/>
  <c r="AC393" i="43"/>
  <c r="Z393" i="43"/>
  <c r="AA393" i="43"/>
  <c r="W393" i="43"/>
  <c r="Y393" i="43"/>
  <c r="V393" i="43"/>
  <c r="C393" i="43"/>
  <c r="D393" i="43"/>
  <c r="G393" i="43"/>
  <c r="E393" i="43"/>
  <c r="E341" i="43"/>
  <c r="J340" i="43"/>
  <c r="J392" i="43"/>
  <c r="I49" i="43"/>
  <c r="B54" i="43"/>
  <c r="I54" i="43" s="1"/>
  <c r="H55" i="43" s="1"/>
  <c r="J314" i="43"/>
  <c r="F315" i="43"/>
  <c r="I315" i="43"/>
  <c r="Z315" i="43"/>
  <c r="AC315" i="43"/>
  <c r="AA315" i="43"/>
  <c r="W315" i="43"/>
  <c r="Y315" i="43"/>
  <c r="V315" i="43"/>
  <c r="X315" i="43"/>
  <c r="H315" i="43"/>
  <c r="B315" i="43"/>
  <c r="E315" i="43"/>
  <c r="G315" i="43"/>
  <c r="C315" i="43"/>
  <c r="B237" i="43"/>
  <c r="F237" i="43"/>
  <c r="I237" i="43"/>
  <c r="AA237" i="43"/>
  <c r="AC237" i="43"/>
  <c r="Z237" i="43"/>
  <c r="W237" i="43"/>
  <c r="V237" i="43"/>
  <c r="E237" i="43"/>
  <c r="X237" i="43"/>
  <c r="Y237" i="43"/>
  <c r="G237" i="43"/>
  <c r="D237" i="43"/>
  <c r="H237" i="43"/>
  <c r="C237" i="43"/>
  <c r="C263" i="43"/>
  <c r="J236" i="43"/>
  <c r="B211" i="43"/>
  <c r="D315" i="43"/>
  <c r="I50" i="43"/>
  <c r="G55" i="43" l="1"/>
  <c r="C55" i="43"/>
  <c r="E55" i="43"/>
  <c r="J54" i="43"/>
  <c r="D55" i="43"/>
  <c r="B55" i="43"/>
  <c r="F55" i="43"/>
  <c r="I55" i="43"/>
  <c r="AC55" i="43"/>
  <c r="V55" i="43"/>
  <c r="AA55" i="43"/>
  <c r="Z55" i="43"/>
  <c r="W55" i="43"/>
  <c r="Y55" i="43"/>
  <c r="X55" i="43"/>
  <c r="AI311" i="48" l="1"/>
  <c r="AJ311" i="48" s="1"/>
  <c r="AI51" i="48" l="1"/>
  <c r="AJ51" i="48" s="1"/>
  <c r="AI331" i="48" l="1"/>
  <c r="AI294" i="48"/>
  <c r="AI269" i="48"/>
  <c r="AI150" i="48"/>
  <c r="AG314" i="48"/>
  <c r="AI350" i="48"/>
  <c r="AI361" i="48"/>
  <c r="AI410" i="48"/>
  <c r="AI283" i="48"/>
  <c r="Z288" i="48"/>
  <c r="AI242" i="48"/>
  <c r="AI204" i="48"/>
  <c r="AI179" i="48"/>
  <c r="AI171" i="48"/>
  <c r="AI152" i="48"/>
  <c r="AI140" i="48"/>
  <c r="AI123" i="48"/>
  <c r="AI400" i="48"/>
  <c r="AI423" i="48"/>
  <c r="AG158" i="48"/>
  <c r="AG184" i="48"/>
  <c r="AI373" i="48"/>
  <c r="AI405" i="48"/>
  <c r="AI297" i="48"/>
  <c r="AG236" i="48"/>
  <c r="AI436" i="48"/>
  <c r="AI431" i="48"/>
  <c r="AI398" i="48"/>
  <c r="AI428" i="48"/>
  <c r="AI353" i="48"/>
  <c r="AI348" i="48"/>
  <c r="AG262" i="48"/>
  <c r="AD132" i="48"/>
  <c r="AI254" i="48"/>
  <c r="AF262" i="48"/>
  <c r="Y236" i="48"/>
  <c r="AD184" i="48"/>
  <c r="Y158" i="48"/>
  <c r="AI114" i="48"/>
  <c r="Z132" i="48"/>
  <c r="AI401" i="48"/>
  <c r="AI374" i="48"/>
  <c r="AI358" i="48"/>
  <c r="AF366" i="48"/>
  <c r="AI332" i="48"/>
  <c r="Y340" i="48"/>
  <c r="AI295" i="48"/>
  <c r="AI270" i="48"/>
  <c r="Z366" i="48"/>
  <c r="AI335" i="48"/>
  <c r="AI327" i="48"/>
  <c r="AI321" i="48"/>
  <c r="AE340" i="48"/>
  <c r="X288" i="48"/>
  <c r="AI249" i="48"/>
  <c r="AI245" i="48"/>
  <c r="AE262" i="48"/>
  <c r="AI216" i="48"/>
  <c r="AI191" i="48"/>
  <c r="AI164" i="48"/>
  <c r="AA132" i="48"/>
  <c r="W236" i="48"/>
  <c r="AI202" i="48"/>
  <c r="W158" i="48"/>
  <c r="X132" i="48"/>
  <c r="W288" i="48"/>
  <c r="AG340" i="48"/>
  <c r="AI379" i="48"/>
  <c r="W340" i="48"/>
  <c r="AI298" i="48"/>
  <c r="AF314" i="48"/>
  <c r="AI219" i="48"/>
  <c r="AI194" i="48"/>
  <c r="AI111" i="48"/>
  <c r="AI399" i="48"/>
  <c r="AI435" i="48"/>
  <c r="AI349" i="48"/>
  <c r="AI409" i="48"/>
  <c r="AA366" i="48"/>
  <c r="AI293" i="48"/>
  <c r="AI345" i="48"/>
  <c r="V366" i="48"/>
  <c r="AI322" i="48"/>
  <c r="Z340" i="48"/>
  <c r="AI243" i="48"/>
  <c r="Z262" i="48"/>
  <c r="AI205" i="48"/>
  <c r="AI189" i="48"/>
  <c r="AI153" i="48"/>
  <c r="AI141" i="48"/>
  <c r="AE158" i="48"/>
  <c r="AI124" i="48"/>
  <c r="W132" i="48"/>
  <c r="Y262" i="48"/>
  <c r="W184" i="48"/>
  <c r="AI149" i="48"/>
  <c r="AI267" i="48"/>
  <c r="V288" i="48"/>
  <c r="AE236" i="48"/>
  <c r="AE184" i="48"/>
  <c r="AI427" i="48"/>
  <c r="AI386" i="48"/>
  <c r="Y366" i="48"/>
  <c r="AI308" i="48"/>
  <c r="AI296" i="48"/>
  <c r="AI275" i="48"/>
  <c r="AI271" i="48"/>
  <c r="AF288" i="48"/>
  <c r="X340" i="48"/>
  <c r="AI305" i="48"/>
  <c r="AI279" i="48"/>
  <c r="AI268" i="48"/>
  <c r="AI246" i="48"/>
  <c r="X262" i="48"/>
  <c r="AI217" i="48"/>
  <c r="Z236" i="48"/>
  <c r="AI192" i="48"/>
  <c r="AI165" i="48"/>
  <c r="Z184" i="48"/>
  <c r="W262" i="48"/>
  <c r="AI228" i="48"/>
  <c r="AI175" i="48"/>
  <c r="AI112" i="48"/>
  <c r="AA340" i="48"/>
  <c r="X366" i="48"/>
  <c r="AI257" i="48"/>
  <c r="AI167" i="48"/>
  <c r="AI138" i="48"/>
  <c r="Y184" i="48"/>
  <c r="AI412" i="48"/>
  <c r="AI402" i="48"/>
  <c r="AI375" i="48"/>
  <c r="AI424" i="48"/>
  <c r="AI425" i="48"/>
  <c r="AI397" i="48"/>
  <c r="AI372" i="48"/>
  <c r="AI360" i="48"/>
  <c r="AI384" i="48"/>
  <c r="W366" i="48"/>
  <c r="AI301" i="48"/>
  <c r="AI282" i="48"/>
  <c r="AD288" i="48"/>
  <c r="AI346" i="48"/>
  <c r="AI323" i="48"/>
  <c r="V340" i="48"/>
  <c r="AI319" i="48"/>
  <c r="AG288" i="48"/>
  <c r="AI241" i="48"/>
  <c r="AI220" i="48"/>
  <c r="X236" i="48"/>
  <c r="AI178" i="48"/>
  <c r="AI168" i="48"/>
  <c r="X184" i="48"/>
  <c r="AI139" i="48"/>
  <c r="Z158" i="48"/>
  <c r="AF236" i="48"/>
  <c r="AF158" i="48"/>
  <c r="AI126" i="48"/>
  <c r="AI119" i="48"/>
  <c r="AI371" i="48"/>
  <c r="AI231" i="48"/>
  <c r="Y132" i="48"/>
  <c r="AI438" i="48"/>
  <c r="AI426" i="48"/>
  <c r="AF340" i="48"/>
  <c r="AG366" i="48"/>
  <c r="AI306" i="48"/>
  <c r="W314" i="48"/>
  <c r="AI280" i="48"/>
  <c r="AE288" i="48"/>
  <c r="AI244" i="48"/>
  <c r="V236" i="48"/>
  <c r="AI215" i="48"/>
  <c r="AI197" i="48"/>
  <c r="AI190" i="48"/>
  <c r="AI163" i="48"/>
  <c r="AI142" i="48"/>
  <c r="X158" i="48"/>
  <c r="AI253" i="48"/>
  <c r="AD236" i="48"/>
  <c r="AI176" i="48"/>
  <c r="AD158" i="48"/>
  <c r="AI113" i="48"/>
  <c r="AE132" i="48"/>
  <c r="AI383" i="48"/>
  <c r="AD366" i="48"/>
  <c r="X314" i="48"/>
  <c r="AI227" i="48"/>
  <c r="AI376" i="48"/>
  <c r="AF605" i="48"/>
  <c r="AI357" i="48"/>
  <c r="AD340" i="48"/>
  <c r="AI309" i="48"/>
  <c r="AE314" i="48"/>
  <c r="AI272" i="48"/>
  <c r="AI347" i="48"/>
  <c r="AE366" i="48"/>
  <c r="AI334" i="48"/>
  <c r="AI324" i="48"/>
  <c r="AI320" i="48"/>
  <c r="AI256" i="48"/>
  <c r="AI230" i="48"/>
  <c r="AI223" i="48"/>
  <c r="AI218" i="48"/>
  <c r="AI193" i="48"/>
  <c r="AI166" i="48"/>
  <c r="AI145" i="48"/>
  <c r="V158" i="48"/>
  <c r="AI137" i="48"/>
  <c r="AA236" i="48"/>
  <c r="AI201" i="48"/>
  <c r="AF184" i="48"/>
  <c r="AI127" i="48"/>
  <c r="AI116" i="48"/>
  <c r="AF617" i="48"/>
  <c r="AF622" i="48"/>
  <c r="AF615" i="48"/>
  <c r="AF614" i="48"/>
  <c r="AF609" i="48"/>
  <c r="AF607" i="48"/>
  <c r="AF618" i="48"/>
  <c r="AG418" i="48"/>
  <c r="AE418" i="48"/>
  <c r="Z418" i="48"/>
  <c r="X418" i="48"/>
  <c r="AF418" i="48"/>
  <c r="Y418" i="48"/>
  <c r="W418" i="48"/>
  <c r="AG444" i="48"/>
  <c r="AE444" i="48"/>
  <c r="AC444" i="48"/>
  <c r="Z444" i="48"/>
  <c r="X444" i="48"/>
  <c r="AF444" i="48"/>
  <c r="W444" i="48"/>
  <c r="AH444" i="48"/>
  <c r="AD444" i="48"/>
  <c r="Y444" i="48"/>
  <c r="AG392" i="48"/>
  <c r="AE392" i="48"/>
  <c r="X392" i="48"/>
  <c r="V392" i="48"/>
  <c r="AF392" i="48"/>
  <c r="W392" i="48"/>
  <c r="AD392" i="48"/>
  <c r="Y392" i="48"/>
  <c r="S331" i="48" l="1"/>
  <c r="AJ331" i="48" s="1"/>
  <c r="S353" i="48"/>
  <c r="AJ353" i="48" s="1"/>
  <c r="S257" i="48"/>
  <c r="S166" i="48"/>
  <c r="AJ166" i="48" s="1"/>
  <c r="S191" i="48"/>
  <c r="AJ191" i="48" s="1"/>
  <c r="AJ257" i="48"/>
  <c r="S305" i="48"/>
  <c r="AJ305" i="48" s="1"/>
  <c r="R288" i="48"/>
  <c r="S298" i="48"/>
  <c r="AJ298" i="48" s="1"/>
  <c r="S350" i="48"/>
  <c r="AJ350" i="48" s="1"/>
  <c r="S426" i="48"/>
  <c r="AJ426" i="48" s="1"/>
  <c r="AF610" i="48"/>
  <c r="S149" i="48"/>
  <c r="AJ149" i="48" s="1"/>
  <c r="S123" i="48"/>
  <c r="AJ123" i="48" s="1"/>
  <c r="Q158" i="48"/>
  <c r="N184" i="48"/>
  <c r="S194" i="48"/>
  <c r="AJ194" i="48" s="1"/>
  <c r="S230" i="48"/>
  <c r="AJ230" i="48" s="1"/>
  <c r="S323" i="48"/>
  <c r="AJ323" i="48" s="1"/>
  <c r="S295" i="48"/>
  <c r="AJ295" i="48" s="1"/>
  <c r="S384" i="48"/>
  <c r="AJ384" i="48" s="1"/>
  <c r="S372" i="48"/>
  <c r="AJ372" i="48" s="1"/>
  <c r="S438" i="48"/>
  <c r="AJ438" i="48" s="1"/>
  <c r="S386" i="48"/>
  <c r="AJ386" i="48" s="1"/>
  <c r="S423" i="48"/>
  <c r="AJ423" i="48" s="1"/>
  <c r="AI41" i="48"/>
  <c r="S150" i="48"/>
  <c r="AJ150" i="48" s="1"/>
  <c r="S139" i="48"/>
  <c r="AJ139" i="48" s="1"/>
  <c r="S197" i="48"/>
  <c r="AJ197" i="48" s="1"/>
  <c r="Q340" i="48"/>
  <c r="S271" i="48"/>
  <c r="AJ271" i="48" s="1"/>
  <c r="S358" i="48"/>
  <c r="AJ358" i="48" s="1"/>
  <c r="S400" i="48"/>
  <c r="AJ400" i="48" s="1"/>
  <c r="S425" i="48"/>
  <c r="AJ425" i="48" s="1"/>
  <c r="AI34" i="48"/>
  <c r="S126" i="48"/>
  <c r="AJ126" i="48" s="1"/>
  <c r="S167" i="48"/>
  <c r="AJ167" i="48" s="1"/>
  <c r="S204" i="48"/>
  <c r="AJ204" i="48" s="1"/>
  <c r="S242" i="48"/>
  <c r="AJ242" i="48" s="1"/>
  <c r="S268" i="48"/>
  <c r="AJ268" i="48" s="1"/>
  <c r="R314" i="48"/>
  <c r="S327" i="48"/>
  <c r="AJ327" i="48" s="1"/>
  <c r="S301" i="48"/>
  <c r="AJ301" i="48" s="1"/>
  <c r="S427" i="48"/>
  <c r="AJ427" i="48" s="1"/>
  <c r="M184" i="48"/>
  <c r="S308" i="48"/>
  <c r="AJ308" i="48" s="1"/>
  <c r="S402" i="48"/>
  <c r="AJ402" i="48" s="1"/>
  <c r="S111" i="48"/>
  <c r="S116" i="48"/>
  <c r="AJ116" i="48" s="1"/>
  <c r="R184" i="48"/>
  <c r="S138" i="48"/>
  <c r="AJ138" i="48" s="1"/>
  <c r="S165" i="48"/>
  <c r="AJ165" i="48" s="1"/>
  <c r="Q262" i="48"/>
  <c r="N288" i="48"/>
  <c r="S324" i="48"/>
  <c r="AJ324" i="48" s="1"/>
  <c r="S270" i="48"/>
  <c r="AJ270" i="48" s="1"/>
  <c r="S297" i="48"/>
  <c r="AJ297" i="48" s="1"/>
  <c r="S409" i="48"/>
  <c r="AJ409" i="48" s="1"/>
  <c r="S397" i="48"/>
  <c r="N158" i="48"/>
  <c r="S168" i="48"/>
  <c r="AJ168" i="48" s="1"/>
  <c r="S193" i="48"/>
  <c r="AJ193" i="48" s="1"/>
  <c r="S306" i="48"/>
  <c r="AJ306" i="48" s="1"/>
  <c r="S269" i="48"/>
  <c r="AJ269" i="48" s="1"/>
  <c r="S357" i="48"/>
  <c r="AJ357" i="48" s="1"/>
  <c r="S398" i="48"/>
  <c r="AJ398" i="48" s="1"/>
  <c r="AI48" i="48"/>
  <c r="S142" i="48"/>
  <c r="AJ142" i="48" s="1"/>
  <c r="L236" i="48"/>
  <c r="S215" i="48"/>
  <c r="S319" i="48"/>
  <c r="AJ319" i="48" s="1"/>
  <c r="L340" i="48"/>
  <c r="S309" i="48"/>
  <c r="AJ309" i="48" s="1"/>
  <c r="S399" i="48"/>
  <c r="AJ399" i="48" s="1"/>
  <c r="S141" i="48"/>
  <c r="AJ141" i="48" s="1"/>
  <c r="S205" i="48"/>
  <c r="AJ205" i="48" s="1"/>
  <c r="S241" i="48"/>
  <c r="Q288" i="48"/>
  <c r="S345" i="48"/>
  <c r="L366" i="48"/>
  <c r="S275" i="48"/>
  <c r="AJ275" i="48" s="1"/>
  <c r="R366" i="48"/>
  <c r="S360" i="48"/>
  <c r="AJ360" i="48" s="1"/>
  <c r="AI413" i="48"/>
  <c r="S436" i="48"/>
  <c r="AJ436" i="48" s="1"/>
  <c r="L158" i="48"/>
  <c r="S137" i="48"/>
  <c r="S140" i="48"/>
  <c r="AJ140" i="48" s="1"/>
  <c r="S227" i="48"/>
  <c r="AJ227" i="48" s="1"/>
  <c r="S244" i="48"/>
  <c r="AJ244" i="48" s="1"/>
  <c r="S127" i="48"/>
  <c r="AJ127" i="48" s="1"/>
  <c r="S202" i="48"/>
  <c r="AJ202" i="48" s="1"/>
  <c r="S145" i="48"/>
  <c r="AJ145" i="48" s="1"/>
  <c r="S246" i="48"/>
  <c r="AJ246" i="48" s="1"/>
  <c r="N340" i="48"/>
  <c r="M340" i="48"/>
  <c r="S349" i="48"/>
  <c r="AJ349" i="48" s="1"/>
  <c r="S401" i="48"/>
  <c r="AJ401" i="48" s="1"/>
  <c r="Q132" i="48"/>
  <c r="Q236" i="48"/>
  <c r="N262" i="48"/>
  <c r="N366" i="48"/>
  <c r="S283" i="48"/>
  <c r="AJ283" i="48" s="1"/>
  <c r="S383" i="48"/>
  <c r="AJ383" i="48" s="1"/>
  <c r="S373" i="48"/>
  <c r="AJ373" i="48" s="1"/>
  <c r="AI38" i="48"/>
  <c r="AI45" i="48"/>
  <c r="S124" i="48"/>
  <c r="AJ124" i="48" s="1"/>
  <c r="S231" i="48"/>
  <c r="AJ231" i="48" s="1"/>
  <c r="S112" i="48"/>
  <c r="AJ112" i="48" s="1"/>
  <c r="S201" i="48"/>
  <c r="AJ201" i="48" s="1"/>
  <c r="S253" i="48"/>
  <c r="AJ253" i="48" s="1"/>
  <c r="S171" i="48"/>
  <c r="AJ171" i="48" s="1"/>
  <c r="S119" i="48"/>
  <c r="AJ119" i="48" s="1"/>
  <c r="S228" i="48"/>
  <c r="AJ228" i="48" s="1"/>
  <c r="S254" i="48"/>
  <c r="AJ254" i="48" s="1"/>
  <c r="S179" i="48"/>
  <c r="AJ179" i="48" s="1"/>
  <c r="N236" i="48"/>
  <c r="S424" i="48"/>
  <c r="AJ424" i="48" s="1"/>
  <c r="S431" i="48"/>
  <c r="AJ431" i="48" s="1"/>
  <c r="M236" i="48"/>
  <c r="S113" i="48"/>
  <c r="AJ113" i="48" s="1"/>
  <c r="S175" i="48"/>
  <c r="AJ175" i="48" s="1"/>
  <c r="S217" i="48"/>
  <c r="AJ217" i="48" s="1"/>
  <c r="S320" i="48"/>
  <c r="AJ320" i="48" s="1"/>
  <c r="S334" i="48"/>
  <c r="AJ334" i="48" s="1"/>
  <c r="S282" i="48"/>
  <c r="AJ282" i="48" s="1"/>
  <c r="S428" i="48"/>
  <c r="AJ428" i="48" s="1"/>
  <c r="S374" i="48"/>
  <c r="AJ374" i="48" s="1"/>
  <c r="S405" i="48"/>
  <c r="AJ405" i="48" s="1"/>
  <c r="R158" i="48"/>
  <c r="M262" i="48"/>
  <c r="S152" i="48"/>
  <c r="AJ152" i="48" s="1"/>
  <c r="S178" i="48"/>
  <c r="AJ178" i="48" s="1"/>
  <c r="S216" i="48"/>
  <c r="AJ216" i="48" s="1"/>
  <c r="S243" i="48"/>
  <c r="AJ243" i="48" s="1"/>
  <c r="S346" i="48"/>
  <c r="AJ346" i="48" s="1"/>
  <c r="Q314" i="48"/>
  <c r="R340" i="48"/>
  <c r="S410" i="48"/>
  <c r="AJ410" i="48" s="1"/>
  <c r="S371" i="48"/>
  <c r="AJ371" i="48" s="1"/>
  <c r="S375" i="48"/>
  <c r="AJ375" i="48" s="1"/>
  <c r="AF606" i="48"/>
  <c r="AI46" i="48"/>
  <c r="S272" i="48"/>
  <c r="AJ272" i="48" s="1"/>
  <c r="M158" i="48"/>
  <c r="S176" i="48"/>
  <c r="AJ176" i="48" s="1"/>
  <c r="S153" i="48"/>
  <c r="AJ153" i="48" s="1"/>
  <c r="S190" i="48"/>
  <c r="AJ190" i="48" s="1"/>
  <c r="S219" i="48"/>
  <c r="AJ219" i="48" s="1"/>
  <c r="S279" i="48"/>
  <c r="AJ279" i="48" s="1"/>
  <c r="S321" i="48"/>
  <c r="AJ321" i="48" s="1"/>
  <c r="S335" i="48"/>
  <c r="AJ335" i="48" s="1"/>
  <c r="S293" i="48"/>
  <c r="S332" i="48"/>
  <c r="AJ332" i="48" s="1"/>
  <c r="S361" i="48"/>
  <c r="AJ361" i="48" s="1"/>
  <c r="S376" i="48"/>
  <c r="AJ376" i="48" s="1"/>
  <c r="M132" i="48"/>
  <c r="Q184" i="48"/>
  <c r="S189" i="48"/>
  <c r="S218" i="48"/>
  <c r="AJ218" i="48" s="1"/>
  <c r="S245" i="48"/>
  <c r="AJ245" i="48" s="1"/>
  <c r="S347" i="48"/>
  <c r="AJ347" i="48" s="1"/>
  <c r="S294" i="48"/>
  <c r="AJ294" i="48" s="1"/>
  <c r="S379" i="48"/>
  <c r="AJ379" i="48" s="1"/>
  <c r="AI33" i="48"/>
  <c r="L288" i="48"/>
  <c r="S267" i="48"/>
  <c r="S114" i="48"/>
  <c r="AJ114" i="48" s="1"/>
  <c r="R236" i="48"/>
  <c r="R262" i="48"/>
  <c r="S163" i="48"/>
  <c r="AJ163" i="48" s="1"/>
  <c r="S192" i="48"/>
  <c r="AJ192" i="48" s="1"/>
  <c r="S223" i="48"/>
  <c r="AJ223" i="48" s="1"/>
  <c r="S256" i="48"/>
  <c r="AJ256" i="48" s="1"/>
  <c r="S280" i="48"/>
  <c r="AJ280" i="48" s="1"/>
  <c r="S322" i="48"/>
  <c r="AJ322" i="48" s="1"/>
  <c r="Q366" i="48"/>
  <c r="M366" i="48"/>
  <c r="S435" i="48"/>
  <c r="AJ435" i="48" s="1"/>
  <c r="V444" i="48"/>
  <c r="AI439" i="48"/>
  <c r="S412" i="48"/>
  <c r="AJ412" i="48" s="1"/>
  <c r="S164" i="48"/>
  <c r="AJ164" i="48" s="1"/>
  <c r="S220" i="48"/>
  <c r="AJ220" i="48" s="1"/>
  <c r="S249" i="48"/>
  <c r="AJ249" i="48" s="1"/>
  <c r="S296" i="48"/>
  <c r="AJ296" i="48" s="1"/>
  <c r="S348" i="48"/>
  <c r="AJ348" i="48" s="1"/>
  <c r="AI36" i="48"/>
  <c r="AI35" i="48"/>
  <c r="AF621" i="48"/>
  <c r="M392" i="48"/>
  <c r="R444" i="48"/>
  <c r="Q444" i="48"/>
  <c r="R418" i="48"/>
  <c r="M418" i="48"/>
  <c r="S180" i="48"/>
  <c r="AJ180" i="48" s="1"/>
  <c r="S336" i="48"/>
  <c r="AJ336" i="48" s="1"/>
  <c r="S310" i="48"/>
  <c r="AJ310" i="48" s="1"/>
  <c r="S206" i="48"/>
  <c r="AJ206" i="48" s="1"/>
  <c r="S232" i="48"/>
  <c r="AJ232" i="48" s="1"/>
  <c r="S154" i="48"/>
  <c r="AJ154" i="48" s="1"/>
  <c r="L392" i="48"/>
  <c r="S362" i="48"/>
  <c r="AJ362" i="48" s="1"/>
  <c r="S258" i="48"/>
  <c r="AJ258" i="48" s="1"/>
  <c r="S284" i="48"/>
  <c r="AJ284" i="48" s="1"/>
  <c r="N444" i="48"/>
  <c r="I252" i="48" l="1"/>
  <c r="I301" i="48"/>
  <c r="I296" i="48"/>
  <c r="I172" i="48"/>
  <c r="I217" i="48"/>
  <c r="I298" i="48"/>
  <c r="I269" i="48"/>
  <c r="I144" i="48"/>
  <c r="I386" i="48"/>
  <c r="I349" i="48"/>
  <c r="I272" i="48"/>
  <c r="I140" i="48"/>
  <c r="I205" i="48"/>
  <c r="I409" i="48"/>
  <c r="I204" i="48"/>
  <c r="S48" i="48"/>
  <c r="AJ48" i="48" s="1"/>
  <c r="I304" i="48"/>
  <c r="I146" i="48"/>
  <c r="I300" i="48"/>
  <c r="I218" i="48"/>
  <c r="I424" i="48"/>
  <c r="I324" i="48"/>
  <c r="I201" i="48"/>
  <c r="I359" i="48"/>
  <c r="I379" i="48"/>
  <c r="I333" i="48"/>
  <c r="I147" i="48"/>
  <c r="I353" i="48"/>
  <c r="I142" i="48"/>
  <c r="I227" i="48"/>
  <c r="I297" i="48"/>
  <c r="I323" i="48"/>
  <c r="D158" i="48"/>
  <c r="I402" i="48"/>
  <c r="D366" i="48"/>
  <c r="I320" i="48"/>
  <c r="I229" i="48"/>
  <c r="I173" i="48"/>
  <c r="I358" i="48"/>
  <c r="I294" i="48"/>
  <c r="I168" i="48"/>
  <c r="I326" i="48"/>
  <c r="I400" i="48"/>
  <c r="I434" i="48"/>
  <c r="I357" i="48"/>
  <c r="I166" i="48"/>
  <c r="I332" i="48"/>
  <c r="I176" i="48"/>
  <c r="I354" i="48"/>
  <c r="I193" i="48"/>
  <c r="I437" i="48"/>
  <c r="I249" i="48"/>
  <c r="I190" i="48"/>
  <c r="I222" i="48"/>
  <c r="I149" i="48"/>
  <c r="I380" i="48"/>
  <c r="I427" i="48"/>
  <c r="I282" i="48"/>
  <c r="I230" i="48"/>
  <c r="I148" i="48"/>
  <c r="I348" i="48"/>
  <c r="I303" i="48"/>
  <c r="I220" i="48"/>
  <c r="I412" i="48"/>
  <c r="I428" i="48"/>
  <c r="I327" i="48"/>
  <c r="I277" i="48"/>
  <c r="AJ345" i="48"/>
  <c r="H340" i="48"/>
  <c r="I118" i="48"/>
  <c r="I250" i="48"/>
  <c r="H184" i="48"/>
  <c r="I254" i="48"/>
  <c r="I271" i="48"/>
  <c r="I328" i="48"/>
  <c r="I127" i="48"/>
  <c r="I410" i="48"/>
  <c r="I331" i="48"/>
  <c r="I257" i="48"/>
  <c r="I141" i="48"/>
  <c r="C184" i="48"/>
  <c r="I278" i="48"/>
  <c r="D340" i="48"/>
  <c r="I223" i="48"/>
  <c r="I121" i="48"/>
  <c r="I346" i="48"/>
  <c r="I226" i="48"/>
  <c r="I438" i="48"/>
  <c r="C340" i="48"/>
  <c r="I406" i="48"/>
  <c r="I373" i="48"/>
  <c r="I383" i="48"/>
  <c r="I329" i="48"/>
  <c r="I174" i="48"/>
  <c r="I139" i="48"/>
  <c r="I397" i="48"/>
  <c r="L444" i="48"/>
  <c r="I276" i="48"/>
  <c r="B340" i="48"/>
  <c r="I319" i="48"/>
  <c r="I256" i="48"/>
  <c r="I219" i="48"/>
  <c r="I145" i="48"/>
  <c r="I228" i="48"/>
  <c r="I175" i="48"/>
  <c r="I119" i="48"/>
  <c r="I436" i="48"/>
  <c r="I350" i="48"/>
  <c r="G340" i="48"/>
  <c r="I224" i="48"/>
  <c r="I191" i="48"/>
  <c r="G132" i="48"/>
  <c r="I423" i="48"/>
  <c r="I435" i="48"/>
  <c r="I309" i="48"/>
  <c r="I334" i="48"/>
  <c r="I281" i="48"/>
  <c r="I192" i="48"/>
  <c r="G158" i="48"/>
  <c r="I225" i="48"/>
  <c r="I170" i="48"/>
  <c r="I381" i="48"/>
  <c r="S34" i="48"/>
  <c r="AJ34" i="48" s="1"/>
  <c r="G314" i="48"/>
  <c r="AJ111" i="48"/>
  <c r="I385" i="48"/>
  <c r="I279" i="48"/>
  <c r="I138" i="48"/>
  <c r="I355" i="48"/>
  <c r="I216" i="48"/>
  <c r="B236" i="48"/>
  <c r="G184" i="48"/>
  <c r="C132" i="48"/>
  <c r="I405" i="48"/>
  <c r="G262" i="48"/>
  <c r="I253" i="48"/>
  <c r="I126" i="48"/>
  <c r="I280" i="48"/>
  <c r="I113" i="48"/>
  <c r="I408" i="48"/>
  <c r="I432" i="48"/>
  <c r="I283" i="48"/>
  <c r="I376" i="48"/>
  <c r="D262" i="48"/>
  <c r="C262" i="48"/>
  <c r="I374" i="48"/>
  <c r="G366" i="48"/>
  <c r="I244" i="48"/>
  <c r="I125" i="48"/>
  <c r="I352" i="48"/>
  <c r="I150" i="48"/>
  <c r="I401" i="48"/>
  <c r="I295" i="48"/>
  <c r="I322" i="48"/>
  <c r="I171" i="48"/>
  <c r="I122" i="48"/>
  <c r="I114" i="48"/>
  <c r="D236" i="48"/>
  <c r="S36" i="48"/>
  <c r="AJ36" i="48" s="1"/>
  <c r="S41" i="48"/>
  <c r="AJ41" i="48" s="1"/>
  <c r="AJ241" i="48"/>
  <c r="I345" i="48"/>
  <c r="B366" i="48"/>
  <c r="I270" i="48"/>
  <c r="I426" i="48"/>
  <c r="I202" i="48"/>
  <c r="S45" i="48"/>
  <c r="AJ45" i="48" s="1"/>
  <c r="S35" i="48"/>
  <c r="AJ35" i="48" s="1"/>
  <c r="AJ189" i="48"/>
  <c r="I398" i="48"/>
  <c r="I306" i="48"/>
  <c r="I243" i="48"/>
  <c r="I433" i="48"/>
  <c r="C366" i="48"/>
  <c r="I246" i="48"/>
  <c r="H366" i="48"/>
  <c r="I308" i="48"/>
  <c r="I305" i="48"/>
  <c r="I164" i="48"/>
  <c r="I431" i="48"/>
  <c r="I372" i="48"/>
  <c r="I163" i="48"/>
  <c r="C158" i="48"/>
  <c r="I371" i="48"/>
  <c r="I241" i="48"/>
  <c r="I137" i="48"/>
  <c r="B158" i="48"/>
  <c r="I425" i="48"/>
  <c r="I382" i="48"/>
  <c r="I275" i="48"/>
  <c r="I152" i="48"/>
  <c r="I430" i="48"/>
  <c r="I293" i="48"/>
  <c r="I330" i="48"/>
  <c r="I268" i="48"/>
  <c r="I242" i="48"/>
  <c r="I153" i="48"/>
  <c r="I203" i="48"/>
  <c r="I360" i="48"/>
  <c r="H288" i="48"/>
  <c r="I231" i="48"/>
  <c r="I399" i="48"/>
  <c r="I384" i="48"/>
  <c r="I321" i="48"/>
  <c r="I167" i="48"/>
  <c r="I123" i="48"/>
  <c r="H262" i="48"/>
  <c r="S46" i="48"/>
  <c r="AJ46" i="48" s="1"/>
  <c r="AJ293" i="48"/>
  <c r="I124" i="48"/>
  <c r="I116" i="48"/>
  <c r="G288" i="48"/>
  <c r="I120" i="48"/>
  <c r="I356" i="48"/>
  <c r="I347" i="48"/>
  <c r="I197" i="48"/>
  <c r="H158" i="48"/>
  <c r="I335" i="48"/>
  <c r="I198" i="48"/>
  <c r="I165" i="48"/>
  <c r="I112" i="48"/>
  <c r="G236" i="48"/>
  <c r="H236" i="48"/>
  <c r="S38" i="48"/>
  <c r="AJ38" i="48" s="1"/>
  <c r="I245" i="48"/>
  <c r="I179" i="48"/>
  <c r="C236" i="48"/>
  <c r="AJ267" i="48"/>
  <c r="AJ397" i="48"/>
  <c r="I302" i="48"/>
  <c r="I189" i="48"/>
  <c r="I361" i="48"/>
  <c r="D288" i="48"/>
  <c r="I251" i="48"/>
  <c r="I375" i="48"/>
  <c r="I178" i="48"/>
  <c r="B288" i="48"/>
  <c r="I267" i="48"/>
  <c r="H314" i="48"/>
  <c r="I194" i="48"/>
  <c r="D184" i="48"/>
  <c r="I111" i="48"/>
  <c r="I407" i="48"/>
  <c r="S33" i="48"/>
  <c r="AJ33" i="48" s="1"/>
  <c r="AJ137" i="48"/>
  <c r="AJ215" i="48"/>
  <c r="R392" i="48"/>
  <c r="M444" i="48"/>
  <c r="N418" i="48"/>
  <c r="Q392" i="48"/>
  <c r="Q418" i="48"/>
  <c r="D418" i="48"/>
  <c r="D444" i="48"/>
  <c r="G418" i="48"/>
  <c r="C418" i="48"/>
  <c r="C444" i="48"/>
  <c r="H418" i="48"/>
  <c r="G444" i="48"/>
  <c r="H444" i="48"/>
  <c r="G392" i="48"/>
  <c r="H392" i="48"/>
  <c r="C392" i="48"/>
  <c r="S414" i="48"/>
  <c r="AJ414" i="48" s="1"/>
  <c r="S440" i="48"/>
  <c r="AJ440" i="48" s="1"/>
  <c r="S388" i="48"/>
  <c r="AJ388" i="48" s="1"/>
  <c r="B392" i="48"/>
  <c r="I336" i="48" l="1"/>
  <c r="I413" i="48"/>
  <c r="I154" i="48"/>
  <c r="I130" i="48"/>
  <c r="I310" i="48"/>
  <c r="I206" i="48"/>
  <c r="I284" i="48"/>
  <c r="I232" i="48"/>
  <c r="I46" i="48"/>
  <c r="I48" i="48"/>
  <c r="I35" i="48"/>
  <c r="S439" i="48"/>
  <c r="AJ439" i="48" s="1"/>
  <c r="I180" i="48"/>
  <c r="I362" i="48"/>
  <c r="B444" i="48"/>
  <c r="I439" i="48"/>
  <c r="I41" i="48"/>
  <c r="I33" i="48"/>
  <c r="S413" i="48"/>
  <c r="AJ413" i="48" s="1"/>
  <c r="I36" i="48"/>
  <c r="I42" i="48"/>
  <c r="I258" i="48"/>
  <c r="I45" i="48"/>
  <c r="I38" i="48"/>
  <c r="I34" i="48"/>
  <c r="S50" i="48"/>
  <c r="AJ50" i="48" s="1"/>
  <c r="I52" i="48" l="1"/>
  <c r="I440" i="48"/>
  <c r="I414" i="48"/>
  <c r="AI311" i="49" l="1"/>
  <c r="AJ311" i="49" s="1"/>
  <c r="AC314" i="49" l="1"/>
  <c r="AI347" i="49"/>
  <c r="Z210" i="49"/>
  <c r="AH392" i="49"/>
  <c r="AE210" i="49"/>
  <c r="AH262" i="49"/>
  <c r="AC210" i="49"/>
  <c r="AI176" i="49"/>
  <c r="AI439" i="49"/>
  <c r="AI165" i="49"/>
  <c r="Z392" i="49"/>
  <c r="AI294" i="49"/>
  <c r="AI349" i="49"/>
  <c r="AG288" i="49"/>
  <c r="X210" i="49"/>
  <c r="AH210" i="49"/>
  <c r="AE392" i="49"/>
  <c r="AC392" i="49"/>
  <c r="AG314" i="49"/>
  <c r="AI192" i="49"/>
  <c r="AH444" i="49"/>
  <c r="AI405" i="49"/>
  <c r="X392" i="49"/>
  <c r="AG392" i="49"/>
  <c r="AI305" i="49"/>
  <c r="Z314" i="49"/>
  <c r="AI353" i="49"/>
  <c r="AH340" i="49"/>
  <c r="AC288" i="49"/>
  <c r="AG236" i="49"/>
  <c r="AI190" i="49"/>
  <c r="AI171" i="49"/>
  <c r="AI149" i="49"/>
  <c r="AI116" i="49"/>
  <c r="AG184" i="49"/>
  <c r="AI145" i="49"/>
  <c r="AH132" i="49"/>
  <c r="AH158" i="49"/>
  <c r="AG210" i="49"/>
  <c r="AI412" i="49"/>
  <c r="AE314" i="49"/>
  <c r="AI269" i="49"/>
  <c r="AI152" i="49"/>
  <c r="AI345" i="49"/>
  <c r="X314" i="49"/>
  <c r="AG418" i="49"/>
  <c r="AH314" i="49"/>
  <c r="AD444" i="49"/>
  <c r="Y288" i="49"/>
  <c r="AD184" i="49"/>
  <c r="V158" i="49"/>
  <c r="AI137" i="49"/>
  <c r="AA444" i="49"/>
  <c r="AI435" i="49"/>
  <c r="AF444" i="49"/>
  <c r="AI425" i="49"/>
  <c r="AE444" i="49"/>
  <c r="X418" i="49"/>
  <c r="AI374" i="49"/>
  <c r="AI402" i="49"/>
  <c r="AI398" i="49"/>
  <c r="AI322" i="49"/>
  <c r="AI280" i="49"/>
  <c r="AI361" i="49"/>
  <c r="AI357" i="49"/>
  <c r="AI321" i="49"/>
  <c r="AE340" i="49"/>
  <c r="AE288" i="49"/>
  <c r="AI246" i="49"/>
  <c r="Y262" i="49"/>
  <c r="AI204" i="49"/>
  <c r="AA288" i="49"/>
  <c r="AI257" i="49"/>
  <c r="AI249" i="49"/>
  <c r="AI245" i="49"/>
  <c r="V262" i="49"/>
  <c r="AI241" i="49"/>
  <c r="AI220" i="49"/>
  <c r="AI216" i="49"/>
  <c r="X184" i="49"/>
  <c r="AI138" i="49"/>
  <c r="AA132" i="49"/>
  <c r="AI193" i="49"/>
  <c r="AF184" i="49"/>
  <c r="X158" i="49"/>
  <c r="AI124" i="49"/>
  <c r="AH236" i="49"/>
  <c r="V184" i="49"/>
  <c r="AI163" i="49"/>
  <c r="AI409" i="49"/>
  <c r="AI308" i="49"/>
  <c r="AD314" i="49"/>
  <c r="AF236" i="49"/>
  <c r="W132" i="49"/>
  <c r="AI166" i="49"/>
  <c r="AI383" i="49"/>
  <c r="AF392" i="49"/>
  <c r="AD418" i="49"/>
  <c r="V392" i="49"/>
  <c r="AI371" i="49"/>
  <c r="AI331" i="49"/>
  <c r="AF340" i="49"/>
  <c r="AA314" i="49"/>
  <c r="AI350" i="49"/>
  <c r="X340" i="49"/>
  <c r="AI306" i="49"/>
  <c r="AI297" i="49"/>
  <c r="AI272" i="49"/>
  <c r="X288" i="49"/>
  <c r="AC236" i="49"/>
  <c r="AI205" i="49"/>
  <c r="AG262" i="49"/>
  <c r="AD236" i="49"/>
  <c r="AD210" i="49"/>
  <c r="AA158" i="49"/>
  <c r="AI114" i="49"/>
  <c r="Y184" i="49"/>
  <c r="AI150" i="49"/>
  <c r="AC132" i="49"/>
  <c r="AH418" i="49"/>
  <c r="AI346" i="49"/>
  <c r="Y132" i="49"/>
  <c r="AI438" i="49"/>
  <c r="AE236" i="49"/>
  <c r="AI197" i="49"/>
  <c r="AI178" i="49"/>
  <c r="Y444" i="49"/>
  <c r="X444" i="49"/>
  <c r="AI386" i="49"/>
  <c r="AD392" i="49"/>
  <c r="AI400" i="49"/>
  <c r="AA418" i="49"/>
  <c r="AI373" i="49"/>
  <c r="AI334" i="49"/>
  <c r="AD340" i="49"/>
  <c r="AI298" i="49"/>
  <c r="Y314" i="49"/>
  <c r="AI335" i="49"/>
  <c r="AI327" i="49"/>
  <c r="AI323" i="49"/>
  <c r="V340" i="49"/>
  <c r="AI319" i="49"/>
  <c r="AI301" i="49"/>
  <c r="AI267" i="49"/>
  <c r="V288" i="49"/>
  <c r="AI242" i="49"/>
  <c r="AI217" i="49"/>
  <c r="Z236" i="49"/>
  <c r="AI268" i="49"/>
  <c r="AI243" i="49"/>
  <c r="AE262" i="49"/>
  <c r="AI230" i="49"/>
  <c r="AI218" i="49"/>
  <c r="AA236" i="49"/>
  <c r="AI202" i="49"/>
  <c r="AA210" i="49"/>
  <c r="AI142" i="49"/>
  <c r="Y158" i="49"/>
  <c r="AI179" i="49"/>
  <c r="AI175" i="49"/>
  <c r="W184" i="49"/>
  <c r="AG158" i="49"/>
  <c r="Z132" i="49"/>
  <c r="AI397" i="49"/>
  <c r="V418" i="49"/>
  <c r="AF314" i="49"/>
  <c r="AC340" i="49"/>
  <c r="AI426" i="49"/>
  <c r="AI320" i="49"/>
  <c r="AI309" i="49"/>
  <c r="AI244" i="49"/>
  <c r="AF210" i="49"/>
  <c r="AD158" i="49"/>
  <c r="AI436" i="49"/>
  <c r="AI431" i="49"/>
  <c r="AI427" i="49"/>
  <c r="AI401" i="49"/>
  <c r="AE418" i="49"/>
  <c r="AA392" i="49"/>
  <c r="Y418" i="49"/>
  <c r="AI384" i="49"/>
  <c r="AI375" i="49"/>
  <c r="AA340" i="49"/>
  <c r="W314" i="49"/>
  <c r="AI282" i="49"/>
  <c r="AI270" i="49"/>
  <c r="AI253" i="49"/>
  <c r="AF262" i="49"/>
  <c r="AI228" i="49"/>
  <c r="X236" i="49"/>
  <c r="AI275" i="49"/>
  <c r="AI271" i="49"/>
  <c r="AH288" i="49"/>
  <c r="AC262" i="49"/>
  <c r="Y236" i="49"/>
  <c r="Y210" i="49"/>
  <c r="AI167" i="49"/>
  <c r="AE184" i="49"/>
  <c r="W158" i="49"/>
  <c r="AI112" i="49"/>
  <c r="AI139" i="49"/>
  <c r="AE158" i="49"/>
  <c r="X132" i="49"/>
  <c r="AC444" i="49"/>
  <c r="AI293" i="49"/>
  <c r="V314" i="49"/>
  <c r="W262" i="49"/>
  <c r="AF158" i="49"/>
  <c r="AI141" i="49"/>
  <c r="Z444" i="49"/>
  <c r="AI295" i="49"/>
  <c r="Z288" i="49"/>
  <c r="AI194" i="49"/>
  <c r="AI254" i="49"/>
  <c r="AI127" i="49"/>
  <c r="AA184" i="49"/>
  <c r="AI113" i="49"/>
  <c r="AE132" i="49"/>
  <c r="W444" i="49"/>
  <c r="AI423" i="49"/>
  <c r="V444" i="49"/>
  <c r="AI428" i="49"/>
  <c r="AI424" i="49"/>
  <c r="AC418" i="49"/>
  <c r="AI376" i="49"/>
  <c r="Y392" i="49"/>
  <c r="W418" i="49"/>
  <c r="AI379" i="49"/>
  <c r="AI324" i="49"/>
  <c r="Y340" i="49"/>
  <c r="AI296" i="49"/>
  <c r="AI360" i="49"/>
  <c r="AI348" i="49"/>
  <c r="AI332" i="49"/>
  <c r="AI256" i="49"/>
  <c r="AD262" i="49"/>
  <c r="AI231" i="49"/>
  <c r="AI223" i="49"/>
  <c r="V236" i="49"/>
  <c r="AI215" i="49"/>
  <c r="AF288" i="49"/>
  <c r="Z262" i="49"/>
  <c r="AI227" i="49"/>
  <c r="W236" i="49"/>
  <c r="W210" i="49"/>
  <c r="AC184" i="49"/>
  <c r="AI153" i="49"/>
  <c r="AI140" i="49"/>
  <c r="AI123" i="49"/>
  <c r="AF132" i="49"/>
  <c r="AI189" i="49"/>
  <c r="V210" i="49"/>
  <c r="AI168" i="49"/>
  <c r="AI164" i="49"/>
  <c r="AC158" i="49"/>
  <c r="AI119" i="49"/>
  <c r="AI115" i="49"/>
  <c r="AI111" i="49"/>
  <c r="V132" i="49"/>
  <c r="AF605" i="49"/>
  <c r="AG132" i="49"/>
  <c r="AI413" i="49"/>
  <c r="AI372" i="49"/>
  <c r="AF418" i="49"/>
  <c r="Z340" i="49"/>
  <c r="AI219" i="49"/>
  <c r="W288" i="49"/>
  <c r="AI410" i="49"/>
  <c r="AG444" i="49"/>
  <c r="AI399" i="49"/>
  <c r="Z418" i="49"/>
  <c r="AI387" i="49"/>
  <c r="W392" i="49"/>
  <c r="AI358" i="49"/>
  <c r="W340" i="49"/>
  <c r="AG340" i="49"/>
  <c r="AI283" i="49"/>
  <c r="AI279" i="49"/>
  <c r="AA262" i="49"/>
  <c r="AI201" i="49"/>
  <c r="AD288" i="49"/>
  <c r="X262" i="49"/>
  <c r="Z184" i="49"/>
  <c r="AI126" i="49"/>
  <c r="AD132" i="49"/>
  <c r="AI191" i="49"/>
  <c r="AH184" i="49"/>
  <c r="Z158" i="49"/>
  <c r="AI51" i="49"/>
  <c r="AJ51" i="49" s="1"/>
  <c r="AF617" i="49"/>
  <c r="AF607" i="49"/>
  <c r="AF618" i="49"/>
  <c r="AF615" i="49"/>
  <c r="AF610" i="49"/>
  <c r="AF609" i="49"/>
  <c r="AF622" i="49"/>
  <c r="AF614" i="49"/>
  <c r="S295" i="49"/>
  <c r="S191" i="49"/>
  <c r="S361" i="49" l="1"/>
  <c r="S402" i="49"/>
  <c r="AJ402" i="49" s="1"/>
  <c r="AJ361" i="49"/>
  <c r="Q444" i="49"/>
  <c r="S321" i="49"/>
  <c r="AJ321" i="49" s="1"/>
  <c r="S228" i="49"/>
  <c r="AJ228" i="49" s="1"/>
  <c r="S256" i="49"/>
  <c r="AJ256" i="49" s="1"/>
  <c r="S218" i="49"/>
  <c r="AJ218" i="49" s="1"/>
  <c r="O132" i="49"/>
  <c r="R210" i="49"/>
  <c r="S386" i="49"/>
  <c r="AJ386" i="49" s="1"/>
  <c r="S113" i="49"/>
  <c r="AJ113" i="49" s="1"/>
  <c r="S149" i="49"/>
  <c r="AJ149" i="49" s="1"/>
  <c r="S297" i="49"/>
  <c r="AJ297" i="49" s="1"/>
  <c r="S347" i="49"/>
  <c r="AJ347" i="49" s="1"/>
  <c r="M262" i="49"/>
  <c r="S373" i="49"/>
  <c r="AJ373" i="49" s="1"/>
  <c r="R262" i="49"/>
  <c r="Q340" i="49"/>
  <c r="M340" i="49"/>
  <c r="S379" i="49"/>
  <c r="AJ379" i="49" s="1"/>
  <c r="S353" i="49"/>
  <c r="AJ353" i="49" s="1"/>
  <c r="S164" i="49"/>
  <c r="AJ164" i="49" s="1"/>
  <c r="S178" i="49"/>
  <c r="AJ178" i="49" s="1"/>
  <c r="S192" i="49"/>
  <c r="AJ192" i="49" s="1"/>
  <c r="S245" i="49"/>
  <c r="AJ245" i="49" s="1"/>
  <c r="S282" i="49"/>
  <c r="AJ282" i="49" s="1"/>
  <c r="S334" i="49"/>
  <c r="AJ334" i="49" s="1"/>
  <c r="S401" i="49"/>
  <c r="AJ401" i="49" s="1"/>
  <c r="S427" i="49"/>
  <c r="AJ427" i="49" s="1"/>
  <c r="Q314" i="49"/>
  <c r="R288" i="49"/>
  <c r="S272" i="49"/>
  <c r="AJ272" i="49" s="1"/>
  <c r="S331" i="49"/>
  <c r="AJ331" i="49" s="1"/>
  <c r="Q158" i="49"/>
  <c r="S387" i="49"/>
  <c r="AJ387" i="49" s="1"/>
  <c r="AJ191" i="49"/>
  <c r="S197" i="49"/>
  <c r="AJ197" i="49" s="1"/>
  <c r="S438" i="49"/>
  <c r="AJ438" i="49" s="1"/>
  <c r="S114" i="49"/>
  <c r="AJ114" i="49" s="1"/>
  <c r="S138" i="49"/>
  <c r="AJ138" i="49" s="1"/>
  <c r="M210" i="49"/>
  <c r="N262" i="49"/>
  <c r="S360" i="49"/>
  <c r="AJ360" i="49" s="1"/>
  <c r="N418" i="49"/>
  <c r="AI38" i="49"/>
  <c r="AI48" i="49"/>
  <c r="S216" i="49"/>
  <c r="AJ216" i="49" s="1"/>
  <c r="S332" i="49"/>
  <c r="AJ332" i="49" s="1"/>
  <c r="N314" i="49"/>
  <c r="Q210" i="49"/>
  <c r="N392" i="49"/>
  <c r="Q392" i="49"/>
  <c r="S168" i="49"/>
  <c r="AJ168" i="49" s="1"/>
  <c r="S171" i="49"/>
  <c r="AJ171" i="49" s="1"/>
  <c r="AJ295" i="49"/>
  <c r="N210" i="49"/>
  <c r="S193" i="49"/>
  <c r="AJ193" i="49" s="1"/>
  <c r="L288" i="49"/>
  <c r="S267" i="49"/>
  <c r="S425" i="49"/>
  <c r="AJ425" i="49" s="1"/>
  <c r="Q132" i="49"/>
  <c r="R132" i="49"/>
  <c r="S126" i="49"/>
  <c r="AJ126" i="49" s="1"/>
  <c r="S205" i="49"/>
  <c r="AJ205" i="49" s="1"/>
  <c r="S275" i="49"/>
  <c r="AJ275" i="49" s="1"/>
  <c r="O262" i="49"/>
  <c r="N288" i="49"/>
  <c r="S306" i="49"/>
  <c r="AJ306" i="49" s="1"/>
  <c r="S305" i="49"/>
  <c r="AJ305" i="49" s="1"/>
  <c r="Q418" i="49"/>
  <c r="S435" i="49"/>
  <c r="AJ435" i="49" s="1"/>
  <c r="S349" i="49"/>
  <c r="AJ349" i="49" s="1"/>
  <c r="S137" i="49"/>
  <c r="L158" i="49"/>
  <c r="R184" i="49"/>
  <c r="S175" i="49"/>
  <c r="AJ175" i="49" s="1"/>
  <c r="S140" i="49"/>
  <c r="AJ140" i="49" s="1"/>
  <c r="S190" i="49"/>
  <c r="AJ190" i="49" s="1"/>
  <c r="S243" i="49"/>
  <c r="AJ243" i="49" s="1"/>
  <c r="S268" i="49"/>
  <c r="AJ268" i="49" s="1"/>
  <c r="S204" i="49"/>
  <c r="AJ204" i="49" s="1"/>
  <c r="S242" i="49"/>
  <c r="AJ242" i="49" s="1"/>
  <c r="S323" i="49"/>
  <c r="AJ323" i="49" s="1"/>
  <c r="M392" i="49"/>
  <c r="S399" i="49"/>
  <c r="AJ399" i="49" s="1"/>
  <c r="S426" i="49"/>
  <c r="AJ426" i="49" s="1"/>
  <c r="AF606" i="49"/>
  <c r="O236" i="49"/>
  <c r="S124" i="49"/>
  <c r="AJ124" i="49" s="1"/>
  <c r="S244" i="49"/>
  <c r="AJ244" i="49" s="1"/>
  <c r="S372" i="49"/>
  <c r="AJ372" i="49" s="1"/>
  <c r="N184" i="49"/>
  <c r="S269" i="49"/>
  <c r="AJ269" i="49" s="1"/>
  <c r="S115" i="49"/>
  <c r="AJ115" i="49" s="1"/>
  <c r="S119" i="49"/>
  <c r="AJ119" i="49" s="1"/>
  <c r="S139" i="49"/>
  <c r="AJ139" i="49" s="1"/>
  <c r="S166" i="49"/>
  <c r="AJ166" i="49" s="1"/>
  <c r="S116" i="49"/>
  <c r="AJ116" i="49" s="1"/>
  <c r="N236" i="49"/>
  <c r="S246" i="49"/>
  <c r="AJ246" i="49" s="1"/>
  <c r="S327" i="49"/>
  <c r="AJ327" i="49" s="1"/>
  <c r="S283" i="49"/>
  <c r="AJ283" i="49" s="1"/>
  <c r="S308" i="49"/>
  <c r="AJ308" i="49" s="1"/>
  <c r="S358" i="49"/>
  <c r="AJ358" i="49" s="1"/>
  <c r="S374" i="49"/>
  <c r="AJ374" i="49" s="1"/>
  <c r="S405" i="49"/>
  <c r="AJ405" i="49" s="1"/>
  <c r="S428" i="49"/>
  <c r="AJ428" i="49" s="1"/>
  <c r="AI46" i="49"/>
  <c r="AI49" i="49"/>
  <c r="AI36" i="49"/>
  <c r="S227" i="49"/>
  <c r="AJ227" i="49" s="1"/>
  <c r="S320" i="49"/>
  <c r="AJ320" i="49" s="1"/>
  <c r="M184" i="49"/>
  <c r="S322" i="49"/>
  <c r="AJ322" i="49" s="1"/>
  <c r="L132" i="49"/>
  <c r="S111" i="49"/>
  <c r="AJ111" i="49" s="1"/>
  <c r="S202" i="49"/>
  <c r="AJ202" i="49" s="1"/>
  <c r="S249" i="49"/>
  <c r="AJ249" i="49" s="1"/>
  <c r="S217" i="49"/>
  <c r="AJ217" i="49" s="1"/>
  <c r="S301" i="49"/>
  <c r="AJ301" i="49" s="1"/>
  <c r="M314" i="49"/>
  <c r="O340" i="49"/>
  <c r="L392" i="49"/>
  <c r="S371" i="49"/>
  <c r="S376" i="49"/>
  <c r="AJ376" i="49" s="1"/>
  <c r="S412" i="49"/>
  <c r="AJ412" i="49" s="1"/>
  <c r="S431" i="49"/>
  <c r="AJ431" i="49" s="1"/>
  <c r="S176" i="49"/>
  <c r="AJ176" i="49" s="1"/>
  <c r="AI35" i="49"/>
  <c r="AI33" i="49"/>
  <c r="O184" i="49"/>
  <c r="L184" i="49"/>
  <c r="S163" i="49"/>
  <c r="S152" i="49"/>
  <c r="AJ152" i="49" s="1"/>
  <c r="AI41" i="49"/>
  <c r="S153" i="49"/>
  <c r="AJ153" i="49" s="1"/>
  <c r="R236" i="49"/>
  <c r="S194" i="49"/>
  <c r="AJ194" i="49" s="1"/>
  <c r="R392" i="49"/>
  <c r="S123" i="49"/>
  <c r="AJ123" i="49" s="1"/>
  <c r="O158" i="49"/>
  <c r="S165" i="49"/>
  <c r="AJ165" i="49" s="1"/>
  <c r="S346" i="49"/>
  <c r="AJ346" i="49" s="1"/>
  <c r="S280" i="49"/>
  <c r="AJ280" i="49" s="1"/>
  <c r="O418" i="49"/>
  <c r="S141" i="49"/>
  <c r="AJ141" i="49" s="1"/>
  <c r="M132" i="49"/>
  <c r="R158" i="49"/>
  <c r="S167" i="49"/>
  <c r="AJ167" i="49" s="1"/>
  <c r="Q262" i="49"/>
  <c r="S253" i="49"/>
  <c r="AJ253" i="49" s="1"/>
  <c r="S279" i="49"/>
  <c r="AJ279" i="49" s="1"/>
  <c r="S348" i="49"/>
  <c r="AJ348" i="49" s="1"/>
  <c r="O314" i="49"/>
  <c r="S324" i="49"/>
  <c r="AJ324" i="49" s="1"/>
  <c r="R418" i="49"/>
  <c r="S410" i="49"/>
  <c r="AJ410" i="49" s="1"/>
  <c r="N132" i="49"/>
  <c r="S112" i="49"/>
  <c r="AJ112" i="49" s="1"/>
  <c r="Q184" i="49"/>
  <c r="M236" i="49"/>
  <c r="S254" i="49"/>
  <c r="AJ254" i="49" s="1"/>
  <c r="S219" i="49"/>
  <c r="AJ219" i="49" s="1"/>
  <c r="S309" i="49"/>
  <c r="AJ309" i="49" s="1"/>
  <c r="S335" i="49"/>
  <c r="AJ335" i="49" s="1"/>
  <c r="S294" i="49"/>
  <c r="AJ294" i="49" s="1"/>
  <c r="R340" i="49"/>
  <c r="S375" i="49"/>
  <c r="AJ375" i="49" s="1"/>
  <c r="S423" i="49"/>
  <c r="L444" i="49"/>
  <c r="S413" i="49"/>
  <c r="AJ413" i="49" s="1"/>
  <c r="AI34" i="49"/>
  <c r="O392" i="49"/>
  <c r="L236" i="49"/>
  <c r="S215" i="49"/>
  <c r="S189" i="49"/>
  <c r="AJ189" i="49" s="1"/>
  <c r="L210" i="49"/>
  <c r="S220" i="49"/>
  <c r="AJ220" i="49" s="1"/>
  <c r="M288" i="49"/>
  <c r="Q236" i="49"/>
  <c r="S350" i="49"/>
  <c r="AJ350" i="49" s="1"/>
  <c r="R314" i="49"/>
  <c r="S398" i="49"/>
  <c r="AJ398" i="49" s="1"/>
  <c r="S383" i="49"/>
  <c r="AJ383" i="49" s="1"/>
  <c r="S409" i="49"/>
  <c r="AJ409" i="49" s="1"/>
  <c r="O444" i="49"/>
  <c r="S145" i="49"/>
  <c r="AJ145" i="49" s="1"/>
  <c r="S230" i="49"/>
  <c r="AJ230" i="49" s="1"/>
  <c r="S257" i="49"/>
  <c r="AJ257" i="49" s="1"/>
  <c r="S223" i="49"/>
  <c r="AJ223" i="49" s="1"/>
  <c r="Q288" i="49"/>
  <c r="L340" i="49"/>
  <c r="S319" i="49"/>
  <c r="AJ319" i="49" s="1"/>
  <c r="S296" i="49"/>
  <c r="AJ296" i="49" s="1"/>
  <c r="S384" i="49"/>
  <c r="AJ384" i="49" s="1"/>
  <c r="N444" i="49"/>
  <c r="M444" i="49"/>
  <c r="S439" i="49"/>
  <c r="AJ439" i="49" s="1"/>
  <c r="S357" i="49"/>
  <c r="AJ357" i="49" s="1"/>
  <c r="N158" i="49"/>
  <c r="S142" i="49"/>
  <c r="AJ142" i="49" s="1"/>
  <c r="O210" i="49"/>
  <c r="S271" i="49"/>
  <c r="AJ271" i="49" s="1"/>
  <c r="S293" i="49"/>
  <c r="AJ293" i="49" s="1"/>
  <c r="L314" i="49"/>
  <c r="S400" i="49"/>
  <c r="AJ400" i="49" s="1"/>
  <c r="R444" i="49"/>
  <c r="S345" i="49"/>
  <c r="S127" i="49"/>
  <c r="AJ127" i="49" s="1"/>
  <c r="S150" i="49"/>
  <c r="AJ150" i="49" s="1"/>
  <c r="M158" i="49"/>
  <c r="S179" i="49"/>
  <c r="AJ179" i="49" s="1"/>
  <c r="L262" i="49"/>
  <c r="S241" i="49"/>
  <c r="O288" i="49"/>
  <c r="S201" i="49"/>
  <c r="AJ201" i="49" s="1"/>
  <c r="S231" i="49"/>
  <c r="AJ231" i="49" s="1"/>
  <c r="S270" i="49"/>
  <c r="AJ270" i="49" s="1"/>
  <c r="N340" i="49"/>
  <c r="S298" i="49"/>
  <c r="AJ298" i="49" s="1"/>
  <c r="M418" i="49"/>
  <c r="L418" i="49"/>
  <c r="S397" i="49"/>
  <c r="AJ397" i="49" s="1"/>
  <c r="S424" i="49"/>
  <c r="AJ424" i="49" s="1"/>
  <c r="S436" i="49"/>
  <c r="AJ436" i="49" s="1"/>
  <c r="AI37" i="49"/>
  <c r="AI45" i="49"/>
  <c r="AF621" i="49"/>
  <c r="S440" i="49"/>
  <c r="AJ440" i="49" s="1"/>
  <c r="S232" i="49"/>
  <c r="AJ232" i="49" s="1"/>
  <c r="S310" i="49"/>
  <c r="AJ310" i="49" s="1"/>
  <c r="S336" i="49"/>
  <c r="AJ336" i="49" s="1"/>
  <c r="S284" i="49"/>
  <c r="AJ284" i="49" s="1"/>
  <c r="S154" i="49"/>
  <c r="AJ154" i="49" s="1"/>
  <c r="S206" i="49"/>
  <c r="AJ206" i="49" s="1"/>
  <c r="S362" i="49"/>
  <c r="AJ362" i="49" s="1"/>
  <c r="S388" i="49"/>
  <c r="AJ388" i="49" s="1"/>
  <c r="S180" i="49"/>
  <c r="AJ180" i="49" s="1"/>
  <c r="S258" i="49"/>
  <c r="AJ258" i="49" s="1"/>
  <c r="S414" i="49"/>
  <c r="AJ414" i="49" s="1"/>
  <c r="I146" i="49" l="1"/>
  <c r="I226" i="49"/>
  <c r="I372" i="49"/>
  <c r="I295" i="49"/>
  <c r="I353" i="49"/>
  <c r="I277" i="49"/>
  <c r="I147" i="49"/>
  <c r="I244" i="49"/>
  <c r="I173" i="49"/>
  <c r="I198" i="49"/>
  <c r="I322" i="49"/>
  <c r="I306" i="49"/>
  <c r="I142" i="49"/>
  <c r="I300" i="49"/>
  <c r="D158" i="49"/>
  <c r="I407" i="49"/>
  <c r="I197" i="49"/>
  <c r="I141" i="49"/>
  <c r="I114" i="49"/>
  <c r="I328" i="49"/>
  <c r="S45" i="49"/>
  <c r="AJ45" i="49" s="1"/>
  <c r="I250" i="49"/>
  <c r="D184" i="49"/>
  <c r="I192" i="49"/>
  <c r="I195" i="49"/>
  <c r="I203" i="49"/>
  <c r="E444" i="49"/>
  <c r="I308" i="49"/>
  <c r="I252" i="49"/>
  <c r="I269" i="49"/>
  <c r="I305" i="49"/>
  <c r="I303" i="49"/>
  <c r="D444" i="49"/>
  <c r="I323" i="49"/>
  <c r="I178" i="49"/>
  <c r="I218" i="49"/>
  <c r="I401" i="49"/>
  <c r="I270" i="49"/>
  <c r="I279" i="49"/>
  <c r="I413" i="49"/>
  <c r="I399" i="49"/>
  <c r="I330" i="49"/>
  <c r="I278" i="49"/>
  <c r="I275" i="49"/>
  <c r="D314" i="49"/>
  <c r="I352" i="49"/>
  <c r="I382" i="49"/>
  <c r="D210" i="49"/>
  <c r="I190" i="49"/>
  <c r="I350" i="49"/>
  <c r="C392" i="49"/>
  <c r="I251" i="49"/>
  <c r="G392" i="49"/>
  <c r="C158" i="49"/>
  <c r="I225" i="49"/>
  <c r="I378" i="49"/>
  <c r="E158" i="49"/>
  <c r="I335" i="49"/>
  <c r="I385" i="49"/>
  <c r="I436" i="49"/>
  <c r="I425" i="49"/>
  <c r="I384" i="49"/>
  <c r="I302" i="49"/>
  <c r="C262" i="49"/>
  <c r="C210" i="49"/>
  <c r="I168" i="49"/>
  <c r="I437" i="49"/>
  <c r="I373" i="49"/>
  <c r="E314" i="49"/>
  <c r="I348" i="49"/>
  <c r="I256" i="49"/>
  <c r="I221" i="49"/>
  <c r="I307" i="49"/>
  <c r="I172" i="49"/>
  <c r="H392" i="49"/>
  <c r="I351" i="49"/>
  <c r="I143" i="49"/>
  <c r="I438" i="49"/>
  <c r="E210" i="49"/>
  <c r="C184" i="49"/>
  <c r="I204" i="49"/>
  <c r="I249" i="49"/>
  <c r="I113" i="49"/>
  <c r="I433" i="49"/>
  <c r="I361" i="49"/>
  <c r="I167" i="49"/>
  <c r="G314" i="49"/>
  <c r="D392" i="49"/>
  <c r="I273" i="49"/>
  <c r="I138" i="49"/>
  <c r="I404" i="49"/>
  <c r="G210" i="49"/>
  <c r="I430" i="49"/>
  <c r="I429" i="49"/>
  <c r="AJ267" i="49"/>
  <c r="C444" i="49"/>
  <c r="I424" i="49"/>
  <c r="I375" i="49"/>
  <c r="I326" i="49"/>
  <c r="I254" i="49"/>
  <c r="I169" i="49"/>
  <c r="I127" i="49"/>
  <c r="I403" i="49"/>
  <c r="I379" i="49"/>
  <c r="H314" i="49"/>
  <c r="I267" i="49"/>
  <c r="B288" i="49"/>
  <c r="I274" i="49"/>
  <c r="I224" i="49"/>
  <c r="H210" i="49"/>
  <c r="I121" i="49"/>
  <c r="I177" i="49"/>
  <c r="I380" i="49"/>
  <c r="I298" i="49"/>
  <c r="I301" i="49"/>
  <c r="I242" i="49"/>
  <c r="I199" i="49"/>
  <c r="I140" i="49"/>
  <c r="I111" i="49"/>
  <c r="B132" i="49"/>
  <c r="I410" i="49"/>
  <c r="I406" i="49"/>
  <c r="C340" i="49"/>
  <c r="D288" i="49"/>
  <c r="G132" i="49"/>
  <c r="D236" i="49"/>
  <c r="S41" i="49"/>
  <c r="AJ41" i="49" s="1"/>
  <c r="I118" i="49"/>
  <c r="B418" i="49"/>
  <c r="I397" i="49"/>
  <c r="I201" i="49"/>
  <c r="I253" i="49"/>
  <c r="I171" i="49"/>
  <c r="I153" i="49"/>
  <c r="I371" i="49"/>
  <c r="B392" i="49"/>
  <c r="I294" i="49"/>
  <c r="I282" i="49"/>
  <c r="I231" i="49"/>
  <c r="I248" i="49"/>
  <c r="I122" i="49"/>
  <c r="C132" i="49"/>
  <c r="I434" i="49"/>
  <c r="I299" i="49"/>
  <c r="I149" i="49"/>
  <c r="H132" i="49"/>
  <c r="C236" i="49"/>
  <c r="S35" i="49"/>
  <c r="AJ35" i="49" s="1"/>
  <c r="S38" i="49"/>
  <c r="AJ38" i="49" s="1"/>
  <c r="S48" i="49"/>
  <c r="AJ48" i="49" s="1"/>
  <c r="S46" i="49"/>
  <c r="AJ46" i="49" s="1"/>
  <c r="I137" i="49"/>
  <c r="B158" i="49"/>
  <c r="B210" i="49"/>
  <c r="I189" i="49"/>
  <c r="D132" i="49"/>
  <c r="I333" i="49"/>
  <c r="I112" i="49"/>
  <c r="I329" i="49"/>
  <c r="B262" i="49"/>
  <c r="I241" i="49"/>
  <c r="I191" i="49"/>
  <c r="I280" i="49"/>
  <c r="I220" i="49"/>
  <c r="I376" i="49"/>
  <c r="I268" i="49"/>
  <c r="I179" i="49"/>
  <c r="I164" i="49"/>
  <c r="G262" i="49"/>
  <c r="I405" i="49"/>
  <c r="I332" i="49"/>
  <c r="I245" i="49"/>
  <c r="I115" i="49"/>
  <c r="I432" i="49"/>
  <c r="I293" i="49"/>
  <c r="B314" i="49"/>
  <c r="I247" i="49"/>
  <c r="H158" i="49"/>
  <c r="I193" i="49"/>
  <c r="I439" i="49"/>
  <c r="E236" i="49"/>
  <c r="S49" i="49"/>
  <c r="AJ49" i="49" s="1"/>
  <c r="AJ371" i="49"/>
  <c r="B444" i="49"/>
  <c r="I423" i="49"/>
  <c r="I296" i="49"/>
  <c r="I321" i="49"/>
  <c r="I166" i="49"/>
  <c r="I400" i="49"/>
  <c r="I346" i="49"/>
  <c r="C288" i="49"/>
  <c r="I126" i="49"/>
  <c r="I412" i="49"/>
  <c r="I431" i="49"/>
  <c r="I325" i="49"/>
  <c r="D340" i="49"/>
  <c r="I230" i="49"/>
  <c r="I124" i="49"/>
  <c r="G444" i="49"/>
  <c r="I398" i="49"/>
  <c r="I359" i="49"/>
  <c r="H262" i="49"/>
  <c r="I358" i="49"/>
  <c r="C314" i="49"/>
  <c r="I272" i="49"/>
  <c r="I223" i="49"/>
  <c r="H184" i="49"/>
  <c r="I347" i="49"/>
  <c r="I381" i="49"/>
  <c r="I428" i="49"/>
  <c r="I374" i="49"/>
  <c r="E340" i="49"/>
  <c r="I276" i="49"/>
  <c r="H288" i="49"/>
  <c r="I170" i="49"/>
  <c r="I175" i="49"/>
  <c r="E184" i="49"/>
  <c r="G418" i="49"/>
  <c r="H418" i="49"/>
  <c r="I324" i="49"/>
  <c r="I357" i="49"/>
  <c r="G340" i="49"/>
  <c r="I228" i="49"/>
  <c r="I229" i="49"/>
  <c r="I216" i="49"/>
  <c r="B236" i="49"/>
  <c r="I165" i="49"/>
  <c r="I125" i="49"/>
  <c r="G158" i="49"/>
  <c r="I334" i="49"/>
  <c r="I327" i="49"/>
  <c r="I219" i="49"/>
  <c r="I243" i="49"/>
  <c r="I144" i="49"/>
  <c r="I196" i="49"/>
  <c r="I411" i="49"/>
  <c r="I377" i="49"/>
  <c r="I281" i="49"/>
  <c r="E262" i="49"/>
  <c r="I402" i="49"/>
  <c r="I427" i="49"/>
  <c r="E288" i="49"/>
  <c r="I202" i="49"/>
  <c r="I148" i="49"/>
  <c r="I120" i="49"/>
  <c r="I174" i="49"/>
  <c r="I150" i="49"/>
  <c r="I349" i="49"/>
  <c r="I386" i="49"/>
  <c r="E418" i="49"/>
  <c r="I356" i="49"/>
  <c r="I222" i="49"/>
  <c r="I227" i="49"/>
  <c r="I163" i="49"/>
  <c r="B184" i="49"/>
  <c r="I123" i="49"/>
  <c r="I331" i="49"/>
  <c r="I283" i="49"/>
  <c r="I319" i="49"/>
  <c r="B340" i="49"/>
  <c r="G288" i="49"/>
  <c r="I217" i="49"/>
  <c r="D262" i="49"/>
  <c r="I435" i="49"/>
  <c r="I409" i="49"/>
  <c r="E392" i="49"/>
  <c r="H236" i="49"/>
  <c r="G236" i="49"/>
  <c r="I176" i="49"/>
  <c r="S37" i="49"/>
  <c r="AJ37" i="49" s="1"/>
  <c r="S33" i="49"/>
  <c r="AJ345" i="49"/>
  <c r="AJ215" i="49"/>
  <c r="AJ423" i="49"/>
  <c r="AJ137" i="49"/>
  <c r="I271" i="49"/>
  <c r="I255" i="49"/>
  <c r="I426" i="49"/>
  <c r="C418" i="49"/>
  <c r="I304" i="49"/>
  <c r="I257" i="49"/>
  <c r="I116" i="49"/>
  <c r="I145" i="49"/>
  <c r="I119" i="49"/>
  <c r="I345" i="49"/>
  <c r="I383" i="49"/>
  <c r="I387" i="49"/>
  <c r="I320" i="49"/>
  <c r="I355" i="49"/>
  <c r="I297" i="49"/>
  <c r="I200" i="49"/>
  <c r="I205" i="49"/>
  <c r="I151" i="49"/>
  <c r="E132" i="49"/>
  <c r="D418" i="49"/>
  <c r="H340" i="49"/>
  <c r="I360" i="49"/>
  <c r="I309" i="49"/>
  <c r="I246" i="49"/>
  <c r="G184" i="49"/>
  <c r="I139" i="49"/>
  <c r="H444" i="49"/>
  <c r="I408" i="49"/>
  <c r="I194" i="49"/>
  <c r="I117" i="49"/>
  <c r="I152" i="49"/>
  <c r="S36" i="49"/>
  <c r="AJ36" i="49" s="1"/>
  <c r="S34" i="49"/>
  <c r="AJ34" i="49" s="1"/>
  <c r="AJ241" i="49"/>
  <c r="AJ163" i="49"/>
  <c r="S50" i="49"/>
  <c r="AJ50" i="49" s="1"/>
  <c r="I362" i="49" l="1"/>
  <c r="I46" i="49"/>
  <c r="I36" i="49"/>
  <c r="I284" i="49"/>
  <c r="I288" i="49"/>
  <c r="C289" i="49" s="1"/>
  <c r="I43" i="49"/>
  <c r="I39" i="49"/>
  <c r="I33" i="49"/>
  <c r="I388" i="49"/>
  <c r="I310" i="49"/>
  <c r="I44" i="49"/>
  <c r="AJ33" i="49"/>
  <c r="I184" i="49"/>
  <c r="J184" i="49" s="1"/>
  <c r="I154" i="49"/>
  <c r="I47" i="49"/>
  <c r="I41" i="49"/>
  <c r="I314" i="49"/>
  <c r="C315" i="49" s="1"/>
  <c r="I262" i="49"/>
  <c r="G263" i="49" s="1"/>
  <c r="I418" i="49"/>
  <c r="C419" i="49" s="1"/>
  <c r="I180" i="49"/>
  <c r="I206" i="49"/>
  <c r="I40" i="49"/>
  <c r="I45" i="49"/>
  <c r="I38" i="49"/>
  <c r="I340" i="49"/>
  <c r="G341" i="49" s="1"/>
  <c r="I210" i="49"/>
  <c r="B211" i="49" s="1"/>
  <c r="I392" i="49"/>
  <c r="J392" i="49" s="1"/>
  <c r="I336" i="49"/>
  <c r="I440" i="49"/>
  <c r="I258" i="49"/>
  <c r="I414" i="49"/>
  <c r="I130" i="49"/>
  <c r="I48" i="49"/>
  <c r="I236" i="49"/>
  <c r="B237" i="49" s="1"/>
  <c r="I158" i="49"/>
  <c r="I132" i="49"/>
  <c r="E133" i="49" s="1"/>
  <c r="I232" i="49"/>
  <c r="I49" i="49"/>
  <c r="I444" i="49"/>
  <c r="G445" i="49" s="1"/>
  <c r="I37" i="49"/>
  <c r="I35" i="49"/>
  <c r="I34" i="49"/>
  <c r="H289" i="49" l="1"/>
  <c r="F289" i="49"/>
  <c r="J132" i="49"/>
  <c r="I289" i="49"/>
  <c r="G185" i="49"/>
  <c r="AA289" i="49"/>
  <c r="X289" i="49"/>
  <c r="AC289" i="49"/>
  <c r="B185" i="49"/>
  <c r="C133" i="49"/>
  <c r="Z289" i="49"/>
  <c r="V289" i="49"/>
  <c r="E185" i="49"/>
  <c r="W289" i="49"/>
  <c r="G289" i="49"/>
  <c r="B289" i="49"/>
  <c r="H211" i="49"/>
  <c r="E289" i="49"/>
  <c r="Y289" i="49"/>
  <c r="J288" i="49"/>
  <c r="D289" i="49"/>
  <c r="E393" i="49"/>
  <c r="H263" i="49"/>
  <c r="H419" i="49"/>
  <c r="G419" i="49"/>
  <c r="J418" i="49"/>
  <c r="B341" i="49"/>
  <c r="G133" i="49"/>
  <c r="D237" i="49"/>
  <c r="E237" i="49"/>
  <c r="J236" i="49"/>
  <c r="H237" i="49"/>
  <c r="B445" i="49"/>
  <c r="E419" i="49"/>
  <c r="C159" i="49"/>
  <c r="I159" i="49"/>
  <c r="F159" i="49"/>
  <c r="Y159" i="49"/>
  <c r="W159" i="49"/>
  <c r="X159" i="49"/>
  <c r="AC159" i="49"/>
  <c r="AA159" i="49"/>
  <c r="V159" i="49"/>
  <c r="Z159" i="49"/>
  <c r="D159" i="49"/>
  <c r="E159" i="49"/>
  <c r="H341" i="49"/>
  <c r="F341" i="49"/>
  <c r="I341" i="49"/>
  <c r="AC341" i="49"/>
  <c r="Z341" i="49"/>
  <c r="AA341" i="49"/>
  <c r="X341" i="49"/>
  <c r="W341" i="49"/>
  <c r="Y341" i="49"/>
  <c r="V341" i="49"/>
  <c r="J158" i="49"/>
  <c r="B159" i="49"/>
  <c r="B263" i="49"/>
  <c r="I263" i="49"/>
  <c r="F263" i="49"/>
  <c r="AA263" i="49"/>
  <c r="Y263" i="49"/>
  <c r="W263" i="49"/>
  <c r="X263" i="49"/>
  <c r="AC263" i="49"/>
  <c r="Z263" i="49"/>
  <c r="V263" i="49"/>
  <c r="C263" i="49"/>
  <c r="I52" i="49"/>
  <c r="H315" i="49"/>
  <c r="G237" i="49"/>
  <c r="G159" i="49"/>
  <c r="H133" i="49"/>
  <c r="H185" i="49"/>
  <c r="I185" i="49"/>
  <c r="F185" i="49"/>
  <c r="Y185" i="49"/>
  <c r="AA185" i="49"/>
  <c r="V185" i="49"/>
  <c r="X185" i="49"/>
  <c r="Z185" i="49"/>
  <c r="W185" i="49"/>
  <c r="AC185" i="49"/>
  <c r="C185" i="49"/>
  <c r="D185" i="49"/>
  <c r="B315" i="49"/>
  <c r="I315" i="49"/>
  <c r="F315" i="49"/>
  <c r="AC315" i="49"/>
  <c r="Z315" i="49"/>
  <c r="X315" i="49"/>
  <c r="W315" i="49"/>
  <c r="Y315" i="49"/>
  <c r="V315" i="49"/>
  <c r="AA315" i="49"/>
  <c r="G315" i="49"/>
  <c r="E315" i="49"/>
  <c r="D315" i="49"/>
  <c r="C341" i="49"/>
  <c r="C445" i="49"/>
  <c r="B393" i="49"/>
  <c r="I393" i="49"/>
  <c r="F393" i="49"/>
  <c r="Z393" i="49"/>
  <c r="AC393" i="49"/>
  <c r="X393" i="49"/>
  <c r="Y393" i="49"/>
  <c r="W393" i="49"/>
  <c r="V393" i="49"/>
  <c r="AA393" i="49"/>
  <c r="C393" i="49"/>
  <c r="D393" i="49"/>
  <c r="G393" i="49"/>
  <c r="H393" i="49"/>
  <c r="E341" i="49"/>
  <c r="D263" i="49"/>
  <c r="D341" i="49"/>
  <c r="D445" i="49"/>
  <c r="F445" i="49"/>
  <c r="I445" i="49"/>
  <c r="W445" i="49"/>
  <c r="V445" i="49"/>
  <c r="AC445" i="49"/>
  <c r="Y445" i="49"/>
  <c r="AA445" i="49"/>
  <c r="X445" i="49"/>
  <c r="Z445" i="49"/>
  <c r="E445" i="49"/>
  <c r="B133" i="49"/>
  <c r="F237" i="49"/>
  <c r="I237" i="49"/>
  <c r="Z237" i="49"/>
  <c r="Y237" i="49"/>
  <c r="AC237" i="49"/>
  <c r="W237" i="49"/>
  <c r="X237" i="49"/>
  <c r="AA237" i="49"/>
  <c r="V237" i="49"/>
  <c r="C237" i="49"/>
  <c r="E263" i="49"/>
  <c r="I50" i="49"/>
  <c r="D133" i="49"/>
  <c r="I133" i="49"/>
  <c r="F133" i="49"/>
  <c r="AC133" i="49"/>
  <c r="X133" i="49"/>
  <c r="Y133" i="49"/>
  <c r="W133" i="49"/>
  <c r="AA133" i="49"/>
  <c r="V133" i="49"/>
  <c r="Z133" i="49"/>
  <c r="J340" i="49"/>
  <c r="I211" i="49"/>
  <c r="F211" i="49"/>
  <c r="Z211" i="49"/>
  <c r="AC211" i="49"/>
  <c r="X211" i="49"/>
  <c r="AA211" i="49"/>
  <c r="V211" i="49"/>
  <c r="Y211" i="49"/>
  <c r="W211" i="49"/>
  <c r="G211" i="49"/>
  <c r="C211" i="49"/>
  <c r="D211" i="49"/>
  <c r="E211" i="49"/>
  <c r="H445" i="49"/>
  <c r="B419" i="49"/>
  <c r="F419" i="49"/>
  <c r="I419" i="49"/>
  <c r="AA419" i="49"/>
  <c r="AC419" i="49"/>
  <c r="Y419" i="49"/>
  <c r="X419" i="49"/>
  <c r="Z419" i="49"/>
  <c r="W419" i="49"/>
  <c r="V419" i="49"/>
  <c r="D419" i="49"/>
  <c r="H159" i="49"/>
  <c r="J262" i="49"/>
  <c r="J314" i="49"/>
  <c r="J210" i="49"/>
  <c r="J444" i="49"/>
  <c r="AF605" i="53" l="1"/>
  <c r="AF618" i="53"/>
  <c r="AF605" i="50"/>
  <c r="AF605" i="52"/>
  <c r="AF605" i="51"/>
  <c r="AF622" i="52"/>
  <c r="AF622" i="50"/>
  <c r="AF618" i="52"/>
  <c r="AF618" i="50"/>
  <c r="AF617" i="52"/>
  <c r="AF617" i="50"/>
  <c r="AF615" i="52"/>
  <c r="AF615" i="50"/>
  <c r="AF614" i="52"/>
  <c r="AF614" i="51"/>
  <c r="AF614" i="50"/>
  <c r="AF610" i="52"/>
  <c r="AF610" i="50"/>
  <c r="AF609" i="52"/>
  <c r="AF609" i="50"/>
  <c r="AF607" i="52"/>
  <c r="AF607" i="50"/>
  <c r="AF622" i="53"/>
  <c r="AF622" i="51"/>
  <c r="AF618" i="51"/>
  <c r="AF617" i="53"/>
  <c r="AF617" i="51"/>
  <c r="AF615" i="53"/>
  <c r="AF615" i="51"/>
  <c r="AF614" i="53"/>
  <c r="AF610" i="53"/>
  <c r="AF610" i="51"/>
  <c r="AF609" i="53"/>
  <c r="AF609" i="51"/>
  <c r="AF607" i="53"/>
  <c r="AF607" i="51"/>
  <c r="AF606" i="52" l="1"/>
  <c r="AF606" i="50"/>
  <c r="AF606" i="53"/>
  <c r="AF606" i="51"/>
  <c r="AF621" i="51"/>
  <c r="AF621" i="53"/>
  <c r="AF621" i="50"/>
  <c r="AF621" i="52"/>
  <c r="I624" i="43" l="1"/>
  <c r="I620" i="43"/>
  <c r="I625" i="43"/>
  <c r="I605" i="43"/>
  <c r="I612" i="43"/>
  <c r="I618" i="43"/>
  <c r="I609" i="43"/>
  <c r="I608" i="43"/>
  <c r="I607" i="43"/>
  <c r="I615" i="43"/>
  <c r="I619" i="43"/>
  <c r="I611" i="43"/>
  <c r="I623" i="43"/>
  <c r="I610" i="43"/>
  <c r="I613" i="43"/>
  <c r="I614" i="43"/>
  <c r="I608" i="53"/>
  <c r="I622" i="43"/>
  <c r="I617" i="43"/>
  <c r="I624" i="55"/>
  <c r="I615" i="55"/>
  <c r="I608" i="55"/>
  <c r="I613" i="55"/>
  <c r="I612" i="55"/>
  <c r="I625" i="55"/>
  <c r="I607" i="55"/>
  <c r="I616" i="55"/>
  <c r="I622" i="55"/>
  <c r="I619" i="55"/>
  <c r="I618" i="55"/>
  <c r="I620" i="55"/>
  <c r="I614" i="55"/>
  <c r="I609" i="55"/>
  <c r="I610" i="55"/>
  <c r="I611" i="55"/>
  <c r="I624" i="48"/>
  <c r="I615" i="48"/>
  <c r="I608" i="48"/>
  <c r="I622" i="48"/>
  <c r="I619" i="48"/>
  <c r="I618" i="48"/>
  <c r="I620" i="48"/>
  <c r="I614" i="48"/>
  <c r="I609" i="48"/>
  <c r="I610" i="48"/>
  <c r="I611" i="48"/>
  <c r="I613" i="48"/>
  <c r="I612" i="48"/>
  <c r="I625" i="48"/>
  <c r="I607" i="48"/>
  <c r="I622" i="49"/>
  <c r="I608" i="49"/>
  <c r="I620" i="53"/>
  <c r="I623" i="53"/>
  <c r="I612" i="53"/>
  <c r="I611" i="49" l="1"/>
  <c r="S610" i="43"/>
  <c r="AG610" i="43" s="1"/>
  <c r="H626" i="49"/>
  <c r="S625" i="43"/>
  <c r="AG625" i="43" s="1"/>
  <c r="S613" i="43"/>
  <c r="AG613" i="43" s="1"/>
  <c r="S614" i="43"/>
  <c r="AG614" i="43" s="1"/>
  <c r="S615" i="43"/>
  <c r="AG615" i="43" s="1"/>
  <c r="H626" i="53"/>
  <c r="S620" i="43"/>
  <c r="AG620" i="43" s="1"/>
  <c r="S608" i="53"/>
  <c r="AG608" i="53" s="1"/>
  <c r="H626" i="48"/>
  <c r="H626" i="43"/>
  <c r="I606" i="55"/>
  <c r="I605" i="48"/>
  <c r="I606" i="48"/>
  <c r="S607" i="43"/>
  <c r="AG607" i="43" s="1"/>
  <c r="I623" i="55"/>
  <c r="I621" i="43"/>
  <c r="H626" i="55"/>
  <c r="I623" i="48"/>
  <c r="S609" i="43"/>
  <c r="AG609" i="43" s="1"/>
  <c r="G626" i="55"/>
  <c r="I621" i="48"/>
  <c r="S608" i="43"/>
  <c r="AG608" i="43" s="1"/>
  <c r="I605" i="55"/>
  <c r="S618" i="43"/>
  <c r="AG618" i="43" s="1"/>
  <c r="S623" i="43"/>
  <c r="AG623" i="43" s="1"/>
  <c r="E626" i="55"/>
  <c r="I621" i="55"/>
  <c r="S605" i="43"/>
  <c r="S624" i="43"/>
  <c r="AG624" i="43" s="1"/>
  <c r="I611" i="53"/>
  <c r="I625" i="49"/>
  <c r="I624" i="53"/>
  <c r="I613" i="53"/>
  <c r="S622" i="43"/>
  <c r="AG622" i="43" s="1"/>
  <c r="S620" i="55"/>
  <c r="AG620" i="55" s="1"/>
  <c r="S618" i="55"/>
  <c r="AG618" i="55" s="1"/>
  <c r="S622" i="55"/>
  <c r="AG622" i="55" s="1"/>
  <c r="S616" i="55"/>
  <c r="AG616" i="55" s="1"/>
  <c r="S607" i="55"/>
  <c r="AG607" i="55" s="1"/>
  <c r="S625" i="55"/>
  <c r="AG625" i="55" s="1"/>
  <c r="S612" i="55"/>
  <c r="AG612" i="55" s="1"/>
  <c r="S613" i="55"/>
  <c r="AG613" i="55" s="1"/>
  <c r="S608" i="55"/>
  <c r="AG608" i="55" s="1"/>
  <c r="S615" i="55"/>
  <c r="AG615" i="55" s="1"/>
  <c r="S624" i="55"/>
  <c r="AG624" i="55" s="1"/>
  <c r="I617" i="55"/>
  <c r="S611" i="55"/>
  <c r="AG611" i="55" s="1"/>
  <c r="S610" i="55"/>
  <c r="AG610" i="55" s="1"/>
  <c r="S609" i="55"/>
  <c r="AG609" i="55" s="1"/>
  <c r="S614" i="55"/>
  <c r="AG614" i="55" s="1"/>
  <c r="S617" i="43"/>
  <c r="AG617" i="43" s="1"/>
  <c r="S620" i="48"/>
  <c r="AG620" i="48" s="1"/>
  <c r="S618" i="48"/>
  <c r="AG618" i="48" s="1"/>
  <c r="S622" i="48"/>
  <c r="AG622" i="48" s="1"/>
  <c r="S607" i="48"/>
  <c r="AG607" i="48" s="1"/>
  <c r="S625" i="48"/>
  <c r="AG625" i="48" s="1"/>
  <c r="S613" i="48"/>
  <c r="AG613" i="48" s="1"/>
  <c r="S610" i="48"/>
  <c r="AG610" i="48" s="1"/>
  <c r="S609" i="48"/>
  <c r="AG609" i="48" s="1"/>
  <c r="S614" i="48"/>
  <c r="AG614" i="48" s="1"/>
  <c r="S608" i="48"/>
  <c r="AG608" i="48" s="1"/>
  <c r="S615" i="48"/>
  <c r="AG615" i="48" s="1"/>
  <c r="S624" i="48"/>
  <c r="AG624" i="48" s="1"/>
  <c r="I617" i="48"/>
  <c r="S622" i="49"/>
  <c r="AG622" i="49" s="1"/>
  <c r="S608" i="49"/>
  <c r="AG608" i="49" s="1"/>
  <c r="I624" i="49"/>
  <c r="I613" i="49"/>
  <c r="I623" i="49"/>
  <c r="I621" i="49"/>
  <c r="S623" i="53"/>
  <c r="AG623" i="53" s="1"/>
  <c r="S620" i="53"/>
  <c r="AG620" i="53" s="1"/>
  <c r="S613" i="53" l="1"/>
  <c r="AG613" i="53" s="1"/>
  <c r="S624" i="53"/>
  <c r="AG624" i="53" s="1"/>
  <c r="S623" i="48"/>
  <c r="AG623" i="48" s="1"/>
  <c r="R626" i="49"/>
  <c r="C626" i="49"/>
  <c r="R626" i="55"/>
  <c r="S625" i="49"/>
  <c r="AG625" i="49" s="1"/>
  <c r="M626" i="43"/>
  <c r="R626" i="43"/>
  <c r="S606" i="48"/>
  <c r="AG606" i="48" s="1"/>
  <c r="S621" i="48"/>
  <c r="AG621" i="48" s="1"/>
  <c r="R626" i="53"/>
  <c r="R626" i="48"/>
  <c r="I612" i="49"/>
  <c r="S606" i="55"/>
  <c r="AG606" i="55" s="1"/>
  <c r="S621" i="55"/>
  <c r="AG621" i="55" s="1"/>
  <c r="I620" i="49"/>
  <c r="C626" i="53"/>
  <c r="S623" i="55"/>
  <c r="AG623" i="55" s="1"/>
  <c r="AG605" i="43"/>
  <c r="Q626" i="55"/>
  <c r="S621" i="43"/>
  <c r="AG621" i="43" s="1"/>
  <c r="C626" i="55"/>
  <c r="I626" i="55" s="1"/>
  <c r="G627" i="55" s="1"/>
  <c r="S606" i="43"/>
  <c r="AG606" i="43" s="1"/>
  <c r="I606" i="43"/>
  <c r="C626" i="43"/>
  <c r="S605" i="55"/>
  <c r="S605" i="48"/>
  <c r="C626" i="48"/>
  <c r="O626" i="55"/>
  <c r="I582" i="55"/>
  <c r="I599" i="55"/>
  <c r="I598" i="55"/>
  <c r="S617" i="55"/>
  <c r="AG617" i="55" s="1"/>
  <c r="M626" i="49"/>
  <c r="S617" i="48"/>
  <c r="AG617" i="48" s="1"/>
  <c r="I609" i="49"/>
  <c r="S620" i="49"/>
  <c r="AG620" i="49" s="1"/>
  <c r="S621" i="49"/>
  <c r="AG621" i="49" s="1"/>
  <c r="I618" i="49"/>
  <c r="I615" i="49"/>
  <c r="I614" i="49"/>
  <c r="I607" i="49"/>
  <c r="I606" i="49"/>
  <c r="S623" i="49"/>
  <c r="AG623" i="49" s="1"/>
  <c r="S613" i="49"/>
  <c r="AG613" i="49" s="1"/>
  <c r="S624" i="49"/>
  <c r="AG624" i="49" s="1"/>
  <c r="I617" i="49"/>
  <c r="I610" i="49"/>
  <c r="I625" i="53"/>
  <c r="M626" i="53"/>
  <c r="I644" i="43" l="1"/>
  <c r="I599" i="43"/>
  <c r="I597" i="49"/>
  <c r="H627" i="55"/>
  <c r="E627" i="55"/>
  <c r="J626" i="55"/>
  <c r="I649" i="43"/>
  <c r="M626" i="48"/>
  <c r="AG605" i="48"/>
  <c r="AG605" i="55"/>
  <c r="M626" i="55"/>
  <c r="C627" i="55"/>
  <c r="I627" i="55"/>
  <c r="F627" i="55"/>
  <c r="B627" i="55"/>
  <c r="D627" i="55"/>
  <c r="I582" i="43"/>
  <c r="I597" i="43"/>
  <c r="Y630" i="55"/>
  <c r="AB630" i="55"/>
  <c r="I634" i="43"/>
  <c r="I651" i="53"/>
  <c r="I582" i="53"/>
  <c r="I581" i="49"/>
  <c r="I598" i="48"/>
  <c r="S599" i="55"/>
  <c r="I635" i="55"/>
  <c r="I642" i="48"/>
  <c r="I634" i="55"/>
  <c r="I643" i="55"/>
  <c r="I642" i="55"/>
  <c r="S598" i="55"/>
  <c r="I646" i="55"/>
  <c r="I639" i="55"/>
  <c r="I640" i="55"/>
  <c r="I633" i="55"/>
  <c r="I650" i="55"/>
  <c r="I651" i="55"/>
  <c r="I636" i="55"/>
  <c r="I641" i="55"/>
  <c r="I642" i="43"/>
  <c r="I646" i="43"/>
  <c r="I640" i="43"/>
  <c r="I633" i="43"/>
  <c r="I636" i="43"/>
  <c r="I641" i="43"/>
  <c r="I643" i="43"/>
  <c r="I650" i="43"/>
  <c r="I651" i="43"/>
  <c r="I636" i="48"/>
  <c r="I641" i="48"/>
  <c r="I646" i="48"/>
  <c r="I639" i="48"/>
  <c r="I651" i="48"/>
  <c r="I650" i="48"/>
  <c r="I640" i="48"/>
  <c r="S617" i="49"/>
  <c r="AG617" i="49" s="1"/>
  <c r="S606" i="49"/>
  <c r="AG606" i="49" s="1"/>
  <c r="S607" i="49"/>
  <c r="AG607" i="49" s="1"/>
  <c r="S614" i="49"/>
  <c r="AG614" i="49" s="1"/>
  <c r="I646" i="49"/>
  <c r="I651" i="49"/>
  <c r="I636" i="49"/>
  <c r="I641" i="49"/>
  <c r="I639" i="49"/>
  <c r="S610" i="49"/>
  <c r="AG610" i="49" s="1"/>
  <c r="S615" i="49"/>
  <c r="AG615" i="49" s="1"/>
  <c r="S618" i="49"/>
  <c r="AG618" i="49" s="1"/>
  <c r="S609" i="49"/>
  <c r="AG609" i="49" s="1"/>
  <c r="I650" i="49"/>
  <c r="I640" i="49"/>
  <c r="S625" i="53"/>
  <c r="AG625" i="53" s="1"/>
  <c r="I644" i="49" l="1"/>
  <c r="S643" i="48"/>
  <c r="I634" i="48"/>
  <c r="I599" i="49"/>
  <c r="I587" i="49"/>
  <c r="I598" i="53"/>
  <c r="I643" i="48"/>
  <c r="S644" i="55"/>
  <c r="I644" i="55"/>
  <c r="S644" i="43"/>
  <c r="S649" i="43"/>
  <c r="S599" i="49"/>
  <c r="S587" i="49"/>
  <c r="S582" i="43"/>
  <c r="I635" i="43"/>
  <c r="I631" i="49"/>
  <c r="I605" i="49"/>
  <c r="I632" i="48"/>
  <c r="I632" i="43"/>
  <c r="I631" i="55"/>
  <c r="I634" i="53"/>
  <c r="I587" i="48"/>
  <c r="I103" i="43"/>
  <c r="S599" i="43"/>
  <c r="S597" i="43"/>
  <c r="G600" i="55"/>
  <c r="I598" i="43"/>
  <c r="I591" i="43"/>
  <c r="I594" i="48"/>
  <c r="S597" i="49"/>
  <c r="S635" i="43"/>
  <c r="I598" i="49"/>
  <c r="I631" i="48"/>
  <c r="I631" i="43"/>
  <c r="S634" i="43"/>
  <c r="I105" i="55"/>
  <c r="I88" i="55"/>
  <c r="I88" i="43"/>
  <c r="I104" i="48"/>
  <c r="I105" i="43"/>
  <c r="I104" i="55"/>
  <c r="I649" i="48"/>
  <c r="S649" i="49"/>
  <c r="I649" i="49"/>
  <c r="S582" i="53"/>
  <c r="S635" i="48"/>
  <c r="I635" i="48"/>
  <c r="S634" i="49"/>
  <c r="I634" i="49"/>
  <c r="H600" i="55"/>
  <c r="S581" i="49"/>
  <c r="S598" i="48"/>
  <c r="I632" i="49"/>
  <c r="I582" i="49"/>
  <c r="I587" i="55"/>
  <c r="S599" i="48"/>
  <c r="I599" i="48"/>
  <c r="I633" i="48"/>
  <c r="S642" i="49"/>
  <c r="I642" i="49"/>
  <c r="S599" i="53"/>
  <c r="I599" i="53"/>
  <c r="S650" i="53"/>
  <c r="I650" i="53"/>
  <c r="I644" i="48"/>
  <c r="S651" i="53"/>
  <c r="S634" i="48"/>
  <c r="S649" i="53"/>
  <c r="I649" i="53"/>
  <c r="S643" i="49"/>
  <c r="I643" i="49"/>
  <c r="I632" i="55"/>
  <c r="I639" i="43"/>
  <c r="I597" i="55"/>
  <c r="S646" i="53"/>
  <c r="I646" i="53"/>
  <c r="G600" i="48"/>
  <c r="H600" i="48"/>
  <c r="S635" i="55"/>
  <c r="I649" i="55"/>
  <c r="S597" i="53"/>
  <c r="I597" i="53"/>
  <c r="S582" i="55"/>
  <c r="S587" i="43"/>
  <c r="I587" i="43"/>
  <c r="S634" i="53"/>
  <c r="I635" i="49"/>
  <c r="S598" i="53"/>
  <c r="S644" i="49"/>
  <c r="I597" i="48"/>
  <c r="I582" i="48"/>
  <c r="I633" i="49"/>
  <c r="I639" i="53"/>
  <c r="I592" i="49"/>
  <c r="I581" i="48"/>
  <c r="S635" i="49"/>
  <c r="I581" i="55"/>
  <c r="I594" i="49"/>
  <c r="S642" i="48"/>
  <c r="S633" i="55"/>
  <c r="I589" i="55"/>
  <c r="S640" i="55"/>
  <c r="S639" i="55"/>
  <c r="I592" i="55"/>
  <c r="S643" i="55"/>
  <c r="S636" i="55"/>
  <c r="S651" i="55"/>
  <c r="I588" i="55"/>
  <c r="S646" i="55"/>
  <c r="I594" i="55"/>
  <c r="S642" i="55"/>
  <c r="S634" i="55"/>
  <c r="I594" i="43"/>
  <c r="I592" i="43"/>
  <c r="S651" i="43"/>
  <c r="S643" i="43"/>
  <c r="I588" i="43"/>
  <c r="I589" i="43"/>
  <c r="S650" i="43"/>
  <c r="H600" i="43"/>
  <c r="S641" i="43"/>
  <c r="S636" i="43"/>
  <c r="S633" i="43"/>
  <c r="S640" i="43"/>
  <c r="S639" i="43"/>
  <c r="S646" i="43"/>
  <c r="S642" i="43"/>
  <c r="S640" i="48"/>
  <c r="S650" i="48"/>
  <c r="S651" i="48"/>
  <c r="S587" i="48"/>
  <c r="I592" i="48"/>
  <c r="I591" i="48"/>
  <c r="I589" i="48"/>
  <c r="I588" i="48"/>
  <c r="S639" i="48"/>
  <c r="S646" i="48"/>
  <c r="S581" i="48"/>
  <c r="S641" i="48"/>
  <c r="S636" i="48"/>
  <c r="S640" i="49"/>
  <c r="S650" i="49"/>
  <c r="S636" i="49"/>
  <c r="S646" i="49"/>
  <c r="I589" i="49"/>
  <c r="I588" i="49"/>
  <c r="S641" i="49"/>
  <c r="G600" i="49"/>
  <c r="H600" i="49"/>
  <c r="S598" i="49" l="1"/>
  <c r="S587" i="55"/>
  <c r="S639" i="49"/>
  <c r="G600" i="43"/>
  <c r="C600" i="49"/>
  <c r="S632" i="49"/>
  <c r="S639" i="53"/>
  <c r="S644" i="48"/>
  <c r="S651" i="49"/>
  <c r="S598" i="43"/>
  <c r="I105" i="49"/>
  <c r="I93" i="48"/>
  <c r="I580" i="48"/>
  <c r="I97" i="43"/>
  <c r="S88" i="43"/>
  <c r="S597" i="55"/>
  <c r="Q600" i="48"/>
  <c r="S632" i="48"/>
  <c r="R600" i="48"/>
  <c r="I590" i="55"/>
  <c r="S605" i="49"/>
  <c r="I590" i="49"/>
  <c r="I580" i="43"/>
  <c r="S641" i="55"/>
  <c r="I591" i="55"/>
  <c r="S631" i="49"/>
  <c r="S633" i="48"/>
  <c r="S631" i="43"/>
  <c r="Q600" i="55"/>
  <c r="I88" i="53"/>
  <c r="I104" i="49"/>
  <c r="S633" i="49"/>
  <c r="S591" i="43"/>
  <c r="I104" i="43"/>
  <c r="I100" i="48"/>
  <c r="S650" i="55"/>
  <c r="S597" i="48"/>
  <c r="S103" i="43"/>
  <c r="I25" i="43"/>
  <c r="S631" i="48"/>
  <c r="S631" i="55"/>
  <c r="I93" i="49"/>
  <c r="S632" i="43"/>
  <c r="S592" i="49"/>
  <c r="I580" i="55"/>
  <c r="S632" i="55"/>
  <c r="S649" i="48"/>
  <c r="I10" i="55"/>
  <c r="I10" i="43"/>
  <c r="I27" i="43"/>
  <c r="I27" i="55"/>
  <c r="I19" i="43"/>
  <c r="I104" i="53"/>
  <c r="I95" i="49"/>
  <c r="I94" i="43"/>
  <c r="I94" i="55"/>
  <c r="I97" i="48"/>
  <c r="I95" i="43"/>
  <c r="I98" i="43"/>
  <c r="S105" i="55"/>
  <c r="I98" i="55"/>
  <c r="I100" i="49"/>
  <c r="I98" i="49"/>
  <c r="I88" i="48"/>
  <c r="S103" i="53"/>
  <c r="I105" i="53"/>
  <c r="I105" i="48"/>
  <c r="I88" i="49"/>
  <c r="I103" i="49"/>
  <c r="I87" i="49"/>
  <c r="I95" i="48"/>
  <c r="I98" i="48"/>
  <c r="I100" i="43"/>
  <c r="I100" i="55"/>
  <c r="I95" i="55"/>
  <c r="I87" i="55"/>
  <c r="I87" i="48"/>
  <c r="I103" i="48"/>
  <c r="S104" i="53"/>
  <c r="I103" i="53"/>
  <c r="S105" i="53"/>
  <c r="S105" i="48"/>
  <c r="I93" i="55"/>
  <c r="S104" i="48"/>
  <c r="S103" i="49"/>
  <c r="S105" i="49"/>
  <c r="S105" i="43"/>
  <c r="S594" i="48"/>
  <c r="S582" i="49"/>
  <c r="S582" i="48"/>
  <c r="I591" i="49"/>
  <c r="S649" i="55"/>
  <c r="I590" i="43"/>
  <c r="R600" i="55"/>
  <c r="I581" i="43"/>
  <c r="C600" i="43"/>
  <c r="I580" i="49"/>
  <c r="I590" i="48"/>
  <c r="S591" i="49"/>
  <c r="S581" i="55"/>
  <c r="S594" i="55"/>
  <c r="S592" i="55"/>
  <c r="S589" i="55"/>
  <c r="S588" i="55"/>
  <c r="I584" i="43"/>
  <c r="S589" i="43"/>
  <c r="R600" i="43"/>
  <c r="S592" i="43"/>
  <c r="S594" i="43"/>
  <c r="S588" i="48"/>
  <c r="S591" i="48"/>
  <c r="S592" i="48"/>
  <c r="S589" i="48"/>
  <c r="I584" i="49"/>
  <c r="R600" i="49"/>
  <c r="S588" i="49"/>
  <c r="S97" i="43" l="1"/>
  <c r="S93" i="48"/>
  <c r="S87" i="49"/>
  <c r="S594" i="49"/>
  <c r="C600" i="55"/>
  <c r="I86" i="43"/>
  <c r="I96" i="55"/>
  <c r="S87" i="48"/>
  <c r="Q600" i="49"/>
  <c r="S580" i="48"/>
  <c r="S591" i="55"/>
  <c r="S88" i="53"/>
  <c r="I27" i="49"/>
  <c r="S589" i="49"/>
  <c r="I93" i="43"/>
  <c r="Q600" i="43"/>
  <c r="S580" i="55"/>
  <c r="S98" i="49"/>
  <c r="S10" i="43"/>
  <c r="T10" i="43" s="1"/>
  <c r="I583" i="48"/>
  <c r="S93" i="55"/>
  <c r="I15" i="48"/>
  <c r="S104" i="43"/>
  <c r="I26" i="43"/>
  <c r="I583" i="55"/>
  <c r="I579" i="49"/>
  <c r="C600" i="48"/>
  <c r="S93" i="43"/>
  <c r="S88" i="55"/>
  <c r="I97" i="55"/>
  <c r="I26" i="55"/>
  <c r="I86" i="48"/>
  <c r="I26" i="48"/>
  <c r="I579" i="43"/>
  <c r="I103" i="55"/>
  <c r="S93" i="49"/>
  <c r="I86" i="55"/>
  <c r="I15" i="49"/>
  <c r="S25" i="43"/>
  <c r="I579" i="48"/>
  <c r="I579" i="55"/>
  <c r="S103" i="48"/>
  <c r="S104" i="49"/>
  <c r="S104" i="55"/>
  <c r="I26" i="49"/>
  <c r="S580" i="43"/>
  <c r="I584" i="55"/>
  <c r="AG605" i="49"/>
  <c r="M600" i="49"/>
  <c r="I584" i="48"/>
  <c r="S583" i="55"/>
  <c r="S580" i="49"/>
  <c r="I22" i="48"/>
  <c r="I583" i="43"/>
  <c r="M600" i="43"/>
  <c r="I94" i="48"/>
  <c r="I94" i="49"/>
  <c r="I22" i="49"/>
  <c r="S25" i="49"/>
  <c r="I19" i="48"/>
  <c r="I9" i="48"/>
  <c r="I9" i="55"/>
  <c r="I25" i="49"/>
  <c r="I17" i="49"/>
  <c r="S26" i="48"/>
  <c r="I22" i="43"/>
  <c r="I15" i="55"/>
  <c r="I25" i="53"/>
  <c r="I17" i="55"/>
  <c r="I20" i="48"/>
  <c r="I20" i="55"/>
  <c r="I20" i="43"/>
  <c r="I16" i="43"/>
  <c r="I19" i="55"/>
  <c r="S27" i="43"/>
  <c r="I27" i="53"/>
  <c r="S25" i="53"/>
  <c r="I22" i="55"/>
  <c r="S27" i="48"/>
  <c r="S27" i="53"/>
  <c r="I16" i="55"/>
  <c r="I25" i="48"/>
  <c r="I20" i="49"/>
  <c r="S27" i="55"/>
  <c r="I17" i="43"/>
  <c r="I16" i="48"/>
  <c r="I15" i="43"/>
  <c r="S94" i="49"/>
  <c r="S95" i="48"/>
  <c r="S98" i="48"/>
  <c r="S97" i="48"/>
  <c r="S100" i="43"/>
  <c r="S98" i="43"/>
  <c r="S95" i="43"/>
  <c r="S94" i="55"/>
  <c r="S95" i="55"/>
  <c r="S98" i="55"/>
  <c r="I86" i="49"/>
  <c r="S88" i="48"/>
  <c r="S88" i="49"/>
  <c r="I10" i="48"/>
  <c r="I90" i="49"/>
  <c r="S94" i="48"/>
  <c r="I90" i="43"/>
  <c r="S100" i="55"/>
  <c r="S87" i="55"/>
  <c r="S97" i="49"/>
  <c r="I87" i="43"/>
  <c r="S103" i="55"/>
  <c r="I97" i="49"/>
  <c r="S100" i="48"/>
  <c r="I9" i="49"/>
  <c r="I10" i="49"/>
  <c r="I27" i="48"/>
  <c r="S581" i="43"/>
  <c r="I583" i="49"/>
  <c r="S583" i="43"/>
  <c r="S583" i="49"/>
  <c r="M600" i="55"/>
  <c r="S584" i="43"/>
  <c r="S584" i="49"/>
  <c r="I89" i="55" l="1"/>
  <c r="S86" i="43"/>
  <c r="S583" i="48"/>
  <c r="S19" i="43"/>
  <c r="T19" i="43" s="1"/>
  <c r="S26" i="55"/>
  <c r="S9" i="49"/>
  <c r="T9" i="49" s="1"/>
  <c r="S9" i="48"/>
  <c r="T9" i="48" s="1"/>
  <c r="I89" i="48"/>
  <c r="S95" i="49"/>
  <c r="I8" i="55"/>
  <c r="S20" i="49"/>
  <c r="T20" i="49" s="1"/>
  <c r="S15" i="49"/>
  <c r="T15" i="49" s="1"/>
  <c r="S15" i="55"/>
  <c r="T15" i="55" s="1"/>
  <c r="S100" i="49"/>
  <c r="S97" i="55"/>
  <c r="S89" i="55"/>
  <c r="I8" i="43"/>
  <c r="S86" i="48"/>
  <c r="I90" i="48"/>
  <c r="S15" i="48"/>
  <c r="T15" i="48" s="1"/>
  <c r="S86" i="49"/>
  <c r="S15" i="43"/>
  <c r="T15" i="43" s="1"/>
  <c r="S579" i="49"/>
  <c r="M600" i="48"/>
  <c r="I89" i="43"/>
  <c r="S584" i="48"/>
  <c r="S579" i="55"/>
  <c r="I90" i="55"/>
  <c r="I85" i="55"/>
  <c r="I85" i="49"/>
  <c r="I8" i="48"/>
  <c r="S579" i="48"/>
  <c r="S10" i="55"/>
  <c r="T10" i="55" s="1"/>
  <c r="I18" i="55"/>
  <c r="S579" i="43"/>
  <c r="S86" i="55"/>
  <c r="I85" i="43"/>
  <c r="S27" i="49"/>
  <c r="I85" i="48"/>
  <c r="S26" i="43"/>
  <c r="I25" i="55"/>
  <c r="S584" i="55"/>
  <c r="S26" i="49"/>
  <c r="S25" i="48"/>
  <c r="I12" i="43"/>
  <c r="S20" i="55"/>
  <c r="T20" i="55" s="1"/>
  <c r="S19" i="48"/>
  <c r="T19" i="48" s="1"/>
  <c r="S19" i="49"/>
  <c r="S20" i="48"/>
  <c r="T20" i="48" s="1"/>
  <c r="S9" i="55"/>
  <c r="T9" i="55" s="1"/>
  <c r="I12" i="49"/>
  <c r="S10" i="49"/>
  <c r="T10" i="49" s="1"/>
  <c r="S20" i="43"/>
  <c r="T20" i="43" s="1"/>
  <c r="I8" i="49"/>
  <c r="S25" i="55"/>
  <c r="S22" i="55"/>
  <c r="T22" i="55" s="1"/>
  <c r="S10" i="48"/>
  <c r="T10" i="48" s="1"/>
  <c r="S22" i="43"/>
  <c r="T22" i="43" s="1"/>
  <c r="S90" i="49"/>
  <c r="S90" i="43"/>
  <c r="I89" i="49"/>
  <c r="I9" i="43"/>
  <c r="S89" i="49"/>
  <c r="S89" i="43"/>
  <c r="S87" i="43"/>
  <c r="S22" i="48"/>
  <c r="T22" i="48" s="1"/>
  <c r="I19" i="49"/>
  <c r="I12" i="48" l="1"/>
  <c r="S90" i="48"/>
  <c r="S22" i="49"/>
  <c r="T22" i="49" s="1"/>
  <c r="S89" i="48"/>
  <c r="S8" i="43"/>
  <c r="T8" i="43" s="1"/>
  <c r="S8" i="48"/>
  <c r="T8" i="48" s="1"/>
  <c r="S8" i="49"/>
  <c r="T8" i="49" s="1"/>
  <c r="I11" i="55"/>
  <c r="I11" i="43"/>
  <c r="S90" i="55"/>
  <c r="S85" i="49"/>
  <c r="S85" i="48"/>
  <c r="T19" i="49"/>
  <c r="S19" i="55"/>
  <c r="T19" i="55" s="1"/>
  <c r="S85" i="55"/>
  <c r="I7" i="43"/>
  <c r="S11" i="55"/>
  <c r="I7" i="48"/>
  <c r="I7" i="55"/>
  <c r="S85" i="43"/>
  <c r="S8" i="55"/>
  <c r="T8" i="55" s="1"/>
  <c r="I7" i="49"/>
  <c r="I12" i="55"/>
  <c r="I11" i="49"/>
  <c r="S12" i="43"/>
  <c r="T12" i="43" s="1"/>
  <c r="S12" i="49"/>
  <c r="T12" i="49" s="1"/>
  <c r="S11" i="49"/>
  <c r="S9" i="43"/>
  <c r="T9" i="43" s="1"/>
  <c r="S11" i="43"/>
  <c r="S12" i="55" l="1"/>
  <c r="T12" i="55" s="1"/>
  <c r="T11" i="43"/>
  <c r="T11" i="55"/>
  <c r="S7" i="55"/>
  <c r="T7" i="55" s="1"/>
  <c r="S7" i="43"/>
  <c r="T7" i="43" s="1"/>
  <c r="S7" i="49"/>
  <c r="T7" i="49" s="1"/>
  <c r="T11" i="49"/>
  <c r="S12" i="48"/>
  <c r="T12" i="48" s="1"/>
  <c r="S7" i="48"/>
  <c r="T7" i="48" s="1"/>
  <c r="I613" i="52" l="1"/>
  <c r="I612" i="52"/>
  <c r="H626" i="52" l="1"/>
  <c r="I608" i="52"/>
  <c r="I608" i="50"/>
  <c r="I612" i="50"/>
  <c r="I612" i="51"/>
  <c r="I611" i="52"/>
  <c r="I624" i="52"/>
  <c r="I611" i="50"/>
  <c r="I613" i="51"/>
  <c r="I613" i="50"/>
  <c r="I624" i="50"/>
  <c r="C626" i="52"/>
  <c r="S613" i="52"/>
  <c r="AG613" i="52" s="1"/>
  <c r="C626" i="50"/>
  <c r="C626" i="51"/>
  <c r="I623" i="51" l="1"/>
  <c r="I608" i="51"/>
  <c r="H626" i="51"/>
  <c r="R626" i="52"/>
  <c r="I624" i="51"/>
  <c r="H626" i="50"/>
  <c r="I611" i="51"/>
  <c r="S613" i="51"/>
  <c r="AG613" i="51" s="1"/>
  <c r="I623" i="52"/>
  <c r="I623" i="50"/>
  <c r="S624" i="50"/>
  <c r="AG624" i="50" s="1"/>
  <c r="S608" i="50"/>
  <c r="AG608" i="50" s="1"/>
  <c r="S613" i="50"/>
  <c r="AG613" i="50" s="1"/>
  <c r="I646" i="52"/>
  <c r="I582" i="52"/>
  <c r="I582" i="50"/>
  <c r="M626" i="50"/>
  <c r="M626" i="51"/>
  <c r="I620" i="50"/>
  <c r="I620" i="52"/>
  <c r="R626" i="51" l="1"/>
  <c r="I582" i="51"/>
  <c r="S608" i="51"/>
  <c r="AG608" i="51" s="1"/>
  <c r="S623" i="50"/>
  <c r="AG623" i="50" s="1"/>
  <c r="S582" i="50"/>
  <c r="I646" i="51"/>
  <c r="S623" i="51"/>
  <c r="AG623" i="51" s="1"/>
  <c r="R626" i="50"/>
  <c r="S624" i="51"/>
  <c r="AG624" i="51" s="1"/>
  <c r="I598" i="52"/>
  <c r="I646" i="50"/>
  <c r="S620" i="50"/>
  <c r="AG620" i="50" s="1"/>
  <c r="M626" i="52"/>
  <c r="S624" i="52"/>
  <c r="AG624" i="52" s="1"/>
  <c r="S623" i="52"/>
  <c r="AG623" i="52" s="1"/>
  <c r="S608" i="52"/>
  <c r="AG608" i="52" s="1"/>
  <c r="I620" i="51"/>
  <c r="S646" i="52" l="1"/>
  <c r="I597" i="50"/>
  <c r="I649" i="52"/>
  <c r="S582" i="52"/>
  <c r="I649" i="51"/>
  <c r="I597" i="52"/>
  <c r="I634" i="51"/>
  <c r="I598" i="51"/>
  <c r="S582" i="51"/>
  <c r="I597" i="51"/>
  <c r="S646" i="51"/>
  <c r="I649" i="50"/>
  <c r="S634" i="50"/>
  <c r="I634" i="50"/>
  <c r="S598" i="50"/>
  <c r="I598" i="50"/>
  <c r="I634" i="52"/>
  <c r="I599" i="52"/>
  <c r="I650" i="52"/>
  <c r="I639" i="52"/>
  <c r="I651" i="50"/>
  <c r="I599" i="50"/>
  <c r="S620" i="51"/>
  <c r="AG620" i="51" s="1"/>
  <c r="S646" i="50"/>
  <c r="S598" i="52" l="1"/>
  <c r="I103" i="50"/>
  <c r="I639" i="51"/>
  <c r="I103" i="52"/>
  <c r="S599" i="50"/>
  <c r="S597" i="50"/>
  <c r="S649" i="52"/>
  <c r="S599" i="52"/>
  <c r="S651" i="50"/>
  <c r="S649" i="51"/>
  <c r="S649" i="50"/>
  <c r="S634" i="51"/>
  <c r="I103" i="51"/>
  <c r="S634" i="52"/>
  <c r="I651" i="51"/>
  <c r="S597" i="52"/>
  <c r="I88" i="51"/>
  <c r="I599" i="51"/>
  <c r="I650" i="51"/>
  <c r="S598" i="51"/>
  <c r="S597" i="51"/>
  <c r="I88" i="52"/>
  <c r="I88" i="50"/>
  <c r="S88" i="50"/>
  <c r="I104" i="52"/>
  <c r="I650" i="50"/>
  <c r="I651" i="52"/>
  <c r="I639" i="50"/>
  <c r="S650" i="50"/>
  <c r="S651" i="52"/>
  <c r="S639" i="50"/>
  <c r="S620" i="52"/>
  <c r="AG620" i="52" s="1"/>
  <c r="I25" i="50" l="1"/>
  <c r="I25" i="52"/>
  <c r="I25" i="51"/>
  <c r="S88" i="51"/>
  <c r="S599" i="51"/>
  <c r="I104" i="51"/>
  <c r="S650" i="51"/>
  <c r="S651" i="51"/>
  <c r="S103" i="52"/>
  <c r="S88" i="52"/>
  <c r="S103" i="50"/>
  <c r="S650" i="52"/>
  <c r="S103" i="51"/>
  <c r="S104" i="50"/>
  <c r="I104" i="50"/>
  <c r="S639" i="51"/>
  <c r="S639" i="52" l="1"/>
  <c r="S104" i="52"/>
  <c r="S25" i="50"/>
  <c r="T25" i="50" s="1"/>
  <c r="S25" i="51"/>
  <c r="S25" i="52"/>
  <c r="S104" i="51"/>
  <c r="S26" i="50"/>
  <c r="AI311" i="50" l="1"/>
  <c r="AJ311" i="50" s="1"/>
  <c r="AI51" i="50" l="1"/>
  <c r="AJ51" i="50" s="1"/>
  <c r="I625" i="50" l="1"/>
  <c r="I105" i="50" l="1"/>
  <c r="S625" i="50"/>
  <c r="AG625" i="50" s="1"/>
  <c r="I27" i="50" l="1"/>
  <c r="S105" i="50"/>
  <c r="S27" i="50" l="1"/>
  <c r="T27" i="50" s="1"/>
  <c r="I625" i="52" l="1"/>
  <c r="I105" i="52" l="1"/>
  <c r="S625" i="52"/>
  <c r="AG625" i="52" s="1"/>
  <c r="I27" i="52" l="1"/>
  <c r="S105" i="52"/>
  <c r="S27" i="52" l="1"/>
  <c r="AI311" i="52" l="1"/>
  <c r="AJ311" i="52" s="1"/>
  <c r="AI51" i="52" l="1"/>
  <c r="AJ51" i="52" s="1"/>
  <c r="I625" i="51" l="1"/>
  <c r="I105" i="51" l="1"/>
  <c r="S625" i="51"/>
  <c r="AG625" i="51" s="1"/>
  <c r="I27" i="51" l="1"/>
  <c r="S105" i="51"/>
  <c r="S27" i="51" l="1"/>
  <c r="AI311" i="53" l="1"/>
  <c r="AJ311" i="53" s="1"/>
  <c r="AI51" i="53" l="1"/>
  <c r="AJ51" i="53" s="1"/>
  <c r="S484" i="52" l="1"/>
  <c r="AI244" i="50" l="1"/>
  <c r="AI140" i="50"/>
  <c r="AI374" i="50"/>
  <c r="AI166" i="50"/>
  <c r="AI114" i="50"/>
  <c r="AI270" i="50"/>
  <c r="AI192" i="50"/>
  <c r="AI426" i="50"/>
  <c r="AI322" i="50"/>
  <c r="AI218" i="50"/>
  <c r="AI348" i="50"/>
  <c r="AI400" i="50"/>
  <c r="AI296" i="50"/>
  <c r="S426" i="50" l="1"/>
  <c r="AJ426" i="50" s="1"/>
  <c r="S348" i="50"/>
  <c r="AJ348" i="50" s="1"/>
  <c r="S166" i="50"/>
  <c r="AJ166" i="50" s="1"/>
  <c r="S400" i="50"/>
  <c r="AJ400" i="50" s="1"/>
  <c r="S218" i="50"/>
  <c r="AJ218" i="50" s="1"/>
  <c r="AI36" i="50"/>
  <c r="S322" i="50"/>
  <c r="AJ322" i="50" s="1"/>
  <c r="S374" i="50"/>
  <c r="AJ374" i="50" s="1"/>
  <c r="S140" i="50"/>
  <c r="AJ140" i="50" s="1"/>
  <c r="S114" i="50"/>
  <c r="AJ114" i="50" s="1"/>
  <c r="S244" i="50"/>
  <c r="AJ244" i="50" s="1"/>
  <c r="S270" i="50"/>
  <c r="AJ270" i="50" s="1"/>
  <c r="S192" i="50"/>
  <c r="AJ192" i="50" s="1"/>
  <c r="S296" i="50"/>
  <c r="AJ296" i="50" s="1"/>
  <c r="I322" i="50"/>
  <c r="I426" i="50" l="1"/>
  <c r="I114" i="50"/>
  <c r="I244" i="50"/>
  <c r="I270" i="50"/>
  <c r="I140" i="50"/>
  <c r="I218" i="50"/>
  <c r="I192" i="50"/>
  <c r="I166" i="50"/>
  <c r="I348" i="50"/>
  <c r="I374" i="50"/>
  <c r="I296" i="50"/>
  <c r="S36" i="50"/>
  <c r="AJ36" i="50" s="1"/>
  <c r="I400" i="50"/>
  <c r="S10" i="50" l="1"/>
  <c r="I36" i="50"/>
  <c r="I10" i="50" l="1"/>
  <c r="T10" i="50" s="1"/>
  <c r="E600" i="55" l="1"/>
  <c r="E600" i="43"/>
  <c r="E600" i="48"/>
  <c r="E600" i="49"/>
  <c r="I637" i="49"/>
  <c r="I638" i="51"/>
  <c r="I638" i="50"/>
  <c r="I638" i="53"/>
  <c r="I638" i="52"/>
  <c r="I586" i="48" l="1"/>
  <c r="I637" i="55"/>
  <c r="I638" i="48"/>
  <c r="I586" i="43"/>
  <c r="I593" i="55"/>
  <c r="I585" i="55"/>
  <c r="D600" i="55"/>
  <c r="I593" i="49"/>
  <c r="I638" i="43"/>
  <c r="I585" i="43"/>
  <c r="D600" i="43"/>
  <c r="I585" i="49"/>
  <c r="D600" i="49"/>
  <c r="I593" i="43"/>
  <c r="I619" i="49"/>
  <c r="I586" i="49"/>
  <c r="I593" i="48"/>
  <c r="I637" i="43"/>
  <c r="I586" i="55"/>
  <c r="I638" i="49"/>
  <c r="I585" i="48"/>
  <c r="D600" i="48"/>
  <c r="I638" i="55"/>
  <c r="I637" i="48"/>
  <c r="O600" i="43"/>
  <c r="O600" i="48"/>
  <c r="O600" i="49"/>
  <c r="S638" i="52"/>
  <c r="S638" i="53"/>
  <c r="S638" i="50"/>
  <c r="S638" i="51"/>
  <c r="S638" i="49" l="1"/>
  <c r="S638" i="43"/>
  <c r="I91" i="55"/>
  <c r="S637" i="49"/>
  <c r="N600" i="43"/>
  <c r="I92" i="43"/>
  <c r="N600" i="49"/>
  <c r="I92" i="55"/>
  <c r="I92" i="49"/>
  <c r="I91" i="43"/>
  <c r="N600" i="55"/>
  <c r="N600" i="48"/>
  <c r="S638" i="48"/>
  <c r="S637" i="43"/>
  <c r="S638" i="55"/>
  <c r="I92" i="48"/>
  <c r="S637" i="48"/>
  <c r="I91" i="49"/>
  <c r="O600" i="55"/>
  <c r="S637" i="55"/>
  <c r="I13" i="55" l="1"/>
  <c r="I13" i="49"/>
  <c r="I91" i="48"/>
  <c r="I14" i="55"/>
  <c r="I14" i="43"/>
  <c r="I13" i="43"/>
  <c r="I14" i="49"/>
  <c r="I596" i="55" l="1"/>
  <c r="I596" i="43"/>
  <c r="I596" i="48"/>
  <c r="I596" i="49"/>
  <c r="I595" i="49" l="1"/>
  <c r="B600" i="49"/>
  <c r="I600" i="49" s="1"/>
  <c r="I595" i="43"/>
  <c r="B600" i="43"/>
  <c r="I595" i="55"/>
  <c r="B600" i="55"/>
  <c r="I600" i="55" s="1"/>
  <c r="I595" i="48"/>
  <c r="B600" i="48"/>
  <c r="I600" i="48" s="1"/>
  <c r="S596" i="55"/>
  <c r="D652" i="55"/>
  <c r="C652" i="55"/>
  <c r="G652" i="55"/>
  <c r="H652" i="55"/>
  <c r="H652" i="43"/>
  <c r="S596" i="43"/>
  <c r="D652" i="43"/>
  <c r="G652" i="43"/>
  <c r="C652" i="43"/>
  <c r="D652" i="48"/>
  <c r="C652" i="48"/>
  <c r="G652" i="48"/>
  <c r="H652" i="48"/>
  <c r="S596" i="48"/>
  <c r="G652" i="49"/>
  <c r="H652" i="49"/>
  <c r="S596" i="49"/>
  <c r="D652" i="49"/>
  <c r="C652" i="49"/>
  <c r="J600" i="48" l="1"/>
  <c r="J600" i="55"/>
  <c r="I647" i="49"/>
  <c r="I648" i="48"/>
  <c r="J600" i="49"/>
  <c r="S595" i="49"/>
  <c r="L600" i="49"/>
  <c r="S595" i="48"/>
  <c r="L600" i="48"/>
  <c r="B601" i="55"/>
  <c r="F601" i="55"/>
  <c r="I601" i="55"/>
  <c r="G601" i="55"/>
  <c r="H601" i="55"/>
  <c r="C601" i="55"/>
  <c r="E601" i="55"/>
  <c r="D601" i="55"/>
  <c r="I647" i="43"/>
  <c r="S595" i="55"/>
  <c r="L600" i="55"/>
  <c r="I600" i="43"/>
  <c r="B601" i="43" s="1"/>
  <c r="S595" i="43"/>
  <c r="L600" i="43"/>
  <c r="I647" i="55"/>
  <c r="I648" i="55"/>
  <c r="B601" i="49"/>
  <c r="I601" i="49"/>
  <c r="F601" i="49"/>
  <c r="G601" i="49"/>
  <c r="H601" i="49"/>
  <c r="C601" i="49"/>
  <c r="E601" i="49"/>
  <c r="D601" i="49"/>
  <c r="I647" i="48"/>
  <c r="B601" i="48"/>
  <c r="I601" i="48"/>
  <c r="F601" i="48"/>
  <c r="H601" i="48"/>
  <c r="G601" i="48"/>
  <c r="C601" i="48"/>
  <c r="E601" i="48"/>
  <c r="D601" i="48"/>
  <c r="H106" i="48"/>
  <c r="H106" i="43"/>
  <c r="H106" i="55"/>
  <c r="G106" i="55"/>
  <c r="C106" i="49"/>
  <c r="H106" i="49"/>
  <c r="C106" i="43"/>
  <c r="C106" i="55"/>
  <c r="D106" i="55"/>
  <c r="I648" i="49"/>
  <c r="I648" i="43"/>
  <c r="Q652" i="55"/>
  <c r="M652" i="55"/>
  <c r="R652" i="55"/>
  <c r="N652" i="55"/>
  <c r="M652" i="43"/>
  <c r="N652" i="43"/>
  <c r="Q652" i="43"/>
  <c r="R652" i="43"/>
  <c r="Q652" i="48"/>
  <c r="M652" i="48"/>
  <c r="R652" i="48"/>
  <c r="N652" i="48"/>
  <c r="M652" i="49"/>
  <c r="Q652" i="49"/>
  <c r="N652" i="49"/>
  <c r="R652" i="49"/>
  <c r="S647" i="48" l="1"/>
  <c r="I101" i="55"/>
  <c r="S648" i="43"/>
  <c r="S648" i="48"/>
  <c r="S647" i="49"/>
  <c r="S647" i="43"/>
  <c r="J600" i="43"/>
  <c r="F601" i="43"/>
  <c r="I601" i="43"/>
  <c r="G601" i="43"/>
  <c r="H601" i="43"/>
  <c r="C601" i="43"/>
  <c r="E601" i="43"/>
  <c r="D601" i="43"/>
  <c r="I101" i="43"/>
  <c r="I102" i="48"/>
  <c r="S648" i="49"/>
  <c r="I101" i="49"/>
  <c r="I102" i="55"/>
  <c r="S648" i="55"/>
  <c r="C106" i="48"/>
  <c r="S647" i="55"/>
  <c r="H28" i="43"/>
  <c r="D28" i="55"/>
  <c r="G28" i="55"/>
  <c r="C28" i="43"/>
  <c r="C28" i="55"/>
  <c r="H28" i="55"/>
  <c r="R106" i="48"/>
  <c r="I102" i="43"/>
  <c r="I102" i="49"/>
  <c r="R106" i="49"/>
  <c r="M106" i="49"/>
  <c r="M106" i="48"/>
  <c r="R106" i="43"/>
  <c r="M106" i="43"/>
  <c r="N106" i="55"/>
  <c r="R106" i="55"/>
  <c r="M106" i="55"/>
  <c r="Q106" i="55"/>
  <c r="I101" i="48" l="1"/>
  <c r="S101" i="49"/>
  <c r="S102" i="55"/>
  <c r="I23" i="49"/>
  <c r="I23" i="43"/>
  <c r="S102" i="43"/>
  <c r="S101" i="55"/>
  <c r="I23" i="55"/>
  <c r="I24" i="55"/>
  <c r="S101" i="43"/>
  <c r="S102" i="48"/>
  <c r="S101" i="48"/>
  <c r="S102" i="49"/>
  <c r="Q28" i="55"/>
  <c r="R28" i="55"/>
  <c r="I24" i="43"/>
  <c r="I24" i="49"/>
  <c r="M28" i="43"/>
  <c r="M28" i="55"/>
  <c r="N28" i="55"/>
  <c r="S23" i="49" l="1"/>
  <c r="T23" i="49" s="1"/>
  <c r="R28" i="43"/>
  <c r="S24" i="48"/>
  <c r="S24" i="55"/>
  <c r="T24" i="55" s="1"/>
  <c r="S24" i="43"/>
  <c r="T24" i="43" s="1"/>
  <c r="S24" i="49"/>
  <c r="T24" i="49" s="1"/>
  <c r="S23" i="43"/>
  <c r="T23" i="43" s="1"/>
  <c r="S23" i="55"/>
  <c r="T23" i="55" s="1"/>
  <c r="I592" i="50" l="1"/>
  <c r="S592" i="50" l="1"/>
  <c r="I594" i="50" l="1"/>
  <c r="I100" i="50" l="1"/>
  <c r="S594" i="50"/>
  <c r="S100" i="50" l="1"/>
  <c r="AI426" i="53" l="1"/>
  <c r="AI218" i="53"/>
  <c r="AI374" i="53"/>
  <c r="AI296" i="53"/>
  <c r="AI114" i="53"/>
  <c r="AI348" i="53"/>
  <c r="AI322" i="53"/>
  <c r="AI244" i="53"/>
  <c r="AI270" i="53"/>
  <c r="AI140" i="53"/>
  <c r="AI400" i="53"/>
  <c r="AI166" i="53"/>
  <c r="S244" i="53" l="1"/>
  <c r="AJ244" i="53" s="1"/>
  <c r="AI140" i="52"/>
  <c r="S166" i="53"/>
  <c r="AJ166" i="53" s="1"/>
  <c r="S140" i="53"/>
  <c r="AJ140" i="53" s="1"/>
  <c r="AI270" i="52"/>
  <c r="AI400" i="52"/>
  <c r="S400" i="53"/>
  <c r="AJ400" i="53" s="1"/>
  <c r="S322" i="53"/>
  <c r="AJ322" i="53" s="1"/>
  <c r="AI296" i="52"/>
  <c r="S296" i="53"/>
  <c r="AJ296" i="53" s="1"/>
  <c r="S348" i="53"/>
  <c r="AJ348" i="53" s="1"/>
  <c r="AI114" i="52"/>
  <c r="S218" i="53"/>
  <c r="AJ218" i="53" s="1"/>
  <c r="S374" i="53"/>
  <c r="AJ374" i="53" s="1"/>
  <c r="AI348" i="52"/>
  <c r="AI244" i="52"/>
  <c r="AI166" i="52"/>
  <c r="S270" i="53"/>
  <c r="AJ270" i="53" s="1"/>
  <c r="AI322" i="52"/>
  <c r="S114" i="53"/>
  <c r="AJ114" i="53" s="1"/>
  <c r="S426" i="53"/>
  <c r="AJ426" i="53" s="1"/>
  <c r="AI426" i="52"/>
  <c r="AI218" i="52"/>
  <c r="AI374" i="52"/>
  <c r="S296" i="52" l="1"/>
  <c r="AJ296" i="52" s="1"/>
  <c r="I218" i="53"/>
  <c r="S348" i="52"/>
  <c r="AJ348" i="52" s="1"/>
  <c r="I426" i="53"/>
  <c r="I166" i="53"/>
  <c r="I374" i="53"/>
  <c r="S140" i="52"/>
  <c r="AJ140" i="52" s="1"/>
  <c r="I348" i="53"/>
  <c r="S400" i="52"/>
  <c r="AJ400" i="52" s="1"/>
  <c r="I270" i="53"/>
  <c r="S218" i="52"/>
  <c r="AJ218" i="52" s="1"/>
  <c r="I140" i="53"/>
  <c r="I322" i="53"/>
  <c r="I400" i="53"/>
  <c r="S270" i="52"/>
  <c r="AJ270" i="52" s="1"/>
  <c r="S114" i="52"/>
  <c r="AJ114" i="52" s="1"/>
  <c r="S166" i="52"/>
  <c r="AJ166" i="52" s="1"/>
  <c r="I296" i="53"/>
  <c r="S322" i="52"/>
  <c r="AJ322" i="52" s="1"/>
  <c r="S244" i="52"/>
  <c r="AJ244" i="52" s="1"/>
  <c r="I114" i="53"/>
  <c r="S374" i="52"/>
  <c r="AJ374" i="52" s="1"/>
  <c r="S426" i="52"/>
  <c r="AJ426" i="52" s="1"/>
  <c r="I244" i="53"/>
  <c r="I244" i="52" l="1"/>
  <c r="I296" i="52"/>
  <c r="I348" i="52"/>
  <c r="AI140" i="51"/>
  <c r="I166" i="52"/>
  <c r="AI374" i="51"/>
  <c r="AI270" i="51"/>
  <c r="AI426" i="51"/>
  <c r="AI218" i="51"/>
  <c r="AI400" i="51"/>
  <c r="AI348" i="51"/>
  <c r="AI192" i="51"/>
  <c r="I270" i="52"/>
  <c r="AI166" i="51"/>
  <c r="I114" i="52"/>
  <c r="AI114" i="51"/>
  <c r="I218" i="52"/>
  <c r="I426" i="52"/>
  <c r="AI296" i="51"/>
  <c r="I140" i="52"/>
  <c r="I374" i="52"/>
  <c r="AI244" i="51"/>
  <c r="I400" i="52"/>
  <c r="AI322" i="51"/>
  <c r="I322" i="52"/>
  <c r="S166" i="51" l="1"/>
  <c r="AJ166" i="51" s="1"/>
  <c r="S114" i="51"/>
  <c r="AJ114" i="51" s="1"/>
  <c r="S270" i="51"/>
  <c r="AJ270" i="51" s="1"/>
  <c r="S218" i="51"/>
  <c r="AJ218" i="51" s="1"/>
  <c r="S192" i="51"/>
  <c r="AJ192" i="51" s="1"/>
  <c r="S322" i="51"/>
  <c r="AJ322" i="51" s="1"/>
  <c r="S140" i="51"/>
  <c r="AJ140" i="51" s="1"/>
  <c r="S244" i="51"/>
  <c r="AJ244" i="51" s="1"/>
  <c r="S296" i="51"/>
  <c r="AJ296" i="51" s="1"/>
  <c r="S374" i="51"/>
  <c r="AJ374" i="51" s="1"/>
  <c r="AI36" i="51"/>
  <c r="S348" i="51"/>
  <c r="AJ348" i="51" s="1"/>
  <c r="S426" i="51"/>
  <c r="AJ426" i="51" s="1"/>
  <c r="S400" i="51"/>
  <c r="AJ400" i="51" s="1"/>
  <c r="I166" i="51"/>
  <c r="I192" i="51" l="1"/>
  <c r="I114" i="51"/>
  <c r="I296" i="51"/>
  <c r="I374" i="51"/>
  <c r="I322" i="51"/>
  <c r="I244" i="51"/>
  <c r="I270" i="51"/>
  <c r="S36" i="51"/>
  <c r="AJ36" i="51" s="1"/>
  <c r="I140" i="51"/>
  <c r="I218" i="51"/>
  <c r="I400" i="51"/>
  <c r="I426" i="51"/>
  <c r="I348" i="51"/>
  <c r="I36" i="51" l="1"/>
  <c r="S10" i="51"/>
  <c r="I10" i="51" l="1"/>
  <c r="T10" i="51" s="1"/>
  <c r="AI192" i="52" l="1"/>
  <c r="AI36" i="52" l="1"/>
  <c r="S192" i="52"/>
  <c r="AJ192" i="52" s="1"/>
  <c r="I192" i="52" l="1"/>
  <c r="S36" i="52"/>
  <c r="AJ36" i="52" s="1"/>
  <c r="I36" i="52" l="1"/>
  <c r="S10" i="52"/>
  <c r="I10" i="52" l="1"/>
  <c r="T10" i="52" s="1"/>
  <c r="I592" i="51" l="1"/>
  <c r="S592" i="51" l="1"/>
  <c r="AI152" i="50" l="1"/>
  <c r="S152" i="50" l="1"/>
  <c r="AJ152" i="50" s="1"/>
  <c r="I152" i="50" l="1"/>
  <c r="AI249" i="50" l="1"/>
  <c r="AI197" i="50"/>
  <c r="AI171" i="50"/>
  <c r="AI353" i="50"/>
  <c r="AI379" i="50"/>
  <c r="AI301" i="50"/>
  <c r="S379" i="50" l="1"/>
  <c r="AJ379" i="50" s="1"/>
  <c r="AI431" i="50"/>
  <c r="AI145" i="50"/>
  <c r="S353" i="50"/>
  <c r="AJ353" i="50" s="1"/>
  <c r="S301" i="50"/>
  <c r="AJ301" i="50" s="1"/>
  <c r="AI119" i="50"/>
  <c r="S197" i="50"/>
  <c r="AJ197" i="50" s="1"/>
  <c r="AI275" i="50"/>
  <c r="S171" i="50"/>
  <c r="AJ171" i="50" s="1"/>
  <c r="AI223" i="50"/>
  <c r="S249" i="50"/>
  <c r="AJ249" i="50" s="1"/>
  <c r="AI327" i="50"/>
  <c r="AI405" i="50"/>
  <c r="S145" i="50" l="1"/>
  <c r="AJ145" i="50" s="1"/>
  <c r="I249" i="50"/>
  <c r="S327" i="50"/>
  <c r="AJ327" i="50" s="1"/>
  <c r="I197" i="50"/>
  <c r="S405" i="50"/>
  <c r="AJ405" i="50" s="1"/>
  <c r="AI41" i="50"/>
  <c r="I171" i="50"/>
  <c r="S431" i="50"/>
  <c r="AJ431" i="50" s="1"/>
  <c r="S275" i="50"/>
  <c r="AJ275" i="50" s="1"/>
  <c r="I353" i="50"/>
  <c r="I379" i="50"/>
  <c r="I301" i="50"/>
  <c r="S223" i="50"/>
  <c r="AJ223" i="50" s="1"/>
  <c r="S119" i="50"/>
  <c r="AJ119" i="50" s="1"/>
  <c r="I223" i="50"/>
  <c r="I119" i="50" l="1"/>
  <c r="I431" i="50"/>
  <c r="I327" i="50"/>
  <c r="AI190" i="50"/>
  <c r="S41" i="50"/>
  <c r="AJ41" i="50" s="1"/>
  <c r="I275" i="50"/>
  <c r="I405" i="50"/>
  <c r="I145" i="50"/>
  <c r="AI424" i="50" l="1"/>
  <c r="AI138" i="50"/>
  <c r="AI372" i="50"/>
  <c r="AI216" i="50"/>
  <c r="AI126" i="50"/>
  <c r="I41" i="50"/>
  <c r="AI242" i="50"/>
  <c r="AI294" i="50"/>
  <c r="AI398" i="50"/>
  <c r="AI112" i="50"/>
  <c r="AI320" i="50"/>
  <c r="AI164" i="50"/>
  <c r="AI268" i="50"/>
  <c r="AI346" i="50"/>
  <c r="S190" i="50"/>
  <c r="AJ190" i="50" s="1"/>
  <c r="S216" i="50" l="1"/>
  <c r="AJ216" i="50" s="1"/>
  <c r="I190" i="50"/>
  <c r="AI360" i="50"/>
  <c r="S138" i="50"/>
  <c r="AJ138" i="50" s="1"/>
  <c r="AI438" i="50"/>
  <c r="AI386" i="50"/>
  <c r="AI178" i="50"/>
  <c r="S112" i="50"/>
  <c r="AJ112" i="50" s="1"/>
  <c r="AI204" i="50"/>
  <c r="S424" i="50"/>
  <c r="AJ424" i="50" s="1"/>
  <c r="AI412" i="50"/>
  <c r="S398" i="50"/>
  <c r="AJ398" i="50" s="1"/>
  <c r="AI34" i="50"/>
  <c r="AI256" i="50"/>
  <c r="S372" i="50"/>
  <c r="AJ372" i="50" s="1"/>
  <c r="S346" i="50"/>
  <c r="AJ346" i="50" s="1"/>
  <c r="S320" i="50"/>
  <c r="AJ320" i="50" s="1"/>
  <c r="AI308" i="50"/>
  <c r="S164" i="50"/>
  <c r="AJ164" i="50" s="1"/>
  <c r="S294" i="50"/>
  <c r="AJ294" i="50" s="1"/>
  <c r="AI282" i="50"/>
  <c r="S268" i="50"/>
  <c r="AJ268" i="50" s="1"/>
  <c r="S126" i="50"/>
  <c r="AJ126" i="50" s="1"/>
  <c r="AI230" i="50"/>
  <c r="S242" i="50"/>
  <c r="AJ242" i="50" s="1"/>
  <c r="AI334" i="50"/>
  <c r="I424" i="50" l="1"/>
  <c r="I320" i="50"/>
  <c r="S178" i="50"/>
  <c r="AJ178" i="50" s="1"/>
  <c r="S204" i="50"/>
  <c r="AJ204" i="50" s="1"/>
  <c r="S360" i="50"/>
  <c r="AJ360" i="50" s="1"/>
  <c r="I294" i="50"/>
  <c r="I398" i="50"/>
  <c r="AI48" i="50"/>
  <c r="S282" i="50"/>
  <c r="AJ282" i="50" s="1"/>
  <c r="I216" i="50"/>
  <c r="S334" i="50"/>
  <c r="AJ334" i="50" s="1"/>
  <c r="I164" i="50"/>
  <c r="S230" i="50"/>
  <c r="AJ230" i="50" s="1"/>
  <c r="I268" i="50"/>
  <c r="I372" i="50"/>
  <c r="S34" i="50"/>
  <c r="AJ34" i="50" s="1"/>
  <c r="S256" i="50"/>
  <c r="AJ256" i="50" s="1"/>
  <c r="S386" i="50"/>
  <c r="AJ386" i="50" s="1"/>
  <c r="I126" i="50"/>
  <c r="I242" i="50"/>
  <c r="I346" i="50"/>
  <c r="S412" i="50"/>
  <c r="AJ412" i="50" s="1"/>
  <c r="I112" i="50"/>
  <c r="S438" i="50"/>
  <c r="AJ438" i="50" s="1"/>
  <c r="I138" i="50"/>
  <c r="S308" i="50"/>
  <c r="AJ308" i="50" s="1"/>
  <c r="I334" i="50" l="1"/>
  <c r="I178" i="50"/>
  <c r="I230" i="50"/>
  <c r="I360" i="50"/>
  <c r="I256" i="50"/>
  <c r="I34" i="50"/>
  <c r="I282" i="50"/>
  <c r="I204" i="50"/>
  <c r="I308" i="50"/>
  <c r="I438" i="50"/>
  <c r="I386" i="50"/>
  <c r="I412" i="50"/>
  <c r="S48" i="50"/>
  <c r="AJ48" i="50" s="1"/>
  <c r="I48" i="50" l="1"/>
  <c r="S22" i="50"/>
  <c r="I22" i="50" l="1"/>
  <c r="T22" i="50" s="1"/>
  <c r="I619" i="50" l="1"/>
  <c r="I606" i="50"/>
  <c r="I618" i="50"/>
  <c r="S618" i="50" l="1"/>
  <c r="AG618" i="50" s="1"/>
  <c r="S606" i="50"/>
  <c r="AG606" i="50" s="1"/>
  <c r="I637" i="50" l="1"/>
  <c r="S637" i="50" l="1"/>
  <c r="AI127" i="50" l="1"/>
  <c r="AI179" i="50" l="1"/>
  <c r="AI205" i="50"/>
  <c r="AI361" i="50"/>
  <c r="AI309" i="50"/>
  <c r="AI387" i="50"/>
  <c r="AI413" i="50"/>
  <c r="AI231" i="50"/>
  <c r="AI257" i="50"/>
  <c r="S127" i="50"/>
  <c r="AJ127" i="50" s="1"/>
  <c r="AI439" i="50"/>
  <c r="AI153" i="50"/>
  <c r="AI283" i="50"/>
  <c r="AI335" i="50"/>
  <c r="S153" i="50" l="1"/>
  <c r="AJ153" i="50" s="1"/>
  <c r="S257" i="50"/>
  <c r="S205" i="50"/>
  <c r="AJ205" i="50" s="1"/>
  <c r="S361" i="50"/>
  <c r="AJ361" i="50" s="1"/>
  <c r="S335" i="50"/>
  <c r="AJ335" i="50" s="1"/>
  <c r="AI49" i="50"/>
  <c r="S413" i="50"/>
  <c r="AJ413" i="50" s="1"/>
  <c r="S309" i="50"/>
  <c r="AJ309" i="50" s="1"/>
  <c r="S439" i="50"/>
  <c r="AJ439" i="50" s="1"/>
  <c r="S387" i="50"/>
  <c r="AJ387" i="50" s="1"/>
  <c r="S283" i="50"/>
  <c r="AJ283" i="50" s="1"/>
  <c r="I127" i="50"/>
  <c r="S231" i="50"/>
  <c r="AJ231" i="50" s="1"/>
  <c r="S179" i="50"/>
  <c r="AJ179" i="50" s="1"/>
  <c r="AJ257" i="50"/>
  <c r="S440" i="50"/>
  <c r="AJ440" i="50" s="1"/>
  <c r="S258" i="50"/>
  <c r="AJ258" i="50" s="1"/>
  <c r="S206" i="50"/>
  <c r="AJ206" i="50" s="1"/>
  <c r="S362" i="50"/>
  <c r="AJ362" i="50" s="1"/>
  <c r="S388" i="50"/>
  <c r="AJ388" i="50" s="1"/>
  <c r="S180" i="50"/>
  <c r="AJ180" i="50" s="1"/>
  <c r="S154" i="50"/>
  <c r="AJ154" i="50" s="1"/>
  <c r="S284" i="50"/>
  <c r="AJ284" i="50" s="1"/>
  <c r="S232" i="50"/>
  <c r="AJ232" i="50" s="1"/>
  <c r="S414" i="50"/>
  <c r="AJ414" i="50" s="1"/>
  <c r="S310" i="50"/>
  <c r="AJ310" i="50" s="1"/>
  <c r="S336" i="50"/>
  <c r="AJ336" i="50" s="1"/>
  <c r="I413" i="50" l="1"/>
  <c r="I179" i="50"/>
  <c r="I335" i="50"/>
  <c r="I439" i="50"/>
  <c r="I283" i="50"/>
  <c r="I309" i="50"/>
  <c r="I231" i="50"/>
  <c r="I130" i="50"/>
  <c r="I387" i="50"/>
  <c r="S49" i="50"/>
  <c r="AJ49" i="50" s="1"/>
  <c r="I153" i="50"/>
  <c r="I205" i="50"/>
  <c r="I361" i="50"/>
  <c r="I257" i="50"/>
  <c r="S50" i="50"/>
  <c r="AJ50" i="50" s="1"/>
  <c r="I180" i="50" l="1"/>
  <c r="I258" i="50"/>
  <c r="I336" i="50"/>
  <c r="I206" i="50"/>
  <c r="I440" i="50"/>
  <c r="I362" i="50"/>
  <c r="I49" i="50"/>
  <c r="I310" i="50"/>
  <c r="I52" i="50"/>
  <c r="I388" i="50"/>
  <c r="I154" i="50"/>
  <c r="I284" i="50"/>
  <c r="I232" i="50"/>
  <c r="I414" i="50"/>
  <c r="I26" i="50" l="1"/>
  <c r="T26" i="50" s="1"/>
  <c r="I50" i="50"/>
  <c r="I647" i="50" l="1"/>
  <c r="I648" i="50"/>
  <c r="S648" i="50" l="1"/>
  <c r="S647" i="50"/>
  <c r="I644" i="50"/>
  <c r="I98" i="50" l="1"/>
  <c r="I632" i="50"/>
  <c r="S644" i="50"/>
  <c r="S98" i="50" l="1"/>
  <c r="S632" i="50"/>
  <c r="I622" i="50" l="1"/>
  <c r="I621" i="50"/>
  <c r="S621" i="50" l="1"/>
  <c r="AG621" i="50" s="1"/>
  <c r="S622" i="50"/>
  <c r="AG622" i="50" s="1"/>
  <c r="I637" i="51" l="1"/>
  <c r="F652" i="51"/>
  <c r="F106" i="51" l="1"/>
  <c r="P652" i="51"/>
  <c r="S637" i="51" l="1"/>
  <c r="F28" i="51"/>
  <c r="I619" i="51" l="1"/>
  <c r="I606" i="51"/>
  <c r="S606" i="51" l="1"/>
  <c r="AG606" i="51" s="1"/>
  <c r="I632" i="51" l="1"/>
  <c r="S632" i="51" l="1"/>
  <c r="I645" i="51" l="1"/>
  <c r="S645" i="51" l="1"/>
  <c r="I622" i="51" l="1"/>
  <c r="I621" i="51"/>
  <c r="S621" i="51" l="1"/>
  <c r="AG621" i="51" s="1"/>
  <c r="S622" i="51"/>
  <c r="AG622" i="51" s="1"/>
  <c r="I647" i="51" l="1"/>
  <c r="I648" i="51"/>
  <c r="S647" i="51" l="1"/>
  <c r="S648" i="51"/>
  <c r="F652" i="52" l="1"/>
  <c r="I637" i="52" l="1"/>
  <c r="F106" i="52"/>
  <c r="P652" i="52"/>
  <c r="S637" i="52" l="1"/>
  <c r="F28" i="52"/>
  <c r="I618" i="52" l="1"/>
  <c r="S618" i="52" l="1"/>
  <c r="AG618" i="52" s="1"/>
  <c r="I606" i="52"/>
  <c r="S606" i="52" l="1"/>
  <c r="AG606" i="52" s="1"/>
  <c r="I632" i="52" l="1"/>
  <c r="I619" i="52"/>
  <c r="S632" i="52" l="1"/>
  <c r="I645" i="52" l="1"/>
  <c r="S645" i="52" l="1"/>
  <c r="I644" i="52" l="1"/>
  <c r="S644" i="52" l="1"/>
  <c r="I250" i="50" l="1"/>
  <c r="I302" i="50" l="1"/>
  <c r="I172" i="50"/>
  <c r="I146" i="50"/>
  <c r="I406" i="50"/>
  <c r="I276" i="50"/>
  <c r="I380" i="50"/>
  <c r="I224" i="50"/>
  <c r="I120" i="50"/>
  <c r="I198" i="50"/>
  <c r="I328" i="50"/>
  <c r="I432" i="50" l="1"/>
  <c r="I636" i="50" l="1"/>
  <c r="S636" i="50" l="1"/>
  <c r="I614" i="50"/>
  <c r="I609" i="50" l="1"/>
  <c r="I640" i="50"/>
  <c r="I610" i="50"/>
  <c r="S614" i="50"/>
  <c r="AG614" i="50" s="1"/>
  <c r="S640" i="50" l="1"/>
  <c r="I635" i="50"/>
  <c r="S609" i="50"/>
  <c r="AG609" i="50" s="1"/>
  <c r="S610" i="50"/>
  <c r="AG610" i="50" s="1"/>
  <c r="S635" i="50" l="1"/>
  <c r="AI376" i="50" l="1"/>
  <c r="AI168" i="50"/>
  <c r="AI410" i="50"/>
  <c r="AI358" i="50"/>
  <c r="AI150" i="50"/>
  <c r="AI245" i="50"/>
  <c r="AI246" i="50"/>
  <c r="AI220" i="50"/>
  <c r="AI427" i="50"/>
  <c r="AI115" i="50"/>
  <c r="AI124" i="50"/>
  <c r="AI402" i="50"/>
  <c r="AI324" i="50"/>
  <c r="AI142" i="50"/>
  <c r="AI306" i="50"/>
  <c r="AI254" i="50"/>
  <c r="AI202" i="50"/>
  <c r="AI116" i="50"/>
  <c r="AI271" i="50"/>
  <c r="AI167" i="50"/>
  <c r="AI141" i="50"/>
  <c r="AI428" i="50"/>
  <c r="AI298" i="50"/>
  <c r="AI193" i="50"/>
  <c r="AI350" i="50"/>
  <c r="AI272" i="50"/>
  <c r="AI194" i="50"/>
  <c r="AI436" i="50"/>
  <c r="AI384" i="50"/>
  <c r="AI332" i="50"/>
  <c r="AI280" i="50"/>
  <c r="AI228" i="50"/>
  <c r="AI176" i="50"/>
  <c r="AI375" i="50"/>
  <c r="AI349" i="50"/>
  <c r="AI323" i="50"/>
  <c r="AI297" i="50"/>
  <c r="AI219" i="50"/>
  <c r="AI401" i="50"/>
  <c r="S297" i="50" l="1"/>
  <c r="S375" i="50"/>
  <c r="AJ375" i="50" s="1"/>
  <c r="S384" i="50"/>
  <c r="AJ384" i="50" s="1"/>
  <c r="S193" i="50"/>
  <c r="AJ193" i="50" s="1"/>
  <c r="S150" i="50"/>
  <c r="AJ150" i="50" s="1"/>
  <c r="S402" i="50"/>
  <c r="AJ402" i="50" s="1"/>
  <c r="S142" i="50"/>
  <c r="AJ142" i="50" s="1"/>
  <c r="S410" i="50"/>
  <c r="AJ410" i="50" s="1"/>
  <c r="S167" i="50"/>
  <c r="AJ167" i="50" s="1"/>
  <c r="AI46" i="50"/>
  <c r="S141" i="50"/>
  <c r="AJ141" i="50" s="1"/>
  <c r="S401" i="50"/>
  <c r="AJ401" i="50" s="1"/>
  <c r="S176" i="50"/>
  <c r="AJ176" i="50" s="1"/>
  <c r="S436" i="50"/>
  <c r="AJ436" i="50" s="1"/>
  <c r="S245" i="50"/>
  <c r="AJ245" i="50" s="1"/>
  <c r="S358" i="50"/>
  <c r="AJ358" i="50" s="1"/>
  <c r="S428" i="50"/>
  <c r="AJ428" i="50" s="1"/>
  <c r="S116" i="50"/>
  <c r="AJ116" i="50" s="1"/>
  <c r="S228" i="50"/>
  <c r="AJ228" i="50" s="1"/>
  <c r="S194" i="50"/>
  <c r="AJ194" i="50" s="1"/>
  <c r="S168" i="50"/>
  <c r="AJ168" i="50" s="1"/>
  <c r="AI37" i="50"/>
  <c r="S271" i="50"/>
  <c r="AJ271" i="50" s="1"/>
  <c r="S220" i="50"/>
  <c r="AJ220" i="50" s="1"/>
  <c r="S246" i="50"/>
  <c r="AJ246" i="50" s="1"/>
  <c r="S427" i="50"/>
  <c r="AJ427" i="50" s="1"/>
  <c r="S219" i="50"/>
  <c r="AJ219" i="50" s="1"/>
  <c r="S254" i="50"/>
  <c r="AJ254" i="50" s="1"/>
  <c r="AJ297" i="50"/>
  <c r="S280" i="50"/>
  <c r="AJ280" i="50" s="1"/>
  <c r="S272" i="50"/>
  <c r="AJ272" i="50" s="1"/>
  <c r="S115" i="50"/>
  <c r="AJ115" i="50" s="1"/>
  <c r="S298" i="50"/>
  <c r="AJ298" i="50" s="1"/>
  <c r="S323" i="50"/>
  <c r="AJ323" i="50" s="1"/>
  <c r="S306" i="50"/>
  <c r="AJ306" i="50" s="1"/>
  <c r="S350" i="50"/>
  <c r="AJ350" i="50" s="1"/>
  <c r="S124" i="50"/>
  <c r="AJ124" i="50" s="1"/>
  <c r="S324" i="50"/>
  <c r="AJ324" i="50" s="1"/>
  <c r="S202" i="50"/>
  <c r="AJ202" i="50" s="1"/>
  <c r="S349" i="50"/>
  <c r="AJ349" i="50" s="1"/>
  <c r="S332" i="50"/>
  <c r="AJ332" i="50" s="1"/>
  <c r="S376" i="50"/>
  <c r="AJ376" i="50" s="1"/>
  <c r="AI38" i="50"/>
  <c r="S46" i="50" l="1"/>
  <c r="AJ46" i="50" s="1"/>
  <c r="I306" i="50"/>
  <c r="I124" i="50"/>
  <c r="I202" i="50"/>
  <c r="I349" i="50"/>
  <c r="S38" i="50"/>
  <c r="AJ38" i="50" s="1"/>
  <c r="I428" i="50"/>
  <c r="I280" i="50"/>
  <c r="I376" i="50"/>
  <c r="I402" i="50"/>
  <c r="I246" i="50"/>
  <c r="I193" i="50"/>
  <c r="I194" i="50"/>
  <c r="I271" i="50"/>
  <c r="I219" i="50"/>
  <c r="I176" i="50"/>
  <c r="I384" i="50"/>
  <c r="I168" i="50"/>
  <c r="I324" i="50"/>
  <c r="I228" i="50"/>
  <c r="I297" i="50"/>
  <c r="I427" i="50"/>
  <c r="I298" i="50"/>
  <c r="I358" i="50"/>
  <c r="I141" i="50"/>
  <c r="I436" i="50"/>
  <c r="I150" i="50"/>
  <c r="I375" i="50"/>
  <c r="I350" i="50"/>
  <c r="I332" i="50"/>
  <c r="I323" i="50"/>
  <c r="I410" i="50"/>
  <c r="I272" i="50"/>
  <c r="I116" i="50"/>
  <c r="I167" i="50"/>
  <c r="I220" i="50"/>
  <c r="S37" i="50"/>
  <c r="AJ37" i="50" s="1"/>
  <c r="I245" i="50"/>
  <c r="I254" i="50"/>
  <c r="I115" i="50"/>
  <c r="I142" i="50"/>
  <c r="I401" i="50"/>
  <c r="I596" i="50"/>
  <c r="I595" i="50"/>
  <c r="I37" i="50" l="1"/>
  <c r="S20" i="50"/>
  <c r="I38" i="50"/>
  <c r="I46" i="50"/>
  <c r="I102" i="50"/>
  <c r="I101" i="50"/>
  <c r="S596" i="50"/>
  <c r="S595" i="50"/>
  <c r="I20" i="50" l="1"/>
  <c r="T20" i="50" s="1"/>
  <c r="I23" i="50"/>
  <c r="I24" i="50"/>
  <c r="S101" i="50"/>
  <c r="S102" i="50"/>
  <c r="S23" i="50" l="1"/>
  <c r="T23" i="50" s="1"/>
  <c r="S24" i="50"/>
  <c r="T24" i="50" s="1"/>
  <c r="AI279" i="50" l="1"/>
  <c r="AI149" i="50"/>
  <c r="AI253" i="50"/>
  <c r="AI383" i="50"/>
  <c r="AI357" i="50"/>
  <c r="AI409" i="50"/>
  <c r="AI305" i="50"/>
  <c r="AI201" i="50"/>
  <c r="AI435" i="50"/>
  <c r="AI331" i="50"/>
  <c r="AI227" i="50"/>
  <c r="AI123" i="50"/>
  <c r="AI175" i="50" l="1"/>
  <c r="S201" i="50"/>
  <c r="AJ201" i="50" s="1"/>
  <c r="S149" i="50"/>
  <c r="AJ149" i="50" s="1"/>
  <c r="S253" i="50"/>
  <c r="AJ253" i="50" s="1"/>
  <c r="S227" i="50"/>
  <c r="AJ227" i="50" s="1"/>
  <c r="S305" i="50"/>
  <c r="AJ305" i="50" s="1"/>
  <c r="S123" i="50"/>
  <c r="AJ123" i="50" s="1"/>
  <c r="S279" i="50"/>
  <c r="AJ279" i="50" s="1"/>
  <c r="S357" i="50"/>
  <c r="AJ357" i="50" s="1"/>
  <c r="S331" i="50"/>
  <c r="AJ331" i="50" s="1"/>
  <c r="S409" i="50"/>
  <c r="AJ409" i="50" s="1"/>
  <c r="S435" i="50"/>
  <c r="AJ435" i="50" s="1"/>
  <c r="S383" i="50"/>
  <c r="AJ383" i="50" s="1"/>
  <c r="I591" i="50"/>
  <c r="I357" i="50" l="1"/>
  <c r="I279" i="50"/>
  <c r="I123" i="50"/>
  <c r="I409" i="50"/>
  <c r="I227" i="50"/>
  <c r="I149" i="50"/>
  <c r="I331" i="50"/>
  <c r="I305" i="50"/>
  <c r="I253" i="50"/>
  <c r="I201" i="50"/>
  <c r="S175" i="50"/>
  <c r="AJ175" i="50" s="1"/>
  <c r="I435" i="50"/>
  <c r="AI45" i="50"/>
  <c r="I383" i="50"/>
  <c r="I617" i="50"/>
  <c r="I643" i="50"/>
  <c r="S591" i="50"/>
  <c r="S45" i="50" l="1"/>
  <c r="AJ45" i="50" s="1"/>
  <c r="I175" i="50"/>
  <c r="I97" i="50"/>
  <c r="S643" i="50"/>
  <c r="S617" i="50"/>
  <c r="AG617" i="50" s="1"/>
  <c r="I45" i="50" l="1"/>
  <c r="S97" i="50"/>
  <c r="I19" i="50" l="1"/>
  <c r="S19" i="50"/>
  <c r="T19" i="50" s="1"/>
  <c r="I580" i="50" l="1"/>
  <c r="I86" i="50" l="1"/>
  <c r="S580" i="50"/>
  <c r="I8" i="50" l="1"/>
  <c r="S86" i="50"/>
  <c r="S8" i="50" l="1"/>
  <c r="T8" i="50" s="1"/>
  <c r="I584" i="50" l="1"/>
  <c r="I90" i="50" l="1"/>
  <c r="S584" i="50"/>
  <c r="S90" i="50" l="1"/>
  <c r="I12" i="50"/>
  <c r="S12" i="50"/>
  <c r="T12" i="50" s="1"/>
  <c r="I583" i="50" l="1"/>
  <c r="I89" i="50"/>
  <c r="S583" i="50"/>
  <c r="S89" i="50" l="1"/>
  <c r="I11" i="50"/>
  <c r="S11" i="50" l="1"/>
  <c r="T11" i="50" s="1"/>
  <c r="I587" i="50"/>
  <c r="I93" i="50" l="1"/>
  <c r="S587" i="50"/>
  <c r="I15" i="50" l="1"/>
  <c r="S93" i="50"/>
  <c r="S15" i="50" l="1"/>
  <c r="T15" i="50" s="1"/>
  <c r="I585" i="50" l="1"/>
  <c r="I403" i="50" l="1"/>
  <c r="I325" i="50"/>
  <c r="I143" i="50"/>
  <c r="I195" i="50"/>
  <c r="I351" i="50"/>
  <c r="I169" i="50"/>
  <c r="I299" i="50"/>
  <c r="I429" i="50"/>
  <c r="I273" i="50"/>
  <c r="I377" i="50"/>
  <c r="I247" i="50"/>
  <c r="I117" i="50"/>
  <c r="I221" i="50"/>
  <c r="I91" i="50"/>
  <c r="I593" i="50"/>
  <c r="I255" i="50" l="1"/>
  <c r="I203" i="50"/>
  <c r="I39" i="50"/>
  <c r="I281" i="50"/>
  <c r="I307" i="50"/>
  <c r="I177" i="50" l="1"/>
  <c r="I151" i="50"/>
  <c r="I411" i="50"/>
  <c r="I229" i="50"/>
  <c r="I125" i="50"/>
  <c r="I13" i="50"/>
  <c r="I385" i="50"/>
  <c r="I333" i="50"/>
  <c r="I359" i="50"/>
  <c r="I437" i="50"/>
  <c r="I47" i="50" l="1"/>
  <c r="I588" i="50" l="1"/>
  <c r="I94" i="50"/>
  <c r="S588" i="50" l="1"/>
  <c r="S94" i="50" l="1"/>
  <c r="AI152" i="51" l="1"/>
  <c r="S152" i="51" l="1"/>
  <c r="AJ152" i="51" s="1"/>
  <c r="AI175" i="51" l="1"/>
  <c r="AI409" i="51"/>
  <c r="AI201" i="51"/>
  <c r="AI383" i="51"/>
  <c r="I152" i="51"/>
  <c r="AI227" i="51"/>
  <c r="AI253" i="51"/>
  <c r="AI149" i="51"/>
  <c r="AI305" i="51"/>
  <c r="AI331" i="51"/>
  <c r="AI123" i="51"/>
  <c r="AI279" i="51"/>
  <c r="AI357" i="51"/>
  <c r="AI435" i="51"/>
  <c r="S279" i="51" l="1"/>
  <c r="AJ279" i="51" s="1"/>
  <c r="AI280" i="51"/>
  <c r="AI283" i="51"/>
  <c r="AI205" i="51"/>
  <c r="AI153" i="51"/>
  <c r="AI439" i="51"/>
  <c r="AI257" i="51"/>
  <c r="S383" i="51"/>
  <c r="AJ383" i="51" s="1"/>
  <c r="AI335" i="51"/>
  <c r="S123" i="51"/>
  <c r="AJ123" i="51" s="1"/>
  <c r="S305" i="51"/>
  <c r="AJ305" i="51" s="1"/>
  <c r="AI358" i="51"/>
  <c r="AI45" i="51"/>
  <c r="S175" i="51"/>
  <c r="AJ175" i="51" s="1"/>
  <c r="S331" i="51"/>
  <c r="AJ331" i="51" s="1"/>
  <c r="AI387" i="51"/>
  <c r="AI254" i="51"/>
  <c r="S253" i="51"/>
  <c r="AJ253" i="51" s="1"/>
  <c r="S201" i="51"/>
  <c r="AJ201" i="51" s="1"/>
  <c r="AI228" i="51"/>
  <c r="AI176" i="51"/>
  <c r="S227" i="51"/>
  <c r="AJ227" i="51" s="1"/>
  <c r="S149" i="51"/>
  <c r="AJ149" i="51" s="1"/>
  <c r="AI410" i="51"/>
  <c r="AI306" i="51"/>
  <c r="S435" i="51"/>
  <c r="AJ435" i="51" s="1"/>
  <c r="AI127" i="51"/>
  <c r="AI179" i="51"/>
  <c r="S409" i="51"/>
  <c r="AJ409" i="51" s="1"/>
  <c r="AI361" i="51"/>
  <c r="AI384" i="51"/>
  <c r="AI332" i="51"/>
  <c r="AI150" i="51"/>
  <c r="AI309" i="51"/>
  <c r="AI436" i="51"/>
  <c r="AI202" i="51"/>
  <c r="S357" i="51"/>
  <c r="AJ357" i="51" s="1"/>
  <c r="AI413" i="51"/>
  <c r="AI231" i="51"/>
  <c r="I201" i="51"/>
  <c r="S127" i="51" l="1"/>
  <c r="S387" i="51"/>
  <c r="AJ387" i="51" s="1"/>
  <c r="I357" i="51"/>
  <c r="I149" i="51"/>
  <c r="S439" i="51"/>
  <c r="AJ439" i="51" s="1"/>
  <c r="S254" i="51"/>
  <c r="AJ254" i="51" s="1"/>
  <c r="I383" i="51"/>
  <c r="I227" i="51"/>
  <c r="I331" i="51"/>
  <c r="I305" i="51"/>
  <c r="AI130" i="51"/>
  <c r="AI362" i="51"/>
  <c r="S361" i="51"/>
  <c r="AJ361" i="51" s="1"/>
  <c r="AI154" i="51"/>
  <c r="S179" i="51"/>
  <c r="AJ179" i="51" s="1"/>
  <c r="S202" i="51"/>
  <c r="AJ202" i="51" s="1"/>
  <c r="I279" i="51"/>
  <c r="AI258" i="51"/>
  <c r="AI336" i="51"/>
  <c r="S309" i="51"/>
  <c r="AJ309" i="51" s="1"/>
  <c r="S332" i="51"/>
  <c r="AJ332" i="51" s="1"/>
  <c r="I409" i="51"/>
  <c r="S257" i="51"/>
  <c r="AJ257" i="51" s="1"/>
  <c r="S335" i="51"/>
  <c r="AJ335" i="51" s="1"/>
  <c r="AI310" i="51"/>
  <c r="S358" i="51"/>
  <c r="AJ358" i="51" s="1"/>
  <c r="I435" i="51"/>
  <c r="AI440" i="51"/>
  <c r="AI232" i="51"/>
  <c r="S231" i="51"/>
  <c r="AJ231" i="51" s="1"/>
  <c r="AI206" i="51"/>
  <c r="AI284" i="51"/>
  <c r="S176" i="51"/>
  <c r="AJ176" i="51" s="1"/>
  <c r="S384" i="51"/>
  <c r="AJ384" i="51" s="1"/>
  <c r="I253" i="51"/>
  <c r="S45" i="51"/>
  <c r="AJ45" i="51" s="1"/>
  <c r="S306" i="51"/>
  <c r="AJ306" i="51" s="1"/>
  <c r="AI124" i="51"/>
  <c r="S205" i="51"/>
  <c r="AJ205" i="51" s="1"/>
  <c r="S283" i="51"/>
  <c r="AJ283" i="51" s="1"/>
  <c r="S228" i="51"/>
  <c r="AJ228" i="51" s="1"/>
  <c r="S410" i="51"/>
  <c r="AJ410" i="51" s="1"/>
  <c r="AI414" i="51"/>
  <c r="I123" i="51"/>
  <c r="AI49" i="51"/>
  <c r="AJ127" i="51"/>
  <c r="AI388" i="51"/>
  <c r="S153" i="51"/>
  <c r="AJ153" i="51" s="1"/>
  <c r="S280" i="51"/>
  <c r="AJ280" i="51" s="1"/>
  <c r="AI180" i="51"/>
  <c r="S150" i="51"/>
  <c r="AJ150" i="51" s="1"/>
  <c r="S436" i="51"/>
  <c r="AJ436" i="51" s="1"/>
  <c r="S413" i="51"/>
  <c r="AJ413" i="51" s="1"/>
  <c r="I175" i="51"/>
  <c r="I595" i="51"/>
  <c r="I596" i="51"/>
  <c r="I591" i="51"/>
  <c r="I150" i="51" l="1"/>
  <c r="I406" i="51"/>
  <c r="I328" i="51"/>
  <c r="I202" i="51"/>
  <c r="I172" i="51"/>
  <c r="I153" i="51"/>
  <c r="I45" i="51"/>
  <c r="AI46" i="51"/>
  <c r="I231" i="51"/>
  <c r="AI50" i="51"/>
  <c r="I276" i="51"/>
  <c r="S49" i="51"/>
  <c r="AJ49" i="51" s="1"/>
  <c r="I309" i="51"/>
  <c r="I254" i="51"/>
  <c r="I358" i="51"/>
  <c r="I179" i="51"/>
  <c r="I432" i="51"/>
  <c r="S284" i="51"/>
  <c r="AJ284" i="51" s="1"/>
  <c r="I413" i="51"/>
  <c r="I302" i="51"/>
  <c r="S124" i="51"/>
  <c r="AJ124" i="51" s="1"/>
  <c r="I380" i="51"/>
  <c r="I306" i="51"/>
  <c r="S180" i="51"/>
  <c r="AJ180" i="51" s="1"/>
  <c r="S414" i="51"/>
  <c r="AJ414" i="51" s="1"/>
  <c r="I250" i="51"/>
  <c r="AI275" i="51"/>
  <c r="AI327" i="51"/>
  <c r="I280" i="51"/>
  <c r="S232" i="51"/>
  <c r="AJ232" i="51" s="1"/>
  <c r="I146" i="51"/>
  <c r="S154" i="51"/>
  <c r="AJ154" i="51" s="1"/>
  <c r="I257" i="51"/>
  <c r="I127" i="51"/>
  <c r="AI353" i="51"/>
  <c r="AI52" i="51"/>
  <c r="I176" i="51"/>
  <c r="I224" i="51"/>
  <c r="I205" i="51"/>
  <c r="I439" i="51"/>
  <c r="AI249" i="51"/>
  <c r="I198" i="51"/>
  <c r="S336" i="51"/>
  <c r="AJ336" i="51" s="1"/>
  <c r="I120" i="51"/>
  <c r="I335" i="51"/>
  <c r="I361" i="51"/>
  <c r="AI379" i="51"/>
  <c r="AI405" i="51"/>
  <c r="I384" i="51"/>
  <c r="I228" i="51"/>
  <c r="S206" i="51"/>
  <c r="AJ206" i="51" s="1"/>
  <c r="S440" i="51"/>
  <c r="AJ440" i="51" s="1"/>
  <c r="AI197" i="51"/>
  <c r="AI223" i="51"/>
  <c r="S130" i="51"/>
  <c r="AJ130" i="51" s="1"/>
  <c r="I436" i="51"/>
  <c r="S310" i="51"/>
  <c r="AJ310" i="51" s="1"/>
  <c r="S362" i="51"/>
  <c r="AJ362" i="51" s="1"/>
  <c r="AI171" i="51"/>
  <c r="I332" i="51"/>
  <c r="S388" i="51"/>
  <c r="AJ388" i="51" s="1"/>
  <c r="AI145" i="51"/>
  <c r="AI301" i="51"/>
  <c r="S258" i="51"/>
  <c r="AJ258" i="51" s="1"/>
  <c r="I410" i="51"/>
  <c r="I283" i="51"/>
  <c r="I387" i="51"/>
  <c r="AI431" i="51"/>
  <c r="I101" i="51"/>
  <c r="I102" i="51"/>
  <c r="S596" i="51"/>
  <c r="S591" i="51"/>
  <c r="S595" i="51"/>
  <c r="S145" i="51" l="1"/>
  <c r="AJ145" i="51" s="1"/>
  <c r="I310" i="51"/>
  <c r="I362" i="51"/>
  <c r="AI119" i="51"/>
  <c r="S249" i="51"/>
  <c r="AJ249" i="51" s="1"/>
  <c r="S431" i="51"/>
  <c r="AJ431" i="51" s="1"/>
  <c r="S52" i="51"/>
  <c r="AJ52" i="51" s="1"/>
  <c r="I258" i="51"/>
  <c r="S301" i="51"/>
  <c r="AJ301" i="51" s="1"/>
  <c r="I414" i="51"/>
  <c r="I284" i="51"/>
  <c r="S223" i="51"/>
  <c r="AJ223" i="51" s="1"/>
  <c r="I124" i="51"/>
  <c r="I336" i="51"/>
  <c r="S405" i="51"/>
  <c r="AJ405" i="51" s="1"/>
  <c r="S327" i="51"/>
  <c r="AJ327" i="51" s="1"/>
  <c r="I388" i="51"/>
  <c r="S171" i="51"/>
  <c r="AJ171" i="51" s="1"/>
  <c r="I180" i="51"/>
  <c r="I130" i="51"/>
  <c r="I154" i="51"/>
  <c r="S379" i="51"/>
  <c r="AJ379" i="51" s="1"/>
  <c r="S275" i="51"/>
  <c r="AJ275" i="51" s="1"/>
  <c r="I440" i="51"/>
  <c r="I206" i="51"/>
  <c r="S353" i="51"/>
  <c r="AJ353" i="51" s="1"/>
  <c r="I232" i="51"/>
  <c r="S197" i="51"/>
  <c r="AJ197" i="51" s="1"/>
  <c r="S46" i="51"/>
  <c r="AJ46" i="51" s="1"/>
  <c r="S101" i="51"/>
  <c r="S102" i="51"/>
  <c r="I49" i="51" l="1"/>
  <c r="I379" i="51"/>
  <c r="I353" i="51"/>
  <c r="I52" i="51"/>
  <c r="S50" i="51"/>
  <c r="AJ50" i="51" s="1"/>
  <c r="I197" i="51"/>
  <c r="I171" i="51"/>
  <c r="I405" i="51"/>
  <c r="I275" i="51"/>
  <c r="S26" i="51"/>
  <c r="I50" i="51"/>
  <c r="I301" i="51"/>
  <c r="I145" i="51"/>
  <c r="I249" i="51"/>
  <c r="S119" i="51"/>
  <c r="AJ119" i="51" s="1"/>
  <c r="I23" i="51"/>
  <c r="AI41" i="51"/>
  <c r="I327" i="51"/>
  <c r="I223" i="51"/>
  <c r="I431" i="51"/>
  <c r="I46" i="51"/>
  <c r="S23" i="51"/>
  <c r="S24" i="51"/>
  <c r="I119" i="51" l="1"/>
  <c r="T23" i="51"/>
  <c r="T24" i="51"/>
  <c r="I26" i="51"/>
  <c r="I24" i="51"/>
  <c r="S41" i="51" l="1"/>
  <c r="AJ41" i="51" s="1"/>
  <c r="I41" i="51"/>
  <c r="I614" i="51" l="1"/>
  <c r="I610" i="51"/>
  <c r="I617" i="51"/>
  <c r="I618" i="51"/>
  <c r="S618" i="51" l="1"/>
  <c r="AG618" i="51" s="1"/>
  <c r="S610" i="51"/>
  <c r="AG610" i="51" s="1"/>
  <c r="S614" i="51"/>
  <c r="AG614" i="51" s="1"/>
  <c r="I640" i="51"/>
  <c r="S617" i="51"/>
  <c r="AG617" i="51" s="1"/>
  <c r="I643" i="51" l="1"/>
  <c r="S640" i="51"/>
  <c r="I97" i="51" l="1"/>
  <c r="I635" i="51"/>
  <c r="S643" i="51"/>
  <c r="I609" i="51"/>
  <c r="I19" i="51" l="1"/>
  <c r="S97" i="51"/>
  <c r="S635" i="51"/>
  <c r="S609" i="51"/>
  <c r="AG609" i="51" s="1"/>
  <c r="AI294" i="53" l="1"/>
  <c r="AI320" i="53"/>
  <c r="AI346" i="53"/>
  <c r="AI397" i="53"/>
  <c r="AI138" i="53"/>
  <c r="AI424" i="53"/>
  <c r="AI398" i="53"/>
  <c r="AI164" i="53"/>
  <c r="AI268" i="53"/>
  <c r="AI242" i="53"/>
  <c r="AI216" i="53"/>
  <c r="AI215" i="53"/>
  <c r="AI293" i="53"/>
  <c r="AI190" i="53"/>
  <c r="AI372" i="53"/>
  <c r="AI345" i="53"/>
  <c r="S19" i="51"/>
  <c r="T19" i="51" s="1"/>
  <c r="I636" i="51"/>
  <c r="S346" i="53" l="1"/>
  <c r="AJ346" i="53" s="1"/>
  <c r="S268" i="53"/>
  <c r="AJ268" i="53" s="1"/>
  <c r="S294" i="53"/>
  <c r="AJ294" i="53" s="1"/>
  <c r="S190" i="53"/>
  <c r="AJ190" i="53" s="1"/>
  <c r="S216" i="53"/>
  <c r="AJ216" i="53" s="1"/>
  <c r="S345" i="53"/>
  <c r="AJ345" i="53" s="1"/>
  <c r="S138" i="53"/>
  <c r="AJ138" i="53" s="1"/>
  <c r="S293" i="53"/>
  <c r="AJ293" i="53" s="1"/>
  <c r="S215" i="53"/>
  <c r="S424" i="53"/>
  <c r="AJ424" i="53" s="1"/>
  <c r="S372" i="53"/>
  <c r="AJ372" i="53" s="1"/>
  <c r="AI267" i="53"/>
  <c r="S397" i="53"/>
  <c r="AI371" i="53"/>
  <c r="S398" i="53"/>
  <c r="AJ398" i="53" s="1"/>
  <c r="S164" i="53"/>
  <c r="AJ164" i="53" s="1"/>
  <c r="AI423" i="53"/>
  <c r="AI163" i="53"/>
  <c r="S242" i="53"/>
  <c r="AJ242" i="53" s="1"/>
  <c r="S320" i="53"/>
  <c r="AJ320" i="53" s="1"/>
  <c r="AI112" i="53"/>
  <c r="S636" i="51"/>
  <c r="I398" i="53" l="1"/>
  <c r="I268" i="53"/>
  <c r="I424" i="53"/>
  <c r="I346" i="53"/>
  <c r="I320" i="53"/>
  <c r="I345" i="53"/>
  <c r="I294" i="53"/>
  <c r="I242" i="53"/>
  <c r="I372" i="53"/>
  <c r="AI189" i="53"/>
  <c r="I397" i="53"/>
  <c r="AJ215" i="53"/>
  <c r="I138" i="53"/>
  <c r="S112" i="53"/>
  <c r="AJ112" i="53" s="1"/>
  <c r="I216" i="53"/>
  <c r="I190" i="53"/>
  <c r="S371" i="53"/>
  <c r="AJ397" i="53"/>
  <c r="I293" i="53"/>
  <c r="S267" i="53"/>
  <c r="AI241" i="53"/>
  <c r="AI34" i="53"/>
  <c r="S163" i="53"/>
  <c r="I164" i="53"/>
  <c r="S423" i="53"/>
  <c r="AJ423" i="53" s="1"/>
  <c r="I112" i="53" l="1"/>
  <c r="I371" i="53"/>
  <c r="I423" i="53"/>
  <c r="I267" i="53"/>
  <c r="AI319" i="53"/>
  <c r="AI111" i="53"/>
  <c r="I163" i="53"/>
  <c r="AJ163" i="53"/>
  <c r="S189" i="53"/>
  <c r="S34" i="53"/>
  <c r="AJ34" i="53" s="1"/>
  <c r="S241" i="53"/>
  <c r="AJ241" i="53" s="1"/>
  <c r="AJ267" i="53"/>
  <c r="AJ371" i="53"/>
  <c r="I189" i="53" l="1"/>
  <c r="S111" i="53"/>
  <c r="AJ111" i="53" s="1"/>
  <c r="I241" i="53"/>
  <c r="I34" i="53"/>
  <c r="S319" i="53"/>
  <c r="AJ189" i="53"/>
  <c r="I111" i="53" l="1"/>
  <c r="I319" i="53"/>
  <c r="AJ319" i="53"/>
  <c r="I644" i="51" l="1"/>
  <c r="I98" i="51" l="1"/>
  <c r="S644" i="51"/>
  <c r="I20" i="51" l="1"/>
  <c r="S98" i="51"/>
  <c r="S20" i="51" l="1"/>
  <c r="T20" i="51" s="1"/>
  <c r="AI230" i="53" l="1"/>
  <c r="AI178" i="53"/>
  <c r="AI308" i="53"/>
  <c r="AI282" i="53"/>
  <c r="S308" i="53" l="1"/>
  <c r="AJ308" i="53" s="1"/>
  <c r="S178" i="53"/>
  <c r="AJ178" i="53" s="1"/>
  <c r="S230" i="53"/>
  <c r="AJ230" i="53" s="1"/>
  <c r="S282" i="53"/>
  <c r="AJ282" i="53" s="1"/>
  <c r="I178" i="53" l="1"/>
  <c r="I230" i="53"/>
  <c r="I308" i="53"/>
  <c r="I282" i="53"/>
  <c r="AI268" i="51" l="1"/>
  <c r="AI194" i="51"/>
  <c r="AI375" i="51"/>
  <c r="AI164" i="51"/>
  <c r="AI168" i="51"/>
  <c r="AI372" i="51"/>
  <c r="AI190" i="51"/>
  <c r="AI320" i="51"/>
  <c r="AI427" i="51"/>
  <c r="AI220" i="51"/>
  <c r="AI294" i="51"/>
  <c r="AI216" i="51"/>
  <c r="AI402" i="51"/>
  <c r="AI428" i="51"/>
  <c r="AI167" i="51"/>
  <c r="AI297" i="51"/>
  <c r="AI346" i="51"/>
  <c r="AI116" i="51"/>
  <c r="AI424" i="51"/>
  <c r="AI350" i="51"/>
  <c r="AI246" i="51"/>
  <c r="AI324" i="51"/>
  <c r="AI193" i="51"/>
  <c r="AI272" i="51"/>
  <c r="AI242" i="51"/>
  <c r="AI142" i="51"/>
  <c r="AI141" i="51"/>
  <c r="AI245" i="51"/>
  <c r="AI298" i="51"/>
  <c r="AI138" i="51"/>
  <c r="AI398" i="51"/>
  <c r="AI376" i="51"/>
  <c r="AI271" i="51"/>
  <c r="AI323" i="51"/>
  <c r="AI219" i="51"/>
  <c r="AI401" i="51"/>
  <c r="AI349" i="51"/>
  <c r="AI115" i="51"/>
  <c r="S349" i="51" l="1"/>
  <c r="AJ349" i="51" s="1"/>
  <c r="S424" i="51"/>
  <c r="AJ424" i="51" s="1"/>
  <c r="S398" i="51"/>
  <c r="AJ398" i="51" s="1"/>
  <c r="S375" i="51"/>
  <c r="AJ375" i="51" s="1"/>
  <c r="S298" i="51"/>
  <c r="AJ298" i="51" s="1"/>
  <c r="AI38" i="51"/>
  <c r="S115" i="51"/>
  <c r="AJ115" i="51" s="1"/>
  <c r="S220" i="51"/>
  <c r="AJ220" i="51" s="1"/>
  <c r="S376" i="51"/>
  <c r="AJ376" i="51" s="1"/>
  <c r="S168" i="51"/>
  <c r="AJ168" i="51" s="1"/>
  <c r="S372" i="51"/>
  <c r="AJ372" i="51" s="1"/>
  <c r="S246" i="51"/>
  <c r="AJ246" i="51" s="1"/>
  <c r="S245" i="51"/>
  <c r="AJ245" i="51" s="1"/>
  <c r="S242" i="51"/>
  <c r="AJ242" i="51" s="1"/>
  <c r="S402" i="51"/>
  <c r="AJ402" i="51" s="1"/>
  <c r="AI37" i="51"/>
  <c r="S138" i="51"/>
  <c r="AJ138" i="51" s="1"/>
  <c r="S141" i="51"/>
  <c r="AJ141" i="51" s="1"/>
  <c r="S320" i="51"/>
  <c r="AJ320" i="51" s="1"/>
  <c r="S268" i="51"/>
  <c r="AJ268" i="51" s="1"/>
  <c r="S294" i="51"/>
  <c r="AJ294" i="51" s="1"/>
  <c r="S350" i="51"/>
  <c r="AJ350" i="51" s="1"/>
  <c r="S142" i="51"/>
  <c r="AJ142" i="51" s="1"/>
  <c r="S272" i="51"/>
  <c r="AJ272" i="51" s="1"/>
  <c r="S164" i="51"/>
  <c r="AJ164" i="51" s="1"/>
  <c r="S401" i="51"/>
  <c r="AJ401" i="51" s="1"/>
  <c r="S219" i="51"/>
  <c r="AJ219" i="51" s="1"/>
  <c r="S323" i="51"/>
  <c r="AJ323" i="51" s="1"/>
  <c r="S194" i="51"/>
  <c r="AJ194" i="51" s="1"/>
  <c r="S297" i="51"/>
  <c r="AJ297" i="51" s="1"/>
  <c r="S324" i="51"/>
  <c r="AJ324" i="51" s="1"/>
  <c r="S271" i="51"/>
  <c r="AJ271" i="51" s="1"/>
  <c r="AI126" i="51"/>
  <c r="S346" i="51"/>
  <c r="AJ346" i="51" s="1"/>
  <c r="S167" i="51"/>
  <c r="AJ167" i="51" s="1"/>
  <c r="S193" i="51"/>
  <c r="AJ193" i="51" s="1"/>
  <c r="S216" i="51"/>
  <c r="AJ216" i="51" s="1"/>
  <c r="S427" i="51"/>
  <c r="AJ427" i="51" s="1"/>
  <c r="AI112" i="51"/>
  <c r="S116" i="51"/>
  <c r="AJ116" i="51" s="1"/>
  <c r="S190" i="51"/>
  <c r="AJ190" i="51" s="1"/>
  <c r="S428" i="51"/>
  <c r="AJ428" i="51" s="1"/>
  <c r="I219" i="51" l="1"/>
  <c r="I194" i="51"/>
  <c r="I346" i="51"/>
  <c r="I242" i="51"/>
  <c r="I375" i="51"/>
  <c r="I398" i="51"/>
  <c r="I190" i="51"/>
  <c r="I323" i="51"/>
  <c r="AI308" i="51"/>
  <c r="I297" i="51"/>
  <c r="I427" i="51"/>
  <c r="I401" i="51"/>
  <c r="AI178" i="51"/>
  <c r="S38" i="51"/>
  <c r="AJ38" i="51" s="1"/>
  <c r="I142" i="51"/>
  <c r="AI230" i="51"/>
  <c r="I424" i="51"/>
  <c r="AI204" i="51"/>
  <c r="I168" i="51"/>
  <c r="I141" i="51"/>
  <c r="AI360" i="51"/>
  <c r="I320" i="51"/>
  <c r="I271" i="51"/>
  <c r="AI256" i="51"/>
  <c r="AI412" i="51"/>
  <c r="S126" i="51"/>
  <c r="AJ126" i="51" s="1"/>
  <c r="I350" i="51"/>
  <c r="I115" i="51"/>
  <c r="AI282" i="51"/>
  <c r="AI34" i="51"/>
  <c r="I164" i="51"/>
  <c r="I294" i="51"/>
  <c r="I268" i="51"/>
  <c r="I116" i="51"/>
  <c r="I246" i="51"/>
  <c r="AI438" i="51"/>
  <c r="S37" i="51"/>
  <c r="AJ37" i="51" s="1"/>
  <c r="S112" i="51"/>
  <c r="AJ112" i="51" s="1"/>
  <c r="I167" i="51"/>
  <c r="I402" i="51"/>
  <c r="I138" i="51"/>
  <c r="I220" i="51"/>
  <c r="I272" i="51"/>
  <c r="I349" i="51"/>
  <c r="AI334" i="51"/>
  <c r="I372" i="51"/>
  <c r="I216" i="51"/>
  <c r="I298" i="51"/>
  <c r="I193" i="51"/>
  <c r="I428" i="51"/>
  <c r="I245" i="51"/>
  <c r="I376" i="51"/>
  <c r="I324" i="51"/>
  <c r="AI386" i="51"/>
  <c r="S334" i="51" l="1"/>
  <c r="S438" i="51"/>
  <c r="AJ438" i="51" s="1"/>
  <c r="S178" i="51"/>
  <c r="AJ178" i="51" s="1"/>
  <c r="I126" i="51"/>
  <c r="S412" i="51"/>
  <c r="AJ412" i="51" s="1"/>
  <c r="S282" i="51"/>
  <c r="AJ282" i="51" s="1"/>
  <c r="S386" i="51"/>
  <c r="AJ386" i="51" s="1"/>
  <c r="S34" i="51"/>
  <c r="AJ34" i="51" s="1"/>
  <c r="S360" i="51"/>
  <c r="AJ360" i="51" s="1"/>
  <c r="S308" i="51"/>
  <c r="AJ308" i="51" s="1"/>
  <c r="AJ334" i="51"/>
  <c r="S204" i="51"/>
  <c r="AJ204" i="51" s="1"/>
  <c r="S230" i="51"/>
  <c r="AJ230" i="51" s="1"/>
  <c r="S256" i="51"/>
  <c r="AJ256" i="51" s="1"/>
  <c r="I112" i="51"/>
  <c r="AI48" i="51"/>
  <c r="I37" i="51" l="1"/>
  <c r="I308" i="51"/>
  <c r="I38" i="51"/>
  <c r="I412" i="51"/>
  <c r="I282" i="51"/>
  <c r="I230" i="51"/>
  <c r="I34" i="51"/>
  <c r="I334" i="51"/>
  <c r="I438" i="51"/>
  <c r="I178" i="51"/>
  <c r="I360" i="51"/>
  <c r="I386" i="51"/>
  <c r="I204" i="51"/>
  <c r="I256" i="51"/>
  <c r="S48" i="51"/>
  <c r="AJ48" i="51" s="1"/>
  <c r="I587" i="51"/>
  <c r="I48" i="51" l="1"/>
  <c r="I93" i="51"/>
  <c r="S587" i="51"/>
  <c r="I15" i="51" l="1"/>
  <c r="S93" i="51"/>
  <c r="S15" i="51" l="1"/>
  <c r="T15" i="51" s="1"/>
  <c r="I580" i="51" l="1"/>
  <c r="I86" i="51" l="1"/>
  <c r="S580" i="51"/>
  <c r="I8" i="51" l="1"/>
  <c r="S86" i="51"/>
  <c r="S8" i="51" l="1"/>
  <c r="T8" i="51" s="1"/>
  <c r="I594" i="51" l="1"/>
  <c r="I100" i="51" l="1"/>
  <c r="S594" i="51"/>
  <c r="I22" i="51" l="1"/>
  <c r="S100" i="51"/>
  <c r="S22" i="51" l="1"/>
  <c r="T22" i="51" s="1"/>
  <c r="I584" i="51" l="1"/>
  <c r="I90" i="51" l="1"/>
  <c r="S584" i="51"/>
  <c r="S90" i="51" l="1"/>
  <c r="I12" i="51"/>
  <c r="S12" i="51" l="1"/>
  <c r="T12" i="51" s="1"/>
  <c r="I588" i="51" l="1"/>
  <c r="I94" i="51" l="1"/>
  <c r="S588" i="51"/>
  <c r="S94" i="51" l="1"/>
  <c r="I583" i="51" l="1"/>
  <c r="I89" i="51"/>
  <c r="S583" i="51" l="1"/>
  <c r="S89" i="51"/>
  <c r="I11" i="51" l="1"/>
  <c r="S11" i="51" l="1"/>
  <c r="T11" i="51" s="1"/>
  <c r="I585" i="51" l="1"/>
  <c r="I429" i="51" l="1"/>
  <c r="I325" i="51"/>
  <c r="I273" i="51"/>
  <c r="I143" i="51"/>
  <c r="I299" i="51"/>
  <c r="I195" i="51"/>
  <c r="I221" i="51"/>
  <c r="I117" i="51"/>
  <c r="I403" i="51"/>
  <c r="I169" i="51"/>
  <c r="I377" i="51"/>
  <c r="I247" i="51"/>
  <c r="I351" i="51"/>
  <c r="I91" i="51"/>
  <c r="I593" i="51"/>
  <c r="I359" i="51" l="1"/>
  <c r="I255" i="51"/>
  <c r="I411" i="51"/>
  <c r="I177" i="51"/>
  <c r="I229" i="51"/>
  <c r="I281" i="51"/>
  <c r="I333" i="51"/>
  <c r="I385" i="51"/>
  <c r="I99" i="51"/>
  <c r="I125" i="51" l="1"/>
  <c r="I203" i="51"/>
  <c r="I151" i="51"/>
  <c r="I39" i="51"/>
  <c r="I13" i="51"/>
  <c r="I437" i="51"/>
  <c r="I307" i="51"/>
  <c r="I47" i="51" l="1"/>
  <c r="I21" i="51" l="1"/>
  <c r="AI192" i="53" l="1"/>
  <c r="S192" i="53" l="1"/>
  <c r="AJ192" i="53" s="1"/>
  <c r="AI36" i="53"/>
  <c r="S36" i="53" l="1"/>
  <c r="AJ36" i="53" s="1"/>
  <c r="I192" i="53"/>
  <c r="S10" i="53" l="1"/>
  <c r="I36" i="53"/>
  <c r="I10" i="53" l="1"/>
  <c r="T10" i="53" s="1"/>
  <c r="I606" i="53" l="1"/>
  <c r="S606" i="53" l="1"/>
  <c r="AG606" i="53" s="1"/>
  <c r="I632" i="53" l="1"/>
  <c r="S632" i="53" l="1"/>
  <c r="I647" i="53" l="1"/>
  <c r="I648" i="53"/>
  <c r="S648" i="53" l="1"/>
  <c r="S647" i="53"/>
  <c r="I619" i="53" l="1"/>
  <c r="I622" i="53" l="1"/>
  <c r="I621" i="53"/>
  <c r="S621" i="53" l="1"/>
  <c r="AG621" i="53" s="1"/>
  <c r="S622" i="53"/>
  <c r="AG622" i="53" s="1"/>
  <c r="F652" i="53" l="1"/>
  <c r="I637" i="53" l="1"/>
  <c r="F106" i="53"/>
  <c r="P652" i="53"/>
  <c r="S637" i="53" l="1"/>
  <c r="I592" i="53" l="1"/>
  <c r="S592" i="53" l="1"/>
  <c r="I592" i="52"/>
  <c r="I98" i="52" l="1"/>
  <c r="S592" i="52"/>
  <c r="S98" i="52" l="1"/>
  <c r="AI331" i="52" l="1"/>
  <c r="AI357" i="52"/>
  <c r="AI253" i="52"/>
  <c r="AI149" i="52"/>
  <c r="AI435" i="52"/>
  <c r="AI279" i="52"/>
  <c r="AI227" i="52"/>
  <c r="AI409" i="52"/>
  <c r="AI305" i="52"/>
  <c r="AI201" i="52"/>
  <c r="AI383" i="52"/>
  <c r="AI175" i="52"/>
  <c r="S201" i="52"/>
  <c r="AJ201" i="52" s="1"/>
  <c r="S305" i="52" l="1"/>
  <c r="AJ305" i="52" s="1"/>
  <c r="S227" i="52"/>
  <c r="AJ227" i="52" s="1"/>
  <c r="AI332" i="52"/>
  <c r="AI302" i="52"/>
  <c r="AI202" i="52"/>
  <c r="AI306" i="52"/>
  <c r="AI410" i="52"/>
  <c r="S331" i="52"/>
  <c r="AJ331" i="52" s="1"/>
  <c r="S435" i="52"/>
  <c r="AJ435" i="52" s="1"/>
  <c r="S383" i="52"/>
  <c r="AJ383" i="52" s="1"/>
  <c r="S149" i="52"/>
  <c r="AJ149" i="52" s="1"/>
  <c r="AI280" i="52"/>
  <c r="AI328" i="52"/>
  <c r="AI146" i="52"/>
  <c r="AI198" i="52"/>
  <c r="AI250" i="52"/>
  <c r="S253" i="52"/>
  <c r="AJ253" i="52" s="1"/>
  <c r="AI172" i="52"/>
  <c r="AI380" i="52"/>
  <c r="AI120" i="52"/>
  <c r="AI150" i="52"/>
  <c r="AI254" i="52"/>
  <c r="AI358" i="52"/>
  <c r="S175" i="52"/>
  <c r="AJ175" i="52" s="1"/>
  <c r="S357" i="52"/>
  <c r="AJ357" i="52" s="1"/>
  <c r="AI176" i="52"/>
  <c r="AI384" i="52"/>
  <c r="AI123" i="52"/>
  <c r="AI224" i="52"/>
  <c r="AI432" i="52"/>
  <c r="AI406" i="52"/>
  <c r="S279" i="52"/>
  <c r="AJ279" i="52" s="1"/>
  <c r="S409" i="52"/>
  <c r="AJ409" i="52" s="1"/>
  <c r="AI276" i="52"/>
  <c r="AI228" i="52"/>
  <c r="AI436" i="52"/>
  <c r="I435" i="52"/>
  <c r="S172" i="52" l="1"/>
  <c r="AJ172" i="52" s="1"/>
  <c r="S146" i="52"/>
  <c r="I331" i="52"/>
  <c r="S410" i="52"/>
  <c r="AJ410" i="52" s="1"/>
  <c r="S358" i="52"/>
  <c r="AJ358" i="52" s="1"/>
  <c r="AJ146" i="52"/>
  <c r="I409" i="52"/>
  <c r="I227" i="52"/>
  <c r="S254" i="52"/>
  <c r="AJ254" i="52" s="1"/>
  <c r="I357" i="52"/>
  <c r="S380" i="52"/>
  <c r="AJ380" i="52" s="1"/>
  <c r="I201" i="52"/>
  <c r="S306" i="52"/>
  <c r="AJ306" i="52" s="1"/>
  <c r="S120" i="52"/>
  <c r="AJ120" i="52" s="1"/>
  <c r="S432" i="52"/>
  <c r="AJ432" i="52" s="1"/>
  <c r="S123" i="52"/>
  <c r="AJ123" i="52" s="1"/>
  <c r="I305" i="52"/>
  <c r="AI197" i="52"/>
  <c r="AI353" i="52"/>
  <c r="S202" i="52"/>
  <c r="AJ202" i="52" s="1"/>
  <c r="I253" i="52"/>
  <c r="S328" i="52"/>
  <c r="AJ328" i="52" s="1"/>
  <c r="S436" i="52"/>
  <c r="AJ436" i="52" s="1"/>
  <c r="I149" i="52"/>
  <c r="I383" i="52"/>
  <c r="AI145" i="52"/>
  <c r="S224" i="52"/>
  <c r="AJ224" i="52" s="1"/>
  <c r="S384" i="52"/>
  <c r="AJ384" i="52" s="1"/>
  <c r="AI124" i="52"/>
  <c r="S150" i="52"/>
  <c r="AJ150" i="52" s="1"/>
  <c r="S302" i="52"/>
  <c r="AJ302" i="52" s="1"/>
  <c r="I279" i="52"/>
  <c r="S406" i="52"/>
  <c r="AJ406" i="52" s="1"/>
  <c r="S280" i="52"/>
  <c r="AJ280" i="52" s="1"/>
  <c r="AI405" i="52"/>
  <c r="AI431" i="52"/>
  <c r="S276" i="52"/>
  <c r="AJ276" i="52" s="1"/>
  <c r="I175" i="52"/>
  <c r="AI275" i="52"/>
  <c r="S250" i="52"/>
  <c r="AJ250" i="52" s="1"/>
  <c r="S228" i="52"/>
  <c r="AJ228" i="52" s="1"/>
  <c r="AI249" i="52"/>
  <c r="AI171" i="52"/>
  <c r="AI45" i="52"/>
  <c r="AI379" i="52"/>
  <c r="S332" i="52"/>
  <c r="AJ332" i="52" s="1"/>
  <c r="AI301" i="52"/>
  <c r="AI327" i="52"/>
  <c r="AI223" i="52"/>
  <c r="S198" i="52"/>
  <c r="AJ198" i="52" s="1"/>
  <c r="S176" i="52"/>
  <c r="AJ176" i="52" s="1"/>
  <c r="I591" i="52"/>
  <c r="S327" i="52" l="1"/>
  <c r="AJ327" i="52" s="1"/>
  <c r="S249" i="52"/>
  <c r="I328" i="52"/>
  <c r="S145" i="52"/>
  <c r="AJ145" i="52" s="1"/>
  <c r="I280" i="52"/>
  <c r="I380" i="52"/>
  <c r="I332" i="52"/>
  <c r="S379" i="52"/>
  <c r="AJ379" i="52" s="1"/>
  <c r="S301" i="52"/>
  <c r="AJ301" i="52" s="1"/>
  <c r="I254" i="52"/>
  <c r="I146" i="52"/>
  <c r="I198" i="52"/>
  <c r="AJ249" i="52"/>
  <c r="AI46" i="52"/>
  <c r="I176" i="52"/>
  <c r="I228" i="52"/>
  <c r="I150" i="52"/>
  <c r="I432" i="52"/>
  <c r="I202" i="52"/>
  <c r="S171" i="52"/>
  <c r="AJ171" i="52" s="1"/>
  <c r="S223" i="52"/>
  <c r="AJ223" i="52" s="1"/>
  <c r="S45" i="52"/>
  <c r="AJ45" i="52" s="1"/>
  <c r="I250" i="52"/>
  <c r="I358" i="52"/>
  <c r="S353" i="52"/>
  <c r="AJ353" i="52" s="1"/>
  <c r="I406" i="52"/>
  <c r="I120" i="52"/>
  <c r="I410" i="52"/>
  <c r="S124" i="52"/>
  <c r="AJ124" i="52" s="1"/>
  <c r="I384" i="52"/>
  <c r="I306" i="52"/>
  <c r="S431" i="52"/>
  <c r="AJ431" i="52" s="1"/>
  <c r="S197" i="52"/>
  <c r="AJ197" i="52" s="1"/>
  <c r="I172" i="52"/>
  <c r="S405" i="52"/>
  <c r="AJ405" i="52" s="1"/>
  <c r="I224" i="52"/>
  <c r="S275" i="52"/>
  <c r="AJ275" i="52" s="1"/>
  <c r="I436" i="52"/>
  <c r="I276" i="52"/>
  <c r="I123" i="52"/>
  <c r="I302" i="52"/>
  <c r="AI119" i="52"/>
  <c r="S591" i="52"/>
  <c r="I171" i="52" l="1"/>
  <c r="I249" i="52"/>
  <c r="I301" i="52"/>
  <c r="I223" i="52"/>
  <c r="S119" i="52"/>
  <c r="AJ119" i="52" s="1"/>
  <c r="I275" i="52"/>
  <c r="AI41" i="52"/>
  <c r="I327" i="52"/>
  <c r="I145" i="52"/>
  <c r="S46" i="52"/>
  <c r="AJ46" i="52" s="1"/>
  <c r="I405" i="52"/>
  <c r="I124" i="52"/>
  <c r="I353" i="52"/>
  <c r="I197" i="52"/>
  <c r="I379" i="52"/>
  <c r="I45" i="52"/>
  <c r="I431" i="52"/>
  <c r="S20" i="52"/>
  <c r="I46" i="52" l="1"/>
  <c r="S41" i="52"/>
  <c r="AJ41" i="52" s="1"/>
  <c r="I119" i="52"/>
  <c r="AI150" i="53" l="1"/>
  <c r="AI306" i="53"/>
  <c r="I20" i="52"/>
  <c r="T20" i="52" s="1"/>
  <c r="AI124" i="53"/>
  <c r="AI280" i="53"/>
  <c r="AI384" i="53"/>
  <c r="AI254" i="53"/>
  <c r="AI332" i="53"/>
  <c r="AI202" i="53"/>
  <c r="AI358" i="53"/>
  <c r="AI410" i="53"/>
  <c r="I41" i="52"/>
  <c r="AI176" i="53"/>
  <c r="AI228" i="53"/>
  <c r="AI436" i="53"/>
  <c r="S254" i="53" l="1"/>
  <c r="AJ254" i="53" s="1"/>
  <c r="AI197" i="53"/>
  <c r="S332" i="53"/>
  <c r="AJ332" i="53" s="1"/>
  <c r="S410" i="53"/>
  <c r="AJ410" i="53" s="1"/>
  <c r="S280" i="53"/>
  <c r="AJ280" i="53" s="1"/>
  <c r="S124" i="53"/>
  <c r="AJ124" i="53" s="1"/>
  <c r="S202" i="53"/>
  <c r="AJ202" i="53" s="1"/>
  <c r="S436" i="53"/>
  <c r="AJ436" i="53" s="1"/>
  <c r="S150" i="53"/>
  <c r="AJ150" i="53" s="1"/>
  <c r="S228" i="53"/>
  <c r="AJ228" i="53" s="1"/>
  <c r="S384" i="53"/>
  <c r="AJ384" i="53" s="1"/>
  <c r="AI249" i="53"/>
  <c r="AI119" i="53"/>
  <c r="AI46" i="53"/>
  <c r="AI379" i="53"/>
  <c r="S176" i="53"/>
  <c r="AJ176" i="53" s="1"/>
  <c r="AI353" i="53"/>
  <c r="S358" i="53"/>
  <c r="AJ358" i="53" s="1"/>
  <c r="AI275" i="53"/>
  <c r="S306" i="53"/>
  <c r="AJ306" i="53" s="1"/>
  <c r="AI405" i="53" l="1"/>
  <c r="I332" i="53"/>
  <c r="I358" i="53"/>
  <c r="I384" i="53"/>
  <c r="I176" i="53"/>
  <c r="I436" i="53"/>
  <c r="S249" i="53"/>
  <c r="AJ249" i="53" s="1"/>
  <c r="AI431" i="53"/>
  <c r="I202" i="53"/>
  <c r="AI145" i="53"/>
  <c r="I228" i="53"/>
  <c r="I150" i="53"/>
  <c r="I306" i="53"/>
  <c r="S197" i="53"/>
  <c r="AJ197" i="53" s="1"/>
  <c r="I280" i="53"/>
  <c r="AI171" i="53"/>
  <c r="S379" i="53"/>
  <c r="AJ379" i="53" s="1"/>
  <c r="I254" i="53"/>
  <c r="S119" i="53"/>
  <c r="AJ119" i="53" s="1"/>
  <c r="I410" i="53"/>
  <c r="AI223" i="53"/>
  <c r="AI327" i="53"/>
  <c r="S46" i="53"/>
  <c r="AJ46" i="53" s="1"/>
  <c r="S275" i="53"/>
  <c r="AJ275" i="53" s="1"/>
  <c r="I124" i="53"/>
  <c r="S353" i="53"/>
  <c r="AJ353" i="53" s="1"/>
  <c r="AI301" i="53"/>
  <c r="I197" i="53" l="1"/>
  <c r="I276" i="53"/>
  <c r="S431" i="53"/>
  <c r="AJ431" i="53" s="1"/>
  <c r="I198" i="53"/>
  <c r="I275" i="53"/>
  <c r="I172" i="53"/>
  <c r="S405" i="53"/>
  <c r="AJ405" i="53" s="1"/>
  <c r="I146" i="53"/>
  <c r="S145" i="53"/>
  <c r="AJ145" i="53" s="1"/>
  <c r="I302" i="53"/>
  <c r="I119" i="53"/>
  <c r="I379" i="53"/>
  <c r="AI41" i="53"/>
  <c r="I249" i="53"/>
  <c r="S327" i="53"/>
  <c r="AJ327" i="53" s="1"/>
  <c r="S223" i="53"/>
  <c r="AJ223" i="53" s="1"/>
  <c r="S301" i="53"/>
  <c r="AJ301" i="53" s="1"/>
  <c r="I120" i="53"/>
  <c r="I250" i="53"/>
  <c r="I353" i="53"/>
  <c r="S171" i="53"/>
  <c r="AJ171" i="53" s="1"/>
  <c r="I406" i="53"/>
  <c r="I46" i="53"/>
  <c r="I224" i="53" l="1"/>
  <c r="I328" i="53"/>
  <c r="I301" i="53"/>
  <c r="I432" i="53"/>
  <c r="I171" i="53"/>
  <c r="I380" i="53"/>
  <c r="I431" i="53"/>
  <c r="I223" i="53"/>
  <c r="I405" i="53"/>
  <c r="S41" i="53"/>
  <c r="AJ41" i="53" s="1"/>
  <c r="I327" i="53"/>
  <c r="I145" i="53"/>
  <c r="AI424" i="52" l="1"/>
  <c r="AI138" i="52"/>
  <c r="AI220" i="52"/>
  <c r="AI324" i="52"/>
  <c r="AI142" i="52"/>
  <c r="AI298" i="52"/>
  <c r="AI402" i="52"/>
  <c r="AI242" i="52"/>
  <c r="AI216" i="52"/>
  <c r="AI350" i="52"/>
  <c r="AI116" i="52"/>
  <c r="AI168" i="52"/>
  <c r="AI194" i="52"/>
  <c r="AI112" i="52"/>
  <c r="AI346" i="52"/>
  <c r="AI428" i="52"/>
  <c r="AI294" i="52"/>
  <c r="AI376" i="52"/>
  <c r="AI398" i="52"/>
  <c r="AI372" i="52"/>
  <c r="AI164" i="52"/>
  <c r="I41" i="53"/>
  <c r="AI272" i="52"/>
  <c r="AI320" i="52"/>
  <c r="AI190" i="52"/>
  <c r="AI268" i="52"/>
  <c r="AI246" i="52"/>
  <c r="S168" i="52" l="1"/>
  <c r="AJ168" i="52" s="1"/>
  <c r="S242" i="52"/>
  <c r="AJ242" i="52" s="1"/>
  <c r="S324" i="52"/>
  <c r="AJ324" i="52" s="1"/>
  <c r="S376" i="52"/>
  <c r="AJ376" i="52" s="1"/>
  <c r="S112" i="52"/>
  <c r="AJ112" i="52" s="1"/>
  <c r="S402" i="52"/>
  <c r="AJ402" i="52" s="1"/>
  <c r="S116" i="52"/>
  <c r="AJ116" i="52" s="1"/>
  <c r="S346" i="52"/>
  <c r="AJ346" i="52" s="1"/>
  <c r="S246" i="52"/>
  <c r="AJ246" i="52" s="1"/>
  <c r="S298" i="52"/>
  <c r="AJ298" i="52" s="1"/>
  <c r="S272" i="52"/>
  <c r="AJ272" i="52" s="1"/>
  <c r="AI38" i="52"/>
  <c r="S398" i="52"/>
  <c r="AJ398" i="52" s="1"/>
  <c r="S142" i="52"/>
  <c r="AJ142" i="52" s="1"/>
  <c r="S294" i="52"/>
  <c r="AJ294" i="52" s="1"/>
  <c r="S424" i="52"/>
  <c r="AJ424" i="52" s="1"/>
  <c r="S268" i="52"/>
  <c r="AJ268" i="52" s="1"/>
  <c r="S350" i="52"/>
  <c r="AJ350" i="52" s="1"/>
  <c r="S194" i="52"/>
  <c r="AJ194" i="52" s="1"/>
  <c r="S138" i="52"/>
  <c r="AJ138" i="52" s="1"/>
  <c r="AI34" i="52"/>
  <c r="S216" i="52"/>
  <c r="AJ216" i="52" s="1"/>
  <c r="S164" i="52"/>
  <c r="AJ164" i="52" s="1"/>
  <c r="S190" i="52"/>
  <c r="AJ190" i="52" s="1"/>
  <c r="S220" i="52"/>
  <c r="AJ220" i="52" s="1"/>
  <c r="S428" i="52"/>
  <c r="AJ428" i="52" s="1"/>
  <c r="S372" i="52"/>
  <c r="AJ372" i="52" s="1"/>
  <c r="S320" i="52"/>
  <c r="AJ320" i="52" s="1"/>
  <c r="I376" i="52" l="1"/>
  <c r="I194" i="52"/>
  <c r="I242" i="52"/>
  <c r="I138" i="52"/>
  <c r="I402" i="52"/>
  <c r="I142" i="52"/>
  <c r="I298" i="52"/>
  <c r="AI438" i="52"/>
  <c r="I294" i="52"/>
  <c r="I372" i="52"/>
  <c r="I272" i="52"/>
  <c r="I164" i="52"/>
  <c r="I168" i="52"/>
  <c r="I112" i="52"/>
  <c r="I190" i="52"/>
  <c r="AI230" i="52"/>
  <c r="I116" i="52"/>
  <c r="I220" i="52"/>
  <c r="I320" i="52"/>
  <c r="I428" i="52"/>
  <c r="AI178" i="52"/>
  <c r="I424" i="52"/>
  <c r="I246" i="52"/>
  <c r="AI412" i="52"/>
  <c r="I398" i="52"/>
  <c r="I216" i="52"/>
  <c r="I268" i="52"/>
  <c r="AI308" i="52"/>
  <c r="I350" i="52"/>
  <c r="AI282" i="52"/>
  <c r="AI126" i="52"/>
  <c r="I324" i="52"/>
  <c r="I346" i="52"/>
  <c r="S38" i="52"/>
  <c r="AJ38" i="52" s="1"/>
  <c r="S34" i="52"/>
  <c r="AJ34" i="52" s="1"/>
  <c r="S282" i="52" l="1"/>
  <c r="AJ282" i="52" s="1"/>
  <c r="S126" i="52"/>
  <c r="AJ126" i="52" s="1"/>
  <c r="I38" i="52"/>
  <c r="S230" i="52"/>
  <c r="AJ230" i="52" s="1"/>
  <c r="S412" i="52"/>
  <c r="AJ412" i="52" s="1"/>
  <c r="S438" i="52"/>
  <c r="AJ438" i="52" s="1"/>
  <c r="S308" i="52"/>
  <c r="AJ308" i="52" s="1"/>
  <c r="S178" i="52"/>
  <c r="AJ178" i="52" s="1"/>
  <c r="I34" i="52"/>
  <c r="I596" i="53"/>
  <c r="I595" i="53"/>
  <c r="AI283" i="53" l="1"/>
  <c r="AI387" i="53"/>
  <c r="I308" i="52"/>
  <c r="AI231" i="53"/>
  <c r="AI413" i="53"/>
  <c r="I412" i="52"/>
  <c r="AI153" i="53"/>
  <c r="AI257" i="53"/>
  <c r="AI335" i="53"/>
  <c r="AI361" i="53"/>
  <c r="I178" i="52"/>
  <c r="AI127" i="53"/>
  <c r="I126" i="52"/>
  <c r="AI205" i="53"/>
  <c r="I230" i="52"/>
  <c r="AI309" i="53"/>
  <c r="AI179" i="53"/>
  <c r="I282" i="52"/>
  <c r="I438" i="52"/>
  <c r="AI439" i="53"/>
  <c r="I101" i="53"/>
  <c r="I102" i="53"/>
  <c r="S596" i="53"/>
  <c r="S595" i="53"/>
  <c r="S413" i="53" l="1"/>
  <c r="AJ413" i="53" s="1"/>
  <c r="S205" i="53"/>
  <c r="AJ205" i="53" s="1"/>
  <c r="S231" i="53"/>
  <c r="AJ231" i="53" s="1"/>
  <c r="S387" i="53"/>
  <c r="AJ387" i="53" s="1"/>
  <c r="S283" i="53"/>
  <c r="AJ283" i="53" s="1"/>
  <c r="S309" i="53"/>
  <c r="AJ309" i="53" s="1"/>
  <c r="AI152" i="52"/>
  <c r="S361" i="53"/>
  <c r="AJ361" i="53" s="1"/>
  <c r="S153" i="53"/>
  <c r="AJ153" i="53" s="1"/>
  <c r="S127" i="53"/>
  <c r="AJ127" i="53" s="1"/>
  <c r="AI386" i="52"/>
  <c r="S179" i="53"/>
  <c r="AJ179" i="53" s="1"/>
  <c r="S439" i="53"/>
  <c r="AJ439" i="53" s="1"/>
  <c r="S257" i="53"/>
  <c r="AJ257" i="53" s="1"/>
  <c r="AI334" i="52"/>
  <c r="S335" i="53"/>
  <c r="AJ335" i="53" s="1"/>
  <c r="AI49" i="53"/>
  <c r="S101" i="53"/>
  <c r="S102" i="53"/>
  <c r="S388" i="53" l="1"/>
  <c r="AJ388" i="53" s="1"/>
  <c r="I413" i="53"/>
  <c r="S386" i="52"/>
  <c r="AJ386" i="52" s="1"/>
  <c r="I283" i="53"/>
  <c r="S206" i="53"/>
  <c r="AJ206" i="53" s="1"/>
  <c r="S180" i="53"/>
  <c r="AJ180" i="53" s="1"/>
  <c r="S310" i="53"/>
  <c r="AJ310" i="53" s="1"/>
  <c r="I205" i="53"/>
  <c r="I231" i="53"/>
  <c r="I335" i="53"/>
  <c r="I309" i="53"/>
  <c r="I439" i="53"/>
  <c r="S130" i="53"/>
  <c r="AJ130" i="53" s="1"/>
  <c r="I257" i="53"/>
  <c r="I127" i="53"/>
  <c r="S258" i="53"/>
  <c r="AJ258" i="53" s="1"/>
  <c r="I179" i="53"/>
  <c r="AI360" i="52"/>
  <c r="S154" i="53"/>
  <c r="AJ154" i="53" s="1"/>
  <c r="S414" i="53"/>
  <c r="AJ414" i="53" s="1"/>
  <c r="S152" i="52"/>
  <c r="AJ152" i="52" s="1"/>
  <c r="I361" i="53"/>
  <c r="S49" i="53"/>
  <c r="AJ49" i="53" s="1"/>
  <c r="I153" i="53"/>
  <c r="S362" i="53"/>
  <c r="AJ362" i="53" s="1"/>
  <c r="I387" i="53"/>
  <c r="S334" i="52"/>
  <c r="AJ334" i="52" s="1"/>
  <c r="S232" i="53"/>
  <c r="AJ232" i="53" s="1"/>
  <c r="S336" i="53"/>
  <c r="AJ336" i="53" s="1"/>
  <c r="S440" i="53"/>
  <c r="AJ440" i="53" s="1"/>
  <c r="S284" i="53"/>
  <c r="AJ284" i="53" s="1"/>
  <c r="I362" i="53" l="1"/>
  <c r="I414" i="53"/>
  <c r="I232" i="53"/>
  <c r="I284" i="53"/>
  <c r="I336" i="53"/>
  <c r="I152" i="52"/>
  <c r="I386" i="52"/>
  <c r="S23" i="53"/>
  <c r="I388" i="53"/>
  <c r="I130" i="53"/>
  <c r="I180" i="53"/>
  <c r="I206" i="53"/>
  <c r="I154" i="53"/>
  <c r="I440" i="53"/>
  <c r="I334" i="52"/>
  <c r="I258" i="53"/>
  <c r="S360" i="52"/>
  <c r="AJ360" i="52" s="1"/>
  <c r="I310" i="53"/>
  <c r="S52" i="53"/>
  <c r="AJ52" i="53" s="1"/>
  <c r="I360" i="52" l="1"/>
  <c r="S26" i="53"/>
  <c r="I23" i="53"/>
  <c r="T23" i="53" s="1"/>
  <c r="I52" i="53"/>
  <c r="I50" i="53"/>
  <c r="S50" i="53"/>
  <c r="AJ50" i="53" s="1"/>
  <c r="I49" i="53"/>
  <c r="S24" i="53"/>
  <c r="I24" i="53" l="1"/>
  <c r="T24" i="53" s="1"/>
  <c r="I26" i="53"/>
  <c r="I618" i="53"/>
  <c r="I610" i="52" l="1"/>
  <c r="S618" i="53"/>
  <c r="AG618" i="53" s="1"/>
  <c r="I614" i="52"/>
  <c r="I617" i="52"/>
  <c r="I610" i="53"/>
  <c r="I614" i="53"/>
  <c r="I643" i="52"/>
  <c r="S614" i="53" l="1"/>
  <c r="AG614" i="53" s="1"/>
  <c r="S610" i="53"/>
  <c r="AG610" i="53" s="1"/>
  <c r="I636" i="53"/>
  <c r="S617" i="52"/>
  <c r="AG617" i="52" s="1"/>
  <c r="S614" i="52"/>
  <c r="AG614" i="52" s="1"/>
  <c r="S610" i="52"/>
  <c r="AG610" i="52" s="1"/>
  <c r="I640" i="53"/>
  <c r="S643" i="52"/>
  <c r="I636" i="52"/>
  <c r="I97" i="52" l="1"/>
  <c r="I631" i="53"/>
  <c r="I631" i="52"/>
  <c r="S97" i="52"/>
  <c r="I640" i="52"/>
  <c r="S636" i="52"/>
  <c r="I609" i="52"/>
  <c r="I609" i="53"/>
  <c r="S640" i="53"/>
  <c r="S636" i="53"/>
  <c r="S631" i="52" l="1"/>
  <c r="S631" i="53"/>
  <c r="I19" i="52"/>
  <c r="S19" i="52"/>
  <c r="T19" i="52" s="1"/>
  <c r="S609" i="53"/>
  <c r="AG609" i="53" s="1"/>
  <c r="I635" i="53"/>
  <c r="S609" i="52"/>
  <c r="AG609" i="52" s="1"/>
  <c r="S640" i="52"/>
  <c r="S635" i="53" l="1"/>
  <c r="I635" i="52"/>
  <c r="S635" i="52" l="1"/>
  <c r="AI324" i="53" l="1"/>
  <c r="AI350" i="53"/>
  <c r="AI142" i="53"/>
  <c r="AI402" i="53"/>
  <c r="AI220" i="53"/>
  <c r="AI298" i="53"/>
  <c r="AI272" i="53"/>
  <c r="AI194" i="53"/>
  <c r="AI246" i="53"/>
  <c r="AI168" i="53"/>
  <c r="AI376" i="53"/>
  <c r="AI116" i="53"/>
  <c r="AI428" i="53"/>
  <c r="S298" i="53" l="1"/>
  <c r="AJ298" i="53" s="1"/>
  <c r="S350" i="53"/>
  <c r="AJ350" i="53" s="1"/>
  <c r="S376" i="53"/>
  <c r="AJ376" i="53" s="1"/>
  <c r="S402" i="53"/>
  <c r="AJ402" i="53" s="1"/>
  <c r="S116" i="53"/>
  <c r="AJ116" i="53" s="1"/>
  <c r="S168" i="53"/>
  <c r="AJ168" i="53" s="1"/>
  <c r="S194" i="53"/>
  <c r="AJ194" i="53" s="1"/>
  <c r="S220" i="53"/>
  <c r="AJ220" i="53" s="1"/>
  <c r="S428" i="53"/>
  <c r="AJ428" i="53" s="1"/>
  <c r="S142" i="53"/>
  <c r="AJ142" i="53" s="1"/>
  <c r="S246" i="53"/>
  <c r="AJ246" i="53" s="1"/>
  <c r="S272" i="53"/>
  <c r="AJ272" i="53" s="1"/>
  <c r="S324" i="53"/>
  <c r="AJ324" i="53" s="1"/>
  <c r="AI38" i="53"/>
  <c r="I376" i="53" l="1"/>
  <c r="I116" i="53"/>
  <c r="I272" i="53"/>
  <c r="I298" i="53"/>
  <c r="I324" i="53"/>
  <c r="I142" i="53"/>
  <c r="I194" i="53"/>
  <c r="S38" i="53"/>
  <c r="AJ38" i="53" s="1"/>
  <c r="I428" i="53"/>
  <c r="I220" i="53"/>
  <c r="I402" i="53"/>
  <c r="I246" i="53"/>
  <c r="I350" i="53"/>
  <c r="I168" i="53"/>
  <c r="I38" i="53" l="1"/>
  <c r="I644" i="53" l="1"/>
  <c r="I98" i="53" l="1"/>
  <c r="S644" i="53"/>
  <c r="AI115" i="53" l="1"/>
  <c r="AI141" i="53"/>
  <c r="AI349" i="53"/>
  <c r="AI427" i="53"/>
  <c r="AI412" i="53"/>
  <c r="AI271" i="53"/>
  <c r="AI193" i="53"/>
  <c r="AI297" i="53"/>
  <c r="AI323" i="53"/>
  <c r="AI219" i="53"/>
  <c r="AI167" i="53"/>
  <c r="AI401" i="53"/>
  <c r="AI375" i="53"/>
  <c r="AI245" i="53"/>
  <c r="AI438" i="53"/>
  <c r="I20" i="53"/>
  <c r="S98" i="53"/>
  <c r="S245" i="53" l="1"/>
  <c r="AJ245" i="53" s="1"/>
  <c r="S349" i="53"/>
  <c r="AJ349" i="53" s="1"/>
  <c r="S141" i="53"/>
  <c r="AJ141" i="53" s="1"/>
  <c r="S193" i="53"/>
  <c r="AJ193" i="53" s="1"/>
  <c r="S438" i="53"/>
  <c r="AJ438" i="53" s="1"/>
  <c r="S427" i="53"/>
  <c r="AJ427" i="53" s="1"/>
  <c r="AI126" i="53"/>
  <c r="S167" i="53"/>
  <c r="AJ167" i="53" s="1"/>
  <c r="S323" i="53"/>
  <c r="AJ323" i="53" s="1"/>
  <c r="S271" i="53"/>
  <c r="AJ271" i="53" s="1"/>
  <c r="S375" i="53"/>
  <c r="AJ375" i="53" s="1"/>
  <c r="AI37" i="53"/>
  <c r="S115" i="53"/>
  <c r="AJ115" i="53" s="1"/>
  <c r="S401" i="53"/>
  <c r="AJ401" i="53" s="1"/>
  <c r="S297" i="53"/>
  <c r="AJ297" i="53" s="1"/>
  <c r="S219" i="53"/>
  <c r="AJ219" i="53" s="1"/>
  <c r="S412" i="53"/>
  <c r="AJ412" i="53" s="1"/>
  <c r="S20" i="53"/>
  <c r="T20" i="53" s="1"/>
  <c r="I297" i="53" l="1"/>
  <c r="I323" i="53"/>
  <c r="I193" i="53"/>
  <c r="I412" i="53"/>
  <c r="I271" i="53"/>
  <c r="I141" i="53"/>
  <c r="I219" i="53"/>
  <c r="I401" i="53"/>
  <c r="S37" i="53"/>
  <c r="AJ37" i="53" s="1"/>
  <c r="I438" i="53"/>
  <c r="S126" i="53"/>
  <c r="AJ126" i="53" s="1"/>
  <c r="I245" i="53"/>
  <c r="I167" i="53"/>
  <c r="I349" i="53"/>
  <c r="I375" i="53"/>
  <c r="I427" i="53"/>
  <c r="I115" i="53"/>
  <c r="I126" i="53" l="1"/>
  <c r="I37" i="53"/>
  <c r="AI245" i="52" l="1"/>
  <c r="AI167" i="52"/>
  <c r="AI423" i="52"/>
  <c r="AI371" i="52"/>
  <c r="AI375" i="52"/>
  <c r="AI267" i="52"/>
  <c r="AI141" i="52"/>
  <c r="AI193" i="52"/>
  <c r="AI297" i="52"/>
  <c r="AI271" i="52"/>
  <c r="AI397" i="52"/>
  <c r="AI401" i="52"/>
  <c r="AI219" i="52"/>
  <c r="AI427" i="52"/>
  <c r="AI215" i="52"/>
  <c r="AI349" i="52"/>
  <c r="AI323" i="52"/>
  <c r="S193" i="52" l="1"/>
  <c r="AJ193" i="52" s="1"/>
  <c r="S297" i="52"/>
  <c r="AJ297" i="52" s="1"/>
  <c r="S349" i="52"/>
  <c r="AJ349" i="52" s="1"/>
  <c r="AI163" i="52"/>
  <c r="S423" i="52"/>
  <c r="S141" i="52"/>
  <c r="AJ141" i="52" s="1"/>
  <c r="S375" i="52"/>
  <c r="AJ375" i="52" s="1"/>
  <c r="AI345" i="52"/>
  <c r="AI115" i="52"/>
  <c r="S271" i="52"/>
  <c r="AJ271" i="52" s="1"/>
  <c r="AI293" i="52"/>
  <c r="S427" i="52"/>
  <c r="AJ427" i="52" s="1"/>
  <c r="S215" i="52"/>
  <c r="S245" i="52"/>
  <c r="AJ245" i="52" s="1"/>
  <c r="S401" i="52"/>
  <c r="AJ401" i="52" s="1"/>
  <c r="S397" i="52"/>
  <c r="AJ397" i="52" s="1"/>
  <c r="S219" i="52"/>
  <c r="AJ219" i="52" s="1"/>
  <c r="S267" i="52"/>
  <c r="AJ267" i="52" s="1"/>
  <c r="S371" i="52"/>
  <c r="S167" i="52"/>
  <c r="AJ167" i="52" s="1"/>
  <c r="S323" i="52"/>
  <c r="AJ323" i="52" s="1"/>
  <c r="I349" i="52" l="1"/>
  <c r="I167" i="52"/>
  <c r="I193" i="52"/>
  <c r="I245" i="52"/>
  <c r="I141" i="52"/>
  <c r="I423" i="52"/>
  <c r="I297" i="52"/>
  <c r="I371" i="52"/>
  <c r="AI241" i="52"/>
  <c r="S345" i="52"/>
  <c r="I401" i="52"/>
  <c r="I219" i="52"/>
  <c r="AJ215" i="52"/>
  <c r="I397" i="52"/>
  <c r="I271" i="52"/>
  <c r="I427" i="52"/>
  <c r="S163" i="52"/>
  <c r="AJ423" i="52"/>
  <c r="S293" i="52"/>
  <c r="AJ371" i="52"/>
  <c r="I375" i="52"/>
  <c r="I323" i="52"/>
  <c r="I267" i="52"/>
  <c r="S115" i="52"/>
  <c r="AJ115" i="52" s="1"/>
  <c r="AI37" i="52"/>
  <c r="I345" i="52" l="1"/>
  <c r="AJ293" i="52"/>
  <c r="AI189" i="52"/>
  <c r="I293" i="52"/>
  <c r="AJ163" i="52"/>
  <c r="I163" i="52"/>
  <c r="AI319" i="52"/>
  <c r="S37" i="52"/>
  <c r="AJ37" i="52" s="1"/>
  <c r="AJ345" i="52"/>
  <c r="I115" i="52"/>
  <c r="AI111" i="52"/>
  <c r="S241" i="52"/>
  <c r="AJ241" i="52" s="1"/>
  <c r="I241" i="52" l="1"/>
  <c r="S319" i="52"/>
  <c r="AJ319" i="52" s="1"/>
  <c r="S189" i="52"/>
  <c r="AJ189" i="52" s="1"/>
  <c r="S111" i="52"/>
  <c r="AJ111" i="52" s="1"/>
  <c r="I37" i="52"/>
  <c r="I319" i="52" l="1"/>
  <c r="I189" i="52"/>
  <c r="I111" i="52"/>
  <c r="I587" i="52" l="1"/>
  <c r="I93" i="52" l="1"/>
  <c r="S587" i="52"/>
  <c r="I15" i="52" l="1"/>
  <c r="S93" i="52"/>
  <c r="S15" i="52" l="1"/>
  <c r="T15" i="52" s="1"/>
  <c r="I587" i="53" l="1"/>
  <c r="I93" i="53" l="1"/>
  <c r="S587" i="53"/>
  <c r="I15" i="53" l="1"/>
  <c r="S93" i="53"/>
  <c r="S15" i="53" l="1"/>
  <c r="T15" i="53" s="1"/>
  <c r="AI360" i="53" l="1"/>
  <c r="AI334" i="53" l="1"/>
  <c r="AI204" i="53"/>
  <c r="AI256" i="52"/>
  <c r="S360" i="53"/>
  <c r="AJ360" i="53" s="1"/>
  <c r="AI256" i="53"/>
  <c r="AI386" i="53"/>
  <c r="AI152" i="53" l="1"/>
  <c r="S386" i="53"/>
  <c r="AJ386" i="53" s="1"/>
  <c r="S256" i="53"/>
  <c r="AJ256" i="53" s="1"/>
  <c r="S334" i="53"/>
  <c r="AJ334" i="53" s="1"/>
  <c r="I360" i="53"/>
  <c r="S256" i="52"/>
  <c r="AJ256" i="52" s="1"/>
  <c r="S204" i="53"/>
  <c r="AJ204" i="53" s="1"/>
  <c r="AI204" i="52"/>
  <c r="AI48" i="52" l="1"/>
  <c r="S204" i="52"/>
  <c r="AJ204" i="52" s="1"/>
  <c r="S152" i="53"/>
  <c r="AJ152" i="53" s="1"/>
  <c r="I256" i="52"/>
  <c r="I334" i="53"/>
  <c r="AI48" i="53"/>
  <c r="I256" i="53"/>
  <c r="I386" i="53"/>
  <c r="I204" i="53"/>
  <c r="S48" i="53" l="1"/>
  <c r="AJ48" i="53" s="1"/>
  <c r="I204" i="52"/>
  <c r="S48" i="52"/>
  <c r="AJ48" i="52" s="1"/>
  <c r="I152" i="53"/>
  <c r="I594" i="52"/>
  <c r="I594" i="53"/>
  <c r="I48" i="52" l="1"/>
  <c r="I48" i="53"/>
  <c r="I100" i="52"/>
  <c r="S594" i="53"/>
  <c r="S594" i="52"/>
  <c r="I100" i="53" l="1"/>
  <c r="I22" i="53"/>
  <c r="I22" i="52"/>
  <c r="S100" i="53"/>
  <c r="S100" i="52"/>
  <c r="S22" i="52" l="1"/>
  <c r="T22" i="52" s="1"/>
  <c r="S22" i="53"/>
  <c r="T22" i="53" s="1"/>
  <c r="AI227" i="53" l="1"/>
  <c r="AI149" i="53"/>
  <c r="AI279" i="53"/>
  <c r="AI253" i="53"/>
  <c r="AI305" i="53"/>
  <c r="AI357" i="53"/>
  <c r="AI409" i="53"/>
  <c r="AI435" i="53"/>
  <c r="AI201" i="53"/>
  <c r="AI123" i="53"/>
  <c r="AI383" i="53"/>
  <c r="AI175" i="53"/>
  <c r="AI331" i="53"/>
  <c r="S357" i="53" l="1"/>
  <c r="AJ357" i="53" s="1"/>
  <c r="S253" i="53"/>
  <c r="AJ253" i="53" s="1"/>
  <c r="S227" i="53"/>
  <c r="AJ227" i="53" s="1"/>
  <c r="S201" i="53"/>
  <c r="AJ201" i="53" s="1"/>
  <c r="S409" i="53"/>
  <c r="AJ409" i="53" s="1"/>
  <c r="S331" i="53"/>
  <c r="AJ331" i="53" s="1"/>
  <c r="S305" i="53"/>
  <c r="AJ305" i="53" s="1"/>
  <c r="S279" i="53"/>
  <c r="AJ279" i="53" s="1"/>
  <c r="S175" i="53"/>
  <c r="AJ175" i="53" s="1"/>
  <c r="S149" i="53"/>
  <c r="AJ149" i="53" s="1"/>
  <c r="S383" i="53"/>
  <c r="AJ383" i="53" s="1"/>
  <c r="AI45" i="53"/>
  <c r="S123" i="53"/>
  <c r="AJ123" i="53" s="1"/>
  <c r="S435" i="53"/>
  <c r="AJ435" i="53" s="1"/>
  <c r="I591" i="53"/>
  <c r="I149" i="53"/>
  <c r="I227" i="53" l="1"/>
  <c r="I409" i="53"/>
  <c r="I201" i="53"/>
  <c r="I175" i="53"/>
  <c r="I305" i="53"/>
  <c r="I279" i="53"/>
  <c r="S45" i="53"/>
  <c r="AJ45" i="53" s="1"/>
  <c r="I357" i="53"/>
  <c r="I123" i="53"/>
  <c r="I253" i="53"/>
  <c r="I435" i="53"/>
  <c r="I383" i="53"/>
  <c r="I331" i="53"/>
  <c r="I643" i="53"/>
  <c r="I617" i="53"/>
  <c r="S591" i="53"/>
  <c r="I45" i="53" l="1"/>
  <c r="I97" i="53"/>
  <c r="S617" i="53"/>
  <c r="AG617" i="53" s="1"/>
  <c r="S643" i="53"/>
  <c r="I19" i="53" l="1"/>
  <c r="S97" i="53"/>
  <c r="S19" i="53" l="1"/>
  <c r="T19" i="53" s="1"/>
  <c r="I580" i="53" l="1"/>
  <c r="I86" i="53" l="1"/>
  <c r="I580" i="52"/>
  <c r="S580" i="53"/>
  <c r="I8" i="53" l="1"/>
  <c r="S86" i="53"/>
  <c r="I86" i="52"/>
  <c r="S580" i="52"/>
  <c r="I8" i="52" l="1"/>
  <c r="S8" i="53"/>
  <c r="T8" i="53" s="1"/>
  <c r="S86" i="52"/>
  <c r="S8" i="52" l="1"/>
  <c r="T8" i="52" s="1"/>
  <c r="I584" i="52" l="1"/>
  <c r="I584" i="53"/>
  <c r="S584" i="52"/>
  <c r="I90" i="53" l="1"/>
  <c r="S584" i="53"/>
  <c r="I90" i="52"/>
  <c r="I12" i="53"/>
  <c r="S90" i="53"/>
  <c r="S90" i="52" l="1"/>
  <c r="I12" i="52"/>
  <c r="I588" i="53"/>
  <c r="I588" i="52"/>
  <c r="S12" i="53" l="1"/>
  <c r="T12" i="53" s="1"/>
  <c r="S12" i="52"/>
  <c r="T12" i="52" s="1"/>
  <c r="I94" i="52"/>
  <c r="I94" i="53"/>
  <c r="S588" i="52"/>
  <c r="S588" i="53"/>
  <c r="S94" i="52" l="1"/>
  <c r="S94" i="53"/>
  <c r="I583" i="53" l="1"/>
  <c r="I583" i="52"/>
  <c r="I89" i="53"/>
  <c r="I89" i="52"/>
  <c r="S583" i="53" l="1"/>
  <c r="S583" i="52"/>
  <c r="S89" i="52"/>
  <c r="I11" i="52" l="1"/>
  <c r="S89" i="53"/>
  <c r="I11" i="53"/>
  <c r="S11" i="53"/>
  <c r="T11" i="53" s="1"/>
  <c r="S11" i="52" l="1"/>
  <c r="T11" i="52" s="1"/>
  <c r="AI247" i="52" l="1"/>
  <c r="AI273" i="52"/>
  <c r="AI403" i="52"/>
  <c r="AI377" i="52"/>
  <c r="AI221" i="52"/>
  <c r="AI299" i="52"/>
  <c r="AI325" i="52"/>
  <c r="AI169" i="52"/>
  <c r="AI143" i="52"/>
  <c r="AI351" i="52"/>
  <c r="AI195" i="52"/>
  <c r="AB444" i="52"/>
  <c r="AI437" i="52" l="1"/>
  <c r="AI411" i="52"/>
  <c r="AI255" i="52"/>
  <c r="AI359" i="52"/>
  <c r="AI429" i="52"/>
  <c r="AI151" i="52"/>
  <c r="AI385" i="52"/>
  <c r="AI125" i="52"/>
  <c r="AI177" i="52"/>
  <c r="AI307" i="52"/>
  <c r="AI281" i="52"/>
  <c r="AI229" i="52"/>
  <c r="AI333" i="52"/>
  <c r="AI203" i="52"/>
  <c r="AI117" i="52"/>
  <c r="P444" i="52"/>
  <c r="S351" i="52"/>
  <c r="AJ351" i="52" s="1"/>
  <c r="I585" i="53"/>
  <c r="S273" i="52"/>
  <c r="AJ273" i="52" s="1"/>
  <c r="S299" i="52"/>
  <c r="AJ299" i="52" s="1"/>
  <c r="S403" i="52"/>
  <c r="AJ403" i="52" s="1"/>
  <c r="S247" i="52"/>
  <c r="AJ247" i="52" s="1"/>
  <c r="S195" i="52"/>
  <c r="AJ195" i="52" s="1"/>
  <c r="I585" i="52"/>
  <c r="S143" i="52"/>
  <c r="AJ143" i="52" s="1"/>
  <c r="S169" i="52"/>
  <c r="AJ169" i="52" s="1"/>
  <c r="S325" i="52"/>
  <c r="AJ325" i="52" s="1"/>
  <c r="S221" i="52"/>
  <c r="AJ221" i="52" s="1"/>
  <c r="S377" i="52"/>
  <c r="AJ377" i="52" s="1"/>
  <c r="I351" i="53" l="1"/>
  <c r="I247" i="53"/>
  <c r="I247" i="52"/>
  <c r="I299" i="53"/>
  <c r="I169" i="53"/>
  <c r="I299" i="52"/>
  <c r="S281" i="52"/>
  <c r="AJ281" i="52" s="1"/>
  <c r="I325" i="52"/>
  <c r="I273" i="53"/>
  <c r="S429" i="52"/>
  <c r="AJ429" i="52" s="1"/>
  <c r="I429" i="52"/>
  <c r="S307" i="52"/>
  <c r="AJ307" i="52" s="1"/>
  <c r="I403" i="52"/>
  <c r="S255" i="52"/>
  <c r="AJ255" i="52" s="1"/>
  <c r="S125" i="52"/>
  <c r="AJ125" i="52" s="1"/>
  <c r="S385" i="52"/>
  <c r="AJ385" i="52" s="1"/>
  <c r="I377" i="52"/>
  <c r="I403" i="53"/>
  <c r="I143" i="53"/>
  <c r="I195" i="53"/>
  <c r="S177" i="52"/>
  <c r="AJ177" i="52" s="1"/>
  <c r="I377" i="53"/>
  <c r="I273" i="52"/>
  <c r="S333" i="52"/>
  <c r="AJ333" i="52" s="1"/>
  <c r="I221" i="52"/>
  <c r="S203" i="52"/>
  <c r="AJ203" i="52" s="1"/>
  <c r="S437" i="52"/>
  <c r="AJ437" i="52" s="1"/>
  <c r="S229" i="52"/>
  <c r="AJ229" i="52" s="1"/>
  <c r="I221" i="53"/>
  <c r="AI47" i="52"/>
  <c r="S359" i="52"/>
  <c r="AJ359" i="52" s="1"/>
  <c r="I117" i="53"/>
  <c r="S411" i="52"/>
  <c r="AJ411" i="52" s="1"/>
  <c r="I169" i="52"/>
  <c r="I325" i="53"/>
  <c r="I351" i="52"/>
  <c r="S151" i="52"/>
  <c r="AJ151" i="52" s="1"/>
  <c r="I143" i="52"/>
  <c r="I195" i="52"/>
  <c r="I429" i="53"/>
  <c r="I91" i="52"/>
  <c r="I91" i="53"/>
  <c r="I593" i="53"/>
  <c r="I593" i="52"/>
  <c r="S117" i="52"/>
  <c r="AJ117" i="52" s="1"/>
  <c r="I255" i="52" l="1"/>
  <c r="I125" i="52"/>
  <c r="I333" i="52"/>
  <c r="I281" i="52"/>
  <c r="I437" i="52"/>
  <c r="S47" i="52"/>
  <c r="AJ47" i="52" s="1"/>
  <c r="I307" i="52"/>
  <c r="I117" i="52"/>
  <c r="I177" i="52"/>
  <c r="I151" i="52"/>
  <c r="I229" i="52"/>
  <c r="I359" i="52"/>
  <c r="I411" i="52"/>
  <c r="I229" i="53"/>
  <c r="I203" i="52"/>
  <c r="AI39" i="52"/>
  <c r="I385" i="52"/>
  <c r="I125" i="53"/>
  <c r="I99" i="52"/>
  <c r="I39" i="53" l="1"/>
  <c r="I359" i="53"/>
  <c r="I13" i="53"/>
  <c r="I281" i="53"/>
  <c r="I307" i="53"/>
  <c r="I333" i="53"/>
  <c r="I39" i="52"/>
  <c r="S39" i="52"/>
  <c r="AJ39" i="52" s="1"/>
  <c r="I177" i="53"/>
  <c r="I203" i="53"/>
  <c r="I411" i="53"/>
  <c r="I385" i="53"/>
  <c r="I151" i="53"/>
  <c r="I255" i="53"/>
  <c r="I47" i="52"/>
  <c r="I437" i="53"/>
  <c r="I13" i="52" l="1"/>
  <c r="I21" i="52"/>
  <c r="I47" i="53"/>
  <c r="I645" i="53" l="1"/>
  <c r="I99" i="53" l="1"/>
  <c r="S645" i="53"/>
  <c r="I21" i="53" l="1"/>
  <c r="I607" i="53" l="1"/>
  <c r="S607" i="53" l="1"/>
  <c r="AG607" i="53" s="1"/>
  <c r="AI387" i="52" l="1"/>
  <c r="AI413" i="52"/>
  <c r="AI205" i="52"/>
  <c r="AI309" i="52"/>
  <c r="AI179" i="52"/>
  <c r="AI153" i="52"/>
  <c r="AI361" i="52"/>
  <c r="AI257" i="52"/>
  <c r="AI335" i="52"/>
  <c r="AI283" i="52"/>
  <c r="AI439" i="52"/>
  <c r="AI127" i="52"/>
  <c r="AI231" i="52"/>
  <c r="S127" i="52" l="1"/>
  <c r="AJ127" i="52" s="1"/>
  <c r="S439" i="52"/>
  <c r="AJ439" i="52" s="1"/>
  <c r="S413" i="52"/>
  <c r="AJ413" i="52" s="1"/>
  <c r="S179" i="52"/>
  <c r="AJ179" i="52" s="1"/>
  <c r="S205" i="52"/>
  <c r="AJ205" i="52" s="1"/>
  <c r="S257" i="52"/>
  <c r="AJ257" i="52" s="1"/>
  <c r="S361" i="52"/>
  <c r="AJ361" i="52" s="1"/>
  <c r="S283" i="52"/>
  <c r="AJ283" i="52" s="1"/>
  <c r="S387" i="52"/>
  <c r="AJ387" i="52" s="1"/>
  <c r="AI49" i="52"/>
  <c r="S153" i="52"/>
  <c r="AJ153" i="52" s="1"/>
  <c r="S231" i="52"/>
  <c r="AJ231" i="52" s="1"/>
  <c r="S309" i="52"/>
  <c r="AJ309" i="52" s="1"/>
  <c r="S335" i="52"/>
  <c r="AJ335" i="52" s="1"/>
  <c r="I335" i="52" l="1"/>
  <c r="I283" i="52"/>
  <c r="S180" i="52"/>
  <c r="AJ180" i="52" s="1"/>
  <c r="S336" i="52"/>
  <c r="AJ336" i="52" s="1"/>
  <c r="S440" i="52"/>
  <c r="AJ440" i="52" s="1"/>
  <c r="I361" i="52"/>
  <c r="I231" i="52"/>
  <c r="S414" i="52"/>
  <c r="AJ414" i="52" s="1"/>
  <c r="S388" i="52"/>
  <c r="AJ388" i="52" s="1"/>
  <c r="S232" i="52"/>
  <c r="AJ232" i="52" s="1"/>
  <c r="S284" i="52"/>
  <c r="AJ284" i="52" s="1"/>
  <c r="I413" i="52"/>
  <c r="I257" i="52"/>
  <c r="I309" i="52"/>
  <c r="I439" i="52"/>
  <c r="S130" i="52"/>
  <c r="AJ130" i="52" s="1"/>
  <c r="I205" i="52"/>
  <c r="I127" i="52"/>
  <c r="S154" i="52"/>
  <c r="AJ154" i="52" s="1"/>
  <c r="I153" i="52"/>
  <c r="I179" i="52"/>
  <c r="I387" i="52"/>
  <c r="S258" i="52"/>
  <c r="AJ258" i="52" s="1"/>
  <c r="S310" i="52"/>
  <c r="AJ310" i="52" s="1"/>
  <c r="S362" i="52"/>
  <c r="AJ362" i="52" s="1"/>
  <c r="S206" i="52"/>
  <c r="AJ206" i="52" s="1"/>
  <c r="I362" i="52" l="1"/>
  <c r="I388" i="52"/>
  <c r="I336" i="52"/>
  <c r="I206" i="52"/>
  <c r="I414" i="52"/>
  <c r="I180" i="52"/>
  <c r="I440" i="52"/>
  <c r="I232" i="52"/>
  <c r="I154" i="52"/>
  <c r="I310" i="52"/>
  <c r="S52" i="52"/>
  <c r="AJ52" i="52" s="1"/>
  <c r="I284" i="52"/>
  <c r="I49" i="52"/>
  <c r="I258" i="52"/>
  <c r="I130" i="52"/>
  <c r="S49" i="52"/>
  <c r="AJ49" i="52" s="1"/>
  <c r="S50" i="52" l="1"/>
  <c r="AJ50" i="52" s="1"/>
  <c r="S26" i="52"/>
  <c r="I50" i="52"/>
  <c r="I26" i="52" l="1"/>
  <c r="I52" i="52"/>
  <c r="I648" i="52" l="1"/>
  <c r="I647" i="52"/>
  <c r="S648" i="52" l="1"/>
  <c r="S647" i="52"/>
  <c r="I607" i="52" l="1"/>
  <c r="S607" i="52" l="1"/>
  <c r="AG607" i="52" s="1"/>
  <c r="AI345" i="51" l="1"/>
  <c r="AI293" i="51"/>
  <c r="AI215" i="51"/>
  <c r="AI189" i="51"/>
  <c r="AI163" i="51"/>
  <c r="AI241" i="51"/>
  <c r="AI267" i="51"/>
  <c r="AI397" i="51"/>
  <c r="AI423" i="51"/>
  <c r="AI111" i="51"/>
  <c r="AI371" i="51"/>
  <c r="S267" i="51" l="1"/>
  <c r="S397" i="51"/>
  <c r="AJ397" i="51" s="1"/>
  <c r="S215" i="51"/>
  <c r="S111" i="51"/>
  <c r="AJ111" i="51" s="1"/>
  <c r="S423" i="51"/>
  <c r="S293" i="51"/>
  <c r="S345" i="51"/>
  <c r="S241" i="51"/>
  <c r="AJ241" i="51" s="1"/>
  <c r="S163" i="51"/>
  <c r="S189" i="51"/>
  <c r="AJ189" i="51" s="1"/>
  <c r="S371" i="51"/>
  <c r="I397" i="51" l="1"/>
  <c r="I371" i="51"/>
  <c r="I605" i="51"/>
  <c r="I345" i="51"/>
  <c r="AJ371" i="51"/>
  <c r="AJ345" i="51"/>
  <c r="AJ215" i="51"/>
  <c r="I163" i="51"/>
  <c r="I241" i="51"/>
  <c r="AJ293" i="51"/>
  <c r="I293" i="51"/>
  <c r="I267" i="51"/>
  <c r="I189" i="51"/>
  <c r="I423" i="51"/>
  <c r="I631" i="51"/>
  <c r="I111" i="51"/>
  <c r="AJ163" i="51"/>
  <c r="AJ423" i="51"/>
  <c r="AJ267" i="51"/>
  <c r="S631" i="51" l="1"/>
  <c r="S605" i="51"/>
  <c r="AG605" i="51" l="1"/>
  <c r="I607" i="51" l="1"/>
  <c r="S607" i="51" l="1"/>
  <c r="AG607" i="51" l="1"/>
  <c r="I642" i="52"/>
  <c r="I642" i="51"/>
  <c r="I642" i="53"/>
  <c r="S642" i="53" l="1"/>
  <c r="S642" i="51"/>
  <c r="S642" i="52"/>
  <c r="AI139" i="51" l="1"/>
  <c r="AI321" i="51"/>
  <c r="AI425" i="51" l="1"/>
  <c r="AI243" i="51"/>
  <c r="AI165" i="51"/>
  <c r="AI269" i="51"/>
  <c r="S139" i="51"/>
  <c r="AJ139" i="51" s="1"/>
  <c r="AI399" i="51"/>
  <c r="AI347" i="51"/>
  <c r="S321" i="51"/>
  <c r="AJ321" i="51" s="1"/>
  <c r="AI295" i="51"/>
  <c r="AI217" i="51"/>
  <c r="AI373" i="51"/>
  <c r="AI191" i="51"/>
  <c r="I321" i="51" l="1"/>
  <c r="S373" i="51"/>
  <c r="S165" i="51"/>
  <c r="S399" i="51"/>
  <c r="AJ399" i="51" s="1"/>
  <c r="S243" i="51"/>
  <c r="AJ243" i="51" s="1"/>
  <c r="AI113" i="51"/>
  <c r="S269" i="51"/>
  <c r="S347" i="51"/>
  <c r="S295" i="51"/>
  <c r="S191" i="51"/>
  <c r="AJ191" i="51" s="1"/>
  <c r="S425" i="51"/>
  <c r="I139" i="51"/>
  <c r="S217" i="51"/>
  <c r="I165" i="51" l="1"/>
  <c r="I217" i="51"/>
  <c r="AI35" i="51"/>
  <c r="I373" i="51"/>
  <c r="AJ295" i="51"/>
  <c r="AJ217" i="51"/>
  <c r="I243" i="51"/>
  <c r="AJ347" i="51"/>
  <c r="I269" i="51"/>
  <c r="I347" i="51"/>
  <c r="I191" i="51"/>
  <c r="I425" i="51"/>
  <c r="AJ425" i="51"/>
  <c r="AJ269" i="51"/>
  <c r="AJ165" i="51"/>
  <c r="S113" i="51"/>
  <c r="AJ113" i="51" s="1"/>
  <c r="I295" i="51"/>
  <c r="I399" i="51"/>
  <c r="AJ373" i="51"/>
  <c r="I434" i="51" l="1"/>
  <c r="I356" i="51"/>
  <c r="S35" i="51"/>
  <c r="AJ35" i="51" s="1"/>
  <c r="I304" i="51"/>
  <c r="I113" i="51"/>
  <c r="I278" i="51"/>
  <c r="I408" i="51"/>
  <c r="I226" i="51"/>
  <c r="I174" i="51"/>
  <c r="I382" i="51"/>
  <c r="I330" i="51"/>
  <c r="AI139" i="52"/>
  <c r="I148" i="51"/>
  <c r="I252" i="51"/>
  <c r="I200" i="51"/>
  <c r="I35" i="51" l="1"/>
  <c r="I122" i="51"/>
  <c r="S139" i="52"/>
  <c r="AJ139" i="52" s="1"/>
  <c r="AI295" i="52"/>
  <c r="AI165" i="52"/>
  <c r="AI399" i="52"/>
  <c r="AI243" i="52"/>
  <c r="AI269" i="52"/>
  <c r="AI373" i="52"/>
  <c r="AI425" i="52"/>
  <c r="AI321" i="52"/>
  <c r="AI217" i="52"/>
  <c r="AI347" i="52"/>
  <c r="AI191" i="52"/>
  <c r="S321" i="52" l="1"/>
  <c r="AJ321" i="52" s="1"/>
  <c r="AI252" i="52"/>
  <c r="I139" i="52"/>
  <c r="AI382" i="52"/>
  <c r="AI278" i="52"/>
  <c r="S165" i="52"/>
  <c r="AI408" i="52"/>
  <c r="AI200" i="52"/>
  <c r="I44" i="51"/>
  <c r="AI148" i="52"/>
  <c r="S217" i="52"/>
  <c r="S373" i="52"/>
  <c r="S243" i="52"/>
  <c r="AJ243" i="52" s="1"/>
  <c r="S191" i="52"/>
  <c r="AJ191" i="52" s="1"/>
  <c r="S295" i="52"/>
  <c r="S399" i="52"/>
  <c r="AJ399" i="52" s="1"/>
  <c r="AI113" i="52"/>
  <c r="AI304" i="52"/>
  <c r="AI174" i="52"/>
  <c r="AI434" i="52"/>
  <c r="AI330" i="52"/>
  <c r="AI226" i="52"/>
  <c r="AI356" i="52"/>
  <c r="S269" i="52"/>
  <c r="AJ269" i="52" s="1"/>
  <c r="S425" i="52"/>
  <c r="S347" i="52"/>
  <c r="S174" i="52" l="1"/>
  <c r="AJ174" i="52" s="1"/>
  <c r="S382" i="52"/>
  <c r="AJ382" i="52" s="1"/>
  <c r="AI35" i="52"/>
  <c r="I165" i="52"/>
  <c r="I425" i="52"/>
  <c r="S434" i="52"/>
  <c r="AJ434" i="52" s="1"/>
  <c r="AJ373" i="52"/>
  <c r="AJ165" i="52"/>
  <c r="S148" i="52"/>
  <c r="AJ148" i="52" s="1"/>
  <c r="I373" i="52"/>
  <c r="AJ347" i="52"/>
  <c r="AJ295" i="52"/>
  <c r="AJ217" i="52"/>
  <c r="S252" i="52"/>
  <c r="AJ252" i="52" s="1"/>
  <c r="I321" i="52"/>
  <c r="S113" i="52"/>
  <c r="AJ113" i="52" s="1"/>
  <c r="I295" i="52"/>
  <c r="I399" i="52"/>
  <c r="S304" i="52"/>
  <c r="AJ304" i="52" s="1"/>
  <c r="S226" i="52"/>
  <c r="AJ226" i="52" s="1"/>
  <c r="I191" i="52"/>
  <c r="AJ425" i="52"/>
  <c r="I347" i="52"/>
  <c r="S356" i="52"/>
  <c r="AJ356" i="52" s="1"/>
  <c r="I269" i="52"/>
  <c r="S278" i="52"/>
  <c r="AJ278" i="52" s="1"/>
  <c r="S200" i="52"/>
  <c r="AJ200" i="52" s="1"/>
  <c r="I243" i="52"/>
  <c r="I217" i="52"/>
  <c r="S330" i="52"/>
  <c r="AJ330" i="52" s="1"/>
  <c r="S408" i="52"/>
  <c r="AJ408" i="52" s="1"/>
  <c r="AI122" i="52"/>
  <c r="I356" i="52" l="1"/>
  <c r="AI139" i="53"/>
  <c r="I434" i="52"/>
  <c r="I304" i="52"/>
  <c r="I148" i="52"/>
  <c r="I408" i="52"/>
  <c r="I200" i="52"/>
  <c r="I226" i="52"/>
  <c r="I252" i="52"/>
  <c r="I174" i="52"/>
  <c r="S35" i="52"/>
  <c r="AJ35" i="52" s="1"/>
  <c r="I330" i="52"/>
  <c r="I278" i="52"/>
  <c r="I113" i="52"/>
  <c r="I382" i="52"/>
  <c r="S122" i="52"/>
  <c r="AJ122" i="52" s="1"/>
  <c r="AI44" i="52"/>
  <c r="S44" i="52" l="1"/>
  <c r="AJ44" i="52" s="1"/>
  <c r="AI217" i="53"/>
  <c r="AI347" i="53"/>
  <c r="S139" i="53"/>
  <c r="AJ139" i="53" s="1"/>
  <c r="AI243" i="53"/>
  <c r="AI321" i="53"/>
  <c r="I35" i="52"/>
  <c r="AI295" i="53"/>
  <c r="AI269" i="53"/>
  <c r="AI373" i="53"/>
  <c r="I122" i="52"/>
  <c r="AI165" i="53"/>
  <c r="AI191" i="53"/>
  <c r="AI425" i="53"/>
  <c r="AI399" i="53"/>
  <c r="I139" i="53" l="1"/>
  <c r="S217" i="53"/>
  <c r="S399" i="53"/>
  <c r="S347" i="53"/>
  <c r="AJ347" i="53" s="1"/>
  <c r="AI113" i="53"/>
  <c r="S321" i="53"/>
  <c r="S165" i="53"/>
  <c r="I44" i="52"/>
  <c r="S191" i="53"/>
  <c r="S269" i="53"/>
  <c r="S425" i="53"/>
  <c r="AJ425" i="53" s="1"/>
  <c r="S295" i="53"/>
  <c r="AJ295" i="53" s="1"/>
  <c r="S373" i="53"/>
  <c r="S243" i="53"/>
  <c r="AJ243" i="53" s="1"/>
  <c r="AJ269" i="53" l="1"/>
  <c r="I269" i="53"/>
  <c r="I295" i="53"/>
  <c r="I425" i="53"/>
  <c r="AJ191" i="53"/>
  <c r="S113" i="53"/>
  <c r="AJ113" i="53" s="1"/>
  <c r="I399" i="53"/>
  <c r="I321" i="53"/>
  <c r="AI35" i="53"/>
  <c r="AJ165" i="53"/>
  <c r="AJ399" i="53"/>
  <c r="I243" i="53"/>
  <c r="AJ373" i="53"/>
  <c r="I347" i="53"/>
  <c r="I373" i="53"/>
  <c r="I165" i="53"/>
  <c r="I217" i="53"/>
  <c r="I191" i="53"/>
  <c r="AJ321" i="53"/>
  <c r="AJ217" i="53"/>
  <c r="S35" i="53" l="1"/>
  <c r="AJ35" i="53" s="1"/>
  <c r="I113" i="53"/>
  <c r="I35" i="53" l="1"/>
  <c r="I633" i="51" l="1"/>
  <c r="S633" i="51" l="1"/>
  <c r="I633" i="52" l="1"/>
  <c r="AI137" i="53"/>
  <c r="I633" i="53"/>
  <c r="S633" i="52" l="1"/>
  <c r="AI33" i="53"/>
  <c r="S633" i="53"/>
  <c r="S137" i="53"/>
  <c r="AJ137" i="53" s="1"/>
  <c r="I137" i="53" l="1"/>
  <c r="S33" i="53"/>
  <c r="AJ33" i="53" s="1"/>
  <c r="I33" i="53" l="1"/>
  <c r="AI137" i="52" l="1"/>
  <c r="S137" i="52" l="1"/>
  <c r="AI33" i="52"/>
  <c r="S486" i="52"/>
  <c r="I137" i="52" l="1"/>
  <c r="S33" i="52"/>
  <c r="AJ33" i="52" s="1"/>
  <c r="AJ137" i="52"/>
  <c r="I33" i="52" l="1"/>
  <c r="AI137" i="51" l="1"/>
  <c r="I605" i="52" l="1"/>
  <c r="S137" i="51"/>
  <c r="AI319" i="51" l="1"/>
  <c r="AJ137" i="51"/>
  <c r="I137" i="51"/>
  <c r="S605" i="52"/>
  <c r="AG605" i="52" l="1"/>
  <c r="AI33" i="51"/>
  <c r="S319" i="51"/>
  <c r="AJ319" i="51" l="1"/>
  <c r="I319" i="51"/>
  <c r="S33" i="51"/>
  <c r="I33" i="51" l="1"/>
  <c r="AJ33" i="51"/>
  <c r="I605" i="53" l="1"/>
  <c r="S605" i="53" l="1"/>
  <c r="AG605" i="53" l="1"/>
  <c r="I382" i="53" l="1"/>
  <c r="I174" i="53"/>
  <c r="I200" i="53"/>
  <c r="I226" i="53"/>
  <c r="I434" i="53"/>
  <c r="I304" i="53"/>
  <c r="I252" i="53"/>
  <c r="I278" i="53"/>
  <c r="I148" i="53"/>
  <c r="I122" i="53"/>
  <c r="I330" i="53"/>
  <c r="I408" i="53"/>
  <c r="I356" i="53"/>
  <c r="I44" i="53" l="1"/>
  <c r="I581" i="53" l="1"/>
  <c r="I581" i="51"/>
  <c r="I581" i="52"/>
  <c r="I87" i="52" l="1"/>
  <c r="I87" i="51"/>
  <c r="I87" i="53"/>
  <c r="S581" i="51"/>
  <c r="S581" i="53"/>
  <c r="S581" i="52"/>
  <c r="I9" i="53" l="1"/>
  <c r="I9" i="51"/>
  <c r="I9" i="52"/>
  <c r="S87" i="52"/>
  <c r="S87" i="53"/>
  <c r="S87" i="51"/>
  <c r="S9" i="51" l="1"/>
  <c r="T9" i="51" s="1"/>
  <c r="S9" i="53"/>
  <c r="T9" i="53" s="1"/>
  <c r="S9" i="52"/>
  <c r="T9" i="52" s="1"/>
  <c r="AI430" i="52" l="1"/>
  <c r="AB288" i="52"/>
  <c r="AB132" i="52"/>
  <c r="AB158" i="52"/>
  <c r="AB184" i="52"/>
  <c r="AB314" i="52"/>
  <c r="AB418" i="52"/>
  <c r="AB236" i="52"/>
  <c r="AB262" i="52"/>
  <c r="AB210" i="52"/>
  <c r="AB340" i="52"/>
  <c r="AB366" i="52"/>
  <c r="AB392" i="52"/>
  <c r="I586" i="52"/>
  <c r="AI352" i="52" l="1"/>
  <c r="AI300" i="52"/>
  <c r="I586" i="53"/>
  <c r="AI118" i="52"/>
  <c r="AI378" i="52"/>
  <c r="S430" i="52"/>
  <c r="AI170" i="52"/>
  <c r="AI222" i="52"/>
  <c r="AI274" i="52"/>
  <c r="AI326" i="52"/>
  <c r="AI404" i="52"/>
  <c r="AI196" i="52"/>
  <c r="AI248" i="52"/>
  <c r="AI144" i="52"/>
  <c r="AB54" i="52"/>
  <c r="P340" i="52"/>
  <c r="P236" i="52"/>
  <c r="P418" i="52"/>
  <c r="P184" i="52"/>
  <c r="P158" i="52"/>
  <c r="P132" i="52"/>
  <c r="P392" i="52"/>
  <c r="P366" i="52"/>
  <c r="P210" i="52"/>
  <c r="P262" i="52"/>
  <c r="P314" i="52"/>
  <c r="P288" i="52"/>
  <c r="S222" i="52" l="1"/>
  <c r="I92" i="52"/>
  <c r="S326" i="52"/>
  <c r="AJ326" i="52" s="1"/>
  <c r="I326" i="52"/>
  <c r="I326" i="53"/>
  <c r="I378" i="53"/>
  <c r="AI40" i="52"/>
  <c r="I222" i="53"/>
  <c r="I404" i="53"/>
  <c r="S404" i="52"/>
  <c r="AJ404" i="52" s="1"/>
  <c r="I196" i="52"/>
  <c r="AJ222" i="52"/>
  <c r="I430" i="52"/>
  <c r="I170" i="53"/>
  <c r="I118" i="53"/>
  <c r="I352" i="52"/>
  <c r="S378" i="52"/>
  <c r="S118" i="52"/>
  <c r="AJ118" i="52" s="1"/>
  <c r="I248" i="52"/>
  <c r="I404" i="52"/>
  <c r="I144" i="53"/>
  <c r="S170" i="52"/>
  <c r="S196" i="52"/>
  <c r="AJ196" i="52" s="1"/>
  <c r="I274" i="53"/>
  <c r="I144" i="52"/>
  <c r="AJ430" i="52"/>
  <c r="I300" i="52"/>
  <c r="I222" i="52"/>
  <c r="I92" i="53"/>
  <c r="S248" i="52"/>
  <c r="AJ248" i="52" s="1"/>
  <c r="I196" i="53"/>
  <c r="I352" i="53"/>
  <c r="I274" i="52"/>
  <c r="I378" i="52"/>
  <c r="S144" i="52"/>
  <c r="S274" i="52"/>
  <c r="AJ274" i="52" s="1"/>
  <c r="I118" i="52"/>
  <c r="I430" i="53"/>
  <c r="I170" i="52"/>
  <c r="I300" i="53"/>
  <c r="I248" i="53"/>
  <c r="S300" i="52"/>
  <c r="S352" i="52"/>
  <c r="P54" i="52"/>
  <c r="AJ378" i="52" l="1"/>
  <c r="AJ144" i="52"/>
  <c r="AJ352" i="52"/>
  <c r="AJ300" i="52"/>
  <c r="S40" i="52"/>
  <c r="AJ40" i="52" s="1"/>
  <c r="AJ170" i="52"/>
  <c r="I40" i="52"/>
  <c r="I40" i="53" l="1"/>
  <c r="I14" i="52"/>
  <c r="I14" i="53"/>
  <c r="W314" i="52" l="1"/>
  <c r="Y314" i="52"/>
  <c r="Z314" i="52"/>
  <c r="AD314" i="52"/>
  <c r="X314" i="52"/>
  <c r="AE314" i="52"/>
  <c r="AA314" i="52"/>
  <c r="AG314" i="52"/>
  <c r="AC314" i="52"/>
  <c r="AF314" i="52"/>
  <c r="AH314" i="52"/>
  <c r="W184" i="52"/>
  <c r="Y184" i="52"/>
  <c r="Z184" i="52"/>
  <c r="AD184" i="52"/>
  <c r="X184" i="52"/>
  <c r="AE184" i="52"/>
  <c r="AA184" i="52"/>
  <c r="AG184" i="52"/>
  <c r="AC184" i="52"/>
  <c r="AF184" i="52"/>
  <c r="AH184" i="52"/>
  <c r="W236" i="52"/>
  <c r="Y236" i="52"/>
  <c r="Z236" i="52"/>
  <c r="AD236" i="52"/>
  <c r="X236" i="52"/>
  <c r="AE236" i="52"/>
  <c r="AA236" i="52"/>
  <c r="AG236" i="52"/>
  <c r="AC236" i="52"/>
  <c r="AF236" i="52"/>
  <c r="AH236" i="52"/>
  <c r="X158" i="52"/>
  <c r="AG158" i="52"/>
  <c r="AD158" i="52"/>
  <c r="Z158" i="52"/>
  <c r="AH158" i="52"/>
  <c r="Y158" i="52"/>
  <c r="AF158" i="52"/>
  <c r="W158" i="52"/>
  <c r="AC158" i="52"/>
  <c r="AA158" i="52"/>
  <c r="AE158" i="52"/>
  <c r="W340" i="52"/>
  <c r="Y340" i="52"/>
  <c r="Z340" i="52"/>
  <c r="AD340" i="52"/>
  <c r="X340" i="52"/>
  <c r="AE340" i="52"/>
  <c r="AA340" i="52"/>
  <c r="AG340" i="52"/>
  <c r="AC340" i="52"/>
  <c r="AF340" i="52"/>
  <c r="AH340" i="52"/>
  <c r="X210" i="52"/>
  <c r="AF210" i="52"/>
  <c r="AD210" i="52"/>
  <c r="AG210" i="52"/>
  <c r="Z210" i="52"/>
  <c r="W210" i="52"/>
  <c r="AH210" i="52"/>
  <c r="AC210" i="52"/>
  <c r="AA210" i="52"/>
  <c r="Y210" i="52"/>
  <c r="AE210" i="52"/>
  <c r="AD392" i="52"/>
  <c r="AG392" i="52"/>
  <c r="AE392" i="52"/>
  <c r="AF392" i="52"/>
  <c r="W392" i="52"/>
  <c r="AC392" i="52"/>
  <c r="Z392" i="52"/>
  <c r="AH392" i="52"/>
  <c r="Y392" i="52"/>
  <c r="X392" i="52"/>
  <c r="AA392" i="52"/>
  <c r="X444" i="52"/>
  <c r="AF444" i="52"/>
  <c r="AD444" i="52"/>
  <c r="AG444" i="52"/>
  <c r="Z444" i="52"/>
  <c r="W444" i="52"/>
  <c r="AH444" i="52"/>
  <c r="AC444" i="52"/>
  <c r="AA444" i="52"/>
  <c r="Y444" i="52"/>
  <c r="AE444" i="52"/>
  <c r="X262" i="52"/>
  <c r="AD262" i="52"/>
  <c r="AC262" i="52"/>
  <c r="AE262" i="52"/>
  <c r="AG262" i="52"/>
  <c r="Z262" i="52"/>
  <c r="W262" i="52"/>
  <c r="AF262" i="52"/>
  <c r="AA262" i="52"/>
  <c r="AH262" i="52"/>
  <c r="Y262" i="52"/>
  <c r="AC132" i="52"/>
  <c r="AF132" i="52"/>
  <c r="W132" i="52"/>
  <c r="X132" i="52"/>
  <c r="AD132" i="52"/>
  <c r="AG132" i="52"/>
  <c r="AA132" i="52"/>
  <c r="AE132" i="52"/>
  <c r="AH132" i="52"/>
  <c r="Y132" i="52"/>
  <c r="Z132" i="52"/>
  <c r="W288" i="52"/>
  <c r="AF288" i="52"/>
  <c r="AA288" i="52"/>
  <c r="AG288" i="52"/>
  <c r="Z288" i="52"/>
  <c r="X288" i="52"/>
  <c r="AE288" i="52"/>
  <c r="AC288" i="52"/>
  <c r="AD288" i="52"/>
  <c r="Y288" i="52"/>
  <c r="AH288" i="52"/>
  <c r="X418" i="52"/>
  <c r="AF418" i="52"/>
  <c r="AD418" i="52"/>
  <c r="AG418" i="52"/>
  <c r="Z418" i="52"/>
  <c r="W418" i="52"/>
  <c r="AH418" i="52"/>
  <c r="AC418" i="52"/>
  <c r="AA418" i="52"/>
  <c r="Y418" i="52"/>
  <c r="AE418" i="52"/>
  <c r="AI407" i="52" l="1"/>
  <c r="V418" i="52"/>
  <c r="AI173" i="52"/>
  <c r="V184" i="52"/>
  <c r="AI121" i="52"/>
  <c r="V132" i="52"/>
  <c r="AI251" i="52"/>
  <c r="V262" i="52"/>
  <c r="AI381" i="52"/>
  <c r="V392" i="52"/>
  <c r="AI199" i="52"/>
  <c r="V210" i="52"/>
  <c r="AI329" i="52"/>
  <c r="V340" i="52"/>
  <c r="AI225" i="52"/>
  <c r="V236" i="52"/>
  <c r="AI303" i="52"/>
  <c r="V314" i="52"/>
  <c r="AI433" i="52"/>
  <c r="V444" i="52"/>
  <c r="AI355" i="52"/>
  <c r="AI277" i="52"/>
  <c r="V288" i="52"/>
  <c r="AI147" i="52"/>
  <c r="V158" i="52"/>
  <c r="M418" i="52"/>
  <c r="N418" i="52"/>
  <c r="Q418" i="52"/>
  <c r="M288" i="52"/>
  <c r="N288" i="52"/>
  <c r="O288" i="52"/>
  <c r="M132" i="52"/>
  <c r="R262" i="52"/>
  <c r="N262" i="52"/>
  <c r="Q262" i="52"/>
  <c r="M444" i="52"/>
  <c r="N444" i="52"/>
  <c r="Q444" i="52"/>
  <c r="M392" i="52"/>
  <c r="N392" i="52"/>
  <c r="O210" i="52"/>
  <c r="R210" i="52"/>
  <c r="R340" i="52"/>
  <c r="N340" i="52"/>
  <c r="R158" i="52"/>
  <c r="Q158" i="52"/>
  <c r="R236" i="52"/>
  <c r="N236" i="52"/>
  <c r="R184" i="52"/>
  <c r="N184" i="52"/>
  <c r="R314" i="52"/>
  <c r="N314" i="52"/>
  <c r="O418" i="52"/>
  <c r="R418" i="52"/>
  <c r="Q288" i="52"/>
  <c r="R288" i="52"/>
  <c r="N132" i="52"/>
  <c r="O132" i="52"/>
  <c r="Q132" i="52"/>
  <c r="R132" i="52"/>
  <c r="M262" i="52"/>
  <c r="O262" i="52"/>
  <c r="O444" i="52"/>
  <c r="R444" i="52"/>
  <c r="O392" i="52"/>
  <c r="Q392" i="52"/>
  <c r="R392" i="52"/>
  <c r="M210" i="52"/>
  <c r="N210" i="52"/>
  <c r="Q210" i="52"/>
  <c r="O340" i="52"/>
  <c r="Q340" i="52"/>
  <c r="M340" i="52"/>
  <c r="O158" i="52"/>
  <c r="M158" i="52"/>
  <c r="N158" i="52"/>
  <c r="O236" i="52"/>
  <c r="Q236" i="52"/>
  <c r="M236" i="52"/>
  <c r="O184" i="52"/>
  <c r="Q184" i="52"/>
  <c r="M184" i="52"/>
  <c r="O314" i="52"/>
  <c r="Q314" i="52"/>
  <c r="M314" i="52"/>
  <c r="S433" i="52" l="1"/>
  <c r="L444" i="52"/>
  <c r="S444" i="52" s="1"/>
  <c r="O445" i="52" s="1"/>
  <c r="AI158" i="52"/>
  <c r="AI314" i="52"/>
  <c r="AI340" i="52"/>
  <c r="AI262" i="52"/>
  <c r="S199" i="52"/>
  <c r="AJ199" i="52" s="1"/>
  <c r="L210" i="52"/>
  <c r="I121" i="51"/>
  <c r="S277" i="52"/>
  <c r="AJ277" i="52" s="1"/>
  <c r="L288" i="52"/>
  <c r="S355" i="52"/>
  <c r="AJ355" i="52" s="1"/>
  <c r="S251" i="52"/>
  <c r="AJ251" i="52" s="1"/>
  <c r="L262" i="52"/>
  <c r="AI43" i="52"/>
  <c r="AI288" i="52"/>
  <c r="AI132" i="52"/>
  <c r="N445" i="52"/>
  <c r="AI210" i="52"/>
  <c r="S173" i="52"/>
  <c r="L184" i="52"/>
  <c r="S184" i="52" s="1"/>
  <c r="N185" i="52" s="1"/>
  <c r="S147" i="52"/>
  <c r="L158" i="52"/>
  <c r="AI236" i="52"/>
  <c r="S329" i="52"/>
  <c r="AJ329" i="52" s="1"/>
  <c r="L340" i="52"/>
  <c r="S381" i="52"/>
  <c r="L392" i="52"/>
  <c r="S392" i="52" s="1"/>
  <c r="R393" i="52" s="1"/>
  <c r="AI444" i="52"/>
  <c r="AI392" i="52"/>
  <c r="AI184" i="52"/>
  <c r="AI418" i="52"/>
  <c r="M445" i="52"/>
  <c r="S303" i="52"/>
  <c r="L314" i="52"/>
  <c r="S225" i="52"/>
  <c r="L236" i="52"/>
  <c r="Q445" i="52"/>
  <c r="S121" i="52"/>
  <c r="AJ121" i="52" s="1"/>
  <c r="L132" i="52"/>
  <c r="S407" i="52"/>
  <c r="AJ407" i="52" s="1"/>
  <c r="L418" i="52"/>
  <c r="G314" i="52"/>
  <c r="E314" i="52"/>
  <c r="C184" i="52"/>
  <c r="G236" i="52"/>
  <c r="E236" i="52"/>
  <c r="D158" i="52"/>
  <c r="C158" i="52"/>
  <c r="E158" i="52"/>
  <c r="C340" i="52"/>
  <c r="C210" i="52"/>
  <c r="H132" i="52"/>
  <c r="G132" i="52"/>
  <c r="E132" i="52"/>
  <c r="H652" i="51"/>
  <c r="D652" i="51"/>
  <c r="C652" i="51"/>
  <c r="D314" i="52"/>
  <c r="H314" i="52"/>
  <c r="D184" i="52"/>
  <c r="H184" i="52"/>
  <c r="D236" i="52"/>
  <c r="H236" i="52"/>
  <c r="G158" i="52"/>
  <c r="H158" i="52"/>
  <c r="G444" i="52"/>
  <c r="D444" i="52"/>
  <c r="D262" i="52"/>
  <c r="H262" i="52"/>
  <c r="C132" i="52"/>
  <c r="C288" i="52"/>
  <c r="G418" i="52"/>
  <c r="D418" i="52"/>
  <c r="C314" i="52"/>
  <c r="G184" i="52"/>
  <c r="E184" i="52"/>
  <c r="C236" i="52"/>
  <c r="G340" i="52"/>
  <c r="E340" i="52"/>
  <c r="G210" i="52"/>
  <c r="D210" i="52"/>
  <c r="H392" i="52"/>
  <c r="G392" i="52"/>
  <c r="E392" i="52"/>
  <c r="H444" i="52"/>
  <c r="E444" i="52"/>
  <c r="E262" i="52"/>
  <c r="C262" i="52"/>
  <c r="D132" i="52"/>
  <c r="H288" i="52"/>
  <c r="G288" i="52"/>
  <c r="H418" i="52"/>
  <c r="E418" i="52"/>
  <c r="E652" i="51"/>
  <c r="G652" i="51"/>
  <c r="D340" i="52"/>
  <c r="H340" i="52"/>
  <c r="H210" i="52"/>
  <c r="E210" i="52"/>
  <c r="D392" i="52"/>
  <c r="C392" i="52"/>
  <c r="C444" i="52"/>
  <c r="G262" i="52"/>
  <c r="E288" i="52"/>
  <c r="D288" i="52"/>
  <c r="C418" i="52"/>
  <c r="I173" i="51" l="1"/>
  <c r="I303" i="51"/>
  <c r="R445" i="52"/>
  <c r="I225" i="51"/>
  <c r="N393" i="52"/>
  <c r="O393" i="52"/>
  <c r="S314" i="52"/>
  <c r="L315" i="52" s="1"/>
  <c r="AG185" i="52"/>
  <c r="AE185" i="52"/>
  <c r="AD185" i="52"/>
  <c r="AF185" i="52"/>
  <c r="AH185" i="52"/>
  <c r="AJ381" i="52"/>
  <c r="T392" i="52"/>
  <c r="S158" i="52"/>
  <c r="T158" i="52" s="1"/>
  <c r="L185" i="52"/>
  <c r="AJ184" i="52"/>
  <c r="S185" i="52"/>
  <c r="P185" i="52"/>
  <c r="S288" i="52"/>
  <c r="L289" i="52" s="1"/>
  <c r="S210" i="52"/>
  <c r="L211" i="52" s="1"/>
  <c r="AE341" i="52"/>
  <c r="AG341" i="52"/>
  <c r="AD341" i="52"/>
  <c r="AH341" i="52"/>
  <c r="AF341" i="52"/>
  <c r="I277" i="51"/>
  <c r="I381" i="52"/>
  <c r="B392" i="52"/>
  <c r="AJ303" i="52"/>
  <c r="M185" i="52"/>
  <c r="AJ147" i="52"/>
  <c r="AJ173" i="52"/>
  <c r="T184" i="52"/>
  <c r="AH133" i="52"/>
  <c r="AE133" i="52"/>
  <c r="AG133" i="52"/>
  <c r="AD133" i="52"/>
  <c r="AF133" i="52"/>
  <c r="I147" i="52"/>
  <c r="B158" i="52"/>
  <c r="I158" i="52" s="1"/>
  <c r="C159" i="52" s="1"/>
  <c r="I225" i="52"/>
  <c r="B236" i="52"/>
  <c r="I277" i="52"/>
  <c r="B288" i="52"/>
  <c r="I615" i="51"/>
  <c r="Q393" i="52"/>
  <c r="AF211" i="52"/>
  <c r="AE211" i="52"/>
  <c r="AH211" i="52"/>
  <c r="AG211" i="52"/>
  <c r="AD211" i="52"/>
  <c r="AD289" i="52"/>
  <c r="AG289" i="52"/>
  <c r="AF289" i="52"/>
  <c r="AE289" i="52"/>
  <c r="AH289" i="52"/>
  <c r="Q185" i="52"/>
  <c r="I433" i="52"/>
  <c r="B444" i="52"/>
  <c r="AD315" i="52"/>
  <c r="AF315" i="52"/>
  <c r="AE315" i="52"/>
  <c r="AG315" i="52"/>
  <c r="AH315" i="52"/>
  <c r="I199" i="51"/>
  <c r="I147" i="51"/>
  <c r="S418" i="52"/>
  <c r="L419" i="52" s="1"/>
  <c r="AG445" i="52"/>
  <c r="AD445" i="52"/>
  <c r="AF445" i="52"/>
  <c r="AH445" i="52"/>
  <c r="AE445" i="52"/>
  <c r="S340" i="52"/>
  <c r="L341" i="52" s="1"/>
  <c r="AH237" i="52"/>
  <c r="AG237" i="52"/>
  <c r="AE237" i="52"/>
  <c r="AD237" i="52"/>
  <c r="AF237" i="52"/>
  <c r="AE159" i="52"/>
  <c r="AD159" i="52"/>
  <c r="AF159" i="52"/>
  <c r="AG159" i="52"/>
  <c r="AH159" i="52"/>
  <c r="I641" i="51"/>
  <c r="B652" i="51"/>
  <c r="AF393" i="52"/>
  <c r="AH393" i="52"/>
  <c r="AE393" i="52"/>
  <c r="AG393" i="52"/>
  <c r="AD393" i="52"/>
  <c r="I407" i="52"/>
  <c r="B418" i="52"/>
  <c r="I418" i="52" s="1"/>
  <c r="E419" i="52" s="1"/>
  <c r="I433" i="51"/>
  <c r="I199" i="52"/>
  <c r="B210" i="52"/>
  <c r="I173" i="52"/>
  <c r="B184" i="52"/>
  <c r="R185" i="52"/>
  <c r="I121" i="52"/>
  <c r="B132" i="52"/>
  <c r="I132" i="52" s="1"/>
  <c r="G133" i="52" s="1"/>
  <c r="I329" i="51"/>
  <c r="I381" i="51"/>
  <c r="I329" i="52"/>
  <c r="B340" i="52"/>
  <c r="S43" i="52"/>
  <c r="AJ43" i="52" s="1"/>
  <c r="S132" i="52"/>
  <c r="L133" i="52" s="1"/>
  <c r="S236" i="52"/>
  <c r="L237" i="52" s="1"/>
  <c r="AF419" i="52"/>
  <c r="AE419" i="52"/>
  <c r="AG419" i="52"/>
  <c r="AD419" i="52"/>
  <c r="AH419" i="52"/>
  <c r="O185" i="52"/>
  <c r="S262" i="52"/>
  <c r="L263" i="52" s="1"/>
  <c r="AG263" i="52"/>
  <c r="AE263" i="52"/>
  <c r="AH263" i="52"/>
  <c r="AF263" i="52"/>
  <c r="AD263" i="52"/>
  <c r="L445" i="52"/>
  <c r="AJ444" i="52"/>
  <c r="S445" i="52"/>
  <c r="P445" i="52"/>
  <c r="I407" i="51"/>
  <c r="I251" i="52"/>
  <c r="B262" i="52"/>
  <c r="I251" i="51"/>
  <c r="I303" i="52"/>
  <c r="B314" i="52"/>
  <c r="I314" i="52" s="1"/>
  <c r="G315" i="52" s="1"/>
  <c r="I355" i="52"/>
  <c r="I355" i="51"/>
  <c r="AJ225" i="52"/>
  <c r="L393" i="52"/>
  <c r="S393" i="52"/>
  <c r="AJ392" i="52"/>
  <c r="P393" i="52"/>
  <c r="M393" i="52"/>
  <c r="AJ433" i="52"/>
  <c r="T444" i="52"/>
  <c r="D652" i="52"/>
  <c r="H652" i="52"/>
  <c r="O652" i="51"/>
  <c r="E652" i="52"/>
  <c r="G652" i="52"/>
  <c r="C652" i="52"/>
  <c r="Q652" i="51"/>
  <c r="M652" i="51"/>
  <c r="N652" i="51"/>
  <c r="R652" i="51"/>
  <c r="T314" i="52" l="1"/>
  <c r="L159" i="52"/>
  <c r="T236" i="52"/>
  <c r="J418" i="52"/>
  <c r="E133" i="52"/>
  <c r="E315" i="52"/>
  <c r="C133" i="52"/>
  <c r="H133" i="52"/>
  <c r="C419" i="52"/>
  <c r="D133" i="52"/>
  <c r="H159" i="52"/>
  <c r="I615" i="52"/>
  <c r="I43" i="51"/>
  <c r="J314" i="52"/>
  <c r="T132" i="52"/>
  <c r="S133" i="52"/>
  <c r="AJ132" i="52"/>
  <c r="P133" i="52"/>
  <c r="M133" i="52"/>
  <c r="O133" i="52"/>
  <c r="Q133" i="52"/>
  <c r="N133" i="52"/>
  <c r="R133" i="52"/>
  <c r="E159" i="52"/>
  <c r="G159" i="52"/>
  <c r="J158" i="52"/>
  <c r="C315" i="52"/>
  <c r="I340" i="52"/>
  <c r="B341" i="52" s="1"/>
  <c r="T210" i="52"/>
  <c r="AJ210" i="52"/>
  <c r="S211" i="52"/>
  <c r="P211" i="52"/>
  <c r="N211" i="52"/>
  <c r="R211" i="52"/>
  <c r="O211" i="52"/>
  <c r="Q211" i="52"/>
  <c r="M211" i="52"/>
  <c r="R159" i="52"/>
  <c r="AJ158" i="52"/>
  <c r="S159" i="52"/>
  <c r="P159" i="52"/>
  <c r="O159" i="52"/>
  <c r="N159" i="52"/>
  <c r="M159" i="52"/>
  <c r="Q159" i="52"/>
  <c r="B159" i="52"/>
  <c r="F159" i="52"/>
  <c r="I159" i="52"/>
  <c r="AB159" i="52"/>
  <c r="AA159" i="52"/>
  <c r="AC159" i="52"/>
  <c r="Z159" i="52"/>
  <c r="X159" i="52"/>
  <c r="Y159" i="52"/>
  <c r="W159" i="52"/>
  <c r="V159" i="52"/>
  <c r="I184" i="52"/>
  <c r="B133" i="52"/>
  <c r="I133" i="52"/>
  <c r="F133" i="52"/>
  <c r="AB133" i="52"/>
  <c r="AC133" i="52"/>
  <c r="Y133" i="52"/>
  <c r="AA133" i="52"/>
  <c r="Z133" i="52"/>
  <c r="X133" i="52"/>
  <c r="W133" i="52"/>
  <c r="V133" i="52"/>
  <c r="I210" i="52"/>
  <c r="B211" i="52" s="1"/>
  <c r="T418" i="52"/>
  <c r="S419" i="52"/>
  <c r="AJ418" i="52"/>
  <c r="P419" i="52"/>
  <c r="O419" i="52"/>
  <c r="M419" i="52"/>
  <c r="Q419" i="52"/>
  <c r="N419" i="52"/>
  <c r="R419" i="52"/>
  <c r="I236" i="52"/>
  <c r="J236" i="52" s="1"/>
  <c r="H315" i="52"/>
  <c r="R315" i="52"/>
  <c r="AJ314" i="52"/>
  <c r="S315" i="52"/>
  <c r="P315" i="52"/>
  <c r="M315" i="52"/>
  <c r="Q315" i="52"/>
  <c r="O315" i="52"/>
  <c r="N315" i="52"/>
  <c r="I288" i="52"/>
  <c r="B289" i="52" s="1"/>
  <c r="I641" i="52"/>
  <c r="B652" i="52"/>
  <c r="I262" i="52"/>
  <c r="B263" i="52" s="1"/>
  <c r="J132" i="52"/>
  <c r="D315" i="52"/>
  <c r="T340" i="52"/>
  <c r="S341" i="52"/>
  <c r="AJ340" i="52"/>
  <c r="P341" i="52"/>
  <c r="M341" i="52"/>
  <c r="Q341" i="52"/>
  <c r="O341" i="52"/>
  <c r="N341" i="52"/>
  <c r="R341" i="52"/>
  <c r="I444" i="52"/>
  <c r="B445" i="52" s="1"/>
  <c r="I392" i="52"/>
  <c r="B393" i="52" s="1"/>
  <c r="T288" i="52"/>
  <c r="S289" i="52"/>
  <c r="AJ288" i="52"/>
  <c r="P289" i="52"/>
  <c r="R289" i="52"/>
  <c r="O289" i="52"/>
  <c r="M289" i="52"/>
  <c r="N289" i="52"/>
  <c r="Q289" i="52"/>
  <c r="S641" i="51"/>
  <c r="L652" i="51"/>
  <c r="J262" i="52"/>
  <c r="T262" i="52"/>
  <c r="S263" i="52"/>
  <c r="AJ262" i="52"/>
  <c r="P263" i="52"/>
  <c r="M263" i="52"/>
  <c r="N263" i="52"/>
  <c r="R263" i="52"/>
  <c r="Q263" i="52"/>
  <c r="O263" i="52"/>
  <c r="N237" i="52"/>
  <c r="S237" i="52"/>
  <c r="AJ236" i="52"/>
  <c r="P237" i="52"/>
  <c r="Q237" i="52"/>
  <c r="M237" i="52"/>
  <c r="O237" i="52"/>
  <c r="R237" i="52"/>
  <c r="D159" i="52"/>
  <c r="B419" i="52"/>
  <c r="I419" i="52"/>
  <c r="F419" i="52"/>
  <c r="AB419" i="52"/>
  <c r="AA419" i="52"/>
  <c r="Z419" i="52"/>
  <c r="W419" i="52"/>
  <c r="Y419" i="52"/>
  <c r="X419" i="52"/>
  <c r="AC419" i="52"/>
  <c r="V419" i="52"/>
  <c r="I652" i="51"/>
  <c r="J652" i="51" s="1"/>
  <c r="S615" i="51"/>
  <c r="AG615" i="51" s="1"/>
  <c r="I43" i="52"/>
  <c r="B315" i="52"/>
  <c r="I315" i="52"/>
  <c r="F315" i="52"/>
  <c r="AB315" i="52"/>
  <c r="AA315" i="52"/>
  <c r="AC315" i="52"/>
  <c r="Z315" i="52"/>
  <c r="Y315" i="52"/>
  <c r="W315" i="52"/>
  <c r="X315" i="52"/>
  <c r="V315" i="52"/>
  <c r="D419" i="52"/>
  <c r="H419" i="52"/>
  <c r="G419" i="52"/>
  <c r="M652" i="52"/>
  <c r="Q652" i="52"/>
  <c r="O652" i="52"/>
  <c r="N652" i="52"/>
  <c r="R652" i="52"/>
  <c r="B237" i="52" l="1"/>
  <c r="J444" i="52"/>
  <c r="J392" i="52"/>
  <c r="B653" i="51"/>
  <c r="J184" i="52"/>
  <c r="I185" i="52"/>
  <c r="F185" i="52"/>
  <c r="AB185" i="52"/>
  <c r="W185" i="52"/>
  <c r="AC185" i="52"/>
  <c r="X185" i="52"/>
  <c r="AA185" i="52"/>
  <c r="Y185" i="52"/>
  <c r="Z185" i="52"/>
  <c r="V185" i="52"/>
  <c r="E185" i="52"/>
  <c r="C185" i="52"/>
  <c r="D185" i="52"/>
  <c r="H185" i="52"/>
  <c r="G185" i="52"/>
  <c r="S652" i="51"/>
  <c r="L653" i="51" s="1"/>
  <c r="I445" i="52"/>
  <c r="F445" i="52"/>
  <c r="AB445" i="52"/>
  <c r="W445" i="52"/>
  <c r="Z445" i="52"/>
  <c r="Y445" i="52"/>
  <c r="X445" i="52"/>
  <c r="AA445" i="52"/>
  <c r="AC445" i="52"/>
  <c r="V445" i="52"/>
  <c r="H445" i="52"/>
  <c r="G445" i="52"/>
  <c r="D445" i="52"/>
  <c r="C445" i="52"/>
  <c r="E445" i="52"/>
  <c r="I652" i="52"/>
  <c r="H289" i="52"/>
  <c r="I289" i="52"/>
  <c r="F289" i="52"/>
  <c r="AB289" i="52"/>
  <c r="Y289" i="52"/>
  <c r="AA289" i="52"/>
  <c r="X289" i="52"/>
  <c r="AC289" i="52"/>
  <c r="W289" i="52"/>
  <c r="Z289" i="52"/>
  <c r="V289" i="52"/>
  <c r="D289" i="52"/>
  <c r="E289" i="52"/>
  <c r="C289" i="52"/>
  <c r="G289" i="52"/>
  <c r="J210" i="52"/>
  <c r="F211" i="52"/>
  <c r="I211" i="52"/>
  <c r="AB211" i="52"/>
  <c r="AA211" i="52"/>
  <c r="AC211" i="52"/>
  <c r="X211" i="52"/>
  <c r="W211" i="52"/>
  <c r="Z211" i="52"/>
  <c r="Y211" i="52"/>
  <c r="V211" i="52"/>
  <c r="G211" i="52"/>
  <c r="C211" i="52"/>
  <c r="E211" i="52"/>
  <c r="H211" i="52"/>
  <c r="D211" i="52"/>
  <c r="J288" i="52"/>
  <c r="I653" i="51"/>
  <c r="F653" i="51"/>
  <c r="D653" i="51"/>
  <c r="H653" i="51"/>
  <c r="G653" i="51"/>
  <c r="E653" i="51"/>
  <c r="C653" i="51"/>
  <c r="S641" i="52"/>
  <c r="L652" i="52"/>
  <c r="S652" i="52" s="1"/>
  <c r="M653" i="52" s="1"/>
  <c r="H393" i="52"/>
  <c r="I393" i="52"/>
  <c r="F393" i="52"/>
  <c r="AB393" i="52"/>
  <c r="AC393" i="52"/>
  <c r="AA393" i="52"/>
  <c r="W393" i="52"/>
  <c r="X393" i="52"/>
  <c r="Y393" i="52"/>
  <c r="Z393" i="52"/>
  <c r="V393" i="52"/>
  <c r="E393" i="52"/>
  <c r="C393" i="52"/>
  <c r="G393" i="52"/>
  <c r="D393" i="52"/>
  <c r="H263" i="52"/>
  <c r="I263" i="52"/>
  <c r="F263" i="52"/>
  <c r="AB263" i="52"/>
  <c r="AC263" i="52"/>
  <c r="Y263" i="52"/>
  <c r="AA263" i="52"/>
  <c r="W263" i="52"/>
  <c r="X263" i="52"/>
  <c r="Z263" i="52"/>
  <c r="V263" i="52"/>
  <c r="D263" i="52"/>
  <c r="E263" i="52"/>
  <c r="C263" i="52"/>
  <c r="G263" i="52"/>
  <c r="S615" i="52"/>
  <c r="AG615" i="52" s="1"/>
  <c r="H237" i="52"/>
  <c r="I237" i="52"/>
  <c r="F237" i="52"/>
  <c r="AB237" i="52"/>
  <c r="Z237" i="52"/>
  <c r="Y237" i="52"/>
  <c r="X237" i="52"/>
  <c r="W237" i="52"/>
  <c r="AA237" i="52"/>
  <c r="AC237" i="52"/>
  <c r="V237" i="52"/>
  <c r="D237" i="52"/>
  <c r="E237" i="52"/>
  <c r="G237" i="52"/>
  <c r="C237" i="52"/>
  <c r="B185" i="52"/>
  <c r="J340" i="52"/>
  <c r="F341" i="52"/>
  <c r="I341" i="52"/>
  <c r="AB341" i="52"/>
  <c r="Z341" i="52"/>
  <c r="AA341" i="52"/>
  <c r="Y341" i="52"/>
  <c r="AC341" i="52"/>
  <c r="X341" i="52"/>
  <c r="W341" i="52"/>
  <c r="V341" i="52"/>
  <c r="D341" i="52"/>
  <c r="H341" i="52"/>
  <c r="C341" i="52"/>
  <c r="E341" i="52"/>
  <c r="G341" i="52"/>
  <c r="T652" i="52" l="1"/>
  <c r="N653" i="52"/>
  <c r="Q653" i="52"/>
  <c r="T652" i="51"/>
  <c r="I653" i="52"/>
  <c r="F653" i="52"/>
  <c r="D653" i="52"/>
  <c r="G653" i="52"/>
  <c r="E653" i="52"/>
  <c r="H653" i="52"/>
  <c r="C653" i="52"/>
  <c r="B653" i="52"/>
  <c r="L653" i="52"/>
  <c r="S653" i="52"/>
  <c r="P653" i="52"/>
  <c r="R653" i="52"/>
  <c r="S653" i="51"/>
  <c r="P653" i="51"/>
  <c r="N653" i="51"/>
  <c r="Q653" i="51"/>
  <c r="M653" i="51"/>
  <c r="R653" i="51"/>
  <c r="O653" i="51"/>
  <c r="J652" i="52"/>
  <c r="O653" i="52"/>
  <c r="I579" i="52" l="1"/>
  <c r="I579" i="53"/>
  <c r="I579" i="51"/>
  <c r="S579" i="52" l="1"/>
  <c r="I85" i="52"/>
  <c r="I85" i="51"/>
  <c r="I85" i="53"/>
  <c r="S579" i="51"/>
  <c r="S579" i="53"/>
  <c r="S85" i="53"/>
  <c r="S85" i="51" l="1"/>
  <c r="I7" i="51"/>
  <c r="I7" i="53"/>
  <c r="I7" i="52"/>
  <c r="S85" i="52"/>
  <c r="S7" i="52" l="1"/>
  <c r="T7" i="52" s="1"/>
  <c r="S7" i="51"/>
  <c r="T7" i="51" s="1"/>
  <c r="S7" i="53"/>
  <c r="T7" i="53" s="1"/>
  <c r="Y132" i="53" l="1"/>
  <c r="AF132" i="53"/>
  <c r="W132" i="53"/>
  <c r="AA132" i="53"/>
  <c r="AC132" i="53"/>
  <c r="AG132" i="53"/>
  <c r="AE132" i="53"/>
  <c r="X132" i="53"/>
  <c r="Z132" i="53"/>
  <c r="AH132" i="53"/>
  <c r="AD132" i="53"/>
  <c r="AG288" i="53"/>
  <c r="AE288" i="53"/>
  <c r="AH288" i="53"/>
  <c r="Z288" i="53"/>
  <c r="X288" i="53"/>
  <c r="W288" i="53"/>
  <c r="AF288" i="53"/>
  <c r="AD288" i="53"/>
  <c r="AC288" i="53"/>
  <c r="AA288" i="53"/>
  <c r="Y288" i="53"/>
  <c r="Z444" i="53"/>
  <c r="AH444" i="53"/>
  <c r="AD444" i="53"/>
  <c r="AG444" i="53"/>
  <c r="X444" i="53"/>
  <c r="AC444" i="53"/>
  <c r="AA444" i="53"/>
  <c r="AE444" i="53"/>
  <c r="W444" i="53"/>
  <c r="AF444" i="53"/>
  <c r="Y444" i="53"/>
  <c r="AF314" i="53"/>
  <c r="AD314" i="53"/>
  <c r="W314" i="53"/>
  <c r="AA314" i="53"/>
  <c r="Y314" i="53"/>
  <c r="AC314" i="53"/>
  <c r="AE314" i="53"/>
  <c r="AG314" i="53"/>
  <c r="X314" i="53"/>
  <c r="AH314" i="53"/>
  <c r="Z314" i="53"/>
  <c r="AF262" i="53"/>
  <c r="AD262" i="53"/>
  <c r="Y262" i="53"/>
  <c r="AC262" i="53"/>
  <c r="W262" i="53"/>
  <c r="AA262" i="53"/>
  <c r="AG262" i="53"/>
  <c r="AE262" i="53"/>
  <c r="X262" i="53"/>
  <c r="AH262" i="53"/>
  <c r="Z262" i="53"/>
  <c r="W184" i="53"/>
  <c r="AF184" i="53"/>
  <c r="Y184" i="53"/>
  <c r="AC184" i="53"/>
  <c r="AA184" i="53"/>
  <c r="AE184" i="53"/>
  <c r="AG184" i="53"/>
  <c r="X184" i="53"/>
  <c r="Z184" i="53"/>
  <c r="AH184" i="53"/>
  <c r="AD184" i="53"/>
  <c r="Y210" i="53"/>
  <c r="W210" i="53"/>
  <c r="X210" i="53"/>
  <c r="AD210" i="53"/>
  <c r="Z210" i="53"/>
  <c r="AE210" i="53"/>
  <c r="AF210" i="53"/>
  <c r="AH210" i="53"/>
  <c r="AC210" i="53"/>
  <c r="AA210" i="53"/>
  <c r="AG210" i="53"/>
  <c r="Z158" i="53"/>
  <c r="AC158" i="53"/>
  <c r="AD158" i="53"/>
  <c r="AH158" i="53"/>
  <c r="AF158" i="53"/>
  <c r="AG158" i="53"/>
  <c r="W158" i="53"/>
  <c r="AA158" i="53"/>
  <c r="Y158" i="53"/>
  <c r="X158" i="53"/>
  <c r="AE158" i="53"/>
  <c r="AC418" i="53"/>
  <c r="AA418" i="53"/>
  <c r="Y418" i="53"/>
  <c r="W418" i="53"/>
  <c r="AF418" i="53"/>
  <c r="AD418" i="53"/>
  <c r="AH418" i="53"/>
  <c r="Z418" i="53"/>
  <c r="X418" i="53"/>
  <c r="AG418" i="53"/>
  <c r="AE418" i="53"/>
  <c r="Y236" i="53"/>
  <c r="W236" i="53"/>
  <c r="AH236" i="53"/>
  <c r="AG236" i="53"/>
  <c r="AC236" i="53"/>
  <c r="AA236" i="53"/>
  <c r="X236" i="53"/>
  <c r="AE236" i="53"/>
  <c r="AF236" i="53"/>
  <c r="AD236" i="53"/>
  <c r="Z236" i="53"/>
  <c r="X340" i="53"/>
  <c r="AG340" i="53"/>
  <c r="AH340" i="53"/>
  <c r="AD340" i="53"/>
  <c r="Z340" i="53"/>
  <c r="Y340" i="53"/>
  <c r="W340" i="53"/>
  <c r="AF340" i="53"/>
  <c r="AE340" i="53"/>
  <c r="AC340" i="53"/>
  <c r="AA340" i="53"/>
  <c r="Y392" i="53"/>
  <c r="AF392" i="53"/>
  <c r="W392" i="53"/>
  <c r="AA392" i="53"/>
  <c r="AC392" i="53"/>
  <c r="AG392" i="53"/>
  <c r="AE392" i="53"/>
  <c r="X392" i="53"/>
  <c r="Z392" i="53"/>
  <c r="AH392" i="53"/>
  <c r="AD392" i="53"/>
  <c r="V210" i="53" l="1"/>
  <c r="V288" i="53"/>
  <c r="V418" i="53"/>
  <c r="V314" i="53"/>
  <c r="V236" i="53"/>
  <c r="V262" i="53"/>
  <c r="V340" i="53"/>
  <c r="V444" i="53"/>
  <c r="V392" i="53"/>
  <c r="V158" i="53"/>
  <c r="V184" i="53"/>
  <c r="V132" i="53"/>
  <c r="N392" i="53"/>
  <c r="Q392" i="53"/>
  <c r="O392" i="53"/>
  <c r="R392" i="53"/>
  <c r="O340" i="53"/>
  <c r="N340" i="53"/>
  <c r="N236" i="53"/>
  <c r="R236" i="53"/>
  <c r="O236" i="53"/>
  <c r="N418" i="53"/>
  <c r="O418" i="53"/>
  <c r="M158" i="53"/>
  <c r="O158" i="53"/>
  <c r="O210" i="53"/>
  <c r="O184" i="53"/>
  <c r="M184" i="53"/>
  <c r="M262" i="53"/>
  <c r="R262" i="53"/>
  <c r="M314" i="53"/>
  <c r="R314" i="53"/>
  <c r="R444" i="53"/>
  <c r="Q444" i="53"/>
  <c r="N444" i="53"/>
  <c r="O288" i="53"/>
  <c r="N288" i="53"/>
  <c r="M132" i="53"/>
  <c r="M392" i="53"/>
  <c r="R340" i="53"/>
  <c r="M340" i="53"/>
  <c r="Q340" i="53"/>
  <c r="Q236" i="53"/>
  <c r="M236" i="53"/>
  <c r="Q418" i="53"/>
  <c r="R418" i="53"/>
  <c r="M418" i="53"/>
  <c r="Q158" i="53"/>
  <c r="R158" i="53"/>
  <c r="N158" i="53"/>
  <c r="R210" i="53"/>
  <c r="N210" i="53"/>
  <c r="Q210" i="53"/>
  <c r="M210" i="53"/>
  <c r="N184" i="53"/>
  <c r="Q184" i="53"/>
  <c r="R184" i="53"/>
  <c r="N262" i="53"/>
  <c r="Q262" i="53"/>
  <c r="O262" i="53"/>
  <c r="N314" i="53"/>
  <c r="Q314" i="53"/>
  <c r="O314" i="53"/>
  <c r="M444" i="53"/>
  <c r="O444" i="53"/>
  <c r="M288" i="53"/>
  <c r="R288" i="53"/>
  <c r="Q288" i="53"/>
  <c r="N132" i="53"/>
  <c r="Q132" i="53"/>
  <c r="O132" i="53"/>
  <c r="R132" i="53"/>
  <c r="L392" i="53" l="1"/>
  <c r="L444" i="53"/>
  <c r="L262" i="53"/>
  <c r="L340" i="53"/>
  <c r="L418" i="53"/>
  <c r="L132" i="53"/>
  <c r="L184" i="53"/>
  <c r="L314" i="53"/>
  <c r="L288" i="53"/>
  <c r="L210" i="53"/>
  <c r="L236" i="53"/>
  <c r="L158" i="53"/>
  <c r="H132" i="53"/>
  <c r="E132" i="53"/>
  <c r="G132" i="53"/>
  <c r="G288" i="53"/>
  <c r="H288" i="53"/>
  <c r="C288" i="53"/>
  <c r="G314" i="53"/>
  <c r="D314" i="53"/>
  <c r="E262" i="53"/>
  <c r="G158" i="53"/>
  <c r="C418" i="53"/>
  <c r="H418" i="53"/>
  <c r="G418" i="53"/>
  <c r="C236" i="53"/>
  <c r="G236" i="53"/>
  <c r="G340" i="53"/>
  <c r="C340" i="53"/>
  <c r="H340" i="53"/>
  <c r="C392" i="53"/>
  <c r="C132" i="53"/>
  <c r="D288" i="53"/>
  <c r="E288" i="53"/>
  <c r="D444" i="53"/>
  <c r="G444" i="53"/>
  <c r="H444" i="53"/>
  <c r="H314" i="53"/>
  <c r="C314" i="53"/>
  <c r="H262" i="53"/>
  <c r="C262" i="53"/>
  <c r="E236" i="53"/>
  <c r="D340" i="53"/>
  <c r="E340" i="53"/>
  <c r="H392" i="53"/>
  <c r="E392" i="53"/>
  <c r="G392" i="53"/>
  <c r="D392" i="53"/>
  <c r="D132" i="53"/>
  <c r="E444" i="53"/>
  <c r="C444" i="53"/>
  <c r="E314" i="53"/>
  <c r="G262" i="53"/>
  <c r="D262" i="53"/>
  <c r="H184" i="53"/>
  <c r="G184" i="53"/>
  <c r="D184" i="53"/>
  <c r="C210" i="53"/>
  <c r="G210" i="53"/>
  <c r="D210" i="53"/>
  <c r="H210" i="53"/>
  <c r="D158" i="53"/>
  <c r="H158" i="53"/>
  <c r="C184" i="53"/>
  <c r="E184" i="53"/>
  <c r="E210" i="53"/>
  <c r="E158" i="53"/>
  <c r="C158" i="53"/>
  <c r="E418" i="53"/>
  <c r="D418" i="53"/>
  <c r="H236" i="53"/>
  <c r="D236" i="53"/>
  <c r="I407" i="53" l="1"/>
  <c r="B418" i="53"/>
  <c r="I199" i="53"/>
  <c r="B210" i="53"/>
  <c r="I210" i="53" s="1"/>
  <c r="E211" i="53" s="1"/>
  <c r="I277" i="53"/>
  <c r="B288" i="53"/>
  <c r="I288" i="53" s="1"/>
  <c r="C289" i="53" s="1"/>
  <c r="I251" i="53"/>
  <c r="B262" i="53"/>
  <c r="I262" i="53" s="1"/>
  <c r="C263" i="53" s="1"/>
  <c r="I355" i="53"/>
  <c r="I147" i="53"/>
  <c r="B158" i="53"/>
  <c r="I303" i="53"/>
  <c r="B314" i="53"/>
  <c r="I173" i="53"/>
  <c r="B184" i="53"/>
  <c r="I121" i="53"/>
  <c r="B132" i="53"/>
  <c r="I433" i="53"/>
  <c r="B444" i="53"/>
  <c r="I444" i="53" s="1"/>
  <c r="H445" i="53" s="1"/>
  <c r="I329" i="53"/>
  <c r="B340" i="53"/>
  <c r="I340" i="53" s="1"/>
  <c r="H341" i="53" s="1"/>
  <c r="I225" i="53"/>
  <c r="B236" i="53"/>
  <c r="I236" i="53" s="1"/>
  <c r="H237" i="53" s="1"/>
  <c r="I381" i="53"/>
  <c r="B392" i="53"/>
  <c r="G652" i="53"/>
  <c r="E652" i="53"/>
  <c r="D652" i="53"/>
  <c r="C652" i="53"/>
  <c r="H652" i="53"/>
  <c r="D237" i="53" l="1"/>
  <c r="H263" i="53"/>
  <c r="E263" i="53"/>
  <c r="C237" i="53"/>
  <c r="D289" i="53"/>
  <c r="H289" i="53"/>
  <c r="G263" i="53"/>
  <c r="J288" i="53"/>
  <c r="E237" i="53"/>
  <c r="J444" i="53"/>
  <c r="D445" i="53"/>
  <c r="J236" i="53"/>
  <c r="H211" i="53"/>
  <c r="B445" i="53"/>
  <c r="F445" i="53"/>
  <c r="I445" i="53"/>
  <c r="W445" i="53"/>
  <c r="Z445" i="53"/>
  <c r="X445" i="53"/>
  <c r="AA445" i="53"/>
  <c r="AC445" i="53"/>
  <c r="Y445" i="53"/>
  <c r="V445" i="53"/>
  <c r="G341" i="53"/>
  <c r="B289" i="53"/>
  <c r="F289" i="53"/>
  <c r="I289" i="53"/>
  <c r="Z289" i="53"/>
  <c r="W289" i="53"/>
  <c r="X289" i="53"/>
  <c r="Y289" i="53"/>
  <c r="AA289" i="53"/>
  <c r="AC289" i="53"/>
  <c r="V289" i="53"/>
  <c r="B341" i="53"/>
  <c r="F341" i="53"/>
  <c r="I341" i="53"/>
  <c r="W341" i="53"/>
  <c r="AC341" i="53"/>
  <c r="AA341" i="53"/>
  <c r="Y341" i="53"/>
  <c r="Z341" i="53"/>
  <c r="X341" i="53"/>
  <c r="V341" i="53"/>
  <c r="I392" i="53"/>
  <c r="J392" i="53" s="1"/>
  <c r="J340" i="53"/>
  <c r="I132" i="53"/>
  <c r="G237" i="53"/>
  <c r="J210" i="53"/>
  <c r="I615" i="53"/>
  <c r="C341" i="53"/>
  <c r="E289" i="53"/>
  <c r="B263" i="53"/>
  <c r="F263" i="53"/>
  <c r="I263" i="53"/>
  <c r="W263" i="53"/>
  <c r="Z263" i="53"/>
  <c r="AC263" i="53"/>
  <c r="AA263" i="53"/>
  <c r="Y263" i="53"/>
  <c r="X263" i="53"/>
  <c r="V263" i="53"/>
  <c r="D263" i="53"/>
  <c r="I184" i="53"/>
  <c r="J184" i="53" s="1"/>
  <c r="I158" i="53"/>
  <c r="B211" i="53"/>
  <c r="F211" i="53"/>
  <c r="I211" i="53"/>
  <c r="W211" i="53"/>
  <c r="X211" i="53"/>
  <c r="Z211" i="53"/>
  <c r="AC211" i="53"/>
  <c r="AA211" i="53"/>
  <c r="Y211" i="53"/>
  <c r="V211" i="53"/>
  <c r="B237" i="53"/>
  <c r="F237" i="53"/>
  <c r="I237" i="53"/>
  <c r="AC237" i="53"/>
  <c r="Z237" i="53"/>
  <c r="AA237" i="53"/>
  <c r="Y237" i="53"/>
  <c r="X237" i="53"/>
  <c r="W237" i="53"/>
  <c r="V237" i="53"/>
  <c r="D341" i="53"/>
  <c r="E341" i="53"/>
  <c r="D211" i="53"/>
  <c r="C211" i="53"/>
  <c r="J262" i="53"/>
  <c r="G211" i="53"/>
  <c r="I641" i="53"/>
  <c r="B652" i="53"/>
  <c r="I652" i="53" s="1"/>
  <c r="C445" i="53"/>
  <c r="I314" i="53"/>
  <c r="B315" i="53" s="1"/>
  <c r="I418" i="53"/>
  <c r="B419" i="53" s="1"/>
  <c r="G289" i="53"/>
  <c r="I43" i="53"/>
  <c r="E445" i="53"/>
  <c r="G445" i="53"/>
  <c r="M652" i="53"/>
  <c r="R652" i="53"/>
  <c r="N652" i="53"/>
  <c r="O652" i="53"/>
  <c r="Q652" i="53"/>
  <c r="B393" i="53" l="1"/>
  <c r="J314" i="53"/>
  <c r="J652" i="53"/>
  <c r="J158" i="53"/>
  <c r="I159" i="53"/>
  <c r="F159" i="53"/>
  <c r="X159" i="53"/>
  <c r="Y159" i="53"/>
  <c r="AA159" i="53"/>
  <c r="AC159" i="53"/>
  <c r="W159" i="53"/>
  <c r="Z159" i="53"/>
  <c r="V159" i="53"/>
  <c r="G159" i="53"/>
  <c r="D159" i="53"/>
  <c r="H159" i="53"/>
  <c r="C159" i="53"/>
  <c r="E159" i="53"/>
  <c r="I133" i="53"/>
  <c r="F133" i="53"/>
  <c r="AA133" i="53"/>
  <c r="Z133" i="53"/>
  <c r="W133" i="53"/>
  <c r="Y133" i="53"/>
  <c r="X133" i="53"/>
  <c r="AC133" i="53"/>
  <c r="V133" i="53"/>
  <c r="D133" i="53"/>
  <c r="G133" i="53"/>
  <c r="H133" i="53"/>
  <c r="C133" i="53"/>
  <c r="E133" i="53"/>
  <c r="B653" i="53"/>
  <c r="I653" i="53"/>
  <c r="F653" i="53"/>
  <c r="B185" i="53"/>
  <c r="H653" i="53"/>
  <c r="D393" i="53"/>
  <c r="I393" i="53"/>
  <c r="F393" i="53"/>
  <c r="X393" i="53"/>
  <c r="Z393" i="53"/>
  <c r="AC393" i="53"/>
  <c r="W393" i="53"/>
  <c r="AA393" i="53"/>
  <c r="Y393" i="53"/>
  <c r="V393" i="53"/>
  <c r="H393" i="53"/>
  <c r="G393" i="53"/>
  <c r="E393" i="53"/>
  <c r="C393" i="53"/>
  <c r="S641" i="53"/>
  <c r="L652" i="53"/>
  <c r="G653" i="53"/>
  <c r="E185" i="53"/>
  <c r="I185" i="53"/>
  <c r="F185" i="53"/>
  <c r="AC185" i="53"/>
  <c r="W185" i="53"/>
  <c r="Z185" i="53"/>
  <c r="X185" i="53"/>
  <c r="Y185" i="53"/>
  <c r="AA185" i="53"/>
  <c r="V185" i="53"/>
  <c r="H185" i="53"/>
  <c r="D185" i="53"/>
  <c r="C185" i="53"/>
  <c r="G185" i="53"/>
  <c r="J418" i="53"/>
  <c r="I419" i="53"/>
  <c r="F419" i="53"/>
  <c r="AA419" i="53"/>
  <c r="X419" i="53"/>
  <c r="W419" i="53"/>
  <c r="Y419" i="53"/>
  <c r="AC419" i="53"/>
  <c r="Z419" i="53"/>
  <c r="V419" i="53"/>
  <c r="G419" i="53"/>
  <c r="C419" i="53"/>
  <c r="E419" i="53"/>
  <c r="D419" i="53"/>
  <c r="H419" i="53"/>
  <c r="C653" i="53"/>
  <c r="S615" i="53"/>
  <c r="AG615" i="53" s="1"/>
  <c r="E653" i="53"/>
  <c r="C315" i="53"/>
  <c r="I315" i="53"/>
  <c r="F315" i="53"/>
  <c r="X315" i="53"/>
  <c r="Z315" i="53"/>
  <c r="AA315" i="53"/>
  <c r="Y315" i="53"/>
  <c r="W315" i="53"/>
  <c r="AC315" i="53"/>
  <c r="V315" i="53"/>
  <c r="D315" i="53"/>
  <c r="E315" i="53"/>
  <c r="H315" i="53"/>
  <c r="G315" i="53"/>
  <c r="B159" i="53"/>
  <c r="J132" i="53"/>
  <c r="B133" i="53"/>
  <c r="D653" i="53"/>
  <c r="S652" i="53" l="1"/>
  <c r="L653" i="53"/>
  <c r="T652" i="53"/>
  <c r="Q653" i="53" l="1"/>
  <c r="S653" i="53"/>
  <c r="P653" i="53"/>
  <c r="M653" i="53"/>
  <c r="O653" i="53"/>
  <c r="N653" i="53"/>
  <c r="R653" i="53"/>
  <c r="C600" i="53" l="1"/>
  <c r="C600" i="51"/>
  <c r="C600" i="52"/>
  <c r="I589" i="52" l="1"/>
  <c r="I589" i="51"/>
  <c r="I589" i="53"/>
  <c r="C106" i="51"/>
  <c r="C106" i="53"/>
  <c r="C106" i="52"/>
  <c r="M600" i="53"/>
  <c r="M600" i="52"/>
  <c r="M600" i="51"/>
  <c r="S589" i="53" l="1"/>
  <c r="S589" i="51"/>
  <c r="I95" i="51"/>
  <c r="S589" i="52"/>
  <c r="I95" i="53"/>
  <c r="I95" i="52"/>
  <c r="M106" i="52"/>
  <c r="M106" i="53"/>
  <c r="M106" i="51"/>
  <c r="I17" i="51" l="1"/>
  <c r="S95" i="53"/>
  <c r="S95" i="52"/>
  <c r="S95" i="51"/>
  <c r="I17" i="53"/>
  <c r="I17" i="52"/>
  <c r="S485" i="52" l="1"/>
  <c r="S17" i="52" l="1"/>
  <c r="T17" i="52" s="1"/>
  <c r="AI267" i="50" l="1"/>
  <c r="AI319" i="50"/>
  <c r="AI163" i="50"/>
  <c r="AI241" i="50"/>
  <c r="AI371" i="50"/>
  <c r="AI111" i="50"/>
  <c r="AI423" i="50"/>
  <c r="AI397" i="50"/>
  <c r="AI345" i="50"/>
  <c r="AI189" i="50"/>
  <c r="AI215" i="50"/>
  <c r="AI293" i="50"/>
  <c r="S371" i="50" l="1"/>
  <c r="S423" i="50"/>
  <c r="AJ423" i="50" s="1"/>
  <c r="S319" i="50"/>
  <c r="S267" i="50"/>
  <c r="S293" i="50"/>
  <c r="S111" i="50"/>
  <c r="S215" i="50"/>
  <c r="S241" i="50"/>
  <c r="S189" i="50"/>
  <c r="S345" i="50"/>
  <c r="AJ345" i="50" s="1"/>
  <c r="S397" i="50"/>
  <c r="AJ397" i="50" s="1"/>
  <c r="S163" i="50"/>
  <c r="I371" i="50" l="1"/>
  <c r="AJ163" i="50"/>
  <c r="AJ241" i="50"/>
  <c r="AJ267" i="50"/>
  <c r="I423" i="50"/>
  <c r="AJ215" i="50"/>
  <c r="AJ319" i="50"/>
  <c r="I605" i="50"/>
  <c r="I163" i="50"/>
  <c r="I293" i="50"/>
  <c r="I267" i="50"/>
  <c r="I397" i="50"/>
  <c r="I319" i="50"/>
  <c r="AJ111" i="50"/>
  <c r="I241" i="50"/>
  <c r="I345" i="50"/>
  <c r="I631" i="50"/>
  <c r="I579" i="50"/>
  <c r="I189" i="50"/>
  <c r="I111" i="50"/>
  <c r="AJ189" i="50"/>
  <c r="AJ293" i="50"/>
  <c r="AJ371" i="50"/>
  <c r="S579" i="50" l="1"/>
  <c r="I85" i="50"/>
  <c r="S631" i="50"/>
  <c r="S605" i="50"/>
  <c r="AG605" i="50" l="1"/>
  <c r="S85" i="50"/>
  <c r="I581" i="50" l="1"/>
  <c r="S581" i="50" l="1"/>
  <c r="AI243" i="50" l="1"/>
  <c r="AI269" i="50"/>
  <c r="AI425" i="50"/>
  <c r="AI191" i="50"/>
  <c r="AI399" i="50"/>
  <c r="AI321" i="50"/>
  <c r="AI165" i="50"/>
  <c r="AI295" i="50"/>
  <c r="AI217" i="50"/>
  <c r="AI373" i="50"/>
  <c r="AI347" i="50"/>
  <c r="I642" i="50"/>
  <c r="S321" i="50" l="1"/>
  <c r="AI113" i="50"/>
  <c r="S399" i="50"/>
  <c r="AJ399" i="50" s="1"/>
  <c r="S425" i="50"/>
  <c r="AJ425" i="50" s="1"/>
  <c r="S373" i="50"/>
  <c r="S191" i="50"/>
  <c r="S217" i="50"/>
  <c r="S165" i="50"/>
  <c r="S347" i="50"/>
  <c r="AJ347" i="50" s="1"/>
  <c r="AI139" i="50"/>
  <c r="S269" i="50"/>
  <c r="S243" i="50"/>
  <c r="S295" i="50"/>
  <c r="S642" i="50"/>
  <c r="AJ165" i="50" l="1"/>
  <c r="I269" i="50"/>
  <c r="AJ295" i="50"/>
  <c r="I399" i="50"/>
  <c r="I425" i="50"/>
  <c r="AJ217" i="50"/>
  <c r="I295" i="50"/>
  <c r="AI35" i="50"/>
  <c r="AJ269" i="50"/>
  <c r="I243" i="50"/>
  <c r="AJ191" i="50"/>
  <c r="I347" i="50"/>
  <c r="AJ243" i="50"/>
  <c r="I165" i="50"/>
  <c r="I373" i="50"/>
  <c r="S113" i="50"/>
  <c r="S139" i="50"/>
  <c r="AJ139" i="50" s="1"/>
  <c r="I321" i="50"/>
  <c r="I217" i="50"/>
  <c r="I191" i="50"/>
  <c r="AJ373" i="50"/>
  <c r="AJ321" i="50"/>
  <c r="S35" i="50" l="1"/>
  <c r="AJ35" i="50" s="1"/>
  <c r="I139" i="50"/>
  <c r="AJ113" i="50"/>
  <c r="I113" i="50"/>
  <c r="I35" i="50" l="1"/>
  <c r="I607" i="50" l="1"/>
  <c r="I615" i="50"/>
  <c r="S607" i="50" l="1"/>
  <c r="I641" i="50"/>
  <c r="C652" i="50"/>
  <c r="S615" i="50"/>
  <c r="AG615" i="50" s="1"/>
  <c r="D652" i="50"/>
  <c r="H652" i="50"/>
  <c r="G652" i="50"/>
  <c r="I633" i="50" l="1"/>
  <c r="AG607" i="50"/>
  <c r="Q652" i="50"/>
  <c r="R652" i="50"/>
  <c r="N652" i="50"/>
  <c r="M652" i="50"/>
  <c r="S641" i="50"/>
  <c r="S633" i="50" l="1"/>
  <c r="I87" i="50"/>
  <c r="S87" i="50" l="1"/>
  <c r="I9" i="50"/>
  <c r="S9" i="50" l="1"/>
  <c r="T9" i="50" s="1"/>
  <c r="I382" i="50"/>
  <c r="I226" i="50" l="1"/>
  <c r="I330" i="50"/>
  <c r="I356" i="50"/>
  <c r="I200" i="50"/>
  <c r="I252" i="50"/>
  <c r="I174" i="50"/>
  <c r="I408" i="50"/>
  <c r="I304" i="50"/>
  <c r="I278" i="50"/>
  <c r="I148" i="50"/>
  <c r="I434" i="50"/>
  <c r="I122" i="50" l="1"/>
  <c r="I44" i="50" l="1"/>
  <c r="AI137" i="50" l="1"/>
  <c r="AI33" i="50" l="1"/>
  <c r="S137" i="50"/>
  <c r="S33" i="50" l="1"/>
  <c r="I137" i="50"/>
  <c r="AJ137" i="50"/>
  <c r="I199" i="50" l="1"/>
  <c r="I329" i="50"/>
  <c r="I407" i="50"/>
  <c r="AJ33" i="50"/>
  <c r="I277" i="50"/>
  <c r="I303" i="50"/>
  <c r="I33" i="50"/>
  <c r="I355" i="50"/>
  <c r="I173" i="50"/>
  <c r="I251" i="50"/>
  <c r="S7" i="50"/>
  <c r="I147" i="50"/>
  <c r="I381" i="50"/>
  <c r="I433" i="50"/>
  <c r="I225" i="50"/>
  <c r="I121" i="50" l="1"/>
  <c r="I7" i="50"/>
  <c r="T7" i="50" s="1"/>
  <c r="I43" i="50" l="1"/>
  <c r="C600" i="50" l="1"/>
  <c r="I589" i="50" l="1"/>
  <c r="C106" i="50"/>
  <c r="M600" i="50"/>
  <c r="I95" i="50" l="1"/>
  <c r="S589" i="50"/>
  <c r="M106" i="50"/>
  <c r="I17" i="50" l="1"/>
  <c r="S95" i="50"/>
  <c r="Y132" i="50" l="1"/>
  <c r="AE132" i="50"/>
  <c r="Z132" i="50"/>
  <c r="AH132" i="50"/>
  <c r="AA132" i="50"/>
  <c r="V132" i="50"/>
  <c r="AG132" i="50"/>
  <c r="AD132" i="50"/>
  <c r="W132" i="50"/>
  <c r="AC132" i="50"/>
  <c r="X132" i="50"/>
  <c r="AF132" i="50"/>
  <c r="V132" i="51" l="1"/>
  <c r="AH132" i="51"/>
  <c r="AA132" i="51"/>
  <c r="AG132" i="51"/>
  <c r="AD132" i="51"/>
  <c r="W132" i="51"/>
  <c r="AF132" i="51"/>
  <c r="AC132" i="51"/>
  <c r="X132" i="51"/>
  <c r="Z132" i="51"/>
  <c r="Y132" i="51"/>
  <c r="AE132" i="51"/>
  <c r="AH184" i="50"/>
  <c r="X184" i="50"/>
  <c r="AF184" i="50"/>
  <c r="AA184" i="50"/>
  <c r="Z184" i="50"/>
  <c r="AG184" i="50"/>
  <c r="V184" i="50"/>
  <c r="AC184" i="50"/>
  <c r="AD184" i="50"/>
  <c r="Y184" i="50"/>
  <c r="AE184" i="50"/>
  <c r="W184" i="50"/>
  <c r="X210" i="50"/>
  <c r="AF210" i="50"/>
  <c r="AH210" i="50"/>
  <c r="Z210" i="50"/>
  <c r="AG210" i="50"/>
  <c r="AA210" i="50"/>
  <c r="AD210" i="50"/>
  <c r="V210" i="50"/>
  <c r="AC210" i="50"/>
  <c r="W210" i="50"/>
  <c r="Y210" i="50"/>
  <c r="AE210" i="50"/>
  <c r="X236" i="50"/>
  <c r="V236" i="50"/>
  <c r="AD236" i="50"/>
  <c r="AG236" i="50"/>
  <c r="AA236" i="50"/>
  <c r="AE236" i="50"/>
  <c r="Z236" i="50"/>
  <c r="W236" i="50"/>
  <c r="AF236" i="50"/>
  <c r="Y236" i="50"/>
  <c r="AC236" i="50"/>
  <c r="AH236" i="50"/>
  <c r="AA392" i="50"/>
  <c r="Y392" i="50"/>
  <c r="AG392" i="50"/>
  <c r="AC392" i="50"/>
  <c r="AH392" i="50"/>
  <c r="X392" i="50"/>
  <c r="AE392" i="50"/>
  <c r="W392" i="50"/>
  <c r="Z392" i="50"/>
  <c r="V392" i="50"/>
  <c r="AF392" i="50"/>
  <c r="AD392" i="50"/>
  <c r="AC262" i="50"/>
  <c r="AD262" i="50"/>
  <c r="V262" i="50"/>
  <c r="AE262" i="50"/>
  <c r="W262" i="50"/>
  <c r="Y262" i="50"/>
  <c r="AF262" i="50"/>
  <c r="AH262" i="50"/>
  <c r="X262" i="50"/>
  <c r="AG262" i="50"/>
  <c r="AA262" i="50"/>
  <c r="Z262" i="50"/>
  <c r="X340" i="50"/>
  <c r="AF340" i="50"/>
  <c r="AH340" i="50"/>
  <c r="Z340" i="50"/>
  <c r="AG340" i="50"/>
  <c r="AA340" i="50"/>
  <c r="AD340" i="50"/>
  <c r="V340" i="50"/>
  <c r="AC340" i="50"/>
  <c r="W340" i="50"/>
  <c r="Y340" i="50"/>
  <c r="AE340" i="50"/>
  <c r="R132" i="50"/>
  <c r="L132" i="50"/>
  <c r="X158" i="50"/>
  <c r="V158" i="50"/>
  <c r="AD158" i="50"/>
  <c r="AG158" i="50"/>
  <c r="AA158" i="50"/>
  <c r="AE158" i="50"/>
  <c r="Z158" i="50"/>
  <c r="W158" i="50"/>
  <c r="AF158" i="50"/>
  <c r="Y158" i="50"/>
  <c r="AC158" i="50"/>
  <c r="AH158" i="50"/>
  <c r="W444" i="50"/>
  <c r="AF444" i="50"/>
  <c r="Z444" i="50"/>
  <c r="AC444" i="50"/>
  <c r="AH444" i="50"/>
  <c r="Y444" i="50"/>
  <c r="AD444" i="50"/>
  <c r="X444" i="50"/>
  <c r="V444" i="50"/>
  <c r="AE444" i="50"/>
  <c r="AG444" i="50"/>
  <c r="AA444" i="50"/>
  <c r="Y314" i="50"/>
  <c r="AA314" i="50"/>
  <c r="Z314" i="50"/>
  <c r="V314" i="50"/>
  <c r="W314" i="50"/>
  <c r="X314" i="50"/>
  <c r="AC314" i="50"/>
  <c r="AG314" i="50"/>
  <c r="AE314" i="50"/>
  <c r="AF314" i="50"/>
  <c r="AH314" i="50"/>
  <c r="AD314" i="50"/>
  <c r="AA288" i="50"/>
  <c r="X288" i="50"/>
  <c r="Y288" i="50"/>
  <c r="AF288" i="50"/>
  <c r="AD288" i="50"/>
  <c r="AE288" i="50"/>
  <c r="AG288" i="50"/>
  <c r="Z288" i="50"/>
  <c r="AH288" i="50"/>
  <c r="AC288" i="50"/>
  <c r="W288" i="50"/>
  <c r="V288" i="50"/>
  <c r="AC418" i="50"/>
  <c r="AD418" i="50"/>
  <c r="V418" i="50"/>
  <c r="AE418" i="50"/>
  <c r="W418" i="50"/>
  <c r="Y418" i="50"/>
  <c r="AF418" i="50"/>
  <c r="AH418" i="50"/>
  <c r="X418" i="50"/>
  <c r="AG418" i="50"/>
  <c r="AA418" i="50"/>
  <c r="Z418" i="50"/>
  <c r="Q132" i="50"/>
  <c r="O132" i="50"/>
  <c r="N132" i="50"/>
  <c r="M132" i="50"/>
  <c r="N340" i="50" l="1"/>
  <c r="R340" i="50"/>
  <c r="M340" i="50"/>
  <c r="Q340" i="50"/>
  <c r="AE158" i="51"/>
  <c r="Y158" i="51"/>
  <c r="AF158" i="51"/>
  <c r="AC158" i="51"/>
  <c r="X158" i="51"/>
  <c r="W158" i="51"/>
  <c r="AG158" i="51"/>
  <c r="V158" i="51"/>
  <c r="AA158" i="51"/>
  <c r="AD158" i="51"/>
  <c r="AH158" i="51"/>
  <c r="Z158" i="51"/>
  <c r="AC210" i="51"/>
  <c r="AH210" i="51"/>
  <c r="AG210" i="51"/>
  <c r="V210" i="51"/>
  <c r="AE210" i="51"/>
  <c r="Z210" i="51"/>
  <c r="AA210" i="51"/>
  <c r="AD210" i="51"/>
  <c r="W210" i="51"/>
  <c r="X210" i="51"/>
  <c r="Y210" i="51"/>
  <c r="AF210" i="51"/>
  <c r="AG444" i="51"/>
  <c r="AE444" i="51"/>
  <c r="W444" i="51"/>
  <c r="AF444" i="51"/>
  <c r="AA444" i="51"/>
  <c r="AC444" i="51"/>
  <c r="Z444" i="51"/>
  <c r="AD444" i="51"/>
  <c r="Y444" i="51"/>
  <c r="AH444" i="51"/>
  <c r="X444" i="51"/>
  <c r="V444" i="51"/>
  <c r="AF340" i="51"/>
  <c r="Y340" i="51"/>
  <c r="X340" i="51"/>
  <c r="W340" i="51"/>
  <c r="Z340" i="51"/>
  <c r="V340" i="51"/>
  <c r="AD340" i="51"/>
  <c r="AE340" i="51"/>
  <c r="AC340" i="51"/>
  <c r="AH340" i="51"/>
  <c r="AA340" i="51"/>
  <c r="AG340" i="51"/>
  <c r="AD288" i="51"/>
  <c r="AG288" i="51"/>
  <c r="X288" i="51"/>
  <c r="AE288" i="51"/>
  <c r="AC288" i="51"/>
  <c r="AF288" i="51"/>
  <c r="AA288" i="51"/>
  <c r="Z288" i="51"/>
  <c r="AH288" i="51"/>
  <c r="Y288" i="51"/>
  <c r="W288" i="51"/>
  <c r="V288" i="51"/>
  <c r="X418" i="51"/>
  <c r="V418" i="51"/>
  <c r="AA418" i="51"/>
  <c r="Z418" i="51"/>
  <c r="W418" i="51"/>
  <c r="Y418" i="51"/>
  <c r="AF418" i="51"/>
  <c r="AH418" i="51"/>
  <c r="AC418" i="51"/>
  <c r="AD418" i="51"/>
  <c r="AG418" i="51"/>
  <c r="AE418" i="51"/>
  <c r="C132" i="50"/>
  <c r="D132" i="50"/>
  <c r="E132" i="50"/>
  <c r="G132" i="50"/>
  <c r="O418" i="50"/>
  <c r="Q418" i="50"/>
  <c r="R418" i="50"/>
  <c r="L418" i="50"/>
  <c r="M288" i="50"/>
  <c r="O288" i="50"/>
  <c r="R314" i="50"/>
  <c r="Q314" i="50"/>
  <c r="L314" i="50"/>
  <c r="O314" i="50"/>
  <c r="O444" i="50"/>
  <c r="Q444" i="50"/>
  <c r="M444" i="50"/>
  <c r="R444" i="50"/>
  <c r="M158" i="50"/>
  <c r="L158" i="50"/>
  <c r="L340" i="50"/>
  <c r="N262" i="50"/>
  <c r="M262" i="50"/>
  <c r="L392" i="50"/>
  <c r="Q392" i="50"/>
  <c r="M392" i="50"/>
  <c r="M236" i="50"/>
  <c r="L236" i="50"/>
  <c r="L210" i="50"/>
  <c r="O210" i="50"/>
  <c r="N210" i="50"/>
  <c r="R210" i="50"/>
  <c r="M184" i="50"/>
  <c r="O184" i="50"/>
  <c r="Q184" i="50"/>
  <c r="M132" i="51"/>
  <c r="Q132" i="51"/>
  <c r="R132" i="51"/>
  <c r="O132" i="51"/>
  <c r="L132" i="51"/>
  <c r="O340" i="50"/>
  <c r="AD314" i="51"/>
  <c r="Y314" i="51"/>
  <c r="AG314" i="51"/>
  <c r="Z314" i="51"/>
  <c r="W314" i="51"/>
  <c r="AE314" i="51"/>
  <c r="V314" i="51"/>
  <c r="AF314" i="51"/>
  <c r="AA314" i="51"/>
  <c r="X314" i="51"/>
  <c r="AH314" i="51"/>
  <c r="AC314" i="51"/>
  <c r="AA184" i="51"/>
  <c r="X184" i="51"/>
  <c r="AH184" i="51"/>
  <c r="Z184" i="51"/>
  <c r="Y184" i="51"/>
  <c r="AG184" i="51"/>
  <c r="V184" i="51"/>
  <c r="AF184" i="51"/>
  <c r="AC184" i="51"/>
  <c r="W184" i="51"/>
  <c r="AE184" i="51"/>
  <c r="AD184" i="51"/>
  <c r="AH236" i="51"/>
  <c r="AG236" i="51"/>
  <c r="Y236" i="51"/>
  <c r="AE236" i="51"/>
  <c r="AC236" i="51"/>
  <c r="AD236" i="51"/>
  <c r="AA236" i="51"/>
  <c r="Z236" i="51"/>
  <c r="X236" i="51"/>
  <c r="AF236" i="51"/>
  <c r="V236" i="51"/>
  <c r="W236" i="51"/>
  <c r="AF262" i="51"/>
  <c r="Z262" i="51"/>
  <c r="W262" i="51"/>
  <c r="AH262" i="51"/>
  <c r="Y262" i="51"/>
  <c r="AD262" i="51"/>
  <c r="X262" i="51"/>
  <c r="AC262" i="51"/>
  <c r="AA262" i="51"/>
  <c r="AG262" i="51"/>
  <c r="AE262" i="51"/>
  <c r="V262" i="51"/>
  <c r="AF392" i="51"/>
  <c r="X392" i="51"/>
  <c r="Y392" i="51"/>
  <c r="AD392" i="51"/>
  <c r="AG392" i="51"/>
  <c r="AH392" i="51"/>
  <c r="AE392" i="51"/>
  <c r="V392" i="51"/>
  <c r="AA392" i="51"/>
  <c r="AC392" i="51"/>
  <c r="Z392" i="51"/>
  <c r="W392" i="51"/>
  <c r="N418" i="50"/>
  <c r="M418" i="50"/>
  <c r="L288" i="50"/>
  <c r="N288" i="50"/>
  <c r="R288" i="50"/>
  <c r="Q288" i="50"/>
  <c r="N314" i="50"/>
  <c r="M314" i="50"/>
  <c r="L444" i="50"/>
  <c r="N444" i="50"/>
  <c r="R158" i="50"/>
  <c r="N158" i="50"/>
  <c r="O158" i="50"/>
  <c r="Q158" i="50"/>
  <c r="H132" i="50"/>
  <c r="O262" i="50"/>
  <c r="Q262" i="50"/>
  <c r="R262" i="50"/>
  <c r="L262" i="50"/>
  <c r="R392" i="50"/>
  <c r="N392" i="50"/>
  <c r="O392" i="50"/>
  <c r="R236" i="50"/>
  <c r="N236" i="50"/>
  <c r="O236" i="50"/>
  <c r="Q236" i="50"/>
  <c r="M210" i="50"/>
  <c r="Q210" i="50"/>
  <c r="L184" i="50"/>
  <c r="N184" i="50"/>
  <c r="R184" i="50"/>
  <c r="N132" i="51"/>
  <c r="I586" i="50" l="1"/>
  <c r="I118" i="50"/>
  <c r="B132" i="50"/>
  <c r="I92" i="50"/>
  <c r="E340" i="50"/>
  <c r="G340" i="50"/>
  <c r="C340" i="50"/>
  <c r="H340" i="50"/>
  <c r="D340" i="50"/>
  <c r="D132" i="51"/>
  <c r="C314" i="50"/>
  <c r="D314" i="50"/>
  <c r="G288" i="50"/>
  <c r="H288" i="50"/>
  <c r="D288" i="50"/>
  <c r="L392" i="51"/>
  <c r="Q392" i="51"/>
  <c r="L262" i="51"/>
  <c r="N262" i="51"/>
  <c r="L236" i="51"/>
  <c r="Q236" i="51"/>
  <c r="O236" i="51"/>
  <c r="M236" i="51"/>
  <c r="L184" i="51"/>
  <c r="M184" i="51"/>
  <c r="O184" i="51"/>
  <c r="O314" i="51"/>
  <c r="L314" i="51"/>
  <c r="E132" i="51"/>
  <c r="H132" i="51"/>
  <c r="C132" i="51"/>
  <c r="G184" i="50"/>
  <c r="E184" i="50"/>
  <c r="C184" i="50"/>
  <c r="H210" i="50"/>
  <c r="D210" i="50"/>
  <c r="E210" i="50"/>
  <c r="C236" i="50"/>
  <c r="C392" i="50"/>
  <c r="G392" i="50"/>
  <c r="C158" i="50"/>
  <c r="H444" i="50"/>
  <c r="C444" i="50"/>
  <c r="G444" i="50"/>
  <c r="E444" i="50"/>
  <c r="E314" i="50"/>
  <c r="G314" i="50"/>
  <c r="H314" i="50"/>
  <c r="M418" i="51"/>
  <c r="N418" i="51"/>
  <c r="L418" i="51"/>
  <c r="L288" i="51"/>
  <c r="M288" i="51"/>
  <c r="N288" i="51"/>
  <c r="R288" i="51"/>
  <c r="L340" i="51"/>
  <c r="M340" i="51"/>
  <c r="L444" i="51"/>
  <c r="R444" i="51"/>
  <c r="R210" i="51"/>
  <c r="Q210" i="51"/>
  <c r="N210" i="51"/>
  <c r="L210" i="51"/>
  <c r="N158" i="51"/>
  <c r="L158" i="51"/>
  <c r="M158" i="51"/>
  <c r="H184" i="50"/>
  <c r="D184" i="50"/>
  <c r="G210" i="50"/>
  <c r="C210" i="50"/>
  <c r="G236" i="50"/>
  <c r="E236" i="50"/>
  <c r="D236" i="50"/>
  <c r="H236" i="50"/>
  <c r="E392" i="50"/>
  <c r="D392" i="50"/>
  <c r="H392" i="50"/>
  <c r="H262" i="50"/>
  <c r="G262" i="50"/>
  <c r="E262" i="50"/>
  <c r="G158" i="50"/>
  <c r="E158" i="50"/>
  <c r="D158" i="50"/>
  <c r="H158" i="50"/>
  <c r="D444" i="50"/>
  <c r="C418" i="50"/>
  <c r="D418" i="50"/>
  <c r="N392" i="51"/>
  <c r="O392" i="51"/>
  <c r="M392" i="51"/>
  <c r="R392" i="51"/>
  <c r="O262" i="51"/>
  <c r="Q262" i="51"/>
  <c r="M262" i="51"/>
  <c r="R262" i="51"/>
  <c r="R236" i="51"/>
  <c r="N236" i="51"/>
  <c r="R184" i="51"/>
  <c r="N184" i="51"/>
  <c r="Q184" i="51"/>
  <c r="Q314" i="51"/>
  <c r="R314" i="51"/>
  <c r="N314" i="51"/>
  <c r="M314" i="51"/>
  <c r="G132" i="51"/>
  <c r="C262" i="50"/>
  <c r="D262" i="50"/>
  <c r="E288" i="50"/>
  <c r="C288" i="50"/>
  <c r="H418" i="50"/>
  <c r="G418" i="50"/>
  <c r="E418" i="50"/>
  <c r="R418" i="51"/>
  <c r="O418" i="51"/>
  <c r="Q418" i="51"/>
  <c r="O288" i="51"/>
  <c r="Q288" i="51"/>
  <c r="O340" i="51"/>
  <c r="N340" i="51"/>
  <c r="Q340" i="51"/>
  <c r="R340" i="51"/>
  <c r="Q444" i="51"/>
  <c r="M444" i="51"/>
  <c r="N444" i="51"/>
  <c r="O444" i="51"/>
  <c r="M210" i="51"/>
  <c r="O210" i="51"/>
  <c r="O158" i="51"/>
  <c r="Q158" i="51"/>
  <c r="R158" i="51"/>
  <c r="I586" i="51" l="1"/>
  <c r="I404" i="50"/>
  <c r="B418" i="50"/>
  <c r="I222" i="50"/>
  <c r="B236" i="50"/>
  <c r="I236" i="50" s="1"/>
  <c r="E237" i="50" s="1"/>
  <c r="I132" i="50"/>
  <c r="B133" i="50" s="1"/>
  <c r="I196" i="50"/>
  <c r="B210" i="50"/>
  <c r="I326" i="50"/>
  <c r="B340" i="50"/>
  <c r="I340" i="50" s="1"/>
  <c r="C341" i="50" s="1"/>
  <c r="I248" i="50"/>
  <c r="B262" i="50"/>
  <c r="I262" i="50" s="1"/>
  <c r="E263" i="50" s="1"/>
  <c r="I170" i="50"/>
  <c r="B184" i="50"/>
  <c r="I352" i="50"/>
  <c r="I118" i="51"/>
  <c r="B132" i="51"/>
  <c r="I144" i="50"/>
  <c r="B158" i="50"/>
  <c r="I158" i="50" s="1"/>
  <c r="H159" i="50" s="1"/>
  <c r="I378" i="50"/>
  <c r="B392" i="50"/>
  <c r="I392" i="50" s="1"/>
  <c r="G393" i="50" s="1"/>
  <c r="I274" i="50"/>
  <c r="B288" i="50"/>
  <c r="I288" i="50" s="1"/>
  <c r="D289" i="50" s="1"/>
  <c r="I430" i="50"/>
  <c r="B444" i="50"/>
  <c r="I444" i="50" s="1"/>
  <c r="D445" i="50" s="1"/>
  <c r="I300" i="50"/>
  <c r="B314" i="50"/>
  <c r="H158" i="51"/>
  <c r="G158" i="51"/>
  <c r="E158" i="51"/>
  <c r="E210" i="51"/>
  <c r="C210" i="51"/>
  <c r="E444" i="51"/>
  <c r="D444" i="51"/>
  <c r="C444" i="51"/>
  <c r="G444" i="51"/>
  <c r="H340" i="51"/>
  <c r="G340" i="51"/>
  <c r="D340" i="51"/>
  <c r="E340" i="51"/>
  <c r="G288" i="51"/>
  <c r="E288" i="51"/>
  <c r="G418" i="51"/>
  <c r="E418" i="51"/>
  <c r="H418" i="51"/>
  <c r="C340" i="51"/>
  <c r="H288" i="51"/>
  <c r="D288" i="51"/>
  <c r="C288" i="51"/>
  <c r="D418" i="51"/>
  <c r="C418" i="51"/>
  <c r="E314" i="51"/>
  <c r="E184" i="51"/>
  <c r="C184" i="51"/>
  <c r="C236" i="51"/>
  <c r="E236" i="51"/>
  <c r="G236" i="51"/>
  <c r="C314" i="51"/>
  <c r="D314" i="51"/>
  <c r="H314" i="51"/>
  <c r="G314" i="51"/>
  <c r="G184" i="51"/>
  <c r="D184" i="51"/>
  <c r="H184" i="51"/>
  <c r="D236" i="51"/>
  <c r="H236" i="51"/>
  <c r="H262" i="51"/>
  <c r="C262" i="51"/>
  <c r="G262" i="51"/>
  <c r="E262" i="51"/>
  <c r="H392" i="51"/>
  <c r="C392" i="51"/>
  <c r="E392" i="51"/>
  <c r="D392" i="51"/>
  <c r="C158" i="51"/>
  <c r="D158" i="51"/>
  <c r="D210" i="51"/>
  <c r="G210" i="51"/>
  <c r="H210" i="51"/>
  <c r="H444" i="51"/>
  <c r="D262" i="51"/>
  <c r="G392" i="51"/>
  <c r="E393" i="50" l="1"/>
  <c r="G263" i="50"/>
  <c r="C445" i="50"/>
  <c r="G445" i="50"/>
  <c r="E445" i="50"/>
  <c r="E341" i="50"/>
  <c r="G341" i="50"/>
  <c r="D237" i="50"/>
  <c r="H237" i="50"/>
  <c r="H263" i="50"/>
  <c r="J340" i="50"/>
  <c r="J236" i="50"/>
  <c r="H341" i="50"/>
  <c r="G237" i="50"/>
  <c r="H393" i="50"/>
  <c r="G289" i="50"/>
  <c r="H289" i="50"/>
  <c r="D341" i="50"/>
  <c r="C289" i="50"/>
  <c r="C237" i="50"/>
  <c r="C393" i="50"/>
  <c r="C263" i="50"/>
  <c r="I378" i="51"/>
  <c r="B392" i="51"/>
  <c r="I392" i="51" s="1"/>
  <c r="G393" i="51" s="1"/>
  <c r="I404" i="51"/>
  <c r="B418" i="51"/>
  <c r="I418" i="51" s="1"/>
  <c r="H419" i="51" s="1"/>
  <c r="I144" i="51"/>
  <c r="B158" i="51"/>
  <c r="I158" i="51" s="1"/>
  <c r="D159" i="51" s="1"/>
  <c r="I326" i="51"/>
  <c r="B340" i="51"/>
  <c r="I340" i="51" s="1"/>
  <c r="E341" i="51" s="1"/>
  <c r="I430" i="51"/>
  <c r="B444" i="51"/>
  <c r="J392" i="50"/>
  <c r="D159" i="50"/>
  <c r="I196" i="51"/>
  <c r="B210" i="51"/>
  <c r="I352" i="51"/>
  <c r="I274" i="51"/>
  <c r="B288" i="51"/>
  <c r="I288" i="51" s="1"/>
  <c r="E289" i="51" s="1"/>
  <c r="B445" i="50"/>
  <c r="I445" i="50"/>
  <c r="F445" i="50"/>
  <c r="X445" i="50"/>
  <c r="Y445" i="50"/>
  <c r="AC445" i="50"/>
  <c r="V445" i="50"/>
  <c r="Z445" i="50"/>
  <c r="W445" i="50"/>
  <c r="AA445" i="50"/>
  <c r="B289" i="50"/>
  <c r="F289" i="50"/>
  <c r="I289" i="50"/>
  <c r="W289" i="50"/>
  <c r="AA289" i="50"/>
  <c r="Y289" i="50"/>
  <c r="AC289" i="50"/>
  <c r="V289" i="50"/>
  <c r="X289" i="50"/>
  <c r="Z289" i="50"/>
  <c r="J158" i="50"/>
  <c r="G159" i="50"/>
  <c r="I248" i="51"/>
  <c r="B262" i="51"/>
  <c r="I222" i="51"/>
  <c r="B236" i="51"/>
  <c r="I236" i="51" s="1"/>
  <c r="H237" i="51" s="1"/>
  <c r="J444" i="50"/>
  <c r="J288" i="50"/>
  <c r="E159" i="50"/>
  <c r="B341" i="50"/>
  <c r="F341" i="50"/>
  <c r="I341" i="50"/>
  <c r="AC341" i="50"/>
  <c r="Z341" i="50"/>
  <c r="W341" i="50"/>
  <c r="X341" i="50"/>
  <c r="Y341" i="50"/>
  <c r="V341" i="50"/>
  <c r="AA341" i="50"/>
  <c r="B237" i="50"/>
  <c r="F237" i="50"/>
  <c r="I237" i="50"/>
  <c r="Y237" i="50"/>
  <c r="V237" i="50"/>
  <c r="W237" i="50"/>
  <c r="Z237" i="50"/>
  <c r="AA237" i="50"/>
  <c r="AC237" i="50"/>
  <c r="X237" i="50"/>
  <c r="I210" i="50"/>
  <c r="G237" i="51"/>
  <c r="I132" i="51"/>
  <c r="B133" i="51" s="1"/>
  <c r="I184" i="50"/>
  <c r="I418" i="50"/>
  <c r="B419" i="50" s="1"/>
  <c r="B159" i="50"/>
  <c r="F159" i="50"/>
  <c r="I159" i="50"/>
  <c r="AA159" i="50"/>
  <c r="Y159" i="50"/>
  <c r="W159" i="50"/>
  <c r="Z159" i="50"/>
  <c r="V159" i="50"/>
  <c r="AC159" i="50"/>
  <c r="X159" i="50"/>
  <c r="E237" i="51"/>
  <c r="I40" i="50"/>
  <c r="I314" i="50"/>
  <c r="B263" i="50"/>
  <c r="I263" i="50"/>
  <c r="F263" i="50"/>
  <c r="W263" i="50"/>
  <c r="V263" i="50"/>
  <c r="Z263" i="50"/>
  <c r="AA263" i="50"/>
  <c r="AC263" i="50"/>
  <c r="Y263" i="50"/>
  <c r="X263" i="50"/>
  <c r="H445" i="50"/>
  <c r="E289" i="50"/>
  <c r="D237" i="51"/>
  <c r="I170" i="51"/>
  <c r="B184" i="51"/>
  <c r="I184" i="51" s="1"/>
  <c r="H185" i="51" s="1"/>
  <c r="C237" i="51"/>
  <c r="I300" i="51"/>
  <c r="B314" i="51"/>
  <c r="I314" i="51" s="1"/>
  <c r="C315" i="51" s="1"/>
  <c r="I92" i="51"/>
  <c r="B393" i="50"/>
  <c r="F393" i="50"/>
  <c r="I393" i="50"/>
  <c r="AC393" i="50"/>
  <c r="Y393" i="50"/>
  <c r="Z393" i="50"/>
  <c r="AA393" i="50"/>
  <c r="W393" i="50"/>
  <c r="X393" i="50"/>
  <c r="V393" i="50"/>
  <c r="C159" i="50"/>
  <c r="D393" i="50"/>
  <c r="J262" i="50"/>
  <c r="D263" i="50"/>
  <c r="J132" i="50"/>
  <c r="I133" i="50"/>
  <c r="F133" i="50"/>
  <c r="Z133" i="50"/>
  <c r="AC133" i="50"/>
  <c r="V133" i="50"/>
  <c r="W133" i="50"/>
  <c r="AA133" i="50"/>
  <c r="Y133" i="50"/>
  <c r="X133" i="50"/>
  <c r="H133" i="50"/>
  <c r="E133" i="50"/>
  <c r="D133" i="50"/>
  <c r="G133" i="50"/>
  <c r="C133" i="50"/>
  <c r="D289" i="51" l="1"/>
  <c r="G159" i="51"/>
  <c r="C341" i="51"/>
  <c r="E185" i="51"/>
  <c r="J288" i="51"/>
  <c r="G341" i="51"/>
  <c r="C393" i="51"/>
  <c r="C289" i="51"/>
  <c r="G289" i="51"/>
  <c r="H289" i="51"/>
  <c r="G185" i="51"/>
  <c r="H315" i="51"/>
  <c r="J184" i="51"/>
  <c r="D185" i="51"/>
  <c r="J236" i="51"/>
  <c r="D393" i="51"/>
  <c r="H393" i="51"/>
  <c r="E393" i="51"/>
  <c r="J158" i="51"/>
  <c r="J184" i="50"/>
  <c r="F185" i="50"/>
  <c r="I185" i="50"/>
  <c r="X185" i="50"/>
  <c r="W185" i="50"/>
  <c r="AA185" i="50"/>
  <c r="Y185" i="50"/>
  <c r="AC185" i="50"/>
  <c r="V185" i="50"/>
  <c r="Z185" i="50"/>
  <c r="D185" i="50"/>
  <c r="C185" i="50"/>
  <c r="E185" i="50"/>
  <c r="G185" i="50"/>
  <c r="H185" i="50"/>
  <c r="B419" i="51"/>
  <c r="I419" i="51"/>
  <c r="F419" i="51"/>
  <c r="X419" i="51"/>
  <c r="Y419" i="51"/>
  <c r="W419" i="51"/>
  <c r="V419" i="51"/>
  <c r="AA419" i="51"/>
  <c r="AC419" i="51"/>
  <c r="Z419" i="51"/>
  <c r="I315" i="50"/>
  <c r="F315" i="50"/>
  <c r="Y315" i="50"/>
  <c r="Z315" i="50"/>
  <c r="AC315" i="50"/>
  <c r="X315" i="50"/>
  <c r="V315" i="50"/>
  <c r="W315" i="50"/>
  <c r="AA315" i="50"/>
  <c r="H315" i="50"/>
  <c r="G315" i="50"/>
  <c r="C315" i="50"/>
  <c r="D315" i="50"/>
  <c r="E315" i="50"/>
  <c r="B185" i="50"/>
  <c r="J210" i="50"/>
  <c r="F211" i="50"/>
  <c r="I211" i="50"/>
  <c r="Y211" i="50"/>
  <c r="AA211" i="50"/>
  <c r="Z211" i="50"/>
  <c r="W211" i="50"/>
  <c r="AC211" i="50"/>
  <c r="X211" i="50"/>
  <c r="V211" i="50"/>
  <c r="H211" i="50"/>
  <c r="E211" i="50"/>
  <c r="G211" i="50"/>
  <c r="C211" i="50"/>
  <c r="D211" i="50"/>
  <c r="C419" i="51"/>
  <c r="B159" i="51"/>
  <c r="I159" i="51"/>
  <c r="F159" i="51"/>
  <c r="W159" i="51"/>
  <c r="Y159" i="51"/>
  <c r="Z159" i="51"/>
  <c r="AC159" i="51"/>
  <c r="V159" i="51"/>
  <c r="X159" i="51"/>
  <c r="AA159" i="51"/>
  <c r="J314" i="51"/>
  <c r="H133" i="51"/>
  <c r="F133" i="51"/>
  <c r="I133" i="51"/>
  <c r="V133" i="51"/>
  <c r="AC133" i="51"/>
  <c r="W133" i="51"/>
  <c r="Y133" i="51"/>
  <c r="Z133" i="51"/>
  <c r="AA133" i="51"/>
  <c r="X133" i="51"/>
  <c r="C133" i="51"/>
  <c r="E133" i="51"/>
  <c r="G133" i="51"/>
  <c r="D133" i="51"/>
  <c r="I262" i="51"/>
  <c r="J262" i="51" s="1"/>
  <c r="J418" i="51"/>
  <c r="J314" i="50"/>
  <c r="G419" i="51"/>
  <c r="B341" i="51"/>
  <c r="F341" i="51"/>
  <c r="I341" i="51"/>
  <c r="W341" i="51"/>
  <c r="AC341" i="51"/>
  <c r="V341" i="51"/>
  <c r="Z341" i="51"/>
  <c r="Y341" i="51"/>
  <c r="X341" i="51"/>
  <c r="AA341" i="51"/>
  <c r="B393" i="51"/>
  <c r="I393" i="51"/>
  <c r="F393" i="51"/>
  <c r="AC393" i="51"/>
  <c r="V393" i="51"/>
  <c r="W393" i="51"/>
  <c r="X393" i="51"/>
  <c r="Y393" i="51"/>
  <c r="AA393" i="51"/>
  <c r="Z393" i="51"/>
  <c r="B185" i="51"/>
  <c r="F185" i="51"/>
  <c r="I185" i="51"/>
  <c r="AA185" i="51"/>
  <c r="X185" i="51"/>
  <c r="W185" i="51"/>
  <c r="Y185" i="51"/>
  <c r="V185" i="51"/>
  <c r="Z185" i="51"/>
  <c r="AC185" i="51"/>
  <c r="J132" i="51"/>
  <c r="H159" i="51"/>
  <c r="H341" i="51"/>
  <c r="D341" i="51"/>
  <c r="J340" i="51"/>
  <c r="J392" i="51"/>
  <c r="B315" i="51"/>
  <c r="I315" i="51"/>
  <c r="F315" i="51"/>
  <c r="Z315" i="51"/>
  <c r="W315" i="51"/>
  <c r="AA315" i="51"/>
  <c r="Y315" i="51"/>
  <c r="V315" i="51"/>
  <c r="AC315" i="51"/>
  <c r="X315" i="51"/>
  <c r="I40" i="51"/>
  <c r="E315" i="51"/>
  <c r="C185" i="51"/>
  <c r="D419" i="51"/>
  <c r="E419" i="51"/>
  <c r="I444" i="51"/>
  <c r="J444" i="51" s="1"/>
  <c r="G315" i="51"/>
  <c r="E159" i="51"/>
  <c r="I14" i="50"/>
  <c r="B315" i="50"/>
  <c r="J418" i="50"/>
  <c r="I419" i="50"/>
  <c r="F419" i="50"/>
  <c r="V419" i="50"/>
  <c r="Y419" i="50"/>
  <c r="Z419" i="50"/>
  <c r="W419" i="50"/>
  <c r="X419" i="50"/>
  <c r="AA419" i="50"/>
  <c r="AC419" i="50"/>
  <c r="D419" i="50"/>
  <c r="H419" i="50"/>
  <c r="G419" i="50"/>
  <c r="E419" i="50"/>
  <c r="C419" i="50"/>
  <c r="B211" i="50"/>
  <c r="B237" i="51"/>
  <c r="I237" i="51"/>
  <c r="F237" i="51"/>
  <c r="V237" i="51"/>
  <c r="X237" i="51"/>
  <c r="AA237" i="51"/>
  <c r="Z237" i="51"/>
  <c r="W237" i="51"/>
  <c r="AC237" i="51"/>
  <c r="Y237" i="51"/>
  <c r="B289" i="51"/>
  <c r="F289" i="51"/>
  <c r="I289" i="51"/>
  <c r="X289" i="51"/>
  <c r="AC289" i="51"/>
  <c r="Y289" i="51"/>
  <c r="V289" i="51"/>
  <c r="AA289" i="51"/>
  <c r="W289" i="51"/>
  <c r="Z289" i="51"/>
  <c r="I210" i="51"/>
  <c r="B211" i="51" s="1"/>
  <c r="C159" i="51"/>
  <c r="D315" i="51"/>
  <c r="B445" i="51" l="1"/>
  <c r="B263" i="51"/>
  <c r="I14" i="51"/>
  <c r="J210" i="51"/>
  <c r="F211" i="51"/>
  <c r="I211" i="51"/>
  <c r="W211" i="51"/>
  <c r="Y211" i="51"/>
  <c r="AA211" i="51"/>
  <c r="V211" i="51"/>
  <c r="Z211" i="51"/>
  <c r="X211" i="51"/>
  <c r="AC211" i="51"/>
  <c r="C211" i="51"/>
  <c r="D211" i="51"/>
  <c r="E211" i="51"/>
  <c r="G211" i="51"/>
  <c r="H211" i="51"/>
  <c r="H263" i="51"/>
  <c r="I263" i="51"/>
  <c r="F263" i="51"/>
  <c r="X263" i="51"/>
  <c r="W263" i="51"/>
  <c r="Z263" i="51"/>
  <c r="V263" i="51"/>
  <c r="AC263" i="51"/>
  <c r="Y263" i="51"/>
  <c r="AA263" i="51"/>
  <c r="C263" i="51"/>
  <c r="D263" i="51"/>
  <c r="E263" i="51"/>
  <c r="G263" i="51"/>
  <c r="G445" i="51"/>
  <c r="I445" i="51"/>
  <c r="F445" i="51"/>
  <c r="V445" i="51"/>
  <c r="Z445" i="51"/>
  <c r="X445" i="51"/>
  <c r="AC445" i="51"/>
  <c r="W445" i="51"/>
  <c r="AA445" i="51"/>
  <c r="Y445" i="51"/>
  <c r="H445" i="51"/>
  <c r="D445" i="51"/>
  <c r="C445" i="51"/>
  <c r="E445" i="51"/>
  <c r="I595" i="52" l="1"/>
  <c r="I596" i="52"/>
  <c r="I622" i="52" l="1"/>
  <c r="I621" i="52"/>
  <c r="S596" i="52"/>
  <c r="S595" i="52"/>
  <c r="I101" i="52" l="1"/>
  <c r="I102" i="52"/>
  <c r="S621" i="52"/>
  <c r="AG621" i="52" s="1"/>
  <c r="S622" i="52"/>
  <c r="AG622" i="52" s="1"/>
  <c r="I23" i="52" l="1"/>
  <c r="I24" i="52"/>
  <c r="S102" i="52"/>
  <c r="S101" i="52"/>
  <c r="S24" i="52" l="1"/>
  <c r="T24" i="52" s="1"/>
  <c r="S23" i="52"/>
  <c r="T23" i="52" s="1"/>
  <c r="G600" i="51" l="1"/>
  <c r="H600" i="51"/>
  <c r="E600" i="51"/>
  <c r="D600" i="51"/>
  <c r="I590" i="51" l="1"/>
  <c r="B600" i="51"/>
  <c r="H106" i="51"/>
  <c r="D600" i="50"/>
  <c r="E600" i="50"/>
  <c r="G600" i="50"/>
  <c r="N600" i="51"/>
  <c r="O600" i="51"/>
  <c r="H600" i="50"/>
  <c r="L600" i="51"/>
  <c r="R600" i="51"/>
  <c r="Q600" i="51"/>
  <c r="I600" i="51" l="1"/>
  <c r="B601" i="51"/>
  <c r="I590" i="50"/>
  <c r="B600" i="50"/>
  <c r="I600" i="50" s="1"/>
  <c r="D601" i="50" s="1"/>
  <c r="H106" i="50"/>
  <c r="R106" i="51"/>
  <c r="N600" i="50"/>
  <c r="O600" i="50"/>
  <c r="L600" i="50"/>
  <c r="R600" i="50"/>
  <c r="Q600" i="50"/>
  <c r="J600" i="50" l="1"/>
  <c r="J600" i="51"/>
  <c r="I601" i="51"/>
  <c r="F601" i="51"/>
  <c r="C601" i="51"/>
  <c r="D601" i="51"/>
  <c r="H601" i="51"/>
  <c r="G601" i="51"/>
  <c r="E601" i="51"/>
  <c r="B601" i="50"/>
  <c r="I601" i="50"/>
  <c r="F601" i="50"/>
  <c r="C601" i="50"/>
  <c r="G601" i="50"/>
  <c r="H601" i="50"/>
  <c r="E601" i="50"/>
  <c r="R106" i="50"/>
  <c r="E600" i="53" l="1"/>
  <c r="G600" i="53"/>
  <c r="H600" i="53"/>
  <c r="D600" i="53"/>
  <c r="I590" i="53" l="1"/>
  <c r="B600" i="53"/>
  <c r="H106" i="53"/>
  <c r="N600" i="53"/>
  <c r="O600" i="53"/>
  <c r="G600" i="52"/>
  <c r="H600" i="52"/>
  <c r="D600" i="52"/>
  <c r="R600" i="53"/>
  <c r="Q600" i="53"/>
  <c r="L600" i="53"/>
  <c r="E600" i="52"/>
  <c r="I590" i="52" l="1"/>
  <c r="B600" i="52"/>
  <c r="I600" i="52" s="1"/>
  <c r="I600" i="53"/>
  <c r="B601" i="53"/>
  <c r="E601" i="52"/>
  <c r="D601" i="52"/>
  <c r="H601" i="52"/>
  <c r="R106" i="53"/>
  <c r="H106" i="52"/>
  <c r="O600" i="52"/>
  <c r="N600" i="52"/>
  <c r="R600" i="52"/>
  <c r="Q600" i="52"/>
  <c r="J600" i="53" l="1"/>
  <c r="F601" i="53"/>
  <c r="I601" i="53"/>
  <c r="C601" i="53"/>
  <c r="D601" i="53"/>
  <c r="H601" i="53"/>
  <c r="G601" i="53"/>
  <c r="E601" i="53"/>
  <c r="S590" i="52"/>
  <c r="L600" i="52"/>
  <c r="B601" i="52"/>
  <c r="I601" i="52"/>
  <c r="F601" i="52"/>
  <c r="C601" i="52"/>
  <c r="G601" i="52"/>
  <c r="J600" i="52"/>
  <c r="R106" i="52"/>
  <c r="I151" i="48" l="1"/>
  <c r="AI387" i="48" l="1"/>
  <c r="S387" i="48"/>
  <c r="AJ387" i="48" s="1"/>
  <c r="S49" i="48" l="1"/>
  <c r="AI49" i="48"/>
  <c r="I387" i="48"/>
  <c r="AJ49" i="48" l="1"/>
  <c r="I49" i="48"/>
  <c r="S23" i="48"/>
  <c r="I388" i="48"/>
  <c r="I50" i="48" l="1"/>
  <c r="I23" i="48"/>
  <c r="T23" i="48" s="1"/>
  <c r="I24" i="48" l="1"/>
  <c r="T24" i="48" s="1"/>
  <c r="X210" i="48" l="1"/>
  <c r="Z210" i="48"/>
  <c r="AD210" i="48"/>
  <c r="AF210" i="48"/>
  <c r="W210" i="48"/>
  <c r="Y210" i="48"/>
  <c r="AE210" i="48"/>
  <c r="AG210" i="48"/>
  <c r="AD418" i="48"/>
  <c r="AH366" i="48"/>
  <c r="AC366" i="48"/>
  <c r="AH340" i="48"/>
  <c r="AC340" i="48"/>
  <c r="AD314" i="48"/>
  <c r="Z314" i="48"/>
  <c r="Y314" i="48"/>
  <c r="AH314" i="48"/>
  <c r="AH288" i="48"/>
  <c r="AC288" i="48"/>
  <c r="AA288" i="48"/>
  <c r="AD262" i="48"/>
  <c r="V262" i="48"/>
  <c r="AH236" i="48"/>
  <c r="AC210" i="48"/>
  <c r="AH184" i="48"/>
  <c r="AC184" i="48"/>
  <c r="AH158" i="48"/>
  <c r="AC158" i="48"/>
  <c r="AC262" i="48" l="1"/>
  <c r="AH210" i="48"/>
  <c r="AH262" i="48"/>
  <c r="AC314" i="48"/>
  <c r="AA314" i="48"/>
  <c r="Y288" i="48"/>
  <c r="AE54" i="48"/>
  <c r="X54" i="48"/>
  <c r="W54" i="48"/>
  <c r="V418" i="48"/>
  <c r="N314" i="48"/>
  <c r="M314" i="48"/>
  <c r="V314" i="48"/>
  <c r="L262" i="48"/>
  <c r="AA262" i="48"/>
  <c r="AC236" i="48"/>
  <c r="M210" i="48"/>
  <c r="N210" i="48"/>
  <c r="V210" i="48"/>
  <c r="R210" i="48"/>
  <c r="Q210" i="48"/>
  <c r="V184" i="48"/>
  <c r="AC392" i="48" l="1"/>
  <c r="AH392" i="48"/>
  <c r="AC418" i="48"/>
  <c r="AH418" i="48"/>
  <c r="AD54" i="48"/>
  <c r="Y54" i="48"/>
  <c r="O236" i="48"/>
  <c r="AA444" i="48"/>
  <c r="AA158" i="48"/>
  <c r="O314" i="48"/>
  <c r="O340" i="48"/>
  <c r="AA184" i="48"/>
  <c r="AA210" i="48"/>
  <c r="O366" i="48"/>
  <c r="O288" i="48"/>
  <c r="Z392" i="48"/>
  <c r="I199" i="48"/>
  <c r="M288" i="48"/>
  <c r="Q54" i="48"/>
  <c r="Z54" i="48"/>
  <c r="I43" i="48"/>
  <c r="I274" i="48"/>
  <c r="L418" i="48"/>
  <c r="AA418" i="48"/>
  <c r="AA392" i="48"/>
  <c r="D314" i="48"/>
  <c r="C314" i="48"/>
  <c r="L314" i="48"/>
  <c r="O262" i="48"/>
  <c r="H210" i="48"/>
  <c r="C210" i="48"/>
  <c r="G210" i="48"/>
  <c r="L210" i="48"/>
  <c r="D210" i="48"/>
  <c r="L184" i="48"/>
  <c r="E288" i="48" l="1"/>
  <c r="O210" i="48"/>
  <c r="E236" i="48"/>
  <c r="I221" i="48"/>
  <c r="E314" i="48"/>
  <c r="I299" i="48"/>
  <c r="O444" i="48"/>
  <c r="I255" i="48"/>
  <c r="B262" i="48"/>
  <c r="I325" i="48"/>
  <c r="E340" i="48"/>
  <c r="I351" i="48"/>
  <c r="E366" i="48"/>
  <c r="M54" i="48"/>
  <c r="O158" i="48"/>
  <c r="N392" i="48"/>
  <c r="I247" i="48"/>
  <c r="O184" i="48"/>
  <c r="C288" i="48"/>
  <c r="I288" i="48" s="1"/>
  <c r="I273" i="48"/>
  <c r="AA54" i="48"/>
  <c r="G54" i="48"/>
  <c r="O418" i="48"/>
  <c r="O392" i="48"/>
  <c r="I248" i="48"/>
  <c r="I196" i="48"/>
  <c r="M28" i="48" l="1"/>
  <c r="C289" i="48"/>
  <c r="I289" i="48"/>
  <c r="F289" i="48"/>
  <c r="Z289" i="48"/>
  <c r="X289" i="48"/>
  <c r="V289" i="48"/>
  <c r="W289" i="48"/>
  <c r="B289" i="48"/>
  <c r="H289" i="48"/>
  <c r="G289" i="48"/>
  <c r="D289" i="48"/>
  <c r="AA289" i="48"/>
  <c r="AC289" i="48"/>
  <c r="Y289" i="48"/>
  <c r="E367" i="48"/>
  <c r="I366" i="48"/>
  <c r="I200" i="48"/>
  <c r="B210" i="48"/>
  <c r="I340" i="48"/>
  <c r="I236" i="48"/>
  <c r="E262" i="48"/>
  <c r="I262" i="48" s="1"/>
  <c r="J366" i="48"/>
  <c r="I403" i="48"/>
  <c r="I307" i="48"/>
  <c r="B314" i="48"/>
  <c r="I314" i="48" s="1"/>
  <c r="E315" i="48" s="1"/>
  <c r="C54" i="48"/>
  <c r="E289" i="48"/>
  <c r="I177" i="48"/>
  <c r="B184" i="48"/>
  <c r="I411" i="48"/>
  <c r="B418" i="48"/>
  <c r="I429" i="48"/>
  <c r="E444" i="48"/>
  <c r="E158" i="48"/>
  <c r="I158" i="48" s="1"/>
  <c r="I143" i="48"/>
  <c r="D392" i="48"/>
  <c r="I377" i="48"/>
  <c r="I17" i="48"/>
  <c r="I195" i="48"/>
  <c r="E210" i="48"/>
  <c r="E184" i="48"/>
  <c r="I169" i="48"/>
  <c r="J288" i="48"/>
  <c r="J314" i="48"/>
  <c r="I47" i="48"/>
  <c r="I404" i="48"/>
  <c r="I378" i="48"/>
  <c r="AH132" i="48"/>
  <c r="B263" i="48" l="1"/>
  <c r="J262" i="48"/>
  <c r="I237" i="48"/>
  <c r="F237" i="48"/>
  <c r="V237" i="48"/>
  <c r="Y237" i="48"/>
  <c r="Z237" i="48"/>
  <c r="AA237" i="48"/>
  <c r="W237" i="48"/>
  <c r="X237" i="48"/>
  <c r="G237" i="48"/>
  <c r="D237" i="48"/>
  <c r="H237" i="48"/>
  <c r="C237" i="48"/>
  <c r="B237" i="48"/>
  <c r="AC237" i="48"/>
  <c r="J236" i="48"/>
  <c r="E237" i="48"/>
  <c r="F367" i="48"/>
  <c r="I367" i="48"/>
  <c r="AA367" i="48"/>
  <c r="Y367" i="48"/>
  <c r="Z367" i="48"/>
  <c r="X367" i="48"/>
  <c r="W367" i="48"/>
  <c r="V367" i="48"/>
  <c r="D367" i="48"/>
  <c r="B367" i="48"/>
  <c r="G367" i="48"/>
  <c r="H367" i="48"/>
  <c r="C367" i="48"/>
  <c r="AC367" i="48"/>
  <c r="J340" i="48"/>
  <c r="I341" i="48"/>
  <c r="F341" i="48"/>
  <c r="AA341" i="48"/>
  <c r="W341" i="48"/>
  <c r="Z341" i="48"/>
  <c r="Y341" i="48"/>
  <c r="X341" i="48"/>
  <c r="V341" i="48"/>
  <c r="D341" i="48"/>
  <c r="B341" i="48"/>
  <c r="C341" i="48"/>
  <c r="G341" i="48"/>
  <c r="H341" i="48"/>
  <c r="AC341" i="48"/>
  <c r="E392" i="48"/>
  <c r="E341" i="48"/>
  <c r="I184" i="48"/>
  <c r="J184" i="48" s="1"/>
  <c r="B315" i="48"/>
  <c r="I315" i="48"/>
  <c r="F315" i="48"/>
  <c r="X315" i="48"/>
  <c r="W315" i="48"/>
  <c r="H315" i="48"/>
  <c r="G315" i="48"/>
  <c r="Y315" i="48"/>
  <c r="Z315" i="48"/>
  <c r="AC315" i="48"/>
  <c r="AA315" i="48"/>
  <c r="V315" i="48"/>
  <c r="D315" i="48"/>
  <c r="C315" i="48"/>
  <c r="E263" i="48"/>
  <c r="I444" i="48"/>
  <c r="E445" i="48" s="1"/>
  <c r="I44" i="48"/>
  <c r="C28" i="48"/>
  <c r="J158" i="48"/>
  <c r="I210" i="48"/>
  <c r="J210" i="48" s="1"/>
  <c r="E159" i="48"/>
  <c r="I159" i="48"/>
  <c r="F159" i="48"/>
  <c r="X159" i="48"/>
  <c r="Z159" i="48"/>
  <c r="W159" i="48"/>
  <c r="Y159" i="48"/>
  <c r="V159" i="48"/>
  <c r="D159" i="48"/>
  <c r="G159" i="48"/>
  <c r="H159" i="48"/>
  <c r="C159" i="48"/>
  <c r="B159" i="48"/>
  <c r="AC159" i="48"/>
  <c r="AA159" i="48"/>
  <c r="F263" i="48"/>
  <c r="I263" i="48"/>
  <c r="X263" i="48"/>
  <c r="Y263" i="48"/>
  <c r="W263" i="48"/>
  <c r="Z263" i="48"/>
  <c r="C263" i="48"/>
  <c r="H263" i="48"/>
  <c r="G263" i="48"/>
  <c r="D263" i="48"/>
  <c r="AC263" i="48"/>
  <c r="V263" i="48"/>
  <c r="AA263" i="48"/>
  <c r="E418" i="48"/>
  <c r="I418" i="48" s="1"/>
  <c r="I40" i="48"/>
  <c r="AH54" i="48"/>
  <c r="AF132" i="48"/>
  <c r="E185" i="48" l="1"/>
  <c r="E419" i="48"/>
  <c r="I419" i="48"/>
  <c r="F419" i="48"/>
  <c r="W419" i="48"/>
  <c r="X419" i="48"/>
  <c r="Z419" i="48"/>
  <c r="Y419" i="48"/>
  <c r="C419" i="48"/>
  <c r="H419" i="48"/>
  <c r="D419" i="48"/>
  <c r="G419" i="48"/>
  <c r="V419" i="48"/>
  <c r="AC419" i="48"/>
  <c r="AA419" i="48"/>
  <c r="B419" i="48"/>
  <c r="J418" i="48"/>
  <c r="J444" i="48"/>
  <c r="I445" i="48"/>
  <c r="F445" i="48"/>
  <c r="W445" i="48"/>
  <c r="X445" i="48"/>
  <c r="AC445" i="48"/>
  <c r="Y445" i="48"/>
  <c r="Z445" i="48"/>
  <c r="V445" i="48"/>
  <c r="D445" i="48"/>
  <c r="C445" i="48"/>
  <c r="G445" i="48"/>
  <c r="H445" i="48"/>
  <c r="B445" i="48"/>
  <c r="AA445" i="48"/>
  <c r="B211" i="48"/>
  <c r="F211" i="48"/>
  <c r="I211" i="48"/>
  <c r="X211" i="48"/>
  <c r="W211" i="48"/>
  <c r="Z211" i="48"/>
  <c r="AC211" i="48"/>
  <c r="Y211" i="48"/>
  <c r="V211" i="48"/>
  <c r="G211" i="48"/>
  <c r="H211" i="48"/>
  <c r="AA211" i="48"/>
  <c r="D211" i="48"/>
  <c r="C211" i="48"/>
  <c r="I392" i="48"/>
  <c r="E211" i="48"/>
  <c r="O132" i="48"/>
  <c r="B185" i="48"/>
  <c r="F185" i="48"/>
  <c r="I185" i="48"/>
  <c r="X185" i="48"/>
  <c r="Z185" i="48"/>
  <c r="W185" i="48"/>
  <c r="Y185" i="48"/>
  <c r="D185" i="48"/>
  <c r="C185" i="48"/>
  <c r="H185" i="48"/>
  <c r="G185" i="48"/>
  <c r="AC185" i="48"/>
  <c r="V185" i="48"/>
  <c r="AA185" i="48"/>
  <c r="AF54" i="48"/>
  <c r="O54" i="48"/>
  <c r="R132" i="48"/>
  <c r="F393" i="48" l="1"/>
  <c r="I393" i="48"/>
  <c r="V393" i="48"/>
  <c r="X393" i="48"/>
  <c r="W393" i="48"/>
  <c r="Y393" i="48"/>
  <c r="B393" i="48"/>
  <c r="G393" i="48"/>
  <c r="C393" i="48"/>
  <c r="H393" i="48"/>
  <c r="AC393" i="48"/>
  <c r="AA393" i="48"/>
  <c r="Z393" i="48"/>
  <c r="D393" i="48"/>
  <c r="J392" i="48"/>
  <c r="E132" i="48"/>
  <c r="I117" i="48"/>
  <c r="E393" i="48"/>
  <c r="R54" i="48"/>
  <c r="I14" i="48"/>
  <c r="H132" i="48"/>
  <c r="E54" i="48" l="1"/>
  <c r="I39" i="48"/>
  <c r="I13" i="48"/>
  <c r="H54" i="48"/>
  <c r="R28" i="48"/>
  <c r="H28" i="48" l="1"/>
  <c r="AG132" i="48" l="1"/>
  <c r="V132" i="48" l="1"/>
  <c r="AG54" i="48"/>
  <c r="N132" i="48"/>
  <c r="V54" i="48" l="1"/>
  <c r="S115" i="48"/>
  <c r="L132" i="48"/>
  <c r="N54" i="48"/>
  <c r="D132" i="48"/>
  <c r="I115" i="48" l="1"/>
  <c r="B132" i="48"/>
  <c r="I132" i="48" s="1"/>
  <c r="S37" i="48"/>
  <c r="L54" i="48"/>
  <c r="D54" i="48"/>
  <c r="I37" i="48" l="1"/>
  <c r="B54" i="48"/>
  <c r="B133" i="48"/>
  <c r="I133" i="48"/>
  <c r="F133" i="48"/>
  <c r="Z133" i="48"/>
  <c r="AA133" i="48"/>
  <c r="Y133" i="48"/>
  <c r="X133" i="48"/>
  <c r="W133" i="48"/>
  <c r="G133" i="48"/>
  <c r="C133" i="48"/>
  <c r="H133" i="48"/>
  <c r="E133" i="48"/>
  <c r="V133" i="48"/>
  <c r="D133" i="48"/>
  <c r="J132" i="48"/>
  <c r="S11" i="48"/>
  <c r="I11" i="48" l="1"/>
  <c r="T11" i="48" s="1"/>
  <c r="I54" i="48"/>
  <c r="B55" i="48"/>
  <c r="J54" i="48"/>
  <c r="D55" i="48" l="1"/>
  <c r="F55" i="48"/>
  <c r="I55" i="48"/>
  <c r="X55" i="48"/>
  <c r="W55" i="48"/>
  <c r="Z55" i="48"/>
  <c r="Y55" i="48"/>
  <c r="G55" i="48"/>
  <c r="AA55" i="48"/>
  <c r="C55" i="48"/>
  <c r="H55" i="48"/>
  <c r="E55" i="48"/>
  <c r="V55" i="48"/>
  <c r="AC132" i="48" l="1"/>
  <c r="AC133" i="48" s="1"/>
  <c r="AI115" i="48"/>
  <c r="AJ115" i="48" s="1"/>
  <c r="AC54" i="48" l="1"/>
  <c r="AC55" i="48" s="1"/>
  <c r="AI37" i="48"/>
  <c r="AJ37" i="48" s="1"/>
  <c r="AC626" i="52" l="1"/>
  <c r="W626" i="52"/>
  <c r="AA626" i="52"/>
  <c r="AB626" i="52" l="1"/>
  <c r="X626" i="52"/>
  <c r="Z626" i="52"/>
  <c r="Y626" i="52"/>
  <c r="W626" i="53" l="1"/>
  <c r="W626" i="51" l="1"/>
  <c r="G626" i="52"/>
  <c r="D626" i="52"/>
  <c r="X626" i="51"/>
  <c r="D106" i="52" l="1"/>
  <c r="G106" i="52"/>
  <c r="D626" i="51"/>
  <c r="AB626" i="51"/>
  <c r="N626" i="52"/>
  <c r="Q626" i="52"/>
  <c r="AC626" i="51"/>
  <c r="Z626" i="51"/>
  <c r="AA626" i="51"/>
  <c r="AB630" i="52" l="1"/>
  <c r="W630" i="52"/>
  <c r="Q106" i="52"/>
  <c r="N106" i="52"/>
  <c r="D106" i="51"/>
  <c r="N626" i="51"/>
  <c r="Y626" i="51"/>
  <c r="W630" i="51" l="1"/>
  <c r="N106" i="51"/>
  <c r="G626" i="51"/>
  <c r="G106" i="51" l="1"/>
  <c r="Q626" i="51"/>
  <c r="AB630" i="51" l="1"/>
  <c r="Q106" i="51"/>
  <c r="AD626" i="51"/>
  <c r="AF616" i="51" l="1"/>
  <c r="V626" i="51"/>
  <c r="B626" i="51" l="1"/>
  <c r="E626" i="51"/>
  <c r="W626" i="50"/>
  <c r="I626" i="51" l="1"/>
  <c r="B106" i="51"/>
  <c r="I616" i="51"/>
  <c r="J626" i="51" s="1"/>
  <c r="L626" i="51"/>
  <c r="L106" i="51"/>
  <c r="E106" i="51"/>
  <c r="O626" i="51"/>
  <c r="AA626" i="50"/>
  <c r="Z626" i="50"/>
  <c r="AC626" i="50"/>
  <c r="X626" i="50"/>
  <c r="AB626" i="50"/>
  <c r="S616" i="51" l="1"/>
  <c r="AG616" i="51" s="1"/>
  <c r="V630" i="51"/>
  <c r="I106" i="51"/>
  <c r="B107" i="51"/>
  <c r="I96" i="51"/>
  <c r="J106" i="51" s="1"/>
  <c r="B627" i="51"/>
  <c r="F627" i="51"/>
  <c r="I627" i="51"/>
  <c r="H627" i="51"/>
  <c r="C627" i="51"/>
  <c r="D627" i="51"/>
  <c r="G627" i="51"/>
  <c r="E107" i="51"/>
  <c r="Y630" i="51"/>
  <c r="E627" i="51"/>
  <c r="I18" i="51"/>
  <c r="O106" i="51"/>
  <c r="Y626" i="50"/>
  <c r="I107" i="51" l="1"/>
  <c r="F107" i="51"/>
  <c r="C107" i="51"/>
  <c r="H107" i="51"/>
  <c r="D107" i="51"/>
  <c r="G107" i="51"/>
  <c r="G626" i="50"/>
  <c r="D626" i="50"/>
  <c r="D106" i="50" l="1"/>
  <c r="G106" i="50"/>
  <c r="Q626" i="50"/>
  <c r="N626" i="50"/>
  <c r="AB630" i="50" l="1"/>
  <c r="W630" i="50"/>
  <c r="N106" i="50"/>
  <c r="Q106" i="50"/>
  <c r="W626" i="48"/>
  <c r="W626" i="49" l="1"/>
  <c r="AC626" i="53" l="1"/>
  <c r="AA626" i="53"/>
  <c r="X626" i="53"/>
  <c r="AC626" i="48"/>
  <c r="AB626" i="48"/>
  <c r="Z626" i="48"/>
  <c r="X626" i="48"/>
  <c r="AA626" i="48"/>
  <c r="X626" i="49" l="1"/>
  <c r="Y626" i="53"/>
  <c r="Z626" i="53"/>
  <c r="AA626" i="49"/>
  <c r="D626" i="48"/>
  <c r="Z626" i="49"/>
  <c r="AB626" i="49"/>
  <c r="AB626" i="53"/>
  <c r="AC626" i="49"/>
  <c r="Y626" i="48"/>
  <c r="G626" i="48"/>
  <c r="G106" i="48" l="1"/>
  <c r="D106" i="48"/>
  <c r="Y626" i="49"/>
  <c r="D626" i="53"/>
  <c r="N626" i="48"/>
  <c r="Q626" i="48"/>
  <c r="W630" i="48" l="1"/>
  <c r="AB630" i="48"/>
  <c r="G28" i="48"/>
  <c r="D28" i="48"/>
  <c r="D106" i="53"/>
  <c r="Q106" i="48"/>
  <c r="N106" i="48"/>
  <c r="AD626" i="48"/>
  <c r="AD626" i="49"/>
  <c r="AD626" i="52"/>
  <c r="D626" i="49"/>
  <c r="N626" i="53"/>
  <c r="G626" i="49"/>
  <c r="G626" i="53"/>
  <c r="AD626" i="50"/>
  <c r="AD626" i="53"/>
  <c r="AF616" i="52" l="1"/>
  <c r="V626" i="52"/>
  <c r="AF616" i="53"/>
  <c r="V626" i="53"/>
  <c r="W630" i="53"/>
  <c r="AF616" i="50"/>
  <c r="V626" i="50"/>
  <c r="AF616" i="49"/>
  <c r="V626" i="49"/>
  <c r="AF616" i="48"/>
  <c r="V626" i="48"/>
  <c r="N28" i="48"/>
  <c r="Q28" i="48"/>
  <c r="G106" i="49"/>
  <c r="N106" i="53"/>
  <c r="D106" i="49"/>
  <c r="N626" i="49"/>
  <c r="Q626" i="53"/>
  <c r="Q626" i="49"/>
  <c r="G106" i="53" l="1"/>
  <c r="AB630" i="49"/>
  <c r="W630" i="49"/>
  <c r="AB630" i="53"/>
  <c r="B626" i="49"/>
  <c r="B626" i="50"/>
  <c r="B626" i="48"/>
  <c r="B626" i="52"/>
  <c r="B626" i="53"/>
  <c r="Q106" i="49"/>
  <c r="Q106" i="53"/>
  <c r="N106" i="49"/>
  <c r="E626" i="50"/>
  <c r="E626" i="53"/>
  <c r="E626" i="48"/>
  <c r="E626" i="49"/>
  <c r="I616" i="49" l="1"/>
  <c r="L626" i="53"/>
  <c r="L626" i="52"/>
  <c r="I626" i="53"/>
  <c r="B106" i="52"/>
  <c r="I616" i="53"/>
  <c r="L626" i="49"/>
  <c r="L626" i="50"/>
  <c r="L626" i="48"/>
  <c r="I626" i="50"/>
  <c r="B106" i="53"/>
  <c r="I626" i="48"/>
  <c r="B627" i="48" s="1"/>
  <c r="I616" i="50"/>
  <c r="J626" i="50" s="1"/>
  <c r="I616" i="48"/>
  <c r="I626" i="49"/>
  <c r="B627" i="49" s="1"/>
  <c r="L106" i="53"/>
  <c r="I96" i="49"/>
  <c r="I96" i="48"/>
  <c r="I96" i="50"/>
  <c r="E106" i="53"/>
  <c r="O626" i="52"/>
  <c r="O626" i="49"/>
  <c r="O626" i="48"/>
  <c r="O626" i="53"/>
  <c r="O626" i="50"/>
  <c r="J626" i="48" l="1"/>
  <c r="I96" i="53"/>
  <c r="S616" i="52"/>
  <c r="AG616" i="52" s="1"/>
  <c r="E627" i="53"/>
  <c r="F627" i="53"/>
  <c r="I627" i="53"/>
  <c r="H627" i="53"/>
  <c r="C627" i="53"/>
  <c r="D627" i="53"/>
  <c r="G627" i="53"/>
  <c r="Y630" i="53"/>
  <c r="B627" i="50"/>
  <c r="I627" i="50"/>
  <c r="F627" i="50"/>
  <c r="C627" i="50"/>
  <c r="H627" i="50"/>
  <c r="D627" i="50"/>
  <c r="G627" i="50"/>
  <c r="V630" i="49"/>
  <c r="V630" i="52"/>
  <c r="Y630" i="50"/>
  <c r="V630" i="48"/>
  <c r="J626" i="53"/>
  <c r="Y630" i="48"/>
  <c r="Y630" i="49"/>
  <c r="L106" i="52"/>
  <c r="S616" i="48"/>
  <c r="AG616" i="48" s="1"/>
  <c r="E627" i="50"/>
  <c r="F627" i="49"/>
  <c r="I627" i="49"/>
  <c r="H627" i="49"/>
  <c r="C627" i="49"/>
  <c r="G627" i="49"/>
  <c r="D627" i="49"/>
  <c r="S616" i="49"/>
  <c r="AG616" i="49" s="1"/>
  <c r="F627" i="48"/>
  <c r="I627" i="48"/>
  <c r="H627" i="48"/>
  <c r="C627" i="48"/>
  <c r="D627" i="48"/>
  <c r="G627" i="48"/>
  <c r="V630" i="50"/>
  <c r="V630" i="53"/>
  <c r="E626" i="52"/>
  <c r="I616" i="52"/>
  <c r="Y630" i="52"/>
  <c r="E627" i="49"/>
  <c r="S616" i="50"/>
  <c r="AG616" i="50" s="1"/>
  <c r="S616" i="53"/>
  <c r="AG616" i="53" s="1"/>
  <c r="E627" i="48"/>
  <c r="I106" i="53"/>
  <c r="B107" i="53" s="1"/>
  <c r="B627" i="53"/>
  <c r="J626" i="49"/>
  <c r="I18" i="48"/>
  <c r="I18" i="49"/>
  <c r="I18" i="53"/>
  <c r="I18" i="50"/>
  <c r="O106" i="53"/>
  <c r="O106" i="52"/>
  <c r="E106" i="52" l="1"/>
  <c r="I106" i="52" s="1"/>
  <c r="I96" i="52"/>
  <c r="S96" i="52"/>
  <c r="I107" i="53"/>
  <c r="F107" i="53"/>
  <c r="C107" i="53"/>
  <c r="H107" i="53"/>
  <c r="D107" i="53"/>
  <c r="G107" i="53"/>
  <c r="E107" i="53"/>
  <c r="J106" i="53"/>
  <c r="I626" i="52"/>
  <c r="E627" i="52" s="1"/>
  <c r="S18" i="52"/>
  <c r="I18" i="52"/>
  <c r="J106" i="52" l="1"/>
  <c r="T18" i="52"/>
  <c r="J626" i="52"/>
  <c r="F627" i="52"/>
  <c r="I627" i="52"/>
  <c r="H627" i="52"/>
  <c r="C627" i="52"/>
  <c r="D627" i="52"/>
  <c r="G627" i="52"/>
  <c r="B627" i="52"/>
  <c r="E107" i="52"/>
  <c r="I107" i="52"/>
  <c r="F107" i="52"/>
  <c r="C107" i="52"/>
  <c r="H107" i="52"/>
  <c r="D107" i="52"/>
  <c r="G107" i="52"/>
  <c r="B107" i="52"/>
  <c r="X366" i="49" l="1"/>
  <c r="X366" i="53"/>
  <c r="X366" i="50"/>
  <c r="X366" i="52"/>
  <c r="X366" i="51"/>
  <c r="Z366" i="49"/>
  <c r="Z366" i="53"/>
  <c r="Z366" i="50"/>
  <c r="Z366" i="52"/>
  <c r="Z366" i="51"/>
  <c r="AC366" i="49"/>
  <c r="AC366" i="53"/>
  <c r="AC366" i="51"/>
  <c r="AC366" i="50"/>
  <c r="AC366" i="52"/>
  <c r="AE366" i="49"/>
  <c r="AE366" i="53"/>
  <c r="AE366" i="51"/>
  <c r="AE366" i="50"/>
  <c r="AE366" i="52"/>
  <c r="AG366" i="49"/>
  <c r="AG366" i="53"/>
  <c r="AG366" i="51"/>
  <c r="AG366" i="50"/>
  <c r="AG366" i="52"/>
  <c r="W366" i="49"/>
  <c r="W366" i="53"/>
  <c r="W366" i="51"/>
  <c r="W366" i="50"/>
  <c r="W366" i="52"/>
  <c r="Y366" i="49"/>
  <c r="Y366" i="53"/>
  <c r="Y366" i="51"/>
  <c r="Y366" i="50"/>
  <c r="Y366" i="52"/>
  <c r="AA366" i="49"/>
  <c r="AA366" i="53"/>
  <c r="AA366" i="51"/>
  <c r="AA366" i="50"/>
  <c r="AA366" i="52"/>
  <c r="AD366" i="49"/>
  <c r="AD366" i="53"/>
  <c r="AD366" i="50"/>
  <c r="AD366" i="52"/>
  <c r="AD366" i="51"/>
  <c r="AF366" i="49"/>
  <c r="AF366" i="53"/>
  <c r="AF366" i="50"/>
  <c r="AF366" i="52"/>
  <c r="AF366" i="51"/>
  <c r="AH366" i="49"/>
  <c r="AH366" i="53"/>
  <c r="AH366" i="50"/>
  <c r="AH366" i="52"/>
  <c r="AH366" i="51"/>
  <c r="AE54" i="51" l="1"/>
  <c r="X54" i="53"/>
  <c r="AF54" i="52"/>
  <c r="AD54" i="49"/>
  <c r="AG54" i="52"/>
  <c r="AE54" i="53"/>
  <c r="Z54" i="52"/>
  <c r="Z54" i="51"/>
  <c r="AG54" i="50"/>
  <c r="AH54" i="51"/>
  <c r="Y54" i="49"/>
  <c r="AG54" i="51"/>
  <c r="AC54" i="52"/>
  <c r="Z54" i="53"/>
  <c r="AD54" i="53"/>
  <c r="AA54" i="52"/>
  <c r="AE54" i="49"/>
  <c r="AA54" i="50"/>
  <c r="W54" i="52"/>
  <c r="AG54" i="53"/>
  <c r="AC54" i="50"/>
  <c r="Z54" i="49"/>
  <c r="W54" i="49"/>
  <c r="AF54" i="50"/>
  <c r="Z54" i="50"/>
  <c r="AF54" i="53"/>
  <c r="AH54" i="52"/>
  <c r="AH54" i="50"/>
  <c r="AD54" i="51"/>
  <c r="AA54" i="53"/>
  <c r="W54" i="50"/>
  <c r="AG54" i="49"/>
  <c r="AC54" i="51"/>
  <c r="X54" i="51"/>
  <c r="AF54" i="51"/>
  <c r="AA54" i="49"/>
  <c r="W54" i="51"/>
  <c r="AE54" i="52"/>
  <c r="AC54" i="53"/>
  <c r="X54" i="52"/>
  <c r="Y54" i="53"/>
  <c r="AH54" i="53"/>
  <c r="AD54" i="52"/>
  <c r="AH54" i="49"/>
  <c r="AD54" i="50"/>
  <c r="Y54" i="52"/>
  <c r="W54" i="53"/>
  <c r="AE54" i="50"/>
  <c r="AC54" i="49"/>
  <c r="X54" i="50"/>
  <c r="R366" i="52"/>
  <c r="R366" i="53"/>
  <c r="O366" i="50"/>
  <c r="O366" i="53"/>
  <c r="M366" i="52"/>
  <c r="M366" i="51"/>
  <c r="M366" i="49"/>
  <c r="N366" i="52"/>
  <c r="N366" i="53"/>
  <c r="Q366" i="51"/>
  <c r="Q366" i="50"/>
  <c r="Q366" i="49"/>
  <c r="R366" i="51"/>
  <c r="R366" i="50"/>
  <c r="R366" i="49"/>
  <c r="O366" i="52"/>
  <c r="O366" i="51"/>
  <c r="O366" i="49"/>
  <c r="M366" i="50"/>
  <c r="M366" i="53"/>
  <c r="N366" i="51"/>
  <c r="N366" i="50"/>
  <c r="N366" i="49"/>
  <c r="Q366" i="52"/>
  <c r="Q366" i="53"/>
  <c r="V366" i="51"/>
  <c r="V366" i="50"/>
  <c r="V366" i="49"/>
  <c r="V366" i="53" l="1"/>
  <c r="AI354" i="52"/>
  <c r="V366" i="52"/>
  <c r="AA54" i="51"/>
  <c r="Y54" i="50"/>
  <c r="AF54" i="49"/>
  <c r="X54" i="49"/>
  <c r="Y54" i="51"/>
  <c r="R54" i="52"/>
  <c r="V54" i="51"/>
  <c r="N54" i="50"/>
  <c r="M54" i="50"/>
  <c r="Q54" i="51"/>
  <c r="M54" i="49"/>
  <c r="O54" i="50"/>
  <c r="O54" i="49"/>
  <c r="Q54" i="53"/>
  <c r="V54" i="50"/>
  <c r="N54" i="51"/>
  <c r="Q54" i="52"/>
  <c r="R54" i="50"/>
  <c r="Q54" i="49"/>
  <c r="N54" i="52"/>
  <c r="M54" i="52"/>
  <c r="R54" i="49"/>
  <c r="N54" i="53"/>
  <c r="M54" i="51"/>
  <c r="O54" i="51"/>
  <c r="O54" i="52"/>
  <c r="R54" i="53"/>
  <c r="V54" i="49"/>
  <c r="N54" i="49"/>
  <c r="M54" i="53"/>
  <c r="R54" i="51"/>
  <c r="Q54" i="50"/>
  <c r="O54" i="53"/>
  <c r="L366" i="49"/>
  <c r="L366" i="50"/>
  <c r="L366" i="51"/>
  <c r="G366" i="53"/>
  <c r="G366" i="52"/>
  <c r="D366" i="49"/>
  <c r="D366" i="50"/>
  <c r="D366" i="51"/>
  <c r="C366" i="53"/>
  <c r="C366" i="50"/>
  <c r="E366" i="49"/>
  <c r="E366" i="51"/>
  <c r="H366" i="51"/>
  <c r="G366" i="49"/>
  <c r="G366" i="50"/>
  <c r="D366" i="53"/>
  <c r="D366" i="52"/>
  <c r="C366" i="52"/>
  <c r="H366" i="53"/>
  <c r="H366" i="52"/>
  <c r="E366" i="52"/>
  <c r="H366" i="49"/>
  <c r="H366" i="50"/>
  <c r="G366" i="51"/>
  <c r="C366" i="49"/>
  <c r="C366" i="51"/>
  <c r="E366" i="53"/>
  <c r="E366" i="50"/>
  <c r="L366" i="53" l="1"/>
  <c r="S354" i="52"/>
  <c r="L366" i="52"/>
  <c r="S366" i="52" s="1"/>
  <c r="AI42" i="52"/>
  <c r="V54" i="52"/>
  <c r="AI366" i="52"/>
  <c r="V54" i="53"/>
  <c r="G54" i="50"/>
  <c r="G54" i="49"/>
  <c r="H54" i="53"/>
  <c r="G54" i="52"/>
  <c r="C54" i="51"/>
  <c r="C54" i="49"/>
  <c r="D54" i="52"/>
  <c r="E54" i="49"/>
  <c r="L54" i="51"/>
  <c r="D54" i="50"/>
  <c r="D54" i="53"/>
  <c r="H54" i="49"/>
  <c r="L54" i="49"/>
  <c r="E54" i="52"/>
  <c r="H54" i="52"/>
  <c r="D54" i="49"/>
  <c r="H54" i="51"/>
  <c r="G54" i="51"/>
  <c r="C54" i="50"/>
  <c r="H54" i="50"/>
  <c r="C54" i="53"/>
  <c r="D54" i="51"/>
  <c r="E54" i="50"/>
  <c r="E54" i="53"/>
  <c r="C54" i="52"/>
  <c r="E54" i="51"/>
  <c r="G54" i="53"/>
  <c r="O28" i="53"/>
  <c r="M28" i="51"/>
  <c r="M28" i="49"/>
  <c r="Q28" i="51"/>
  <c r="R28" i="50"/>
  <c r="R28" i="49"/>
  <c r="O28" i="52"/>
  <c r="R28" i="52"/>
  <c r="M28" i="52"/>
  <c r="N28" i="52"/>
  <c r="N28" i="53"/>
  <c r="Q28" i="50"/>
  <c r="Q28" i="49"/>
  <c r="R28" i="51"/>
  <c r="O28" i="51"/>
  <c r="M28" i="50"/>
  <c r="M28" i="53"/>
  <c r="N28" i="51"/>
  <c r="N28" i="50"/>
  <c r="N28" i="49"/>
  <c r="Q28" i="52"/>
  <c r="Q28" i="53"/>
  <c r="L54" i="53" l="1"/>
  <c r="L54" i="50"/>
  <c r="AI54" i="52"/>
  <c r="I354" i="50"/>
  <c r="B366" i="50"/>
  <c r="I366" i="50" s="1"/>
  <c r="I354" i="49"/>
  <c r="B366" i="49"/>
  <c r="I366" i="49" s="1"/>
  <c r="I354" i="52"/>
  <c r="B366" i="52"/>
  <c r="I354" i="51"/>
  <c r="B366" i="51"/>
  <c r="I366" i="51" s="1"/>
  <c r="AG367" i="52"/>
  <c r="AH367" i="52"/>
  <c r="AF367" i="52"/>
  <c r="AE367" i="52"/>
  <c r="AD367" i="52"/>
  <c r="I354" i="53"/>
  <c r="B366" i="53"/>
  <c r="I366" i="53" s="1"/>
  <c r="S42" i="52"/>
  <c r="AJ42" i="52" s="1"/>
  <c r="L54" i="52"/>
  <c r="L367" i="52"/>
  <c r="AJ366" i="52"/>
  <c r="S367" i="52"/>
  <c r="P367" i="52"/>
  <c r="O367" i="52"/>
  <c r="R367" i="52"/>
  <c r="M367" i="52"/>
  <c r="Q367" i="52"/>
  <c r="N367" i="52"/>
  <c r="R28" i="53"/>
  <c r="AJ354" i="52"/>
  <c r="T366" i="52"/>
  <c r="L28" i="53"/>
  <c r="L28" i="51"/>
  <c r="D28" i="49"/>
  <c r="H28" i="53"/>
  <c r="H28" i="49"/>
  <c r="G28" i="52"/>
  <c r="D28" i="50"/>
  <c r="C28" i="50"/>
  <c r="G28" i="49"/>
  <c r="D28" i="52"/>
  <c r="H28" i="52"/>
  <c r="G28" i="51"/>
  <c r="C28" i="51"/>
  <c r="D28" i="51"/>
  <c r="H28" i="51"/>
  <c r="C28" i="52"/>
  <c r="C28" i="53"/>
  <c r="E28" i="51"/>
  <c r="G28" i="50"/>
  <c r="E28" i="52"/>
  <c r="C28" i="49"/>
  <c r="G28" i="53"/>
  <c r="D28" i="53"/>
  <c r="E28" i="53"/>
  <c r="J366" i="49" l="1"/>
  <c r="J366" i="51"/>
  <c r="I42" i="52"/>
  <c r="B54" i="52"/>
  <c r="I54" i="52" s="1"/>
  <c r="J366" i="53"/>
  <c r="AD55" i="52"/>
  <c r="AF55" i="52"/>
  <c r="AH55" i="52"/>
  <c r="AG55" i="52"/>
  <c r="AE55" i="52"/>
  <c r="B367" i="53"/>
  <c r="I367" i="53"/>
  <c r="F367" i="53"/>
  <c r="AC367" i="53"/>
  <c r="X367" i="53"/>
  <c r="Y367" i="53"/>
  <c r="AA367" i="53"/>
  <c r="Z367" i="53"/>
  <c r="W367" i="53"/>
  <c r="H367" i="53"/>
  <c r="G367" i="53"/>
  <c r="D367" i="53"/>
  <c r="V367" i="53"/>
  <c r="E367" i="53"/>
  <c r="C367" i="53"/>
  <c r="S16" i="52"/>
  <c r="L28" i="52"/>
  <c r="B367" i="49"/>
  <c r="F367" i="49"/>
  <c r="I367" i="49"/>
  <c r="AC367" i="49"/>
  <c r="Z367" i="49"/>
  <c r="Y367" i="49"/>
  <c r="AA367" i="49"/>
  <c r="X367" i="49"/>
  <c r="W367" i="49"/>
  <c r="V367" i="49"/>
  <c r="D367" i="49"/>
  <c r="H367" i="49"/>
  <c r="E367" i="49"/>
  <c r="G367" i="49"/>
  <c r="C367" i="49"/>
  <c r="I16" i="49"/>
  <c r="I42" i="49"/>
  <c r="B54" i="49"/>
  <c r="I54" i="49" s="1"/>
  <c r="H28" i="50"/>
  <c r="I366" i="52"/>
  <c r="B367" i="52" s="1"/>
  <c r="I42" i="53"/>
  <c r="B54" i="53"/>
  <c r="I54" i="53" s="1"/>
  <c r="S54" i="52"/>
  <c r="L55" i="52" s="1"/>
  <c r="B367" i="50"/>
  <c r="F367" i="50"/>
  <c r="I367" i="50"/>
  <c r="AC367" i="50"/>
  <c r="X367" i="50"/>
  <c r="AA367" i="50"/>
  <c r="Z367" i="50"/>
  <c r="Y367" i="50"/>
  <c r="W367" i="50"/>
  <c r="V367" i="50"/>
  <c r="E367" i="50"/>
  <c r="D367" i="50"/>
  <c r="G367" i="50"/>
  <c r="H367" i="50"/>
  <c r="C367" i="50"/>
  <c r="I42" i="50"/>
  <c r="B54" i="50"/>
  <c r="I54" i="50" s="1"/>
  <c r="B367" i="51"/>
  <c r="I367" i="51"/>
  <c r="F367" i="51"/>
  <c r="Y367" i="51"/>
  <c r="AC367" i="51"/>
  <c r="Z367" i="51"/>
  <c r="X367" i="51"/>
  <c r="W367" i="51"/>
  <c r="AA367" i="51"/>
  <c r="V367" i="51"/>
  <c r="H367" i="51"/>
  <c r="C367" i="51"/>
  <c r="D367" i="51"/>
  <c r="E367" i="51"/>
  <c r="G367" i="51"/>
  <c r="J366" i="50"/>
  <c r="J54" i="52" l="1"/>
  <c r="T54" i="52"/>
  <c r="S55" i="52"/>
  <c r="AJ54" i="52"/>
  <c r="P55" i="52"/>
  <c r="O55" i="52"/>
  <c r="R55" i="52"/>
  <c r="M55" i="52"/>
  <c r="N55" i="52"/>
  <c r="Q55" i="52"/>
  <c r="B55" i="53"/>
  <c r="F55" i="53"/>
  <c r="I55" i="53"/>
  <c r="Z55" i="53"/>
  <c r="AA55" i="53"/>
  <c r="X55" i="53"/>
  <c r="Y55" i="53"/>
  <c r="W55" i="53"/>
  <c r="AC55" i="53"/>
  <c r="H55" i="53"/>
  <c r="V55" i="53"/>
  <c r="E55" i="53"/>
  <c r="C55" i="53"/>
  <c r="G55" i="53"/>
  <c r="D55" i="53"/>
  <c r="J54" i="53"/>
  <c r="I16" i="51"/>
  <c r="B28" i="51"/>
  <c r="I28" i="51" s="1"/>
  <c r="B16" i="61" s="1"/>
  <c r="I16" i="50"/>
  <c r="I16" i="52"/>
  <c r="T16" i="52" s="1"/>
  <c r="B28" i="52"/>
  <c r="I28" i="52" s="1"/>
  <c r="B15" i="61" s="1"/>
  <c r="B55" i="49"/>
  <c r="I55" i="49"/>
  <c r="F55" i="49"/>
  <c r="Y55" i="49"/>
  <c r="AA55" i="49"/>
  <c r="W55" i="49"/>
  <c r="AC55" i="49"/>
  <c r="Z55" i="49"/>
  <c r="V55" i="49"/>
  <c r="X55" i="49"/>
  <c r="D55" i="49"/>
  <c r="H55" i="49"/>
  <c r="C55" i="49"/>
  <c r="E55" i="49"/>
  <c r="G55" i="49"/>
  <c r="I42" i="51"/>
  <c r="B54" i="51"/>
  <c r="J366" i="52"/>
  <c r="I367" i="52"/>
  <c r="F367" i="52"/>
  <c r="AB367" i="52"/>
  <c r="W367" i="52"/>
  <c r="AA367" i="52"/>
  <c r="AC367" i="52"/>
  <c r="Z367" i="52"/>
  <c r="X367" i="52"/>
  <c r="Y367" i="52"/>
  <c r="G367" i="52"/>
  <c r="H367" i="52"/>
  <c r="V367" i="52"/>
  <c r="E367" i="52"/>
  <c r="D367" i="52"/>
  <c r="C367" i="52"/>
  <c r="B55" i="50"/>
  <c r="F55" i="50"/>
  <c r="I55" i="50"/>
  <c r="W55" i="50"/>
  <c r="AC55" i="50"/>
  <c r="Z55" i="50"/>
  <c r="X55" i="50"/>
  <c r="AA55" i="50"/>
  <c r="V55" i="50"/>
  <c r="Y55" i="50"/>
  <c r="D55" i="50"/>
  <c r="H55" i="50"/>
  <c r="G55" i="50"/>
  <c r="C55" i="50"/>
  <c r="E55" i="50"/>
  <c r="J54" i="50"/>
  <c r="J54" i="49"/>
  <c r="B55" i="52"/>
  <c r="F55" i="52"/>
  <c r="I55" i="52"/>
  <c r="AB55" i="52"/>
  <c r="X55" i="52"/>
  <c r="Z55" i="52"/>
  <c r="W55" i="52"/>
  <c r="AC55" i="52"/>
  <c r="AA55" i="52"/>
  <c r="Y55" i="52"/>
  <c r="G55" i="52"/>
  <c r="D55" i="52"/>
  <c r="H55" i="52"/>
  <c r="E55" i="52"/>
  <c r="C55" i="52"/>
  <c r="V55" i="52"/>
  <c r="B29" i="51" l="1"/>
  <c r="I29" i="51"/>
  <c r="F29" i="51"/>
  <c r="E29" i="51"/>
  <c r="C29" i="51"/>
  <c r="G29" i="51"/>
  <c r="H29" i="51"/>
  <c r="D29" i="51"/>
  <c r="I54" i="51"/>
  <c r="B55" i="51"/>
  <c r="I16" i="53"/>
  <c r="B28" i="53"/>
  <c r="I28" i="53" s="1"/>
  <c r="B14" i="61" s="1"/>
  <c r="B29" i="52"/>
  <c r="I29" i="52"/>
  <c r="F29" i="52"/>
  <c r="D29" i="52"/>
  <c r="G29" i="52"/>
  <c r="C29" i="52"/>
  <c r="E29" i="52"/>
  <c r="H29" i="52"/>
  <c r="B29" i="53" l="1"/>
  <c r="I29" i="53"/>
  <c r="F29" i="53"/>
  <c r="E29" i="53"/>
  <c r="C29" i="53"/>
  <c r="D29" i="53"/>
  <c r="H29" i="53"/>
  <c r="G29" i="53"/>
  <c r="J54" i="51"/>
  <c r="I55" i="51"/>
  <c r="F55" i="51"/>
  <c r="X55" i="51"/>
  <c r="Z55" i="51"/>
  <c r="W55" i="51"/>
  <c r="AC55" i="51"/>
  <c r="AA55" i="51"/>
  <c r="Y55" i="51"/>
  <c r="V55" i="51"/>
  <c r="H55" i="51"/>
  <c r="D55" i="51"/>
  <c r="E55" i="51"/>
  <c r="C55" i="51"/>
  <c r="G55" i="51"/>
  <c r="AI222" i="53" l="1"/>
  <c r="AI118" i="53" l="1"/>
  <c r="AI170" i="53"/>
  <c r="S222" i="53"/>
  <c r="AJ222" i="53" s="1"/>
  <c r="AI274" i="53"/>
  <c r="AI326" i="53"/>
  <c r="AI378" i="53"/>
  <c r="AI430" i="53"/>
  <c r="AI144" i="53"/>
  <c r="AI196" i="53"/>
  <c r="AI248" i="53"/>
  <c r="AI300" i="53"/>
  <c r="AI352" i="53"/>
  <c r="AI404" i="53"/>
  <c r="AI40" i="53" l="1"/>
  <c r="S404" i="53"/>
  <c r="AJ404" i="53" s="1"/>
  <c r="S352" i="53"/>
  <c r="AJ352" i="53" s="1"/>
  <c r="S300" i="53"/>
  <c r="AJ300" i="53" s="1"/>
  <c r="S248" i="53"/>
  <c r="AJ248" i="53" s="1"/>
  <c r="S196" i="53"/>
  <c r="AJ196" i="53" s="1"/>
  <c r="S144" i="53"/>
  <c r="AJ144" i="53" s="1"/>
  <c r="S430" i="53"/>
  <c r="AJ430" i="53" s="1"/>
  <c r="S378" i="53"/>
  <c r="AJ378" i="53" s="1"/>
  <c r="S326" i="53"/>
  <c r="AJ326" i="53" s="1"/>
  <c r="S274" i="53"/>
  <c r="AJ274" i="53" s="1"/>
  <c r="S170" i="53"/>
  <c r="AJ170" i="53" s="1"/>
  <c r="S118" i="53"/>
  <c r="AJ118" i="53" s="1"/>
  <c r="S40" i="53" l="1"/>
  <c r="AJ40" i="53" s="1"/>
  <c r="AI429" i="53" l="1"/>
  <c r="AI281" i="53"/>
  <c r="AI359" i="53"/>
  <c r="AI307" i="53"/>
  <c r="AI411" i="53"/>
  <c r="AI177" i="53"/>
  <c r="AI125" i="53"/>
  <c r="AI333" i="53"/>
  <c r="AI255" i="53"/>
  <c r="AI229" i="53"/>
  <c r="AI203" i="53"/>
  <c r="AI385" i="53"/>
  <c r="AI151" i="53"/>
  <c r="AI195" i="53" l="1"/>
  <c r="AI117" i="53"/>
  <c r="AI351" i="53"/>
  <c r="AI221" i="53"/>
  <c r="AI169" i="53"/>
  <c r="AI273" i="53"/>
  <c r="AI143" i="53"/>
  <c r="AI247" i="53"/>
  <c r="AI403" i="53"/>
  <c r="S429" i="53"/>
  <c r="AJ429" i="53" s="1"/>
  <c r="AI377" i="53"/>
  <c r="AI325" i="53"/>
  <c r="AI299" i="53"/>
  <c r="S385" i="53"/>
  <c r="AJ385" i="53" s="1"/>
  <c r="S203" i="53"/>
  <c r="AJ203" i="53" s="1"/>
  <c r="S229" i="53"/>
  <c r="AJ229" i="53" s="1"/>
  <c r="S255" i="53"/>
  <c r="AJ255" i="53" s="1"/>
  <c r="S333" i="53"/>
  <c r="AJ333" i="53" s="1"/>
  <c r="S125" i="53"/>
  <c r="AJ125" i="53" s="1"/>
  <c r="S177" i="53"/>
  <c r="AJ177" i="53" s="1"/>
  <c r="S411" i="53"/>
  <c r="AJ411" i="53" s="1"/>
  <c r="S307" i="53"/>
  <c r="AJ307" i="53" s="1"/>
  <c r="S359" i="53"/>
  <c r="AJ359" i="53" s="1"/>
  <c r="S281" i="53"/>
  <c r="AJ281" i="53" s="1"/>
  <c r="S151" i="53"/>
  <c r="AJ151" i="53" s="1"/>
  <c r="S117" i="53" l="1"/>
  <c r="AJ117" i="53" s="1"/>
  <c r="AI39" i="53"/>
  <c r="S143" i="53"/>
  <c r="AJ143" i="53" s="1"/>
  <c r="S325" i="53"/>
  <c r="S273" i="53"/>
  <c r="S221" i="53"/>
  <c r="S169" i="53"/>
  <c r="S247" i="53"/>
  <c r="AJ247" i="53" s="1"/>
  <c r="S351" i="53"/>
  <c r="AJ351" i="53" s="1"/>
  <c r="S195" i="53"/>
  <c r="S299" i="53"/>
  <c r="AJ299" i="53" s="1"/>
  <c r="S377" i="53"/>
  <c r="S403" i="53"/>
  <c r="AJ377" i="53" l="1"/>
  <c r="AJ325" i="53"/>
  <c r="AJ169" i="53"/>
  <c r="AJ195" i="53"/>
  <c r="AJ221" i="53"/>
  <c r="S39" i="53"/>
  <c r="AJ39" i="53" s="1"/>
  <c r="AJ403" i="53"/>
  <c r="AJ273" i="53"/>
  <c r="AI118" i="50" l="1"/>
  <c r="AI144" i="50"/>
  <c r="AI222" i="50"/>
  <c r="AI248" i="50"/>
  <c r="AI274" i="50"/>
  <c r="AI300" i="50"/>
  <c r="AI170" i="50"/>
  <c r="AI196" i="50"/>
  <c r="AI326" i="50"/>
  <c r="AI352" i="50"/>
  <c r="AI378" i="50"/>
  <c r="AI404" i="50"/>
  <c r="AI430" i="50"/>
  <c r="AI40" i="50" l="1"/>
  <c r="S430" i="50"/>
  <c r="AJ430" i="50" s="1"/>
  <c r="S404" i="50"/>
  <c r="AJ404" i="50" s="1"/>
  <c r="S378" i="50"/>
  <c r="AJ378" i="50" s="1"/>
  <c r="S352" i="50"/>
  <c r="AJ352" i="50" s="1"/>
  <c r="S326" i="50"/>
  <c r="AJ326" i="50" s="1"/>
  <c r="S196" i="50"/>
  <c r="AJ196" i="50" s="1"/>
  <c r="S170" i="50"/>
  <c r="AJ170" i="50" s="1"/>
  <c r="S300" i="50"/>
  <c r="AJ300" i="50" s="1"/>
  <c r="S274" i="50"/>
  <c r="AJ274" i="50" s="1"/>
  <c r="S248" i="50"/>
  <c r="AJ248" i="50" s="1"/>
  <c r="S222" i="50"/>
  <c r="AJ222" i="50" s="1"/>
  <c r="S144" i="50"/>
  <c r="AJ144" i="50" s="1"/>
  <c r="S118" i="50"/>
  <c r="AJ118" i="50" s="1"/>
  <c r="AI250" i="51" l="1"/>
  <c r="AI328" i="51"/>
  <c r="AI354" i="51"/>
  <c r="AI380" i="51"/>
  <c r="AI432" i="51"/>
  <c r="AI120" i="51"/>
  <c r="AI146" i="51"/>
  <c r="AI172" i="51"/>
  <c r="AI198" i="51"/>
  <c r="AI224" i="51"/>
  <c r="AI276" i="51"/>
  <c r="AI302" i="51"/>
  <c r="AI406" i="51"/>
  <c r="AI122" i="51"/>
  <c r="AI148" i="51"/>
  <c r="AI174" i="51"/>
  <c r="AI200" i="51"/>
  <c r="AI226" i="51"/>
  <c r="AI252" i="51"/>
  <c r="AI278" i="51"/>
  <c r="AI304" i="51"/>
  <c r="AI330" i="51"/>
  <c r="AI356" i="51"/>
  <c r="AI382" i="51"/>
  <c r="AI408" i="51"/>
  <c r="AI434" i="51"/>
  <c r="S40" i="50" l="1"/>
  <c r="AJ40" i="50" s="1"/>
  <c r="AI44" i="51"/>
  <c r="AI42" i="51"/>
  <c r="S434" i="51"/>
  <c r="AJ434" i="51" s="1"/>
  <c r="S408" i="51"/>
  <c r="AJ408" i="51" s="1"/>
  <c r="S382" i="51"/>
  <c r="AJ382" i="51" s="1"/>
  <c r="S356" i="51"/>
  <c r="AJ356" i="51" s="1"/>
  <c r="S304" i="51"/>
  <c r="AJ304" i="51" s="1"/>
  <c r="S278" i="51"/>
  <c r="AJ278" i="51" s="1"/>
  <c r="S252" i="51"/>
  <c r="AJ252" i="51" s="1"/>
  <c r="S122" i="51"/>
  <c r="AJ122" i="51" s="1"/>
  <c r="AI404" i="51"/>
  <c r="AI274" i="51"/>
  <c r="AI118" i="51"/>
  <c r="AI430" i="51"/>
  <c r="AI196" i="51"/>
  <c r="AI170" i="51"/>
  <c r="S302" i="51"/>
  <c r="AJ302" i="51" s="1"/>
  <c r="S276" i="51"/>
  <c r="AJ276" i="51" s="1"/>
  <c r="S224" i="51"/>
  <c r="AJ224" i="51" s="1"/>
  <c r="S198" i="51"/>
  <c r="AJ198" i="51" s="1"/>
  <c r="S172" i="51"/>
  <c r="AJ172" i="51" s="1"/>
  <c r="S354" i="51"/>
  <c r="AJ354" i="51" s="1"/>
  <c r="S330" i="51"/>
  <c r="AJ330" i="51" s="1"/>
  <c r="S226" i="51"/>
  <c r="AJ226" i="51" s="1"/>
  <c r="S200" i="51"/>
  <c r="AJ200" i="51" s="1"/>
  <c r="S174" i="51"/>
  <c r="AJ174" i="51" s="1"/>
  <c r="S148" i="51"/>
  <c r="AJ148" i="51" s="1"/>
  <c r="AI352" i="51"/>
  <c r="AI222" i="51"/>
  <c r="AI144" i="51"/>
  <c r="AI378" i="51"/>
  <c r="AI326" i="51"/>
  <c r="AI300" i="51"/>
  <c r="AI248" i="51"/>
  <c r="S406" i="51"/>
  <c r="AJ406" i="51" s="1"/>
  <c r="S146" i="51"/>
  <c r="AJ146" i="51" s="1"/>
  <c r="S120" i="51"/>
  <c r="AJ120" i="51" s="1"/>
  <c r="S432" i="51"/>
  <c r="AJ432" i="51" s="1"/>
  <c r="S380" i="51"/>
  <c r="AJ380" i="51" s="1"/>
  <c r="S328" i="51"/>
  <c r="AJ328" i="51" s="1"/>
  <c r="S250" i="51"/>
  <c r="AJ250" i="51" s="1"/>
  <c r="S42" i="51" l="1"/>
  <c r="AJ42" i="51" s="1"/>
  <c r="S44" i="51"/>
  <c r="AJ44" i="51" s="1"/>
  <c r="AI40" i="51"/>
  <c r="S484" i="51"/>
  <c r="S248" i="51"/>
  <c r="AJ248" i="51" s="1"/>
  <c r="S300" i="51"/>
  <c r="AJ300" i="51" s="1"/>
  <c r="S326" i="51"/>
  <c r="AJ326" i="51" s="1"/>
  <c r="S378" i="51"/>
  <c r="AJ378" i="51" s="1"/>
  <c r="S144" i="51"/>
  <c r="AJ144" i="51" s="1"/>
  <c r="S222" i="51"/>
  <c r="AJ222" i="51" s="1"/>
  <c r="S352" i="51"/>
  <c r="AJ352" i="51" s="1"/>
  <c r="S170" i="51"/>
  <c r="AJ170" i="51" s="1"/>
  <c r="S196" i="51"/>
  <c r="AJ196" i="51" s="1"/>
  <c r="S430" i="51"/>
  <c r="AJ430" i="51" s="1"/>
  <c r="S118" i="51"/>
  <c r="AJ118" i="51" s="1"/>
  <c r="S274" i="51"/>
  <c r="AJ274" i="51" s="1"/>
  <c r="S404" i="51"/>
  <c r="AJ404" i="51" s="1"/>
  <c r="S40" i="51" l="1"/>
  <c r="AJ40" i="51" s="1"/>
  <c r="S590" i="51"/>
  <c r="S16" i="51" l="1"/>
  <c r="T16" i="51" s="1"/>
  <c r="S96" i="51"/>
  <c r="S486" i="51"/>
  <c r="S18" i="51" l="1"/>
  <c r="T18" i="51" s="1"/>
  <c r="AI147" i="51" l="1"/>
  <c r="AI147" i="50"/>
  <c r="S147" i="51" l="1"/>
  <c r="AJ147" i="51" s="1"/>
  <c r="S147" i="50"/>
  <c r="AJ147" i="50" s="1"/>
  <c r="AI432" i="50" l="1"/>
  <c r="AI406" i="50"/>
  <c r="AI380" i="50"/>
  <c r="AI354" i="50"/>
  <c r="AI328" i="50"/>
  <c r="AI198" i="50"/>
  <c r="AI146" i="50"/>
  <c r="AI302" i="50"/>
  <c r="AI276" i="50"/>
  <c r="AI250" i="50"/>
  <c r="AI224" i="50"/>
  <c r="AI172" i="50"/>
  <c r="AI304" i="50"/>
  <c r="AI278" i="50"/>
  <c r="AI252" i="50"/>
  <c r="AI226" i="50"/>
  <c r="AI148" i="50"/>
  <c r="AI122" i="50"/>
  <c r="AI120" i="50"/>
  <c r="AI434" i="50"/>
  <c r="AI408" i="50"/>
  <c r="AI382" i="50"/>
  <c r="AI356" i="50"/>
  <c r="AI330" i="50"/>
  <c r="AI200" i="50"/>
  <c r="AI174" i="50"/>
  <c r="AI42" i="50" l="1"/>
  <c r="AI44" i="50"/>
  <c r="S382" i="50"/>
  <c r="AJ382" i="50" s="1"/>
  <c r="S408" i="50"/>
  <c r="AJ408" i="50" s="1"/>
  <c r="S148" i="50"/>
  <c r="AJ148" i="50" s="1"/>
  <c r="S226" i="50"/>
  <c r="AJ226" i="50" s="1"/>
  <c r="S252" i="50"/>
  <c r="AJ252" i="50" s="1"/>
  <c r="S304" i="50"/>
  <c r="AJ304" i="50" s="1"/>
  <c r="S224" i="50"/>
  <c r="AJ224" i="50" s="1"/>
  <c r="S276" i="50"/>
  <c r="AJ276" i="50" s="1"/>
  <c r="S198" i="50"/>
  <c r="AJ198" i="50" s="1"/>
  <c r="S354" i="50"/>
  <c r="AJ354" i="50" s="1"/>
  <c r="S406" i="50"/>
  <c r="AJ406" i="50" s="1"/>
  <c r="S174" i="50"/>
  <c r="AJ174" i="50" s="1"/>
  <c r="S200" i="50"/>
  <c r="AJ200" i="50" s="1"/>
  <c r="S330" i="50"/>
  <c r="AJ330" i="50" s="1"/>
  <c r="S356" i="50"/>
  <c r="AJ356" i="50" s="1"/>
  <c r="S434" i="50"/>
  <c r="AJ434" i="50" s="1"/>
  <c r="S120" i="50"/>
  <c r="AJ120" i="50" s="1"/>
  <c r="S122" i="50"/>
  <c r="AJ122" i="50" s="1"/>
  <c r="S278" i="50"/>
  <c r="AJ278" i="50" s="1"/>
  <c r="S172" i="50"/>
  <c r="AJ172" i="50" s="1"/>
  <c r="S250" i="50"/>
  <c r="AJ250" i="50" s="1"/>
  <c r="S302" i="50"/>
  <c r="AJ302" i="50" s="1"/>
  <c r="S146" i="50"/>
  <c r="AJ146" i="50" s="1"/>
  <c r="S328" i="50"/>
  <c r="AJ328" i="50" s="1"/>
  <c r="S380" i="50"/>
  <c r="AJ380" i="50" s="1"/>
  <c r="S432" i="50"/>
  <c r="AJ432" i="50" s="1"/>
  <c r="S42" i="50" l="1"/>
  <c r="AJ42" i="50" s="1"/>
  <c r="S44" i="50"/>
  <c r="AJ44" i="50" s="1"/>
  <c r="S484" i="50"/>
  <c r="S590" i="50" l="1"/>
  <c r="S16" i="50" l="1"/>
  <c r="T16" i="50" s="1"/>
  <c r="S96" i="50"/>
  <c r="S486" i="50"/>
  <c r="S18" i="50" l="1"/>
  <c r="T18" i="50" s="1"/>
  <c r="AI437" i="50" l="1"/>
  <c r="AI411" i="50"/>
  <c r="AI385" i="50"/>
  <c r="AI359" i="50"/>
  <c r="AI125" i="50"/>
  <c r="AI333" i="50"/>
  <c r="AI307" i="50"/>
  <c r="AI281" i="50"/>
  <c r="AI255" i="50"/>
  <c r="AI229" i="50"/>
  <c r="AI203" i="50"/>
  <c r="AI177" i="50"/>
  <c r="AI151" i="50"/>
  <c r="AI433" i="50"/>
  <c r="AI407" i="50"/>
  <c r="AI381" i="50"/>
  <c r="AI355" i="50"/>
  <c r="AI121" i="50"/>
  <c r="AI329" i="50"/>
  <c r="AI303" i="50"/>
  <c r="AI277" i="50"/>
  <c r="AI251" i="50"/>
  <c r="AI225" i="50"/>
  <c r="AI199" i="50"/>
  <c r="AI173" i="50"/>
  <c r="AB288" i="50" l="1"/>
  <c r="AI273" i="50"/>
  <c r="AB366" i="50"/>
  <c r="AI351" i="50"/>
  <c r="AB210" i="50"/>
  <c r="AI195" i="50"/>
  <c r="AB236" i="50"/>
  <c r="AI221" i="50"/>
  <c r="AB340" i="50"/>
  <c r="AI325" i="50"/>
  <c r="AB418" i="50"/>
  <c r="AI403" i="50"/>
  <c r="AB184" i="50"/>
  <c r="AI169" i="50"/>
  <c r="AB314" i="50"/>
  <c r="AI299" i="50"/>
  <c r="AB392" i="50"/>
  <c r="AI377" i="50"/>
  <c r="AB158" i="50"/>
  <c r="AI143" i="50"/>
  <c r="AB262" i="50"/>
  <c r="AI247" i="50"/>
  <c r="AB132" i="50"/>
  <c r="AI117" i="50"/>
  <c r="AB444" i="50"/>
  <c r="AI429" i="50"/>
  <c r="AI43" i="50"/>
  <c r="AI47" i="50"/>
  <c r="S173" i="50"/>
  <c r="AJ173" i="50" s="1"/>
  <c r="S199" i="50"/>
  <c r="AJ199" i="50" s="1"/>
  <c r="S225" i="50"/>
  <c r="AJ225" i="50" s="1"/>
  <c r="S251" i="50"/>
  <c r="AJ251" i="50" s="1"/>
  <c r="S277" i="50"/>
  <c r="AJ277" i="50" s="1"/>
  <c r="S303" i="50"/>
  <c r="AJ303" i="50" s="1"/>
  <c r="S329" i="50"/>
  <c r="AJ329" i="50" s="1"/>
  <c r="S121" i="50"/>
  <c r="AJ121" i="50" s="1"/>
  <c r="S355" i="50"/>
  <c r="AJ355" i="50" s="1"/>
  <c r="S381" i="50"/>
  <c r="AJ381" i="50" s="1"/>
  <c r="S407" i="50"/>
  <c r="AJ407" i="50" s="1"/>
  <c r="S433" i="50"/>
  <c r="AJ433" i="50" s="1"/>
  <c r="S151" i="50"/>
  <c r="AJ151" i="50" s="1"/>
  <c r="S177" i="50"/>
  <c r="AJ177" i="50" s="1"/>
  <c r="S203" i="50"/>
  <c r="AJ203" i="50" s="1"/>
  <c r="S229" i="50"/>
  <c r="AJ229" i="50" s="1"/>
  <c r="S255" i="50"/>
  <c r="AJ255" i="50" s="1"/>
  <c r="S281" i="50"/>
  <c r="AJ281" i="50" s="1"/>
  <c r="S307" i="50"/>
  <c r="AJ307" i="50" s="1"/>
  <c r="S333" i="50"/>
  <c r="AJ333" i="50" s="1"/>
  <c r="S125" i="50"/>
  <c r="AJ125" i="50" s="1"/>
  <c r="S359" i="50"/>
  <c r="AJ359" i="50" s="1"/>
  <c r="S385" i="50"/>
  <c r="AJ385" i="50" s="1"/>
  <c r="S411" i="50"/>
  <c r="AJ411" i="50" s="1"/>
  <c r="S437" i="50"/>
  <c r="AJ437" i="50" s="1"/>
  <c r="AB54" i="50" l="1"/>
  <c r="AI39" i="50"/>
  <c r="P418" i="50"/>
  <c r="S403" i="50"/>
  <c r="AJ403" i="50" s="1"/>
  <c r="P236" i="50"/>
  <c r="S221" i="50"/>
  <c r="AB133" i="50"/>
  <c r="AI132" i="50"/>
  <c r="AB315" i="50"/>
  <c r="AI314" i="50"/>
  <c r="AB237" i="50"/>
  <c r="AI236" i="50"/>
  <c r="P444" i="50"/>
  <c r="S429" i="50"/>
  <c r="AJ429" i="50" s="1"/>
  <c r="P210" i="50"/>
  <c r="S195" i="50"/>
  <c r="AB263" i="50"/>
  <c r="AI262" i="50"/>
  <c r="AB185" i="50"/>
  <c r="AI184" i="50"/>
  <c r="AB211" i="50"/>
  <c r="AI210" i="50"/>
  <c r="P262" i="50"/>
  <c r="S247" i="50"/>
  <c r="P392" i="50"/>
  <c r="S377" i="50"/>
  <c r="P366" i="50"/>
  <c r="S351" i="50"/>
  <c r="AJ351" i="50" s="1"/>
  <c r="P158" i="50"/>
  <c r="S143" i="50"/>
  <c r="P184" i="50"/>
  <c r="S184" i="50" s="1"/>
  <c r="S169" i="50"/>
  <c r="P132" i="50"/>
  <c r="S132" i="50" s="1"/>
  <c r="S117" i="50"/>
  <c r="P340" i="50"/>
  <c r="S340" i="50" s="1"/>
  <c r="S325" i="50"/>
  <c r="AB159" i="50"/>
  <c r="AI158" i="50"/>
  <c r="AB419" i="50"/>
  <c r="AI418" i="50"/>
  <c r="AB367" i="50"/>
  <c r="AI366" i="50"/>
  <c r="P314" i="50"/>
  <c r="S299" i="50"/>
  <c r="P288" i="50"/>
  <c r="S288" i="50" s="1"/>
  <c r="S273" i="50"/>
  <c r="AB445" i="50"/>
  <c r="AI444" i="50"/>
  <c r="AB393" i="50"/>
  <c r="AI392" i="50"/>
  <c r="AB341" i="50"/>
  <c r="AI340" i="50"/>
  <c r="AB289" i="50"/>
  <c r="AI288" i="50"/>
  <c r="S47" i="50"/>
  <c r="AJ47" i="50" s="1"/>
  <c r="S43" i="50"/>
  <c r="AJ43" i="50" s="1"/>
  <c r="S485" i="50"/>
  <c r="AH445" i="50" l="1"/>
  <c r="AD445" i="50"/>
  <c r="AG445" i="50"/>
  <c r="AE445" i="50"/>
  <c r="AF445" i="50"/>
  <c r="AH419" i="50"/>
  <c r="AE419" i="50"/>
  <c r="AG419" i="50"/>
  <c r="AD419" i="50"/>
  <c r="AF419" i="50"/>
  <c r="AJ169" i="50"/>
  <c r="T184" i="50"/>
  <c r="AJ247" i="50"/>
  <c r="AJ195" i="50"/>
  <c r="AD133" i="50"/>
  <c r="AG133" i="50"/>
  <c r="AE133" i="50"/>
  <c r="AF133" i="50"/>
  <c r="AH133" i="50"/>
  <c r="P185" i="50"/>
  <c r="S185" i="50"/>
  <c r="AJ184" i="50"/>
  <c r="M185" i="50"/>
  <c r="N185" i="50"/>
  <c r="L185" i="50"/>
  <c r="R185" i="50"/>
  <c r="Q185" i="50"/>
  <c r="O185" i="50"/>
  <c r="S262" i="50"/>
  <c r="S210" i="50"/>
  <c r="T210" i="50" s="1"/>
  <c r="AJ273" i="50"/>
  <c r="T288" i="50"/>
  <c r="AJ221" i="50"/>
  <c r="P289" i="50"/>
  <c r="S289" i="50"/>
  <c r="AJ288" i="50"/>
  <c r="O289" i="50"/>
  <c r="R289" i="50"/>
  <c r="M289" i="50"/>
  <c r="L289" i="50"/>
  <c r="Q289" i="50"/>
  <c r="N289" i="50"/>
  <c r="S158" i="50"/>
  <c r="P159" i="50" s="1"/>
  <c r="S444" i="50"/>
  <c r="S236" i="50"/>
  <c r="T236" i="50" s="1"/>
  <c r="AH159" i="50"/>
  <c r="AD159" i="50"/>
  <c r="AG159" i="50"/>
  <c r="AF159" i="50"/>
  <c r="AE159" i="50"/>
  <c r="AE341" i="50"/>
  <c r="AH341" i="50"/>
  <c r="AF341" i="50"/>
  <c r="AD341" i="50"/>
  <c r="AG341" i="50"/>
  <c r="AJ299" i="50"/>
  <c r="AJ325" i="50"/>
  <c r="T340" i="50"/>
  <c r="AF185" i="50"/>
  <c r="AG185" i="50"/>
  <c r="AD185" i="50"/>
  <c r="AH185" i="50"/>
  <c r="AE185" i="50"/>
  <c r="AE237" i="50"/>
  <c r="AH237" i="50"/>
  <c r="AD237" i="50"/>
  <c r="AG237" i="50"/>
  <c r="AF237" i="50"/>
  <c r="S314" i="50"/>
  <c r="P315" i="50" s="1"/>
  <c r="P341" i="50"/>
  <c r="S341" i="50"/>
  <c r="AJ340" i="50"/>
  <c r="N341" i="50"/>
  <c r="Q341" i="50"/>
  <c r="R341" i="50"/>
  <c r="O341" i="50"/>
  <c r="L341" i="50"/>
  <c r="M341" i="50"/>
  <c r="S366" i="50"/>
  <c r="S418" i="50"/>
  <c r="AH289" i="50"/>
  <c r="AG289" i="50"/>
  <c r="AE289" i="50"/>
  <c r="AF289" i="50"/>
  <c r="AD289" i="50"/>
  <c r="AJ143" i="50"/>
  <c r="P54" i="50"/>
  <c r="S39" i="50"/>
  <c r="AG393" i="50"/>
  <c r="AE393" i="50"/>
  <c r="AH393" i="50"/>
  <c r="AD393" i="50"/>
  <c r="AF393" i="50"/>
  <c r="AE367" i="50"/>
  <c r="AF367" i="50"/>
  <c r="AD367" i="50"/>
  <c r="AG367" i="50"/>
  <c r="AH367" i="50"/>
  <c r="AJ117" i="50"/>
  <c r="T132" i="50"/>
  <c r="AJ377" i="50"/>
  <c r="AE263" i="50"/>
  <c r="AG263" i="50"/>
  <c r="AD263" i="50"/>
  <c r="AH263" i="50"/>
  <c r="AF263" i="50"/>
  <c r="AE315" i="50"/>
  <c r="AD315" i="50"/>
  <c r="AH315" i="50"/>
  <c r="AF315" i="50"/>
  <c r="AG315" i="50"/>
  <c r="AE211" i="50"/>
  <c r="AH211" i="50"/>
  <c r="AF211" i="50"/>
  <c r="AG211" i="50"/>
  <c r="AD211" i="50"/>
  <c r="P133" i="50"/>
  <c r="S133" i="50"/>
  <c r="AJ132" i="50"/>
  <c r="Q133" i="50"/>
  <c r="O133" i="50"/>
  <c r="M133" i="50"/>
  <c r="L133" i="50"/>
  <c r="N133" i="50"/>
  <c r="R133" i="50"/>
  <c r="S392" i="50"/>
  <c r="P393" i="50" s="1"/>
  <c r="AB55" i="50"/>
  <c r="AI54" i="50"/>
  <c r="P237" i="50" l="1"/>
  <c r="T158" i="50"/>
  <c r="S263" i="50"/>
  <c r="AJ262" i="50"/>
  <c r="Q263" i="50"/>
  <c r="M263" i="50"/>
  <c r="N263" i="50"/>
  <c r="R263" i="50"/>
  <c r="L263" i="50"/>
  <c r="O263" i="50"/>
  <c r="AE55" i="50"/>
  <c r="AD55" i="50"/>
  <c r="AG55" i="50"/>
  <c r="AH55" i="50"/>
  <c r="AF55" i="50"/>
  <c r="S315" i="50"/>
  <c r="AJ314" i="50"/>
  <c r="M315" i="50"/>
  <c r="N315" i="50"/>
  <c r="O315" i="50"/>
  <c r="R315" i="50"/>
  <c r="Q315" i="50"/>
  <c r="L315" i="50"/>
  <c r="P263" i="50"/>
  <c r="AJ39" i="50"/>
  <c r="AJ236" i="50"/>
  <c r="S237" i="50"/>
  <c r="M237" i="50"/>
  <c r="Q237" i="50"/>
  <c r="L237" i="50"/>
  <c r="O237" i="50"/>
  <c r="N237" i="50"/>
  <c r="R237" i="50"/>
  <c r="T262" i="50"/>
  <c r="AJ392" i="50"/>
  <c r="S393" i="50"/>
  <c r="R393" i="50"/>
  <c r="M393" i="50"/>
  <c r="Q393" i="50"/>
  <c r="O393" i="50"/>
  <c r="N393" i="50"/>
  <c r="L393" i="50"/>
  <c r="S54" i="50"/>
  <c r="T418" i="50"/>
  <c r="S419" i="50"/>
  <c r="AJ418" i="50"/>
  <c r="N419" i="50"/>
  <c r="R419" i="50"/>
  <c r="Q419" i="50"/>
  <c r="O419" i="50"/>
  <c r="L419" i="50"/>
  <c r="M419" i="50"/>
  <c r="T392" i="50"/>
  <c r="P419" i="50"/>
  <c r="T444" i="50"/>
  <c r="AJ444" i="50"/>
  <c r="S445" i="50"/>
  <c r="O445" i="50"/>
  <c r="L445" i="50"/>
  <c r="Q445" i="50"/>
  <c r="R445" i="50"/>
  <c r="N445" i="50"/>
  <c r="M445" i="50"/>
  <c r="T366" i="50"/>
  <c r="S367" i="50"/>
  <c r="AJ366" i="50"/>
  <c r="O367" i="50"/>
  <c r="Q367" i="50"/>
  <c r="N367" i="50"/>
  <c r="M367" i="50"/>
  <c r="R367" i="50"/>
  <c r="L367" i="50"/>
  <c r="P445" i="50"/>
  <c r="AJ210" i="50"/>
  <c r="S211" i="50"/>
  <c r="N211" i="50"/>
  <c r="Q211" i="50"/>
  <c r="M211" i="50"/>
  <c r="R211" i="50"/>
  <c r="O211" i="50"/>
  <c r="L211" i="50"/>
  <c r="P367" i="50"/>
  <c r="T314" i="50"/>
  <c r="AJ158" i="50"/>
  <c r="S159" i="50"/>
  <c r="O159" i="50"/>
  <c r="Q159" i="50"/>
  <c r="L159" i="50"/>
  <c r="N159" i="50"/>
  <c r="M159" i="50"/>
  <c r="R159" i="50"/>
  <c r="P211" i="50"/>
  <c r="S17" i="50"/>
  <c r="T17" i="50" s="1"/>
  <c r="S55" i="50" l="1"/>
  <c r="AJ54" i="50"/>
  <c r="M55" i="50"/>
  <c r="N55" i="50"/>
  <c r="Q55" i="50"/>
  <c r="O55" i="50"/>
  <c r="R55" i="50"/>
  <c r="L55" i="50"/>
  <c r="P55" i="50"/>
  <c r="T54" i="50"/>
  <c r="AI437" i="53" l="1"/>
  <c r="AI437" i="51"/>
  <c r="AI229" i="51"/>
  <c r="AI203" i="51"/>
  <c r="AI307" i="51"/>
  <c r="AI333" i="51"/>
  <c r="AI385" i="51"/>
  <c r="AI281" i="51"/>
  <c r="AI177" i="51"/>
  <c r="AI151" i="51"/>
  <c r="AI255" i="51"/>
  <c r="AI125" i="51"/>
  <c r="AI411" i="51"/>
  <c r="AI359" i="51"/>
  <c r="AI303" i="51"/>
  <c r="AI225" i="51"/>
  <c r="AI277" i="51"/>
  <c r="AI433" i="51"/>
  <c r="AI355" i="51"/>
  <c r="AI121" i="51"/>
  <c r="AI329" i="51"/>
  <c r="AI199" i="51"/>
  <c r="AI407" i="51"/>
  <c r="AI173" i="51"/>
  <c r="AI251" i="51"/>
  <c r="AI381" i="51"/>
  <c r="AB132" i="51" l="1"/>
  <c r="AI117" i="51"/>
  <c r="AB210" i="51"/>
  <c r="AI195" i="51"/>
  <c r="AB288" i="51"/>
  <c r="AI273" i="51"/>
  <c r="AB236" i="51"/>
  <c r="AI221" i="51"/>
  <c r="AB366" i="51"/>
  <c r="AI351" i="51"/>
  <c r="AB158" i="51"/>
  <c r="AI143" i="51"/>
  <c r="AB340" i="51"/>
  <c r="AI325" i="51"/>
  <c r="AB444" i="51"/>
  <c r="AI429" i="51"/>
  <c r="AB262" i="51"/>
  <c r="AI247" i="51"/>
  <c r="AB418" i="51"/>
  <c r="AI403" i="51"/>
  <c r="AB184" i="51"/>
  <c r="AI169" i="51"/>
  <c r="AB314" i="51"/>
  <c r="AI299" i="51"/>
  <c r="AB392" i="51"/>
  <c r="AI377" i="51"/>
  <c r="AI47" i="51"/>
  <c r="AI47" i="53"/>
  <c r="AI43" i="51"/>
  <c r="S381" i="51"/>
  <c r="AJ381" i="51" s="1"/>
  <c r="S407" i="51"/>
  <c r="AJ407" i="51" s="1"/>
  <c r="S329" i="51"/>
  <c r="AJ329" i="51" s="1"/>
  <c r="S121" i="51"/>
  <c r="AJ121" i="51" s="1"/>
  <c r="S355" i="51"/>
  <c r="AJ355" i="51" s="1"/>
  <c r="S277" i="51"/>
  <c r="AJ277" i="51" s="1"/>
  <c r="S303" i="51"/>
  <c r="AJ303" i="51" s="1"/>
  <c r="S437" i="53"/>
  <c r="AJ437" i="53" s="1"/>
  <c r="S251" i="51"/>
  <c r="AJ251" i="51" s="1"/>
  <c r="S173" i="51"/>
  <c r="AJ173" i="51" s="1"/>
  <c r="S199" i="51"/>
  <c r="AJ199" i="51" s="1"/>
  <c r="S433" i="51"/>
  <c r="AJ433" i="51" s="1"/>
  <c r="S225" i="51"/>
  <c r="AJ225" i="51" s="1"/>
  <c r="S359" i="51"/>
  <c r="AJ359" i="51" s="1"/>
  <c r="S411" i="51"/>
  <c r="AJ411" i="51" s="1"/>
  <c r="S125" i="51"/>
  <c r="AJ125" i="51" s="1"/>
  <c r="S255" i="51"/>
  <c r="AJ255" i="51" s="1"/>
  <c r="S151" i="51"/>
  <c r="AJ151" i="51" s="1"/>
  <c r="S177" i="51"/>
  <c r="AJ177" i="51" s="1"/>
  <c r="S281" i="51"/>
  <c r="AJ281" i="51" s="1"/>
  <c r="S385" i="51"/>
  <c r="AJ385" i="51" s="1"/>
  <c r="S333" i="51"/>
  <c r="AJ333" i="51" s="1"/>
  <c r="S307" i="51"/>
  <c r="AJ307" i="51" s="1"/>
  <c r="S203" i="51"/>
  <c r="AJ203" i="51" s="1"/>
  <c r="S229" i="51"/>
  <c r="AJ229" i="51" s="1"/>
  <c r="S437" i="51"/>
  <c r="AJ437" i="51" s="1"/>
  <c r="AB315" i="51" l="1"/>
  <c r="AI314" i="51"/>
  <c r="P444" i="51"/>
  <c r="S444" i="51" s="1"/>
  <c r="S429" i="51"/>
  <c r="P288" i="51"/>
  <c r="S288" i="51" s="1"/>
  <c r="S273" i="51"/>
  <c r="P236" i="51"/>
  <c r="S236" i="51" s="1"/>
  <c r="S221" i="51"/>
  <c r="P262" i="51"/>
  <c r="S247" i="51"/>
  <c r="AJ247" i="51" s="1"/>
  <c r="AB185" i="51"/>
  <c r="AI184" i="51"/>
  <c r="AB341" i="51"/>
  <c r="AI340" i="51"/>
  <c r="AB289" i="51"/>
  <c r="AI288" i="51"/>
  <c r="P210" i="51"/>
  <c r="S195" i="51"/>
  <c r="AJ195" i="51" s="1"/>
  <c r="P132" i="51"/>
  <c r="S117" i="51"/>
  <c r="AJ117" i="51" s="1"/>
  <c r="AB54" i="51"/>
  <c r="AI39" i="51"/>
  <c r="P158" i="51"/>
  <c r="S158" i="51" s="1"/>
  <c r="S143" i="51"/>
  <c r="P314" i="51"/>
  <c r="S314" i="51" s="1"/>
  <c r="S299" i="51"/>
  <c r="P418" i="51"/>
  <c r="S403" i="51"/>
  <c r="AJ403" i="51" s="1"/>
  <c r="AB419" i="51"/>
  <c r="AI418" i="51"/>
  <c r="AB159" i="51"/>
  <c r="AI158" i="51"/>
  <c r="AB211" i="51"/>
  <c r="AI210" i="51"/>
  <c r="P340" i="51"/>
  <c r="S325" i="51"/>
  <c r="P366" i="51"/>
  <c r="S351" i="51"/>
  <c r="P184" i="51"/>
  <c r="S169" i="51"/>
  <c r="AB445" i="51"/>
  <c r="AI444" i="51"/>
  <c r="AB237" i="51"/>
  <c r="AI236" i="51"/>
  <c r="P392" i="51"/>
  <c r="S392" i="51" s="1"/>
  <c r="S377" i="51"/>
  <c r="AB393" i="51"/>
  <c r="AI392" i="51"/>
  <c r="AB263" i="51"/>
  <c r="AI262" i="51"/>
  <c r="AB367" i="51"/>
  <c r="AI366" i="51"/>
  <c r="AB133" i="51"/>
  <c r="AI132" i="51"/>
  <c r="S47" i="51"/>
  <c r="AJ47" i="51" s="1"/>
  <c r="S43" i="51"/>
  <c r="AJ43" i="51" s="1"/>
  <c r="S47" i="53"/>
  <c r="AJ47" i="53" s="1"/>
  <c r="S485" i="51"/>
  <c r="P54" i="51" l="1"/>
  <c r="S54" i="51" s="1"/>
  <c r="S39" i="51"/>
  <c r="AG393" i="51"/>
  <c r="AD393" i="51"/>
  <c r="AF393" i="51"/>
  <c r="AE393" i="51"/>
  <c r="AH393" i="51"/>
  <c r="AJ169" i="51"/>
  <c r="AD159" i="51"/>
  <c r="AE159" i="51"/>
  <c r="AH159" i="51"/>
  <c r="AF159" i="51"/>
  <c r="AG159" i="51"/>
  <c r="AJ143" i="51"/>
  <c r="T158" i="51"/>
  <c r="AE289" i="51"/>
  <c r="AH289" i="51"/>
  <c r="AG289" i="51"/>
  <c r="AD289" i="51"/>
  <c r="AF289" i="51"/>
  <c r="AJ221" i="51"/>
  <c r="T236" i="51"/>
  <c r="S184" i="51"/>
  <c r="P159" i="51"/>
  <c r="S159" i="51"/>
  <c r="AJ158" i="51"/>
  <c r="Q159" i="51"/>
  <c r="R159" i="51"/>
  <c r="M159" i="51"/>
  <c r="N159" i="51"/>
  <c r="O159" i="51"/>
  <c r="L159" i="51"/>
  <c r="P237" i="51"/>
  <c r="AJ236" i="51"/>
  <c r="S237" i="51"/>
  <c r="O237" i="51"/>
  <c r="M237" i="51"/>
  <c r="L237" i="51"/>
  <c r="Q237" i="51"/>
  <c r="R237" i="51"/>
  <c r="N237" i="51"/>
  <c r="AJ351" i="51"/>
  <c r="P393" i="51"/>
  <c r="AJ392" i="51"/>
  <c r="S393" i="51"/>
  <c r="O393" i="51"/>
  <c r="L393" i="51"/>
  <c r="M393" i="51"/>
  <c r="Q393" i="51"/>
  <c r="R393" i="51"/>
  <c r="N393" i="51"/>
  <c r="S366" i="51"/>
  <c r="AB55" i="51"/>
  <c r="AI54" i="51"/>
  <c r="P289" i="51"/>
  <c r="AJ288" i="51"/>
  <c r="S289" i="51"/>
  <c r="N289" i="51"/>
  <c r="Q289" i="51"/>
  <c r="L289" i="51"/>
  <c r="M289" i="51"/>
  <c r="R289" i="51"/>
  <c r="O289" i="51"/>
  <c r="AD133" i="51"/>
  <c r="AF133" i="51"/>
  <c r="AE133" i="51"/>
  <c r="AG133" i="51"/>
  <c r="AH133" i="51"/>
  <c r="AF419" i="51"/>
  <c r="AD419" i="51"/>
  <c r="AG419" i="51"/>
  <c r="AH419" i="51"/>
  <c r="AE419" i="51"/>
  <c r="AE367" i="51"/>
  <c r="AH367" i="51"/>
  <c r="AD367" i="51"/>
  <c r="AG367" i="51"/>
  <c r="AF367" i="51"/>
  <c r="AE237" i="51"/>
  <c r="AD237" i="51"/>
  <c r="AH237" i="51"/>
  <c r="AF237" i="51"/>
  <c r="AG237" i="51"/>
  <c r="AJ325" i="51"/>
  <c r="AH185" i="51"/>
  <c r="AG185" i="51"/>
  <c r="AD185" i="51"/>
  <c r="AF185" i="51"/>
  <c r="AE185" i="51"/>
  <c r="AJ429" i="51"/>
  <c r="T444" i="51"/>
  <c r="AJ377" i="51"/>
  <c r="T392" i="51"/>
  <c r="AJ273" i="51"/>
  <c r="T288" i="51"/>
  <c r="S340" i="51"/>
  <c r="P341" i="51" s="1"/>
  <c r="S418" i="51"/>
  <c r="S132" i="51"/>
  <c r="P445" i="51"/>
  <c r="S445" i="51"/>
  <c r="AJ444" i="51"/>
  <c r="N445" i="51"/>
  <c r="L445" i="51"/>
  <c r="Q445" i="51"/>
  <c r="O445" i="51"/>
  <c r="R445" i="51"/>
  <c r="M445" i="51"/>
  <c r="AE341" i="51"/>
  <c r="AG341" i="51"/>
  <c r="AD341" i="51"/>
  <c r="AF341" i="51"/>
  <c r="AH341" i="51"/>
  <c r="AE263" i="51"/>
  <c r="AG263" i="51"/>
  <c r="AF263" i="51"/>
  <c r="AD263" i="51"/>
  <c r="AH263" i="51"/>
  <c r="AD445" i="51"/>
  <c r="AH445" i="51"/>
  <c r="AG445" i="51"/>
  <c r="AE445" i="51"/>
  <c r="AF445" i="51"/>
  <c r="AG211" i="51"/>
  <c r="AF211" i="51"/>
  <c r="AD211" i="51"/>
  <c r="AH211" i="51"/>
  <c r="AE211" i="51"/>
  <c r="AJ299" i="51"/>
  <c r="T314" i="51"/>
  <c r="AF315" i="51"/>
  <c r="AD315" i="51"/>
  <c r="AH315" i="51"/>
  <c r="AG315" i="51"/>
  <c r="AE315" i="51"/>
  <c r="P315" i="51"/>
  <c r="S315" i="51"/>
  <c r="AJ314" i="51"/>
  <c r="M315" i="51"/>
  <c r="O315" i="51"/>
  <c r="Q315" i="51"/>
  <c r="N315" i="51"/>
  <c r="R315" i="51"/>
  <c r="L315" i="51"/>
  <c r="P211" i="51"/>
  <c r="S210" i="51"/>
  <c r="S262" i="51"/>
  <c r="P263" i="51" s="1"/>
  <c r="T418" i="51" l="1"/>
  <c r="S419" i="51"/>
  <c r="AJ418" i="51"/>
  <c r="M419" i="51"/>
  <c r="L419" i="51"/>
  <c r="N419" i="51"/>
  <c r="Q419" i="51"/>
  <c r="R419" i="51"/>
  <c r="O419" i="51"/>
  <c r="S367" i="51"/>
  <c r="AJ366" i="51"/>
  <c r="Q367" i="51"/>
  <c r="N367" i="51"/>
  <c r="M367" i="51"/>
  <c r="R367" i="51"/>
  <c r="O367" i="51"/>
  <c r="L367" i="51"/>
  <c r="AJ184" i="51"/>
  <c r="S185" i="51"/>
  <c r="N185" i="51"/>
  <c r="R185" i="51"/>
  <c r="Q185" i="51"/>
  <c r="L185" i="51"/>
  <c r="M185" i="51"/>
  <c r="O185" i="51"/>
  <c r="P419" i="51"/>
  <c r="P367" i="51"/>
  <c r="T366" i="51"/>
  <c r="S341" i="51"/>
  <c r="AJ340" i="51"/>
  <c r="O341" i="51"/>
  <c r="R341" i="51"/>
  <c r="Q341" i="51"/>
  <c r="M341" i="51"/>
  <c r="N341" i="51"/>
  <c r="L341" i="51"/>
  <c r="T262" i="51"/>
  <c r="AJ262" i="51"/>
  <c r="S263" i="51"/>
  <c r="R263" i="51"/>
  <c r="Q263" i="51"/>
  <c r="O263" i="51"/>
  <c r="M263" i="51"/>
  <c r="N263" i="51"/>
  <c r="L263" i="51"/>
  <c r="T132" i="51"/>
  <c r="AJ132" i="51"/>
  <c r="S133" i="51"/>
  <c r="O133" i="51"/>
  <c r="L133" i="51"/>
  <c r="Q133" i="51"/>
  <c r="R133" i="51"/>
  <c r="N133" i="51"/>
  <c r="M133" i="51"/>
  <c r="AH55" i="51"/>
  <c r="AD55" i="51"/>
  <c r="AE55" i="51"/>
  <c r="AF55" i="51"/>
  <c r="AG55" i="51"/>
  <c r="AJ39" i="51"/>
  <c r="T54" i="51"/>
  <c r="T210" i="51"/>
  <c r="AJ210" i="51"/>
  <c r="S211" i="51"/>
  <c r="M211" i="51"/>
  <c r="L211" i="51"/>
  <c r="O211" i="51"/>
  <c r="Q211" i="51"/>
  <c r="N211" i="51"/>
  <c r="R211" i="51"/>
  <c r="P133" i="51"/>
  <c r="T340" i="51"/>
  <c r="P185" i="51"/>
  <c r="T184" i="51"/>
  <c r="P55" i="51"/>
  <c r="AJ54" i="51"/>
  <c r="S55" i="51"/>
  <c r="O55" i="51"/>
  <c r="Q55" i="51"/>
  <c r="N55" i="51"/>
  <c r="M55" i="51"/>
  <c r="R55" i="51"/>
  <c r="L55" i="51"/>
  <c r="S17" i="51"/>
  <c r="T17" i="51" s="1"/>
  <c r="AI430" i="48" l="1"/>
  <c r="AI404" i="48"/>
  <c r="AI378" i="48"/>
  <c r="AI352" i="48"/>
  <c r="AI326" i="48"/>
  <c r="AI300" i="48"/>
  <c r="AI274" i="48"/>
  <c r="AI248" i="48"/>
  <c r="AI222" i="48"/>
  <c r="AI196" i="48"/>
  <c r="AI170" i="48"/>
  <c r="AI144" i="48"/>
  <c r="AI118" i="48"/>
  <c r="AI40" i="48" l="1"/>
  <c r="S118" i="48"/>
  <c r="AJ118" i="48" s="1"/>
  <c r="S144" i="48"/>
  <c r="AJ144" i="48" s="1"/>
  <c r="S170" i="48"/>
  <c r="AJ170" i="48" s="1"/>
  <c r="S196" i="48"/>
  <c r="AJ196" i="48" s="1"/>
  <c r="S222" i="48"/>
  <c r="AJ222" i="48" s="1"/>
  <c r="S248" i="48"/>
  <c r="AJ248" i="48" s="1"/>
  <c r="S274" i="48"/>
  <c r="AJ274" i="48" s="1"/>
  <c r="S300" i="48"/>
  <c r="AJ300" i="48" s="1"/>
  <c r="S326" i="48"/>
  <c r="AJ326" i="48" s="1"/>
  <c r="S352" i="48"/>
  <c r="AJ352" i="48" s="1"/>
  <c r="S378" i="48"/>
  <c r="AJ378" i="48" s="1"/>
  <c r="S404" i="48"/>
  <c r="AJ404" i="48" s="1"/>
  <c r="S430" i="48"/>
  <c r="AJ430" i="48" s="1"/>
  <c r="S40" i="48" l="1"/>
  <c r="AJ40" i="48" s="1"/>
  <c r="S612" i="52"/>
  <c r="AF612" i="52" l="1"/>
  <c r="AG612" i="52" s="1"/>
  <c r="S612" i="49"/>
  <c r="S612" i="50"/>
  <c r="S612" i="48"/>
  <c r="AF612" i="50" l="1"/>
  <c r="AG612" i="50" s="1"/>
  <c r="AF612" i="48"/>
  <c r="AG612" i="48" s="1"/>
  <c r="AF612" i="49"/>
  <c r="AG612" i="49" s="1"/>
  <c r="S612" i="53" l="1"/>
  <c r="S611" i="52" l="1"/>
  <c r="AF612" i="53"/>
  <c r="AG612" i="53" s="1"/>
  <c r="S619" i="52"/>
  <c r="S611" i="53" l="1"/>
  <c r="AF611" i="52"/>
  <c r="AG611" i="52" s="1"/>
  <c r="P626" i="52"/>
  <c r="S626" i="52" s="1"/>
  <c r="AF619" i="52"/>
  <c r="AG619" i="52" s="1"/>
  <c r="S619" i="53"/>
  <c r="S612" i="51"/>
  <c r="P627" i="52" l="1"/>
  <c r="S627" i="52"/>
  <c r="R627" i="52"/>
  <c r="M627" i="52"/>
  <c r="Q627" i="52"/>
  <c r="N627" i="52"/>
  <c r="L627" i="52"/>
  <c r="O627" i="52"/>
  <c r="AE626" i="52"/>
  <c r="AF611" i="53"/>
  <c r="AG611" i="53" s="1"/>
  <c r="T626" i="52"/>
  <c r="P626" i="53"/>
  <c r="AF619" i="53"/>
  <c r="AG619" i="53" s="1"/>
  <c r="AF612" i="51"/>
  <c r="AG612" i="51" s="1"/>
  <c r="S626" i="53" l="1"/>
  <c r="S611" i="51"/>
  <c r="S611" i="50"/>
  <c r="S611" i="49"/>
  <c r="AE626" i="53"/>
  <c r="AE630" i="52"/>
  <c r="AF626" i="52"/>
  <c r="S611" i="48"/>
  <c r="S619" i="51"/>
  <c r="AF611" i="48" l="1"/>
  <c r="AG611" i="48" s="1"/>
  <c r="AF611" i="49"/>
  <c r="AG611" i="49" s="1"/>
  <c r="AF631" i="52"/>
  <c r="AF627" i="52"/>
  <c r="AF630" i="52"/>
  <c r="AA627" i="52"/>
  <c r="W627" i="52"/>
  <c r="AC627" i="52"/>
  <c r="Y627" i="52"/>
  <c r="Z627" i="52"/>
  <c r="AB627" i="52"/>
  <c r="X627" i="52"/>
  <c r="AD627" i="52"/>
  <c r="V627" i="52"/>
  <c r="AG626" i="52"/>
  <c r="AF611" i="51"/>
  <c r="AG611" i="51" s="1"/>
  <c r="AE627" i="52"/>
  <c r="P626" i="51"/>
  <c r="S627" i="53"/>
  <c r="R627" i="53"/>
  <c r="M627" i="53"/>
  <c r="N627" i="53"/>
  <c r="Q627" i="53"/>
  <c r="O627" i="53"/>
  <c r="L627" i="53"/>
  <c r="T626" i="53"/>
  <c r="AF611" i="50"/>
  <c r="AG611" i="50" s="1"/>
  <c r="AE630" i="53"/>
  <c r="AF626" i="53"/>
  <c r="AE627" i="53" s="1"/>
  <c r="P627" i="53"/>
  <c r="AF619" i="51"/>
  <c r="AG619" i="51" s="1"/>
  <c r="AE626" i="51" l="1"/>
  <c r="AG626" i="53"/>
  <c r="AF630" i="53"/>
  <c r="AF627" i="53"/>
  <c r="AF631" i="53"/>
  <c r="W627" i="53"/>
  <c r="AA627" i="53"/>
  <c r="AC627" i="53"/>
  <c r="X627" i="53"/>
  <c r="Z627" i="53"/>
  <c r="Y627" i="53"/>
  <c r="AB627" i="53"/>
  <c r="AD627" i="53"/>
  <c r="V627" i="53"/>
  <c r="S626" i="51"/>
  <c r="P627" i="51" s="1"/>
  <c r="S627" i="51" l="1"/>
  <c r="R627" i="51"/>
  <c r="M627" i="51"/>
  <c r="N627" i="51"/>
  <c r="Q627" i="51"/>
  <c r="L627" i="51"/>
  <c r="O627" i="51"/>
  <c r="T626" i="51"/>
  <c r="AE630" i="51"/>
  <c r="AF626" i="51"/>
  <c r="AF630" i="51" l="1"/>
  <c r="AF631" i="51"/>
  <c r="AF627" i="51"/>
  <c r="X627" i="51"/>
  <c r="W627" i="51"/>
  <c r="AC627" i="51"/>
  <c r="AA627" i="51"/>
  <c r="Z627" i="51"/>
  <c r="AB627" i="51"/>
  <c r="Y627" i="51"/>
  <c r="AD627" i="51"/>
  <c r="V627" i="51"/>
  <c r="AE627" i="51"/>
  <c r="AG626" i="51"/>
  <c r="AI380" i="53" l="1"/>
  <c r="AI172" i="53"/>
  <c r="AI250" i="53"/>
  <c r="AI328" i="53"/>
  <c r="AI120" i="53"/>
  <c r="AI406" i="53"/>
  <c r="AI198" i="53"/>
  <c r="AI146" i="53"/>
  <c r="AI276" i="53"/>
  <c r="AI224" i="53"/>
  <c r="AI432" i="53"/>
  <c r="AI354" i="53"/>
  <c r="AI302" i="53"/>
  <c r="S198" i="53" l="1"/>
  <c r="S380" i="53"/>
  <c r="S224" i="53"/>
  <c r="S406" i="53"/>
  <c r="S146" i="53"/>
  <c r="AJ146" i="53" s="1"/>
  <c r="S250" i="53"/>
  <c r="AJ250" i="53" s="1"/>
  <c r="S328" i="53"/>
  <c r="S432" i="53"/>
  <c r="AJ432" i="53" s="1"/>
  <c r="AI42" i="53"/>
  <c r="S172" i="53"/>
  <c r="S276" i="53"/>
  <c r="S302" i="53"/>
  <c r="AJ302" i="53" s="1"/>
  <c r="S354" i="53"/>
  <c r="AJ354" i="53" s="1"/>
  <c r="S120" i="53"/>
  <c r="AJ120" i="53" s="1"/>
  <c r="S484" i="53"/>
  <c r="AJ406" i="53" l="1"/>
  <c r="S42" i="53"/>
  <c r="AJ42" i="53" s="1"/>
  <c r="AJ276" i="53"/>
  <c r="AJ328" i="53"/>
  <c r="AJ224" i="53"/>
  <c r="AJ172" i="53"/>
  <c r="AJ380" i="53"/>
  <c r="AJ198" i="53"/>
  <c r="S16" i="53" l="1"/>
  <c r="T16" i="53" s="1"/>
  <c r="AI251" i="53" l="1"/>
  <c r="AI277" i="53"/>
  <c r="AI225" i="53"/>
  <c r="AI173" i="53"/>
  <c r="AI303" i="53"/>
  <c r="AI355" i="53"/>
  <c r="AI433" i="53"/>
  <c r="AI147" i="53"/>
  <c r="AI199" i="53"/>
  <c r="AI329" i="53"/>
  <c r="AI381" i="53"/>
  <c r="AI121" i="53"/>
  <c r="AI407" i="53"/>
  <c r="S381" i="53" l="1"/>
  <c r="S199" i="53"/>
  <c r="S433" i="53"/>
  <c r="AJ433" i="53" s="1"/>
  <c r="S251" i="53"/>
  <c r="AJ251" i="53" s="1"/>
  <c r="S225" i="53"/>
  <c r="S173" i="53"/>
  <c r="S277" i="53"/>
  <c r="S329" i="53"/>
  <c r="AI43" i="53"/>
  <c r="S303" i="53"/>
  <c r="AJ303" i="53" s="1"/>
  <c r="S355" i="53"/>
  <c r="AJ355" i="53" s="1"/>
  <c r="S407" i="53"/>
  <c r="S147" i="53"/>
  <c r="AJ147" i="53" s="1"/>
  <c r="S121" i="53"/>
  <c r="AJ121" i="53" s="1"/>
  <c r="S485" i="53"/>
  <c r="AJ407" i="53" l="1"/>
  <c r="AJ329" i="53"/>
  <c r="S43" i="53"/>
  <c r="AJ43" i="53" s="1"/>
  <c r="AJ277" i="53"/>
  <c r="AJ173" i="53"/>
  <c r="AJ199" i="53"/>
  <c r="AJ225" i="53"/>
  <c r="AJ381" i="53"/>
  <c r="S17" i="53" l="1"/>
  <c r="T17" i="53" s="1"/>
  <c r="S586" i="51" l="1"/>
  <c r="S586" i="53"/>
  <c r="S586" i="52"/>
  <c r="S586" i="50"/>
  <c r="S482" i="51"/>
  <c r="S92" i="50" l="1"/>
  <c r="S92" i="53"/>
  <c r="S92" i="52"/>
  <c r="S92" i="51"/>
  <c r="S482" i="50"/>
  <c r="S482" i="52"/>
  <c r="S482" i="53"/>
  <c r="S14" i="51" l="1"/>
  <c r="T14" i="51" s="1"/>
  <c r="S14" i="52" l="1"/>
  <c r="T14" i="52" s="1"/>
  <c r="S14" i="53"/>
  <c r="T14" i="53" s="1"/>
  <c r="S14" i="50"/>
  <c r="T14" i="50" s="1"/>
  <c r="S585" i="51" l="1"/>
  <c r="S585" i="50"/>
  <c r="S585" i="52"/>
  <c r="S593" i="51"/>
  <c r="S593" i="52"/>
  <c r="S91" i="52" l="1"/>
  <c r="S481" i="51"/>
  <c r="P600" i="52"/>
  <c r="S481" i="50"/>
  <c r="S91" i="51"/>
  <c r="S91" i="50"/>
  <c r="P600" i="51"/>
  <c r="S600" i="51" s="1"/>
  <c r="S99" i="52"/>
  <c r="S99" i="51"/>
  <c r="P601" i="51" l="1"/>
  <c r="S601" i="51"/>
  <c r="M601" i="51"/>
  <c r="Q601" i="51"/>
  <c r="R601" i="51"/>
  <c r="O601" i="51"/>
  <c r="L601" i="51"/>
  <c r="N601" i="51"/>
  <c r="S600" i="52"/>
  <c r="P601" i="52" s="1"/>
  <c r="S481" i="52"/>
  <c r="T600" i="51"/>
  <c r="P106" i="51"/>
  <c r="P106" i="52"/>
  <c r="S489" i="52"/>
  <c r="S13" i="50" l="1"/>
  <c r="T13" i="50" s="1"/>
  <c r="S13" i="51"/>
  <c r="T13" i="51" s="1"/>
  <c r="P496" i="52"/>
  <c r="S496" i="52" s="1"/>
  <c r="S106" i="52"/>
  <c r="P107" i="52" s="1"/>
  <c r="T496" i="52"/>
  <c r="S489" i="51"/>
  <c r="P496" i="51"/>
  <c r="S496" i="51" s="1"/>
  <c r="S106" i="51"/>
  <c r="S601" i="52"/>
  <c r="M601" i="52"/>
  <c r="O601" i="52"/>
  <c r="R601" i="52"/>
  <c r="Q601" i="52"/>
  <c r="N601" i="52"/>
  <c r="L601" i="52"/>
  <c r="T600" i="52"/>
  <c r="P80" i="51"/>
  <c r="P80" i="52"/>
  <c r="T106" i="52" l="1"/>
  <c r="S107" i="52"/>
  <c r="M107" i="52"/>
  <c r="R107" i="52"/>
  <c r="N107" i="52"/>
  <c r="Q107" i="52"/>
  <c r="L107" i="52"/>
  <c r="O107" i="52"/>
  <c r="S13" i="52"/>
  <c r="T13" i="52" s="1"/>
  <c r="P497" i="52"/>
  <c r="R497" i="52"/>
  <c r="M497" i="52"/>
  <c r="L497" i="52"/>
  <c r="S497" i="52"/>
  <c r="Q497" i="52"/>
  <c r="N497" i="52"/>
  <c r="O497" i="52"/>
  <c r="S80" i="51"/>
  <c r="P81" i="51" s="1"/>
  <c r="S107" i="51"/>
  <c r="M107" i="51"/>
  <c r="R107" i="51"/>
  <c r="N107" i="51"/>
  <c r="Q107" i="51"/>
  <c r="L107" i="51"/>
  <c r="O107" i="51"/>
  <c r="T106" i="51"/>
  <c r="S80" i="52"/>
  <c r="P81" i="52" s="1"/>
  <c r="P107" i="51"/>
  <c r="P497" i="51"/>
  <c r="M497" i="51"/>
  <c r="R497" i="51"/>
  <c r="L497" i="51"/>
  <c r="S497" i="51"/>
  <c r="N497" i="51"/>
  <c r="O497" i="51"/>
  <c r="Q497" i="51"/>
  <c r="T496" i="51"/>
  <c r="S21" i="52"/>
  <c r="T21" i="52" s="1"/>
  <c r="T80" i="51"/>
  <c r="T80" i="52" l="1"/>
  <c r="N81" i="52"/>
  <c r="Q81" i="52"/>
  <c r="S81" i="52"/>
  <c r="M81" i="52"/>
  <c r="R81" i="52"/>
  <c r="O81" i="52"/>
  <c r="L81" i="52"/>
  <c r="L81" i="51"/>
  <c r="N81" i="51"/>
  <c r="R81" i="51"/>
  <c r="O81" i="51"/>
  <c r="S81" i="51"/>
  <c r="M81" i="51"/>
  <c r="Q81" i="51"/>
  <c r="S21" i="51"/>
  <c r="T21" i="51" s="1"/>
  <c r="P28" i="51"/>
  <c r="P28" i="52"/>
  <c r="S28" i="51" l="1"/>
  <c r="S28" i="52"/>
  <c r="M29" i="52" l="1"/>
  <c r="T28" i="52"/>
  <c r="S29" i="52"/>
  <c r="O29" i="52"/>
  <c r="R29" i="52"/>
  <c r="N29" i="52"/>
  <c r="Q29" i="52"/>
  <c r="L29" i="52"/>
  <c r="P29" i="52"/>
  <c r="T28" i="51"/>
  <c r="S29" i="51"/>
  <c r="Q29" i="51"/>
  <c r="R29" i="51"/>
  <c r="M29" i="51"/>
  <c r="N29" i="51"/>
  <c r="O29" i="51"/>
  <c r="L29" i="51"/>
  <c r="P29" i="51"/>
  <c r="AI252" i="53" l="1"/>
  <c r="AB262" i="53"/>
  <c r="AI330" i="53"/>
  <c r="AB340" i="53"/>
  <c r="AI408" i="53"/>
  <c r="AB418" i="53"/>
  <c r="AI148" i="53"/>
  <c r="AB158" i="53"/>
  <c r="AI200" i="53"/>
  <c r="AB210" i="53"/>
  <c r="AI226" i="53"/>
  <c r="AB236" i="53"/>
  <c r="AI122" i="53"/>
  <c r="AB132" i="53"/>
  <c r="AI356" i="53"/>
  <c r="AB366" i="53"/>
  <c r="AI304" i="53"/>
  <c r="AB314" i="53"/>
  <c r="AI434" i="53"/>
  <c r="AB444" i="53"/>
  <c r="AI382" i="53"/>
  <c r="AB392" i="53"/>
  <c r="AI278" i="53"/>
  <c r="AB288" i="53"/>
  <c r="AI174" i="53"/>
  <c r="AB184" i="53"/>
  <c r="AB159" i="53" l="1"/>
  <c r="AI158" i="53"/>
  <c r="S174" i="53"/>
  <c r="P184" i="53"/>
  <c r="S184" i="53" s="1"/>
  <c r="S278" i="53"/>
  <c r="P288" i="53"/>
  <c r="S288" i="53" s="1"/>
  <c r="S330" i="53"/>
  <c r="P340" i="53"/>
  <c r="S340" i="53" s="1"/>
  <c r="AB289" i="53"/>
  <c r="AI288" i="53"/>
  <c r="S200" i="53"/>
  <c r="P210" i="53"/>
  <c r="AB393" i="53"/>
  <c r="AI392" i="53"/>
  <c r="AB133" i="53"/>
  <c r="AI132" i="53"/>
  <c r="AB419" i="53"/>
  <c r="AI418" i="53"/>
  <c r="S382" i="53"/>
  <c r="P392" i="53"/>
  <c r="S392" i="53" s="1"/>
  <c r="AB445" i="53"/>
  <c r="AI444" i="53"/>
  <c r="AB237" i="53"/>
  <c r="AI236" i="53"/>
  <c r="AB341" i="53"/>
  <c r="AI340" i="53"/>
  <c r="S122" i="53"/>
  <c r="AJ122" i="53" s="1"/>
  <c r="P132" i="53"/>
  <c r="S226" i="53"/>
  <c r="P236" i="53"/>
  <c r="AI44" i="53"/>
  <c r="AB54" i="53"/>
  <c r="S356" i="53"/>
  <c r="AJ356" i="53" s="1"/>
  <c r="P366" i="53"/>
  <c r="S304" i="53"/>
  <c r="AJ304" i="53" s="1"/>
  <c r="P314" i="53"/>
  <c r="S408" i="53"/>
  <c r="P418" i="53"/>
  <c r="AB185" i="53"/>
  <c r="AI184" i="53"/>
  <c r="AB315" i="53"/>
  <c r="AI314" i="53"/>
  <c r="AB211" i="53"/>
  <c r="AI210" i="53"/>
  <c r="AB263" i="53"/>
  <c r="AI262" i="53"/>
  <c r="S434" i="53"/>
  <c r="AJ434" i="53" s="1"/>
  <c r="P444" i="53"/>
  <c r="AB367" i="53"/>
  <c r="AI366" i="53"/>
  <c r="S148" i="53"/>
  <c r="AJ148" i="53" s="1"/>
  <c r="P158" i="53"/>
  <c r="S252" i="53"/>
  <c r="AJ252" i="53" s="1"/>
  <c r="P262" i="53"/>
  <c r="S444" i="53" l="1"/>
  <c r="AE237" i="53"/>
  <c r="AF237" i="53"/>
  <c r="AG237" i="53"/>
  <c r="AH237" i="53"/>
  <c r="AD237" i="53"/>
  <c r="P341" i="53"/>
  <c r="S341" i="53"/>
  <c r="AJ340" i="53"/>
  <c r="M341" i="53"/>
  <c r="R341" i="53"/>
  <c r="N341" i="53"/>
  <c r="O341" i="53"/>
  <c r="Q341" i="53"/>
  <c r="L341" i="53"/>
  <c r="S44" i="53"/>
  <c r="AJ44" i="53" s="1"/>
  <c r="P54" i="53"/>
  <c r="AJ330" i="53"/>
  <c r="T340" i="53"/>
  <c r="AH263" i="53"/>
  <c r="AG263" i="53"/>
  <c r="AD263" i="53"/>
  <c r="AF263" i="53"/>
  <c r="AE263" i="53"/>
  <c r="AE393" i="53"/>
  <c r="AG393" i="53"/>
  <c r="AH393" i="53"/>
  <c r="AF393" i="53"/>
  <c r="AD393" i="53"/>
  <c r="AJ408" i="53"/>
  <c r="AJ226" i="53"/>
  <c r="AJ278" i="53"/>
  <c r="T288" i="53"/>
  <c r="AB55" i="53"/>
  <c r="AI54" i="53"/>
  <c r="S418" i="53"/>
  <c r="T418" i="53" s="1"/>
  <c r="S158" i="53"/>
  <c r="AF211" i="53"/>
  <c r="AE211" i="53"/>
  <c r="AG211" i="53"/>
  <c r="AH211" i="53"/>
  <c r="AD211" i="53"/>
  <c r="S314" i="53"/>
  <c r="P315" i="53" s="1"/>
  <c r="S132" i="53"/>
  <c r="P133" i="53" s="1"/>
  <c r="P393" i="53"/>
  <c r="S393" i="53"/>
  <c r="AJ392" i="53"/>
  <c r="M393" i="53"/>
  <c r="R393" i="53"/>
  <c r="O393" i="53"/>
  <c r="N393" i="53"/>
  <c r="Q393" i="53"/>
  <c r="L393" i="53"/>
  <c r="S210" i="53"/>
  <c r="P211" i="53" s="1"/>
  <c r="P185" i="53"/>
  <c r="S185" i="53"/>
  <c r="AJ184" i="53"/>
  <c r="N185" i="53"/>
  <c r="O185" i="53"/>
  <c r="M185" i="53"/>
  <c r="R185" i="53"/>
  <c r="Q185" i="53"/>
  <c r="L185" i="53"/>
  <c r="AG185" i="53"/>
  <c r="AH185" i="53"/>
  <c r="AE185" i="53"/>
  <c r="AF185" i="53"/>
  <c r="AD185" i="53"/>
  <c r="S262" i="53"/>
  <c r="P263" i="53" s="1"/>
  <c r="AF445" i="53"/>
  <c r="AD445" i="53"/>
  <c r="AH445" i="53"/>
  <c r="AE445" i="53"/>
  <c r="AG445" i="53"/>
  <c r="AJ382" i="53"/>
  <c r="T392" i="53"/>
  <c r="AJ200" i="53"/>
  <c r="AJ174" i="53"/>
  <c r="T184" i="53"/>
  <c r="AE133" i="53"/>
  <c r="AD133" i="53"/>
  <c r="AH133" i="53"/>
  <c r="AG133" i="53"/>
  <c r="AF133" i="53"/>
  <c r="P289" i="53"/>
  <c r="AJ288" i="53"/>
  <c r="S289" i="53"/>
  <c r="N289" i="53"/>
  <c r="O289" i="53"/>
  <c r="Q289" i="53"/>
  <c r="R289" i="53"/>
  <c r="M289" i="53"/>
  <c r="L289" i="53"/>
  <c r="AG367" i="53"/>
  <c r="AF367" i="53"/>
  <c r="AE367" i="53"/>
  <c r="AD367" i="53"/>
  <c r="AH367" i="53"/>
  <c r="AG315" i="53"/>
  <c r="AD315" i="53"/>
  <c r="AF315" i="53"/>
  <c r="AH315" i="53"/>
  <c r="AE315" i="53"/>
  <c r="S366" i="53"/>
  <c r="P367" i="53" s="1"/>
  <c r="AH341" i="53"/>
  <c r="AD341" i="53"/>
  <c r="AG341" i="53"/>
  <c r="AE341" i="53"/>
  <c r="AF341" i="53"/>
  <c r="AF419" i="53"/>
  <c r="AE419" i="53"/>
  <c r="AG419" i="53"/>
  <c r="AH419" i="53"/>
  <c r="AD419" i="53"/>
  <c r="AG289" i="53"/>
  <c r="AH289" i="53"/>
  <c r="AD289" i="53"/>
  <c r="AE289" i="53"/>
  <c r="AF289" i="53"/>
  <c r="AD159" i="53"/>
  <c r="AG159" i="53"/>
  <c r="AF159" i="53"/>
  <c r="AH159" i="53"/>
  <c r="AE159" i="53"/>
  <c r="S236" i="53"/>
  <c r="S590" i="53"/>
  <c r="P419" i="53" l="1"/>
  <c r="AJ236" i="53"/>
  <c r="S237" i="53"/>
  <c r="O237" i="53"/>
  <c r="R237" i="53"/>
  <c r="N237" i="53"/>
  <c r="M237" i="53"/>
  <c r="Q237" i="53"/>
  <c r="L237" i="53"/>
  <c r="T210" i="53"/>
  <c r="S419" i="53"/>
  <c r="AJ418" i="53"/>
  <c r="M419" i="53"/>
  <c r="O419" i="53"/>
  <c r="Q419" i="53"/>
  <c r="R419" i="53"/>
  <c r="N419" i="53"/>
  <c r="L419" i="53"/>
  <c r="AJ210" i="53"/>
  <c r="S211" i="53"/>
  <c r="M211" i="53"/>
  <c r="O211" i="53"/>
  <c r="Q211" i="53"/>
  <c r="R211" i="53"/>
  <c r="N211" i="53"/>
  <c r="L211" i="53"/>
  <c r="T366" i="53"/>
  <c r="AJ366" i="53"/>
  <c r="S367" i="53"/>
  <c r="O367" i="53"/>
  <c r="N367" i="53"/>
  <c r="R367" i="53"/>
  <c r="M367" i="53"/>
  <c r="Q367" i="53"/>
  <c r="L367" i="53"/>
  <c r="T132" i="53"/>
  <c r="S133" i="53"/>
  <c r="AJ132" i="53"/>
  <c r="Q133" i="53"/>
  <c r="O133" i="53"/>
  <c r="N133" i="53"/>
  <c r="M133" i="53"/>
  <c r="R133" i="53"/>
  <c r="L133" i="53"/>
  <c r="T262" i="53"/>
  <c r="S263" i="53"/>
  <c r="AJ262" i="53"/>
  <c r="Q263" i="53"/>
  <c r="R263" i="53"/>
  <c r="M263" i="53"/>
  <c r="O263" i="53"/>
  <c r="N263" i="53"/>
  <c r="L263" i="53"/>
  <c r="T158" i="53"/>
  <c r="AJ158" i="53"/>
  <c r="S159" i="53"/>
  <c r="Q159" i="53"/>
  <c r="O159" i="53"/>
  <c r="N159" i="53"/>
  <c r="M159" i="53"/>
  <c r="R159" i="53"/>
  <c r="L159" i="53"/>
  <c r="T236" i="53"/>
  <c r="S54" i="53"/>
  <c r="P55" i="53" s="1"/>
  <c r="T444" i="53"/>
  <c r="S445" i="53"/>
  <c r="AJ444" i="53"/>
  <c r="O445" i="53"/>
  <c r="R445" i="53"/>
  <c r="Q445" i="53"/>
  <c r="M445" i="53"/>
  <c r="N445" i="53"/>
  <c r="L445" i="53"/>
  <c r="AF55" i="53"/>
  <c r="AG55" i="53"/>
  <c r="AH55" i="53"/>
  <c r="AE55" i="53"/>
  <c r="AD55" i="53"/>
  <c r="P237" i="53"/>
  <c r="T314" i="53"/>
  <c r="AJ314" i="53"/>
  <c r="S315" i="53"/>
  <c r="O315" i="53"/>
  <c r="Q315" i="53"/>
  <c r="N315" i="53"/>
  <c r="R315" i="53"/>
  <c r="M315" i="53"/>
  <c r="L315" i="53"/>
  <c r="P159" i="53"/>
  <c r="P445" i="53"/>
  <c r="S96" i="53"/>
  <c r="S486" i="53"/>
  <c r="T54" i="53" l="1"/>
  <c r="S55" i="53"/>
  <c r="AJ54" i="53"/>
  <c r="O55" i="53"/>
  <c r="M55" i="53"/>
  <c r="N55" i="53"/>
  <c r="R55" i="53"/>
  <c r="Q55" i="53"/>
  <c r="L55" i="53"/>
  <c r="S18" i="53" l="1"/>
  <c r="T18" i="53" s="1"/>
  <c r="S585" i="53" l="1"/>
  <c r="S593" i="53"/>
  <c r="S91" i="53" l="1"/>
  <c r="P600" i="53"/>
  <c r="S99" i="53"/>
  <c r="S600" i="53" l="1"/>
  <c r="S481" i="53"/>
  <c r="P106" i="53"/>
  <c r="S489" i="53"/>
  <c r="P496" i="53" l="1"/>
  <c r="S496" i="53" s="1"/>
  <c r="T496" i="53" s="1"/>
  <c r="S601" i="53"/>
  <c r="M601" i="53"/>
  <c r="O601" i="53"/>
  <c r="L601" i="53"/>
  <c r="Q601" i="53"/>
  <c r="R601" i="53"/>
  <c r="N601" i="53"/>
  <c r="T600" i="53"/>
  <c r="S106" i="53"/>
  <c r="P601" i="53"/>
  <c r="P80" i="53"/>
  <c r="S80" i="53" s="1"/>
  <c r="S107" i="53" l="1"/>
  <c r="M107" i="53"/>
  <c r="R107" i="53"/>
  <c r="N107" i="53"/>
  <c r="Q107" i="53"/>
  <c r="L107" i="53"/>
  <c r="O107" i="53"/>
  <c r="T106" i="53"/>
  <c r="S13" i="53"/>
  <c r="T13" i="53" s="1"/>
  <c r="P107" i="53"/>
  <c r="P81" i="53"/>
  <c r="L81" i="53"/>
  <c r="M81" i="53"/>
  <c r="S81" i="53"/>
  <c r="Q81" i="53"/>
  <c r="R81" i="53"/>
  <c r="N81" i="53"/>
  <c r="O81" i="53"/>
  <c r="P497" i="53"/>
  <c r="O497" i="53"/>
  <c r="L497" i="53"/>
  <c r="R497" i="53"/>
  <c r="N497" i="53"/>
  <c r="M497" i="53"/>
  <c r="Q497" i="53"/>
  <c r="S497" i="53"/>
  <c r="T80" i="53"/>
  <c r="S21" i="53"/>
  <c r="T21" i="53" s="1"/>
  <c r="P28" i="53" l="1"/>
  <c r="S28" i="53" l="1"/>
  <c r="S29" i="53" l="1"/>
  <c r="T28" i="53"/>
  <c r="O29" i="53"/>
  <c r="N29" i="53"/>
  <c r="Q29" i="53"/>
  <c r="M29" i="53"/>
  <c r="R29" i="53"/>
  <c r="L29" i="53"/>
  <c r="P29" i="53"/>
  <c r="W626" i="43" l="1"/>
  <c r="X626" i="43" l="1"/>
  <c r="AC626" i="43"/>
  <c r="AA626" i="43"/>
  <c r="Y626" i="43" l="1"/>
  <c r="Z626" i="43"/>
  <c r="AB626" i="43"/>
  <c r="V626" i="43" l="1"/>
  <c r="D626" i="43"/>
  <c r="D106" i="43" l="1"/>
  <c r="N626" i="43"/>
  <c r="E626" i="43"/>
  <c r="G626" i="43"/>
  <c r="W630" i="43" l="1"/>
  <c r="AD626" i="43"/>
  <c r="AF616" i="43"/>
  <c r="I616" i="43"/>
  <c r="B626" i="43"/>
  <c r="D28" i="43"/>
  <c r="G106" i="43"/>
  <c r="N106" i="43"/>
  <c r="O626" i="43"/>
  <c r="Q626" i="43"/>
  <c r="I626" i="43" l="1"/>
  <c r="B627" i="43" s="1"/>
  <c r="J626" i="43"/>
  <c r="Y630" i="43"/>
  <c r="S616" i="43"/>
  <c r="AG616" i="43" s="1"/>
  <c r="L626" i="43"/>
  <c r="AB630" i="43"/>
  <c r="I96" i="43"/>
  <c r="G28" i="43"/>
  <c r="Q106" i="43"/>
  <c r="N28" i="43"/>
  <c r="I18" i="43" l="1"/>
  <c r="V630" i="43"/>
  <c r="E627" i="43"/>
  <c r="I627" i="43"/>
  <c r="F627" i="43"/>
  <c r="H627" i="43"/>
  <c r="C627" i="43"/>
  <c r="D627" i="43"/>
  <c r="G627" i="43"/>
  <c r="Q28" i="43"/>
  <c r="AI144" i="49" l="1"/>
  <c r="AI170" i="49"/>
  <c r="AI196" i="49"/>
  <c r="AI222" i="49"/>
  <c r="AI248" i="49"/>
  <c r="AI274" i="49"/>
  <c r="AI300" i="49"/>
  <c r="AI326" i="49"/>
  <c r="AI352" i="49"/>
  <c r="AI378" i="49"/>
  <c r="AI404" i="49"/>
  <c r="AI430" i="49"/>
  <c r="S404" i="49" l="1"/>
  <c r="AJ404" i="49" s="1"/>
  <c r="S352" i="49"/>
  <c r="AJ352" i="49" s="1"/>
  <c r="S300" i="49"/>
  <c r="AJ300" i="49" s="1"/>
  <c r="S248" i="49"/>
  <c r="AJ248" i="49" s="1"/>
  <c r="S196" i="49"/>
  <c r="AJ196" i="49" s="1"/>
  <c r="S144" i="49"/>
  <c r="AJ144" i="49" s="1"/>
  <c r="S430" i="49"/>
  <c r="AJ430" i="49" s="1"/>
  <c r="S378" i="49"/>
  <c r="AJ378" i="49" s="1"/>
  <c r="S326" i="49"/>
  <c r="AJ326" i="49" s="1"/>
  <c r="S274" i="49"/>
  <c r="AJ274" i="49" s="1"/>
  <c r="S222" i="49"/>
  <c r="AJ222" i="49" s="1"/>
  <c r="S170" i="49"/>
  <c r="AJ170" i="49" s="1"/>
  <c r="AI434" i="49"/>
  <c r="AI382" i="49"/>
  <c r="AI330" i="49"/>
  <c r="AI278" i="49"/>
  <c r="AI226" i="49"/>
  <c r="AI174" i="49"/>
  <c r="AI406" i="49"/>
  <c r="AI354" i="49"/>
  <c r="AI302" i="49"/>
  <c r="AI250" i="49"/>
  <c r="AI198" i="49"/>
  <c r="AI146" i="49"/>
  <c r="AI408" i="49"/>
  <c r="AI356" i="49"/>
  <c r="AI304" i="49"/>
  <c r="AI252" i="49"/>
  <c r="AI200" i="49"/>
  <c r="AI148" i="49"/>
  <c r="AI118" i="49"/>
  <c r="AI432" i="49"/>
  <c r="AI380" i="49"/>
  <c r="AI328" i="49"/>
  <c r="AI276" i="49"/>
  <c r="AI224" i="49"/>
  <c r="AI172" i="49"/>
  <c r="AI433" i="49"/>
  <c r="AI381" i="49"/>
  <c r="AI329" i="49"/>
  <c r="AI277" i="49"/>
  <c r="AI225" i="49"/>
  <c r="AI173" i="49"/>
  <c r="AI407" i="49"/>
  <c r="AI355" i="49"/>
  <c r="AI303" i="49"/>
  <c r="AI251" i="49"/>
  <c r="AI199" i="49"/>
  <c r="AI147" i="49"/>
  <c r="AI40" i="49" l="1"/>
  <c r="S147" i="49"/>
  <c r="AJ147" i="49" s="1"/>
  <c r="S355" i="49"/>
  <c r="AJ355" i="49" s="1"/>
  <c r="S173" i="49"/>
  <c r="AJ173" i="49" s="1"/>
  <c r="S277" i="49"/>
  <c r="AJ277" i="49" s="1"/>
  <c r="S381" i="49"/>
  <c r="AJ381" i="49" s="1"/>
  <c r="S172" i="49"/>
  <c r="AJ172" i="49" s="1"/>
  <c r="S276" i="49"/>
  <c r="AJ276" i="49" s="1"/>
  <c r="S380" i="49"/>
  <c r="AJ380" i="49" s="1"/>
  <c r="S118" i="49"/>
  <c r="AJ118" i="49" s="1"/>
  <c r="S146" i="49"/>
  <c r="AJ146" i="49" s="1"/>
  <c r="S250" i="49"/>
  <c r="AJ250" i="49" s="1"/>
  <c r="S354" i="49"/>
  <c r="AJ354" i="49" s="1"/>
  <c r="S382" i="49"/>
  <c r="AJ382" i="49" s="1"/>
  <c r="S251" i="49"/>
  <c r="AJ251" i="49" s="1"/>
  <c r="S199" i="49"/>
  <c r="AJ199" i="49" s="1"/>
  <c r="S303" i="49"/>
  <c r="AJ303" i="49" s="1"/>
  <c r="S407" i="49"/>
  <c r="AJ407" i="49" s="1"/>
  <c r="S225" i="49"/>
  <c r="AJ225" i="49" s="1"/>
  <c r="S329" i="49"/>
  <c r="AJ329" i="49" s="1"/>
  <c r="S224" i="49"/>
  <c r="AJ224" i="49" s="1"/>
  <c r="S328" i="49"/>
  <c r="AJ328" i="49" s="1"/>
  <c r="S432" i="49"/>
  <c r="AJ432" i="49" s="1"/>
  <c r="S148" i="49"/>
  <c r="AJ148" i="49" s="1"/>
  <c r="S200" i="49"/>
  <c r="AJ200" i="49" s="1"/>
  <c r="S252" i="49"/>
  <c r="AJ252" i="49" s="1"/>
  <c r="S304" i="49"/>
  <c r="AJ304" i="49" s="1"/>
  <c r="S356" i="49"/>
  <c r="AJ356" i="49" s="1"/>
  <c r="S408" i="49"/>
  <c r="AJ408" i="49" s="1"/>
  <c r="S198" i="49"/>
  <c r="AJ198" i="49" s="1"/>
  <c r="S302" i="49"/>
  <c r="AJ302" i="49" s="1"/>
  <c r="S406" i="49"/>
  <c r="AJ406" i="49" s="1"/>
  <c r="S174" i="49"/>
  <c r="AJ174" i="49" s="1"/>
  <c r="S226" i="49"/>
  <c r="AJ226" i="49" s="1"/>
  <c r="S278" i="49"/>
  <c r="AJ278" i="49" s="1"/>
  <c r="S330" i="49"/>
  <c r="AJ330" i="49" s="1"/>
  <c r="S434" i="49"/>
  <c r="AJ434" i="49" s="1"/>
  <c r="AI120" i="49"/>
  <c r="AI121" i="49"/>
  <c r="AI122" i="49"/>
  <c r="S40" i="49" l="1"/>
  <c r="AJ40" i="49" s="1"/>
  <c r="AI44" i="49"/>
  <c r="AI43" i="49"/>
  <c r="AI42" i="49"/>
  <c r="S433" i="49"/>
  <c r="AJ433" i="49" s="1"/>
  <c r="S122" i="49"/>
  <c r="AJ122" i="49" s="1"/>
  <c r="S121" i="49"/>
  <c r="AJ121" i="49" s="1"/>
  <c r="S120" i="49"/>
  <c r="AJ120" i="49" s="1"/>
  <c r="S42" i="49" l="1"/>
  <c r="AJ42" i="49" s="1"/>
  <c r="S43" i="49"/>
  <c r="AJ43" i="49" s="1"/>
  <c r="S44" i="49"/>
  <c r="AJ44" i="49" s="1"/>
  <c r="S485" i="49"/>
  <c r="S484" i="49"/>
  <c r="S16" i="49" l="1"/>
  <c r="T16" i="49" s="1"/>
  <c r="S17" i="49"/>
  <c r="T17" i="49" s="1"/>
  <c r="S486" i="49"/>
  <c r="S590" i="49"/>
  <c r="S96" i="49" l="1"/>
  <c r="S18" i="49" l="1"/>
  <c r="T18" i="49" s="1"/>
  <c r="E652" i="49" l="1"/>
  <c r="E106" i="49" l="1"/>
  <c r="O652" i="49"/>
  <c r="E28" i="49" l="1"/>
  <c r="O106" i="49"/>
  <c r="O28" i="49" l="1"/>
  <c r="F652" i="49"/>
  <c r="F106" i="49" l="1"/>
  <c r="P652" i="49"/>
  <c r="B652" i="49" l="1"/>
  <c r="I645" i="49"/>
  <c r="F28" i="49"/>
  <c r="I99" i="49" l="1"/>
  <c r="B106" i="49"/>
  <c r="I106" i="49" s="1"/>
  <c r="S645" i="49"/>
  <c r="L652" i="49"/>
  <c r="S652" i="49" s="1"/>
  <c r="I652" i="49"/>
  <c r="J652" i="49" s="1"/>
  <c r="B653" i="49" l="1"/>
  <c r="I653" i="49"/>
  <c r="G653" i="49"/>
  <c r="D653" i="49"/>
  <c r="C653" i="49"/>
  <c r="H653" i="49"/>
  <c r="E653" i="49"/>
  <c r="F653" i="49"/>
  <c r="L653" i="49"/>
  <c r="S653" i="49"/>
  <c r="M653" i="49"/>
  <c r="N653" i="49"/>
  <c r="R653" i="49"/>
  <c r="Q653" i="49"/>
  <c r="O653" i="49"/>
  <c r="P653" i="49"/>
  <c r="T652" i="49"/>
  <c r="I21" i="49"/>
  <c r="B28" i="49"/>
  <c r="I28" i="49" s="1"/>
  <c r="B18" i="61" s="1"/>
  <c r="B107" i="49"/>
  <c r="I107" i="49"/>
  <c r="H107" i="49"/>
  <c r="C107" i="49"/>
  <c r="D107" i="49"/>
  <c r="G107" i="49"/>
  <c r="E107" i="49"/>
  <c r="F107" i="49"/>
  <c r="L106" i="49"/>
  <c r="J106" i="49"/>
  <c r="L28" i="49" l="1"/>
  <c r="B29" i="49"/>
  <c r="I29" i="49"/>
  <c r="D29" i="49"/>
  <c r="C29" i="49"/>
  <c r="G29" i="49"/>
  <c r="H29" i="49"/>
  <c r="E29" i="49"/>
  <c r="F29" i="49"/>
  <c r="AI226" i="43" l="1"/>
  <c r="AI382" i="43"/>
  <c r="AI122" i="43"/>
  <c r="AI408" i="43"/>
  <c r="AI304" i="43"/>
  <c r="AI434" i="43"/>
  <c r="AI252" i="43"/>
  <c r="AI278" i="43"/>
  <c r="AI330" i="43"/>
  <c r="AI200" i="43"/>
  <c r="AI148" i="43"/>
  <c r="AI174" i="43"/>
  <c r="AI356" i="43"/>
  <c r="AI44" i="43" l="1"/>
  <c r="S356" i="43"/>
  <c r="AJ356" i="43" s="1"/>
  <c r="S174" i="43"/>
  <c r="AJ174" i="43" s="1"/>
  <c r="S148" i="43"/>
  <c r="AJ148" i="43" s="1"/>
  <c r="S200" i="43"/>
  <c r="AJ200" i="43" s="1"/>
  <c r="S330" i="43"/>
  <c r="AJ330" i="43" s="1"/>
  <c r="S278" i="43"/>
  <c r="AJ278" i="43" s="1"/>
  <c r="S252" i="43"/>
  <c r="AJ252" i="43" s="1"/>
  <c r="S434" i="43"/>
  <c r="AJ434" i="43" s="1"/>
  <c r="S304" i="43"/>
  <c r="AJ304" i="43" s="1"/>
  <c r="S408" i="43"/>
  <c r="AJ408" i="43" s="1"/>
  <c r="S122" i="43"/>
  <c r="AJ122" i="43" s="1"/>
  <c r="S382" i="43"/>
  <c r="AJ382" i="43" s="1"/>
  <c r="S226" i="43"/>
  <c r="AJ226" i="43" s="1"/>
  <c r="S356" i="55"/>
  <c r="AJ356" i="55" s="1"/>
  <c r="S174" i="55"/>
  <c r="AJ174" i="55" s="1"/>
  <c r="S148" i="55"/>
  <c r="AJ148" i="55" s="1"/>
  <c r="S200" i="55"/>
  <c r="AJ200" i="55" s="1"/>
  <c r="S330" i="55"/>
  <c r="AJ330" i="55" s="1"/>
  <c r="S278" i="55"/>
  <c r="AJ278" i="55" s="1"/>
  <c r="S252" i="55"/>
  <c r="AJ252" i="55" s="1"/>
  <c r="S434" i="55"/>
  <c r="AJ434" i="55" s="1"/>
  <c r="S304" i="55"/>
  <c r="AJ304" i="55" s="1"/>
  <c r="S408" i="55"/>
  <c r="AJ408" i="55" s="1"/>
  <c r="S122" i="55"/>
  <c r="AJ122" i="55" s="1"/>
  <c r="S382" i="55"/>
  <c r="AJ382" i="55" s="1"/>
  <c r="S226" i="55"/>
  <c r="AJ226" i="55" s="1"/>
  <c r="S44" i="43" l="1"/>
  <c r="AJ44" i="43" s="1"/>
  <c r="S590" i="55"/>
  <c r="S44" i="55" l="1"/>
  <c r="AJ44" i="55" s="1"/>
  <c r="S96" i="55"/>
  <c r="S486" i="43"/>
  <c r="S590" i="43"/>
  <c r="S486" i="55"/>
  <c r="S96" i="43" l="1"/>
  <c r="S18" i="43" l="1"/>
  <c r="T18" i="43" s="1"/>
  <c r="S18" i="55"/>
  <c r="T18" i="55" s="1"/>
  <c r="AI277" i="43" l="1"/>
  <c r="AI302" i="43"/>
  <c r="AI224" i="43"/>
  <c r="AI380" i="43"/>
  <c r="AI433" i="43"/>
  <c r="AI250" i="43"/>
  <c r="AI172" i="43"/>
  <c r="AI303" i="43"/>
  <c r="AI146" i="43"/>
  <c r="AI355" i="43"/>
  <c r="AI407" i="43"/>
  <c r="AI173" i="43"/>
  <c r="AI381" i="43"/>
  <c r="AI406" i="43"/>
  <c r="AI251" i="43"/>
  <c r="AI329" i="43"/>
  <c r="AI147" i="43"/>
  <c r="AI354" i="43"/>
  <c r="AI225" i="43"/>
  <c r="AI328" i="43"/>
  <c r="AI276" i="43"/>
  <c r="AI199" i="43"/>
  <c r="AI121" i="43" l="1"/>
  <c r="S199" i="43"/>
  <c r="AJ199" i="43" s="1"/>
  <c r="S276" i="43"/>
  <c r="AJ276" i="43" s="1"/>
  <c r="S328" i="43"/>
  <c r="AJ328" i="43" s="1"/>
  <c r="S225" i="43"/>
  <c r="AJ225" i="43" s="1"/>
  <c r="S354" i="43"/>
  <c r="AJ354" i="43" s="1"/>
  <c r="S147" i="43"/>
  <c r="AJ147" i="43" s="1"/>
  <c r="S329" i="43"/>
  <c r="AJ329" i="43" s="1"/>
  <c r="S251" i="43"/>
  <c r="AJ251" i="43" s="1"/>
  <c r="S406" i="43"/>
  <c r="AJ406" i="43" s="1"/>
  <c r="S381" i="43"/>
  <c r="AJ381" i="43" s="1"/>
  <c r="S173" i="43"/>
  <c r="AJ173" i="43" s="1"/>
  <c r="S407" i="43"/>
  <c r="AJ407" i="43" s="1"/>
  <c r="S355" i="43"/>
  <c r="AJ355" i="43" s="1"/>
  <c r="S146" i="43"/>
  <c r="AJ146" i="43" s="1"/>
  <c r="S303" i="43"/>
  <c r="AJ303" i="43" s="1"/>
  <c r="S172" i="43"/>
  <c r="AJ172" i="43" s="1"/>
  <c r="S250" i="43"/>
  <c r="AJ250" i="43" s="1"/>
  <c r="S380" i="43"/>
  <c r="AJ380" i="43" s="1"/>
  <c r="S224" i="43"/>
  <c r="AJ224" i="43" s="1"/>
  <c r="S302" i="43"/>
  <c r="AJ302" i="43" s="1"/>
  <c r="S277" i="43"/>
  <c r="AJ277" i="43" s="1"/>
  <c r="AI120" i="43"/>
  <c r="S199" i="55"/>
  <c r="AJ199" i="55" s="1"/>
  <c r="S276" i="55"/>
  <c r="AJ276" i="55" s="1"/>
  <c r="S328" i="55"/>
  <c r="AJ328" i="55" s="1"/>
  <c r="S225" i="55"/>
  <c r="AJ225" i="55" s="1"/>
  <c r="S354" i="55"/>
  <c r="AJ354" i="55" s="1"/>
  <c r="S147" i="55"/>
  <c r="AJ147" i="55" s="1"/>
  <c r="S329" i="55"/>
  <c r="AJ329" i="55" s="1"/>
  <c r="S251" i="55"/>
  <c r="AJ251" i="55" s="1"/>
  <c r="S406" i="55"/>
  <c r="AJ406" i="55" s="1"/>
  <c r="S381" i="55"/>
  <c r="AJ381" i="55" s="1"/>
  <c r="S173" i="55"/>
  <c r="AJ173" i="55" s="1"/>
  <c r="S407" i="55"/>
  <c r="AJ407" i="55" s="1"/>
  <c r="S355" i="55"/>
  <c r="AJ355" i="55" s="1"/>
  <c r="S146" i="55"/>
  <c r="AJ146" i="55" s="1"/>
  <c r="S303" i="55"/>
  <c r="AJ303" i="55" s="1"/>
  <c r="S172" i="55"/>
  <c r="AJ172" i="55" s="1"/>
  <c r="S250" i="55"/>
  <c r="AJ250" i="55" s="1"/>
  <c r="S433" i="55"/>
  <c r="AJ433" i="55" s="1"/>
  <c r="S380" i="55"/>
  <c r="AJ380" i="55" s="1"/>
  <c r="S224" i="55"/>
  <c r="AJ224" i="55" s="1"/>
  <c r="S302" i="55"/>
  <c r="AJ302" i="55" s="1"/>
  <c r="S277" i="55"/>
  <c r="AJ277" i="55" s="1"/>
  <c r="AI43" i="43" l="1"/>
  <c r="S433" i="43"/>
  <c r="AJ433" i="43" s="1"/>
  <c r="S120" i="43"/>
  <c r="AJ120" i="43" s="1"/>
  <c r="S121" i="43"/>
  <c r="AJ121" i="43" s="1"/>
  <c r="S120" i="55"/>
  <c r="AJ120" i="55" s="1"/>
  <c r="S121" i="55"/>
  <c r="AJ121" i="55" s="1"/>
  <c r="S43" i="43" l="1"/>
  <c r="AJ43" i="43" s="1"/>
  <c r="S43" i="55"/>
  <c r="AJ43" i="55" s="1"/>
  <c r="S485" i="43"/>
  <c r="S485" i="55"/>
  <c r="S17" i="55" l="1"/>
  <c r="T17" i="55" s="1"/>
  <c r="S17" i="43"/>
  <c r="T17" i="43" s="1"/>
  <c r="AI147" i="48" l="1"/>
  <c r="S147" i="48" l="1"/>
  <c r="AJ147" i="48" s="1"/>
  <c r="AI224" i="48"/>
  <c r="AI120" i="48"/>
  <c r="AI406" i="48"/>
  <c r="AI380" i="48"/>
  <c r="AI354" i="48"/>
  <c r="AI328" i="48"/>
  <c r="AI302" i="48"/>
  <c r="AI276" i="48"/>
  <c r="AI250" i="48"/>
  <c r="AI172" i="48"/>
  <c r="AI146" i="48"/>
  <c r="AI434" i="48"/>
  <c r="AI408" i="48"/>
  <c r="AI382" i="48"/>
  <c r="AI356" i="48"/>
  <c r="AI330" i="48"/>
  <c r="AI304" i="48"/>
  <c r="AI278" i="48"/>
  <c r="AI226" i="48"/>
  <c r="AI174" i="48"/>
  <c r="AI122" i="48"/>
  <c r="AI252" i="48"/>
  <c r="AI200" i="48"/>
  <c r="AI148" i="48"/>
  <c r="AI44" i="48" l="1"/>
  <c r="S252" i="48"/>
  <c r="AJ252" i="48" s="1"/>
  <c r="S122" i="48"/>
  <c r="AJ122" i="48" s="1"/>
  <c r="S174" i="48"/>
  <c r="AJ174" i="48" s="1"/>
  <c r="S226" i="48"/>
  <c r="AJ226" i="48" s="1"/>
  <c r="S330" i="48"/>
  <c r="AJ330" i="48" s="1"/>
  <c r="S356" i="48"/>
  <c r="AJ356" i="48" s="1"/>
  <c r="S382" i="48"/>
  <c r="AJ382" i="48" s="1"/>
  <c r="S380" i="48"/>
  <c r="AJ380" i="48" s="1"/>
  <c r="S224" i="48"/>
  <c r="AJ224" i="48" s="1"/>
  <c r="S148" i="48"/>
  <c r="AJ148" i="48" s="1"/>
  <c r="S200" i="48"/>
  <c r="AJ200" i="48" s="1"/>
  <c r="S278" i="48"/>
  <c r="AJ278" i="48" s="1"/>
  <c r="S304" i="48"/>
  <c r="AJ304" i="48" s="1"/>
  <c r="S408" i="48"/>
  <c r="AJ408" i="48" s="1"/>
  <c r="S434" i="48"/>
  <c r="AJ434" i="48" s="1"/>
  <c r="S146" i="48"/>
  <c r="AJ146" i="48" s="1"/>
  <c r="S172" i="48"/>
  <c r="AJ172" i="48" s="1"/>
  <c r="S250" i="48"/>
  <c r="AJ250" i="48" s="1"/>
  <c r="S276" i="48"/>
  <c r="AJ276" i="48" s="1"/>
  <c r="S302" i="48"/>
  <c r="AJ302" i="48" s="1"/>
  <c r="S328" i="48"/>
  <c r="AJ328" i="48" s="1"/>
  <c r="S354" i="48"/>
  <c r="AJ354" i="48" s="1"/>
  <c r="S406" i="48"/>
  <c r="AJ406" i="48" s="1"/>
  <c r="S120" i="48"/>
  <c r="AJ120" i="48" s="1"/>
  <c r="S44" i="48" l="1"/>
  <c r="AJ44" i="48" s="1"/>
  <c r="S486" i="48"/>
  <c r="S590" i="48"/>
  <c r="S96" i="48" l="1"/>
  <c r="S18" i="48" l="1"/>
  <c r="T18" i="48" s="1"/>
  <c r="AI121" i="48" l="1"/>
  <c r="AI173" i="48"/>
  <c r="AI225" i="48"/>
  <c r="AI251" i="48"/>
  <c r="AI199" i="48"/>
  <c r="AI277" i="48"/>
  <c r="AI381" i="48"/>
  <c r="AI407" i="48"/>
  <c r="AI433" i="48"/>
  <c r="AI303" i="48"/>
  <c r="AI329" i="48"/>
  <c r="AI355" i="48"/>
  <c r="AI43" i="48" l="1"/>
  <c r="S303" i="48"/>
  <c r="AJ303" i="48" s="1"/>
  <c r="S381" i="48"/>
  <c r="AJ381" i="48" s="1"/>
  <c r="S199" i="48"/>
  <c r="AJ199" i="48" s="1"/>
  <c r="S355" i="48"/>
  <c r="AJ355" i="48" s="1"/>
  <c r="S329" i="48"/>
  <c r="AJ329" i="48" s="1"/>
  <c r="S407" i="48"/>
  <c r="AJ407" i="48" s="1"/>
  <c r="S277" i="48"/>
  <c r="AJ277" i="48" s="1"/>
  <c r="S251" i="48"/>
  <c r="AJ251" i="48" s="1"/>
  <c r="S225" i="48"/>
  <c r="AJ225" i="48" s="1"/>
  <c r="S173" i="48"/>
  <c r="AJ173" i="48" s="1"/>
  <c r="S121" i="48"/>
  <c r="AJ121" i="48" s="1"/>
  <c r="S433" i="48" l="1"/>
  <c r="AJ433" i="48" s="1"/>
  <c r="S485" i="48"/>
  <c r="S43" i="48" l="1"/>
  <c r="AJ43" i="48" s="1"/>
  <c r="S17" i="48" l="1"/>
  <c r="T17" i="48" s="1"/>
  <c r="E652" i="48" l="1"/>
  <c r="E106" i="48" l="1"/>
  <c r="F652" i="48"/>
  <c r="O652" i="48"/>
  <c r="E28" i="48" l="1"/>
  <c r="O106" i="48"/>
  <c r="F106" i="48"/>
  <c r="P652" i="48"/>
  <c r="B652" i="48" l="1"/>
  <c r="I645" i="48"/>
  <c r="F28" i="48"/>
  <c r="O28" i="48"/>
  <c r="S645" i="48" l="1"/>
  <c r="L652" i="48"/>
  <c r="S652" i="48" s="1"/>
  <c r="I652" i="48"/>
  <c r="B653" i="48" s="1"/>
  <c r="I99" i="48"/>
  <c r="B106" i="48"/>
  <c r="I106" i="48" s="1"/>
  <c r="J106" i="48" l="1"/>
  <c r="B107" i="48"/>
  <c r="I107" i="48"/>
  <c r="H107" i="48"/>
  <c r="C107" i="48"/>
  <c r="G107" i="48"/>
  <c r="D107" i="48"/>
  <c r="E107" i="48"/>
  <c r="F107" i="48"/>
  <c r="L106" i="48"/>
  <c r="F653" i="48"/>
  <c r="I653" i="48"/>
  <c r="H653" i="48"/>
  <c r="C653" i="48"/>
  <c r="D653" i="48"/>
  <c r="G653" i="48"/>
  <c r="E653" i="48"/>
  <c r="I21" i="48"/>
  <c r="B28" i="48"/>
  <c r="I28" i="48" s="1"/>
  <c r="B19" i="61" s="1"/>
  <c r="J652" i="48"/>
  <c r="L653" i="48"/>
  <c r="S653" i="48"/>
  <c r="Q653" i="48"/>
  <c r="M653" i="48"/>
  <c r="N653" i="48"/>
  <c r="R653" i="48"/>
  <c r="O653" i="48"/>
  <c r="P653" i="48"/>
  <c r="T652" i="48"/>
  <c r="L28" i="48" l="1"/>
  <c r="B29" i="48"/>
  <c r="I29" i="48"/>
  <c r="C29" i="48"/>
  <c r="H29" i="48"/>
  <c r="G29" i="48"/>
  <c r="D29" i="48"/>
  <c r="E29" i="48"/>
  <c r="F29" i="48"/>
  <c r="AI432" i="48" l="1"/>
  <c r="AI198" i="48"/>
  <c r="AI42" i="48" l="1"/>
  <c r="S198" i="48"/>
  <c r="AJ198" i="48" s="1"/>
  <c r="S432" i="48"/>
  <c r="AJ432" i="48" s="1"/>
  <c r="S42" i="48" l="1"/>
  <c r="AJ42" i="48" s="1"/>
  <c r="S484" i="48"/>
  <c r="S16" i="48" l="1"/>
  <c r="T16" i="48" s="1"/>
  <c r="E652" i="55" l="1"/>
  <c r="E106" i="55" l="1"/>
  <c r="O652" i="55"/>
  <c r="E28" i="55" l="1"/>
  <c r="O106" i="55"/>
  <c r="O28" i="55" l="1"/>
  <c r="F652" i="55" l="1"/>
  <c r="F106" i="55" l="1"/>
  <c r="B652" i="55" l="1"/>
  <c r="I645" i="55"/>
  <c r="F28" i="55"/>
  <c r="P652" i="55"/>
  <c r="I99" i="55" l="1"/>
  <c r="B106" i="55"/>
  <c r="S645" i="55"/>
  <c r="L652" i="55"/>
  <c r="S652" i="55" s="1"/>
  <c r="I652" i="55"/>
  <c r="J652" i="55" s="1"/>
  <c r="L106" i="55"/>
  <c r="T652" i="55" l="1"/>
  <c r="L653" i="55"/>
  <c r="S653" i="55"/>
  <c r="R653" i="55"/>
  <c r="N653" i="55"/>
  <c r="Q653" i="55"/>
  <c r="M653" i="55"/>
  <c r="O653" i="55"/>
  <c r="I106" i="55"/>
  <c r="B107" i="55" s="1"/>
  <c r="I21" i="55"/>
  <c r="B28" i="55"/>
  <c r="I28" i="55" s="1"/>
  <c r="B21" i="61" s="1"/>
  <c r="F653" i="55"/>
  <c r="I653" i="55"/>
  <c r="D653" i="55"/>
  <c r="C653" i="55"/>
  <c r="H653" i="55"/>
  <c r="G653" i="55"/>
  <c r="E653" i="55"/>
  <c r="B653" i="55"/>
  <c r="P653" i="55"/>
  <c r="L28" i="55"/>
  <c r="J106" i="55" l="1"/>
  <c r="B29" i="55"/>
  <c r="I29" i="55"/>
  <c r="H29" i="55"/>
  <c r="C29" i="55"/>
  <c r="G29" i="55"/>
  <c r="D29" i="55"/>
  <c r="E29" i="55"/>
  <c r="F29" i="55"/>
  <c r="I107" i="55"/>
  <c r="C107" i="55"/>
  <c r="H107" i="55"/>
  <c r="G107" i="55"/>
  <c r="D107" i="55"/>
  <c r="E107" i="55"/>
  <c r="F107" i="55"/>
  <c r="S586" i="55" l="1"/>
  <c r="S92" i="55" l="1"/>
  <c r="S482" i="55"/>
  <c r="S14" i="55" l="1"/>
  <c r="T14" i="55" s="1"/>
  <c r="AI198" i="55"/>
  <c r="AI432" i="55"/>
  <c r="AI42" i="55" l="1"/>
  <c r="S432" i="55"/>
  <c r="AJ432" i="55" s="1"/>
  <c r="S198" i="55"/>
  <c r="AJ198" i="55" s="1"/>
  <c r="S42" i="55" l="1"/>
  <c r="AJ42" i="55" s="1"/>
  <c r="S484" i="55"/>
  <c r="S585" i="55" l="1"/>
  <c r="S16" i="55"/>
  <c r="T16" i="55" s="1"/>
  <c r="AI307" i="55"/>
  <c r="AI203" i="55"/>
  <c r="AI385" i="55"/>
  <c r="AI177" i="55"/>
  <c r="AI255" i="55"/>
  <c r="AI437" i="55"/>
  <c r="AI333" i="55"/>
  <c r="AI151" i="55"/>
  <c r="AI359" i="55"/>
  <c r="AI281" i="55"/>
  <c r="AI411" i="55"/>
  <c r="AI229" i="55"/>
  <c r="AI125" i="55"/>
  <c r="S593" i="55"/>
  <c r="AB132" i="55" l="1"/>
  <c r="AI117" i="55"/>
  <c r="AB184" i="55"/>
  <c r="AI169" i="55"/>
  <c r="AB158" i="55"/>
  <c r="AI143" i="55"/>
  <c r="AB262" i="55"/>
  <c r="AI247" i="55"/>
  <c r="AB314" i="55"/>
  <c r="AI299" i="55"/>
  <c r="S91" i="55"/>
  <c r="AB444" i="55"/>
  <c r="AI429" i="55"/>
  <c r="AB340" i="55"/>
  <c r="AI325" i="55"/>
  <c r="P626" i="55"/>
  <c r="S626" i="55" s="1"/>
  <c r="S619" i="55"/>
  <c r="AB288" i="55"/>
  <c r="AI273" i="55"/>
  <c r="AB210" i="55"/>
  <c r="AI195" i="55"/>
  <c r="AB418" i="55"/>
  <c r="AI403" i="55"/>
  <c r="AB366" i="55"/>
  <c r="AI351" i="55"/>
  <c r="AB236" i="55"/>
  <c r="AI221" i="55"/>
  <c r="AB392" i="55"/>
  <c r="AI377" i="55"/>
  <c r="P600" i="55"/>
  <c r="S600" i="55" s="1"/>
  <c r="AI47" i="55"/>
  <c r="S99" i="55"/>
  <c r="S333" i="55"/>
  <c r="AJ333" i="55" s="1"/>
  <c r="S437" i="55"/>
  <c r="AJ437" i="55" s="1"/>
  <c r="S125" i="55"/>
  <c r="AJ125" i="55" s="1"/>
  <c r="S255" i="55"/>
  <c r="AJ255" i="55" s="1"/>
  <c r="S229" i="55"/>
  <c r="AJ229" i="55" s="1"/>
  <c r="S177" i="55"/>
  <c r="AJ177" i="55" s="1"/>
  <c r="S411" i="55"/>
  <c r="AJ411" i="55" s="1"/>
  <c r="S385" i="55"/>
  <c r="AJ385" i="55" s="1"/>
  <c r="S151" i="55"/>
  <c r="AJ151" i="55" s="1"/>
  <c r="S281" i="55"/>
  <c r="AJ281" i="55" s="1"/>
  <c r="S203" i="55"/>
  <c r="AJ203" i="55" s="1"/>
  <c r="S359" i="55"/>
  <c r="AJ359" i="55" s="1"/>
  <c r="S307" i="55"/>
  <c r="AJ307" i="55" s="1"/>
  <c r="P184" i="55" l="1"/>
  <c r="S184" i="55" s="1"/>
  <c r="S169" i="55"/>
  <c r="P601" i="55"/>
  <c r="S601" i="55"/>
  <c r="R601" i="55"/>
  <c r="Q601" i="55"/>
  <c r="M601" i="55"/>
  <c r="O601" i="55"/>
  <c r="N601" i="55"/>
  <c r="L601" i="55"/>
  <c r="P210" i="55"/>
  <c r="S195" i="55"/>
  <c r="AJ195" i="55" s="1"/>
  <c r="AB419" i="55"/>
  <c r="AI418" i="55"/>
  <c r="AB341" i="55"/>
  <c r="AI340" i="55"/>
  <c r="AB263" i="55"/>
  <c r="AI262" i="55"/>
  <c r="P132" i="55"/>
  <c r="S117" i="55"/>
  <c r="AJ117" i="55" s="1"/>
  <c r="AB393" i="55"/>
  <c r="AI392" i="55"/>
  <c r="P262" i="55"/>
  <c r="S247" i="55"/>
  <c r="AJ247" i="55" s="1"/>
  <c r="AB54" i="55"/>
  <c r="AI39" i="55"/>
  <c r="AB211" i="55"/>
  <c r="AI210" i="55"/>
  <c r="AB445" i="55"/>
  <c r="AI444" i="55"/>
  <c r="AB159" i="55"/>
  <c r="AI158" i="55"/>
  <c r="P444" i="55"/>
  <c r="S444" i="55" s="1"/>
  <c r="S429" i="55"/>
  <c r="AE626" i="55"/>
  <c r="AF619" i="55"/>
  <c r="AG619" i="55" s="1"/>
  <c r="P158" i="55"/>
  <c r="S143" i="55"/>
  <c r="AJ143" i="55" s="1"/>
  <c r="AB237" i="55"/>
  <c r="AI236" i="55"/>
  <c r="P418" i="55"/>
  <c r="S403" i="55"/>
  <c r="AJ403" i="55" s="1"/>
  <c r="P392" i="55"/>
  <c r="S377" i="55"/>
  <c r="P288" i="55"/>
  <c r="S273" i="55"/>
  <c r="AJ273" i="55" s="1"/>
  <c r="AB289" i="55"/>
  <c r="AI288" i="55"/>
  <c r="P106" i="55"/>
  <c r="S106" i="55" s="1"/>
  <c r="T106" i="55" s="1"/>
  <c r="AB185" i="55"/>
  <c r="AI184" i="55"/>
  <c r="P314" i="55"/>
  <c r="S299" i="55"/>
  <c r="P236" i="55"/>
  <c r="S221" i="55"/>
  <c r="AJ221" i="55" s="1"/>
  <c r="P340" i="55"/>
  <c r="S325" i="55"/>
  <c r="AJ325" i="55" s="1"/>
  <c r="AB367" i="55"/>
  <c r="AI366" i="55"/>
  <c r="T626" i="55"/>
  <c r="P366" i="55"/>
  <c r="S351" i="55"/>
  <c r="T600" i="55"/>
  <c r="P627" i="55"/>
  <c r="S627" i="55"/>
  <c r="L627" i="55"/>
  <c r="N627" i="55"/>
  <c r="R627" i="55"/>
  <c r="O627" i="55"/>
  <c r="Q627" i="55"/>
  <c r="M627" i="55"/>
  <c r="AB315" i="55"/>
  <c r="AI314" i="55"/>
  <c r="AB133" i="55"/>
  <c r="AI132" i="55"/>
  <c r="S47" i="55"/>
  <c r="AJ47" i="55" s="1"/>
  <c r="AD237" i="55" l="1"/>
  <c r="AG237" i="55"/>
  <c r="AE237" i="55"/>
  <c r="AH237" i="55"/>
  <c r="AF237" i="55"/>
  <c r="AH159" i="55"/>
  <c r="AE159" i="55"/>
  <c r="AG159" i="55"/>
  <c r="AD159" i="55"/>
  <c r="AF159" i="55"/>
  <c r="AF341" i="55"/>
  <c r="AG341" i="55"/>
  <c r="AE341" i="55"/>
  <c r="AH341" i="55"/>
  <c r="AD341" i="55"/>
  <c r="AJ351" i="55"/>
  <c r="S236" i="55"/>
  <c r="S262" i="55"/>
  <c r="S288" i="55"/>
  <c r="P289" i="55" s="1"/>
  <c r="S314" i="55"/>
  <c r="AJ377" i="55"/>
  <c r="S158" i="55"/>
  <c r="AH445" i="55"/>
  <c r="AE445" i="55"/>
  <c r="AF445" i="55"/>
  <c r="AG445" i="55"/>
  <c r="AD445" i="55"/>
  <c r="P54" i="55"/>
  <c r="S39" i="55"/>
  <c r="AH133" i="55"/>
  <c r="AG133" i="55"/>
  <c r="AF133" i="55"/>
  <c r="AD133" i="55"/>
  <c r="AE133" i="55"/>
  <c r="AG367" i="55"/>
  <c r="AH367" i="55"/>
  <c r="AD367" i="55"/>
  <c r="AF367" i="55"/>
  <c r="AE367" i="55"/>
  <c r="AH185" i="55"/>
  <c r="AE185" i="55"/>
  <c r="AF185" i="55"/>
  <c r="AG185" i="55"/>
  <c r="AD185" i="55"/>
  <c r="S392" i="55"/>
  <c r="AD211" i="55"/>
  <c r="AG211" i="55"/>
  <c r="AH211" i="55"/>
  <c r="AE211" i="55"/>
  <c r="AF211" i="55"/>
  <c r="AJ299" i="55"/>
  <c r="AE393" i="55"/>
  <c r="AH393" i="55"/>
  <c r="AG393" i="55"/>
  <c r="AD393" i="55"/>
  <c r="AF393" i="55"/>
  <c r="AE630" i="55"/>
  <c r="AF626" i="55"/>
  <c r="S132" i="55"/>
  <c r="P133" i="55" s="1"/>
  <c r="S210" i="55"/>
  <c r="P211" i="55" s="1"/>
  <c r="AG315" i="55"/>
  <c r="AH315" i="55"/>
  <c r="AD315" i="55"/>
  <c r="AF315" i="55"/>
  <c r="AE315" i="55"/>
  <c r="P107" i="55"/>
  <c r="S107" i="55"/>
  <c r="N107" i="55"/>
  <c r="Q107" i="55"/>
  <c r="M107" i="55"/>
  <c r="R107" i="55"/>
  <c r="O107" i="55"/>
  <c r="L107" i="55"/>
  <c r="S418" i="55"/>
  <c r="AJ429" i="55"/>
  <c r="T444" i="55"/>
  <c r="AG263" i="55"/>
  <c r="AD263" i="55"/>
  <c r="AH263" i="55"/>
  <c r="AE263" i="55"/>
  <c r="AF263" i="55"/>
  <c r="AJ169" i="55"/>
  <c r="T184" i="55"/>
  <c r="S366" i="55"/>
  <c r="P367" i="55" s="1"/>
  <c r="AD419" i="55"/>
  <c r="AE419" i="55"/>
  <c r="AG419" i="55"/>
  <c r="AH419" i="55"/>
  <c r="AF419" i="55"/>
  <c r="S340" i="55"/>
  <c r="P341" i="55" s="1"/>
  <c r="AG289" i="55"/>
  <c r="AF289" i="55"/>
  <c r="AH289" i="55"/>
  <c r="AE289" i="55"/>
  <c r="AD289" i="55"/>
  <c r="P445" i="55"/>
  <c r="S445" i="55"/>
  <c r="AJ444" i="55"/>
  <c r="M445" i="55"/>
  <c r="O445" i="55"/>
  <c r="R445" i="55"/>
  <c r="N445" i="55"/>
  <c r="L445" i="55"/>
  <c r="Q445" i="55"/>
  <c r="AB55" i="55"/>
  <c r="AI54" i="55"/>
  <c r="P185" i="55"/>
  <c r="AJ184" i="55"/>
  <c r="S185" i="55"/>
  <c r="Q185" i="55"/>
  <c r="R185" i="55"/>
  <c r="N185" i="55"/>
  <c r="M185" i="55"/>
  <c r="O185" i="55"/>
  <c r="L185" i="55"/>
  <c r="S489" i="55"/>
  <c r="T418" i="55" l="1"/>
  <c r="AJ418" i="55"/>
  <c r="S419" i="55"/>
  <c r="R419" i="55"/>
  <c r="O419" i="55"/>
  <c r="M419" i="55"/>
  <c r="L419" i="55"/>
  <c r="N419" i="55"/>
  <c r="Q419" i="55"/>
  <c r="S315" i="55"/>
  <c r="AJ314" i="55"/>
  <c r="Q315" i="55"/>
  <c r="R315" i="55"/>
  <c r="N315" i="55"/>
  <c r="M315" i="55"/>
  <c r="O315" i="55"/>
  <c r="L315" i="55"/>
  <c r="S481" i="55"/>
  <c r="P496" i="55"/>
  <c r="S496" i="55" s="1"/>
  <c r="P419" i="55"/>
  <c r="T132" i="55"/>
  <c r="S133" i="55"/>
  <c r="AJ132" i="55"/>
  <c r="M133" i="55"/>
  <c r="L133" i="55"/>
  <c r="Q133" i="55"/>
  <c r="N133" i="55"/>
  <c r="O133" i="55"/>
  <c r="R133" i="55"/>
  <c r="T288" i="55"/>
  <c r="S289" i="55"/>
  <c r="AJ288" i="55"/>
  <c r="R289" i="55"/>
  <c r="N289" i="55"/>
  <c r="L289" i="55"/>
  <c r="O289" i="55"/>
  <c r="M289" i="55"/>
  <c r="Q289" i="55"/>
  <c r="S393" i="55"/>
  <c r="AJ392" i="55"/>
  <c r="N393" i="55"/>
  <c r="Q393" i="55"/>
  <c r="M393" i="55"/>
  <c r="R393" i="55"/>
  <c r="O393" i="55"/>
  <c r="L393" i="55"/>
  <c r="AG626" i="55"/>
  <c r="AF630" i="55"/>
  <c r="AF627" i="55"/>
  <c r="AF631" i="55"/>
  <c r="AA627" i="55"/>
  <c r="Y627" i="55"/>
  <c r="X627" i="55"/>
  <c r="AC627" i="55"/>
  <c r="Z627" i="55"/>
  <c r="AB627" i="55"/>
  <c r="W627" i="55"/>
  <c r="AD627" i="55"/>
  <c r="V627" i="55"/>
  <c r="T314" i="55"/>
  <c r="P393" i="55"/>
  <c r="AJ39" i="55"/>
  <c r="T158" i="55"/>
  <c r="S159" i="55"/>
  <c r="AJ158" i="55"/>
  <c r="O159" i="55"/>
  <c r="L159" i="55"/>
  <c r="M159" i="55"/>
  <c r="Q159" i="55"/>
  <c r="R159" i="55"/>
  <c r="N159" i="55"/>
  <c r="T262" i="55"/>
  <c r="S263" i="55"/>
  <c r="AJ262" i="55"/>
  <c r="Q263" i="55"/>
  <c r="O263" i="55"/>
  <c r="R263" i="55"/>
  <c r="N263" i="55"/>
  <c r="M263" i="55"/>
  <c r="L263" i="55"/>
  <c r="AE627" i="55"/>
  <c r="S54" i="55"/>
  <c r="T54" i="55" s="1"/>
  <c r="P159" i="55"/>
  <c r="P263" i="55"/>
  <c r="AJ366" i="55"/>
  <c r="S367" i="55"/>
  <c r="R367" i="55"/>
  <c r="M367" i="55"/>
  <c r="O367" i="55"/>
  <c r="N367" i="55"/>
  <c r="L367" i="55"/>
  <c r="Q367" i="55"/>
  <c r="T392" i="55"/>
  <c r="T236" i="55"/>
  <c r="S237" i="55"/>
  <c r="AJ236" i="55"/>
  <c r="M237" i="55"/>
  <c r="N237" i="55"/>
  <c r="R237" i="55"/>
  <c r="L237" i="55"/>
  <c r="O237" i="55"/>
  <c r="Q237" i="55"/>
  <c r="AH55" i="55"/>
  <c r="AE55" i="55"/>
  <c r="AG55" i="55"/>
  <c r="AF55" i="55"/>
  <c r="AD55" i="55"/>
  <c r="T340" i="55"/>
  <c r="AJ340" i="55"/>
  <c r="S341" i="55"/>
  <c r="M341" i="55"/>
  <c r="R341" i="55"/>
  <c r="Q341" i="55"/>
  <c r="O341" i="55"/>
  <c r="L341" i="55"/>
  <c r="N341" i="55"/>
  <c r="P237" i="55"/>
  <c r="T210" i="55"/>
  <c r="AJ210" i="55"/>
  <c r="S211" i="55"/>
  <c r="L211" i="55"/>
  <c r="R211" i="55"/>
  <c r="N211" i="55"/>
  <c r="M211" i="55"/>
  <c r="Q211" i="55"/>
  <c r="O211" i="55"/>
  <c r="P315" i="55"/>
  <c r="T366" i="55"/>
  <c r="P80" i="55"/>
  <c r="S80" i="55" l="1"/>
  <c r="P81" i="55"/>
  <c r="AJ54" i="55"/>
  <c r="S55" i="55"/>
  <c r="R55" i="55"/>
  <c r="N55" i="55"/>
  <c r="O55" i="55"/>
  <c r="M55" i="55"/>
  <c r="Q55" i="55"/>
  <c r="L55" i="55"/>
  <c r="P55" i="55"/>
  <c r="P497" i="55"/>
  <c r="M497" i="55"/>
  <c r="R497" i="55"/>
  <c r="L497" i="55"/>
  <c r="O497" i="55"/>
  <c r="S497" i="55"/>
  <c r="N497" i="55"/>
  <c r="Q497" i="55"/>
  <c r="T496" i="55"/>
  <c r="S21" i="55"/>
  <c r="T21" i="55" s="1"/>
  <c r="T80" i="55"/>
  <c r="P28" i="55" l="1"/>
  <c r="S13" i="55"/>
  <c r="T13" i="55" s="1"/>
  <c r="R81" i="55"/>
  <c r="O81" i="55"/>
  <c r="Q81" i="55"/>
  <c r="M81" i="55"/>
  <c r="S81" i="55"/>
  <c r="N81" i="55"/>
  <c r="L81" i="55"/>
  <c r="S28" i="55" l="1"/>
  <c r="T28" i="55" l="1"/>
  <c r="S29" i="55"/>
  <c r="Q29" i="55"/>
  <c r="M29" i="55"/>
  <c r="R29" i="55"/>
  <c r="N29" i="55"/>
  <c r="O29" i="55"/>
  <c r="L29" i="55"/>
  <c r="P29" i="55"/>
  <c r="AI432" i="57"/>
  <c r="AI380" i="57"/>
  <c r="AI354" i="57"/>
  <c r="AI302" i="57"/>
  <c r="AI276" i="57"/>
  <c r="AI120" i="57"/>
  <c r="S588" i="57" l="1"/>
  <c r="AI434" i="57"/>
  <c r="AI433" i="57"/>
  <c r="AI408" i="57"/>
  <c r="AI407" i="57"/>
  <c r="AI406" i="57"/>
  <c r="AI382" i="57"/>
  <c r="AI381" i="57"/>
  <c r="AI356" i="57"/>
  <c r="AI355" i="57"/>
  <c r="AI330" i="57"/>
  <c r="AI329" i="57"/>
  <c r="AI328" i="57"/>
  <c r="AI304" i="57"/>
  <c r="AI303" i="57"/>
  <c r="AI278" i="57"/>
  <c r="AI277" i="57"/>
  <c r="AI252" i="57"/>
  <c r="AI251" i="57"/>
  <c r="AI250" i="57"/>
  <c r="AI226" i="57"/>
  <c r="AI225" i="57"/>
  <c r="AI224" i="57"/>
  <c r="AI200" i="57"/>
  <c r="AI199" i="57"/>
  <c r="AI174" i="57"/>
  <c r="AI173" i="57"/>
  <c r="AI172" i="57"/>
  <c r="AI148" i="57"/>
  <c r="AI147" i="57"/>
  <c r="AI146" i="57"/>
  <c r="AI122" i="57"/>
  <c r="AI121" i="57"/>
  <c r="AI43" i="57" l="1"/>
  <c r="AI44" i="57"/>
  <c r="S94" i="57"/>
  <c r="S434" i="57"/>
  <c r="AJ434" i="57" s="1"/>
  <c r="S433" i="57"/>
  <c r="AJ433" i="57" s="1"/>
  <c r="S408" i="57"/>
  <c r="AJ408" i="57" s="1"/>
  <c r="S407" i="57"/>
  <c r="AJ407" i="57" s="1"/>
  <c r="S406" i="57"/>
  <c r="AJ406" i="57" s="1"/>
  <c r="S382" i="57"/>
  <c r="AJ382" i="57" s="1"/>
  <c r="S381" i="57"/>
  <c r="AJ381" i="57" s="1"/>
  <c r="S356" i="57"/>
  <c r="AJ356" i="57" s="1"/>
  <c r="S355" i="57"/>
  <c r="AJ355" i="57" s="1"/>
  <c r="S354" i="57"/>
  <c r="AJ354" i="57" s="1"/>
  <c r="S330" i="57"/>
  <c r="AJ330" i="57" s="1"/>
  <c r="S329" i="57"/>
  <c r="AJ329" i="57" s="1"/>
  <c r="S328" i="57"/>
  <c r="AJ328" i="57" s="1"/>
  <c r="S304" i="57"/>
  <c r="AJ304" i="57" s="1"/>
  <c r="S303" i="57"/>
  <c r="AJ303" i="57" s="1"/>
  <c r="S302" i="57"/>
  <c r="AJ302" i="57" s="1"/>
  <c r="S278" i="57"/>
  <c r="AJ278" i="57" s="1"/>
  <c r="S277" i="57"/>
  <c r="AJ277" i="57" s="1"/>
  <c r="S276" i="57"/>
  <c r="AJ276" i="57" s="1"/>
  <c r="S252" i="57"/>
  <c r="AJ252" i="57" s="1"/>
  <c r="S251" i="57"/>
  <c r="AJ251" i="57" s="1"/>
  <c r="S250" i="57"/>
  <c r="AJ250" i="57" s="1"/>
  <c r="S226" i="57"/>
  <c r="AJ226" i="57" s="1"/>
  <c r="S225" i="57"/>
  <c r="AJ225" i="57" s="1"/>
  <c r="S224" i="57"/>
  <c r="AJ224" i="57" s="1"/>
  <c r="S200" i="57"/>
  <c r="AJ200" i="57" s="1"/>
  <c r="S199" i="57"/>
  <c r="AJ199" i="57" s="1"/>
  <c r="S174" i="57"/>
  <c r="AJ174" i="57" s="1"/>
  <c r="S173" i="57"/>
  <c r="AJ173" i="57" s="1"/>
  <c r="S172" i="57"/>
  <c r="AJ172" i="57" s="1"/>
  <c r="S147" i="57"/>
  <c r="AJ147" i="57" s="1"/>
  <c r="S146" i="57"/>
  <c r="AJ146" i="57" s="1"/>
  <c r="S122" i="57"/>
  <c r="AJ122" i="57" s="1"/>
  <c r="S121" i="57"/>
  <c r="AJ121" i="57" s="1"/>
  <c r="S120" i="57"/>
  <c r="AJ120" i="57" s="1"/>
  <c r="S43" i="57" l="1"/>
  <c r="AJ43" i="57" s="1"/>
  <c r="S148" i="57"/>
  <c r="AJ148" i="57" s="1"/>
  <c r="S44" i="57" l="1"/>
  <c r="AJ44" i="57" s="1"/>
  <c r="S612" i="43" l="1"/>
  <c r="S588" i="43"/>
  <c r="S611" i="43" l="1"/>
  <c r="S94" i="43"/>
  <c r="AF612" i="43"/>
  <c r="AG612" i="43" s="1"/>
  <c r="S486" i="57"/>
  <c r="S590" i="57"/>
  <c r="AF611" i="43" l="1"/>
  <c r="AG611" i="43" s="1"/>
  <c r="S96" i="57"/>
  <c r="S18" i="57" l="1"/>
  <c r="T18" i="57" s="1"/>
  <c r="S612" i="56"/>
  <c r="S611" i="56" l="1"/>
  <c r="AF612" i="56"/>
  <c r="AG612" i="56" s="1"/>
  <c r="AF611" i="56" l="1"/>
  <c r="AG611" i="56" s="1"/>
  <c r="AI274" i="56" l="1"/>
  <c r="S222" i="56" l="1"/>
  <c r="AI222" i="56"/>
  <c r="S352" i="56"/>
  <c r="AI352" i="56"/>
  <c r="AI118" i="56"/>
  <c r="S430" i="56"/>
  <c r="AI430" i="56"/>
  <c r="S378" i="56"/>
  <c r="AI378" i="56"/>
  <c r="S170" i="56"/>
  <c r="AI170" i="56"/>
  <c r="S300" i="56"/>
  <c r="AI300" i="56"/>
  <c r="S404" i="56"/>
  <c r="AI404" i="56"/>
  <c r="S248" i="56"/>
  <c r="AI248" i="56"/>
  <c r="S326" i="56"/>
  <c r="AI326" i="56"/>
  <c r="S196" i="56"/>
  <c r="AI196" i="56"/>
  <c r="S144" i="56"/>
  <c r="AI144" i="56"/>
  <c r="S118" i="56"/>
  <c r="S274" i="56"/>
  <c r="AJ274" i="56" s="1"/>
  <c r="AJ222" i="56" l="1"/>
  <c r="AJ352" i="56"/>
  <c r="AJ144" i="56"/>
  <c r="AJ404" i="56"/>
  <c r="AJ430" i="56"/>
  <c r="AJ196" i="56"/>
  <c r="AJ300" i="56"/>
  <c r="AJ326" i="56"/>
  <c r="AJ170" i="56"/>
  <c r="AJ118" i="56"/>
  <c r="AJ248" i="56"/>
  <c r="AJ378" i="56"/>
  <c r="AI40" i="56"/>
  <c r="S40" i="56"/>
  <c r="AJ40" i="56" l="1"/>
  <c r="AI430" i="43" l="1"/>
  <c r="S430" i="43" l="1"/>
  <c r="AJ430" i="43" s="1"/>
  <c r="AI404" i="43"/>
  <c r="AI378" i="43"/>
  <c r="AI274" i="43"/>
  <c r="AI248" i="43"/>
  <c r="AI300" i="43"/>
  <c r="AI222" i="43"/>
  <c r="AI118" i="43"/>
  <c r="AI326" i="43"/>
  <c r="AI352" i="43"/>
  <c r="AI196" i="43"/>
  <c r="AI170" i="43"/>
  <c r="AI144" i="43"/>
  <c r="AI40" i="43" l="1"/>
  <c r="S144" i="43"/>
  <c r="AJ144" i="43" s="1"/>
  <c r="S274" i="43"/>
  <c r="AJ274" i="43" s="1"/>
  <c r="S378" i="43"/>
  <c r="AJ378" i="43" s="1"/>
  <c r="S326" i="43"/>
  <c r="AJ326" i="43" s="1"/>
  <c r="S222" i="43"/>
  <c r="AJ222" i="43" s="1"/>
  <c r="S352" i="43"/>
  <c r="AJ352" i="43" s="1"/>
  <c r="S300" i="43"/>
  <c r="AJ300" i="43" s="1"/>
  <c r="S404" i="43"/>
  <c r="AJ404" i="43" s="1"/>
  <c r="S196" i="43"/>
  <c r="AJ196" i="43" s="1"/>
  <c r="S248" i="43"/>
  <c r="AJ248" i="43" s="1"/>
  <c r="S170" i="43"/>
  <c r="AJ170" i="43" s="1"/>
  <c r="S118" i="43"/>
  <c r="AJ118" i="43" s="1"/>
  <c r="S40" i="43" l="1"/>
  <c r="AJ40" i="43" s="1"/>
  <c r="AI281" i="48" l="1"/>
  <c r="AI177" i="48"/>
  <c r="AI281" i="49" l="1"/>
  <c r="AI177" i="49"/>
  <c r="AB288" i="49" l="1"/>
  <c r="AI273" i="49"/>
  <c r="AB289" i="49" l="1"/>
  <c r="AI288" i="49"/>
  <c r="AG289" i="49" l="1"/>
  <c r="AD289" i="49"/>
  <c r="AH289" i="49"/>
  <c r="AE289" i="49"/>
  <c r="AF289" i="49"/>
  <c r="E652" i="56" l="1"/>
  <c r="E106" i="56" l="1"/>
  <c r="F652" i="56"/>
  <c r="F106" i="56" l="1"/>
  <c r="O652" i="56"/>
  <c r="E28" i="56"/>
  <c r="P652" i="56"/>
  <c r="I645" i="56" l="1"/>
  <c r="B652" i="56"/>
  <c r="O106" i="56"/>
  <c r="F28" i="56"/>
  <c r="I652" i="56" l="1"/>
  <c r="B653" i="56"/>
  <c r="J652" i="56"/>
  <c r="S645" i="56"/>
  <c r="L652" i="56"/>
  <c r="I99" i="56"/>
  <c r="B106" i="56"/>
  <c r="O28" i="56"/>
  <c r="I106" i="56" l="1"/>
  <c r="B107" i="56" s="1"/>
  <c r="J106" i="56"/>
  <c r="I21" i="56"/>
  <c r="B28" i="56"/>
  <c r="I28" i="56" s="1"/>
  <c r="B22" i="61" s="1"/>
  <c r="S652" i="56"/>
  <c r="L653" i="56" s="1"/>
  <c r="L106" i="56"/>
  <c r="I653" i="56"/>
  <c r="C653" i="56"/>
  <c r="D653" i="56"/>
  <c r="H653" i="56"/>
  <c r="G653" i="56"/>
  <c r="E653" i="56"/>
  <c r="F653" i="56"/>
  <c r="L28" i="56"/>
  <c r="P653" i="56" l="1"/>
  <c r="S653" i="56"/>
  <c r="R653" i="56"/>
  <c r="M653" i="56"/>
  <c r="N653" i="56"/>
  <c r="Q653" i="56"/>
  <c r="O653" i="56"/>
  <c r="T652" i="56"/>
  <c r="B29" i="56"/>
  <c r="I29" i="56"/>
  <c r="C29" i="56"/>
  <c r="H29" i="56"/>
  <c r="G29" i="56"/>
  <c r="D29" i="56"/>
  <c r="E29" i="56"/>
  <c r="F29" i="56"/>
  <c r="I107" i="56"/>
  <c r="D107" i="56"/>
  <c r="G107" i="56"/>
  <c r="H107" i="56"/>
  <c r="C107" i="56"/>
  <c r="E107" i="56"/>
  <c r="F107" i="56"/>
  <c r="E652" i="50" l="1"/>
  <c r="E106" i="50" l="1"/>
  <c r="O652" i="50"/>
  <c r="F652" i="50"/>
  <c r="O106" i="50" l="1"/>
  <c r="F106" i="50"/>
  <c r="E28" i="50"/>
  <c r="P652" i="50"/>
  <c r="F28" i="50" l="1"/>
  <c r="O28" i="50"/>
  <c r="I645" i="50" l="1"/>
  <c r="B652" i="50"/>
  <c r="I652" i="50" s="1"/>
  <c r="I99" i="50" l="1"/>
  <c r="B106" i="50"/>
  <c r="B653" i="50"/>
  <c r="I653" i="50"/>
  <c r="D653" i="50"/>
  <c r="G653" i="50"/>
  <c r="H653" i="50"/>
  <c r="C653" i="50"/>
  <c r="E653" i="50"/>
  <c r="F653" i="50"/>
  <c r="J652" i="50"/>
  <c r="S645" i="50" l="1"/>
  <c r="L652" i="50"/>
  <c r="S652" i="50" s="1"/>
  <c r="I21" i="50"/>
  <c r="B28" i="50"/>
  <c r="I28" i="50" s="1"/>
  <c r="B17" i="61" s="1"/>
  <c r="I106" i="50"/>
  <c r="B107" i="50" s="1"/>
  <c r="J106" i="50" l="1"/>
  <c r="I107" i="50"/>
  <c r="C107" i="50"/>
  <c r="H107" i="50"/>
  <c r="G107" i="50"/>
  <c r="D107" i="50"/>
  <c r="E107" i="50"/>
  <c r="F107" i="50"/>
  <c r="B29" i="50"/>
  <c r="I29" i="50"/>
  <c r="D29" i="50"/>
  <c r="G29" i="50"/>
  <c r="C29" i="50"/>
  <c r="H29" i="50"/>
  <c r="E29" i="50"/>
  <c r="F29" i="50"/>
  <c r="L653" i="50"/>
  <c r="S653" i="50"/>
  <c r="M653" i="50"/>
  <c r="N653" i="50"/>
  <c r="R653" i="50"/>
  <c r="Q653" i="50"/>
  <c r="O653" i="50"/>
  <c r="P653" i="50"/>
  <c r="L106" i="50"/>
  <c r="T652" i="50"/>
  <c r="L28" i="50" l="1"/>
  <c r="AB288" i="48" l="1"/>
  <c r="AI273" i="48"/>
  <c r="AB289" i="48" l="1"/>
  <c r="AI288" i="48"/>
  <c r="AF289" i="48" l="1"/>
  <c r="AE289" i="48"/>
  <c r="AD289" i="48"/>
  <c r="AG289" i="48"/>
  <c r="AH289" i="48"/>
  <c r="S586" i="49" l="1"/>
  <c r="S92" i="49" l="1"/>
  <c r="S585" i="49" l="1"/>
  <c r="S91" i="49" l="1"/>
  <c r="AI255" i="49"/>
  <c r="AI307" i="49"/>
  <c r="AI437" i="49"/>
  <c r="AI151" i="49"/>
  <c r="AI411" i="49"/>
  <c r="AI229" i="49"/>
  <c r="AI203" i="49"/>
  <c r="AI333" i="49"/>
  <c r="AI385" i="49"/>
  <c r="AI125" i="49"/>
  <c r="AI359" i="49"/>
  <c r="AB184" i="49" l="1"/>
  <c r="AI169" i="49"/>
  <c r="AB418" i="49"/>
  <c r="AI403" i="49"/>
  <c r="AB262" i="49"/>
  <c r="AI247" i="49"/>
  <c r="AB314" i="49"/>
  <c r="AI299" i="49"/>
  <c r="AB444" i="49"/>
  <c r="AI429" i="49"/>
  <c r="AB210" i="49"/>
  <c r="AI195" i="49"/>
  <c r="S593" i="49"/>
  <c r="P600" i="49"/>
  <c r="AB366" i="49"/>
  <c r="AI351" i="49"/>
  <c r="AB132" i="49"/>
  <c r="AI117" i="49"/>
  <c r="AB236" i="49"/>
  <c r="AI221" i="49"/>
  <c r="AB392" i="49"/>
  <c r="AI377" i="49"/>
  <c r="AB158" i="49"/>
  <c r="AI143" i="49"/>
  <c r="AB340" i="49"/>
  <c r="AI325" i="49"/>
  <c r="AI47" i="49"/>
  <c r="S125" i="49"/>
  <c r="AJ125" i="49" s="1"/>
  <c r="S333" i="49"/>
  <c r="AJ333" i="49" s="1"/>
  <c r="S203" i="49"/>
  <c r="AJ203" i="49" s="1"/>
  <c r="S411" i="49"/>
  <c r="AJ411" i="49" s="1"/>
  <c r="S151" i="49"/>
  <c r="AJ151" i="49" s="1"/>
  <c r="S307" i="49"/>
  <c r="AJ307" i="49" s="1"/>
  <c r="S359" i="49"/>
  <c r="AJ359" i="49" s="1"/>
  <c r="S385" i="49"/>
  <c r="AJ385" i="49" s="1"/>
  <c r="S177" i="49"/>
  <c r="AJ177" i="49" s="1"/>
  <c r="S229" i="49"/>
  <c r="AJ229" i="49" s="1"/>
  <c r="S281" i="49"/>
  <c r="AJ281" i="49" s="1"/>
  <c r="S437" i="49"/>
  <c r="AJ437" i="49" s="1"/>
  <c r="S255" i="49"/>
  <c r="AJ255" i="49" s="1"/>
  <c r="AB159" i="49" l="1"/>
  <c r="AI158" i="49"/>
  <c r="P366" i="49"/>
  <c r="S366" i="49" s="1"/>
  <c r="S351" i="49"/>
  <c r="AI366" i="49"/>
  <c r="AB367" i="49"/>
  <c r="AB315" i="49"/>
  <c r="AI314" i="49"/>
  <c r="P158" i="49"/>
  <c r="S158" i="49" s="1"/>
  <c r="S143" i="49"/>
  <c r="AB393" i="49"/>
  <c r="AI392" i="49"/>
  <c r="P444" i="49"/>
  <c r="S429" i="49"/>
  <c r="P288" i="49"/>
  <c r="S273" i="49"/>
  <c r="AB263" i="49"/>
  <c r="AI262" i="49"/>
  <c r="P236" i="49"/>
  <c r="S236" i="49" s="1"/>
  <c r="S221" i="49"/>
  <c r="P262" i="49"/>
  <c r="S247" i="49"/>
  <c r="P340" i="49"/>
  <c r="S325" i="49"/>
  <c r="AJ325" i="49" s="1"/>
  <c r="P314" i="49"/>
  <c r="S299" i="49"/>
  <c r="AJ299" i="49" s="1"/>
  <c r="S600" i="49"/>
  <c r="P601" i="49" s="1"/>
  <c r="P210" i="49"/>
  <c r="S195" i="49"/>
  <c r="AJ195" i="49" s="1"/>
  <c r="P132" i="49"/>
  <c r="S117" i="49"/>
  <c r="AJ117" i="49" s="1"/>
  <c r="AB237" i="49"/>
  <c r="AI236" i="49"/>
  <c r="AB211" i="49"/>
  <c r="AI210" i="49"/>
  <c r="AI418" i="49"/>
  <c r="AB419" i="49"/>
  <c r="AB54" i="49"/>
  <c r="AI39" i="49"/>
  <c r="P392" i="49"/>
  <c r="S377" i="49"/>
  <c r="AB341" i="49"/>
  <c r="AI340" i="49"/>
  <c r="P184" i="49"/>
  <c r="S169" i="49"/>
  <c r="P418" i="49"/>
  <c r="S403" i="49"/>
  <c r="AJ403" i="49" s="1"/>
  <c r="AB133" i="49"/>
  <c r="AI132" i="49"/>
  <c r="AI444" i="49"/>
  <c r="AB445" i="49"/>
  <c r="AB185" i="49"/>
  <c r="AI184" i="49"/>
  <c r="S47" i="49"/>
  <c r="AJ47" i="49" s="1"/>
  <c r="S132" i="49" l="1"/>
  <c r="AJ169" i="49"/>
  <c r="AJ273" i="49"/>
  <c r="AE315" i="49"/>
  <c r="AH315" i="49"/>
  <c r="AG315" i="49"/>
  <c r="AD315" i="49"/>
  <c r="AF315" i="49"/>
  <c r="S184" i="49"/>
  <c r="P185" i="49"/>
  <c r="AG419" i="49"/>
  <c r="AF419" i="49"/>
  <c r="AH419" i="49"/>
  <c r="AE419" i="49"/>
  <c r="AD419" i="49"/>
  <c r="S210" i="49"/>
  <c r="P211" i="49" s="1"/>
  <c r="S262" i="49"/>
  <c r="P263" i="49"/>
  <c r="S444" i="49"/>
  <c r="AG367" i="49"/>
  <c r="AH367" i="49"/>
  <c r="AE367" i="49"/>
  <c r="AF367" i="49"/>
  <c r="AD367" i="49"/>
  <c r="AB55" i="49"/>
  <c r="AI54" i="49"/>
  <c r="AJ247" i="49"/>
  <c r="AH341" i="49"/>
  <c r="AF341" i="49"/>
  <c r="AD341" i="49"/>
  <c r="AE341" i="49"/>
  <c r="AG341" i="49"/>
  <c r="AG211" i="49"/>
  <c r="AH211" i="49"/>
  <c r="AE211" i="49"/>
  <c r="AD211" i="49"/>
  <c r="AF211" i="49"/>
  <c r="T600" i="49"/>
  <c r="S601" i="49"/>
  <c r="Q601" i="49"/>
  <c r="R601" i="49"/>
  <c r="M601" i="49"/>
  <c r="O601" i="49"/>
  <c r="N601" i="49"/>
  <c r="L601" i="49"/>
  <c r="AJ221" i="49"/>
  <c r="T236" i="49"/>
  <c r="AH393" i="49"/>
  <c r="AG393" i="49"/>
  <c r="AE393" i="49"/>
  <c r="AF393" i="49"/>
  <c r="AD393" i="49"/>
  <c r="AJ351" i="49"/>
  <c r="T366" i="49"/>
  <c r="S288" i="49"/>
  <c r="T288" i="49" s="1"/>
  <c r="AG185" i="49"/>
  <c r="AF185" i="49"/>
  <c r="AH185" i="49"/>
  <c r="AD185" i="49"/>
  <c r="AE185" i="49"/>
  <c r="P54" i="49"/>
  <c r="S39" i="49"/>
  <c r="AH445" i="49"/>
  <c r="AF445" i="49"/>
  <c r="AD445" i="49"/>
  <c r="AE445" i="49"/>
  <c r="AG445" i="49"/>
  <c r="P237" i="49"/>
  <c r="S237" i="49"/>
  <c r="AJ236" i="49"/>
  <c r="N237" i="49"/>
  <c r="L237" i="49"/>
  <c r="M237" i="49"/>
  <c r="O237" i="49"/>
  <c r="Q237" i="49"/>
  <c r="R237" i="49"/>
  <c r="P367" i="49"/>
  <c r="S367" i="49"/>
  <c r="AJ366" i="49"/>
  <c r="M367" i="49"/>
  <c r="O367" i="49"/>
  <c r="N367" i="49"/>
  <c r="R367" i="49"/>
  <c r="Q367" i="49"/>
  <c r="L367" i="49"/>
  <c r="S418" i="49"/>
  <c r="P419" i="49" s="1"/>
  <c r="AH133" i="49"/>
  <c r="AE133" i="49"/>
  <c r="AD133" i="49"/>
  <c r="AG133" i="49"/>
  <c r="AF133" i="49"/>
  <c r="AJ377" i="49"/>
  <c r="AD237" i="49"/>
  <c r="AG237" i="49"/>
  <c r="AH237" i="49"/>
  <c r="AE237" i="49"/>
  <c r="AF237" i="49"/>
  <c r="AH263" i="49"/>
  <c r="AD263" i="49"/>
  <c r="AE263" i="49"/>
  <c r="AG263" i="49"/>
  <c r="AF263" i="49"/>
  <c r="AJ143" i="49"/>
  <c r="T158" i="49"/>
  <c r="AH159" i="49"/>
  <c r="AF159" i="49"/>
  <c r="AG159" i="49"/>
  <c r="AE159" i="49"/>
  <c r="AD159" i="49"/>
  <c r="S340" i="49"/>
  <c r="P341" i="49" s="1"/>
  <c r="AJ429" i="49"/>
  <c r="S392" i="49"/>
  <c r="P393" i="49" s="1"/>
  <c r="S314" i="49"/>
  <c r="P315" i="49" s="1"/>
  <c r="P159" i="49"/>
  <c r="S159" i="49"/>
  <c r="AJ158" i="49"/>
  <c r="Q159" i="49"/>
  <c r="M159" i="49"/>
  <c r="N159" i="49"/>
  <c r="L159" i="49"/>
  <c r="R159" i="49"/>
  <c r="O159" i="49"/>
  <c r="T392" i="49" l="1"/>
  <c r="P289" i="49"/>
  <c r="AJ444" i="49"/>
  <c r="S445" i="49"/>
  <c r="Q445" i="49"/>
  <c r="O445" i="49"/>
  <c r="R445" i="49"/>
  <c r="L445" i="49"/>
  <c r="M445" i="49"/>
  <c r="N445" i="49"/>
  <c r="S289" i="49"/>
  <c r="AJ288" i="49"/>
  <c r="R289" i="49"/>
  <c r="O289" i="49"/>
  <c r="Q289" i="49"/>
  <c r="M289" i="49"/>
  <c r="N289" i="49"/>
  <c r="L289" i="49"/>
  <c r="AE55" i="49"/>
  <c r="AG55" i="49"/>
  <c r="AD55" i="49"/>
  <c r="AH55" i="49"/>
  <c r="AF55" i="49"/>
  <c r="P445" i="49"/>
  <c r="S54" i="49"/>
  <c r="P55" i="49" s="1"/>
  <c r="S263" i="49"/>
  <c r="AJ262" i="49"/>
  <c r="N263" i="49"/>
  <c r="R263" i="49"/>
  <c r="M263" i="49"/>
  <c r="L263" i="49"/>
  <c r="Q263" i="49"/>
  <c r="O263" i="49"/>
  <c r="AJ392" i="49"/>
  <c r="S393" i="49"/>
  <c r="Q393" i="49"/>
  <c r="N393" i="49"/>
  <c r="M393" i="49"/>
  <c r="R393" i="49"/>
  <c r="O393" i="49"/>
  <c r="L393" i="49"/>
  <c r="AJ184" i="49"/>
  <c r="S185" i="49"/>
  <c r="N185" i="49"/>
  <c r="R185" i="49"/>
  <c r="Q185" i="49"/>
  <c r="O185" i="49"/>
  <c r="L185" i="49"/>
  <c r="M185" i="49"/>
  <c r="T184" i="49"/>
  <c r="T444" i="49"/>
  <c r="T210" i="49"/>
  <c r="AJ210" i="49"/>
  <c r="S211" i="49"/>
  <c r="Q211" i="49"/>
  <c r="R211" i="49"/>
  <c r="M211" i="49"/>
  <c r="N211" i="49"/>
  <c r="L211" i="49"/>
  <c r="O211" i="49"/>
  <c r="T132" i="49"/>
  <c r="AJ132" i="49"/>
  <c r="S133" i="49"/>
  <c r="O133" i="49"/>
  <c r="L133" i="49"/>
  <c r="M133" i="49"/>
  <c r="Q133" i="49"/>
  <c r="N133" i="49"/>
  <c r="R133" i="49"/>
  <c r="T314" i="49"/>
  <c r="AJ314" i="49"/>
  <c r="S315" i="49"/>
  <c r="N315" i="49"/>
  <c r="Q315" i="49"/>
  <c r="O315" i="49"/>
  <c r="L315" i="49"/>
  <c r="R315" i="49"/>
  <c r="M315" i="49"/>
  <c r="T418" i="49"/>
  <c r="S419" i="49"/>
  <c r="AJ418" i="49"/>
  <c r="N419" i="49"/>
  <c r="M419" i="49"/>
  <c r="L419" i="49"/>
  <c r="Q419" i="49"/>
  <c r="O419" i="49"/>
  <c r="R419" i="49"/>
  <c r="AJ39" i="49"/>
  <c r="T340" i="49"/>
  <c r="S341" i="49"/>
  <c r="AJ340" i="49"/>
  <c r="Q341" i="49"/>
  <c r="M341" i="49"/>
  <c r="O341" i="49"/>
  <c r="R341" i="49"/>
  <c r="N341" i="49"/>
  <c r="L341" i="49"/>
  <c r="T262" i="49"/>
  <c r="P133" i="49"/>
  <c r="T54" i="49" l="1"/>
  <c r="S55" i="49"/>
  <c r="AJ54" i="49"/>
  <c r="M55" i="49"/>
  <c r="N55" i="49"/>
  <c r="Q55" i="49"/>
  <c r="O55" i="49"/>
  <c r="R55" i="49"/>
  <c r="L55" i="49"/>
  <c r="S586" i="48" l="1"/>
  <c r="S92" i="48" l="1"/>
  <c r="S585" i="48" l="1"/>
  <c r="S91" i="48" l="1"/>
  <c r="AI437" i="48"/>
  <c r="AI229" i="48"/>
  <c r="AI307" i="48"/>
  <c r="AI151" i="48"/>
  <c r="AI333" i="48"/>
  <c r="AI125" i="48"/>
  <c r="AI359" i="48"/>
  <c r="AI203" i="48"/>
  <c r="AI385" i="48"/>
  <c r="AI411" i="48"/>
  <c r="AI255" i="48"/>
  <c r="AB210" i="48" l="1"/>
  <c r="AI195" i="48"/>
  <c r="AB418" i="48"/>
  <c r="AI403" i="48"/>
  <c r="AB314" i="48"/>
  <c r="AI299" i="48"/>
  <c r="S593" i="48"/>
  <c r="P600" i="48"/>
  <c r="AB366" i="48"/>
  <c r="AI351" i="48"/>
  <c r="AB392" i="48"/>
  <c r="AI377" i="48"/>
  <c r="AB262" i="48"/>
  <c r="AI247" i="48"/>
  <c r="AB236" i="48"/>
  <c r="AI221" i="48"/>
  <c r="AB340" i="48"/>
  <c r="AI325" i="48"/>
  <c r="AB132" i="48"/>
  <c r="AI117" i="48"/>
  <c r="AB444" i="48"/>
  <c r="AI429" i="48"/>
  <c r="AB158" i="48"/>
  <c r="AI143" i="48"/>
  <c r="AB184" i="48"/>
  <c r="AI169" i="48"/>
  <c r="AI47" i="48"/>
  <c r="S411" i="48"/>
  <c r="AJ411" i="48" s="1"/>
  <c r="S385" i="48"/>
  <c r="AJ385" i="48" s="1"/>
  <c r="S359" i="48"/>
  <c r="AJ359" i="48" s="1"/>
  <c r="S333" i="48"/>
  <c r="AJ333" i="48" s="1"/>
  <c r="S307" i="48"/>
  <c r="AJ307" i="48" s="1"/>
  <c r="S229" i="48"/>
  <c r="AJ229" i="48" s="1"/>
  <c r="S255" i="48"/>
  <c r="AJ255" i="48" s="1"/>
  <c r="S177" i="48"/>
  <c r="AJ177" i="48" s="1"/>
  <c r="S203" i="48"/>
  <c r="AJ203" i="48" s="1"/>
  <c r="S125" i="48"/>
  <c r="AJ125" i="48" s="1"/>
  <c r="S151" i="48"/>
  <c r="AJ151" i="48" s="1"/>
  <c r="S281" i="48"/>
  <c r="AJ281" i="48" s="1"/>
  <c r="S437" i="48"/>
  <c r="AJ437" i="48" s="1"/>
  <c r="AB54" i="48" l="1"/>
  <c r="AI39" i="48"/>
  <c r="AB159" i="48"/>
  <c r="AI158" i="48"/>
  <c r="S600" i="48"/>
  <c r="P392" i="48"/>
  <c r="S377" i="48"/>
  <c r="AJ377" i="48" s="1"/>
  <c r="AB237" i="48"/>
  <c r="AI236" i="48"/>
  <c r="P288" i="48"/>
  <c r="S288" i="48" s="1"/>
  <c r="S273" i="48"/>
  <c r="P418" i="48"/>
  <c r="S403" i="48"/>
  <c r="AB263" i="48"/>
  <c r="AI262" i="48"/>
  <c r="AB315" i="48"/>
  <c r="AI314" i="48"/>
  <c r="P132" i="48"/>
  <c r="S117" i="48"/>
  <c r="P236" i="48"/>
  <c r="S221" i="48"/>
  <c r="P340" i="48"/>
  <c r="S325" i="48"/>
  <c r="AJ325" i="48" s="1"/>
  <c r="P444" i="48"/>
  <c r="S429" i="48"/>
  <c r="AB445" i="48"/>
  <c r="AI444" i="48"/>
  <c r="P314" i="48"/>
  <c r="S299" i="48"/>
  <c r="P366" i="48"/>
  <c r="S366" i="48" s="1"/>
  <c r="S351" i="48"/>
  <c r="AB133" i="48"/>
  <c r="AI132" i="48"/>
  <c r="AB393" i="48"/>
  <c r="AI392" i="48"/>
  <c r="AB419" i="48"/>
  <c r="AI418" i="48"/>
  <c r="P210" i="48"/>
  <c r="S210" i="48" s="1"/>
  <c r="S195" i="48"/>
  <c r="AB185" i="48"/>
  <c r="AI184" i="48"/>
  <c r="P262" i="48"/>
  <c r="S247" i="48"/>
  <c r="P158" i="48"/>
  <c r="S143" i="48"/>
  <c r="P184" i="48"/>
  <c r="S169" i="48"/>
  <c r="AJ169" i="48" s="1"/>
  <c r="AB341" i="48"/>
  <c r="AI340" i="48"/>
  <c r="AI366" i="48"/>
  <c r="AB367" i="48"/>
  <c r="AB211" i="48"/>
  <c r="AI210" i="48"/>
  <c r="S47" i="48"/>
  <c r="AJ47" i="48" s="1"/>
  <c r="P367" i="48" l="1"/>
  <c r="S367" i="48"/>
  <c r="AJ366" i="48"/>
  <c r="M367" i="48"/>
  <c r="N367" i="48"/>
  <c r="L367" i="48"/>
  <c r="R367" i="48"/>
  <c r="Q367" i="48"/>
  <c r="O367" i="48"/>
  <c r="S340" i="48"/>
  <c r="P341" i="48"/>
  <c r="P54" i="48"/>
  <c r="S39" i="48"/>
  <c r="AJ39" i="48" s="1"/>
  <c r="AG211" i="48"/>
  <c r="AE211" i="48"/>
  <c r="AD211" i="48"/>
  <c r="AF211" i="48"/>
  <c r="AH211" i="48"/>
  <c r="AJ143" i="48"/>
  <c r="AE419" i="48"/>
  <c r="AG419" i="48"/>
  <c r="AF419" i="48"/>
  <c r="AD419" i="48"/>
  <c r="AH419" i="48"/>
  <c r="AJ299" i="48"/>
  <c r="AJ221" i="48"/>
  <c r="AJ403" i="48"/>
  <c r="S392" i="48"/>
  <c r="S601" i="48"/>
  <c r="Q601" i="48"/>
  <c r="R601" i="48"/>
  <c r="M601" i="48"/>
  <c r="O601" i="48"/>
  <c r="N601" i="48"/>
  <c r="L601" i="48"/>
  <c r="AJ247" i="48"/>
  <c r="AG393" i="48"/>
  <c r="AE393" i="48"/>
  <c r="AF393" i="48"/>
  <c r="AD393" i="48"/>
  <c r="AH393" i="48"/>
  <c r="AF445" i="48"/>
  <c r="AG445" i="48"/>
  <c r="AH445" i="48"/>
  <c r="AE445" i="48"/>
  <c r="AD445" i="48"/>
  <c r="AJ117" i="48"/>
  <c r="T132" i="48"/>
  <c r="AJ273" i="48"/>
  <c r="T288" i="48"/>
  <c r="P601" i="48"/>
  <c r="S158" i="48"/>
  <c r="T158" i="48" s="1"/>
  <c r="AF367" i="48"/>
  <c r="AG367" i="48"/>
  <c r="AD367" i="48"/>
  <c r="AE367" i="48"/>
  <c r="AH367" i="48"/>
  <c r="S262" i="48"/>
  <c r="S132" i="48"/>
  <c r="P133" i="48"/>
  <c r="P289" i="48"/>
  <c r="AJ288" i="48"/>
  <c r="S289" i="48"/>
  <c r="R289" i="48"/>
  <c r="L289" i="48"/>
  <c r="Q289" i="48"/>
  <c r="N289" i="48"/>
  <c r="O289" i="48"/>
  <c r="M289" i="48"/>
  <c r="AG159" i="48"/>
  <c r="AD159" i="48"/>
  <c r="AF159" i="48"/>
  <c r="AE159" i="48"/>
  <c r="AH159" i="48"/>
  <c r="S184" i="48"/>
  <c r="P185" i="48"/>
  <c r="S314" i="48"/>
  <c r="AG341" i="48"/>
  <c r="AF341" i="48"/>
  <c r="AE341" i="48"/>
  <c r="AD341" i="48"/>
  <c r="AH341" i="48"/>
  <c r="AG185" i="48"/>
  <c r="AF185" i="48"/>
  <c r="AD185" i="48"/>
  <c r="AE185" i="48"/>
  <c r="AH185" i="48"/>
  <c r="AE133" i="48"/>
  <c r="AD133" i="48"/>
  <c r="AH133" i="48"/>
  <c r="AF133" i="48"/>
  <c r="AG133" i="48"/>
  <c r="AJ429" i="48"/>
  <c r="AG315" i="48"/>
  <c r="AE315" i="48"/>
  <c r="AF315" i="48"/>
  <c r="AD315" i="48"/>
  <c r="AH315" i="48"/>
  <c r="T600" i="48"/>
  <c r="P211" i="48"/>
  <c r="AJ210" i="48"/>
  <c r="S211" i="48"/>
  <c r="Q211" i="48"/>
  <c r="N211" i="48"/>
  <c r="R211" i="48"/>
  <c r="M211" i="48"/>
  <c r="L211" i="48"/>
  <c r="O211" i="48"/>
  <c r="S236" i="48"/>
  <c r="S444" i="48"/>
  <c r="T444" i="48" s="1"/>
  <c r="AG237" i="48"/>
  <c r="AD237" i="48"/>
  <c r="AF237" i="48"/>
  <c r="AE237" i="48"/>
  <c r="AH237" i="48"/>
  <c r="S418" i="48"/>
  <c r="T418" i="48" s="1"/>
  <c r="AJ195" i="48"/>
  <c r="T210" i="48"/>
  <c r="AJ351" i="48"/>
  <c r="T366" i="48"/>
  <c r="AG263" i="48"/>
  <c r="AF263" i="48"/>
  <c r="AE263" i="48"/>
  <c r="AH263" i="48"/>
  <c r="AD263" i="48"/>
  <c r="AB55" i="48"/>
  <c r="AI54" i="48"/>
  <c r="P419" i="48" l="1"/>
  <c r="P159" i="48"/>
  <c r="AJ236" i="48"/>
  <c r="S237" i="48"/>
  <c r="R237" i="48"/>
  <c r="N237" i="48"/>
  <c r="Q237" i="48"/>
  <c r="M237" i="48"/>
  <c r="L237" i="48"/>
  <c r="O237" i="48"/>
  <c r="T392" i="48"/>
  <c r="S393" i="48"/>
  <c r="AJ392" i="48"/>
  <c r="L393" i="48"/>
  <c r="M393" i="48"/>
  <c r="Q393" i="48"/>
  <c r="R393" i="48"/>
  <c r="O393" i="48"/>
  <c r="N393" i="48"/>
  <c r="P237" i="48"/>
  <c r="AJ314" i="48"/>
  <c r="S315" i="48"/>
  <c r="R315" i="48"/>
  <c r="Q315" i="48"/>
  <c r="M315" i="48"/>
  <c r="N315" i="48"/>
  <c r="L315" i="48"/>
  <c r="O315" i="48"/>
  <c r="P315" i="48"/>
  <c r="T236" i="48"/>
  <c r="AF55" i="48"/>
  <c r="AD55" i="48"/>
  <c r="AE55" i="48"/>
  <c r="AH55" i="48"/>
  <c r="AG55" i="48"/>
  <c r="S54" i="48"/>
  <c r="T184" i="48"/>
  <c r="S185" i="48"/>
  <c r="AJ184" i="48"/>
  <c r="N185" i="48"/>
  <c r="M185" i="48"/>
  <c r="Q185" i="48"/>
  <c r="R185" i="48"/>
  <c r="L185" i="48"/>
  <c r="O185" i="48"/>
  <c r="AJ132" i="48"/>
  <c r="S133" i="48"/>
  <c r="Q133" i="48"/>
  <c r="M133" i="48"/>
  <c r="O133" i="48"/>
  <c r="R133" i="48"/>
  <c r="N133" i="48"/>
  <c r="L133" i="48"/>
  <c r="AJ158" i="48"/>
  <c r="S159" i="48"/>
  <c r="Q159" i="48"/>
  <c r="N159" i="48"/>
  <c r="R159" i="48"/>
  <c r="M159" i="48"/>
  <c r="L159" i="48"/>
  <c r="O159" i="48"/>
  <c r="T314" i="48"/>
  <c r="S445" i="48"/>
  <c r="AJ444" i="48"/>
  <c r="N445" i="48"/>
  <c r="R445" i="48"/>
  <c r="Q445" i="48"/>
  <c r="L445" i="48"/>
  <c r="M445" i="48"/>
  <c r="O445" i="48"/>
  <c r="S263" i="48"/>
  <c r="AJ262" i="48"/>
  <c r="R263" i="48"/>
  <c r="Q263" i="48"/>
  <c r="N263" i="48"/>
  <c r="M263" i="48"/>
  <c r="L263" i="48"/>
  <c r="O263" i="48"/>
  <c r="T262" i="48"/>
  <c r="T340" i="48"/>
  <c r="S341" i="48"/>
  <c r="AJ340" i="48"/>
  <c r="Q341" i="48"/>
  <c r="R341" i="48"/>
  <c r="L341" i="48"/>
  <c r="M341" i="48"/>
  <c r="N341" i="48"/>
  <c r="O341" i="48"/>
  <c r="S419" i="48"/>
  <c r="AJ418" i="48"/>
  <c r="M419" i="48"/>
  <c r="R419" i="48"/>
  <c r="Q419" i="48"/>
  <c r="N419" i="48"/>
  <c r="L419" i="48"/>
  <c r="O419" i="48"/>
  <c r="P445" i="48"/>
  <c r="P263" i="48"/>
  <c r="P393" i="48"/>
  <c r="T54" i="48" l="1"/>
  <c r="S55" i="48"/>
  <c r="AJ54" i="48"/>
  <c r="Q55" i="48"/>
  <c r="M55" i="48"/>
  <c r="O55" i="48"/>
  <c r="R55" i="48"/>
  <c r="N55" i="48"/>
  <c r="L55" i="48"/>
  <c r="P55" i="48"/>
  <c r="S482" i="49" l="1"/>
  <c r="S482" i="48"/>
  <c r="S14" i="48" l="1"/>
  <c r="T14" i="48" s="1"/>
  <c r="S14" i="49"/>
  <c r="T14" i="49" s="1"/>
  <c r="S481" i="48" l="1"/>
  <c r="S481" i="49"/>
  <c r="S619" i="50" l="1"/>
  <c r="P626" i="50"/>
  <c r="S626" i="50" s="1"/>
  <c r="S619" i="49"/>
  <c r="P626" i="49"/>
  <c r="S619" i="48"/>
  <c r="P626" i="48"/>
  <c r="S13" i="48" l="1"/>
  <c r="T13" i="48" s="1"/>
  <c r="S99" i="48"/>
  <c r="P106" i="48"/>
  <c r="S106" i="48" s="1"/>
  <c r="S626" i="48"/>
  <c r="P627" i="48" s="1"/>
  <c r="S13" i="49"/>
  <c r="T13" i="49" s="1"/>
  <c r="AF619" i="48"/>
  <c r="AG619" i="48" s="1"/>
  <c r="AE626" i="48"/>
  <c r="S626" i="49"/>
  <c r="T626" i="49" s="1"/>
  <c r="S489" i="48"/>
  <c r="P496" i="48"/>
  <c r="S99" i="49"/>
  <c r="P106" i="49"/>
  <c r="S106" i="49" s="1"/>
  <c r="P627" i="50"/>
  <c r="S627" i="50"/>
  <c r="M627" i="50"/>
  <c r="R627" i="50"/>
  <c r="Q627" i="50"/>
  <c r="N627" i="50"/>
  <c r="O627" i="50"/>
  <c r="L627" i="50"/>
  <c r="S489" i="49"/>
  <c r="P496" i="49"/>
  <c r="AF619" i="49"/>
  <c r="AG619" i="49" s="1"/>
  <c r="AE626" i="49"/>
  <c r="AF619" i="50"/>
  <c r="AG619" i="50" s="1"/>
  <c r="AE626" i="50"/>
  <c r="T626" i="50"/>
  <c r="P80" i="48"/>
  <c r="P80" i="49"/>
  <c r="T106" i="49" l="1"/>
  <c r="T626" i="48"/>
  <c r="S80" i="48"/>
  <c r="P81" i="48"/>
  <c r="AE630" i="50"/>
  <c r="AF626" i="50"/>
  <c r="AE627" i="50" s="1"/>
  <c r="S496" i="48"/>
  <c r="S496" i="49"/>
  <c r="P497" i="49" s="1"/>
  <c r="S627" i="49"/>
  <c r="R627" i="49"/>
  <c r="M627" i="49"/>
  <c r="N627" i="49"/>
  <c r="Q627" i="49"/>
  <c r="L627" i="49"/>
  <c r="O627" i="49"/>
  <c r="P107" i="48"/>
  <c r="S107" i="48"/>
  <c r="M107" i="48"/>
  <c r="R107" i="48"/>
  <c r="N107" i="48"/>
  <c r="Q107" i="48"/>
  <c r="O107" i="48"/>
  <c r="L107" i="48"/>
  <c r="AE630" i="49"/>
  <c r="AF626" i="49"/>
  <c r="AG626" i="49" s="1"/>
  <c r="S627" i="48"/>
  <c r="R627" i="48"/>
  <c r="M627" i="48"/>
  <c r="Q627" i="48"/>
  <c r="N627" i="48"/>
  <c r="O627" i="48"/>
  <c r="L627" i="48"/>
  <c r="P627" i="49"/>
  <c r="T106" i="48"/>
  <c r="AE630" i="48"/>
  <c r="AF626" i="48"/>
  <c r="AG626" i="48" s="1"/>
  <c r="S80" i="49"/>
  <c r="P81" i="49" s="1"/>
  <c r="P107" i="49"/>
  <c r="S107" i="49"/>
  <c r="R107" i="49"/>
  <c r="M107" i="49"/>
  <c r="Q107" i="49"/>
  <c r="N107" i="49"/>
  <c r="O107" i="49"/>
  <c r="L107" i="49"/>
  <c r="T80" i="48"/>
  <c r="T496" i="49" l="1"/>
  <c r="T80" i="49"/>
  <c r="R497" i="48"/>
  <c r="M497" i="48"/>
  <c r="N497" i="48"/>
  <c r="S497" i="48"/>
  <c r="Q497" i="48"/>
  <c r="L497" i="48"/>
  <c r="O497" i="48"/>
  <c r="S21" i="48"/>
  <c r="T21" i="48" s="1"/>
  <c r="P28" i="48"/>
  <c r="AG626" i="50"/>
  <c r="AF631" i="50"/>
  <c r="AF627" i="50"/>
  <c r="AF630" i="50"/>
  <c r="W627" i="50"/>
  <c r="AB627" i="50"/>
  <c r="AA627" i="50"/>
  <c r="AC627" i="50"/>
  <c r="X627" i="50"/>
  <c r="Z627" i="50"/>
  <c r="Y627" i="50"/>
  <c r="AD627" i="50"/>
  <c r="V627" i="50"/>
  <c r="AE627" i="49"/>
  <c r="S21" i="49"/>
  <c r="T21" i="49" s="1"/>
  <c r="P28" i="49"/>
  <c r="S28" i="49" s="1"/>
  <c r="L81" i="49"/>
  <c r="Q81" i="49"/>
  <c r="O81" i="49"/>
  <c r="M81" i="49"/>
  <c r="S81" i="49"/>
  <c r="N81" i="49"/>
  <c r="R81" i="49"/>
  <c r="T496" i="48"/>
  <c r="AF627" i="49"/>
  <c r="AF631" i="49"/>
  <c r="AF630" i="49"/>
  <c r="W627" i="49"/>
  <c r="AA627" i="49"/>
  <c r="Z627" i="49"/>
  <c r="X627" i="49"/>
  <c r="AC627" i="49"/>
  <c r="AB627" i="49"/>
  <c r="Y627" i="49"/>
  <c r="AD627" i="49"/>
  <c r="V627" i="49"/>
  <c r="AE627" i="48"/>
  <c r="AF631" i="48"/>
  <c r="AF627" i="48"/>
  <c r="AF630" i="48"/>
  <c r="W627" i="48"/>
  <c r="AC627" i="48"/>
  <c r="Z627" i="48"/>
  <c r="AB627" i="48"/>
  <c r="AA627" i="48"/>
  <c r="X627" i="48"/>
  <c r="Y627" i="48"/>
  <c r="AD627" i="48"/>
  <c r="V627" i="48"/>
  <c r="S497" i="49"/>
  <c r="M497" i="49"/>
  <c r="O497" i="49"/>
  <c r="Q497" i="49"/>
  <c r="N497" i="49"/>
  <c r="R497" i="49"/>
  <c r="L497" i="49"/>
  <c r="S81" i="48"/>
  <c r="O81" i="48"/>
  <c r="M81" i="48"/>
  <c r="R81" i="48"/>
  <c r="Q81" i="48"/>
  <c r="N81" i="48"/>
  <c r="L81" i="48"/>
  <c r="P497" i="48"/>
  <c r="P29" i="49" l="1"/>
  <c r="T28" i="49"/>
  <c r="S29" i="49"/>
  <c r="N29" i="49"/>
  <c r="R29" i="49"/>
  <c r="Q29" i="49"/>
  <c r="M29" i="49"/>
  <c r="O29" i="49"/>
  <c r="L29" i="49"/>
  <c r="S28" i="48"/>
  <c r="S29" i="48" l="1"/>
  <c r="T28" i="48"/>
  <c r="M29" i="48"/>
  <c r="R29" i="48"/>
  <c r="N29" i="48"/>
  <c r="Q29" i="48"/>
  <c r="O29" i="48"/>
  <c r="L29" i="48"/>
  <c r="P29" i="48"/>
  <c r="S593" i="50" l="1"/>
  <c r="P600" i="50"/>
  <c r="P106" i="50" l="1"/>
  <c r="S99" i="50"/>
  <c r="S600" i="50"/>
  <c r="S489" i="50"/>
  <c r="P496" i="50"/>
  <c r="T600" i="50"/>
  <c r="P80" i="50"/>
  <c r="S80" i="50" s="1"/>
  <c r="S601" i="50" l="1"/>
  <c r="M601" i="50"/>
  <c r="O601" i="50"/>
  <c r="N601" i="50"/>
  <c r="R601" i="50"/>
  <c r="L601" i="50"/>
  <c r="Q601" i="50"/>
  <c r="S496" i="50"/>
  <c r="P497" i="50" s="1"/>
  <c r="P601" i="50"/>
  <c r="P81" i="50"/>
  <c r="R81" i="50"/>
  <c r="L81" i="50"/>
  <c r="O81" i="50"/>
  <c r="M81" i="50"/>
  <c r="S81" i="50"/>
  <c r="Q81" i="50"/>
  <c r="N81" i="50"/>
  <c r="S106" i="50"/>
  <c r="T106" i="50" s="1"/>
  <c r="T80" i="50"/>
  <c r="P107" i="50" l="1"/>
  <c r="S107" i="50"/>
  <c r="M107" i="50"/>
  <c r="R107" i="50"/>
  <c r="Q107" i="50"/>
  <c r="N107" i="50"/>
  <c r="O107" i="50"/>
  <c r="L107" i="50"/>
  <c r="P28" i="50"/>
  <c r="S21" i="50"/>
  <c r="T21" i="50" s="1"/>
  <c r="M497" i="50"/>
  <c r="R497" i="50"/>
  <c r="Q497" i="50"/>
  <c r="O497" i="50"/>
  <c r="S497" i="50"/>
  <c r="L497" i="50"/>
  <c r="N497" i="50"/>
  <c r="T496" i="50"/>
  <c r="S28" i="50" l="1"/>
  <c r="S29" i="50" l="1"/>
  <c r="T28" i="50"/>
  <c r="R29" i="50"/>
  <c r="M29" i="50"/>
  <c r="N29" i="50"/>
  <c r="Q29" i="50"/>
  <c r="O29" i="50"/>
  <c r="L29" i="50"/>
  <c r="P29" i="50"/>
  <c r="E652" i="43" l="1"/>
  <c r="E106" i="43" l="1"/>
  <c r="O652" i="43"/>
  <c r="S586" i="43"/>
  <c r="O106" i="43" l="1"/>
  <c r="E28" i="43"/>
  <c r="S92" i="43"/>
  <c r="S482" i="43"/>
  <c r="O28" i="43" l="1"/>
  <c r="S14" i="43" l="1"/>
  <c r="T14" i="43" s="1"/>
  <c r="F652" i="43"/>
  <c r="F106" i="43" l="1"/>
  <c r="B652" i="43" l="1"/>
  <c r="I645" i="43"/>
  <c r="P652" i="43"/>
  <c r="F28" i="43"/>
  <c r="I99" i="43" l="1"/>
  <c r="B106" i="43"/>
  <c r="I106" i="43" s="1"/>
  <c r="I652" i="43"/>
  <c r="J652" i="43" s="1"/>
  <c r="S645" i="43"/>
  <c r="L652" i="43"/>
  <c r="S652" i="43" s="1"/>
  <c r="T652" i="43" l="1"/>
  <c r="I21" i="43"/>
  <c r="B28" i="43"/>
  <c r="I28" i="43" s="1"/>
  <c r="B20" i="61" s="1"/>
  <c r="B653" i="43"/>
  <c r="B107" i="43"/>
  <c r="I107" i="43"/>
  <c r="H107" i="43"/>
  <c r="C107" i="43"/>
  <c r="D107" i="43"/>
  <c r="G107" i="43"/>
  <c r="E107" i="43"/>
  <c r="F107" i="43"/>
  <c r="L106" i="43"/>
  <c r="J106" i="43"/>
  <c r="F653" i="43"/>
  <c r="I653" i="43"/>
  <c r="D653" i="43"/>
  <c r="G653" i="43"/>
  <c r="H653" i="43"/>
  <c r="C653" i="43"/>
  <c r="E653" i="43"/>
  <c r="L653" i="43"/>
  <c r="S653" i="43"/>
  <c r="Q653" i="43"/>
  <c r="M653" i="43"/>
  <c r="N653" i="43"/>
  <c r="R653" i="43"/>
  <c r="O653" i="43"/>
  <c r="P653" i="43"/>
  <c r="L28" i="43"/>
  <c r="B29" i="43" l="1"/>
  <c r="I29" i="43"/>
  <c r="H29" i="43"/>
  <c r="C29" i="43"/>
  <c r="D29" i="43"/>
  <c r="G29" i="43"/>
  <c r="E29" i="43"/>
  <c r="F29" i="43"/>
  <c r="AI198" i="43"/>
  <c r="AI432" i="43"/>
  <c r="AI42" i="43" l="1"/>
  <c r="S432" i="43"/>
  <c r="AJ432" i="43" s="1"/>
  <c r="S198" i="43"/>
  <c r="AJ198" i="43" s="1"/>
  <c r="S42" i="43" l="1"/>
  <c r="AJ42" i="43" s="1"/>
  <c r="S585" i="43" l="1"/>
  <c r="AI177" i="43"/>
  <c r="AI281" i="43"/>
  <c r="AI229" i="43"/>
  <c r="AI437" i="43"/>
  <c r="AI333" i="43"/>
  <c r="AI203" i="43"/>
  <c r="AI307" i="43"/>
  <c r="AI359" i="43"/>
  <c r="AI151" i="43"/>
  <c r="AI385" i="43"/>
  <c r="AI125" i="43"/>
  <c r="AI411" i="43"/>
  <c r="AI255" i="43"/>
  <c r="S593" i="43"/>
  <c r="S619" i="43" l="1"/>
  <c r="P626" i="43"/>
  <c r="AB158" i="43"/>
  <c r="AI143" i="43"/>
  <c r="AB262" i="43"/>
  <c r="AI247" i="43"/>
  <c r="AB236" i="43"/>
  <c r="AI221" i="43"/>
  <c r="AB288" i="43"/>
  <c r="AI273" i="43"/>
  <c r="AB210" i="43"/>
  <c r="AI195" i="43"/>
  <c r="AB392" i="43"/>
  <c r="AI377" i="43"/>
  <c r="AB340" i="43"/>
  <c r="AI325" i="43"/>
  <c r="AB184" i="43"/>
  <c r="AI169" i="43"/>
  <c r="AB366" i="43"/>
  <c r="AI351" i="43"/>
  <c r="S91" i="43"/>
  <c r="AB314" i="43"/>
  <c r="AI299" i="43"/>
  <c r="AB418" i="43"/>
  <c r="AI403" i="43"/>
  <c r="AB132" i="43"/>
  <c r="AI117" i="43"/>
  <c r="AB444" i="43"/>
  <c r="AI429" i="43"/>
  <c r="P600" i="43"/>
  <c r="S600" i="43" s="1"/>
  <c r="AI47" i="43"/>
  <c r="S255" i="43"/>
  <c r="AJ255" i="43" s="1"/>
  <c r="S385" i="43"/>
  <c r="AJ385" i="43" s="1"/>
  <c r="S437" i="43"/>
  <c r="AJ437" i="43" s="1"/>
  <c r="S411" i="43"/>
  <c r="AJ411" i="43" s="1"/>
  <c r="S307" i="43"/>
  <c r="AJ307" i="43" s="1"/>
  <c r="S229" i="43"/>
  <c r="AJ229" i="43" s="1"/>
  <c r="S151" i="43"/>
  <c r="AJ151" i="43" s="1"/>
  <c r="S281" i="43"/>
  <c r="AJ281" i="43" s="1"/>
  <c r="S359" i="43"/>
  <c r="AJ359" i="43" s="1"/>
  <c r="S125" i="43"/>
  <c r="AJ125" i="43" s="1"/>
  <c r="S203" i="43"/>
  <c r="AJ203" i="43" s="1"/>
  <c r="S177" i="43"/>
  <c r="AJ177" i="43" s="1"/>
  <c r="S333" i="43"/>
  <c r="AJ333" i="43" s="1"/>
  <c r="AF619" i="43" l="1"/>
  <c r="AG619" i="43" s="1"/>
  <c r="AE626" i="43"/>
  <c r="P601" i="43"/>
  <c r="S601" i="43"/>
  <c r="Q601" i="43"/>
  <c r="R601" i="43"/>
  <c r="M601" i="43"/>
  <c r="O601" i="43"/>
  <c r="N601" i="43"/>
  <c r="L601" i="43"/>
  <c r="P392" i="43"/>
  <c r="S377" i="43"/>
  <c r="P314" i="43"/>
  <c r="S299" i="43"/>
  <c r="AI314" i="43"/>
  <c r="AB315" i="43"/>
  <c r="AB341" i="43"/>
  <c r="AI340" i="43"/>
  <c r="AB237" i="43"/>
  <c r="AI236" i="43"/>
  <c r="P418" i="43"/>
  <c r="S418" i="43" s="1"/>
  <c r="S403" i="43"/>
  <c r="P158" i="43"/>
  <c r="S158" i="43" s="1"/>
  <c r="S143" i="43"/>
  <c r="P184" i="43"/>
  <c r="S184" i="43" s="1"/>
  <c r="S169" i="43"/>
  <c r="AB393" i="43"/>
  <c r="AI392" i="43"/>
  <c r="AB263" i="43"/>
  <c r="AI262" i="43"/>
  <c r="P236" i="43"/>
  <c r="S236" i="43" s="1"/>
  <c r="S221" i="43"/>
  <c r="P366" i="43"/>
  <c r="S351" i="43"/>
  <c r="P132" i="43"/>
  <c r="S117" i="43"/>
  <c r="AJ117" i="43" s="1"/>
  <c r="P340" i="43"/>
  <c r="S325" i="43"/>
  <c r="AB133" i="43"/>
  <c r="AI132" i="43"/>
  <c r="P262" i="43"/>
  <c r="S247" i="43"/>
  <c r="AB445" i="43"/>
  <c r="AI444" i="43"/>
  <c r="AB54" i="43"/>
  <c r="AI39" i="43"/>
  <c r="T600" i="43"/>
  <c r="AB367" i="43"/>
  <c r="AI366" i="43"/>
  <c r="AB211" i="43"/>
  <c r="AI210" i="43"/>
  <c r="AB159" i="43"/>
  <c r="AI158" i="43"/>
  <c r="P444" i="43"/>
  <c r="S429" i="43"/>
  <c r="P288" i="43"/>
  <c r="S288" i="43" s="1"/>
  <c r="S273" i="43"/>
  <c r="S626" i="43"/>
  <c r="P210" i="43"/>
  <c r="S195" i="43"/>
  <c r="AJ195" i="43" s="1"/>
  <c r="AB419" i="43"/>
  <c r="AI418" i="43"/>
  <c r="AB185" i="43"/>
  <c r="AI184" i="43"/>
  <c r="AB289" i="43"/>
  <c r="AI288" i="43"/>
  <c r="T626" i="43"/>
  <c r="S47" i="43"/>
  <c r="AJ47" i="43" s="1"/>
  <c r="S444" i="43" l="1"/>
  <c r="P445" i="43"/>
  <c r="AG133" i="43"/>
  <c r="AH133" i="43"/>
  <c r="AE133" i="43"/>
  <c r="AF133" i="43"/>
  <c r="AD133" i="43"/>
  <c r="AJ221" i="43"/>
  <c r="T236" i="43"/>
  <c r="AJ143" i="43"/>
  <c r="T158" i="43"/>
  <c r="AE159" i="43"/>
  <c r="AG159" i="43"/>
  <c r="AD159" i="43"/>
  <c r="AH159" i="43"/>
  <c r="AF159" i="43"/>
  <c r="AB55" i="43"/>
  <c r="AI54" i="43"/>
  <c r="P237" i="43"/>
  <c r="S237" i="43"/>
  <c r="AJ236" i="43"/>
  <c r="Q237" i="43"/>
  <c r="N237" i="43"/>
  <c r="M237" i="43"/>
  <c r="O237" i="43"/>
  <c r="R237" i="43"/>
  <c r="L237" i="43"/>
  <c r="P159" i="43"/>
  <c r="AJ158" i="43"/>
  <c r="S159" i="43"/>
  <c r="M159" i="43"/>
  <c r="N159" i="43"/>
  <c r="Q159" i="43"/>
  <c r="R159" i="43"/>
  <c r="O159" i="43"/>
  <c r="L159" i="43"/>
  <c r="AE315" i="43"/>
  <c r="AH315" i="43"/>
  <c r="AF315" i="43"/>
  <c r="AG315" i="43"/>
  <c r="AD315" i="43"/>
  <c r="AH263" i="43"/>
  <c r="AG263" i="43"/>
  <c r="AD263" i="43"/>
  <c r="AF263" i="43"/>
  <c r="AE263" i="43"/>
  <c r="P54" i="43"/>
  <c r="S39" i="43"/>
  <c r="AD289" i="43"/>
  <c r="AG289" i="43"/>
  <c r="AH289" i="43"/>
  <c r="AE289" i="43"/>
  <c r="AF289" i="43"/>
  <c r="S627" i="43"/>
  <c r="M627" i="43"/>
  <c r="R627" i="43"/>
  <c r="N627" i="43"/>
  <c r="Q627" i="43"/>
  <c r="O627" i="43"/>
  <c r="L627" i="43"/>
  <c r="AG211" i="43"/>
  <c r="AH211" i="43"/>
  <c r="AF211" i="43"/>
  <c r="AE211" i="43"/>
  <c r="AD211" i="43"/>
  <c r="S340" i="43"/>
  <c r="P341" i="43" s="1"/>
  <c r="P419" i="43"/>
  <c r="AJ418" i="43"/>
  <c r="S419" i="43"/>
  <c r="M419" i="43"/>
  <c r="R419" i="43"/>
  <c r="Q419" i="43"/>
  <c r="O419" i="43"/>
  <c r="N419" i="43"/>
  <c r="L419" i="43"/>
  <c r="S314" i="43"/>
  <c r="P315" i="43" s="1"/>
  <c r="AJ299" i="43"/>
  <c r="P627" i="43"/>
  <c r="S99" i="43"/>
  <c r="P106" i="43"/>
  <c r="AH393" i="43"/>
  <c r="AD393" i="43"/>
  <c r="AE393" i="43"/>
  <c r="AF393" i="43"/>
  <c r="AG393" i="43"/>
  <c r="AG237" i="43"/>
  <c r="AD237" i="43"/>
  <c r="AE237" i="43"/>
  <c r="AH237" i="43"/>
  <c r="AF237" i="43"/>
  <c r="AJ377" i="43"/>
  <c r="S210" i="43"/>
  <c r="AH445" i="43"/>
  <c r="AD445" i="43"/>
  <c r="AF445" i="43"/>
  <c r="AE445" i="43"/>
  <c r="AG445" i="43"/>
  <c r="AJ325" i="43"/>
  <c r="T340" i="43"/>
  <c r="AE185" i="43"/>
  <c r="AG185" i="43"/>
  <c r="AH185" i="43"/>
  <c r="AF185" i="43"/>
  <c r="AD185" i="43"/>
  <c r="AJ273" i="43"/>
  <c r="T288" i="43"/>
  <c r="AG367" i="43"/>
  <c r="AF367" i="43"/>
  <c r="AE367" i="43"/>
  <c r="AH367" i="43"/>
  <c r="AD367" i="43"/>
  <c r="S132" i="43"/>
  <c r="P133" i="43" s="1"/>
  <c r="S392" i="43"/>
  <c r="P393" i="43" s="1"/>
  <c r="AJ403" i="43"/>
  <c r="T418" i="43"/>
  <c r="P289" i="43"/>
  <c r="AJ288" i="43"/>
  <c r="S289" i="43"/>
  <c r="M289" i="43"/>
  <c r="Q289" i="43"/>
  <c r="N289" i="43"/>
  <c r="O289" i="43"/>
  <c r="R289" i="43"/>
  <c r="L289" i="43"/>
  <c r="AJ247" i="43"/>
  <c r="AJ351" i="43"/>
  <c r="AJ169" i="43"/>
  <c r="T184" i="43"/>
  <c r="AH341" i="43"/>
  <c r="AE341" i="43"/>
  <c r="AF341" i="43"/>
  <c r="AG341" i="43"/>
  <c r="AD341" i="43"/>
  <c r="AE630" i="43"/>
  <c r="AF626" i="43"/>
  <c r="AE627" i="43" s="1"/>
  <c r="AG419" i="43"/>
  <c r="AF419" i="43"/>
  <c r="AD419" i="43"/>
  <c r="AH419" i="43"/>
  <c r="AE419" i="43"/>
  <c r="AJ429" i="43"/>
  <c r="T444" i="43"/>
  <c r="S262" i="43"/>
  <c r="T262" i="43" s="1"/>
  <c r="S366" i="43"/>
  <c r="T366" i="43" s="1"/>
  <c r="P185" i="43"/>
  <c r="AJ184" i="43"/>
  <c r="S185" i="43"/>
  <c r="O185" i="43"/>
  <c r="R185" i="43"/>
  <c r="N185" i="43"/>
  <c r="M185" i="43"/>
  <c r="Q185" i="43"/>
  <c r="L185" i="43"/>
  <c r="S489" i="43"/>
  <c r="T314" i="43" l="1"/>
  <c r="P367" i="43"/>
  <c r="P263" i="43"/>
  <c r="S481" i="43"/>
  <c r="AJ392" i="43"/>
  <c r="S393" i="43"/>
  <c r="L393" i="43"/>
  <c r="R393" i="43"/>
  <c r="M393" i="43"/>
  <c r="N393" i="43"/>
  <c r="O393" i="43"/>
  <c r="Q393" i="43"/>
  <c r="T392" i="43"/>
  <c r="S54" i="43"/>
  <c r="T54" i="43" s="1"/>
  <c r="AJ39" i="43"/>
  <c r="T132" i="43"/>
  <c r="AJ132" i="43"/>
  <c r="S133" i="43"/>
  <c r="Q133" i="43"/>
  <c r="N133" i="43"/>
  <c r="M133" i="43"/>
  <c r="O133" i="43"/>
  <c r="L133" i="43"/>
  <c r="R133" i="43"/>
  <c r="S367" i="43"/>
  <c r="AJ366" i="43"/>
  <c r="M367" i="43"/>
  <c r="N367" i="43"/>
  <c r="Q367" i="43"/>
  <c r="R367" i="43"/>
  <c r="O367" i="43"/>
  <c r="L367" i="43"/>
  <c r="S106" i="43"/>
  <c r="AJ314" i="43"/>
  <c r="S315" i="43"/>
  <c r="M315" i="43"/>
  <c r="Q315" i="43"/>
  <c r="N315" i="43"/>
  <c r="R315" i="43"/>
  <c r="O315" i="43"/>
  <c r="L315" i="43"/>
  <c r="S263" i="43"/>
  <c r="AJ262" i="43"/>
  <c r="R263" i="43"/>
  <c r="M263" i="43"/>
  <c r="N263" i="43"/>
  <c r="O263" i="43"/>
  <c r="Q263" i="43"/>
  <c r="L263" i="43"/>
  <c r="S341" i="43"/>
  <c r="AJ340" i="43"/>
  <c r="N341" i="43"/>
  <c r="L341" i="43"/>
  <c r="R341" i="43"/>
  <c r="M341" i="43"/>
  <c r="Q341" i="43"/>
  <c r="O341" i="43"/>
  <c r="AE55" i="43"/>
  <c r="AF55" i="43"/>
  <c r="AH55" i="43"/>
  <c r="AG55" i="43"/>
  <c r="AD55" i="43"/>
  <c r="T210" i="43"/>
  <c r="AJ210" i="43"/>
  <c r="S211" i="43"/>
  <c r="N211" i="43"/>
  <c r="R211" i="43"/>
  <c r="Q211" i="43"/>
  <c r="O211" i="43"/>
  <c r="M211" i="43"/>
  <c r="L211" i="43"/>
  <c r="AG626" i="43"/>
  <c r="AF630" i="43"/>
  <c r="AF631" i="43"/>
  <c r="AF627" i="43"/>
  <c r="W627" i="43"/>
  <c r="AA627" i="43"/>
  <c r="AC627" i="43"/>
  <c r="X627" i="43"/>
  <c r="Y627" i="43"/>
  <c r="Z627" i="43"/>
  <c r="AB627" i="43"/>
  <c r="V627" i="43"/>
  <c r="AD627" i="43"/>
  <c r="P211" i="43"/>
  <c r="S445" i="43"/>
  <c r="AJ444" i="43"/>
  <c r="O445" i="43"/>
  <c r="Q445" i="43"/>
  <c r="R445" i="43"/>
  <c r="M445" i="43"/>
  <c r="N445" i="43"/>
  <c r="L445" i="43"/>
  <c r="S55" i="43" l="1"/>
  <c r="AJ54" i="43"/>
  <c r="N55" i="43"/>
  <c r="M55" i="43"/>
  <c r="R55" i="43"/>
  <c r="O55" i="43"/>
  <c r="Q55" i="43"/>
  <c r="L55" i="43"/>
  <c r="P55" i="43"/>
  <c r="T106" i="43"/>
  <c r="S107" i="43"/>
  <c r="R107" i="43"/>
  <c r="M107" i="43"/>
  <c r="N107" i="43"/>
  <c r="Q107" i="43"/>
  <c r="O107" i="43"/>
  <c r="L107" i="43"/>
  <c r="P107" i="43"/>
  <c r="S21" i="43"/>
  <c r="T21" i="43" s="1"/>
  <c r="S13" i="43" l="1"/>
  <c r="T13" i="43" s="1"/>
  <c r="S586" i="56" l="1"/>
  <c r="S92" i="56" l="1"/>
  <c r="S486" i="56" l="1"/>
  <c r="S18" i="56" l="1"/>
  <c r="T18" i="56" s="1"/>
  <c r="S482" i="56" l="1"/>
  <c r="S14" i="56" l="1"/>
  <c r="T14" i="56" s="1"/>
  <c r="S485" i="56" l="1"/>
  <c r="AI151" i="56" l="1"/>
  <c r="AI281" i="56"/>
  <c r="AI437" i="56"/>
  <c r="AI333" i="56"/>
  <c r="AI125" i="56"/>
  <c r="AI255" i="56"/>
  <c r="AI177" i="56"/>
  <c r="AI359" i="56"/>
  <c r="AI307" i="56"/>
  <c r="AI385" i="56"/>
  <c r="AI203" i="56"/>
  <c r="AI411" i="56"/>
  <c r="AI229" i="56"/>
  <c r="AI325" i="56" l="1"/>
  <c r="AB340" i="56"/>
  <c r="AI377" i="56"/>
  <c r="AB392" i="56"/>
  <c r="AI299" i="56"/>
  <c r="AB314" i="56"/>
  <c r="AI117" i="56"/>
  <c r="AB132" i="56"/>
  <c r="AI429" i="56"/>
  <c r="AI143" i="56"/>
  <c r="AB158" i="56"/>
  <c r="AB262" i="56"/>
  <c r="AI247" i="56"/>
  <c r="AB288" i="56"/>
  <c r="AI273" i="56"/>
  <c r="AB184" i="56"/>
  <c r="AI169" i="56"/>
  <c r="S619" i="56"/>
  <c r="P626" i="56"/>
  <c r="S626" i="56" s="1"/>
  <c r="S585" i="56"/>
  <c r="AI403" i="56"/>
  <c r="AB418" i="56"/>
  <c r="AB236" i="56"/>
  <c r="AI221" i="56"/>
  <c r="AI351" i="56"/>
  <c r="AB366" i="56"/>
  <c r="AI195" i="56"/>
  <c r="AI47" i="56"/>
  <c r="S17" i="56"/>
  <c r="T17" i="56" s="1"/>
  <c r="S411" i="56"/>
  <c r="AJ411" i="56" s="1"/>
  <c r="S307" i="56"/>
  <c r="AJ307" i="56" s="1"/>
  <c r="S255" i="56"/>
  <c r="AJ255" i="56" s="1"/>
  <c r="S203" i="56"/>
  <c r="AJ203" i="56" s="1"/>
  <c r="S125" i="56"/>
  <c r="AJ125" i="56" s="1"/>
  <c r="S281" i="56"/>
  <c r="AJ281" i="56" s="1"/>
  <c r="S385" i="56"/>
  <c r="AJ385" i="56" s="1"/>
  <c r="S151" i="56"/>
  <c r="AJ151" i="56" s="1"/>
  <c r="S359" i="56"/>
  <c r="AJ359" i="56" s="1"/>
  <c r="S333" i="56"/>
  <c r="AJ333" i="56" s="1"/>
  <c r="S593" i="56"/>
  <c r="S437" i="56"/>
  <c r="AJ437" i="56" s="1"/>
  <c r="S229" i="56"/>
  <c r="AJ229" i="56" s="1"/>
  <c r="S177" i="56"/>
  <c r="AJ177" i="56" s="1"/>
  <c r="P600" i="56" l="1"/>
  <c r="S91" i="56"/>
  <c r="AB419" i="56"/>
  <c r="AI418" i="56"/>
  <c r="AB133" i="56"/>
  <c r="AI132" i="56"/>
  <c r="S273" i="56"/>
  <c r="P288" i="56"/>
  <c r="S403" i="56"/>
  <c r="P418" i="56"/>
  <c r="S418" i="56" s="1"/>
  <c r="S429" i="56"/>
  <c r="S377" i="56"/>
  <c r="P392" i="56"/>
  <c r="S392" i="56" s="1"/>
  <c r="AB289" i="56"/>
  <c r="AI288" i="56"/>
  <c r="AI39" i="56"/>
  <c r="S351" i="56"/>
  <c r="P366" i="56"/>
  <c r="S366" i="56" s="1"/>
  <c r="S117" i="56"/>
  <c r="AJ117" i="56" s="1"/>
  <c r="P132" i="56"/>
  <c r="AB263" i="56"/>
  <c r="AI262" i="56"/>
  <c r="AF619" i="56"/>
  <c r="AG619" i="56" s="1"/>
  <c r="AE626" i="56"/>
  <c r="AB367" i="56"/>
  <c r="AI366" i="56"/>
  <c r="P627" i="56"/>
  <c r="S627" i="56"/>
  <c r="O627" i="56"/>
  <c r="N627" i="56"/>
  <c r="M627" i="56"/>
  <c r="R627" i="56"/>
  <c r="Q627" i="56"/>
  <c r="L627" i="56"/>
  <c r="AB159" i="56"/>
  <c r="AI158" i="56"/>
  <c r="AB393" i="56"/>
  <c r="AI392" i="56"/>
  <c r="S143" i="56"/>
  <c r="P158" i="56"/>
  <c r="S325" i="56"/>
  <c r="P340" i="56"/>
  <c r="AB315" i="56"/>
  <c r="AI314" i="56"/>
  <c r="T626" i="56"/>
  <c r="P236" i="56"/>
  <c r="S221" i="56"/>
  <c r="S169" i="56"/>
  <c r="P184" i="56"/>
  <c r="S600" i="56"/>
  <c r="P601" i="56" s="1"/>
  <c r="S299" i="56"/>
  <c r="P314" i="56"/>
  <c r="S247" i="56"/>
  <c r="AJ247" i="56" s="1"/>
  <c r="P262" i="56"/>
  <c r="AB341" i="56"/>
  <c r="AI340" i="56"/>
  <c r="S195" i="56"/>
  <c r="AJ195" i="56" s="1"/>
  <c r="AB237" i="56"/>
  <c r="AI236" i="56"/>
  <c r="AB185" i="56"/>
  <c r="AI184" i="56"/>
  <c r="S99" i="56"/>
  <c r="S47" i="56"/>
  <c r="AJ47" i="56" s="1"/>
  <c r="AE315" i="56" l="1"/>
  <c r="AH315" i="56"/>
  <c r="AG315" i="56"/>
  <c r="AF315" i="56"/>
  <c r="AD315" i="56"/>
  <c r="AF159" i="56"/>
  <c r="AE159" i="56"/>
  <c r="AG159" i="56"/>
  <c r="AH159" i="56"/>
  <c r="AD159" i="56"/>
  <c r="AD289" i="56"/>
  <c r="AE289" i="56"/>
  <c r="AG289" i="56"/>
  <c r="AF289" i="56"/>
  <c r="AH289" i="56"/>
  <c r="S288" i="56"/>
  <c r="P289" i="56" s="1"/>
  <c r="S601" i="56"/>
  <c r="O601" i="56"/>
  <c r="Q601" i="56"/>
  <c r="M601" i="56"/>
  <c r="N601" i="56"/>
  <c r="L601" i="56"/>
  <c r="R601" i="56"/>
  <c r="T600" i="56"/>
  <c r="AJ273" i="56"/>
  <c r="S184" i="56"/>
  <c r="P185" i="56" s="1"/>
  <c r="AE133" i="56"/>
  <c r="AG133" i="56"/>
  <c r="AH133" i="56"/>
  <c r="AD133" i="56"/>
  <c r="AF133" i="56"/>
  <c r="AJ169" i="56"/>
  <c r="AJ325" i="56"/>
  <c r="AH367" i="56"/>
  <c r="AE367" i="56"/>
  <c r="AG367" i="56"/>
  <c r="AD367" i="56"/>
  <c r="AF367" i="56"/>
  <c r="AJ377" i="56"/>
  <c r="T392" i="56"/>
  <c r="S132" i="56"/>
  <c r="AE185" i="56"/>
  <c r="AG185" i="56"/>
  <c r="AF185" i="56"/>
  <c r="AD185" i="56"/>
  <c r="AH185" i="56"/>
  <c r="S262" i="56"/>
  <c r="P263" i="56" s="1"/>
  <c r="AJ221" i="56"/>
  <c r="S158" i="56"/>
  <c r="P159" i="56" s="1"/>
  <c r="P367" i="56"/>
  <c r="AJ366" i="56"/>
  <c r="S367" i="56"/>
  <c r="O367" i="56"/>
  <c r="N367" i="56"/>
  <c r="Q367" i="56"/>
  <c r="M367" i="56"/>
  <c r="R367" i="56"/>
  <c r="L367" i="56"/>
  <c r="AG419" i="56"/>
  <c r="AH419" i="56"/>
  <c r="AE419" i="56"/>
  <c r="AF419" i="56"/>
  <c r="AD419" i="56"/>
  <c r="P393" i="56"/>
  <c r="S393" i="56"/>
  <c r="AJ392" i="56"/>
  <c r="N393" i="56"/>
  <c r="Q393" i="56"/>
  <c r="L393" i="56"/>
  <c r="M393" i="56"/>
  <c r="O393" i="56"/>
  <c r="R393" i="56"/>
  <c r="S236" i="56"/>
  <c r="AJ143" i="56"/>
  <c r="T158" i="56"/>
  <c r="AE630" i="56"/>
  <c r="AF626" i="56"/>
  <c r="AE627" i="56" s="1"/>
  <c r="AJ351" i="56"/>
  <c r="T366" i="56"/>
  <c r="AJ429" i="56"/>
  <c r="AD341" i="56"/>
  <c r="AE341" i="56"/>
  <c r="AG341" i="56"/>
  <c r="AF341" i="56"/>
  <c r="AH341" i="56"/>
  <c r="AE237" i="56"/>
  <c r="AD237" i="56"/>
  <c r="AG237" i="56"/>
  <c r="AF237" i="56"/>
  <c r="AH237" i="56"/>
  <c r="S314" i="56"/>
  <c r="AG393" i="56"/>
  <c r="AD393" i="56"/>
  <c r="AE393" i="56"/>
  <c r="AH393" i="56"/>
  <c r="AF393" i="56"/>
  <c r="P419" i="56"/>
  <c r="AJ418" i="56"/>
  <c r="S419" i="56"/>
  <c r="O419" i="56"/>
  <c r="N419" i="56"/>
  <c r="Q419" i="56"/>
  <c r="M419" i="56"/>
  <c r="R419" i="56"/>
  <c r="L419" i="56"/>
  <c r="S39" i="56"/>
  <c r="S340" i="56"/>
  <c r="P341" i="56" s="1"/>
  <c r="AJ299" i="56"/>
  <c r="AE263" i="56"/>
  <c r="AH263" i="56"/>
  <c r="AG263" i="56"/>
  <c r="AF263" i="56"/>
  <c r="AD263" i="56"/>
  <c r="AJ403" i="56"/>
  <c r="T418" i="56"/>
  <c r="P106" i="56"/>
  <c r="S489" i="56"/>
  <c r="T288" i="56" l="1"/>
  <c r="AJ158" i="56"/>
  <c r="AJ39" i="56"/>
  <c r="S315" i="56"/>
  <c r="AJ314" i="56"/>
  <c r="O315" i="56"/>
  <c r="N315" i="56"/>
  <c r="L315" i="56"/>
  <c r="R315" i="56"/>
  <c r="M315" i="56"/>
  <c r="Q315" i="56"/>
  <c r="T132" i="56"/>
  <c r="S133" i="56"/>
  <c r="AJ132" i="56"/>
  <c r="Q133" i="56"/>
  <c r="N133" i="56"/>
  <c r="R133" i="56"/>
  <c r="O133" i="56"/>
  <c r="M133" i="56"/>
  <c r="L133" i="56"/>
  <c r="P133" i="56"/>
  <c r="T340" i="56"/>
  <c r="S106" i="56"/>
  <c r="P107" i="56" s="1"/>
  <c r="T314" i="56"/>
  <c r="T184" i="56"/>
  <c r="S237" i="56"/>
  <c r="AJ236" i="56"/>
  <c r="N237" i="56"/>
  <c r="Q237" i="56"/>
  <c r="R237" i="56"/>
  <c r="O237" i="56"/>
  <c r="M237" i="56"/>
  <c r="L237" i="56"/>
  <c r="T262" i="56"/>
  <c r="S263" i="56"/>
  <c r="AJ262" i="56"/>
  <c r="N263" i="56"/>
  <c r="O263" i="56"/>
  <c r="M263" i="56"/>
  <c r="L263" i="56"/>
  <c r="Q263" i="56"/>
  <c r="R263" i="56"/>
  <c r="P237" i="56"/>
  <c r="S185" i="56"/>
  <c r="AJ184" i="56"/>
  <c r="N185" i="56"/>
  <c r="Q185" i="56"/>
  <c r="L185" i="56"/>
  <c r="M185" i="56"/>
  <c r="R185" i="56"/>
  <c r="O185" i="56"/>
  <c r="M341" i="56"/>
  <c r="AJ340" i="56"/>
  <c r="S341" i="56"/>
  <c r="N341" i="56"/>
  <c r="L341" i="56"/>
  <c r="O341" i="56"/>
  <c r="Q341" i="56"/>
  <c r="R341" i="56"/>
  <c r="S159" i="56"/>
  <c r="M159" i="56"/>
  <c r="N159" i="56"/>
  <c r="L159" i="56"/>
  <c r="Q159" i="56"/>
  <c r="R159" i="56"/>
  <c r="O159" i="56"/>
  <c r="P315" i="56"/>
  <c r="AF630" i="56"/>
  <c r="AF627" i="56"/>
  <c r="AF631" i="56"/>
  <c r="Z627" i="56"/>
  <c r="AA627" i="56"/>
  <c r="AD627" i="56"/>
  <c r="W627" i="56"/>
  <c r="X627" i="56"/>
  <c r="Y627" i="56"/>
  <c r="AB627" i="56"/>
  <c r="V627" i="56"/>
  <c r="AC627" i="56"/>
  <c r="AG626" i="56"/>
  <c r="T236" i="56"/>
  <c r="L289" i="56"/>
  <c r="AJ288" i="56"/>
  <c r="S289" i="56"/>
  <c r="N289" i="56"/>
  <c r="R289" i="56"/>
  <c r="Q289" i="56"/>
  <c r="M289" i="56"/>
  <c r="O289" i="56"/>
  <c r="S481" i="56" l="1"/>
  <c r="T106" i="56"/>
  <c r="S107" i="56"/>
  <c r="Q107" i="56"/>
  <c r="M107" i="56"/>
  <c r="R107" i="56"/>
  <c r="N107" i="56"/>
  <c r="O107" i="56"/>
  <c r="L107" i="56"/>
  <c r="S21" i="56"/>
  <c r="T21" i="56" s="1"/>
  <c r="AI432" i="56" l="1"/>
  <c r="AB444" i="56"/>
  <c r="AI198" i="56"/>
  <c r="AB210" i="56"/>
  <c r="S13" i="56"/>
  <c r="T13" i="56" s="1"/>
  <c r="S198" i="56" l="1"/>
  <c r="AJ198" i="56" s="1"/>
  <c r="P210" i="56"/>
  <c r="AB211" i="56"/>
  <c r="AI210" i="56"/>
  <c r="AI42" i="56"/>
  <c r="AB54" i="56"/>
  <c r="AB445" i="56"/>
  <c r="AI444" i="56"/>
  <c r="S432" i="56"/>
  <c r="P444" i="56"/>
  <c r="AD445" i="56" l="1"/>
  <c r="AG445" i="56"/>
  <c r="AE445" i="56"/>
  <c r="AF445" i="56"/>
  <c r="AH445" i="56"/>
  <c r="AF211" i="56"/>
  <c r="AG211" i="56"/>
  <c r="AE211" i="56"/>
  <c r="AD211" i="56"/>
  <c r="AH211" i="56"/>
  <c r="AB55" i="56"/>
  <c r="AI54" i="56"/>
  <c r="S444" i="56"/>
  <c r="P445" i="56" s="1"/>
  <c r="S210" i="56"/>
  <c r="P211" i="56" s="1"/>
  <c r="S42" i="56"/>
  <c r="P54" i="56"/>
  <c r="S54" i="56" s="1"/>
  <c r="AJ432" i="56"/>
  <c r="T210" i="56" l="1"/>
  <c r="S211" i="56"/>
  <c r="AJ210" i="56"/>
  <c r="M211" i="56"/>
  <c r="N211" i="56"/>
  <c r="L211" i="56"/>
  <c r="O211" i="56"/>
  <c r="R211" i="56"/>
  <c r="Q211" i="56"/>
  <c r="S445" i="56"/>
  <c r="AJ444" i="56"/>
  <c r="N445" i="56"/>
  <c r="O445" i="56"/>
  <c r="R445" i="56"/>
  <c r="Q445" i="56"/>
  <c r="M445" i="56"/>
  <c r="L445" i="56"/>
  <c r="T444" i="56"/>
  <c r="AH55" i="56"/>
  <c r="AD55" i="56"/>
  <c r="AE55" i="56"/>
  <c r="AG55" i="56"/>
  <c r="AF55" i="56"/>
  <c r="P55" i="56"/>
  <c r="S55" i="56"/>
  <c r="AJ54" i="56"/>
  <c r="N55" i="56"/>
  <c r="R55" i="56"/>
  <c r="Q55" i="56"/>
  <c r="M55" i="56"/>
  <c r="O55" i="56"/>
  <c r="L55" i="56"/>
  <c r="AJ42" i="56"/>
  <c r="T54" i="56"/>
  <c r="S484" i="56" l="1"/>
  <c r="P496" i="56"/>
  <c r="P80" i="56"/>
  <c r="S80" i="56" l="1"/>
  <c r="P81" i="56" s="1"/>
  <c r="S496" i="56"/>
  <c r="P497" i="56" s="1"/>
  <c r="T80" i="56"/>
  <c r="T496" i="56" l="1"/>
  <c r="S16" i="56"/>
  <c r="T16" i="56" s="1"/>
  <c r="P28" i="56"/>
  <c r="S497" i="56"/>
  <c r="O497" i="56"/>
  <c r="M497" i="56"/>
  <c r="Q497" i="56"/>
  <c r="L497" i="56"/>
  <c r="R497" i="56"/>
  <c r="N497" i="56"/>
  <c r="S81" i="56"/>
  <c r="R81" i="56"/>
  <c r="N81" i="56"/>
  <c r="M81" i="56"/>
  <c r="Q81" i="56"/>
  <c r="O81" i="56"/>
  <c r="L81" i="56"/>
  <c r="S484" i="43" l="1"/>
  <c r="P496" i="43"/>
  <c r="S28" i="56"/>
  <c r="P80" i="43"/>
  <c r="S80" i="43" s="1"/>
  <c r="S29" i="56" l="1"/>
  <c r="T28" i="56"/>
  <c r="R29" i="56"/>
  <c r="N29" i="56"/>
  <c r="Q29" i="56"/>
  <c r="M29" i="56"/>
  <c r="O29" i="56"/>
  <c r="L29" i="56"/>
  <c r="P81" i="43"/>
  <c r="S81" i="43"/>
  <c r="L81" i="43"/>
  <c r="O81" i="43"/>
  <c r="R81" i="43"/>
  <c r="N81" i="43"/>
  <c r="Q81" i="43"/>
  <c r="M81" i="43"/>
  <c r="P29" i="56"/>
  <c r="S496" i="43"/>
  <c r="P497" i="43" s="1"/>
  <c r="T80" i="43"/>
  <c r="S16" i="43" l="1"/>
  <c r="T16" i="43" s="1"/>
  <c r="P28" i="43"/>
  <c r="T496" i="43"/>
  <c r="N497" i="43"/>
  <c r="O497" i="43"/>
  <c r="Q497" i="43"/>
  <c r="R497" i="43"/>
  <c r="S497" i="43"/>
  <c r="M497" i="43"/>
  <c r="L497" i="43"/>
  <c r="S28" i="43" l="1"/>
  <c r="S29" i="43" l="1"/>
  <c r="T28" i="43"/>
  <c r="M29" i="43"/>
  <c r="R29" i="43"/>
  <c r="N29" i="43"/>
  <c r="Q29" i="43"/>
  <c r="O29" i="43"/>
  <c r="L29" i="43"/>
  <c r="P29" i="43"/>
  <c r="S611" i="57" l="1"/>
  <c r="AI144" i="57"/>
  <c r="AI378" i="57"/>
  <c r="AI352" i="57"/>
  <c r="AI222" i="57"/>
  <c r="AI248" i="57"/>
  <c r="AI326" i="57"/>
  <c r="AI170" i="57"/>
  <c r="AI196" i="57"/>
  <c r="AI430" i="57"/>
  <c r="AI118" i="57"/>
  <c r="AI300" i="57"/>
  <c r="AI404" i="57"/>
  <c r="AI274" i="57"/>
  <c r="AF611" i="57" l="1"/>
  <c r="AG611" i="57" s="1"/>
  <c r="AI40" i="57"/>
  <c r="S118" i="57"/>
  <c r="AJ118" i="57" s="1"/>
  <c r="S352" i="57"/>
  <c r="AJ352" i="57" s="1"/>
  <c r="S430" i="57"/>
  <c r="AJ430" i="57" s="1"/>
  <c r="S378" i="57"/>
  <c r="AJ378" i="57" s="1"/>
  <c r="S170" i="57"/>
  <c r="AJ170" i="57" s="1"/>
  <c r="S404" i="57"/>
  <c r="AJ404" i="57" s="1"/>
  <c r="S300" i="57"/>
  <c r="AJ300" i="57" s="1"/>
  <c r="S144" i="57"/>
  <c r="AJ144" i="57" s="1"/>
  <c r="S326" i="57"/>
  <c r="AJ326" i="57" s="1"/>
  <c r="S248" i="57"/>
  <c r="AJ248" i="57" s="1"/>
  <c r="S222" i="57"/>
  <c r="AJ222" i="57" s="1"/>
  <c r="S196" i="57"/>
  <c r="AJ196" i="57" s="1"/>
  <c r="S274" i="57"/>
  <c r="AJ274" i="57" s="1"/>
  <c r="S612" i="57" l="1"/>
  <c r="S40" i="57"/>
  <c r="AJ40" i="57" s="1"/>
  <c r="AF612" i="57" l="1"/>
  <c r="AG612" i="57" s="1"/>
  <c r="E652" i="57" l="1"/>
  <c r="E106" i="57" l="1"/>
  <c r="F652" i="57"/>
  <c r="O652" i="57"/>
  <c r="O106" i="57" l="1"/>
  <c r="F106" i="57"/>
  <c r="E28" i="57"/>
  <c r="I645" i="57" l="1"/>
  <c r="B652" i="57"/>
  <c r="P652" i="57"/>
  <c r="F28" i="57"/>
  <c r="O28" i="57"/>
  <c r="S645" i="57" l="1"/>
  <c r="L652" i="57"/>
  <c r="I652" i="57"/>
  <c r="B653" i="57" s="1"/>
  <c r="I99" i="57"/>
  <c r="B106" i="57"/>
  <c r="I106" i="57" s="1"/>
  <c r="L106" i="57"/>
  <c r="J652" i="57" l="1"/>
  <c r="I653" i="57"/>
  <c r="H653" i="57"/>
  <c r="G653" i="57"/>
  <c r="D653" i="57"/>
  <c r="C653" i="57"/>
  <c r="E653" i="57"/>
  <c r="F653" i="57"/>
  <c r="S652" i="57"/>
  <c r="L653" i="57" s="1"/>
  <c r="B107" i="57"/>
  <c r="I107" i="57"/>
  <c r="H107" i="57"/>
  <c r="G107" i="57"/>
  <c r="D107" i="57"/>
  <c r="C107" i="57"/>
  <c r="E107" i="57"/>
  <c r="F107" i="57"/>
  <c r="I21" i="57"/>
  <c r="B28" i="57"/>
  <c r="I28" i="57" s="1"/>
  <c r="B23" i="61" s="1"/>
  <c r="J106" i="57"/>
  <c r="L28" i="57"/>
  <c r="T652" i="57" l="1"/>
  <c r="B29" i="57"/>
  <c r="I29" i="57"/>
  <c r="G29" i="57"/>
  <c r="C29" i="57"/>
  <c r="H29" i="57"/>
  <c r="D29" i="57"/>
  <c r="E29" i="57"/>
  <c r="F29" i="57"/>
  <c r="S653" i="57"/>
  <c r="M653" i="57"/>
  <c r="Q653" i="57"/>
  <c r="N653" i="57"/>
  <c r="R653" i="57"/>
  <c r="O653" i="57"/>
  <c r="P653" i="57"/>
  <c r="S380" i="57" l="1"/>
  <c r="AJ380" i="57" s="1"/>
  <c r="AI198" i="57" l="1"/>
  <c r="AI42" i="57" l="1"/>
  <c r="S432" i="57"/>
  <c r="AJ432" i="57" s="1"/>
  <c r="S198" i="57"/>
  <c r="AJ198" i="57" s="1"/>
  <c r="S42" i="57" l="1"/>
  <c r="AJ42" i="57" s="1"/>
  <c r="S586" i="57" l="1"/>
  <c r="S92" i="57" l="1"/>
  <c r="S482" i="57"/>
  <c r="S14" i="57" l="1"/>
  <c r="T14" i="57" s="1"/>
  <c r="AI307" i="57" l="1"/>
  <c r="AI229" i="57"/>
  <c r="AI203" i="57"/>
  <c r="AI437" i="57"/>
  <c r="AI281" i="57"/>
  <c r="AI151" i="57"/>
  <c r="AI333" i="57"/>
  <c r="AI411" i="57"/>
  <c r="AI125" i="57"/>
  <c r="AI359" i="57"/>
  <c r="AI385" i="57"/>
  <c r="AI177" i="57"/>
  <c r="AI255" i="57"/>
  <c r="AI299" i="57" l="1"/>
  <c r="AB314" i="57"/>
  <c r="AB418" i="57"/>
  <c r="AI403" i="57"/>
  <c r="AB392" i="57"/>
  <c r="AI377" i="57"/>
  <c r="AI143" i="57"/>
  <c r="AB158" i="57"/>
  <c r="AI351" i="57"/>
  <c r="AB366" i="57"/>
  <c r="AB132" i="57"/>
  <c r="AI117" i="57"/>
  <c r="AB210" i="57"/>
  <c r="AI195" i="57"/>
  <c r="AI273" i="57"/>
  <c r="AB288" i="57"/>
  <c r="AI221" i="57"/>
  <c r="AB236" i="57"/>
  <c r="AI247" i="57"/>
  <c r="AB262" i="57"/>
  <c r="AI325" i="57"/>
  <c r="AB340" i="57"/>
  <c r="S619" i="57"/>
  <c r="P626" i="57"/>
  <c r="AB184" i="57"/>
  <c r="AI169" i="57"/>
  <c r="AB444" i="57"/>
  <c r="AI429" i="57"/>
  <c r="S593" i="57"/>
  <c r="AI47" i="57"/>
  <c r="S484" i="57"/>
  <c r="S255" i="57"/>
  <c r="AJ255" i="57" s="1"/>
  <c r="S333" i="57"/>
  <c r="AJ333" i="57" s="1"/>
  <c r="S177" i="57"/>
  <c r="AJ177" i="57" s="1"/>
  <c r="S151" i="57"/>
  <c r="AJ151" i="57" s="1"/>
  <c r="S281" i="57"/>
  <c r="AJ281" i="57" s="1"/>
  <c r="S437" i="57"/>
  <c r="AJ437" i="57" s="1"/>
  <c r="S385" i="57"/>
  <c r="AJ385" i="57" s="1"/>
  <c r="S203" i="57"/>
  <c r="AJ203" i="57" s="1"/>
  <c r="S485" i="57"/>
  <c r="S359" i="57"/>
  <c r="AJ359" i="57" s="1"/>
  <c r="S229" i="57"/>
  <c r="AJ229" i="57" s="1"/>
  <c r="S411" i="57"/>
  <c r="AJ411" i="57" s="1"/>
  <c r="S125" i="57"/>
  <c r="AJ125" i="57" s="1"/>
  <c r="S307" i="57"/>
  <c r="AJ307" i="57" s="1"/>
  <c r="S325" i="57" l="1"/>
  <c r="P340" i="57"/>
  <c r="S340" i="57" s="1"/>
  <c r="S626" i="57"/>
  <c r="AB289" i="57"/>
  <c r="AI288" i="57"/>
  <c r="AB159" i="57"/>
  <c r="AI158" i="57"/>
  <c r="AI210" i="57"/>
  <c r="AB211" i="57"/>
  <c r="AB393" i="57"/>
  <c r="AI392" i="57"/>
  <c r="P158" i="57"/>
  <c r="S158" i="57" s="1"/>
  <c r="S143" i="57"/>
  <c r="P418" i="57"/>
  <c r="S403" i="57"/>
  <c r="AF619" i="57"/>
  <c r="AG619" i="57" s="1"/>
  <c r="AE626" i="57"/>
  <c r="AB263" i="57"/>
  <c r="AI262" i="57"/>
  <c r="S377" i="57"/>
  <c r="AJ377" i="57" s="1"/>
  <c r="P392" i="57"/>
  <c r="S195" i="57"/>
  <c r="P210" i="57"/>
  <c r="S210" i="57" s="1"/>
  <c r="AB341" i="57"/>
  <c r="AI340" i="57"/>
  <c r="P444" i="57"/>
  <c r="S444" i="57" s="1"/>
  <c r="S429" i="57"/>
  <c r="S299" i="57"/>
  <c r="P314" i="57"/>
  <c r="S314" i="57" s="1"/>
  <c r="P366" i="57"/>
  <c r="S351" i="57"/>
  <c r="AJ351" i="57" s="1"/>
  <c r="AB445" i="57"/>
  <c r="AI444" i="57"/>
  <c r="AB133" i="57"/>
  <c r="AI132" i="57"/>
  <c r="AB419" i="57"/>
  <c r="AI418" i="57"/>
  <c r="AI39" i="57"/>
  <c r="AB54" i="57"/>
  <c r="S169" i="57"/>
  <c r="P184" i="57"/>
  <c r="S184" i="57" s="1"/>
  <c r="P288" i="57"/>
  <c r="S273" i="57"/>
  <c r="S221" i="57"/>
  <c r="P236" i="57"/>
  <c r="AB237" i="57"/>
  <c r="AI236" i="57"/>
  <c r="AB367" i="57"/>
  <c r="AI366" i="57"/>
  <c r="AI314" i="57"/>
  <c r="AB315" i="57"/>
  <c r="S117" i="57"/>
  <c r="AJ117" i="57" s="1"/>
  <c r="P132" i="57"/>
  <c r="S247" i="57"/>
  <c r="P262" i="57"/>
  <c r="S585" i="57"/>
  <c r="P600" i="57"/>
  <c r="AB185" i="57"/>
  <c r="AI184" i="57"/>
  <c r="S99" i="57"/>
  <c r="S47" i="57"/>
  <c r="AJ47" i="57" s="1"/>
  <c r="P211" i="57" l="1"/>
  <c r="S211" i="57"/>
  <c r="AJ210" i="57"/>
  <c r="Q211" i="57"/>
  <c r="N211" i="57"/>
  <c r="M211" i="57"/>
  <c r="O211" i="57"/>
  <c r="L211" i="57"/>
  <c r="R211" i="57"/>
  <c r="AF159" i="57"/>
  <c r="AD159" i="57"/>
  <c r="AE159" i="57"/>
  <c r="AH159" i="57"/>
  <c r="AG159" i="57"/>
  <c r="S91" i="57"/>
  <c r="P106" i="57"/>
  <c r="S106" i="57" s="1"/>
  <c r="P54" i="57"/>
  <c r="S39" i="57"/>
  <c r="AJ39" i="57" s="1"/>
  <c r="AJ247" i="57"/>
  <c r="S366" i="57"/>
  <c r="P367" i="57" s="1"/>
  <c r="AJ195" i="57"/>
  <c r="T210" i="57"/>
  <c r="S418" i="57"/>
  <c r="T418" i="57" s="1"/>
  <c r="P315" i="57"/>
  <c r="S315" i="57"/>
  <c r="AJ314" i="57"/>
  <c r="N315" i="57"/>
  <c r="Q315" i="57"/>
  <c r="R315" i="57"/>
  <c r="M315" i="57"/>
  <c r="L315" i="57"/>
  <c r="O315" i="57"/>
  <c r="AG289" i="57"/>
  <c r="AE289" i="57"/>
  <c r="AF289" i="57"/>
  <c r="AH289" i="57"/>
  <c r="AD289" i="57"/>
  <c r="AJ221" i="57"/>
  <c r="AJ299" i="57"/>
  <c r="T314" i="57"/>
  <c r="P159" i="57"/>
  <c r="S159" i="57"/>
  <c r="AJ158" i="57"/>
  <c r="M159" i="57"/>
  <c r="R159" i="57"/>
  <c r="O159" i="57"/>
  <c r="N159" i="57"/>
  <c r="Q159" i="57"/>
  <c r="L159" i="57"/>
  <c r="S262" i="57"/>
  <c r="T262" i="57" s="1"/>
  <c r="S392" i="57"/>
  <c r="AG185" i="57"/>
  <c r="AE185" i="57"/>
  <c r="AH185" i="57"/>
  <c r="AF185" i="57"/>
  <c r="AD185" i="57"/>
  <c r="AJ273" i="57"/>
  <c r="AD133" i="57"/>
  <c r="AG133" i="57"/>
  <c r="AH133" i="57"/>
  <c r="AE133" i="57"/>
  <c r="AF133" i="57"/>
  <c r="AJ429" i="57"/>
  <c r="T444" i="57"/>
  <c r="AH263" i="57"/>
  <c r="AF263" i="57"/>
  <c r="AG263" i="57"/>
  <c r="AE263" i="57"/>
  <c r="AD263" i="57"/>
  <c r="AE393" i="57"/>
  <c r="AG393" i="57"/>
  <c r="AH393" i="57"/>
  <c r="AD393" i="57"/>
  <c r="AF393" i="57"/>
  <c r="T626" i="57"/>
  <c r="S627" i="57"/>
  <c r="O627" i="57"/>
  <c r="R627" i="57"/>
  <c r="N627" i="57"/>
  <c r="L627" i="57"/>
  <c r="M627" i="57"/>
  <c r="Q627" i="57"/>
  <c r="AD237" i="57"/>
  <c r="AG237" i="57"/>
  <c r="AE237" i="57"/>
  <c r="AF237" i="57"/>
  <c r="AH237" i="57"/>
  <c r="S132" i="57"/>
  <c r="P133" i="57" s="1"/>
  <c r="AG419" i="57"/>
  <c r="AE419" i="57"/>
  <c r="AD419" i="57"/>
  <c r="AF419" i="57"/>
  <c r="AH419" i="57"/>
  <c r="AJ143" i="57"/>
  <c r="T158" i="57"/>
  <c r="AE315" i="57"/>
  <c r="AG315" i="57"/>
  <c r="AD315" i="57"/>
  <c r="AH315" i="57"/>
  <c r="AF315" i="57"/>
  <c r="S288" i="57"/>
  <c r="T288" i="57" s="1"/>
  <c r="P445" i="57"/>
  <c r="S445" i="57"/>
  <c r="AJ444" i="57"/>
  <c r="M445" i="57"/>
  <c r="N445" i="57"/>
  <c r="R445" i="57"/>
  <c r="Q445" i="57"/>
  <c r="O445" i="57"/>
  <c r="L445" i="57"/>
  <c r="P627" i="57"/>
  <c r="AB55" i="57"/>
  <c r="AI54" i="57"/>
  <c r="S236" i="57"/>
  <c r="P237" i="57" s="1"/>
  <c r="S600" i="57"/>
  <c r="T600" i="57" s="1"/>
  <c r="AH367" i="57"/>
  <c r="AG367" i="57"/>
  <c r="AE367" i="57"/>
  <c r="AD367" i="57"/>
  <c r="AF367" i="57"/>
  <c r="P185" i="57"/>
  <c r="S185" i="57"/>
  <c r="AJ184" i="57"/>
  <c r="N185" i="57"/>
  <c r="O185" i="57"/>
  <c r="Q185" i="57"/>
  <c r="L185" i="57"/>
  <c r="R185" i="57"/>
  <c r="M185" i="57"/>
  <c r="AF445" i="57"/>
  <c r="AG445" i="57"/>
  <c r="AE445" i="57"/>
  <c r="AD445" i="57"/>
  <c r="AH445" i="57"/>
  <c r="AF341" i="57"/>
  <c r="AE341" i="57"/>
  <c r="AG341" i="57"/>
  <c r="AD341" i="57"/>
  <c r="AH341" i="57"/>
  <c r="AE630" i="57"/>
  <c r="AF626" i="57"/>
  <c r="AG626" i="57" s="1"/>
  <c r="P341" i="57"/>
  <c r="S341" i="57"/>
  <c r="AJ340" i="57"/>
  <c r="N341" i="57"/>
  <c r="M341" i="57"/>
  <c r="R341" i="57"/>
  <c r="O341" i="57"/>
  <c r="Q341" i="57"/>
  <c r="L341" i="57"/>
  <c r="AJ403" i="57"/>
  <c r="AJ169" i="57"/>
  <c r="T184" i="57"/>
  <c r="AE211" i="57"/>
  <c r="AG211" i="57"/>
  <c r="AF211" i="57"/>
  <c r="AH211" i="57"/>
  <c r="AD211" i="57"/>
  <c r="AJ325" i="57"/>
  <c r="T340" i="57"/>
  <c r="S16" i="57"/>
  <c r="T16" i="57" s="1"/>
  <c r="S17" i="57"/>
  <c r="T17" i="57" s="1"/>
  <c r="S489" i="57"/>
  <c r="T106" i="57" l="1"/>
  <c r="P289" i="57"/>
  <c r="P601" i="57"/>
  <c r="T392" i="57"/>
  <c r="AJ392" i="57"/>
  <c r="S393" i="57"/>
  <c r="N393" i="57"/>
  <c r="Q393" i="57"/>
  <c r="O393" i="57"/>
  <c r="M393" i="57"/>
  <c r="R393" i="57"/>
  <c r="L393" i="57"/>
  <c r="P107" i="57"/>
  <c r="S107" i="57"/>
  <c r="N107" i="57"/>
  <c r="M107" i="57"/>
  <c r="R107" i="57"/>
  <c r="Q107" i="57"/>
  <c r="O107" i="57"/>
  <c r="L107" i="57"/>
  <c r="AJ288" i="57"/>
  <c r="S289" i="57"/>
  <c r="N289" i="57"/>
  <c r="Q289" i="57"/>
  <c r="M289" i="57"/>
  <c r="O289" i="57"/>
  <c r="R289" i="57"/>
  <c r="L289" i="57"/>
  <c r="P263" i="57"/>
  <c r="AJ236" i="57"/>
  <c r="S237" i="57"/>
  <c r="N237" i="57"/>
  <c r="M237" i="57"/>
  <c r="Q237" i="57"/>
  <c r="R237" i="57"/>
  <c r="L237" i="57"/>
  <c r="O237" i="57"/>
  <c r="T366" i="57"/>
  <c r="AJ366" i="57"/>
  <c r="S367" i="57"/>
  <c r="O367" i="57"/>
  <c r="N367" i="57"/>
  <c r="L367" i="57"/>
  <c r="R367" i="57"/>
  <c r="M367" i="57"/>
  <c r="Q367" i="57"/>
  <c r="S601" i="57"/>
  <c r="N601" i="57"/>
  <c r="R601" i="57"/>
  <c r="M601" i="57"/>
  <c r="L601" i="57"/>
  <c r="O601" i="57"/>
  <c r="Q601" i="57"/>
  <c r="S263" i="57"/>
  <c r="AJ262" i="57"/>
  <c r="O263" i="57"/>
  <c r="M263" i="57"/>
  <c r="N263" i="57"/>
  <c r="L263" i="57"/>
  <c r="R263" i="57"/>
  <c r="Q263" i="57"/>
  <c r="AF55" i="57"/>
  <c r="AD55" i="57"/>
  <c r="AE55" i="57"/>
  <c r="AH55" i="57"/>
  <c r="AG55" i="57"/>
  <c r="S481" i="57"/>
  <c r="P496" i="57"/>
  <c r="T236" i="57"/>
  <c r="S419" i="57"/>
  <c r="AJ418" i="57"/>
  <c r="N419" i="57"/>
  <c r="L419" i="57"/>
  <c r="M419" i="57"/>
  <c r="Q419" i="57"/>
  <c r="R419" i="57"/>
  <c r="O419" i="57"/>
  <c r="AE627" i="57"/>
  <c r="AF627" i="57"/>
  <c r="AF631" i="57"/>
  <c r="AF630" i="57"/>
  <c r="Z627" i="57"/>
  <c r="AC627" i="57"/>
  <c r="Y627" i="57"/>
  <c r="X627" i="57"/>
  <c r="AA627" i="57"/>
  <c r="W627" i="57"/>
  <c r="AD627" i="57"/>
  <c r="V627" i="57"/>
  <c r="AB627" i="57"/>
  <c r="T132" i="57"/>
  <c r="AJ132" i="57"/>
  <c r="S133" i="57"/>
  <c r="N133" i="57"/>
  <c r="M133" i="57"/>
  <c r="R133" i="57"/>
  <c r="O133" i="57"/>
  <c r="L133" i="57"/>
  <c r="Q133" i="57"/>
  <c r="P393" i="57"/>
  <c r="P419" i="57"/>
  <c r="S54" i="57"/>
  <c r="T54" i="57" l="1"/>
  <c r="AJ54" i="57"/>
  <c r="S55" i="57"/>
  <c r="O55" i="57"/>
  <c r="M55" i="57"/>
  <c r="R55" i="57"/>
  <c r="L55" i="57"/>
  <c r="N55" i="57"/>
  <c r="Q55" i="57"/>
  <c r="P80" i="57"/>
  <c r="S80" i="57" s="1"/>
  <c r="P55" i="57"/>
  <c r="S496" i="57"/>
  <c r="P497" i="57" s="1"/>
  <c r="S21" i="57"/>
  <c r="T21" i="57" s="1"/>
  <c r="T80" i="57"/>
  <c r="P28" i="57" l="1"/>
  <c r="S28" i="57" s="1"/>
  <c r="S13" i="57"/>
  <c r="T13" i="57" s="1"/>
  <c r="T496" i="57"/>
  <c r="S497" i="57"/>
  <c r="M497" i="57"/>
  <c r="L497" i="57"/>
  <c r="N497" i="57"/>
  <c r="O497" i="57"/>
  <c r="Q497" i="57"/>
  <c r="R497" i="57"/>
  <c r="P81" i="57"/>
  <c r="M81" i="57"/>
  <c r="O81" i="57"/>
  <c r="L81" i="57"/>
  <c r="Q81" i="57"/>
  <c r="S81" i="57"/>
  <c r="N81" i="57"/>
  <c r="R81" i="57"/>
  <c r="P29" i="57" l="1"/>
  <c r="S29" i="57"/>
  <c r="T28" i="57"/>
  <c r="Q29" i="57"/>
  <c r="N29" i="57"/>
  <c r="M29" i="57"/>
  <c r="R29" i="57"/>
  <c r="O29" i="57"/>
  <c r="L29" i="57"/>
  <c r="AI146" i="58" l="1"/>
  <c r="AI276" i="58"/>
  <c r="AI406" i="58"/>
  <c r="AI328" i="58"/>
  <c r="AI172" i="58"/>
  <c r="AI224" i="58"/>
  <c r="AI354" i="58"/>
  <c r="AI250" i="58"/>
  <c r="AI432" i="58"/>
  <c r="AI120" i="58"/>
  <c r="AI302" i="58"/>
  <c r="AI380" i="58"/>
  <c r="S432" i="58" l="1"/>
  <c r="AJ432" i="58" s="1"/>
  <c r="S302" i="58"/>
  <c r="AJ302" i="58" s="1"/>
  <c r="S250" i="58"/>
  <c r="AJ250" i="58" s="1"/>
  <c r="S406" i="58"/>
  <c r="AJ406" i="58" s="1"/>
  <c r="S276" i="58"/>
  <c r="AJ276" i="58" s="1"/>
  <c r="S354" i="58"/>
  <c r="AJ354" i="58" s="1"/>
  <c r="S172" i="58"/>
  <c r="AJ172" i="58" s="1"/>
  <c r="S380" i="58"/>
  <c r="AJ380" i="58" s="1"/>
  <c r="S120" i="58"/>
  <c r="AJ120" i="58" s="1"/>
  <c r="S146" i="58"/>
  <c r="AJ146" i="58" s="1"/>
  <c r="S328" i="58"/>
  <c r="AJ328" i="58" s="1"/>
  <c r="S224" i="58"/>
  <c r="AJ224" i="58" s="1"/>
  <c r="AI381" i="58" l="1"/>
  <c r="S381" i="58" l="1"/>
  <c r="AJ381" i="58" s="1"/>
  <c r="AI43" i="58"/>
  <c r="S43" i="58" l="1"/>
  <c r="AJ43" i="58" s="1"/>
  <c r="AI148" i="58" l="1"/>
  <c r="AI252" i="58" l="1"/>
  <c r="AI200" i="58"/>
  <c r="AI434" i="58"/>
  <c r="AI174" i="58"/>
  <c r="AI122" i="58"/>
  <c r="AI408" i="58"/>
  <c r="AI278" i="58"/>
  <c r="AI382" i="58"/>
  <c r="S148" i="58"/>
  <c r="AJ148" i="58" s="1"/>
  <c r="AI330" i="58"/>
  <c r="AI226" i="58"/>
  <c r="AI356" i="58"/>
  <c r="AI304" i="58"/>
  <c r="S408" i="58" l="1"/>
  <c r="AJ408" i="58" s="1"/>
  <c r="AI44" i="58"/>
  <c r="S304" i="58"/>
  <c r="AJ304" i="58" s="1"/>
  <c r="S382" i="58"/>
  <c r="AJ382" i="58" s="1"/>
  <c r="S122" i="58"/>
  <c r="AJ122" i="58" s="1"/>
  <c r="S252" i="58"/>
  <c r="AJ252" i="58" s="1"/>
  <c r="S226" i="58"/>
  <c r="AJ226" i="58" s="1"/>
  <c r="S434" i="58"/>
  <c r="AJ434" i="58" s="1"/>
  <c r="S330" i="58"/>
  <c r="AJ330" i="58" s="1"/>
  <c r="S356" i="58"/>
  <c r="AJ356" i="58" s="1"/>
  <c r="S174" i="58"/>
  <c r="AJ174" i="58" s="1"/>
  <c r="S278" i="58"/>
  <c r="AJ278" i="58" s="1"/>
  <c r="S200" i="58"/>
  <c r="AJ200" i="58" s="1"/>
  <c r="S44" i="58" l="1"/>
  <c r="AJ44" i="58" s="1"/>
  <c r="S590" i="58" l="1"/>
  <c r="S96" i="58" l="1"/>
  <c r="AI326" i="58" l="1"/>
  <c r="AI274" i="58"/>
  <c r="AI404" i="58"/>
  <c r="AI378" i="58"/>
  <c r="AI222" i="58"/>
  <c r="AI352" i="58"/>
  <c r="AI118" i="58"/>
  <c r="AI170" i="58"/>
  <c r="AI248" i="58"/>
  <c r="AI144" i="58"/>
  <c r="S612" i="58"/>
  <c r="AI430" i="58"/>
  <c r="AI196" i="58"/>
  <c r="AI300" i="58"/>
  <c r="S352" i="58" l="1"/>
  <c r="AJ352" i="58" s="1"/>
  <c r="S274" i="58"/>
  <c r="AJ274" i="58" s="1"/>
  <c r="S404" i="58"/>
  <c r="AJ404" i="58" s="1"/>
  <c r="S222" i="58"/>
  <c r="AJ222" i="58" s="1"/>
  <c r="S326" i="58"/>
  <c r="AJ326" i="58" s="1"/>
  <c r="S430" i="58"/>
  <c r="AJ430" i="58" s="1"/>
  <c r="S144" i="58"/>
  <c r="AJ144" i="58" s="1"/>
  <c r="S118" i="58"/>
  <c r="AJ118" i="58" s="1"/>
  <c r="AF612" i="58"/>
  <c r="AG612" i="58" s="1"/>
  <c r="S248" i="58"/>
  <c r="AJ248" i="58" s="1"/>
  <c r="S378" i="58"/>
  <c r="AJ378" i="58" s="1"/>
  <c r="S300" i="58"/>
  <c r="AJ300" i="58" s="1"/>
  <c r="S170" i="58"/>
  <c r="AJ170" i="58" s="1"/>
  <c r="S196" i="58"/>
  <c r="AJ196" i="58" s="1"/>
  <c r="AI40" i="58"/>
  <c r="S40" i="58" l="1"/>
  <c r="AJ40" i="58" s="1"/>
  <c r="AF611" i="58" l="1"/>
  <c r="S611" i="58"/>
  <c r="AG611" i="58" l="1"/>
  <c r="E652" i="58" l="1"/>
  <c r="F652" i="58" l="1"/>
  <c r="O652" i="58"/>
  <c r="E106" i="58"/>
  <c r="F106" i="58" l="1"/>
  <c r="P652" i="58"/>
  <c r="E28" i="58"/>
  <c r="O106" i="58"/>
  <c r="I645" i="58" l="1"/>
  <c r="B652" i="58"/>
  <c r="O28" i="58"/>
  <c r="F28" i="58"/>
  <c r="I652" i="58" l="1"/>
  <c r="B653" i="58"/>
  <c r="I99" i="58"/>
  <c r="B106" i="58"/>
  <c r="I106" i="58" s="1"/>
  <c r="S645" i="58"/>
  <c r="L652" i="58"/>
  <c r="J106" i="58" l="1"/>
  <c r="S652" i="58"/>
  <c r="L653" i="58"/>
  <c r="I21" i="58"/>
  <c r="B28" i="58"/>
  <c r="I28" i="58" s="1"/>
  <c r="B24" i="61" s="1"/>
  <c r="B28" i="61" s="1"/>
  <c r="L106" i="58"/>
  <c r="T652" i="58"/>
  <c r="B107" i="58"/>
  <c r="I107" i="58"/>
  <c r="D107" i="58"/>
  <c r="C107" i="58"/>
  <c r="H107" i="58"/>
  <c r="G107" i="58"/>
  <c r="E107" i="58"/>
  <c r="F107" i="58"/>
  <c r="J652" i="58"/>
  <c r="I653" i="58"/>
  <c r="G653" i="58"/>
  <c r="H653" i="58"/>
  <c r="D653" i="58"/>
  <c r="C653" i="58"/>
  <c r="E653" i="58"/>
  <c r="F653" i="58"/>
  <c r="N653" i="58" l="1"/>
  <c r="S653" i="58"/>
  <c r="R653" i="58"/>
  <c r="M653" i="58"/>
  <c r="Q653" i="58"/>
  <c r="O653" i="58"/>
  <c r="P653" i="58"/>
  <c r="B29" i="58"/>
  <c r="I29" i="58"/>
  <c r="D29" i="58"/>
  <c r="H29" i="58"/>
  <c r="C29" i="58"/>
  <c r="G29" i="58"/>
  <c r="E29" i="58"/>
  <c r="F29" i="58"/>
  <c r="L28" i="58"/>
  <c r="S586" i="58" l="1"/>
  <c r="S92" i="58" l="1"/>
  <c r="S482" i="58" l="1"/>
  <c r="AI198" i="58" l="1"/>
  <c r="AI42" i="58" l="1"/>
  <c r="S14" i="58"/>
  <c r="T14" i="58" s="1"/>
  <c r="S198" i="58"/>
  <c r="AJ198" i="58" s="1"/>
  <c r="S42" i="58" l="1"/>
  <c r="AJ42" i="58" s="1"/>
  <c r="S485" i="58" l="1"/>
  <c r="S17" i="58" l="1"/>
  <c r="T17" i="58" s="1"/>
  <c r="AI307" i="58" l="1"/>
  <c r="AI125" i="58"/>
  <c r="AI411" i="58"/>
  <c r="AI359" i="58"/>
  <c r="AI229" i="58"/>
  <c r="AI255" i="58"/>
  <c r="AI281" i="58"/>
  <c r="AI177" i="58"/>
  <c r="AI151" i="58"/>
  <c r="AI333" i="58"/>
  <c r="AI385" i="58"/>
  <c r="AI437" i="58"/>
  <c r="AI203" i="58"/>
  <c r="S593" i="58"/>
  <c r="AB236" i="58" l="1"/>
  <c r="AI221" i="58"/>
  <c r="AI117" i="58"/>
  <c r="AB132" i="58"/>
  <c r="S585" i="58"/>
  <c r="P600" i="58"/>
  <c r="S411" i="58"/>
  <c r="AJ411" i="58" s="1"/>
  <c r="S281" i="58"/>
  <c r="AJ281" i="58" s="1"/>
  <c r="S484" i="58"/>
  <c r="AB366" i="58"/>
  <c r="AI351" i="58"/>
  <c r="AI273" i="58"/>
  <c r="AB288" i="58"/>
  <c r="AB418" i="58"/>
  <c r="AI403" i="58"/>
  <c r="AI247" i="58"/>
  <c r="AB262" i="58"/>
  <c r="AI47" i="58"/>
  <c r="AB444" i="58"/>
  <c r="AI429" i="58"/>
  <c r="AI143" i="58"/>
  <c r="AB158" i="58"/>
  <c r="AB184" i="58"/>
  <c r="AI169" i="58"/>
  <c r="S177" i="58"/>
  <c r="AJ177" i="58" s="1"/>
  <c r="S151" i="58"/>
  <c r="AJ151" i="58" s="1"/>
  <c r="S203" i="58"/>
  <c r="AJ203" i="58" s="1"/>
  <c r="S99" i="58"/>
  <c r="S229" i="58"/>
  <c r="AJ229" i="58" s="1"/>
  <c r="S359" i="58"/>
  <c r="AJ359" i="58" s="1"/>
  <c r="AI377" i="58"/>
  <c r="AB392" i="58"/>
  <c r="S619" i="58"/>
  <c r="P626" i="58"/>
  <c r="AI325" i="58"/>
  <c r="AB340" i="58"/>
  <c r="S125" i="58"/>
  <c r="AJ125" i="58" s="1"/>
  <c r="S333" i="58"/>
  <c r="AJ333" i="58" s="1"/>
  <c r="S255" i="58"/>
  <c r="AJ255" i="58" s="1"/>
  <c r="S307" i="58"/>
  <c r="AJ307" i="58" s="1"/>
  <c r="AI299" i="58"/>
  <c r="AB314" i="58"/>
  <c r="S437" i="58"/>
  <c r="AJ437" i="58" s="1"/>
  <c r="S385" i="58"/>
  <c r="AJ385" i="58" s="1"/>
  <c r="AB210" i="58"/>
  <c r="AI195" i="58"/>
  <c r="AB211" i="58" l="1"/>
  <c r="AI210" i="58"/>
  <c r="AB315" i="58"/>
  <c r="AI314" i="58"/>
  <c r="S299" i="58"/>
  <c r="P314" i="58"/>
  <c r="AB263" i="58"/>
  <c r="AI262" i="58"/>
  <c r="AB367" i="58"/>
  <c r="AI366" i="58"/>
  <c r="S429" i="58"/>
  <c r="P444" i="58"/>
  <c r="S221" i="58"/>
  <c r="P236" i="58"/>
  <c r="AB185" i="58"/>
  <c r="AI184" i="58"/>
  <c r="AB419" i="58"/>
  <c r="AI418" i="58"/>
  <c r="S403" i="58"/>
  <c r="P418" i="58"/>
  <c r="AB133" i="58"/>
  <c r="AI132" i="58"/>
  <c r="S600" i="58"/>
  <c r="S47" i="58"/>
  <c r="AJ47" i="58" s="1"/>
  <c r="S626" i="58"/>
  <c r="P158" i="58"/>
  <c r="S158" i="58" s="1"/>
  <c r="S143" i="58"/>
  <c r="P132" i="58"/>
  <c r="S117" i="58"/>
  <c r="AB54" i="58"/>
  <c r="AI39" i="58"/>
  <c r="P340" i="58"/>
  <c r="S340" i="58" s="1"/>
  <c r="S325" i="58"/>
  <c r="AB289" i="58"/>
  <c r="AI288" i="58"/>
  <c r="P288" i="58"/>
  <c r="S273" i="58"/>
  <c r="P210" i="58"/>
  <c r="S195" i="58"/>
  <c r="AF619" i="58"/>
  <c r="AG619" i="58" s="1"/>
  <c r="AE626" i="58"/>
  <c r="P184" i="58"/>
  <c r="S169" i="58"/>
  <c r="P106" i="58"/>
  <c r="S91" i="58"/>
  <c r="P262" i="58"/>
  <c r="S247" i="58"/>
  <c r="AB341" i="58"/>
  <c r="AI340" i="58"/>
  <c r="AB159" i="58"/>
  <c r="AI158" i="58"/>
  <c r="S351" i="58"/>
  <c r="P366" i="58"/>
  <c r="AB445" i="58"/>
  <c r="AI444" i="58"/>
  <c r="AB393" i="58"/>
  <c r="AI392" i="58"/>
  <c r="S377" i="58"/>
  <c r="P392" i="58"/>
  <c r="AB237" i="58"/>
  <c r="AI236" i="58"/>
  <c r="AG237" i="58" l="1"/>
  <c r="AE237" i="58"/>
  <c r="AD237" i="58"/>
  <c r="AH237" i="58"/>
  <c r="AF237" i="58"/>
  <c r="S366" i="58"/>
  <c r="AJ117" i="58"/>
  <c r="O601" i="58"/>
  <c r="S601" i="58"/>
  <c r="M601" i="58"/>
  <c r="R601" i="58"/>
  <c r="L601" i="58"/>
  <c r="N601" i="58"/>
  <c r="Q601" i="58"/>
  <c r="AJ429" i="58"/>
  <c r="AE263" i="58"/>
  <c r="AH263" i="58"/>
  <c r="AF263" i="58"/>
  <c r="AG263" i="58"/>
  <c r="AD263" i="58"/>
  <c r="AG393" i="58"/>
  <c r="AH393" i="58"/>
  <c r="AE393" i="58"/>
  <c r="AD393" i="58"/>
  <c r="AF393" i="58"/>
  <c r="AJ351" i="58"/>
  <c r="AE341" i="58"/>
  <c r="AD341" i="58"/>
  <c r="AG341" i="58"/>
  <c r="AF341" i="58"/>
  <c r="AH341" i="58"/>
  <c r="AE630" i="58"/>
  <c r="AF626" i="58"/>
  <c r="AG289" i="58"/>
  <c r="AF289" i="58"/>
  <c r="AD289" i="58"/>
  <c r="AE289" i="58"/>
  <c r="AH289" i="58"/>
  <c r="AJ325" i="58"/>
  <c r="T340" i="58"/>
  <c r="S132" i="58"/>
  <c r="S16" i="58"/>
  <c r="T16" i="58" s="1"/>
  <c r="P54" i="58"/>
  <c r="S39" i="58"/>
  <c r="P601" i="58"/>
  <c r="AG185" i="58"/>
  <c r="AF185" i="58"/>
  <c r="AE185" i="58"/>
  <c r="AD185" i="58"/>
  <c r="AH185" i="58"/>
  <c r="P341" i="58"/>
  <c r="AJ340" i="58"/>
  <c r="S341" i="58"/>
  <c r="Q341" i="58"/>
  <c r="R341" i="58"/>
  <c r="O341" i="58"/>
  <c r="M341" i="58"/>
  <c r="L341" i="58"/>
  <c r="N341" i="58"/>
  <c r="AF445" i="58"/>
  <c r="AG445" i="58"/>
  <c r="AH445" i="58"/>
  <c r="AD445" i="58"/>
  <c r="AE445" i="58"/>
  <c r="AJ247" i="58"/>
  <c r="S184" i="58"/>
  <c r="P185" i="58" s="1"/>
  <c r="AJ195" i="58"/>
  <c r="AH315" i="58"/>
  <c r="AE315" i="58"/>
  <c r="AD315" i="58"/>
  <c r="AF315" i="58"/>
  <c r="AG315" i="58"/>
  <c r="AH159" i="58"/>
  <c r="AE159" i="58"/>
  <c r="AG159" i="58"/>
  <c r="AD159" i="58"/>
  <c r="AF159" i="58"/>
  <c r="S262" i="58"/>
  <c r="T262" i="58" s="1"/>
  <c r="S210" i="58"/>
  <c r="P211" i="58" s="1"/>
  <c r="T600" i="58"/>
  <c r="R627" i="58"/>
  <c r="S627" i="58"/>
  <c r="AG626" i="58"/>
  <c r="O627" i="58"/>
  <c r="L627" i="58"/>
  <c r="Q627" i="58"/>
  <c r="N627" i="58"/>
  <c r="M627" i="58"/>
  <c r="S418" i="58"/>
  <c r="T418" i="58" s="1"/>
  <c r="AF133" i="58"/>
  <c r="AH133" i="58"/>
  <c r="AD133" i="58"/>
  <c r="AG133" i="58"/>
  <c r="AE133" i="58"/>
  <c r="S392" i="58"/>
  <c r="T392" i="58" s="1"/>
  <c r="AJ273" i="58"/>
  <c r="AB55" i="58"/>
  <c r="AI54" i="58"/>
  <c r="AJ143" i="58"/>
  <c r="T158" i="58"/>
  <c r="P627" i="58"/>
  <c r="S489" i="58"/>
  <c r="AJ403" i="58"/>
  <c r="S236" i="58"/>
  <c r="P237" i="58" s="1"/>
  <c r="T626" i="58"/>
  <c r="AJ299" i="58"/>
  <c r="AJ377" i="58"/>
  <c r="S106" i="58"/>
  <c r="P107" i="58" s="1"/>
  <c r="S288" i="58"/>
  <c r="T288" i="58" s="1"/>
  <c r="P159" i="58"/>
  <c r="AJ158" i="58"/>
  <c r="S159" i="58"/>
  <c r="O159" i="58"/>
  <c r="N159" i="58"/>
  <c r="Q159" i="58"/>
  <c r="L159" i="58"/>
  <c r="M159" i="58"/>
  <c r="R159" i="58"/>
  <c r="AH419" i="58"/>
  <c r="AG419" i="58"/>
  <c r="AE419" i="58"/>
  <c r="AF419" i="58"/>
  <c r="AD419" i="58"/>
  <c r="AJ221" i="58"/>
  <c r="AF367" i="58"/>
  <c r="AH367" i="58"/>
  <c r="AG367" i="58"/>
  <c r="AE367" i="58"/>
  <c r="AD367" i="58"/>
  <c r="AD211" i="58"/>
  <c r="AE211" i="58"/>
  <c r="AF211" i="58"/>
  <c r="AG211" i="58"/>
  <c r="AH211" i="58"/>
  <c r="AJ169" i="58"/>
  <c r="S444" i="58"/>
  <c r="P445" i="58" s="1"/>
  <c r="S314" i="58"/>
  <c r="T236" i="58" l="1"/>
  <c r="T444" i="58"/>
  <c r="T184" i="58"/>
  <c r="S107" i="58"/>
  <c r="R107" i="58"/>
  <c r="M107" i="58"/>
  <c r="N107" i="58"/>
  <c r="Q107" i="58"/>
  <c r="O107" i="58"/>
  <c r="L107" i="58"/>
  <c r="N211" i="58"/>
  <c r="AJ210" i="58"/>
  <c r="S211" i="58"/>
  <c r="L211" i="58"/>
  <c r="Q211" i="58"/>
  <c r="O211" i="58"/>
  <c r="R211" i="58"/>
  <c r="M211" i="58"/>
  <c r="T210" i="58"/>
  <c r="S54" i="58"/>
  <c r="P55" i="58" s="1"/>
  <c r="O367" i="58"/>
  <c r="AJ366" i="58"/>
  <c r="S367" i="58"/>
  <c r="M367" i="58"/>
  <c r="R367" i="58"/>
  <c r="L367" i="58"/>
  <c r="N367" i="58"/>
  <c r="Q367" i="58"/>
  <c r="N315" i="58"/>
  <c r="AJ314" i="58"/>
  <c r="S315" i="58"/>
  <c r="Q315" i="58"/>
  <c r="L315" i="58"/>
  <c r="O315" i="58"/>
  <c r="M315" i="58"/>
  <c r="R315" i="58"/>
  <c r="L419" i="58"/>
  <c r="S419" i="58"/>
  <c r="AJ418" i="58"/>
  <c r="M419" i="58"/>
  <c r="N419" i="58"/>
  <c r="Q419" i="58"/>
  <c r="O419" i="58"/>
  <c r="R419" i="58"/>
  <c r="P263" i="58"/>
  <c r="N133" i="58"/>
  <c r="S133" i="58"/>
  <c r="AJ132" i="58"/>
  <c r="R133" i="58"/>
  <c r="M133" i="58"/>
  <c r="L133" i="58"/>
  <c r="O133" i="58"/>
  <c r="Q133" i="58"/>
  <c r="T366" i="58"/>
  <c r="AG55" i="58"/>
  <c r="AD55" i="58"/>
  <c r="AF55" i="58"/>
  <c r="AE55" i="58"/>
  <c r="AH55" i="58"/>
  <c r="P315" i="58"/>
  <c r="P419" i="58"/>
  <c r="P133" i="58"/>
  <c r="X627" i="58"/>
  <c r="AF630" i="58"/>
  <c r="AF631" i="58"/>
  <c r="AF627" i="58"/>
  <c r="AB627" i="58"/>
  <c r="AC627" i="58"/>
  <c r="Z627" i="58"/>
  <c r="W627" i="58"/>
  <c r="Y627" i="58"/>
  <c r="V627" i="58"/>
  <c r="AD627" i="58"/>
  <c r="AA627" i="58"/>
  <c r="T314" i="58"/>
  <c r="P367" i="58"/>
  <c r="M445" i="58"/>
  <c r="S445" i="58"/>
  <c r="AJ444" i="58"/>
  <c r="N445" i="58"/>
  <c r="R445" i="58"/>
  <c r="Q445" i="58"/>
  <c r="O445" i="58"/>
  <c r="L445" i="58"/>
  <c r="T106" i="58"/>
  <c r="T132" i="58"/>
  <c r="R185" i="58"/>
  <c r="AJ184" i="58"/>
  <c r="S185" i="58"/>
  <c r="N185" i="58"/>
  <c r="M185" i="58"/>
  <c r="L185" i="58"/>
  <c r="O185" i="58"/>
  <c r="Q185" i="58"/>
  <c r="Q289" i="58"/>
  <c r="AJ288" i="58"/>
  <c r="S289" i="58"/>
  <c r="N289" i="58"/>
  <c r="M289" i="58"/>
  <c r="L289" i="58"/>
  <c r="O289" i="58"/>
  <c r="R289" i="58"/>
  <c r="M393" i="58"/>
  <c r="S393" i="58"/>
  <c r="AJ392" i="58"/>
  <c r="N393" i="58"/>
  <c r="O393" i="58"/>
  <c r="R393" i="58"/>
  <c r="Q393" i="58"/>
  <c r="L393" i="58"/>
  <c r="AE627" i="58"/>
  <c r="O263" i="58"/>
  <c r="AJ262" i="58"/>
  <c r="S263" i="58"/>
  <c r="M263" i="58"/>
  <c r="L263" i="58"/>
  <c r="R263" i="58"/>
  <c r="Q263" i="58"/>
  <c r="N263" i="58"/>
  <c r="P289" i="58"/>
  <c r="N237" i="58"/>
  <c r="S237" i="58"/>
  <c r="AJ236" i="58"/>
  <c r="Q237" i="58"/>
  <c r="L237" i="58"/>
  <c r="M237" i="58"/>
  <c r="O237" i="58"/>
  <c r="R237" i="58"/>
  <c r="P393" i="58"/>
  <c r="AJ39" i="58"/>
  <c r="T54" i="58"/>
  <c r="S21" i="58" l="1"/>
  <c r="T21" i="58" s="1"/>
  <c r="S55" i="58"/>
  <c r="AJ54" i="58"/>
  <c r="O55" i="58"/>
  <c r="Q55" i="58"/>
  <c r="L55" i="58"/>
  <c r="N55" i="58"/>
  <c r="M55" i="58"/>
  <c r="R55" i="58"/>
  <c r="S481" i="58"/>
  <c r="S13" i="58" l="1"/>
  <c r="T13" i="58" s="1"/>
  <c r="P80" i="58" l="1"/>
  <c r="S486" i="58"/>
  <c r="P496" i="58"/>
  <c r="S496" i="58" s="1"/>
  <c r="S80" i="58" l="1"/>
  <c r="P81" i="58" s="1"/>
  <c r="P497" i="58"/>
  <c r="R497" i="58"/>
  <c r="Q497" i="58"/>
  <c r="O497" i="58"/>
  <c r="S497" i="58"/>
  <c r="M497" i="58"/>
  <c r="L497" i="58"/>
  <c r="N497" i="58"/>
  <c r="T496" i="58"/>
  <c r="T80" i="58"/>
  <c r="S18" i="58" l="1"/>
  <c r="T18" i="58" s="1"/>
  <c r="P28" i="58"/>
  <c r="R81" i="58"/>
  <c r="S81" i="58"/>
  <c r="L81" i="58"/>
  <c r="N81" i="58"/>
  <c r="Q81" i="58"/>
  <c r="O81" i="58"/>
  <c r="M81" i="58"/>
  <c r="S28" i="58" l="1"/>
  <c r="M29" i="58" l="1"/>
  <c r="T28" i="58"/>
  <c r="S29" i="58"/>
  <c r="N29" i="58"/>
  <c r="Q29" i="58"/>
  <c r="R29" i="58"/>
  <c r="O29" i="58"/>
  <c r="L29" i="58"/>
  <c r="P29" i="58"/>
</calcChain>
</file>

<file path=xl/comments1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2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3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4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5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6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7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8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9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10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11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12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13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14.xml><?xml version="1.0" encoding="utf-8"?>
<comments xmlns="http://schemas.openxmlformats.org/spreadsheetml/2006/main">
  <authors>
    <author>bitter$</author>
    <author>golln$</author>
  </authors>
  <commentList>
    <comment ref="AB350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411" authorId="1">
      <text>
        <r>
          <rPr>
            <b/>
            <sz val="9"/>
            <color indexed="81"/>
            <rFont val="Tahoma"/>
            <family val="2"/>
          </rPr>
          <t>golln$:</t>
        </r>
        <r>
          <rPr>
            <sz val="9"/>
            <color indexed="81"/>
            <rFont val="Tahoma"/>
            <family val="2"/>
          </rPr>
          <t xml:space="preserve">
Formel verändert um auf Null zu stellen</t>
        </r>
      </text>
    </comment>
    <comment ref="AB428" authorId="0">
      <text>
        <r>
          <rPr>
            <b/>
            <sz val="9"/>
            <color indexed="81"/>
            <rFont val="Tahoma"/>
            <family val="2"/>
          </rPr>
          <t>bitter$:</t>
        </r>
        <r>
          <rPr>
            <sz val="9"/>
            <color indexed="81"/>
            <rFont val="Tahoma"/>
            <family val="2"/>
          </rPr>
          <t xml:space="preserve">
= gesetzt da Gasöl kein Traktionsenergieträger</t>
        </r>
      </text>
    </comment>
    <comment ref="V603" authorId="0">
      <text>
        <r>
          <rPr>
            <sz val="12"/>
            <color indexed="81"/>
            <rFont val="Tahoma"/>
            <family val="2"/>
          </rPr>
          <t xml:space="preserve">
Inklusive Hilfsenergie (z. B. Umwälzpumpe)</t>
        </r>
      </text>
    </comment>
    <comment ref="Z603" authorId="0">
      <text>
        <r>
          <rPr>
            <sz val="12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0">
      <text>
        <r>
          <rPr>
            <sz val="12"/>
            <color indexed="81"/>
            <rFont val="Tahoma"/>
            <family val="2"/>
          </rPr>
          <t xml:space="preserve">
Inklusive Standby</t>
        </r>
      </text>
    </comment>
    <comment ref="AF625" authorId="1">
      <text>
        <r>
          <rPr>
            <sz val="12"/>
            <color indexed="81"/>
            <rFont val="Tahoma"/>
            <family val="2"/>
          </rPr>
          <t xml:space="preserve">
inkl. Hilfsenergie (Umwälzpumpen)</t>
        </r>
      </text>
    </comment>
  </commentList>
</comments>
</file>

<file path=xl/comments15.xml><?xml version="1.0" encoding="utf-8"?>
<comments xmlns="http://schemas.openxmlformats.org/spreadsheetml/2006/main">
  <authors>
    <author>BITTER$</author>
  </authors>
  <commentList>
    <comment ref="A591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16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17.xml><?xml version="1.0" encoding="utf-8"?>
<comments xmlns="http://schemas.openxmlformats.org/spreadsheetml/2006/main">
  <authors>
    <author>BITTER$</author>
  </authors>
  <commentList>
    <comment ref="A617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sharedStrings.xml><?xml version="1.0" encoding="utf-8"?>
<sst xmlns="http://schemas.openxmlformats.org/spreadsheetml/2006/main" count="42414" uniqueCount="173">
  <si>
    <t>Raumheizung und Klimaanlagen</t>
  </si>
  <si>
    <t>Dampferzeugung</t>
  </si>
  <si>
    <t>Industrieöfen</t>
  </si>
  <si>
    <t>Standmotoren</t>
  </si>
  <si>
    <t>Beleuchtung und EDV</t>
  </si>
  <si>
    <t>Elektrochemische Zwecke</t>
  </si>
  <si>
    <t>Summe</t>
  </si>
  <si>
    <t>Steinkohle</t>
  </si>
  <si>
    <t>Braunkohle</t>
  </si>
  <si>
    <t>Braunkohlenbriketts</t>
  </si>
  <si>
    <t>Koks</t>
  </si>
  <si>
    <t>Brenntorf</t>
  </si>
  <si>
    <t>Benzin</t>
  </si>
  <si>
    <t>Leucht- und Flugpetroleum</t>
  </si>
  <si>
    <t>Gasöl (Diesel)</t>
  </si>
  <si>
    <r>
      <t xml:space="preserve">Gasöl für Heizzwecke </t>
    </r>
    <r>
      <rPr>
        <vertAlign val="superscript"/>
        <sz val="9"/>
        <rFont val="Arial"/>
        <family val="2"/>
      </rPr>
      <t/>
    </r>
  </si>
  <si>
    <t>Heizöl</t>
  </si>
  <si>
    <t>Flüssiggas</t>
  </si>
  <si>
    <t xml:space="preserve">Sonst. Produkte der Erdölverarb.  </t>
  </si>
  <si>
    <t>Naturgas</t>
  </si>
  <si>
    <t>Gichtgas</t>
  </si>
  <si>
    <t>Kokereigas</t>
  </si>
  <si>
    <t>Brennbare Abfälle</t>
  </si>
  <si>
    <t>Brennholz</t>
  </si>
  <si>
    <t>Biogene Brenn- und Treibstoffe</t>
  </si>
  <si>
    <t>Umgebungswärme etc.</t>
  </si>
  <si>
    <t>Fernwärme</t>
  </si>
  <si>
    <t>Elektrische Energie</t>
  </si>
  <si>
    <t>Insgesamt</t>
  </si>
  <si>
    <t>Traktion</t>
  </si>
  <si>
    <t>Dampf-erzeugung</t>
  </si>
  <si>
    <t>Industrie-öfen</t>
  </si>
  <si>
    <t>Stand-motoren</t>
  </si>
  <si>
    <t>Elektro-chemische Zwecke</t>
  </si>
  <si>
    <t>Eisen- und Stahlerzeugung</t>
  </si>
  <si>
    <t>Chemie und  Petrochemie</t>
  </si>
  <si>
    <t>Nicht Eisen Metalle</t>
  </si>
  <si>
    <t>Steine und Erden, Glas</t>
  </si>
  <si>
    <t>Fahrzeugbau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</si>
  <si>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</si>
  <si>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</si>
  <si>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</si>
  <si>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</si>
  <si>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</si>
  <si>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</si>
  <si>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</si>
  <si>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</si>
  <si>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</si>
  <si>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</si>
  <si>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</si>
  <si>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</si>
  <si>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Offentliche und Private Dienstleistungen</t>
  </si>
  <si>
    <t>Private Haushalte</t>
  </si>
  <si>
    <t>Landwirtschaft</t>
  </si>
  <si>
    <t xml:space="preserve">Transport Gesamt </t>
  </si>
  <si>
    <t>Produzierender Bereich Gesamt</t>
  </si>
  <si>
    <t>Sonstige Wirtschaftsbereiche Gesamt</t>
  </si>
  <si>
    <t>Kfz</t>
  </si>
  <si>
    <t>Petrolkoks</t>
  </si>
  <si>
    <t>Heizöl extra leicht</t>
  </si>
  <si>
    <t>Diesel</t>
  </si>
  <si>
    <t>Petroleum</t>
  </si>
  <si>
    <t>Scheitholz</t>
  </si>
  <si>
    <t>Brennbare Abfälle (nicht Biogen)</t>
  </si>
  <si>
    <t>Sonstige Energieträger</t>
  </si>
  <si>
    <t>Gesamt</t>
  </si>
  <si>
    <t>Sonstige ET</t>
  </si>
  <si>
    <t>Warmwasser</t>
  </si>
  <si>
    <t>Umgebungswärme</t>
  </si>
  <si>
    <t>Torf</t>
  </si>
  <si>
    <t>Maschinenbau</t>
  </si>
  <si>
    <t>in TJ</t>
  </si>
  <si>
    <t xml:space="preserve">Gasöl für Heizzwecke </t>
  </si>
  <si>
    <t>Kochen</t>
  </si>
  <si>
    <t>Haushalts-kleingeräte</t>
  </si>
  <si>
    <t>Sonstiges</t>
  </si>
  <si>
    <t>Raumwärme</t>
  </si>
  <si>
    <t>Großgeräte</t>
  </si>
  <si>
    <t>Beleuchtung</t>
  </si>
  <si>
    <t>1993 - Traktion Energiebilanz-konform</t>
  </si>
  <si>
    <t>1994 - Traktion Energiebilanz-konform</t>
  </si>
  <si>
    <t>1995 - Traktion Energiebilanz-konform</t>
  </si>
  <si>
    <t>1996 - Traktion Energiebilanz-konform</t>
  </si>
  <si>
    <t>1997 - Traktion Energiebilanz-konform</t>
  </si>
  <si>
    <t>1998 - Traktion Energiebilanz-konform</t>
  </si>
  <si>
    <t>2004 - Nutzenergiekategorien: Struktur 1998; Energieträger: Struktur 2005; Mengen: Gleitender Duchschnitt 1998-2005; Traktion Energiebilanz-konform</t>
  </si>
  <si>
    <t>Burgenland Gesamt (ohne E1 - E7)</t>
  </si>
  <si>
    <t>Anteilig</t>
  </si>
  <si>
    <t>ÖSTERREICH GESAMT</t>
  </si>
  <si>
    <t>Erdas</t>
  </si>
  <si>
    <t>Raumheizung</t>
  </si>
  <si>
    <t>Klimaanlage</t>
  </si>
  <si>
    <t>davon Warmwasser</t>
  </si>
  <si>
    <t>davon 
Kühlung</t>
  </si>
  <si>
    <t>davon Elektrochemie</t>
  </si>
  <si>
    <t>davon 
Trocknung</t>
  </si>
  <si>
    <t>davon 
weitere Zwecke</t>
  </si>
  <si>
    <t>Kühlen und Gefrieren</t>
  </si>
  <si>
    <t>Büro- und Unter-haltungselektronik</t>
  </si>
  <si>
    <t>2003 - Nutzenergiekategorien: Struktur 1998; Energieträger: Struktur 2005; Mengen: Gleitender Duchschnitt 1998-2005; Traktion Energiebilanz-konform</t>
  </si>
  <si>
    <t>2002 - Nutzenergiekategorien: Struktur 1998; Energieträger: Struktur 2005; Mengen: Gleitender Duchschnitt 1998-2005; Traktion Energiebilanz-konform</t>
  </si>
  <si>
    <t>2001 - Nutzenergiekategorien: Struktur 1998; Energieträger: Struktur 2005; Mengen: Gleitender Duchschnitt 1998-2005; Traktion Energiebilanz-konform</t>
  </si>
  <si>
    <t>2000 - Nutzenergiekategorien: Struktur 1998; Energieträger: Struktur 2005; Mengen: Gleitender Duchschnitt 1998-2005; Traktion Energiebilanz-konform</t>
  </si>
  <si>
    <t>1999 - Nutzenergiekategorien: Struktur 1998; Energieträger: Struktur 2005; Mengen: Gleitender Duchschnitt 1998-2005; Traktion Energiebilanz-konform</t>
  </si>
  <si>
    <t>in Terajoule</t>
  </si>
  <si>
    <t>2011 - Nutzenergiekategorien: Struktur 1998; Traktion Energiebilanz-konform</t>
  </si>
  <si>
    <t>2011 - Nutzenergiekategorien: Struktur 1998; Traktion Energiegesamtrechnung-konform</t>
  </si>
  <si>
    <t>2011 - Nutzenergiekategorien: Struktur 2005; Traktion Energiegesamtrechnung-konform (nur für produzierenden Bereich und Haushalte verfügbar)</t>
  </si>
  <si>
    <t>2010 - Nutzenergiekategorien: Struktur 1998; Traktion Energiebilanz-konform</t>
  </si>
  <si>
    <t>2010 - Nutzenergiekategorien: Struktur 1998; Traktion Energiegesamtrechnung-konform</t>
  </si>
  <si>
    <t>2010 - Nutzenergiekategorien: Struktur 2005; Traktion Energiegesamtrechnung-konform (nur für produzierenden Bereich und Haushalte verfügbar)</t>
  </si>
  <si>
    <t>2009 - Nutzenergiekategorien: Struktur 1998; Traktion Energiebilanz-konform</t>
  </si>
  <si>
    <t>2009 - Nutzenergiekategorien: Struktur 1998; Traktion Energiegesamtrechnung-konform</t>
  </si>
  <si>
    <t>2009 - Nutzenergiekategorien: Struktur 2005; Traktion Energiegesamtrechnung-konform (nur für produzierenden Bereich und Haushalte verfügbar)</t>
  </si>
  <si>
    <t>2008 - Nutzenergiekategorien: Struktur 1998; Traktion Energiebilanz-konform</t>
  </si>
  <si>
    <t>2008 - Nutzenergiekategorien: Struktur 1998; Traktion Energiegesamtrechnung-konform</t>
  </si>
  <si>
    <t>2008 - Nutzenergiekategorien: Struktur 2005; Traktion Energiegesamtrechnung-konform (nur für produzierenden Bereich und Haushalte verfügbar)</t>
  </si>
  <si>
    <t>2007 - Nutzenergiekategorien: Struktur 1998; Traktion Energiebilanz-konform</t>
  </si>
  <si>
    <t>2007 - Nutzenergiekategorien: Struktur 1998; Traktion Energiegesamtrechnung-konform</t>
  </si>
  <si>
    <t>2007 - Nutzenergiekategorien: Struktur 2005; Traktion Energiegesamtrechnung-konform (nur für produzierenden Bereich und Haushalte verfügbar)</t>
  </si>
  <si>
    <t>2006 - Nutzenergiekategorien: Struktur 1998; Traktion Energiebilanz-konform</t>
  </si>
  <si>
    <t>2006 - Nutzenergiekategorien: Struktur 1998; Traktion Energiegesamtrechnung-konform</t>
  </si>
  <si>
    <t>2006 - Nutzenergiekategorien: Struktur 2005; Traktion Energiegesamtrechnung-konform (nur für produzierenden Bereich und Haushalte verfügbar)</t>
  </si>
  <si>
    <t>2005 - Nutzenergiekategorien: Struktur 1998; Traktion Energiebilanz-konform</t>
  </si>
  <si>
    <t>2005 - Nutzenergiekategorien: Struktur 1998; Traktion Energiegesamtrechnung-konform</t>
  </si>
  <si>
    <t>2005 - Nutzenergiekategorien: Struktur 2005; Traktion Energiegesamtrechnung-konform (nur für produzierenden Bereich und Haushalte verfügbar)</t>
  </si>
  <si>
    <t>http://www.statistik.gv.at/</t>
  </si>
  <si>
    <t>Bundesanstalt öffentlichen Rechts</t>
  </si>
  <si>
    <t>Direktion Raumwirtschaft</t>
  </si>
  <si>
    <t>Guglgasse 13, 1110 Wien, Telefon (01) 71128</t>
  </si>
  <si>
    <t>Telefax (01) 71128 8155,  DVR 0000043</t>
  </si>
  <si>
    <t>Internet: www.statistik.at</t>
  </si>
  <si>
    <t>Sachbearbeiter: Dr. Manfred Gollner, DW 7573</t>
  </si>
  <si>
    <t>e-mail: manfred.gollner@statistik.gv.at</t>
  </si>
  <si>
    <t>Nutzenergieanalyse für Österreich</t>
  </si>
  <si>
    <t xml:space="preserve">       Umgebungswärme etc.</t>
  </si>
  <si>
    <t xml:space="preserve">       Kokereigas</t>
  </si>
  <si>
    <t>2012 - Nutzenergiekategorien: Struktur 1998; Traktion Energiebilanz-konform</t>
  </si>
  <si>
    <t>2012 - Nutzenergiekategorien: Struktur 1998; Traktion Energiegesamtrechnung-konform</t>
  </si>
  <si>
    <t>2012 - Nutzenergiekategorien: Struktur 2005; Traktion Energiegesamtrechnung-konform (nur für produzierenden Bereich und Haushalte verfügbar)</t>
  </si>
  <si>
    <t>2013 - Nutzenergiekategorien: Struktur 1998; Traktion Energiebilanz-konform</t>
  </si>
  <si>
    <t>2013 - Nutzenergiekategorien: Struktur 1998; Traktion Energiegesamtrechnung-konform</t>
  </si>
  <si>
    <t>2013 - Nutzenergiekategorien: Struktur 2005; Traktion Energiegesamtrechnung-konform (nur für produzierenden Bereich und Haushalte verfügbar)</t>
  </si>
  <si>
    <t>2014 - Nutzenergiekategorien: Struktur 1998; Traktion Energiebilanz-konform</t>
  </si>
  <si>
    <t>2014 - Nutzenergiekategorien: Struktur 1998; Traktion Energiegesamtrechnung-konform</t>
  </si>
  <si>
    <t>2014 - Nutzenergiekategorien: Struktur 2005; Traktion Energiegesamtrechnung-konform (nur für produzierenden Bereich und Haushalte verfügbar)</t>
  </si>
  <si>
    <t>2015 - Nutzenergiekategorien: Struktur 1998; Traktion Energiebilanz-konform</t>
  </si>
  <si>
    <t>2015 - Nutzenergiekategorien: Struktur 1998; Traktion Energiegesamtrechnung-konform</t>
  </si>
  <si>
    <t>2015 - Nutzenergiekategorien: Struktur 2005; Traktion Energiegesamtrechnung-konform (nur für produzierenden Bereich und Haushalte verfügbar)</t>
  </si>
  <si>
    <t>2016 - Nutzenergiekategorien: Struktur 1998; Traktion Energiebilanz-konform</t>
  </si>
  <si>
    <t>2016 - Nutzenergiekategorien: Struktur 1998; Traktion Energiegesamtrechnung-konform</t>
  </si>
  <si>
    <t>2016 - Nutzenergiekategorien: Struktur 2005; Traktion Energiegesamtrechnung-konform (nur für produzierenden Bereich und Haushalte verfügbar)</t>
  </si>
  <si>
    <t>2017 - Nutzenergiekategorien: Struktur 1998; Traktion Energiebilanz-konform</t>
  </si>
  <si>
    <t>2017 - Nutzenergiekategorien: Struktur 1998; Traktion Energiegesamtrechnung-konform</t>
  </si>
  <si>
    <t>2017 - Nutzenergiekategorien: Struktur 2005; Traktion Energiegesamtrechnung-konform (nur für produzierenden Bereich und Haushalte verfügbar)</t>
  </si>
  <si>
    <t>Jahr</t>
  </si>
  <si>
    <t>Check</t>
  </si>
  <si>
    <t>B</t>
  </si>
  <si>
    <t>K</t>
  </si>
  <si>
    <t>N</t>
  </si>
  <si>
    <t>O</t>
  </si>
  <si>
    <t>S</t>
  </si>
  <si>
    <t>St</t>
  </si>
  <si>
    <t>T</t>
  </si>
  <si>
    <t>V</t>
  </si>
  <si>
    <t>W</t>
  </si>
  <si>
    <t>Erstellt am 12.12.2019 im Auftrag des BMNT</t>
  </si>
  <si>
    <t>Stand 12.12.2019</t>
  </si>
  <si>
    <t>1993 - 2018</t>
  </si>
  <si>
    <t>2018 - Nutzenergiekategorien: Struktur 1998; Traktion Energiebilanz-konform</t>
  </si>
  <si>
    <t>2018 - Nutzenergiekategorien: Struktur 1998; Traktion Energiegesamtrechnung-konform</t>
  </si>
  <si>
    <t>2018 - Nutzenergiekategorien: Struktur 2005; Traktion Energiegesamtrechnung-konform (nur für produzierenden Bereich und Haushalte verfügbar)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</si>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</sst>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_-;\-* #,##0.00_-;_-* &quot;-&quot;??_-;_-@_-"/>
    <numFmt numFmtId="164" formatCode="0.0%"/>
    <numFmt numFmtId="165" formatCode="#,##0_ ;[Red]\-#,##0\ "/>
    <numFmt numFmtId="166" formatCode="#,##0.00000000"/>
    <numFmt numFmtId="167" formatCode="_ [$€]\ * #,##0.00_ ;_ [$€]\ * \-#,##0.00_ ;_ [$€]\ * &quot;-&quot;??_ ;_ @_ "/>
    <numFmt numFmtId="168" formatCode="#,##0.0"/>
    <numFmt numFmtId="169" formatCode="#,##0.000"/>
    <numFmt numFmtId="170" formatCode="#,##0.000_ ;[Red]\-#,##0.000\ "/>
    <numFmt numFmtId="171" formatCode="_-* #,##0.000_-;\-* #,##0.000_-;_-* &quot;-&quot;??_-;_-@_-"/>
    <numFmt numFmtId="172" formatCode="0.000"/>
    <numFmt numFmtId="173" formatCode="_-* #,##0_-;\-* #,##0_-;_-* &quot;-&quot;??_-;_-@_-"/>
  </numFmts>
  <fonts count="26">
    <font>
      <sz val="11"/>
      <name val="Arial"/>
    </font>
    <font>
      <sz val="11"/>
      <name val="Arial"/>
      <family val="2"/>
    </font>
    <font>
      <vertAlign val="superscript"/>
      <sz val="9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b/>
      <sz val="11"/>
      <name val="Arial"/>
      <family val="2"/>
    </font>
    <font>
      <b/>
      <sz val="20"/>
      <name val="Arial"/>
      <family val="2"/>
    </font>
    <font>
      <sz val="8"/>
      <name val="Arial"/>
      <family val="2"/>
    </font>
    <font>
      <i/>
      <sz val="1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sz val="12"/>
      <color indexed="81"/>
      <name val="Tahoma"/>
      <family val="2"/>
    </font>
    <font>
      <b/>
      <sz val="16"/>
      <name val="Arial"/>
      <family val="2"/>
    </font>
    <font>
      <sz val="24"/>
      <name val="Arial"/>
      <family val="2"/>
    </font>
    <font>
      <b/>
      <sz val="10"/>
      <color indexed="8"/>
      <name val="Arial"/>
      <family val="2"/>
    </font>
    <font>
      <i/>
      <sz val="11"/>
      <color theme="1" tint="0.499984740745262"/>
      <name val="Arial"/>
      <family val="2"/>
    </font>
    <font>
      <u/>
      <sz val="7.5"/>
      <color indexed="12"/>
      <name val="Arial"/>
      <family val="2"/>
    </font>
    <font>
      <b/>
      <i/>
      <sz val="8"/>
      <name val="Arial"/>
      <family val="2"/>
    </font>
    <font>
      <b/>
      <sz val="26"/>
      <color theme="6" tint="-0.499984740745262"/>
      <name val="Arial"/>
      <family val="2"/>
    </font>
    <font>
      <sz val="10"/>
      <name val="MS Sans Serif"/>
      <family val="2"/>
    </font>
    <font>
      <b/>
      <sz val="28"/>
      <name val="Arial"/>
      <family val="2"/>
    </font>
    <font>
      <b/>
      <sz val="18"/>
      <name val="Arial"/>
      <family val="2"/>
    </font>
    <font>
      <sz val="14"/>
      <name val="MS Sans Serif"/>
      <family val="2"/>
    </font>
    <font>
      <b/>
      <sz val="10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B050"/>
      </left>
      <right/>
      <top style="thick">
        <color rgb="FF00B050"/>
      </top>
      <bottom/>
      <diagonal/>
    </border>
    <border>
      <left/>
      <right/>
      <top style="thick">
        <color rgb="FF00B050"/>
      </top>
      <bottom/>
      <diagonal/>
    </border>
    <border>
      <left/>
      <right style="thick">
        <color rgb="FF00B050"/>
      </right>
      <top style="thick">
        <color rgb="FF00B050"/>
      </top>
      <bottom/>
      <diagonal/>
    </border>
    <border>
      <left style="thick">
        <color theme="9" tint="-0.24994659260841701"/>
      </left>
      <right/>
      <top style="thick">
        <color theme="9" tint="-0.24994659260841701"/>
      </top>
      <bottom/>
      <diagonal/>
    </border>
    <border>
      <left/>
      <right/>
      <top style="thick">
        <color theme="9" tint="-0.24994659260841701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rgb="FF00B050"/>
      </left>
      <right/>
      <top/>
      <bottom/>
      <diagonal/>
    </border>
    <border>
      <left/>
      <right style="thick">
        <color rgb="FF00B050"/>
      </right>
      <top/>
      <bottom/>
      <diagonal/>
    </border>
    <border>
      <left style="thick">
        <color theme="9" tint="-0.24994659260841701"/>
      </left>
      <right/>
      <top/>
      <bottom/>
      <diagonal/>
    </border>
    <border>
      <left/>
      <right style="thick">
        <color theme="9" tint="-0.24994659260841701"/>
      </right>
      <top/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rgb="FF00B050"/>
      </left>
      <right/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thick">
        <color rgb="FF00B050"/>
      </right>
      <top/>
      <bottom style="thick">
        <color rgb="FF00B050"/>
      </bottom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 style="medium">
        <color rgb="FF00B050"/>
      </left>
      <right style="thin">
        <color indexed="64"/>
      </right>
      <top style="medium">
        <color rgb="FF00B050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00B050"/>
      </left>
      <right style="thin">
        <color theme="0" tint="-0.499984740745262"/>
      </right>
      <top/>
      <bottom/>
      <diagonal/>
    </border>
    <border>
      <left style="medium">
        <color rgb="FF00B05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rgb="FF00B050"/>
      </left>
      <right style="thin">
        <color theme="0" tint="-0.499984740745262"/>
      </right>
      <top/>
      <bottom style="medium">
        <color rgb="FF00B050"/>
      </bottom>
      <diagonal/>
    </border>
    <border>
      <left style="medium">
        <color rgb="FF00B050"/>
      </left>
      <right style="thin">
        <color indexed="64"/>
      </right>
      <top/>
      <bottom/>
      <diagonal/>
    </border>
    <border>
      <left style="medium">
        <color rgb="FF00B050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medium">
        <color rgb="FF00B050"/>
      </top>
      <bottom style="thin">
        <color indexed="64"/>
      </bottom>
      <diagonal/>
    </border>
    <border>
      <left style="medium">
        <color theme="9" tint="-0.24994659260841701"/>
      </left>
      <right style="thin">
        <color indexed="64"/>
      </right>
      <top style="medium">
        <color theme="9" tint="-0.24994659260841701"/>
      </top>
      <bottom/>
      <diagonal/>
    </border>
    <border>
      <left style="thin">
        <color indexed="64"/>
      </left>
      <right style="thin">
        <color indexed="64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 style="medium">
        <color theme="9" tint="-0.24994659260841701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theme="9" tint="-0.24994659260841701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rgb="FF00B050"/>
      </right>
      <top style="thin">
        <color indexed="64"/>
      </top>
      <bottom/>
      <diagonal/>
    </border>
    <border>
      <left/>
      <right style="medium">
        <color rgb="FF00B050"/>
      </right>
      <top/>
      <bottom/>
      <diagonal/>
    </border>
    <border>
      <left style="medium">
        <color theme="9" tint="-0.24994659260841701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9" tint="-0.24994659260841701"/>
      </left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rgb="FF00B05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0" tint="-0.499984740745262"/>
      </bottom>
      <diagonal/>
    </border>
    <border>
      <left/>
      <right style="medium">
        <color rgb="FF00B050"/>
      </right>
      <top/>
      <bottom style="medium">
        <color theme="0" tint="-0.499984740745262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9" tint="-0.24994659260841701"/>
      </left>
      <right style="medium">
        <color theme="9" tint="-0.24994659260841701"/>
      </right>
      <top/>
      <bottom style="medium">
        <color theme="0" tint="-0.499984740745262"/>
      </bottom>
      <diagonal/>
    </border>
    <border>
      <left/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  <border>
      <left style="medium">
        <color rgb="FFC00000"/>
      </left>
      <right style="thin">
        <color indexed="64"/>
      </right>
      <top style="medium">
        <color rgb="FFC00000"/>
      </top>
      <bottom/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 diagonalUp="1" diagonalDown="1"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>
      <left style="medium">
        <color theme="9" tint="-0.24994659260841701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/>
      <top style="thin">
        <color indexed="64"/>
      </top>
      <bottom/>
      <diagonal/>
    </border>
    <border>
      <left style="thin">
        <color theme="9" tint="-0.24994659260841701"/>
      </left>
      <right style="medium">
        <color theme="9" tint="-0.24994659260841701"/>
      </right>
      <top style="thin">
        <color indexed="64"/>
      </top>
      <bottom/>
      <diagonal/>
    </border>
    <border>
      <left style="medium">
        <color rgb="FFC00000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rgb="FFC00000"/>
      </right>
      <top/>
      <bottom/>
      <diagonal/>
    </border>
    <border diagonalUp="1" diagonalDown="1">
      <left style="thin">
        <color theme="0" tint="-0.499984740745262"/>
      </left>
      <right style="thin">
        <color theme="0" tint="-0.499984740745262"/>
      </right>
      <top/>
      <bottom/>
      <diagonal style="thin">
        <color theme="0" tint="-0.499984740745262"/>
      </diagonal>
    </border>
    <border>
      <left style="medium">
        <color rgb="FFC00000"/>
      </left>
      <right/>
      <top/>
      <bottom/>
      <diagonal/>
    </border>
    <border diagonalUp="1" diagonalDown="1"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>
      <left style="medium">
        <color rgb="FFC00000"/>
      </left>
      <right/>
      <top style="medium">
        <color theme="0" tint="-0.499984740745262"/>
      </top>
      <bottom/>
      <diagonal/>
    </border>
    <border>
      <left style="thin">
        <color auto="1"/>
      </left>
      <right style="thin">
        <color auto="1"/>
      </right>
      <top style="medium">
        <color theme="0" tint="-0.499984740745262"/>
      </top>
      <bottom/>
      <diagonal/>
    </border>
    <border>
      <left style="thin">
        <color auto="1"/>
      </left>
      <right style="medium">
        <color rgb="FFC00000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/>
      <bottom style="medium">
        <color rgb="FF00B050"/>
      </bottom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 style="thin">
        <color auto="1"/>
      </left>
      <right style="thin">
        <color auto="1"/>
      </right>
      <top/>
      <bottom style="medium">
        <color rgb="FFC00000"/>
      </bottom>
      <diagonal/>
    </border>
    <border>
      <left style="thin">
        <color auto="1"/>
      </left>
      <right style="medium">
        <color rgb="FFC00000"/>
      </right>
      <top/>
      <bottom style="medium">
        <color rgb="FFC00000"/>
      </bottom>
      <diagonal/>
    </border>
    <border diagonalUp="1" diagonalDown="1">
      <left style="thin">
        <color theme="0" tint="-0.499984740745262"/>
      </left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/>
      <diagonal style="thin">
        <color theme="0" tint="-0.499984740745262"/>
      </diagonal>
    </border>
    <border diagonalUp="1" diagonalDown="1">
      <left/>
      <right/>
      <top/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 style="medium">
        <color theme="0" tint="-0.499984740745262"/>
      </top>
      <bottom/>
      <diagonal/>
    </border>
    <border>
      <left/>
      <right style="medium">
        <color rgb="FF00B050"/>
      </right>
      <top style="medium">
        <color theme="0" tint="-0.499984740745262"/>
      </top>
      <bottom/>
      <diagonal/>
    </border>
    <border>
      <left style="medium">
        <color rgb="FFC00000"/>
      </left>
      <right style="thin">
        <color auto="1"/>
      </right>
      <top/>
      <bottom style="medium">
        <color rgb="FFC00000"/>
      </bottom>
      <diagonal/>
    </border>
    <border>
      <left style="medium">
        <color rgb="FFC00000"/>
      </left>
      <right style="thin">
        <color theme="0" tint="-0.499984740745262"/>
      </right>
      <top/>
      <bottom/>
      <diagonal/>
    </border>
    <border>
      <left style="medium">
        <color rgb="FFC00000"/>
      </left>
      <right style="thin">
        <color auto="1"/>
      </right>
      <top/>
      <bottom/>
      <diagonal/>
    </border>
    <border>
      <left style="medium">
        <color rgb="FFC00000"/>
      </left>
      <right style="thin">
        <color theme="0" tint="-0.499984740745262"/>
      </right>
      <top/>
      <bottom style="medium">
        <color theme="0" tint="-0.499984740745262"/>
      </bottom>
      <diagonal/>
    </border>
  </borders>
  <cellStyleXfs count="10">
    <xf numFmtId="0" fontId="0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7" fillId="0" borderId="0" applyNumberFormat="0" applyFill="0" applyBorder="0" applyAlignment="0" applyProtection="0">
      <alignment vertical="top"/>
      <protection locked="0"/>
    </xf>
    <xf numFmtId="167" fontId="11" fillId="0" borderId="0" applyFont="0" applyFill="0" applyBorder="0" applyAlignment="0" applyProtection="0"/>
    <xf numFmtId="0" fontId="7" fillId="0" borderId="0"/>
    <xf numFmtId="9" fontId="11" fillId="0" borderId="0" applyFont="0" applyFill="0" applyBorder="0" applyAlignment="0" applyProtection="0"/>
    <xf numFmtId="43" fontId="25" fillId="0" borderId="0" applyFont="0" applyFill="0" applyBorder="0" applyAlignment="0" applyProtection="0"/>
  </cellStyleXfs>
  <cellXfs count="264">
    <xf numFmtId="0" fontId="0" fillId="0" borderId="0" xfId="0"/>
    <xf numFmtId="3" fontId="0" fillId="0" borderId="0" xfId="0" applyNumberFormat="1"/>
    <xf numFmtId="4" fontId="0" fillId="0" borderId="0" xfId="0" applyNumberFormat="1"/>
    <xf numFmtId="4" fontId="0" fillId="0" borderId="0" xfId="0" applyNumberFormat="1" applyFill="1"/>
    <xf numFmtId="9" fontId="0" fillId="0" borderId="0" xfId="1" applyFont="1"/>
    <xf numFmtId="3" fontId="5" fillId="0" borderId="0" xfId="0" applyNumberFormat="1" applyFont="1" applyFill="1" applyBorder="1"/>
    <xf numFmtId="3" fontId="0" fillId="0" borderId="0" xfId="0" applyNumberFormat="1" applyFill="1"/>
    <xf numFmtId="3" fontId="5" fillId="0" borderId="0" xfId="0" applyNumberFormat="1" applyFont="1" applyFill="1"/>
    <xf numFmtId="165" fontId="6" fillId="0" borderId="0" xfId="0" applyNumberFormat="1" applyFont="1" applyBorder="1" applyAlignment="1">
      <alignment horizontal="center" vertical="center" wrapText="1"/>
    </xf>
    <xf numFmtId="165" fontId="0" fillId="0" borderId="0" xfId="0" applyNumberFormat="1"/>
    <xf numFmtId="165" fontId="0" fillId="0" borderId="0" xfId="0" applyNumberFormat="1" applyFill="1"/>
    <xf numFmtId="0" fontId="0" fillId="0" borderId="0" xfId="0" applyBorder="1"/>
    <xf numFmtId="0" fontId="11" fillId="0" borderId="0" xfId="0" applyFont="1"/>
    <xf numFmtId="3" fontId="8" fillId="0" borderId="0" xfId="0" applyNumberFormat="1" applyFont="1" applyFill="1"/>
    <xf numFmtId="3" fontId="1" fillId="0" borderId="0" xfId="0" applyNumberFormat="1" applyFont="1" applyBorder="1"/>
    <xf numFmtId="3" fontId="1" fillId="0" borderId="0" xfId="0" applyNumberFormat="1" applyFont="1" applyFill="1"/>
    <xf numFmtId="3" fontId="1" fillId="0" borderId="0" xfId="0" applyNumberFormat="1" applyFont="1" applyFill="1" applyBorder="1"/>
    <xf numFmtId="3" fontId="1" fillId="0" borderId="0" xfId="0" applyNumberFormat="1" applyFont="1"/>
    <xf numFmtId="9" fontId="0" fillId="0" borderId="0" xfId="1" applyFont="1" applyFill="1"/>
    <xf numFmtId="9" fontId="0" fillId="0" borderId="0" xfId="1" applyFont="1" applyBorder="1"/>
    <xf numFmtId="4" fontId="5" fillId="0" borderId="0" xfId="0" applyNumberFormat="1" applyFont="1" applyFill="1" applyAlignment="1">
      <alignment horizontal="centerContinuous" vertical="center"/>
    </xf>
    <xf numFmtId="0" fontId="14" fillId="0" borderId="0" xfId="0" applyFont="1" applyBorder="1" applyAlignment="1">
      <alignment horizontal="center"/>
    </xf>
    <xf numFmtId="0" fontId="14" fillId="0" borderId="0" xfId="0" applyFont="1" applyBorder="1" applyAlignment="1">
      <alignment horizontal="center" wrapText="1"/>
    </xf>
    <xf numFmtId="0" fontId="1" fillId="0" borderId="0" xfId="0" applyFont="1"/>
    <xf numFmtId="3" fontId="15" fillId="0" borderId="28" xfId="0" applyNumberFormat="1" applyFont="1" applyBorder="1"/>
    <xf numFmtId="3" fontId="15" fillId="3" borderId="29" xfId="0" applyNumberFormat="1" applyFont="1" applyFill="1" applyBorder="1"/>
    <xf numFmtId="3" fontId="15" fillId="0" borderId="29" xfId="0" applyNumberFormat="1" applyFont="1" applyBorder="1"/>
    <xf numFmtId="3" fontId="5" fillId="0" borderId="29" xfId="0" applyNumberFormat="1" applyFont="1" applyFill="1" applyBorder="1"/>
    <xf numFmtId="3" fontId="8" fillId="3" borderId="29" xfId="0" applyNumberFormat="1" applyFont="1" applyFill="1" applyBorder="1" applyAlignment="1">
      <alignment horizontal="left" indent="2"/>
    </xf>
    <xf numFmtId="3" fontId="8" fillId="0" borderId="29" xfId="0" applyNumberFormat="1" applyFont="1" applyBorder="1" applyAlignment="1">
      <alignment horizontal="left" indent="2"/>
    </xf>
    <xf numFmtId="3" fontId="8" fillId="0" borderId="30" xfId="0" applyNumberFormat="1" applyFont="1" applyBorder="1" applyAlignment="1">
      <alignment horizontal="left" indent="2"/>
    </xf>
    <xf numFmtId="3" fontId="5" fillId="0" borderId="29" xfId="0" applyNumberFormat="1" applyFont="1" applyBorder="1"/>
    <xf numFmtId="9" fontId="16" fillId="0" borderId="31" xfId="1" applyFont="1" applyBorder="1"/>
    <xf numFmtId="164" fontId="16" fillId="0" borderId="31" xfId="1" applyNumberFormat="1" applyFont="1" applyBorder="1"/>
    <xf numFmtId="3" fontId="5" fillId="0" borderId="33" xfId="0" applyNumberFormat="1" applyFont="1" applyBorder="1"/>
    <xf numFmtId="3" fontId="1" fillId="3" borderId="34" xfId="0" applyNumberFormat="1" applyFont="1" applyFill="1" applyBorder="1" applyAlignment="1">
      <alignment horizontal="center" vertical="center" wrapText="1"/>
    </xf>
    <xf numFmtId="3" fontId="1" fillId="3" borderId="35" xfId="0" applyNumberFormat="1" applyFont="1" applyFill="1" applyBorder="1" applyAlignment="1">
      <alignment horizontal="center" vertical="center" wrapText="1"/>
    </xf>
    <xf numFmtId="3" fontId="1" fillId="4" borderId="37" xfId="0" applyNumberFormat="1" applyFont="1" applyFill="1" applyBorder="1" applyAlignment="1">
      <alignment horizontal="center" vertical="center" wrapText="1"/>
    </xf>
    <xf numFmtId="3" fontId="1" fillId="4" borderId="38" xfId="0" applyNumberFormat="1" applyFont="1" applyFill="1" applyBorder="1" applyAlignment="1">
      <alignment horizontal="center" vertical="center" wrapText="1"/>
    </xf>
    <xf numFmtId="3" fontId="1" fillId="0" borderId="44" xfId="0" applyNumberFormat="1" applyFont="1" applyFill="1" applyBorder="1"/>
    <xf numFmtId="3" fontId="1" fillId="0" borderId="45" xfId="0" applyNumberFormat="1" applyFont="1" applyFill="1" applyBorder="1"/>
    <xf numFmtId="3" fontId="5" fillId="0" borderId="46" xfId="0" applyNumberFormat="1" applyFont="1" applyFill="1" applyBorder="1"/>
    <xf numFmtId="3" fontId="15" fillId="0" borderId="47" xfId="0" applyNumberFormat="1" applyFont="1" applyFill="1" applyBorder="1"/>
    <xf numFmtId="3" fontId="1" fillId="0" borderId="48" xfId="0" applyNumberFormat="1" applyFont="1" applyFill="1" applyBorder="1"/>
    <xf numFmtId="3" fontId="1" fillId="0" borderId="49" xfId="0" applyNumberFormat="1" applyFont="1" applyFill="1" applyBorder="1"/>
    <xf numFmtId="3" fontId="5" fillId="0" borderId="50" xfId="0" applyNumberFormat="1" applyFont="1" applyFill="1" applyBorder="1"/>
    <xf numFmtId="3" fontId="1" fillId="3" borderId="48" xfId="0" applyNumberFormat="1" applyFont="1" applyFill="1" applyBorder="1"/>
    <xf numFmtId="3" fontId="1" fillId="3" borderId="51" xfId="0" applyNumberFormat="1" applyFont="1" applyFill="1" applyBorder="1"/>
    <xf numFmtId="3" fontId="5" fillId="3" borderId="46" xfId="0" applyNumberFormat="1" applyFont="1" applyFill="1" applyBorder="1"/>
    <xf numFmtId="3" fontId="15" fillId="4" borderId="47" xfId="0" applyNumberFormat="1" applyFont="1" applyFill="1" applyBorder="1"/>
    <xf numFmtId="3" fontId="1" fillId="4" borderId="48" xfId="0" applyNumberFormat="1" applyFont="1" applyFill="1" applyBorder="1"/>
    <xf numFmtId="3" fontId="1" fillId="4" borderId="49" xfId="0" applyNumberFormat="1" applyFont="1" applyFill="1" applyBorder="1"/>
    <xf numFmtId="3" fontId="5" fillId="4" borderId="50" xfId="0" applyNumberFormat="1" applyFont="1" applyFill="1" applyBorder="1"/>
    <xf numFmtId="3" fontId="1" fillId="0" borderId="51" xfId="0" applyNumberFormat="1" applyFont="1" applyFill="1" applyBorder="1"/>
    <xf numFmtId="3" fontId="15" fillId="0" borderId="47" xfId="0" applyNumberFormat="1" applyFont="1" applyBorder="1"/>
    <xf numFmtId="3" fontId="5" fillId="0" borderId="47" xfId="0" applyNumberFormat="1" applyFont="1" applyFill="1" applyBorder="1"/>
    <xf numFmtId="3" fontId="8" fillId="3" borderId="48" xfId="0" applyNumberFormat="1" applyFont="1" applyFill="1" applyBorder="1"/>
    <xf numFmtId="3" fontId="8" fillId="3" borderId="51" xfId="0" applyNumberFormat="1" applyFont="1" applyFill="1" applyBorder="1"/>
    <xf numFmtId="3" fontId="8" fillId="3" borderId="46" xfId="0" applyNumberFormat="1" applyFont="1" applyFill="1" applyBorder="1"/>
    <xf numFmtId="3" fontId="8" fillId="4" borderId="47" xfId="0" applyNumberFormat="1" applyFont="1" applyFill="1" applyBorder="1" applyAlignment="1">
      <alignment horizontal="left" indent="2"/>
    </xf>
    <xf numFmtId="3" fontId="8" fillId="4" borderId="48" xfId="0" applyNumberFormat="1" applyFont="1" applyFill="1" applyBorder="1"/>
    <xf numFmtId="3" fontId="8" fillId="4" borderId="49" xfId="0" applyNumberFormat="1" applyFont="1" applyFill="1" applyBorder="1"/>
    <xf numFmtId="3" fontId="8" fillId="4" borderId="50" xfId="0" applyNumberFormat="1" applyFont="1" applyFill="1" applyBorder="1"/>
    <xf numFmtId="3" fontId="8" fillId="0" borderId="48" xfId="0" applyNumberFormat="1" applyFont="1" applyFill="1" applyBorder="1"/>
    <xf numFmtId="3" fontId="8" fillId="0" borderId="51" xfId="0" applyNumberFormat="1" applyFont="1" applyFill="1" applyBorder="1"/>
    <xf numFmtId="3" fontId="8" fillId="0" borderId="46" xfId="0" applyNumberFormat="1" applyFont="1" applyFill="1" applyBorder="1"/>
    <xf numFmtId="3" fontId="8" fillId="0" borderId="47" xfId="0" applyNumberFormat="1" applyFont="1" applyBorder="1" applyAlignment="1">
      <alignment horizontal="left" indent="2"/>
    </xf>
    <xf numFmtId="3" fontId="8" fillId="0" borderId="49" xfId="0" applyNumberFormat="1" applyFont="1" applyFill="1" applyBorder="1"/>
    <xf numFmtId="3" fontId="8" fillId="0" borderId="50" xfId="0" applyNumberFormat="1" applyFont="1" applyFill="1" applyBorder="1"/>
    <xf numFmtId="3" fontId="8" fillId="0" borderId="52" xfId="0" applyNumberFormat="1" applyFont="1" applyFill="1" applyBorder="1"/>
    <xf numFmtId="3" fontId="8" fillId="0" borderId="53" xfId="0" applyNumberFormat="1" applyFont="1" applyFill="1" applyBorder="1"/>
    <xf numFmtId="3" fontId="8" fillId="0" borderId="54" xfId="0" applyNumberFormat="1" applyFont="1" applyFill="1" applyBorder="1"/>
    <xf numFmtId="3" fontId="8" fillId="0" borderId="55" xfId="0" applyNumberFormat="1" applyFont="1" applyBorder="1" applyAlignment="1">
      <alignment horizontal="left" indent="2"/>
    </xf>
    <xf numFmtId="3" fontId="8" fillId="0" borderId="56" xfId="0" applyNumberFormat="1" applyFont="1" applyFill="1" applyBorder="1"/>
    <xf numFmtId="3" fontId="8" fillId="0" borderId="57" xfId="0" applyNumberFormat="1" applyFont="1" applyFill="1" applyBorder="1"/>
    <xf numFmtId="3" fontId="5" fillId="0" borderId="48" xfId="0" applyNumberFormat="1" applyFont="1" applyFill="1" applyBorder="1"/>
    <xf numFmtId="3" fontId="5" fillId="0" borderId="51" xfId="0" applyNumberFormat="1" applyFont="1" applyFill="1" applyBorder="1"/>
    <xf numFmtId="3" fontId="5" fillId="0" borderId="47" xfId="0" applyNumberFormat="1" applyFont="1" applyBorder="1"/>
    <xf numFmtId="3" fontId="5" fillId="0" borderId="58" xfId="0" applyNumberFormat="1" applyFont="1" applyFill="1" applyBorder="1"/>
    <xf numFmtId="9" fontId="16" fillId="0" borderId="59" xfId="1" applyFont="1" applyBorder="1"/>
    <xf numFmtId="9" fontId="16" fillId="0" borderId="60" xfId="1" applyFont="1" applyBorder="1"/>
    <xf numFmtId="9" fontId="16" fillId="0" borderId="61" xfId="1" applyFont="1" applyBorder="1"/>
    <xf numFmtId="164" fontId="16" fillId="0" borderId="62" xfId="1" applyNumberFormat="1" applyFont="1" applyBorder="1"/>
    <xf numFmtId="164" fontId="16" fillId="0" borderId="63" xfId="1" applyNumberFormat="1" applyFont="1" applyBorder="1"/>
    <xf numFmtId="164" fontId="16" fillId="0" borderId="64" xfId="1" applyNumberFormat="1" applyFont="1" applyBorder="1"/>
    <xf numFmtId="3" fontId="5" fillId="5" borderId="66" xfId="0" applyNumberFormat="1" applyFont="1" applyFill="1" applyBorder="1" applyAlignment="1">
      <alignment horizontal="center" vertical="center" wrapText="1"/>
    </xf>
    <xf numFmtId="3" fontId="1" fillId="5" borderId="66" xfId="0" applyNumberFormat="1" applyFont="1" applyFill="1" applyBorder="1" applyAlignment="1">
      <alignment horizontal="center" vertical="center" wrapText="1"/>
    </xf>
    <xf numFmtId="3" fontId="5" fillId="5" borderId="67" xfId="0" applyNumberFormat="1" applyFont="1" applyFill="1" applyBorder="1" applyAlignment="1">
      <alignment horizontal="center" vertical="center"/>
    </xf>
    <xf numFmtId="3" fontId="15" fillId="0" borderId="71" xfId="0" applyNumberFormat="1" applyFont="1" applyBorder="1"/>
    <xf numFmtId="3" fontId="1" fillId="0" borderId="72" xfId="0" applyNumberFormat="1" applyFont="1" applyFill="1" applyBorder="1"/>
    <xf numFmtId="3" fontId="5" fillId="0" borderId="73" xfId="0" applyNumberFormat="1" applyFont="1" applyFill="1" applyBorder="1"/>
    <xf numFmtId="3" fontId="15" fillId="0" borderId="74" xfId="0" applyNumberFormat="1" applyFont="1" applyBorder="1"/>
    <xf numFmtId="3" fontId="1" fillId="0" borderId="75" xfId="0" applyNumberFormat="1" applyFont="1" applyFill="1" applyBorder="1"/>
    <xf numFmtId="3" fontId="5" fillId="0" borderId="75" xfId="0" applyNumberFormat="1" applyFont="1" applyFill="1" applyBorder="1"/>
    <xf numFmtId="3" fontId="1" fillId="2" borderId="75" xfId="0" applyNumberFormat="1" applyFont="1" applyFill="1" applyBorder="1"/>
    <xf numFmtId="3" fontId="5" fillId="2" borderId="76" xfId="0" applyNumberFormat="1" applyFont="1" applyFill="1" applyBorder="1"/>
    <xf numFmtId="3" fontId="15" fillId="5" borderId="78" xfId="0" applyNumberFormat="1" applyFont="1" applyFill="1" applyBorder="1"/>
    <xf numFmtId="3" fontId="1" fillId="5" borderId="75" xfId="0" applyNumberFormat="1" applyFont="1" applyFill="1" applyBorder="1"/>
    <xf numFmtId="3" fontId="5" fillId="5" borderId="75" xfId="0" applyNumberFormat="1" applyFont="1" applyFill="1" applyBorder="1"/>
    <xf numFmtId="3" fontId="5" fillId="5" borderId="76" xfId="0" applyNumberFormat="1" applyFont="1" applyFill="1" applyBorder="1"/>
    <xf numFmtId="3" fontId="15" fillId="0" borderId="78" xfId="0" applyNumberFormat="1" applyFont="1" applyBorder="1"/>
    <xf numFmtId="3" fontId="5" fillId="0" borderId="78" xfId="0" applyNumberFormat="1" applyFont="1" applyFill="1" applyBorder="1"/>
    <xf numFmtId="3" fontId="8" fillId="5" borderId="78" xfId="0" applyNumberFormat="1" applyFont="1" applyFill="1" applyBorder="1" applyAlignment="1">
      <alignment horizontal="left" indent="2"/>
    </xf>
    <xf numFmtId="3" fontId="8" fillId="5" borderId="75" xfId="0" applyNumberFormat="1" applyFont="1" applyFill="1" applyBorder="1"/>
    <xf numFmtId="3" fontId="8" fillId="5" borderId="75" xfId="1" applyNumberFormat="1" applyFont="1" applyFill="1" applyBorder="1"/>
    <xf numFmtId="3" fontId="8" fillId="5" borderId="76" xfId="0" applyNumberFormat="1" applyFont="1" applyFill="1" applyBorder="1"/>
    <xf numFmtId="3" fontId="8" fillId="0" borderId="78" xfId="0" applyNumberFormat="1" applyFont="1" applyBorder="1" applyAlignment="1">
      <alignment horizontal="left" indent="2"/>
    </xf>
    <xf numFmtId="3" fontId="8" fillId="0" borderId="75" xfId="0" applyNumberFormat="1" applyFont="1" applyFill="1" applyBorder="1"/>
    <xf numFmtId="3" fontId="8" fillId="2" borderId="75" xfId="0" applyNumberFormat="1" applyFont="1" applyFill="1" applyBorder="1"/>
    <xf numFmtId="3" fontId="8" fillId="2" borderId="76" xfId="0" applyNumberFormat="1" applyFont="1" applyFill="1" applyBorder="1"/>
    <xf numFmtId="3" fontId="5" fillId="0" borderId="80" xfId="0" applyNumberFormat="1" applyFont="1" applyBorder="1"/>
    <xf numFmtId="3" fontId="5" fillId="0" borderId="81" xfId="0" applyNumberFormat="1" applyFont="1" applyFill="1" applyBorder="1"/>
    <xf numFmtId="3" fontId="5" fillId="2" borderId="81" xfId="0" applyNumberFormat="1" applyFont="1" applyFill="1" applyBorder="1"/>
    <xf numFmtId="3" fontId="5" fillId="2" borderId="82" xfId="0" applyNumberFormat="1" applyFont="1" applyFill="1" applyBorder="1"/>
    <xf numFmtId="164" fontId="16" fillId="0" borderId="59" xfId="1" applyNumberFormat="1" applyFont="1" applyBorder="1"/>
    <xf numFmtId="164" fontId="16" fillId="0" borderId="83" xfId="1" applyNumberFormat="1" applyFont="1" applyBorder="1"/>
    <xf numFmtId="164" fontId="16" fillId="0" borderId="60" xfId="1" applyNumberFormat="1" applyFont="1" applyBorder="1"/>
    <xf numFmtId="9" fontId="16" fillId="0" borderId="84" xfId="1" applyFont="1" applyBorder="1"/>
    <xf numFmtId="164" fontId="16" fillId="0" borderId="85" xfId="1" applyNumberFormat="1" applyFont="1" applyBorder="1"/>
    <xf numFmtId="164" fontId="16" fillId="0" borderId="86" xfId="1" applyNumberFormat="1" applyFont="1" applyBorder="1"/>
    <xf numFmtId="4" fontId="1" fillId="0" borderId="48" xfId="0" applyNumberFormat="1" applyFont="1" applyFill="1" applyBorder="1"/>
    <xf numFmtId="3" fontId="1" fillId="5" borderId="99" xfId="0" applyNumberFormat="1" applyFont="1" applyFill="1" applyBorder="1" applyAlignment="1">
      <alignment horizontal="center" vertical="center" wrapText="1"/>
    </xf>
    <xf numFmtId="3" fontId="5" fillId="5" borderId="67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3" fontId="1" fillId="0" borderId="101" xfId="0" applyNumberFormat="1" applyFont="1" applyFill="1" applyBorder="1"/>
    <xf numFmtId="3" fontId="5" fillId="0" borderId="76" xfId="0" applyNumberFormat="1" applyFont="1" applyFill="1" applyBorder="1"/>
    <xf numFmtId="3" fontId="8" fillId="0" borderId="0" xfId="0" applyNumberFormat="1" applyFont="1" applyFill="1" applyBorder="1"/>
    <xf numFmtId="3" fontId="5" fillId="2" borderId="102" xfId="0" applyNumberFormat="1" applyFont="1" applyFill="1" applyBorder="1"/>
    <xf numFmtId="164" fontId="16" fillId="0" borderId="0" xfId="1" applyNumberFormat="1" applyFont="1" applyFill="1" applyBorder="1"/>
    <xf numFmtId="3" fontId="5" fillId="0" borderId="103" xfId="0" applyNumberFormat="1" applyFont="1" applyFill="1" applyBorder="1"/>
    <xf numFmtId="3" fontId="5" fillId="0" borderId="104" xfId="0" applyNumberFormat="1" applyFont="1" applyFill="1" applyBorder="1"/>
    <xf numFmtId="3" fontId="5" fillId="0" borderId="105" xfId="0" applyNumberFormat="1" applyFont="1" applyFill="1" applyBorder="1"/>
    <xf numFmtId="4" fontId="1" fillId="0" borderId="0" xfId="0" applyNumberFormat="1" applyFont="1"/>
    <xf numFmtId="9" fontId="16" fillId="0" borderId="78" xfId="1" applyFont="1" applyBorder="1"/>
    <xf numFmtId="9" fontId="16" fillId="0" borderId="106" xfId="1" applyFont="1" applyBorder="1"/>
    <xf numFmtId="0" fontId="1" fillId="0" borderId="0" xfId="4"/>
    <xf numFmtId="0" fontId="17" fillId="0" borderId="0" xfId="5" applyFill="1" applyAlignment="1" applyProtection="1">
      <alignment horizontal="center"/>
    </xf>
    <xf numFmtId="0" fontId="7" fillId="0" borderId="0" xfId="0" applyFont="1" applyFill="1"/>
    <xf numFmtId="0" fontId="7" fillId="0" borderId="0" xfId="0" applyFont="1" applyFill="1" applyAlignment="1">
      <alignment vertical="center"/>
    </xf>
    <xf numFmtId="0" fontId="18" fillId="0" borderId="0" xfId="0" applyFont="1" applyFill="1" applyAlignment="1">
      <alignment horizontal="centerContinuous" vertical="center"/>
    </xf>
    <xf numFmtId="0" fontId="7" fillId="0" borderId="0" xfId="0" applyFont="1" applyFill="1" applyAlignment="1">
      <alignment horizontal="centerContinuous" vertical="center"/>
    </xf>
    <xf numFmtId="0" fontId="7" fillId="0" borderId="0" xfId="0" applyFont="1" applyFill="1" applyAlignment="1">
      <alignment horizontal="center" vertical="center"/>
    </xf>
    <xf numFmtId="0" fontId="17" fillId="0" borderId="0" xfId="5" applyFill="1" applyAlignment="1" applyProtection="1">
      <alignment horizontal="center" vertical="center"/>
    </xf>
    <xf numFmtId="0" fontId="0" fillId="0" borderId="0" xfId="0" applyFill="1"/>
    <xf numFmtId="0" fontId="19" fillId="0" borderId="0" xfId="0" applyFont="1" applyAlignment="1">
      <alignment horizontal="center"/>
    </xf>
    <xf numFmtId="3" fontId="20" fillId="0" borderId="0" xfId="0" applyNumberFormat="1" applyFont="1" applyFill="1" applyBorder="1"/>
    <xf numFmtId="0" fontId="0" fillId="0" borderId="0" xfId="0" applyFill="1" applyBorder="1"/>
    <xf numFmtId="0" fontId="21" fillId="0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166" fontId="0" fillId="0" borderId="0" xfId="0" applyNumberFormat="1" applyFill="1"/>
    <xf numFmtId="3" fontId="1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vertical="top" textRotation="90"/>
    </xf>
    <xf numFmtId="3" fontId="23" fillId="0" borderId="0" xfId="0" applyNumberFormat="1" applyFont="1" applyFill="1" applyBorder="1" applyAlignment="1">
      <alignment vertical="justify" textRotation="90"/>
    </xf>
    <xf numFmtId="0" fontId="20" fillId="0" borderId="0" xfId="0" applyFont="1" applyFill="1" applyBorder="1" applyAlignment="1">
      <alignment horizontal="right"/>
    </xf>
    <xf numFmtId="3" fontId="15" fillId="0" borderId="78" xfId="0" applyNumberFormat="1" applyFont="1" applyFill="1" applyBorder="1"/>
    <xf numFmtId="3" fontId="15" fillId="0" borderId="107" xfId="0" applyNumberFormat="1" applyFont="1" applyFill="1" applyBorder="1"/>
    <xf numFmtId="3" fontId="15" fillId="0" borderId="107" xfId="0" applyNumberFormat="1" applyFont="1" applyBorder="1"/>
    <xf numFmtId="3" fontId="24" fillId="0" borderId="107" xfId="0" applyNumberFormat="1" applyFont="1" applyFill="1" applyBorder="1"/>
    <xf numFmtId="3" fontId="8" fillId="5" borderId="108" xfId="0" applyNumberFormat="1" applyFont="1" applyFill="1" applyBorder="1"/>
    <xf numFmtId="3" fontId="8" fillId="0" borderId="107" xfId="0" applyNumberFormat="1" applyFont="1" applyBorder="1" applyAlignment="1">
      <alignment horizontal="left" indent="2"/>
    </xf>
    <xf numFmtId="3" fontId="8" fillId="0" borderId="109" xfId="0" applyNumberFormat="1" applyFont="1" applyBorder="1" applyAlignment="1">
      <alignment horizontal="left" indent="2"/>
    </xf>
    <xf numFmtId="168" fontId="8" fillId="0" borderId="0" xfId="0" applyNumberFormat="1" applyFont="1" applyFill="1" applyBorder="1"/>
    <xf numFmtId="168" fontId="0" fillId="0" borderId="0" xfId="0" applyNumberFormat="1"/>
    <xf numFmtId="0" fontId="7" fillId="0" borderId="0" xfId="4" applyFont="1" applyAlignment="1">
      <alignment horizontal="center"/>
    </xf>
    <xf numFmtId="165" fontId="1" fillId="10" borderId="0" xfId="0" applyNumberFormat="1" applyFont="1" applyFill="1"/>
    <xf numFmtId="1" fontId="0" fillId="0" borderId="0" xfId="0" applyNumberFormat="1" applyFill="1"/>
    <xf numFmtId="165" fontId="5" fillId="0" borderId="46" xfId="0" applyNumberFormat="1" applyFont="1" applyFill="1" applyBorder="1"/>
    <xf numFmtId="3" fontId="0" fillId="10" borderId="0" xfId="0" applyNumberFormat="1" applyFill="1"/>
    <xf numFmtId="169" fontId="0" fillId="10" borderId="0" xfId="0" applyNumberFormat="1" applyFill="1"/>
    <xf numFmtId="170" fontId="0" fillId="0" borderId="0" xfId="0" applyNumberFormat="1"/>
    <xf numFmtId="43" fontId="0" fillId="11" borderId="0" xfId="9" applyFont="1" applyFill="1"/>
    <xf numFmtId="171" fontId="0" fillId="11" borderId="0" xfId="9" applyNumberFormat="1" applyFont="1" applyFill="1"/>
    <xf numFmtId="43" fontId="0" fillId="0" borderId="0" xfId="9" applyFont="1" applyFill="1"/>
    <xf numFmtId="173" fontId="0" fillId="0" borderId="0" xfId="9" applyNumberFormat="1" applyFont="1" applyFill="1"/>
    <xf numFmtId="0" fontId="11" fillId="0" borderId="0" xfId="4" applyFont="1"/>
    <xf numFmtId="172" fontId="11" fillId="0" borderId="0" xfId="4" applyNumberFormat="1" applyFont="1"/>
    <xf numFmtId="172" fontId="24" fillId="0" borderId="0" xfId="4" applyNumberFormat="1" applyFont="1"/>
    <xf numFmtId="171" fontId="11" fillId="0" borderId="0" xfId="9" applyNumberFormat="1" applyFont="1"/>
    <xf numFmtId="1" fontId="0" fillId="11" borderId="0" xfId="0" applyNumberFormat="1" applyFill="1"/>
    <xf numFmtId="172" fontId="0" fillId="11" borderId="0" xfId="0" applyNumberFormat="1" applyFill="1"/>
    <xf numFmtId="1" fontId="0" fillId="0" borderId="0" xfId="1" applyNumberFormat="1" applyFont="1" applyFill="1"/>
    <xf numFmtId="169" fontId="0" fillId="11" borderId="0" xfId="0" applyNumberFormat="1" applyFill="1"/>
    <xf numFmtId="173" fontId="0" fillId="11" borderId="0" xfId="9" applyNumberFormat="1" applyFont="1" applyFill="1"/>
    <xf numFmtId="173" fontId="0" fillId="10" borderId="0" xfId="9" applyNumberFormat="1" applyFont="1" applyFill="1"/>
    <xf numFmtId="171" fontId="0" fillId="0" borderId="0" xfId="9" applyNumberFormat="1" applyFont="1" applyFill="1"/>
    <xf numFmtId="3" fontId="13" fillId="7" borderId="26" xfId="0" applyNumberFormat="1" applyFont="1" applyFill="1" applyBorder="1" applyAlignment="1">
      <alignment horizontal="center" vertical="center" wrapText="1"/>
    </xf>
    <xf numFmtId="3" fontId="13" fillId="7" borderId="27" xfId="0" applyNumberFormat="1" applyFont="1" applyFill="1" applyBorder="1" applyAlignment="1">
      <alignment horizontal="center" vertical="center" wrapText="1"/>
    </xf>
    <xf numFmtId="3" fontId="13" fillId="7" borderId="36" xfId="0" applyNumberFormat="1" applyFont="1" applyFill="1" applyBorder="1" applyAlignment="1">
      <alignment horizontal="center" vertical="center" wrapText="1"/>
    </xf>
    <xf numFmtId="3" fontId="13" fillId="7" borderId="42" xfId="0" applyNumberFormat="1" applyFont="1" applyFill="1" applyBorder="1" applyAlignment="1">
      <alignment horizontal="center" vertical="center" wrapText="1"/>
    </xf>
    <xf numFmtId="3" fontId="13" fillId="7" borderId="65" xfId="0" applyNumberFormat="1" applyFont="1" applyFill="1" applyBorder="1" applyAlignment="1">
      <alignment horizontal="center" vertical="center" wrapText="1"/>
    </xf>
    <xf numFmtId="3" fontId="13" fillId="7" borderId="68" xfId="0" applyNumberFormat="1" applyFont="1" applyFill="1" applyBorder="1" applyAlignment="1">
      <alignment horizontal="center" vertical="center" wrapText="1"/>
    </xf>
    <xf numFmtId="165" fontId="5" fillId="3" borderId="39" xfId="0" applyNumberFormat="1" applyFont="1" applyFill="1" applyBorder="1" applyAlignment="1">
      <alignment horizontal="center"/>
    </xf>
    <xf numFmtId="165" fontId="5" fillId="3" borderId="40" xfId="0" applyNumberFormat="1" applyFont="1" applyFill="1" applyBorder="1" applyAlignment="1">
      <alignment horizontal="center"/>
    </xf>
    <xf numFmtId="165" fontId="5" fillId="3" borderId="41" xfId="0" applyNumberFormat="1" applyFont="1" applyFill="1" applyBorder="1" applyAlignment="1">
      <alignment horizontal="center"/>
    </xf>
    <xf numFmtId="165" fontId="5" fillId="4" borderId="39" xfId="0" applyNumberFormat="1" applyFont="1" applyFill="1" applyBorder="1" applyAlignment="1">
      <alignment horizontal="center"/>
    </xf>
    <xf numFmtId="165" fontId="5" fillId="4" borderId="40" xfId="0" applyNumberFormat="1" applyFont="1" applyFill="1" applyBorder="1" applyAlignment="1">
      <alignment horizontal="center"/>
    </xf>
    <xf numFmtId="165" fontId="5" fillId="4" borderId="43" xfId="0" applyNumberFormat="1" applyFont="1" applyFill="1" applyBorder="1" applyAlignment="1">
      <alignment horizontal="center"/>
    </xf>
    <xf numFmtId="165" fontId="5" fillId="5" borderId="1" xfId="0" applyNumberFormat="1" applyFont="1" applyFill="1" applyBorder="1" applyAlignment="1">
      <alignment horizontal="center"/>
    </xf>
    <xf numFmtId="165" fontId="5" fillId="5" borderId="69" xfId="0" applyNumberFormat="1" applyFont="1" applyFill="1" applyBorder="1" applyAlignment="1">
      <alignment horizontal="center"/>
    </xf>
    <xf numFmtId="0" fontId="14" fillId="3" borderId="2" xfId="0" applyFont="1" applyFill="1" applyBorder="1" applyAlignment="1">
      <alignment horizontal="center" vertical="center" wrapText="1"/>
    </xf>
    <xf numFmtId="0" fontId="14" fillId="3" borderId="3" xfId="0" applyFont="1" applyFill="1" applyBorder="1" applyAlignment="1">
      <alignment horizontal="center" vertical="center"/>
    </xf>
    <xf numFmtId="0" fontId="14" fillId="3" borderId="4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center" vertical="center"/>
    </xf>
    <xf numFmtId="0" fontId="14" fillId="3" borderId="0" xfId="0" applyFont="1" applyFill="1" applyBorder="1" applyAlignment="1">
      <alignment horizontal="center" vertical="center"/>
    </xf>
    <xf numFmtId="0" fontId="14" fillId="3" borderId="12" xfId="0" applyFont="1" applyFill="1" applyBorder="1" applyAlignment="1">
      <alignment horizontal="center" vertical="center"/>
    </xf>
    <xf numFmtId="0" fontId="14" fillId="3" borderId="17" xfId="0" applyFont="1" applyFill="1" applyBorder="1" applyAlignment="1">
      <alignment horizontal="center" vertical="center"/>
    </xf>
    <xf numFmtId="0" fontId="14" fillId="3" borderId="18" xfId="0" applyFont="1" applyFill="1" applyBorder="1" applyAlignment="1">
      <alignment horizontal="center" vertical="center"/>
    </xf>
    <xf numFmtId="0" fontId="14" fillId="3" borderId="19" xfId="0" applyFont="1" applyFill="1" applyBorder="1" applyAlignment="1">
      <alignment horizontal="center" vertical="center"/>
    </xf>
    <xf numFmtId="0" fontId="14" fillId="4" borderId="5" xfId="0" applyFont="1" applyFill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 vertical="center"/>
    </xf>
    <xf numFmtId="0" fontId="14" fillId="4" borderId="7" xfId="0" applyFont="1" applyFill="1" applyBorder="1" applyAlignment="1">
      <alignment horizontal="center" vertical="center"/>
    </xf>
    <xf numFmtId="0" fontId="14" fillId="4" borderId="13" xfId="0" applyFont="1" applyFill="1" applyBorder="1" applyAlignment="1">
      <alignment horizontal="center" vertical="center"/>
    </xf>
    <xf numFmtId="0" fontId="14" fillId="4" borderId="0" xfId="0" applyFont="1" applyFill="1" applyBorder="1" applyAlignment="1">
      <alignment horizontal="center" vertical="center"/>
    </xf>
    <xf numFmtId="0" fontId="14" fillId="4" borderId="14" xfId="0" applyFont="1" applyFill="1" applyBorder="1" applyAlignment="1">
      <alignment horizontal="center" vertical="center"/>
    </xf>
    <xf numFmtId="0" fontId="14" fillId="4" borderId="20" xfId="0" applyFont="1" applyFill="1" applyBorder="1" applyAlignment="1">
      <alignment horizontal="center" vertical="center"/>
    </xf>
    <xf numFmtId="0" fontId="14" fillId="4" borderId="21" xfId="0" applyFont="1" applyFill="1" applyBorder="1" applyAlignment="1">
      <alignment horizontal="center" vertical="center"/>
    </xf>
    <xf numFmtId="0" fontId="14" fillId="4" borderId="22" xfId="0" applyFont="1" applyFill="1" applyBorder="1" applyAlignment="1">
      <alignment horizontal="center" vertical="center"/>
    </xf>
    <xf numFmtId="0" fontId="14" fillId="5" borderId="8" xfId="0" applyFont="1" applyFill="1" applyBorder="1" applyAlignment="1">
      <alignment horizontal="center" vertical="center" wrapText="1"/>
    </xf>
    <xf numFmtId="0" fontId="14" fillId="5" borderId="9" xfId="0" applyFont="1" applyFill="1" applyBorder="1" applyAlignment="1">
      <alignment horizontal="center" vertical="center" wrapText="1"/>
    </xf>
    <xf numFmtId="0" fontId="14" fillId="5" borderId="10" xfId="0" applyFont="1" applyFill="1" applyBorder="1" applyAlignment="1">
      <alignment horizontal="center" vertical="center" wrapText="1"/>
    </xf>
    <xf numFmtId="0" fontId="14" fillId="5" borderId="15" xfId="0" applyFont="1" applyFill="1" applyBorder="1" applyAlignment="1">
      <alignment horizontal="center" vertical="center" wrapText="1"/>
    </xf>
    <xf numFmtId="0" fontId="14" fillId="5" borderId="0" xfId="0" applyFont="1" applyFill="1" applyBorder="1" applyAlignment="1">
      <alignment horizontal="center" vertical="center" wrapText="1"/>
    </xf>
    <xf numFmtId="0" fontId="14" fillId="5" borderId="16" xfId="0" applyFont="1" applyFill="1" applyBorder="1" applyAlignment="1">
      <alignment horizontal="center" vertical="center" wrapText="1"/>
    </xf>
    <xf numFmtId="0" fontId="14" fillId="5" borderId="23" xfId="0" applyFont="1" applyFill="1" applyBorder="1" applyAlignment="1">
      <alignment horizontal="center" vertical="center" wrapText="1"/>
    </xf>
    <xf numFmtId="0" fontId="14" fillId="5" borderId="24" xfId="0" applyFont="1" applyFill="1" applyBorder="1" applyAlignment="1">
      <alignment horizontal="center" vertical="center" wrapText="1"/>
    </xf>
    <xf numFmtId="0" fontId="14" fillId="5" borderId="25" xfId="0" applyFont="1" applyFill="1" applyBorder="1" applyAlignment="1">
      <alignment horizontal="center" vertical="center" wrapText="1"/>
    </xf>
    <xf numFmtId="3" fontId="13" fillId="6" borderId="26" xfId="0" applyNumberFormat="1" applyFont="1" applyFill="1" applyBorder="1" applyAlignment="1">
      <alignment horizontal="center" vertical="center"/>
    </xf>
    <xf numFmtId="3" fontId="13" fillId="6" borderId="27" xfId="0" applyNumberFormat="1" applyFont="1" applyFill="1" applyBorder="1" applyAlignment="1">
      <alignment horizontal="center" vertical="center"/>
    </xf>
    <xf numFmtId="3" fontId="13" fillId="6" borderId="36" xfId="0" applyNumberFormat="1" applyFont="1" applyFill="1" applyBorder="1" applyAlignment="1">
      <alignment horizontal="center" vertical="center"/>
    </xf>
    <xf numFmtId="3" fontId="13" fillId="6" borderId="42" xfId="0" applyNumberFormat="1" applyFont="1" applyFill="1" applyBorder="1" applyAlignment="1">
      <alignment horizontal="center" vertical="center"/>
    </xf>
    <xf numFmtId="3" fontId="13" fillId="9" borderId="26" xfId="0" applyNumberFormat="1" applyFont="1" applyFill="1" applyBorder="1" applyAlignment="1">
      <alignment horizontal="center" vertical="center" wrapText="1"/>
    </xf>
    <xf numFmtId="3" fontId="13" fillId="9" borderId="27" xfId="0" applyNumberFormat="1" applyFont="1" applyFill="1" applyBorder="1" applyAlignment="1">
      <alignment horizontal="center" vertical="center" wrapText="1"/>
    </xf>
    <xf numFmtId="3" fontId="13" fillId="9" borderId="36" xfId="0" applyNumberFormat="1" applyFont="1" applyFill="1" applyBorder="1" applyAlignment="1">
      <alignment horizontal="center" vertical="center" wrapText="1"/>
    </xf>
    <xf numFmtId="3" fontId="13" fillId="9" borderId="42" xfId="0" applyNumberFormat="1" applyFont="1" applyFill="1" applyBorder="1" applyAlignment="1">
      <alignment horizontal="center" vertical="center" wrapText="1"/>
    </xf>
    <xf numFmtId="3" fontId="1" fillId="0" borderId="70" xfId="0" applyNumberFormat="1" applyFont="1" applyFill="1" applyBorder="1" applyAlignment="1">
      <alignment horizontal="center"/>
    </xf>
    <xf numFmtId="3" fontId="1" fillId="0" borderId="77" xfId="0" applyNumberFormat="1" applyFont="1" applyFill="1" applyBorder="1" applyAlignment="1">
      <alignment horizontal="center"/>
    </xf>
    <xf numFmtId="3" fontId="1" fillId="0" borderId="79" xfId="0" applyNumberFormat="1" applyFont="1" applyFill="1" applyBorder="1" applyAlignment="1">
      <alignment horizontal="center"/>
    </xf>
    <xf numFmtId="3" fontId="13" fillId="8" borderId="26" xfId="0" applyNumberFormat="1" applyFont="1" applyFill="1" applyBorder="1" applyAlignment="1">
      <alignment horizontal="center" vertical="center" wrapText="1"/>
    </xf>
    <xf numFmtId="3" fontId="13" fillId="8" borderId="27" xfId="0" applyNumberFormat="1" applyFont="1" applyFill="1" applyBorder="1" applyAlignment="1">
      <alignment horizontal="center" vertical="center" wrapText="1"/>
    </xf>
    <xf numFmtId="3" fontId="13" fillId="8" borderId="36" xfId="0" applyNumberFormat="1" applyFont="1" applyFill="1" applyBorder="1" applyAlignment="1">
      <alignment horizontal="center" vertical="center" wrapText="1"/>
    </xf>
    <xf numFmtId="3" fontId="13" fillId="8" borderId="42" xfId="0" applyNumberFormat="1" applyFont="1" applyFill="1" applyBorder="1" applyAlignment="1">
      <alignment horizontal="center" vertical="center" wrapText="1"/>
    </xf>
    <xf numFmtId="3" fontId="1" fillId="0" borderId="87" xfId="0" applyNumberFormat="1" applyFont="1" applyFill="1" applyBorder="1" applyAlignment="1">
      <alignment horizontal="center"/>
    </xf>
    <xf numFmtId="3" fontId="1" fillId="0" borderId="88" xfId="0" applyNumberFormat="1" applyFont="1" applyFill="1" applyBorder="1" applyAlignment="1">
      <alignment horizontal="center"/>
    </xf>
    <xf numFmtId="3" fontId="1" fillId="0" borderId="89" xfId="0" applyNumberFormat="1" applyFont="1" applyFill="1" applyBorder="1" applyAlignment="1">
      <alignment horizontal="center"/>
    </xf>
    <xf numFmtId="3" fontId="1" fillId="0" borderId="91" xfId="0" applyNumberFormat="1" applyFont="1" applyFill="1" applyBorder="1" applyAlignment="1">
      <alignment horizontal="center"/>
    </xf>
    <xf numFmtId="3" fontId="1" fillId="0" borderId="92" xfId="0" applyNumberFormat="1" applyFont="1" applyFill="1" applyBorder="1" applyAlignment="1">
      <alignment horizontal="center"/>
    </xf>
    <xf numFmtId="3" fontId="1" fillId="0" borderId="93" xfId="0" applyNumberFormat="1" applyFont="1" applyFill="1" applyBorder="1" applyAlignment="1">
      <alignment horizontal="center"/>
    </xf>
    <xf numFmtId="3" fontId="1" fillId="0" borderId="95" xfId="0" applyNumberFormat="1" applyFont="1" applyFill="1" applyBorder="1" applyAlignment="1">
      <alignment horizontal="center"/>
    </xf>
    <xf numFmtId="3" fontId="1" fillId="0" borderId="96" xfId="0" applyNumberFormat="1" applyFont="1" applyFill="1" applyBorder="1" applyAlignment="1">
      <alignment horizontal="center"/>
    </xf>
    <xf numFmtId="3" fontId="1" fillId="0" borderId="97" xfId="0" applyNumberFormat="1" applyFont="1" applyFill="1" applyBorder="1" applyAlignment="1">
      <alignment horizontal="center"/>
    </xf>
    <xf numFmtId="3" fontId="1" fillId="0" borderId="90" xfId="0" applyNumberFormat="1" applyFont="1" applyFill="1" applyBorder="1" applyAlignment="1">
      <alignment horizontal="center"/>
    </xf>
    <xf numFmtId="3" fontId="1" fillId="0" borderId="94" xfId="0" applyNumberFormat="1" applyFont="1" applyFill="1" applyBorder="1" applyAlignment="1">
      <alignment horizontal="center"/>
    </xf>
    <xf numFmtId="3" fontId="1" fillId="0" borderId="98" xfId="0" applyNumberFormat="1" applyFont="1" applyFill="1" applyBorder="1" applyAlignment="1">
      <alignment horizontal="center"/>
    </xf>
    <xf numFmtId="3" fontId="13" fillId="9" borderId="26" xfId="0" applyNumberFormat="1" applyFont="1" applyFill="1" applyBorder="1" applyAlignment="1">
      <alignment horizontal="center" vertical="center"/>
    </xf>
    <xf numFmtId="3" fontId="13" fillId="9" borderId="32" xfId="0" applyNumberFormat="1" applyFont="1" applyFill="1" applyBorder="1" applyAlignment="1">
      <alignment horizontal="center" vertical="center"/>
    </xf>
    <xf numFmtId="3" fontId="13" fillId="9" borderId="36" xfId="0" applyNumberFormat="1" applyFont="1" applyFill="1" applyBorder="1" applyAlignment="1">
      <alignment horizontal="center" vertical="center"/>
    </xf>
    <xf numFmtId="3" fontId="13" fillId="9" borderId="42" xfId="0" applyNumberFormat="1" applyFont="1" applyFill="1" applyBorder="1" applyAlignment="1">
      <alignment horizontal="center" vertical="center"/>
    </xf>
    <xf numFmtId="3" fontId="13" fillId="9" borderId="65" xfId="0" applyNumberFormat="1" applyFont="1" applyFill="1" applyBorder="1" applyAlignment="1">
      <alignment horizontal="center" vertical="center" wrapText="1"/>
    </xf>
    <xf numFmtId="3" fontId="13" fillId="9" borderId="68" xfId="0" applyNumberFormat="1" applyFont="1" applyFill="1" applyBorder="1" applyAlignment="1">
      <alignment horizontal="center" vertical="center" wrapText="1"/>
    </xf>
    <xf numFmtId="165" fontId="5" fillId="5" borderId="39" xfId="0" applyNumberFormat="1" applyFont="1" applyFill="1" applyBorder="1" applyAlignment="1">
      <alignment horizontal="center"/>
    </xf>
    <xf numFmtId="165" fontId="5" fillId="5" borderId="40" xfId="0" applyNumberFormat="1" applyFont="1" applyFill="1" applyBorder="1" applyAlignment="1">
      <alignment horizontal="center"/>
    </xf>
    <xf numFmtId="165" fontId="5" fillId="5" borderId="100" xfId="0" applyNumberFormat="1" applyFont="1" applyFill="1" applyBorder="1" applyAlignment="1">
      <alignment horizontal="center"/>
    </xf>
    <xf numFmtId="0" fontId="0" fillId="0" borderId="27" xfId="0" applyBorder="1" applyAlignment="1">
      <alignment horizontal="center" vertical="center" wrapText="1"/>
    </xf>
  </cellXfs>
  <cellStyles count="10">
    <cellStyle name="Dezimal 2" xfId="3"/>
    <cellStyle name="Euro" xfId="6"/>
    <cellStyle name="Hyperlink" xfId="5" builtinId="8"/>
    <cellStyle name="Komma" xfId="9" builtinId="3"/>
    <cellStyle name="Normal_CoalTimeSeries" xfId="7"/>
    <cellStyle name="Prozent" xfId="1" builtinId="5"/>
    <cellStyle name="Prozent 2" xfId="8"/>
    <cellStyle name="Standard" xfId="0" builtinId="0"/>
    <cellStyle name="Standard 2" xfId="4"/>
    <cellStyle name="Standard 4" xfId="2"/>
  </cellStyles>
  <dxfs count="0"/>
  <tableStyles count="0" defaultTableStyle="TableStyleMedium9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</xdr:col>
      <xdr:colOff>9525</xdr:colOff>
      <xdr:row>0</xdr:row>
      <xdr:rowOff>664377</xdr:rowOff>
    </xdr:to>
    <xdr:pic>
      <xdr:nvPicPr>
        <xdr:cNvPr id="2" name="Picture 1" descr="Kopfzeil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"/>
          <a:ext cx="2209800" cy="66437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tistik.gv.at/" TargetMode="External"/><Relationship Id="rId2" Type="http://schemas.openxmlformats.org/officeDocument/2006/relationships/hyperlink" Target="http://www.statistik.gv.at/" TargetMode="External"/><Relationship Id="rId1" Type="http://schemas.openxmlformats.org/officeDocument/2006/relationships/hyperlink" Target="mailto:manfred.gollner@statistik.gv.at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://www.statistik.at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K39" sqref="K39"/>
    </sheetView>
  </sheetViews>
  <sheetFormatPr baseColWidth="10" defaultRowHeight="12.75"/>
  <cols>
    <col min="1" max="1" width="11" style="175"/>
    <col min="2" max="2" width="9.75" style="175" bestFit="1" customWidth="1"/>
    <col min="3" max="3" width="20.625" style="175" bestFit="1" customWidth="1"/>
    <col min="4" max="12" width="8" style="175" customWidth="1"/>
    <col min="13" max="16384" width="11" style="175"/>
  </cols>
  <sheetData>
    <row r="1" spans="1:12">
      <c r="A1" s="175" t="s">
        <v>155</v>
      </c>
      <c r="B1" s="175" t="s">
        <v>156</v>
      </c>
      <c r="D1" s="175" t="s">
        <v>157</v>
      </c>
      <c r="E1" s="175" t="s">
        <v>158</v>
      </c>
      <c r="F1" s="175" t="s">
        <v>159</v>
      </c>
      <c r="G1" s="175" t="s">
        <v>160</v>
      </c>
      <c r="H1" s="175" t="s">
        <v>161</v>
      </c>
      <c r="I1" s="175" t="s">
        <v>162</v>
      </c>
      <c r="J1" s="175" t="s">
        <v>163</v>
      </c>
      <c r="K1" s="175" t="s">
        <v>164</v>
      </c>
      <c r="L1" s="175" t="s">
        <v>165</v>
      </c>
    </row>
    <row r="2" spans="1:12">
      <c r="A2" s="175">
        <v>1993</v>
      </c>
      <c r="B2" s="178">
        <f>+'NEA 93'!J$28</f>
        <v>-0.22968531504739076</v>
      </c>
      <c r="D2" s="178">
        <v>0</v>
      </c>
      <c r="E2" s="178">
        <v>-1.0000076144933701E-7</v>
      </c>
      <c r="F2" s="178">
        <v>0</v>
      </c>
      <c r="G2" s="178">
        <v>0</v>
      </c>
      <c r="H2" s="178">
        <v>0</v>
      </c>
      <c r="I2" s="178">
        <v>0</v>
      </c>
      <c r="J2" s="178">
        <v>0</v>
      </c>
      <c r="K2" s="178">
        <v>-9.9999997473787516E-5</v>
      </c>
      <c r="L2" s="178">
        <v>0</v>
      </c>
    </row>
    <row r="3" spans="1:12">
      <c r="A3" s="175">
        <v>1994</v>
      </c>
      <c r="B3" s="178">
        <f>+'NEA 94'!J$28</f>
        <v>-1.001448460156098</v>
      </c>
      <c r="D3" s="178">
        <v>0</v>
      </c>
      <c r="E3" s="178">
        <v>-1.0000076144933701E-7</v>
      </c>
      <c r="F3" s="178">
        <v>0</v>
      </c>
      <c r="G3" s="178">
        <v>0</v>
      </c>
      <c r="H3" s="178">
        <v>0</v>
      </c>
      <c r="I3" s="178">
        <v>0</v>
      </c>
      <c r="J3" s="178">
        <v>0</v>
      </c>
      <c r="K3" s="178">
        <v>-1.0000000111176632E-4</v>
      </c>
      <c r="L3" s="178">
        <v>0</v>
      </c>
    </row>
    <row r="4" spans="1:12">
      <c r="A4" s="175">
        <v>1995</v>
      </c>
      <c r="B4" s="178">
        <f>+'NEA 95'!J$28</f>
        <v>-0.9988730694167316</v>
      </c>
      <c r="D4" s="178">
        <v>0</v>
      </c>
      <c r="E4" s="178">
        <v>-1.0000803740695119E-7</v>
      </c>
      <c r="F4" s="178">
        <v>0</v>
      </c>
      <c r="G4" s="178">
        <v>0</v>
      </c>
      <c r="H4" s="178">
        <v>0</v>
      </c>
      <c r="I4" s="178">
        <v>0</v>
      </c>
      <c r="J4" s="178">
        <v>0</v>
      </c>
      <c r="K4" s="178">
        <v>-9.9999997473787516E-5</v>
      </c>
      <c r="L4" s="178">
        <v>0</v>
      </c>
    </row>
    <row r="5" spans="1:12">
      <c r="A5" s="175">
        <v>1996</v>
      </c>
      <c r="B5" s="178">
        <f>+'NEA 96'!J$28</f>
        <v>-1.0009326520375907</v>
      </c>
      <c r="D5" s="178">
        <v>0</v>
      </c>
      <c r="E5" s="178">
        <v>-1.0000076144933701E-7</v>
      </c>
      <c r="F5" s="178">
        <v>0</v>
      </c>
      <c r="G5" s="178">
        <v>0</v>
      </c>
      <c r="H5" s="178">
        <v>0</v>
      </c>
      <c r="I5" s="178">
        <v>0</v>
      </c>
      <c r="J5" s="178">
        <v>0</v>
      </c>
      <c r="K5" s="178">
        <v>-9.9999990197829902E-5</v>
      </c>
      <c r="L5" s="178">
        <v>0</v>
      </c>
    </row>
    <row r="6" spans="1:12">
      <c r="A6" s="175">
        <v>1997</v>
      </c>
      <c r="B6" s="178">
        <f>+'NEA 97'!J$28</f>
        <v>-1.452268217690289E-3</v>
      </c>
      <c r="D6" s="178">
        <v>0</v>
      </c>
      <c r="E6" s="178">
        <v>-9.9993485491722822E-8</v>
      </c>
      <c r="F6" s="178">
        <v>0</v>
      </c>
      <c r="G6" s="178">
        <v>0</v>
      </c>
      <c r="H6" s="178">
        <v>0</v>
      </c>
      <c r="I6" s="178">
        <v>0</v>
      </c>
      <c r="J6" s="178">
        <v>0</v>
      </c>
      <c r="K6" s="178">
        <v>-1.0000000474974513E-4</v>
      </c>
      <c r="L6" s="178">
        <v>0</v>
      </c>
    </row>
    <row r="7" spans="1:12">
      <c r="A7" s="175">
        <v>1998</v>
      </c>
      <c r="B7" s="178">
        <f>+'NEA 98'!J$28</f>
        <v>-1.0240014630835503</v>
      </c>
      <c r="D7" s="178">
        <v>3.0999581213109195E-7</v>
      </c>
      <c r="E7" s="178">
        <v>3.1001400202512741E-7</v>
      </c>
      <c r="F7" s="178">
        <v>1.000310032395646E-3</v>
      </c>
      <c r="G7" s="178">
        <v>9.9999996018595994E-4</v>
      </c>
      <c r="H7" s="178">
        <v>1.1000000013154931E-3</v>
      </c>
      <c r="I7" s="178">
        <v>1.000310032395646E-3</v>
      </c>
      <c r="J7" s="178">
        <v>1.100000023143366E-3</v>
      </c>
      <c r="K7" s="178">
        <v>1.0003100032918155E-3</v>
      </c>
      <c r="L7" s="178">
        <v>1.0999999940395355E-3</v>
      </c>
    </row>
    <row r="8" spans="1:12">
      <c r="A8" s="175">
        <v>1999</v>
      </c>
      <c r="B8" s="178">
        <f>+'NEA 99'!J$28</f>
        <v>-2.8323254082351923E-4</v>
      </c>
      <c r="D8" s="178">
        <v>0</v>
      </c>
      <c r="E8" s="178">
        <v>0</v>
      </c>
      <c r="F8" s="178">
        <v>0</v>
      </c>
      <c r="G8" s="178">
        <v>0</v>
      </c>
      <c r="H8" s="178">
        <v>0</v>
      </c>
      <c r="I8" s="178">
        <v>0</v>
      </c>
      <c r="J8" s="178">
        <v>0</v>
      </c>
      <c r="K8" s="178">
        <v>0</v>
      </c>
      <c r="L8" s="178">
        <v>0</v>
      </c>
    </row>
    <row r="9" spans="1:12">
      <c r="A9" s="175">
        <v>2000</v>
      </c>
      <c r="B9" s="178">
        <f>+'NEA 2000'!J$28</f>
        <v>-9.1793364845216274E-4</v>
      </c>
      <c r="D9" s="178">
        <v>0</v>
      </c>
      <c r="E9" s="178">
        <v>0</v>
      </c>
      <c r="F9" s="178">
        <v>0</v>
      </c>
      <c r="G9" s="178">
        <v>0</v>
      </c>
      <c r="H9" s="178">
        <v>0</v>
      </c>
      <c r="I9" s="178">
        <v>0</v>
      </c>
      <c r="J9" s="178">
        <v>0</v>
      </c>
      <c r="K9" s="178">
        <v>0</v>
      </c>
      <c r="L9" s="178">
        <v>0</v>
      </c>
    </row>
    <row r="10" spans="1:12">
      <c r="A10" s="175">
        <v>2001</v>
      </c>
      <c r="B10" s="178">
        <f>+'NEA 2001'!J$28</f>
        <v>-1.6996696358546615E-3</v>
      </c>
      <c r="D10" s="178">
        <v>0</v>
      </c>
      <c r="E10" s="178">
        <v>0</v>
      </c>
      <c r="F10" s="178">
        <v>0</v>
      </c>
      <c r="G10" s="178">
        <v>0</v>
      </c>
      <c r="H10" s="178">
        <v>0</v>
      </c>
      <c r="I10" s="178">
        <v>0</v>
      </c>
      <c r="J10" s="178">
        <v>0</v>
      </c>
      <c r="K10" s="178">
        <v>0</v>
      </c>
      <c r="L10" s="178">
        <v>0</v>
      </c>
    </row>
    <row r="11" spans="1:12">
      <c r="A11" s="175">
        <v>2002</v>
      </c>
      <c r="B11" s="178">
        <f>+'NEA 2002'!J$28</f>
        <v>1.0455957381054759E-3</v>
      </c>
      <c r="D11" s="178">
        <v>0</v>
      </c>
      <c r="E11" s="178">
        <v>0</v>
      </c>
      <c r="F11" s="178">
        <v>0</v>
      </c>
      <c r="G11" s="178">
        <v>0</v>
      </c>
      <c r="H11" s="178">
        <v>0</v>
      </c>
      <c r="I11" s="178">
        <v>0</v>
      </c>
      <c r="J11" s="178">
        <v>0</v>
      </c>
      <c r="K11" s="178">
        <v>0</v>
      </c>
      <c r="L11" s="178">
        <v>0</v>
      </c>
    </row>
    <row r="12" spans="1:12">
      <c r="A12" s="175">
        <v>2003</v>
      </c>
      <c r="B12" s="178">
        <f>+'NEA 2003'!J$28</f>
        <v>1.3692684005945921E-3</v>
      </c>
      <c r="D12" s="178">
        <v>0</v>
      </c>
      <c r="E12" s="178">
        <v>0</v>
      </c>
      <c r="F12" s="178">
        <v>0</v>
      </c>
      <c r="G12" s="178">
        <v>0</v>
      </c>
      <c r="H12" s="178">
        <v>0</v>
      </c>
      <c r="I12" s="178">
        <v>0</v>
      </c>
      <c r="J12" s="178">
        <v>0</v>
      </c>
      <c r="K12" s="178">
        <v>0</v>
      </c>
      <c r="L12" s="178">
        <v>0</v>
      </c>
    </row>
    <row r="13" spans="1:12">
      <c r="A13" s="175">
        <v>2004</v>
      </c>
      <c r="B13" s="178">
        <f>+'NEA 2004'!J$28</f>
        <v>8.8834995403885841E-4</v>
      </c>
      <c r="D13" s="178">
        <v>0</v>
      </c>
      <c r="E13" s="178">
        <v>0</v>
      </c>
      <c r="F13" s="178">
        <v>0</v>
      </c>
      <c r="G13" s="178">
        <v>0</v>
      </c>
      <c r="H13" s="178">
        <v>0</v>
      </c>
      <c r="I13" s="178">
        <v>0</v>
      </c>
      <c r="J13" s="178">
        <v>0</v>
      </c>
      <c r="K13" s="178">
        <v>0</v>
      </c>
      <c r="L13" s="178">
        <v>0</v>
      </c>
    </row>
    <row r="14" spans="1:12">
      <c r="A14" s="175">
        <v>2005</v>
      </c>
      <c r="B14" s="178">
        <f>+'NEA 2005'!J$28</f>
        <v>0</v>
      </c>
      <c r="D14" s="178">
        <v>0</v>
      </c>
      <c r="E14" s="178">
        <v>0</v>
      </c>
      <c r="F14" s="178">
        <v>0</v>
      </c>
      <c r="G14" s="178">
        <v>0</v>
      </c>
      <c r="H14" s="178">
        <v>0</v>
      </c>
      <c r="I14" s="178">
        <v>0</v>
      </c>
      <c r="J14" s="178">
        <v>0</v>
      </c>
      <c r="K14" s="178">
        <v>0</v>
      </c>
      <c r="L14" s="178">
        <v>0</v>
      </c>
    </row>
    <row r="15" spans="1:12">
      <c r="A15" s="175">
        <v>2006</v>
      </c>
      <c r="B15" s="178">
        <f>+'NEA 2006'!J$28</f>
        <v>0</v>
      </c>
      <c r="D15" s="178">
        <v>0</v>
      </c>
      <c r="E15" s="178">
        <v>0</v>
      </c>
      <c r="F15" s="178">
        <v>0</v>
      </c>
      <c r="G15" s="178">
        <v>0</v>
      </c>
      <c r="H15" s="178">
        <v>0</v>
      </c>
      <c r="I15" s="178">
        <v>0</v>
      </c>
      <c r="J15" s="178">
        <v>0</v>
      </c>
      <c r="K15" s="178">
        <v>0</v>
      </c>
      <c r="L15" s="178">
        <v>0</v>
      </c>
    </row>
    <row r="16" spans="1:12">
      <c r="A16" s="175">
        <v>2007</v>
      </c>
      <c r="B16" s="178">
        <f>+'NEA 2007'!J$28</f>
        <v>0</v>
      </c>
      <c r="D16" s="178">
        <v>0</v>
      </c>
      <c r="E16" s="178">
        <v>0</v>
      </c>
      <c r="F16" s="178">
        <v>0</v>
      </c>
      <c r="G16" s="178">
        <v>0</v>
      </c>
      <c r="H16" s="178">
        <v>0</v>
      </c>
      <c r="I16" s="178">
        <v>0</v>
      </c>
      <c r="J16" s="178">
        <v>0</v>
      </c>
      <c r="K16" s="178">
        <v>0</v>
      </c>
      <c r="L16" s="178">
        <v>0</v>
      </c>
    </row>
    <row r="17" spans="1:13">
      <c r="A17" s="175">
        <v>2008</v>
      </c>
      <c r="B17" s="178">
        <f>+'NEA 2008'!J$28</f>
        <v>0</v>
      </c>
      <c r="D17" s="178">
        <v>0</v>
      </c>
      <c r="E17" s="178">
        <v>0</v>
      </c>
      <c r="F17" s="178">
        <v>0</v>
      </c>
      <c r="G17" s="178">
        <v>0</v>
      </c>
      <c r="H17" s="178">
        <v>0</v>
      </c>
      <c r="I17" s="178">
        <v>0</v>
      </c>
      <c r="J17" s="178">
        <v>0</v>
      </c>
      <c r="K17" s="178">
        <v>0</v>
      </c>
      <c r="L17" s="178">
        <v>0</v>
      </c>
    </row>
    <row r="18" spans="1:13">
      <c r="A18" s="175">
        <v>2009</v>
      </c>
      <c r="B18" s="178">
        <f>+'NEA 2009'!J$28</f>
        <v>0</v>
      </c>
      <c r="D18" s="178">
        <v>0</v>
      </c>
      <c r="E18" s="178">
        <v>0</v>
      </c>
      <c r="F18" s="178">
        <v>0</v>
      </c>
      <c r="G18" s="178">
        <v>0</v>
      </c>
      <c r="H18" s="178">
        <v>0</v>
      </c>
      <c r="I18" s="178">
        <v>0</v>
      </c>
      <c r="J18" s="178">
        <v>0</v>
      </c>
      <c r="K18" s="178">
        <v>0</v>
      </c>
      <c r="L18" s="178">
        <v>0</v>
      </c>
    </row>
    <row r="19" spans="1:13">
      <c r="A19" s="175">
        <v>2010</v>
      </c>
      <c r="B19" s="178">
        <f>+'NEA 2010'!J$28</f>
        <v>0</v>
      </c>
      <c r="D19" s="178">
        <v>0</v>
      </c>
      <c r="E19" s="178">
        <v>0</v>
      </c>
      <c r="F19" s="178">
        <v>0</v>
      </c>
      <c r="G19" s="178">
        <v>0</v>
      </c>
      <c r="H19" s="178">
        <v>0</v>
      </c>
      <c r="I19" s="178">
        <v>0</v>
      </c>
      <c r="J19" s="178">
        <v>0</v>
      </c>
      <c r="K19" s="178">
        <v>0</v>
      </c>
      <c r="L19" s="178">
        <v>0</v>
      </c>
    </row>
    <row r="20" spans="1:13">
      <c r="A20" s="175">
        <v>2011</v>
      </c>
      <c r="B20" s="178">
        <f>+'NEA 2011'!J$28</f>
        <v>0</v>
      </c>
      <c r="D20" s="178">
        <v>0</v>
      </c>
      <c r="E20" s="178">
        <v>0</v>
      </c>
      <c r="F20" s="178">
        <v>0</v>
      </c>
      <c r="G20" s="178">
        <v>0</v>
      </c>
      <c r="H20" s="178">
        <v>0</v>
      </c>
      <c r="I20" s="178">
        <v>0</v>
      </c>
      <c r="J20" s="178">
        <v>0</v>
      </c>
      <c r="K20" s="178">
        <v>0</v>
      </c>
      <c r="L20" s="178">
        <v>0</v>
      </c>
    </row>
    <row r="21" spans="1:13">
      <c r="A21" s="175">
        <v>2012</v>
      </c>
      <c r="B21" s="178">
        <f>+'NEA 2012'!J$28</f>
        <v>0</v>
      </c>
      <c r="D21" s="178">
        <v>0</v>
      </c>
      <c r="E21" s="178">
        <v>0</v>
      </c>
      <c r="F21" s="178">
        <v>0</v>
      </c>
      <c r="G21" s="178">
        <v>0</v>
      </c>
      <c r="H21" s="178">
        <v>0</v>
      </c>
      <c r="I21" s="178">
        <v>0</v>
      </c>
      <c r="J21" s="178">
        <v>0</v>
      </c>
      <c r="K21" s="178">
        <v>0</v>
      </c>
      <c r="L21" s="178">
        <v>0</v>
      </c>
    </row>
    <row r="22" spans="1:13">
      <c r="A22" s="175">
        <v>2013</v>
      </c>
      <c r="B22" s="178">
        <f>+'NEA 2013'!J$28</f>
        <v>1.4210438821464777E-3</v>
      </c>
      <c r="D22" s="178">
        <v>0</v>
      </c>
      <c r="E22" s="178">
        <v>0</v>
      </c>
      <c r="F22" s="178">
        <v>0</v>
      </c>
      <c r="G22" s="178">
        <v>0</v>
      </c>
      <c r="H22" s="178">
        <v>0</v>
      </c>
      <c r="I22" s="178">
        <v>0</v>
      </c>
      <c r="J22" s="178">
        <v>0</v>
      </c>
      <c r="K22" s="178">
        <v>0</v>
      </c>
      <c r="L22" s="178">
        <v>0</v>
      </c>
    </row>
    <row r="23" spans="1:13">
      <c r="A23" s="175">
        <v>2014</v>
      </c>
      <c r="B23" s="178">
        <f>+'NEA 2014'!J$28</f>
        <v>1.1670917738229036E-3</v>
      </c>
      <c r="D23" s="178">
        <v>0</v>
      </c>
      <c r="E23" s="178">
        <v>0</v>
      </c>
      <c r="F23" s="178">
        <v>0</v>
      </c>
      <c r="G23" s="178">
        <v>0</v>
      </c>
      <c r="H23" s="178">
        <v>0</v>
      </c>
      <c r="I23" s="178">
        <v>0</v>
      </c>
      <c r="J23" s="178">
        <v>0</v>
      </c>
      <c r="K23" s="178">
        <v>0</v>
      </c>
      <c r="L23" s="178">
        <v>0</v>
      </c>
    </row>
    <row r="24" spans="1:13">
      <c r="A24" s="175">
        <v>2015</v>
      </c>
      <c r="B24" s="178">
        <f>+'NEA 2015'!J$28</f>
        <v>1.3131226878613234E-3</v>
      </c>
      <c r="D24" s="178">
        <v>0</v>
      </c>
      <c r="E24" s="178">
        <v>0</v>
      </c>
      <c r="F24" s="178">
        <v>0</v>
      </c>
      <c r="G24" s="178">
        <v>0</v>
      </c>
      <c r="H24" s="178">
        <v>0</v>
      </c>
      <c r="I24" s="178">
        <v>0</v>
      </c>
      <c r="J24" s="178">
        <v>0</v>
      </c>
      <c r="K24" s="178">
        <v>0</v>
      </c>
      <c r="L24" s="178">
        <v>0</v>
      </c>
    </row>
    <row r="25" spans="1:13">
      <c r="A25" s="175">
        <v>2016</v>
      </c>
      <c r="B25" s="178">
        <f>+'NEA 2016'!J$28</f>
        <v>5.4249996319413185E-3</v>
      </c>
      <c r="D25" s="178">
        <v>0</v>
      </c>
      <c r="E25" s="178">
        <v>0</v>
      </c>
      <c r="F25" s="178">
        <v>0</v>
      </c>
      <c r="G25" s="178">
        <v>0</v>
      </c>
      <c r="H25" s="178">
        <v>0</v>
      </c>
      <c r="I25" s="178">
        <v>0</v>
      </c>
      <c r="J25" s="178">
        <v>0</v>
      </c>
      <c r="K25" s="178">
        <v>0</v>
      </c>
      <c r="L25" s="178">
        <v>0</v>
      </c>
    </row>
    <row r="26" spans="1:13">
      <c r="A26" s="175">
        <v>2017</v>
      </c>
      <c r="B26" s="178">
        <f>+'NEA 2017'!J$28</f>
        <v>0</v>
      </c>
      <c r="D26" s="178">
        <v>0</v>
      </c>
      <c r="E26" s="178">
        <v>0</v>
      </c>
      <c r="F26" s="178">
        <v>0</v>
      </c>
      <c r="G26" s="178">
        <v>0</v>
      </c>
      <c r="H26" s="178">
        <v>0</v>
      </c>
      <c r="I26" s="178">
        <v>0</v>
      </c>
      <c r="J26" s="178">
        <v>0</v>
      </c>
      <c r="K26" s="178">
        <v>0</v>
      </c>
      <c r="L26" s="178">
        <v>0</v>
      </c>
      <c r="M26" s="176">
        <f>SUM(D26:L26)</f>
        <v>0</v>
      </c>
    </row>
    <row r="27" spans="1:13">
      <c r="A27" s="175">
        <v>2018</v>
      </c>
      <c r="B27" s="178">
        <f>+'NEA 2018'!J$28</f>
        <v>-2.8184254188090563E-3</v>
      </c>
      <c r="D27" s="178">
        <v>-5.1310038543306291E-5</v>
      </c>
      <c r="E27" s="178">
        <v>-7.6521842856891453E-5</v>
      </c>
      <c r="F27" s="178">
        <v>-1.4078989624977112E-4</v>
      </c>
      <c r="G27" s="178">
        <v>-1.182584383059293E-4</v>
      </c>
      <c r="H27" s="178">
        <v>-5.4367468692362309E-5</v>
      </c>
      <c r="I27" s="178">
        <v>-1.332107640337199E-4</v>
      </c>
      <c r="J27" s="178">
        <v>-2.2139557404443622E-3</v>
      </c>
      <c r="K27" s="178">
        <v>-2.9958289815112948E-5</v>
      </c>
      <c r="L27" s="178">
        <v>-5.2619725465774536E-8</v>
      </c>
    </row>
    <row r="28" spans="1:13">
      <c r="B28" s="177">
        <f>SUM(B3:B27)</f>
        <v>-4.0197977020870894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workbookViewId="0">
      <selection activeCell="A2" sqref="A2"/>
    </sheetView>
  </sheetViews>
  <sheetFormatPr baseColWidth="10" defaultRowHeight="14.25"/>
  <cols>
    <col min="1" max="1" width="28.875" customWidth="1"/>
  </cols>
  <sheetData>
    <row r="1" spans="1:8" ht="53.25" customHeight="1">
      <c r="A1" s="137" t="s">
        <v>126</v>
      </c>
      <c r="B1" s="138"/>
      <c r="C1" s="138"/>
      <c r="D1" s="138"/>
      <c r="E1" s="138"/>
      <c r="F1" s="138"/>
      <c r="G1" s="138"/>
      <c r="H1" s="138"/>
    </row>
    <row r="2" spans="1:8">
      <c r="A2" s="137" t="s">
        <v>127</v>
      </c>
      <c r="B2" s="139"/>
      <c r="C2" s="139"/>
      <c r="D2" s="140"/>
      <c r="E2" s="141"/>
      <c r="F2" s="139"/>
      <c r="G2" s="139"/>
      <c r="H2" s="139"/>
    </row>
    <row r="3" spans="1:8">
      <c r="A3" s="142" t="s">
        <v>128</v>
      </c>
      <c r="B3" s="139"/>
      <c r="C3" s="139"/>
      <c r="D3" s="140"/>
      <c r="E3" s="141"/>
      <c r="F3" s="139"/>
      <c r="G3" s="139"/>
      <c r="H3" s="139"/>
    </row>
    <row r="4" spans="1:8">
      <c r="A4" s="142" t="s">
        <v>129</v>
      </c>
      <c r="B4" s="139"/>
      <c r="C4" s="139"/>
      <c r="D4" s="140"/>
      <c r="E4" s="141"/>
      <c r="F4" s="139"/>
      <c r="G4" s="139"/>
      <c r="H4" s="139"/>
    </row>
    <row r="5" spans="1:8">
      <c r="A5" s="142" t="s">
        <v>130</v>
      </c>
      <c r="B5" s="139"/>
      <c r="C5" s="139"/>
      <c r="D5" s="140"/>
      <c r="E5" s="141"/>
      <c r="F5" s="139"/>
      <c r="G5" s="139"/>
      <c r="H5" s="139"/>
    </row>
    <row r="6" spans="1:8">
      <c r="A6" s="143" t="s">
        <v>131</v>
      </c>
      <c r="B6" s="139"/>
      <c r="C6" s="139"/>
      <c r="D6" s="140"/>
      <c r="E6" s="141"/>
      <c r="F6" s="139"/>
      <c r="G6" s="139"/>
      <c r="H6" s="139"/>
    </row>
    <row r="7" spans="1:8">
      <c r="A7" s="142" t="s">
        <v>132</v>
      </c>
      <c r="B7" s="139"/>
      <c r="C7" s="139"/>
      <c r="D7" s="140"/>
      <c r="E7" s="141"/>
      <c r="F7" s="139"/>
      <c r="G7" s="139"/>
      <c r="H7" s="139"/>
    </row>
    <row r="8" spans="1:8">
      <c r="A8" s="143" t="s">
        <v>133</v>
      </c>
      <c r="B8" s="142"/>
      <c r="C8" s="142"/>
      <c r="D8" s="142"/>
      <c r="E8" s="142"/>
      <c r="F8" s="142"/>
      <c r="G8" s="142"/>
      <c r="H8" s="142"/>
    </row>
    <row r="9" spans="1:8" ht="33.75">
      <c r="A9" s="144"/>
      <c r="B9" s="144"/>
      <c r="C9" s="145" t="s">
        <v>134</v>
      </c>
      <c r="D9" s="144"/>
      <c r="E9" s="144"/>
      <c r="F9" s="144"/>
      <c r="G9" s="144"/>
      <c r="H9" s="144"/>
    </row>
    <row r="10" spans="1:8">
      <c r="A10" s="144"/>
      <c r="B10" s="144"/>
      <c r="C10" s="144"/>
      <c r="D10" s="144"/>
      <c r="E10" s="144"/>
      <c r="F10" s="144"/>
      <c r="G10" s="144"/>
      <c r="H10" s="144"/>
    </row>
    <row r="11" spans="1:8">
      <c r="A11" s="146"/>
      <c r="B11" s="147"/>
      <c r="C11" s="147"/>
      <c r="D11" s="144"/>
      <c r="E11" s="144"/>
      <c r="F11" s="144"/>
      <c r="G11" s="144"/>
      <c r="H11" s="144"/>
    </row>
    <row r="12" spans="1:8" ht="35.25">
      <c r="A12" s="147"/>
      <c r="B12" s="6"/>
      <c r="C12" s="148"/>
      <c r="D12" s="144"/>
      <c r="E12" s="144"/>
      <c r="F12" s="144"/>
      <c r="G12" s="144"/>
      <c r="H12" s="144"/>
    </row>
    <row r="13" spans="1:8" ht="23.25">
      <c r="A13" s="146"/>
      <c r="B13" s="6"/>
      <c r="C13" s="149" t="s">
        <v>168</v>
      </c>
      <c r="D13" s="144"/>
      <c r="E13" s="150"/>
      <c r="F13" s="144"/>
      <c r="G13" s="144"/>
      <c r="H13" s="144"/>
    </row>
    <row r="14" spans="1:8">
      <c r="A14" s="146"/>
      <c r="B14" s="6"/>
      <c r="C14" s="6"/>
      <c r="D14" s="144"/>
      <c r="E14" s="150"/>
      <c r="F14" s="144"/>
      <c r="G14" s="144"/>
      <c r="H14" s="144"/>
    </row>
    <row r="15" spans="1:8">
      <c r="A15" s="146"/>
      <c r="B15" s="6"/>
      <c r="C15" s="6"/>
      <c r="D15" s="144"/>
      <c r="E15" s="150"/>
      <c r="F15" s="144"/>
      <c r="G15" s="144"/>
      <c r="H15" s="144"/>
    </row>
    <row r="16" spans="1:8">
      <c r="A16" s="146"/>
      <c r="C16" s="151" t="s">
        <v>166</v>
      </c>
      <c r="D16" s="144"/>
      <c r="E16" s="150"/>
      <c r="F16" s="144"/>
      <c r="G16" s="144"/>
      <c r="H16" s="144"/>
    </row>
    <row r="17" spans="1:8">
      <c r="A17" s="146"/>
      <c r="B17" s="152"/>
      <c r="C17" s="164" t="s">
        <v>167</v>
      </c>
      <c r="D17" s="144"/>
      <c r="E17" s="144"/>
      <c r="F17" s="144"/>
      <c r="G17" s="144"/>
      <c r="H17" s="144"/>
    </row>
    <row r="18" spans="1:8">
      <c r="A18" s="153"/>
      <c r="B18" s="6"/>
      <c r="C18" s="6"/>
      <c r="D18" s="144"/>
      <c r="E18" s="150"/>
      <c r="F18" s="144"/>
      <c r="G18" s="144"/>
      <c r="H18" s="144"/>
    </row>
    <row r="19" spans="1:8">
      <c r="A19" s="146"/>
      <c r="B19" s="6"/>
      <c r="C19" s="6"/>
      <c r="D19" s="144"/>
      <c r="E19" s="150"/>
      <c r="F19" s="144"/>
      <c r="G19" s="144"/>
      <c r="H19" s="144"/>
    </row>
    <row r="20" spans="1:8">
      <c r="A20" s="146"/>
      <c r="B20" s="6"/>
      <c r="C20" s="6"/>
      <c r="D20" s="144"/>
      <c r="E20" s="150"/>
      <c r="F20" s="144"/>
      <c r="G20" s="144"/>
      <c r="H20" s="144"/>
    </row>
    <row r="21" spans="1:8">
      <c r="A21" s="146"/>
      <c r="B21" s="6"/>
      <c r="C21" s="6"/>
      <c r="D21" s="144"/>
      <c r="E21" s="150"/>
      <c r="F21" s="144"/>
      <c r="G21" s="144"/>
      <c r="H21" s="144"/>
    </row>
    <row r="22" spans="1:8">
      <c r="A22" s="146"/>
      <c r="B22" s="6"/>
      <c r="C22" s="6"/>
      <c r="D22" s="144"/>
      <c r="E22" s="150"/>
      <c r="F22" s="144"/>
      <c r="G22" s="144"/>
      <c r="H22" s="144"/>
    </row>
    <row r="23" spans="1:8">
      <c r="A23" s="146"/>
      <c r="B23" s="6"/>
      <c r="C23" s="6"/>
      <c r="D23" s="144"/>
      <c r="E23" s="150"/>
      <c r="F23" s="144"/>
      <c r="G23" s="144"/>
      <c r="H23" s="144"/>
    </row>
    <row r="24" spans="1:8">
      <c r="A24" s="146"/>
      <c r="B24" s="6"/>
      <c r="C24" s="6"/>
      <c r="D24" s="144"/>
      <c r="E24" s="150"/>
      <c r="F24" s="144"/>
      <c r="G24" s="144"/>
      <c r="H24" s="144"/>
    </row>
    <row r="25" spans="1:8">
      <c r="A25" s="146"/>
      <c r="B25" s="6"/>
      <c r="C25" s="6"/>
      <c r="D25" s="144"/>
      <c r="E25" s="144"/>
      <c r="F25" s="144"/>
      <c r="G25" s="144"/>
      <c r="H25" s="144"/>
    </row>
    <row r="26" spans="1:8">
      <c r="A26" s="154"/>
      <c r="B26" s="6"/>
      <c r="C26" s="6"/>
      <c r="D26" s="144"/>
      <c r="E26" s="144"/>
      <c r="F26" s="144"/>
      <c r="G26" s="144"/>
      <c r="H26" s="144"/>
    </row>
    <row r="27" spans="1:8">
      <c r="A27" s="154"/>
      <c r="B27" s="6"/>
      <c r="C27" s="6"/>
      <c r="D27" s="144"/>
      <c r="E27" s="144"/>
      <c r="F27" s="144"/>
      <c r="G27" s="144"/>
      <c r="H27" s="144"/>
    </row>
    <row r="28" spans="1:8">
      <c r="A28" s="154"/>
      <c r="B28" s="6"/>
      <c r="C28" s="6"/>
      <c r="D28" s="144"/>
      <c r="E28" s="144"/>
      <c r="F28" s="144"/>
      <c r="G28" s="144"/>
      <c r="H28" s="144"/>
    </row>
    <row r="29" spans="1:8">
      <c r="A29" s="154"/>
      <c r="B29" s="144"/>
      <c r="C29" s="144"/>
      <c r="D29" s="144"/>
      <c r="E29" s="144"/>
      <c r="F29" s="144"/>
      <c r="G29" s="144"/>
      <c r="H29" s="144"/>
    </row>
  </sheetData>
  <hyperlinks>
    <hyperlink ref="A8" r:id="rId1"/>
    <hyperlink ref="A1" r:id="rId2"/>
    <hyperlink ref="A2" r:id="rId3"/>
    <hyperlink ref="A6" r:id="rId4" display="Internet: www.astatistik.at"/>
  </hyperlinks>
  <pageMargins left="0.7" right="0.7" top="0.78740157499999996" bottom="0.78740157499999996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55" zoomScaleNormal="55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8" width="16.625" style="1" customWidth="1"/>
    <col min="9" max="9" width="18.7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169</v>
      </c>
      <c r="B1" s="201"/>
      <c r="C1" s="201"/>
      <c r="D1" s="201"/>
      <c r="E1" s="201"/>
      <c r="F1" s="201"/>
      <c r="G1" s="201"/>
      <c r="H1" s="201"/>
      <c r="I1" s="202"/>
      <c r="K1" s="209" t="s">
        <v>170</v>
      </c>
      <c r="L1" s="210"/>
      <c r="M1" s="210"/>
      <c r="N1" s="210"/>
      <c r="O1" s="210"/>
      <c r="P1" s="210"/>
      <c r="Q1" s="210"/>
      <c r="R1" s="210"/>
      <c r="S1" s="211"/>
      <c r="U1" s="218" t="s">
        <v>171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300.36281152040686</v>
      </c>
      <c r="C7" s="39">
        <v>4608.654152221623</v>
      </c>
      <c r="D7" s="39">
        <v>752.50980020115594</v>
      </c>
      <c r="E7" s="39">
        <v>0</v>
      </c>
      <c r="F7" s="39">
        <v>4.3649331927024386</v>
      </c>
      <c r="G7" s="39">
        <v>0</v>
      </c>
      <c r="H7" s="40">
        <v>0</v>
      </c>
      <c r="I7" s="41">
        <f>SUM(B7:H7)</f>
        <v>5665.8916971358885</v>
      </c>
      <c r="J7" s="1"/>
      <c r="K7" s="42" t="s">
        <v>7</v>
      </c>
      <c r="L7" s="43">
        <v>300.36281152040686</v>
      </c>
      <c r="M7" s="43">
        <v>4608.654152221623</v>
      </c>
      <c r="N7" s="43">
        <v>752.50980020115594</v>
      </c>
      <c r="O7" s="43">
        <v>0</v>
      </c>
      <c r="P7" s="43">
        <v>4.3649331927024386</v>
      </c>
      <c r="Q7" s="43">
        <v>0</v>
      </c>
      <c r="R7" s="44">
        <v>0</v>
      </c>
      <c r="S7" s="45">
        <f>SUM(L7:R7)</f>
        <v>5665.8916971358885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256.6979800300752</v>
      </c>
      <c r="C8" s="46">
        <v>0</v>
      </c>
      <c r="D8" s="46">
        <v>1675.4046137468379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1932.1025937769132</v>
      </c>
      <c r="J8" s="1"/>
      <c r="K8" s="49" t="s">
        <v>8</v>
      </c>
      <c r="L8" s="50">
        <v>256.6979800300752</v>
      </c>
      <c r="M8" s="50">
        <v>0</v>
      </c>
      <c r="N8" s="50">
        <v>1675.4046137468379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1932.1025937769132</v>
      </c>
      <c r="T8" s="1" t="str">
        <f t="shared" ref="T8:T24" si="2">IF(ABS(S8-I8)&gt;0.01,S8-I8,"")</f>
        <v/>
      </c>
      <c r="U8" s="1"/>
      <c r="X8" s="168" t="s">
        <v>172</v>
      </c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260.31314261709406</v>
      </c>
      <c r="C9" s="43">
        <v>0</v>
      </c>
      <c r="D9" s="43">
        <v>5924.4718104988124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6184.7849531159063</v>
      </c>
      <c r="J9" s="1"/>
      <c r="K9" s="42" t="s">
        <v>10</v>
      </c>
      <c r="L9" s="43">
        <v>260.31314261709406</v>
      </c>
      <c r="M9" s="43">
        <v>0</v>
      </c>
      <c r="N9" s="43">
        <v>5924.4718104988124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6184.7849531159063</v>
      </c>
      <c r="T9" s="1" t="str">
        <f t="shared" si="2"/>
        <v/>
      </c>
      <c r="U9" s="1"/>
      <c r="X9" s="168" t="s">
        <v>172</v>
      </c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93.815328800000046</v>
      </c>
      <c r="D10" s="46">
        <v>1221.6949153786381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1315.5102441786382</v>
      </c>
      <c r="J10" s="1"/>
      <c r="K10" s="49" t="s">
        <v>58</v>
      </c>
      <c r="L10" s="50">
        <v>0</v>
      </c>
      <c r="M10" s="50">
        <v>93.815328800000046</v>
      </c>
      <c r="N10" s="50">
        <v>1221.6949153786381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1315.5102441786382</v>
      </c>
      <c r="T10" s="1" t="str">
        <f t="shared" si="2"/>
        <v/>
      </c>
      <c r="U10" s="1"/>
      <c r="X10" s="168" t="s">
        <v>172</v>
      </c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904.86932033202129</v>
      </c>
      <c r="C11" s="43">
        <v>487.78514475753445</v>
      </c>
      <c r="D11" s="43">
        <v>579.42752031741952</v>
      </c>
      <c r="E11" s="43">
        <v>13.267785193459961</v>
      </c>
      <c r="F11" s="43">
        <v>0</v>
      </c>
      <c r="G11" s="43">
        <v>0</v>
      </c>
      <c r="H11" s="53">
        <v>0</v>
      </c>
      <c r="I11" s="41">
        <f t="shared" si="0"/>
        <v>1985.3497706004352</v>
      </c>
      <c r="J11" s="1"/>
      <c r="K11" s="42" t="s">
        <v>16</v>
      </c>
      <c r="L11" s="43">
        <v>904.86932033202129</v>
      </c>
      <c r="M11" s="43">
        <v>487.78514475753445</v>
      </c>
      <c r="N11" s="43">
        <v>579.42752031741952</v>
      </c>
      <c r="O11" s="43">
        <v>13.267785193459961</v>
      </c>
      <c r="P11" s="43">
        <v>0</v>
      </c>
      <c r="Q11" s="43">
        <v>0</v>
      </c>
      <c r="R11" s="44">
        <v>0</v>
      </c>
      <c r="S11" s="45">
        <f t="shared" si="1"/>
        <v>1985.3497706004352</v>
      </c>
      <c r="T11" s="1" t="str">
        <f t="shared" si="2"/>
        <v/>
      </c>
      <c r="U11" s="1"/>
      <c r="X11" s="168" t="s">
        <v>172</v>
      </c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40213.584962665482</v>
      </c>
      <c r="C12" s="46">
        <v>108.18355387232623</v>
      </c>
      <c r="D12" s="46">
        <v>4098.915588415186</v>
      </c>
      <c r="E12" s="46">
        <v>0</v>
      </c>
      <c r="F12" s="46">
        <v>0</v>
      </c>
      <c r="G12" s="46">
        <v>0</v>
      </c>
      <c r="H12" s="47">
        <v>0</v>
      </c>
      <c r="I12" s="48">
        <f t="shared" si="0"/>
        <v>44420.68410495299</v>
      </c>
      <c r="J12" s="1"/>
      <c r="K12" s="49" t="s">
        <v>15</v>
      </c>
      <c r="L12" s="50">
        <v>40213.584962665482</v>
      </c>
      <c r="M12" s="50">
        <v>108.18355387232623</v>
      </c>
      <c r="N12" s="50">
        <v>4098.915588415186</v>
      </c>
      <c r="O12" s="50">
        <v>0</v>
      </c>
      <c r="P12" s="50">
        <v>0</v>
      </c>
      <c r="Q12" s="50">
        <v>0</v>
      </c>
      <c r="R12" s="51">
        <v>0</v>
      </c>
      <c r="S12" s="52">
        <f t="shared" si="1"/>
        <v>44420.68410495299</v>
      </c>
      <c r="T12" s="1" t="str">
        <f t="shared" si="2"/>
        <v/>
      </c>
      <c r="U12" s="1"/>
      <c r="X12" s="168" t="s">
        <v>172</v>
      </c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4.5754392436307496</v>
      </c>
      <c r="D13" s="43">
        <v>2.5947189627353904</v>
      </c>
      <c r="E13" s="43">
        <v>10703.717727301842</v>
      </c>
      <c r="F13" s="43">
        <v>266925.64350727468</v>
      </c>
      <c r="G13" s="43">
        <v>0</v>
      </c>
      <c r="H13" s="53">
        <v>0</v>
      </c>
      <c r="I13" s="41">
        <f t="shared" si="0"/>
        <v>277636.53139278287</v>
      </c>
      <c r="J13" s="1"/>
      <c r="K13" s="54" t="s">
        <v>60</v>
      </c>
      <c r="L13" s="43">
        <v>0</v>
      </c>
      <c r="M13" s="43">
        <v>4.5754392436307496</v>
      </c>
      <c r="N13" s="43">
        <v>2.5947189627353904</v>
      </c>
      <c r="O13" s="43">
        <v>10703.717727301842</v>
      </c>
      <c r="P13" s="43">
        <v>266925.64350727462</v>
      </c>
      <c r="Q13" s="43">
        <v>0</v>
      </c>
      <c r="R13" s="44">
        <v>0</v>
      </c>
      <c r="S13" s="45">
        <f t="shared" si="1"/>
        <v>277636.53139278281</v>
      </c>
      <c r="T13" s="1" t="str">
        <f>IF(ABS(S13-I13)&gt;0.3,S13-I13,"")</f>
        <v/>
      </c>
      <c r="U13" s="1"/>
      <c r="X13" s="168" t="s">
        <v>172</v>
      </c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0</v>
      </c>
      <c r="D14" s="46">
        <v>0.3507202949142405</v>
      </c>
      <c r="E14" s="46">
        <v>280.24772727172393</v>
      </c>
      <c r="F14" s="46">
        <v>65124.205039641172</v>
      </c>
      <c r="G14" s="46">
        <v>0</v>
      </c>
      <c r="H14" s="47">
        <v>0</v>
      </c>
      <c r="I14" s="48">
        <f t="shared" si="0"/>
        <v>65404.803487207813</v>
      </c>
      <c r="J14" s="1"/>
      <c r="K14" s="49" t="s">
        <v>12</v>
      </c>
      <c r="L14" s="50">
        <v>0</v>
      </c>
      <c r="M14" s="50">
        <v>0</v>
      </c>
      <c r="N14" s="50">
        <v>0.3507202949142405</v>
      </c>
      <c r="O14" s="50">
        <v>280.24772727172393</v>
      </c>
      <c r="P14" s="50">
        <v>65124.20503964118</v>
      </c>
      <c r="Q14" s="50">
        <v>0</v>
      </c>
      <c r="R14" s="51">
        <v>0</v>
      </c>
      <c r="S14" s="52">
        <f t="shared" si="1"/>
        <v>65404.803487207821</v>
      </c>
      <c r="T14" s="1" t="str">
        <f t="shared" si="2"/>
        <v/>
      </c>
      <c r="U14" s="1"/>
      <c r="X14" s="168" t="s">
        <v>172</v>
      </c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0</v>
      </c>
      <c r="C15" s="43">
        <v>0</v>
      </c>
      <c r="D15" s="43">
        <v>0</v>
      </c>
      <c r="E15" s="43">
        <v>0</v>
      </c>
      <c r="F15" s="43">
        <v>35983.86005570001</v>
      </c>
      <c r="G15" s="43">
        <v>0</v>
      </c>
      <c r="H15" s="53">
        <v>0</v>
      </c>
      <c r="I15" s="41">
        <f t="shared" si="0"/>
        <v>35983.86005570001</v>
      </c>
      <c r="J15" s="1"/>
      <c r="K15" s="54" t="s">
        <v>61</v>
      </c>
      <c r="L15" s="43">
        <v>0</v>
      </c>
      <c r="M15" s="43">
        <v>0</v>
      </c>
      <c r="N15" s="43">
        <v>0</v>
      </c>
      <c r="O15" s="43">
        <v>0</v>
      </c>
      <c r="P15" s="43">
        <v>35983.86005570001</v>
      </c>
      <c r="Q15" s="43">
        <v>0</v>
      </c>
      <c r="R15" s="44">
        <v>0</v>
      </c>
      <c r="S15" s="45">
        <f t="shared" si="1"/>
        <v>35983.86005570001</v>
      </c>
      <c r="T15" s="1" t="str">
        <f t="shared" si="2"/>
        <v/>
      </c>
      <c r="U15" s="1"/>
      <c r="X15" s="168" t="s">
        <v>172</v>
      </c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1707.5984279273321</v>
      </c>
      <c r="C16" s="46">
        <v>19.039050959852556</v>
      </c>
      <c r="D16" s="46">
        <v>1019.4026809433369</v>
      </c>
      <c r="E16" s="46">
        <v>160.4835175854933</v>
      </c>
      <c r="F16" s="46">
        <v>345.24491210026855</v>
      </c>
      <c r="G16" s="46">
        <v>0</v>
      </c>
      <c r="H16" s="47">
        <v>0</v>
      </c>
      <c r="I16" s="48">
        <f t="shared" si="0"/>
        <v>3251.7685895162836</v>
      </c>
      <c r="J16" s="1"/>
      <c r="K16" s="49" t="s">
        <v>17</v>
      </c>
      <c r="L16" s="50">
        <v>1707.5984279273321</v>
      </c>
      <c r="M16" s="50">
        <v>19.039050959852556</v>
      </c>
      <c r="N16" s="50">
        <v>1019.4026809433369</v>
      </c>
      <c r="O16" s="50">
        <v>160.4835175854933</v>
      </c>
      <c r="P16" s="50">
        <v>345.24491210026838</v>
      </c>
      <c r="Q16" s="50">
        <v>0</v>
      </c>
      <c r="R16" s="51">
        <v>0</v>
      </c>
      <c r="S16" s="52">
        <f t="shared" si="1"/>
        <v>3251.7685895162831</v>
      </c>
      <c r="T16" s="1" t="str">
        <f>IF(ABS(S16-I16)&gt;0.1,S16-I16,"")</f>
        <v/>
      </c>
      <c r="U16" s="1"/>
      <c r="X16" s="168" t="s">
        <v>172</v>
      </c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77532.756322747155</v>
      </c>
      <c r="C17" s="43">
        <v>50744.5292346883</v>
      </c>
      <c r="D17" s="43">
        <v>55510.508027547898</v>
      </c>
      <c r="E17" s="43">
        <v>2442.4752599943918</v>
      </c>
      <c r="F17" s="43">
        <v>11301.05560774166</v>
      </c>
      <c r="G17" s="43">
        <v>4.110215216401147</v>
      </c>
      <c r="H17" s="53">
        <v>0</v>
      </c>
      <c r="I17" s="41">
        <f t="shared" si="0"/>
        <v>197535.4346679358</v>
      </c>
      <c r="J17" s="1"/>
      <c r="K17" s="54" t="s">
        <v>19</v>
      </c>
      <c r="L17" s="43">
        <v>77532.756322747155</v>
      </c>
      <c r="M17" s="43">
        <v>50744.5292346883</v>
      </c>
      <c r="N17" s="43">
        <v>55510.508027547898</v>
      </c>
      <c r="O17" s="43">
        <v>2442.4752599943918</v>
      </c>
      <c r="P17" s="43">
        <v>11301.05560774166</v>
      </c>
      <c r="Q17" s="43">
        <v>4.110215216401147</v>
      </c>
      <c r="R17" s="44">
        <v>0</v>
      </c>
      <c r="S17" s="45">
        <f t="shared" si="1"/>
        <v>197535.4346679358</v>
      </c>
      <c r="T17" s="163" t="str">
        <f t="shared" si="2"/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25059.077246048997</v>
      </c>
      <c r="C18" s="46">
        <v>3325.9434503739426</v>
      </c>
      <c r="D18" s="46">
        <v>51387.420824641784</v>
      </c>
      <c r="E18" s="46">
        <v>103340.44151482789</v>
      </c>
      <c r="F18" s="46">
        <v>11782.970174185019</v>
      </c>
      <c r="G18" s="46">
        <v>31584.575035195339</v>
      </c>
      <c r="H18" s="47">
        <v>587.46283814447816</v>
      </c>
      <c r="I18" s="48">
        <f t="shared" si="0"/>
        <v>227067.89108341746</v>
      </c>
      <c r="J18" s="1"/>
      <c r="K18" s="49" t="s">
        <v>27</v>
      </c>
      <c r="L18" s="50">
        <v>25059.077246048997</v>
      </c>
      <c r="M18" s="50">
        <v>3325.9434503739426</v>
      </c>
      <c r="N18" s="50">
        <v>51387.420824641784</v>
      </c>
      <c r="O18" s="50">
        <v>103340.44151482789</v>
      </c>
      <c r="P18" s="50">
        <v>11782.970174185022</v>
      </c>
      <c r="Q18" s="50">
        <v>31584.575035195339</v>
      </c>
      <c r="R18" s="51">
        <v>587.46283814447816</v>
      </c>
      <c r="S18" s="52">
        <f t="shared" si="1"/>
        <v>227067.89108341746</v>
      </c>
      <c r="T18" s="163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59277.713660290829</v>
      </c>
      <c r="C19" s="43">
        <v>2702.6561759687256</v>
      </c>
      <c r="D19" s="43">
        <v>8749.5194936462158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70729.889329905767</v>
      </c>
      <c r="J19" s="1"/>
      <c r="K19" s="54" t="s">
        <v>26</v>
      </c>
      <c r="L19" s="43">
        <v>59277.713660290829</v>
      </c>
      <c r="M19" s="43">
        <v>2702.6561759687256</v>
      </c>
      <c r="N19" s="43">
        <v>8749.5194936462158</v>
      </c>
      <c r="O19" s="43">
        <v>0</v>
      </c>
      <c r="P19" s="43">
        <v>0</v>
      </c>
      <c r="Q19" s="43">
        <v>0</v>
      </c>
      <c r="R19" s="44">
        <v>0</v>
      </c>
      <c r="S19" s="45">
        <f t="shared" si="1"/>
        <v>70729.889329905767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51295.632636512542</v>
      </c>
      <c r="C20" s="46">
        <v>94.036497539938949</v>
      </c>
      <c r="D20" s="46">
        <v>5316.2592503690066</v>
      </c>
      <c r="E20" s="46">
        <v>0</v>
      </c>
      <c r="F20" s="46">
        <v>0</v>
      </c>
      <c r="G20" s="46">
        <v>0</v>
      </c>
      <c r="H20" s="47">
        <v>0</v>
      </c>
      <c r="I20" s="48">
        <f t="shared" si="0"/>
        <v>56705.928384421495</v>
      </c>
      <c r="J20" s="1"/>
      <c r="K20" s="49" t="s">
        <v>23</v>
      </c>
      <c r="L20" s="50">
        <v>51295.632636512542</v>
      </c>
      <c r="M20" s="50">
        <v>94.036497539938949</v>
      </c>
      <c r="N20" s="50">
        <v>5316.2592503690066</v>
      </c>
      <c r="O20" s="50">
        <v>0</v>
      </c>
      <c r="P20" s="50">
        <v>0</v>
      </c>
      <c r="Q20" s="50">
        <v>0</v>
      </c>
      <c r="R20" s="51">
        <v>0</v>
      </c>
      <c r="S20" s="52">
        <f t="shared" si="1"/>
        <v>56705.928384421495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21878.63412136845</v>
      </c>
      <c r="C21" s="43">
        <v>34687.48672926781</v>
      </c>
      <c r="D21" s="43">
        <v>15575.251979018534</v>
      </c>
      <c r="E21" s="43">
        <v>277.27580918864373</v>
      </c>
      <c r="F21" s="43">
        <v>20287.17655079468</v>
      </c>
      <c r="G21" s="43">
        <v>0</v>
      </c>
      <c r="H21" s="53">
        <v>0</v>
      </c>
      <c r="I21" s="41">
        <f t="shared" si="0"/>
        <v>92705.825189638126</v>
      </c>
      <c r="J21" s="1"/>
      <c r="K21" s="54" t="s">
        <v>24</v>
      </c>
      <c r="L21" s="43">
        <v>21878.63412136845</v>
      </c>
      <c r="M21" s="43">
        <v>34687.48672926781</v>
      </c>
      <c r="N21" s="43">
        <v>15575.251979018534</v>
      </c>
      <c r="O21" s="43">
        <v>277.27580918864373</v>
      </c>
      <c r="P21" s="43">
        <v>20287.17655079468</v>
      </c>
      <c r="Q21" s="43">
        <v>0</v>
      </c>
      <c r="R21" s="44">
        <v>0</v>
      </c>
      <c r="S21" s="45">
        <f t="shared" si="1"/>
        <v>92705.825189638126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705.70784285097568</v>
      </c>
      <c r="C22" s="46">
        <v>2843.3907258643408</v>
      </c>
      <c r="D22" s="46">
        <v>7912.322467621033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11461.421036336349</v>
      </c>
      <c r="J22" s="1"/>
      <c r="K22" s="49" t="s">
        <v>22</v>
      </c>
      <c r="L22" s="50">
        <v>705.70784285097568</v>
      </c>
      <c r="M22" s="50">
        <v>2843.3907258643408</v>
      </c>
      <c r="N22" s="50">
        <v>7912.322467621033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11461.421036336349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17138.266364664149</v>
      </c>
      <c r="C23" s="43">
        <v>0</v>
      </c>
      <c r="D23" s="43">
        <v>8821.3299802331803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25959.596344897327</v>
      </c>
      <c r="J23" s="1"/>
      <c r="K23" s="55" t="s">
        <v>66</v>
      </c>
      <c r="L23" s="43">
        <v>17138.266364664149</v>
      </c>
      <c r="M23" s="43">
        <v>0</v>
      </c>
      <c r="N23" s="43">
        <v>8821.3299802331803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25959.596344897327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17138.266364664149</v>
      </c>
      <c r="C24" s="56">
        <v>0</v>
      </c>
      <c r="D24" s="56">
        <v>4808.6909850369284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21946.957349701079</v>
      </c>
      <c r="J24" s="1"/>
      <c r="K24" s="59" t="s">
        <v>25</v>
      </c>
      <c r="L24" s="60">
        <v>17138.266364664149</v>
      </c>
      <c r="M24" s="60">
        <v>0</v>
      </c>
      <c r="N24" s="60">
        <v>4808.6909850369284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21946.957349701079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0</v>
      </c>
      <c r="D25" s="63">
        <v>783.04989251694235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783.04989251694235</v>
      </c>
      <c r="J25" s="1"/>
      <c r="K25" s="66" t="s">
        <v>20</v>
      </c>
      <c r="L25" s="63">
        <v>0</v>
      </c>
      <c r="M25" s="63">
        <v>0</v>
      </c>
      <c r="N25" s="63">
        <v>783.04989251694235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783.04989251694235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0</v>
      </c>
      <c r="D26" s="56">
        <v>3229.5891026793088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3229.5891026793088</v>
      </c>
      <c r="J26" s="1"/>
      <c r="K26" s="59" t="s">
        <v>21</v>
      </c>
      <c r="L26" s="60">
        <v>0</v>
      </c>
      <c r="M26" s="60">
        <v>0</v>
      </c>
      <c r="N26" s="60">
        <v>3229.5891026793088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3229.5891026793088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0</v>
      </c>
      <c r="J27" s="1"/>
      <c r="K27" s="72" t="s">
        <v>69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0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296531.21483957546</v>
      </c>
      <c r="C28" s="75">
        <f t="shared" ref="C28:H28" si="3">SUM(C7:C23)</f>
        <v>99720.095483558034</v>
      </c>
      <c r="D28" s="75">
        <f t="shared" si="3"/>
        <v>168547.38439183671</v>
      </c>
      <c r="E28" s="75">
        <f t="shared" si="3"/>
        <v>117217.90934136345</v>
      </c>
      <c r="F28" s="75">
        <f t="shared" si="3"/>
        <v>411754.52078063018</v>
      </c>
      <c r="G28" s="75">
        <f t="shared" si="3"/>
        <v>31588.685250411741</v>
      </c>
      <c r="H28" s="76">
        <f t="shared" si="3"/>
        <v>587.46283814447816</v>
      </c>
      <c r="I28" s="41">
        <f t="shared" si="0"/>
        <v>1125947.2729255201</v>
      </c>
      <c r="J28" s="172">
        <v>-2.8184254188090563E-3</v>
      </c>
      <c r="K28" s="77" t="s">
        <v>28</v>
      </c>
      <c r="L28" s="75">
        <f>SUM(L7:L23)</f>
        <v>296531.21483957546</v>
      </c>
      <c r="M28" s="75">
        <f t="shared" ref="M28:R28" si="4">SUM(M7:M23)</f>
        <v>99720.095483558034</v>
      </c>
      <c r="N28" s="75">
        <f t="shared" si="4"/>
        <v>168547.38439183671</v>
      </c>
      <c r="O28" s="75">
        <f t="shared" si="4"/>
        <v>117217.90934136345</v>
      </c>
      <c r="P28" s="75">
        <f t="shared" si="4"/>
        <v>411754.52078063012</v>
      </c>
      <c r="Q28" s="75">
        <f t="shared" si="4"/>
        <v>31588.685250411741</v>
      </c>
      <c r="R28" s="76">
        <f t="shared" si="4"/>
        <v>587.46283814447816</v>
      </c>
      <c r="S28" s="78">
        <f t="shared" si="1"/>
        <v>1125947.2729255201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0.26336154629080094</v>
      </c>
      <c r="C29" s="79">
        <f t="shared" ref="C29:I29" si="5">C28/$I28</f>
        <v>8.8565510909278958E-2</v>
      </c>
      <c r="D29" s="79">
        <f t="shared" si="5"/>
        <v>0.14969385196333779</v>
      </c>
      <c r="E29" s="79">
        <f t="shared" si="5"/>
        <v>0.10410603778700858</v>
      </c>
      <c r="F29" s="79">
        <f t="shared" si="5"/>
        <v>0.36569609490751631</v>
      </c>
      <c r="G29" s="79">
        <f t="shared" si="5"/>
        <v>2.8055208276614646E-2</v>
      </c>
      <c r="H29" s="79">
        <f t="shared" si="5"/>
        <v>5.2174986544271159E-4</v>
      </c>
      <c r="I29" s="80">
        <f t="shared" si="5"/>
        <v>1</v>
      </c>
      <c r="K29" s="81" t="s">
        <v>87</v>
      </c>
      <c r="L29" s="82">
        <f>L28/$S28</f>
        <v>0.26336154629080094</v>
      </c>
      <c r="M29" s="82">
        <f t="shared" ref="M29:S29" si="6">M28/$S28</f>
        <v>8.8565510909278958E-2</v>
      </c>
      <c r="N29" s="82">
        <f t="shared" si="6"/>
        <v>0.14969385196333779</v>
      </c>
      <c r="O29" s="82">
        <f t="shared" si="6"/>
        <v>0.10410603778700858</v>
      </c>
      <c r="P29" s="82">
        <f t="shared" si="6"/>
        <v>0.36569609490751626</v>
      </c>
      <c r="Q29" s="82">
        <f t="shared" si="6"/>
        <v>2.8055208276614646E-2</v>
      </c>
      <c r="R29" s="83">
        <f t="shared" si="6"/>
        <v>5.2174986544271159E-4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0.28015802774609888</v>
      </c>
      <c r="C33" s="39">
        <v>4608.654152221623</v>
      </c>
      <c r="D33" s="39">
        <v>743.08102641523215</v>
      </c>
      <c r="E33" s="39">
        <v>0</v>
      </c>
      <c r="F33" s="235"/>
      <c r="G33" s="39">
        <v>0</v>
      </c>
      <c r="H33" s="39">
        <v>0</v>
      </c>
      <c r="I33" s="41">
        <f>SUM(B33:H33)</f>
        <v>5352.0153366646018</v>
      </c>
      <c r="J33" s="1"/>
      <c r="K33" s="88" t="s">
        <v>7</v>
      </c>
      <c r="L33" s="39">
        <v>0.28015802774609888</v>
      </c>
      <c r="M33" s="39">
        <v>4608.654152221623</v>
      </c>
      <c r="N33" s="39">
        <v>743.08102641523215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5352.0153366646018</v>
      </c>
      <c r="T33" s="1"/>
      <c r="U33" s="91" t="s">
        <v>7</v>
      </c>
      <c r="V33" s="92">
        <v>0.28015802774609888</v>
      </c>
      <c r="W33" s="92">
        <v>0</v>
      </c>
      <c r="X33" s="92">
        <v>0</v>
      </c>
      <c r="Y33" s="92">
        <v>4608.654152221623</v>
      </c>
      <c r="Z33" s="92">
        <v>743.08102641523215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5352.0153366646018</v>
      </c>
      <c r="AJ33" s="136" t="str">
        <f>IF(ABS(S33-AI33)&gt;0.001,S33-AI33,"")</f>
        <v/>
      </c>
    </row>
    <row r="34" spans="1:36" ht="15">
      <c r="A34" s="25" t="s">
        <v>8</v>
      </c>
      <c r="B34" s="46">
        <v>0</v>
      </c>
      <c r="C34" s="46">
        <v>0</v>
      </c>
      <c r="D34" s="46">
        <v>1667.3749485704209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1667.3749485704209</v>
      </c>
      <c r="J34" s="1"/>
      <c r="K34" s="49" t="s">
        <v>8</v>
      </c>
      <c r="L34" s="50">
        <v>0</v>
      </c>
      <c r="M34" s="50">
        <v>0</v>
      </c>
      <c r="N34" s="50">
        <v>1667.3749485704209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1667.3749485704209</v>
      </c>
      <c r="T34" s="1"/>
      <c r="U34" s="96" t="s">
        <v>8</v>
      </c>
      <c r="V34" s="97">
        <v>0</v>
      </c>
      <c r="W34" s="97">
        <v>0</v>
      </c>
      <c r="X34" s="97">
        <v>0</v>
      </c>
      <c r="Y34" s="97">
        <v>0</v>
      </c>
      <c r="Z34" s="97">
        <v>1667.3749485704209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1667.3749485704209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0</v>
      </c>
      <c r="C35" s="43">
        <v>0</v>
      </c>
      <c r="D35" s="43">
        <v>5906.6366266780533</v>
      </c>
      <c r="E35" s="43">
        <v>0</v>
      </c>
      <c r="F35" s="236"/>
      <c r="G35" s="43">
        <v>0</v>
      </c>
      <c r="H35" s="53">
        <v>0</v>
      </c>
      <c r="I35" s="41">
        <f t="shared" si="7"/>
        <v>5906.6366266780533</v>
      </c>
      <c r="J35" s="1"/>
      <c r="K35" s="54" t="s">
        <v>10</v>
      </c>
      <c r="L35" s="43">
        <v>0</v>
      </c>
      <c r="M35" s="43">
        <v>0</v>
      </c>
      <c r="N35" s="43">
        <v>5906.6366266780533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5906.6366266780533</v>
      </c>
      <c r="T35" s="1"/>
      <c r="U35" s="100" t="s">
        <v>10</v>
      </c>
      <c r="V35" s="92">
        <v>0</v>
      </c>
      <c r="W35" s="92">
        <v>0</v>
      </c>
      <c r="X35" s="92">
        <v>0</v>
      </c>
      <c r="Y35" s="92">
        <v>0</v>
      </c>
      <c r="Z35" s="92">
        <v>5906.6366266780533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5906.6366266780533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93.815328800000046</v>
      </c>
      <c r="D36" s="46">
        <v>1221.6949153786381</v>
      </c>
      <c r="E36" s="46">
        <v>0</v>
      </c>
      <c r="F36" s="236"/>
      <c r="G36" s="46">
        <v>0</v>
      </c>
      <c r="H36" s="47">
        <v>0</v>
      </c>
      <c r="I36" s="48">
        <f t="shared" si="7"/>
        <v>1315.5102441786382</v>
      </c>
      <c r="J36" s="1"/>
      <c r="K36" s="49" t="s">
        <v>58</v>
      </c>
      <c r="L36" s="50">
        <v>0</v>
      </c>
      <c r="M36" s="50">
        <v>93.815328800000046</v>
      </c>
      <c r="N36" s="50">
        <v>1221.6949153786381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1315.5102441786382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93.815328800000046</v>
      </c>
      <c r="Z36" s="97">
        <v>1221.6949153786381</v>
      </c>
      <c r="AA36" s="97">
        <v>0</v>
      </c>
      <c r="AB36" s="97">
        <v>0</v>
      </c>
      <c r="AC36" s="98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9">
        <f t="shared" si="9"/>
        <v>1315.5102441786382</v>
      </c>
      <c r="AJ36" t="str">
        <f t="shared" si="10"/>
        <v/>
      </c>
    </row>
    <row r="37" spans="1:36" ht="15">
      <c r="A37" s="26" t="s">
        <v>16</v>
      </c>
      <c r="B37" s="43">
        <v>677.09104807519259</v>
      </c>
      <c r="C37" s="43">
        <v>460.1955473120691</v>
      </c>
      <c r="D37" s="43">
        <v>573.47859833594111</v>
      </c>
      <c r="E37" s="43">
        <v>0</v>
      </c>
      <c r="F37" s="236"/>
      <c r="G37" s="43">
        <v>0</v>
      </c>
      <c r="H37" s="53">
        <v>0</v>
      </c>
      <c r="I37" s="41">
        <f t="shared" si="7"/>
        <v>1710.7651937232029</v>
      </c>
      <c r="J37" s="1"/>
      <c r="K37" s="54" t="s">
        <v>16</v>
      </c>
      <c r="L37" s="43">
        <v>677.09104807519259</v>
      </c>
      <c r="M37" s="43">
        <v>460.1955473120691</v>
      </c>
      <c r="N37" s="43">
        <v>573.47859833594111</v>
      </c>
      <c r="O37" s="43">
        <v>0</v>
      </c>
      <c r="P37" s="43">
        <v>0</v>
      </c>
      <c r="Q37" s="43">
        <v>0</v>
      </c>
      <c r="R37" s="44">
        <v>0</v>
      </c>
      <c r="S37" s="45">
        <f t="shared" si="8"/>
        <v>1710.7651937232029</v>
      </c>
      <c r="T37" s="1"/>
      <c r="U37" s="100" t="s">
        <v>16</v>
      </c>
      <c r="V37" s="92">
        <v>671.41716875566453</v>
      </c>
      <c r="W37" s="92">
        <v>0</v>
      </c>
      <c r="X37" s="92">
        <v>0</v>
      </c>
      <c r="Y37" s="92">
        <v>460.1955473120691</v>
      </c>
      <c r="Z37" s="92">
        <v>569.01113604323416</v>
      </c>
      <c r="AA37" s="92">
        <v>0</v>
      </c>
      <c r="AB37" s="92">
        <v>0</v>
      </c>
      <c r="AC37" s="93">
        <v>10.141341612235069</v>
      </c>
      <c r="AD37" s="94">
        <v>5.6738793195280923</v>
      </c>
      <c r="AE37" s="94">
        <v>0</v>
      </c>
      <c r="AF37" s="94">
        <v>0</v>
      </c>
      <c r="AG37" s="94">
        <v>4.4674622927069763</v>
      </c>
      <c r="AH37" s="94">
        <v>0</v>
      </c>
      <c r="AI37" s="95">
        <f t="shared" si="9"/>
        <v>1710.7651937232026</v>
      </c>
      <c r="AJ37" t="str">
        <f t="shared" si="10"/>
        <v/>
      </c>
    </row>
    <row r="38" spans="1:36" ht="15">
      <c r="A38" s="25" t="s">
        <v>15</v>
      </c>
      <c r="B38" s="46">
        <v>133.21173777334727</v>
      </c>
      <c r="C38" s="46">
        <v>15.29289077417301</v>
      </c>
      <c r="D38" s="46">
        <v>165.32342069650326</v>
      </c>
      <c r="E38" s="46">
        <v>0</v>
      </c>
      <c r="F38" s="236"/>
      <c r="G38" s="46">
        <v>0</v>
      </c>
      <c r="H38" s="47">
        <v>0</v>
      </c>
      <c r="I38" s="48">
        <f t="shared" si="7"/>
        <v>313.82804924402353</v>
      </c>
      <c r="J38" s="1"/>
      <c r="K38" s="49" t="s">
        <v>15</v>
      </c>
      <c r="L38" s="50">
        <v>133.21173777334727</v>
      </c>
      <c r="M38" s="50">
        <v>15.29289077417301</v>
      </c>
      <c r="N38" s="50">
        <v>165.32342069650326</v>
      </c>
      <c r="O38" s="50">
        <v>0</v>
      </c>
      <c r="P38" s="50">
        <v>0</v>
      </c>
      <c r="Q38" s="50">
        <v>0</v>
      </c>
      <c r="R38" s="51">
        <v>0</v>
      </c>
      <c r="S38" s="52">
        <f t="shared" si="8"/>
        <v>313.82804924402353</v>
      </c>
      <c r="T38" s="1"/>
      <c r="U38" s="96" t="s">
        <v>59</v>
      </c>
      <c r="V38" s="97">
        <v>130.31207461937066</v>
      </c>
      <c r="W38" s="97">
        <v>0</v>
      </c>
      <c r="X38" s="97">
        <v>0</v>
      </c>
      <c r="Y38" s="97">
        <v>15.29289077417301</v>
      </c>
      <c r="Z38" s="97">
        <v>165.32342069650326</v>
      </c>
      <c r="AA38" s="97">
        <v>0</v>
      </c>
      <c r="AB38" s="97">
        <v>0</v>
      </c>
      <c r="AC38" s="98">
        <v>2.8996631539766242</v>
      </c>
      <c r="AD38" s="97">
        <v>2.8996631539766242</v>
      </c>
      <c r="AE38" s="97">
        <v>0</v>
      </c>
      <c r="AF38" s="97">
        <v>0</v>
      </c>
      <c r="AG38" s="97">
        <v>0</v>
      </c>
      <c r="AH38" s="97">
        <v>0</v>
      </c>
      <c r="AI38" s="99">
        <f t="shared" si="9"/>
        <v>313.82804924402359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0</v>
      </c>
      <c r="E39" s="43">
        <v>9271.249180841347</v>
      </c>
      <c r="F39" s="236"/>
      <c r="G39" s="43">
        <v>0</v>
      </c>
      <c r="H39" s="53">
        <v>0</v>
      </c>
      <c r="I39" s="41">
        <f t="shared" si="7"/>
        <v>9271.249180841347</v>
      </c>
      <c r="J39" s="1"/>
      <c r="K39" s="54" t="s">
        <v>60</v>
      </c>
      <c r="L39" s="43">
        <v>0</v>
      </c>
      <c r="M39" s="43">
        <v>0</v>
      </c>
      <c r="N39" s="43">
        <v>0</v>
      </c>
      <c r="O39" s="43">
        <v>9271.249180841347</v>
      </c>
      <c r="P39" s="43">
        <v>14080.90959539723</v>
      </c>
      <c r="Q39" s="43">
        <v>0</v>
      </c>
      <c r="R39" s="44">
        <v>0</v>
      </c>
      <c r="S39" s="45">
        <f t="shared" si="8"/>
        <v>23352.158776238575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8522.988565020225</v>
      </c>
      <c r="AB39" s="92">
        <v>14080.90959539723</v>
      </c>
      <c r="AC39" s="93">
        <v>748.26061582112231</v>
      </c>
      <c r="AD39" s="92">
        <v>0</v>
      </c>
      <c r="AE39" s="92">
        <v>0</v>
      </c>
      <c r="AF39" s="92">
        <v>0</v>
      </c>
      <c r="AG39" s="92">
        <v>0</v>
      </c>
      <c r="AH39" s="92">
        <v>748.26061582112231</v>
      </c>
      <c r="AI39" s="95">
        <f t="shared" si="9"/>
        <v>23352.158776238579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0</v>
      </c>
      <c r="D40" s="46">
        <v>0</v>
      </c>
      <c r="E40" s="46">
        <v>114.96588517718327</v>
      </c>
      <c r="F40" s="236"/>
      <c r="G40" s="46">
        <v>0</v>
      </c>
      <c r="H40" s="47">
        <v>0</v>
      </c>
      <c r="I40" s="48">
        <f t="shared" si="7"/>
        <v>114.96588517718327</v>
      </c>
      <c r="J40" s="1"/>
      <c r="K40" s="49" t="s">
        <v>12</v>
      </c>
      <c r="L40" s="50">
        <v>0</v>
      </c>
      <c r="M40" s="50">
        <v>0</v>
      </c>
      <c r="N40" s="50">
        <v>0</v>
      </c>
      <c r="O40" s="50">
        <v>114.96588517718327</v>
      </c>
      <c r="P40" s="50">
        <v>510.3662272727131</v>
      </c>
      <c r="Q40" s="50">
        <v>0</v>
      </c>
      <c r="R40" s="51">
        <v>0</v>
      </c>
      <c r="S40" s="52">
        <f t="shared" si="8"/>
        <v>625.33211244989639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0</v>
      </c>
      <c r="Z40" s="97">
        <v>0</v>
      </c>
      <c r="AA40" s="97">
        <v>66.406056594800219</v>
      </c>
      <c r="AB40" s="97">
        <v>510.43278009943879</v>
      </c>
      <c r="AC40" s="98">
        <v>48.559828582383034</v>
      </c>
      <c r="AD40" s="97">
        <v>0</v>
      </c>
      <c r="AE40" s="97">
        <v>0</v>
      </c>
      <c r="AF40" s="97">
        <v>0</v>
      </c>
      <c r="AG40" s="97">
        <v>0</v>
      </c>
      <c r="AH40" s="97">
        <v>48.559828582383034</v>
      </c>
      <c r="AI40" s="99">
        <f t="shared" si="9"/>
        <v>625.39866527662207</v>
      </c>
      <c r="AJ40">
        <f t="shared" si="10"/>
        <v>-6.655282672568319E-2</v>
      </c>
    </row>
    <row r="41" spans="1:36" ht="15">
      <c r="A41" s="26" t="s">
        <v>61</v>
      </c>
      <c r="B41" s="43">
        <v>0</v>
      </c>
      <c r="C41" s="43">
        <v>0</v>
      </c>
      <c r="D41" s="43">
        <v>0</v>
      </c>
      <c r="E41" s="43">
        <v>0</v>
      </c>
      <c r="F41" s="236"/>
      <c r="G41" s="43">
        <v>0</v>
      </c>
      <c r="H41" s="53">
        <v>0</v>
      </c>
      <c r="I41" s="41">
        <f t="shared" si="7"/>
        <v>0</v>
      </c>
      <c r="J41" s="1"/>
      <c r="K41" s="54" t="s">
        <v>61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4">
        <v>0</v>
      </c>
      <c r="S41" s="45">
        <f t="shared" si="8"/>
        <v>0</v>
      </c>
      <c r="T41" s="1"/>
      <c r="U41" s="100" t="s">
        <v>61</v>
      </c>
      <c r="V41" s="92">
        <v>0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0</v>
      </c>
      <c r="AC41" s="93">
        <v>0</v>
      </c>
      <c r="AD41" s="92">
        <v>0</v>
      </c>
      <c r="AE41" s="92">
        <v>0</v>
      </c>
      <c r="AF41" s="92">
        <v>0</v>
      </c>
      <c r="AG41" s="92">
        <v>0</v>
      </c>
      <c r="AH41" s="92">
        <v>0</v>
      </c>
      <c r="AI41" s="95">
        <f t="shared" si="9"/>
        <v>0</v>
      </c>
      <c r="AJ41" t="str">
        <f t="shared" si="10"/>
        <v/>
      </c>
    </row>
    <row r="42" spans="1:36" ht="15">
      <c r="A42" s="25" t="s">
        <v>17</v>
      </c>
      <c r="B42" s="46">
        <v>223.25796224340476</v>
      </c>
      <c r="C42" s="46">
        <v>17.679391315970292</v>
      </c>
      <c r="D42" s="46">
        <v>865.0180993276681</v>
      </c>
      <c r="E42" s="46">
        <v>152.547982216957</v>
      </c>
      <c r="F42" s="236"/>
      <c r="G42" s="46">
        <v>0</v>
      </c>
      <c r="H42" s="47">
        <v>0</v>
      </c>
      <c r="I42" s="48">
        <f t="shared" si="7"/>
        <v>1258.5034351040001</v>
      </c>
      <c r="J42" s="1"/>
      <c r="K42" s="49" t="s">
        <v>17</v>
      </c>
      <c r="L42" s="50">
        <v>223.25796224340476</v>
      </c>
      <c r="M42" s="50">
        <v>17.679391315970292</v>
      </c>
      <c r="N42" s="50">
        <v>865.0180993276681</v>
      </c>
      <c r="O42" s="50">
        <v>152.547982216957</v>
      </c>
      <c r="P42" s="50">
        <v>51.829293425020651</v>
      </c>
      <c r="Q42" s="50">
        <v>0</v>
      </c>
      <c r="R42" s="51">
        <v>0</v>
      </c>
      <c r="S42" s="52">
        <f t="shared" si="8"/>
        <v>1310.3327285290209</v>
      </c>
      <c r="T42" s="1"/>
      <c r="U42" s="96" t="s">
        <v>17</v>
      </c>
      <c r="V42" s="97">
        <v>223.25796224340476</v>
      </c>
      <c r="W42" s="97">
        <v>0</v>
      </c>
      <c r="X42" s="97">
        <v>0</v>
      </c>
      <c r="Y42" s="97">
        <v>17.679391315970292</v>
      </c>
      <c r="Z42" s="97">
        <v>865.0180993276681</v>
      </c>
      <c r="AA42" s="97">
        <v>97.145801236802612</v>
      </c>
      <c r="AB42" s="97">
        <v>51.829293425020651</v>
      </c>
      <c r="AC42" s="98">
        <v>55.402180980154348</v>
      </c>
      <c r="AD42" s="97">
        <v>0</v>
      </c>
      <c r="AE42" s="97">
        <v>0</v>
      </c>
      <c r="AF42" s="97">
        <v>0</v>
      </c>
      <c r="AG42" s="97">
        <v>0</v>
      </c>
      <c r="AH42" s="97">
        <v>55.402180980154348</v>
      </c>
      <c r="AI42" s="99">
        <f t="shared" si="9"/>
        <v>1310.3327285290206</v>
      </c>
      <c r="AJ42" t="str">
        <f t="shared" si="10"/>
        <v/>
      </c>
    </row>
    <row r="43" spans="1:36" ht="15">
      <c r="A43" s="26" t="s">
        <v>19</v>
      </c>
      <c r="B43" s="43">
        <v>16398.885886091641</v>
      </c>
      <c r="C43" s="43">
        <v>49034.12519103747</v>
      </c>
      <c r="D43" s="43">
        <v>47969.218105378204</v>
      </c>
      <c r="E43" s="43">
        <v>2179.8061956955671</v>
      </c>
      <c r="F43" s="236"/>
      <c r="G43" s="43">
        <v>4.110215216401147</v>
      </c>
      <c r="H43" s="53">
        <v>0</v>
      </c>
      <c r="I43" s="41">
        <f t="shared" si="7"/>
        <v>115586.14559341928</v>
      </c>
      <c r="J43" s="1"/>
      <c r="K43" s="54" t="s">
        <v>19</v>
      </c>
      <c r="L43" s="43">
        <v>16398.885886091641</v>
      </c>
      <c r="M43" s="43">
        <v>49034.12519103747</v>
      </c>
      <c r="N43" s="43">
        <v>47969.218105378204</v>
      </c>
      <c r="O43" s="43">
        <v>2179.8061956955671</v>
      </c>
      <c r="P43" s="43">
        <v>268.45941715959941</v>
      </c>
      <c r="Q43" s="43">
        <v>4.110215216401147</v>
      </c>
      <c r="R43" s="44">
        <v>0</v>
      </c>
      <c r="S43" s="45">
        <f t="shared" si="8"/>
        <v>115854.60501057887</v>
      </c>
      <c r="T43" s="1"/>
      <c r="U43" s="100" t="s">
        <v>89</v>
      </c>
      <c r="V43" s="92">
        <v>16059.526791568249</v>
      </c>
      <c r="W43" s="92">
        <v>150.7192844810948</v>
      </c>
      <c r="X43" s="92">
        <v>4.110215216401147</v>
      </c>
      <c r="Y43" s="92">
        <v>49034.12519103747</v>
      </c>
      <c r="Z43" s="92">
        <v>45947.744657006529</v>
      </c>
      <c r="AA43" s="92">
        <v>821.80474052155296</v>
      </c>
      <c r="AB43" s="92">
        <v>268.45941715959941</v>
      </c>
      <c r="AC43" s="93">
        <v>3568.1147135879896</v>
      </c>
      <c r="AD43" s="92">
        <v>188.63981004229925</v>
      </c>
      <c r="AE43" s="92">
        <v>0</v>
      </c>
      <c r="AF43" s="92">
        <v>0</v>
      </c>
      <c r="AG43" s="92">
        <v>2021.4734483716757</v>
      </c>
      <c r="AH43" s="92">
        <v>1358.0014551740142</v>
      </c>
      <c r="AI43" s="95">
        <f t="shared" si="9"/>
        <v>115854.60501057887</v>
      </c>
      <c r="AJ43" t="str">
        <f t="shared" si="10"/>
        <v/>
      </c>
    </row>
    <row r="44" spans="1:36" ht="15">
      <c r="A44" s="25" t="s">
        <v>27</v>
      </c>
      <c r="B44" s="46">
        <v>5065.2571705224263</v>
      </c>
      <c r="C44" s="46">
        <v>3324.2662269507159</v>
      </c>
      <c r="D44" s="46">
        <v>15805.597556539238</v>
      </c>
      <c r="E44" s="46">
        <v>71033.420272879201</v>
      </c>
      <c r="F44" s="236"/>
      <c r="G44" s="46">
        <v>7409.7849393883789</v>
      </c>
      <c r="H44" s="47">
        <v>573.97925943034829</v>
      </c>
      <c r="I44" s="48">
        <f t="shared" si="7"/>
        <v>103212.30542571031</v>
      </c>
      <c r="J44" s="1"/>
      <c r="K44" s="49" t="s">
        <v>27</v>
      </c>
      <c r="L44" s="50">
        <v>5065.2571705224263</v>
      </c>
      <c r="M44" s="50">
        <v>3324.2662269507159</v>
      </c>
      <c r="N44" s="50">
        <v>15805.597556539238</v>
      </c>
      <c r="O44" s="50">
        <v>71033.420272879201</v>
      </c>
      <c r="P44" s="50">
        <v>230.19456301771035</v>
      </c>
      <c r="Q44" s="50">
        <v>7409.7849393883789</v>
      </c>
      <c r="R44" s="51">
        <v>573.97925943034829</v>
      </c>
      <c r="S44" s="52">
        <f t="shared" si="8"/>
        <v>103442.49998872801</v>
      </c>
      <c r="T44" s="1"/>
      <c r="U44" s="96" t="s">
        <v>27</v>
      </c>
      <c r="V44" s="97">
        <v>1032.6503684344787</v>
      </c>
      <c r="W44" s="97">
        <v>3983.5093341647048</v>
      </c>
      <c r="X44" s="97">
        <v>7409.7849393883789</v>
      </c>
      <c r="Y44" s="97">
        <v>3324.2662269507159</v>
      </c>
      <c r="Z44" s="97">
        <v>15615.766664241157</v>
      </c>
      <c r="AA44" s="97">
        <v>70487.812851756156</v>
      </c>
      <c r="AB44" s="97">
        <v>230.19456301771035</v>
      </c>
      <c r="AC44" s="98">
        <v>1358.5150407747399</v>
      </c>
      <c r="AD44" s="97">
        <v>49.097467923243109</v>
      </c>
      <c r="AE44" s="97">
        <v>337.14917395000987</v>
      </c>
      <c r="AF44" s="97">
        <v>573.97925943034829</v>
      </c>
      <c r="AG44" s="97">
        <v>189.83089229808223</v>
      </c>
      <c r="AH44" s="97">
        <v>208.45824717305618</v>
      </c>
      <c r="AI44" s="99">
        <f t="shared" si="9"/>
        <v>103442.49998872804</v>
      </c>
      <c r="AJ44" t="str">
        <f t="shared" si="10"/>
        <v/>
      </c>
    </row>
    <row r="45" spans="1:36" ht="15">
      <c r="A45" s="26" t="s">
        <v>26</v>
      </c>
      <c r="B45" s="43">
        <v>4056.8435344490813</v>
      </c>
      <c r="C45" s="43">
        <v>2531.1223521270849</v>
      </c>
      <c r="D45" s="43">
        <v>4454.273329959201</v>
      </c>
      <c r="E45" s="43">
        <v>0</v>
      </c>
      <c r="F45" s="236"/>
      <c r="G45" s="43">
        <v>0</v>
      </c>
      <c r="H45" s="53">
        <v>0</v>
      </c>
      <c r="I45" s="41">
        <f t="shared" si="7"/>
        <v>11042.239216535367</v>
      </c>
      <c r="J45" s="1"/>
      <c r="K45" s="54" t="s">
        <v>26</v>
      </c>
      <c r="L45" s="43">
        <v>4056.8435344490813</v>
      </c>
      <c r="M45" s="43">
        <v>2531.1223521270849</v>
      </c>
      <c r="N45" s="43">
        <v>4454.273329959201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11042.239216535367</v>
      </c>
      <c r="T45" s="1"/>
      <c r="U45" s="100" t="s">
        <v>26</v>
      </c>
      <c r="V45" s="92">
        <v>4038.8917531600091</v>
      </c>
      <c r="W45" s="92">
        <v>0.2011885137114772</v>
      </c>
      <c r="X45" s="92">
        <v>0</v>
      </c>
      <c r="Y45" s="92">
        <v>2531.1223521270849</v>
      </c>
      <c r="Z45" s="92">
        <v>1894.5213142223142</v>
      </c>
      <c r="AA45" s="92">
        <v>0</v>
      </c>
      <c r="AB45" s="92">
        <v>0</v>
      </c>
      <c r="AC45" s="93">
        <v>2577.5026085122481</v>
      </c>
      <c r="AD45" s="92">
        <v>17.750592775361028</v>
      </c>
      <c r="AE45" s="92">
        <v>0</v>
      </c>
      <c r="AF45" s="92">
        <v>0</v>
      </c>
      <c r="AG45" s="92">
        <v>2559.7520157368867</v>
      </c>
      <c r="AH45" s="92">
        <v>0</v>
      </c>
      <c r="AI45" s="95">
        <f t="shared" si="9"/>
        <v>11042.239216535369</v>
      </c>
      <c r="AJ45" t="str">
        <f t="shared" si="10"/>
        <v/>
      </c>
    </row>
    <row r="46" spans="1:36" ht="15">
      <c r="A46" s="25" t="s">
        <v>23</v>
      </c>
      <c r="B46" s="46">
        <v>11.119700755016773</v>
      </c>
      <c r="C46" s="46">
        <v>4.1502649822094083E-2</v>
      </c>
      <c r="D46" s="46">
        <v>0</v>
      </c>
      <c r="E46" s="46">
        <v>0</v>
      </c>
      <c r="F46" s="236"/>
      <c r="G46" s="46">
        <v>0</v>
      </c>
      <c r="H46" s="47">
        <v>0</v>
      </c>
      <c r="I46" s="48">
        <f t="shared" si="7"/>
        <v>11.161203404838867</v>
      </c>
      <c r="J46" s="1"/>
      <c r="K46" s="49" t="s">
        <v>23</v>
      </c>
      <c r="L46" s="50">
        <v>11.119700755016773</v>
      </c>
      <c r="M46" s="50">
        <v>4.1502649822094083E-2</v>
      </c>
      <c r="N46" s="50">
        <v>0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11.161203404838867</v>
      </c>
      <c r="T46" s="1"/>
      <c r="U46" s="96" t="s">
        <v>62</v>
      </c>
      <c r="V46" s="97">
        <v>11.119700755016773</v>
      </c>
      <c r="W46" s="97">
        <v>0</v>
      </c>
      <c r="X46" s="97">
        <v>0</v>
      </c>
      <c r="Y46" s="97">
        <v>4.1502649822094083E-2</v>
      </c>
      <c r="Z46" s="97">
        <v>0</v>
      </c>
      <c r="AA46" s="97">
        <v>0</v>
      </c>
      <c r="AB46" s="97">
        <v>0</v>
      </c>
      <c r="AC46" s="98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11.161203404838867</v>
      </c>
      <c r="AJ46" t="str">
        <f t="shared" si="10"/>
        <v/>
      </c>
    </row>
    <row r="47" spans="1:36" ht="15">
      <c r="A47" s="26" t="s">
        <v>24</v>
      </c>
      <c r="B47" s="43">
        <v>3321.4971722694172</v>
      </c>
      <c r="C47" s="43">
        <v>34687.48672926781</v>
      </c>
      <c r="D47" s="43">
        <v>12824.057457338995</v>
      </c>
      <c r="E47" s="43">
        <v>264.05408590558801</v>
      </c>
      <c r="F47" s="236"/>
      <c r="G47" s="43">
        <v>0</v>
      </c>
      <c r="H47" s="53">
        <v>0</v>
      </c>
      <c r="I47" s="41">
        <f t="shared" si="7"/>
        <v>51097.095444781815</v>
      </c>
      <c r="J47" s="1"/>
      <c r="K47" s="54" t="s">
        <v>24</v>
      </c>
      <c r="L47" s="43">
        <v>3321.4971722694172</v>
      </c>
      <c r="M47" s="43">
        <v>34687.48672926781</v>
      </c>
      <c r="N47" s="43">
        <v>12824.057457338995</v>
      </c>
      <c r="O47" s="43">
        <v>264.05408590558801</v>
      </c>
      <c r="P47" s="43">
        <v>1256.9613340398271</v>
      </c>
      <c r="Q47" s="43">
        <v>0</v>
      </c>
      <c r="R47" s="44">
        <v>0</v>
      </c>
      <c r="S47" s="45">
        <f t="shared" si="8"/>
        <v>52354.056778821643</v>
      </c>
      <c r="T47" s="1"/>
      <c r="U47" s="100" t="s">
        <v>24</v>
      </c>
      <c r="V47" s="92">
        <v>3321.4971722694172</v>
      </c>
      <c r="W47" s="92">
        <v>0</v>
      </c>
      <c r="X47" s="92">
        <v>0</v>
      </c>
      <c r="Y47" s="92">
        <v>34687.48672926781</v>
      </c>
      <c r="Z47" s="92">
        <v>7590.6368676768825</v>
      </c>
      <c r="AA47" s="92">
        <v>0</v>
      </c>
      <c r="AB47" s="92">
        <v>1256.9613340398271</v>
      </c>
      <c r="AC47" s="93">
        <v>5497.4746755676997</v>
      </c>
      <c r="AD47" s="92">
        <v>0</v>
      </c>
      <c r="AE47" s="92">
        <v>0</v>
      </c>
      <c r="AF47" s="92">
        <v>0</v>
      </c>
      <c r="AG47" s="92">
        <v>5233.4205896621106</v>
      </c>
      <c r="AH47" s="92">
        <v>264.05408590558801</v>
      </c>
      <c r="AI47" s="95">
        <f t="shared" si="9"/>
        <v>52354.056778821636</v>
      </c>
      <c r="AJ47" t="str">
        <f t="shared" si="10"/>
        <v/>
      </c>
    </row>
    <row r="48" spans="1:36" ht="15">
      <c r="A48" s="25" t="s">
        <v>22</v>
      </c>
      <c r="B48" s="46">
        <v>705.70784285097568</v>
      </c>
      <c r="C48" s="46">
        <v>2843.3907258643408</v>
      </c>
      <c r="D48" s="46">
        <v>7912.322467621033</v>
      </c>
      <c r="E48" s="46">
        <v>0</v>
      </c>
      <c r="F48" s="236"/>
      <c r="G48" s="46">
        <v>0</v>
      </c>
      <c r="H48" s="47">
        <v>0</v>
      </c>
      <c r="I48" s="48">
        <f t="shared" si="7"/>
        <v>11461.421036336349</v>
      </c>
      <c r="J48" s="1"/>
      <c r="K48" s="49" t="s">
        <v>22</v>
      </c>
      <c r="L48" s="50">
        <v>705.70784285097568</v>
      </c>
      <c r="M48" s="50">
        <v>2843.3907258643408</v>
      </c>
      <c r="N48" s="50">
        <v>7912.322467621033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11461.421036336349</v>
      </c>
      <c r="T48" s="1"/>
      <c r="U48" s="96" t="s">
        <v>63</v>
      </c>
      <c r="V48" s="97">
        <v>705.70784285097568</v>
      </c>
      <c r="W48" s="97">
        <v>0</v>
      </c>
      <c r="X48" s="97">
        <v>0</v>
      </c>
      <c r="Y48" s="97">
        <v>2843.3907258643408</v>
      </c>
      <c r="Z48" s="97">
        <v>7826.2898046005967</v>
      </c>
      <c r="AA48" s="97">
        <v>0</v>
      </c>
      <c r="AB48" s="97">
        <v>0</v>
      </c>
      <c r="AC48" s="98">
        <v>86.032663020437354</v>
      </c>
      <c r="AD48" s="97">
        <v>0</v>
      </c>
      <c r="AE48" s="97">
        <v>0</v>
      </c>
      <c r="AF48" s="97">
        <v>0</v>
      </c>
      <c r="AG48" s="97">
        <v>86.032663020437354</v>
      </c>
      <c r="AH48" s="97">
        <v>0</v>
      </c>
      <c r="AI48" s="99">
        <f t="shared" si="9"/>
        <v>11461.421036336351</v>
      </c>
      <c r="AJ48" t="str">
        <f t="shared" si="10"/>
        <v/>
      </c>
    </row>
    <row r="49" spans="1:36" ht="15">
      <c r="A49" s="27" t="s">
        <v>66</v>
      </c>
      <c r="B49" s="43">
        <v>319.98115479961683</v>
      </c>
      <c r="C49" s="43">
        <v>0</v>
      </c>
      <c r="D49" s="43">
        <v>4012.638995196251</v>
      </c>
      <c r="E49" s="43">
        <v>0</v>
      </c>
      <c r="F49" s="236"/>
      <c r="G49" s="43">
        <v>0</v>
      </c>
      <c r="H49" s="53">
        <v>0</v>
      </c>
      <c r="I49" s="41">
        <f t="shared" si="7"/>
        <v>4332.6201499958679</v>
      </c>
      <c r="J49" s="1"/>
      <c r="K49" s="55" t="s">
        <v>66</v>
      </c>
      <c r="L49" s="43">
        <v>319.98115479961683</v>
      </c>
      <c r="M49" s="43">
        <v>0</v>
      </c>
      <c r="N49" s="43">
        <v>4012.638995196251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4332.6201499958679</v>
      </c>
      <c r="T49" s="1"/>
      <c r="U49" s="101" t="s">
        <v>64</v>
      </c>
      <c r="V49" s="92">
        <v>290.91394622541952</v>
      </c>
      <c r="W49" s="92">
        <v>15.265522217687474</v>
      </c>
      <c r="X49" s="92">
        <v>0</v>
      </c>
      <c r="Y49" s="92">
        <v>0</v>
      </c>
      <c r="Z49" s="92">
        <v>4012.638995196251</v>
      </c>
      <c r="AA49" s="92">
        <v>0</v>
      </c>
      <c r="AB49" s="92">
        <v>0</v>
      </c>
      <c r="AC49" s="93">
        <v>12.251336075161641</v>
      </c>
      <c r="AD49" s="94">
        <v>12.251336075161641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4331.0697997145198</v>
      </c>
      <c r="AJ49">
        <f t="shared" si="10"/>
        <v>1.5503502813480736</v>
      </c>
    </row>
    <row r="50" spans="1:36">
      <c r="A50" s="28" t="s">
        <v>25</v>
      </c>
      <c r="B50" s="56">
        <v>319.98115479961683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319.98115479961683</v>
      </c>
      <c r="J50" s="1"/>
      <c r="K50" s="59" t="s">
        <v>25</v>
      </c>
      <c r="L50" s="60">
        <v>319.98115479961683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319.98115479961683</v>
      </c>
      <c r="T50" s="1"/>
      <c r="U50" s="102" t="s">
        <v>68</v>
      </c>
      <c r="V50" s="103">
        <v>291.89486878660904</v>
      </c>
      <c r="W50" s="103">
        <v>15.265522217687474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12.820763795320371</v>
      </c>
      <c r="AD50" s="103">
        <v>12.820763795320371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319.98115479961689</v>
      </c>
      <c r="AJ50" t="str">
        <f>IF(ABS(S50-AI50)&gt;0.2,S50-AI50,"")</f>
        <v/>
      </c>
    </row>
    <row r="51" spans="1:36">
      <c r="A51" s="29" t="s">
        <v>20</v>
      </c>
      <c r="B51" s="63">
        <v>0</v>
      </c>
      <c r="C51" s="63">
        <v>0</v>
      </c>
      <c r="D51" s="63">
        <v>783.04989251694235</v>
      </c>
      <c r="E51" s="63">
        <v>0</v>
      </c>
      <c r="F51" s="236"/>
      <c r="G51" s="63">
        <v>0</v>
      </c>
      <c r="H51" s="64">
        <v>0</v>
      </c>
      <c r="I51" s="65">
        <f t="shared" si="7"/>
        <v>783.04989251694235</v>
      </c>
      <c r="J51" s="1"/>
      <c r="K51" s="66" t="s">
        <v>20</v>
      </c>
      <c r="L51" s="63">
        <v>0</v>
      </c>
      <c r="M51" s="63">
        <v>0</v>
      </c>
      <c r="N51" s="63">
        <v>783.04989251694235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783.04989251694235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0</v>
      </c>
      <c r="Z51" s="107">
        <v>783.04989251694235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783.04989251694235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0</v>
      </c>
      <c r="D52" s="56">
        <v>3229.5891026793088</v>
      </c>
      <c r="E52" s="56">
        <v>0</v>
      </c>
      <c r="F52" s="236"/>
      <c r="G52" s="56">
        <v>0</v>
      </c>
      <c r="H52" s="57">
        <v>0</v>
      </c>
      <c r="I52" s="58">
        <f t="shared" si="7"/>
        <v>3229.5891026793088</v>
      </c>
      <c r="J52" s="1"/>
      <c r="K52" s="59" t="s">
        <v>21</v>
      </c>
      <c r="L52" s="60">
        <v>0</v>
      </c>
      <c r="M52" s="60">
        <v>0</v>
      </c>
      <c r="N52" s="60">
        <v>3229.5891026793088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3229.5891026793088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0</v>
      </c>
      <c r="Z52" s="103">
        <v>3229.5891026793088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3229.5891026793088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30913.133367857867</v>
      </c>
      <c r="C54" s="75">
        <f t="shared" ref="C54:H54" si="11">SUM(C33:C49)</f>
        <v>97616.070038321093</v>
      </c>
      <c r="D54" s="75">
        <f t="shared" si="11"/>
        <v>104120.71554743538</v>
      </c>
      <c r="E54" s="75">
        <f t="shared" si="11"/>
        <v>83016.043602715843</v>
      </c>
      <c r="F54" s="75">
        <f t="shared" si="11"/>
        <v>0</v>
      </c>
      <c r="G54" s="75">
        <f t="shared" si="11"/>
        <v>7413.8951546047801</v>
      </c>
      <c r="H54" s="76">
        <f t="shared" si="11"/>
        <v>573.97925943034829</v>
      </c>
      <c r="I54" s="167">
        <f t="shared" si="7"/>
        <v>323653.83697036537</v>
      </c>
      <c r="J54" s="1" t="str">
        <f>+IF(ABS(SUM(I33:I49)-I54)&gt;0.0001,ABS(SUM(I33:I49)-I54),"")</f>
        <v/>
      </c>
      <c r="K54" s="77" t="s">
        <v>28</v>
      </c>
      <c r="L54" s="75">
        <f>SUM(L33:L49)</f>
        <v>30913.133367857867</v>
      </c>
      <c r="M54" s="75">
        <f t="shared" ref="M54:R54" si="12">SUM(M33:M49)</f>
        <v>97616.070038321093</v>
      </c>
      <c r="N54" s="75">
        <f t="shared" si="12"/>
        <v>104120.71554743538</v>
      </c>
      <c r="O54" s="75">
        <f t="shared" si="12"/>
        <v>83016.043602715843</v>
      </c>
      <c r="P54" s="75">
        <f t="shared" si="12"/>
        <v>16398.7204303121</v>
      </c>
      <c r="Q54" s="75">
        <f t="shared" si="12"/>
        <v>7413.8951546047801</v>
      </c>
      <c r="R54" s="76">
        <f t="shared" si="12"/>
        <v>573.97925943034829</v>
      </c>
      <c r="S54" s="78">
        <f t="shared" si="8"/>
        <v>340052.55740067747</v>
      </c>
      <c r="T54" s="1" t="str">
        <f>+IF(ABS(SUM(S33:S49)-S54)&gt;0.0001,ABS(SUM(S33:S49)-S54),"")</f>
        <v/>
      </c>
      <c r="U54" s="110" t="s">
        <v>65</v>
      </c>
      <c r="V54" s="111">
        <f>SUM(V33:V49)</f>
        <v>26485.574938909755</v>
      </c>
      <c r="W54" s="111">
        <f t="shared" ref="W54:AH54" si="13">SUM(W33:W49)</f>
        <v>4149.6953293771985</v>
      </c>
      <c r="X54" s="111">
        <f t="shared" si="13"/>
        <v>7413.8951546047801</v>
      </c>
      <c r="Y54" s="111">
        <f t="shared" si="13"/>
        <v>97616.070038321093</v>
      </c>
      <c r="Z54" s="111">
        <f t="shared" si="13"/>
        <v>94025.738476053477</v>
      </c>
      <c r="AA54" s="111">
        <f t="shared" si="13"/>
        <v>79996.158015129535</v>
      </c>
      <c r="AB54" s="111">
        <f t="shared" si="13"/>
        <v>16398.786983138827</v>
      </c>
      <c r="AC54" s="111">
        <f t="shared" si="13"/>
        <v>13965.15466768815</v>
      </c>
      <c r="AD54" s="112">
        <f t="shared" si="13"/>
        <v>276.31274928956975</v>
      </c>
      <c r="AE54" s="112">
        <f t="shared" si="13"/>
        <v>337.14917395000987</v>
      </c>
      <c r="AF54" s="112">
        <f t="shared" si="13"/>
        <v>573.97925943034829</v>
      </c>
      <c r="AG54" s="112">
        <f t="shared" si="13"/>
        <v>10094.9770713819</v>
      </c>
      <c r="AH54" s="112">
        <f t="shared" si="13"/>
        <v>2682.7364136363185</v>
      </c>
      <c r="AI54" s="113">
        <f t="shared" si="9"/>
        <v>340051.07360322273</v>
      </c>
      <c r="AJ54">
        <f t="shared" si="10"/>
        <v>1.4837974547408521</v>
      </c>
    </row>
    <row r="55" spans="1:36" ht="15" thickBot="1">
      <c r="A55" s="32" t="s">
        <v>87</v>
      </c>
      <c r="B55" s="114">
        <f>B54/$I54</f>
        <v>9.5512951915624464E-2</v>
      </c>
      <c r="C55" s="114">
        <f t="shared" ref="C55:I55" si="14">C54/$I54</f>
        <v>0.30160640439822467</v>
      </c>
      <c r="D55" s="114">
        <f t="shared" si="14"/>
        <v>0.32170394308339051</v>
      </c>
      <c r="E55" s="114">
        <f t="shared" si="14"/>
        <v>0.25649639868263641</v>
      </c>
      <c r="F55" s="114">
        <f t="shared" si="14"/>
        <v>0</v>
      </c>
      <c r="G55" s="114">
        <f t="shared" si="14"/>
        <v>2.2906866249460273E-2</v>
      </c>
      <c r="H55" s="115">
        <f t="shared" si="14"/>
        <v>1.7734356706634793E-3</v>
      </c>
      <c r="I55" s="116">
        <f t="shared" si="14"/>
        <v>1</v>
      </c>
      <c r="K55" s="81" t="s">
        <v>87</v>
      </c>
      <c r="L55" s="82">
        <f>L54/$S54</f>
        <v>9.0906928047106289E-2</v>
      </c>
      <c r="M55" s="82">
        <f t="shared" ref="M55:S55" si="15">M54/$S54</f>
        <v>0.28706171417879361</v>
      </c>
      <c r="N55" s="82">
        <f t="shared" si="15"/>
        <v>0.3061900676275518</v>
      </c>
      <c r="O55" s="82">
        <f t="shared" si="15"/>
        <v>0.24412709681491856</v>
      </c>
      <c r="P55" s="82">
        <f t="shared" si="15"/>
        <v>4.8224076171230784E-2</v>
      </c>
      <c r="Q55" s="82">
        <f t="shared" si="15"/>
        <v>2.1802203786602106E-2</v>
      </c>
      <c r="R55" s="83">
        <f t="shared" si="15"/>
        <v>1.6879133737966259E-3</v>
      </c>
      <c r="S55" s="84">
        <f t="shared" si="15"/>
        <v>1</v>
      </c>
      <c r="U55" s="117" t="s">
        <v>87</v>
      </c>
      <c r="V55" s="118">
        <f>V54/$I54</f>
        <v>8.183303243624096E-2</v>
      </c>
      <c r="W55" s="118">
        <f t="shared" ref="W55:AC55" si="16">W54/$I54</f>
        <v>1.2821400074293436E-2</v>
      </c>
      <c r="X55" s="118">
        <f t="shared" si="16"/>
        <v>2.2906866249460273E-2</v>
      </c>
      <c r="Y55" s="118">
        <f t="shared" si="16"/>
        <v>0.30160640439822467</v>
      </c>
      <c r="Z55" s="118">
        <f t="shared" si="16"/>
        <v>0.29051328220361167</v>
      </c>
      <c r="AA55" s="118">
        <f t="shared" si="16"/>
        <v>0.24716579529521907</v>
      </c>
      <c r="AB55" s="118">
        <f t="shared" si="16"/>
        <v>5.066767363749914E-2</v>
      </c>
      <c r="AC55" s="118">
        <f t="shared" si="16"/>
        <v>4.3148429193400346E-2</v>
      </c>
      <c r="AD55" s="118">
        <f t="shared" ref="AD55:AH55" si="17">AD54/$AI54</f>
        <v>8.1256249645597677E-4</v>
      </c>
      <c r="AE55" s="118">
        <f t="shared" si="17"/>
        <v>9.91466282924903E-4</v>
      </c>
      <c r="AF55" s="118">
        <f t="shared" si="17"/>
        <v>1.6879207389301669E-3</v>
      </c>
      <c r="AG55" s="118">
        <f t="shared" si="17"/>
        <v>2.9686649609466865E-2</v>
      </c>
      <c r="AH55" s="118">
        <f t="shared" si="17"/>
        <v>7.8892161263004277E-3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4.3649331927024386</v>
      </c>
      <c r="G59" s="242"/>
      <c r="H59" s="244"/>
      <c r="I59" s="41">
        <f>+F59</f>
        <v>4.3649331927024386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8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258155.40425658078</v>
      </c>
      <c r="G65" s="245"/>
      <c r="H65" s="247"/>
      <c r="I65" s="41">
        <f t="shared" si="18"/>
        <v>258155.40425658078</v>
      </c>
      <c r="J65" s="1"/>
      <c r="K65" s="54" t="s">
        <v>60</v>
      </c>
      <c r="L65" s="245"/>
      <c r="M65" s="246"/>
      <c r="N65" s="246"/>
      <c r="O65" s="247"/>
      <c r="P65" s="43">
        <v>151468.72420525469</v>
      </c>
      <c r="Q65" s="245"/>
      <c r="R65" s="252"/>
      <c r="S65" s="45">
        <v>150536.52610501228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65124.205039641172</v>
      </c>
      <c r="G66" s="245"/>
      <c r="H66" s="247"/>
      <c r="I66" s="48">
        <f t="shared" si="18"/>
        <v>65124.205039641172</v>
      </c>
      <c r="J66" s="1"/>
      <c r="K66" s="49" t="s">
        <v>12</v>
      </c>
      <c r="L66" s="245"/>
      <c r="M66" s="246"/>
      <c r="N66" s="246"/>
      <c r="O66" s="247"/>
      <c r="P66" s="50">
        <v>24374.311410290076</v>
      </c>
      <c r="Q66" s="245"/>
      <c r="R66" s="252"/>
      <c r="S66" s="52">
        <v>22955.11233460248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35983.86005570001</v>
      </c>
      <c r="G67" s="245"/>
      <c r="H67" s="247"/>
      <c r="I67" s="41">
        <f t="shared" si="18"/>
        <v>35983.86005570001</v>
      </c>
      <c r="J67" s="1"/>
      <c r="K67" s="54" t="s">
        <v>61</v>
      </c>
      <c r="L67" s="245"/>
      <c r="M67" s="246"/>
      <c r="N67" s="246"/>
      <c r="O67" s="247"/>
      <c r="P67" s="43">
        <v>0</v>
      </c>
      <c r="Q67" s="245"/>
      <c r="R67" s="252"/>
      <c r="S67" s="45">
        <v>0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345.24491210026855</v>
      </c>
      <c r="G68" s="245"/>
      <c r="H68" s="247"/>
      <c r="I68" s="48">
        <f t="shared" si="18"/>
        <v>345.24491210026855</v>
      </c>
      <c r="J68" s="1"/>
      <c r="K68" s="49" t="s">
        <v>17</v>
      </c>
      <c r="L68" s="245"/>
      <c r="M68" s="246"/>
      <c r="N68" s="246"/>
      <c r="O68" s="247"/>
      <c r="P68" s="50">
        <v>107.66134728824773</v>
      </c>
      <c r="Q68" s="245"/>
      <c r="R68" s="252"/>
      <c r="S68" s="52">
        <v>136.33770624474462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11301.05560774166</v>
      </c>
      <c r="G69" s="245"/>
      <c r="H69" s="247"/>
      <c r="I69" s="41">
        <f t="shared" si="18"/>
        <v>11301.05560774166</v>
      </c>
      <c r="J69" s="1"/>
      <c r="K69" s="54" t="s">
        <v>19</v>
      </c>
      <c r="L69" s="245"/>
      <c r="M69" s="246"/>
      <c r="N69" s="246"/>
      <c r="O69" s="247"/>
      <c r="P69" s="43">
        <v>428.12688718605881</v>
      </c>
      <c r="Q69" s="245"/>
      <c r="R69" s="252"/>
      <c r="S69" s="45">
        <v>445.14689556141025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11782.970174185019</v>
      </c>
      <c r="G70" s="245"/>
      <c r="H70" s="247"/>
      <c r="I70" s="48">
        <f t="shared" si="18"/>
        <v>11782.970174185019</v>
      </c>
      <c r="J70" s="1"/>
      <c r="K70" s="49" t="s">
        <v>27</v>
      </c>
      <c r="L70" s="245"/>
      <c r="M70" s="246"/>
      <c r="N70" s="246"/>
      <c r="O70" s="247"/>
      <c r="P70" s="50">
        <v>5.2861522803352226E-12</v>
      </c>
      <c r="Q70" s="245"/>
      <c r="R70" s="252"/>
      <c r="S70" s="52">
        <v>-3.1621880542667333E-12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0</v>
      </c>
      <c r="Q71" s="245"/>
      <c r="R71" s="252"/>
      <c r="S71" s="45">
        <v>0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</v>
      </c>
      <c r="G72" s="245"/>
      <c r="H72" s="247"/>
      <c r="I72" s="48">
        <f t="shared" si="18"/>
        <v>0</v>
      </c>
      <c r="J72" s="1"/>
      <c r="K72" s="49" t="s">
        <v>23</v>
      </c>
      <c r="L72" s="245"/>
      <c r="M72" s="246"/>
      <c r="N72" s="246"/>
      <c r="O72" s="247"/>
      <c r="P72" s="50">
        <v>0</v>
      </c>
      <c r="Q72" s="245"/>
      <c r="R72" s="252"/>
      <c r="S72" s="52">
        <v>0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19755.189890207024</v>
      </c>
      <c r="G73" s="245"/>
      <c r="H73" s="247"/>
      <c r="I73" s="41">
        <f t="shared" si="18"/>
        <v>19755.189890207024</v>
      </c>
      <c r="J73" s="1"/>
      <c r="K73" s="54" t="s">
        <v>24</v>
      </c>
      <c r="L73" s="245"/>
      <c r="M73" s="246"/>
      <c r="N73" s="246"/>
      <c r="O73" s="247"/>
      <c r="P73" s="43">
        <v>11538.280510624674</v>
      </c>
      <c r="Q73" s="245"/>
      <c r="R73" s="252"/>
      <c r="S73" s="45">
        <v>11559.528721221915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402452.29486934858</v>
      </c>
      <c r="G80" s="75">
        <f t="shared" si="19"/>
        <v>0</v>
      </c>
      <c r="H80" s="76">
        <f t="shared" si="19"/>
        <v>0</v>
      </c>
      <c r="I80" s="167">
        <f t="shared" ref="I80" si="20">SUM(B80:H80)</f>
        <v>402452.29486934858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187917.10436064375</v>
      </c>
      <c r="Q80" s="75">
        <f t="shared" si="21"/>
        <v>0</v>
      </c>
      <c r="R80" s="76">
        <f t="shared" si="21"/>
        <v>0</v>
      </c>
      <c r="S80" s="78">
        <f t="shared" ref="S80" si="22">SUM(L80:R80)</f>
        <v>187917.10436064375</v>
      </c>
      <c r="T80" s="1">
        <f>+IF(ABS(SUM(S59:S75)-S80)&gt;0.0001,ABS(SUM(S59:S75)-S80),"")</f>
        <v>2284.4525980009057</v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300.08265349266088</v>
      </c>
      <c r="C85" s="39">
        <v>0</v>
      </c>
      <c r="D85" s="39">
        <v>9.4287737859237524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309.51142727858462</v>
      </c>
      <c r="J85" s="1"/>
      <c r="K85" s="88" t="s">
        <v>7</v>
      </c>
      <c r="L85" s="39">
        <v>300.08265349266088</v>
      </c>
      <c r="M85" s="39">
        <v>0</v>
      </c>
      <c r="N85" s="39">
        <v>9.4287737859237524</v>
      </c>
      <c r="O85" s="39">
        <v>0</v>
      </c>
      <c r="P85" s="39">
        <v>4.3649331927024386</v>
      </c>
      <c r="Q85" s="39">
        <v>0</v>
      </c>
      <c r="R85" s="89">
        <v>0</v>
      </c>
      <c r="S85" s="90">
        <f>SUM(L85:R85)</f>
        <v>313.87636047128706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256.6979800300752</v>
      </c>
      <c r="C86" s="46">
        <v>0</v>
      </c>
      <c r="D86" s="46">
        <v>8.0296651764170637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264.72764520649224</v>
      </c>
      <c r="J86" s="1"/>
      <c r="K86" s="49" t="s">
        <v>8</v>
      </c>
      <c r="L86" s="50">
        <v>256.6979800300752</v>
      </c>
      <c r="M86" s="50">
        <v>0</v>
      </c>
      <c r="N86" s="50">
        <v>8.0296651764170637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6">SUM(L86:R86)</f>
        <v>264.72764520649224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260.31314261709406</v>
      </c>
      <c r="C87" s="43">
        <v>0</v>
      </c>
      <c r="D87" s="43">
        <v>17.835183820758285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278.14832643785235</v>
      </c>
      <c r="J87" s="1"/>
      <c r="K87" s="54" t="s">
        <v>10</v>
      </c>
      <c r="L87" s="43">
        <v>260.31314261709406</v>
      </c>
      <c r="M87" s="43">
        <v>0</v>
      </c>
      <c r="N87" s="43">
        <v>17.835183820758285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278.14832643785235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227.7782722568287</v>
      </c>
      <c r="C89" s="43">
        <v>27.589597445465351</v>
      </c>
      <c r="D89" s="43">
        <v>5.948921981478402</v>
      </c>
      <c r="E89" s="43">
        <v>13.267785193459961</v>
      </c>
      <c r="F89" s="43">
        <v>0</v>
      </c>
      <c r="G89" s="43">
        <v>0</v>
      </c>
      <c r="H89" s="53">
        <v>0</v>
      </c>
      <c r="I89" s="41">
        <f t="shared" si="25"/>
        <v>274.58457687723245</v>
      </c>
      <c r="J89" s="1"/>
      <c r="K89" s="54" t="s">
        <v>16</v>
      </c>
      <c r="L89" s="43">
        <v>227.7782722568287</v>
      </c>
      <c r="M89" s="43">
        <v>27.589597445465351</v>
      </c>
      <c r="N89" s="43">
        <v>5.948921981478402</v>
      </c>
      <c r="O89" s="43">
        <v>13.267785193459961</v>
      </c>
      <c r="P89" s="43">
        <v>0</v>
      </c>
      <c r="Q89" s="43">
        <v>0</v>
      </c>
      <c r="R89" s="44">
        <v>0</v>
      </c>
      <c r="S89" s="45">
        <f t="shared" si="26"/>
        <v>274.58457687723245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40080.373224892137</v>
      </c>
      <c r="C90" s="46">
        <v>92.890663098153226</v>
      </c>
      <c r="D90" s="46">
        <v>3933.592167718682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44106.856055708973</v>
      </c>
      <c r="J90" s="1"/>
      <c r="K90" s="49" t="s">
        <v>15</v>
      </c>
      <c r="L90" s="50">
        <v>40080.373224892137</v>
      </c>
      <c r="M90" s="50">
        <v>92.890663098153226</v>
      </c>
      <c r="N90" s="50">
        <v>3933.592167718682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44106.856055708973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4.5754392436307496</v>
      </c>
      <c r="D91" s="43">
        <v>2.5947189627353904</v>
      </c>
      <c r="E91" s="43">
        <v>1432.4685464604936</v>
      </c>
      <c r="F91" s="43">
        <v>8770.2392506938959</v>
      </c>
      <c r="G91" s="43">
        <v>0</v>
      </c>
      <c r="H91" s="53">
        <v>0</v>
      </c>
      <c r="I91" s="41">
        <f t="shared" si="25"/>
        <v>10209.877955360756</v>
      </c>
      <c r="J91" s="1"/>
      <c r="K91" s="54" t="s">
        <v>60</v>
      </c>
      <c r="L91" s="43">
        <v>0</v>
      </c>
      <c r="M91" s="43">
        <v>4.5754392436307496</v>
      </c>
      <c r="N91" s="43">
        <v>2.5947189627353904</v>
      </c>
      <c r="O91" s="43">
        <v>1432.4685464604936</v>
      </c>
      <c r="P91" s="43">
        <v>101376.00970662275</v>
      </c>
      <c r="Q91" s="43">
        <v>0</v>
      </c>
      <c r="R91" s="44">
        <v>0</v>
      </c>
      <c r="S91" s="45">
        <f t="shared" si="26"/>
        <v>102815.6484112896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0.3507202949142405</v>
      </c>
      <c r="E92" s="46">
        <v>165.28184209454068</v>
      </c>
      <c r="F92" s="46">
        <v>0</v>
      </c>
      <c r="G92" s="46">
        <v>0</v>
      </c>
      <c r="H92" s="47">
        <v>0</v>
      </c>
      <c r="I92" s="48">
        <f t="shared" si="25"/>
        <v>165.63256238945493</v>
      </c>
      <c r="J92" s="1"/>
      <c r="K92" s="49" t="s">
        <v>12</v>
      </c>
      <c r="L92" s="50">
        <v>0</v>
      </c>
      <c r="M92" s="50">
        <v>0</v>
      </c>
      <c r="N92" s="50">
        <v>0.3507202949142405</v>
      </c>
      <c r="O92" s="50">
        <v>165.28184209454068</v>
      </c>
      <c r="P92" s="50">
        <v>40239.527402078391</v>
      </c>
      <c r="Q92" s="50">
        <v>0</v>
      </c>
      <c r="R92" s="51">
        <v>0</v>
      </c>
      <c r="S92" s="52">
        <f t="shared" si="26"/>
        <v>40405.159964467843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35983.86005570001</v>
      </c>
      <c r="Q93" s="43">
        <v>0</v>
      </c>
      <c r="R93" s="44">
        <v>0</v>
      </c>
      <c r="S93" s="45">
        <f t="shared" si="26"/>
        <v>35983.86005570001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1484.340465683928</v>
      </c>
      <c r="C94" s="46">
        <v>1.3596596438822615</v>
      </c>
      <c r="D94" s="46">
        <v>154.38458161566874</v>
      </c>
      <c r="E94" s="46">
        <v>7.9355353685363159</v>
      </c>
      <c r="F94" s="46">
        <v>0</v>
      </c>
      <c r="G94" s="46">
        <v>0</v>
      </c>
      <c r="H94" s="47">
        <v>0</v>
      </c>
      <c r="I94" s="48">
        <f t="shared" si="25"/>
        <v>1648.0202423120154</v>
      </c>
      <c r="J94" s="1"/>
      <c r="K94" s="49" t="s">
        <v>17</v>
      </c>
      <c r="L94" s="50">
        <v>1484.340465683928</v>
      </c>
      <c r="M94" s="50">
        <v>1.3596596438822615</v>
      </c>
      <c r="N94" s="50">
        <v>154.38458161566874</v>
      </c>
      <c r="O94" s="50">
        <v>7.9355353685363159</v>
      </c>
      <c r="P94" s="50">
        <v>185.75427138699999</v>
      </c>
      <c r="Q94" s="50">
        <v>0</v>
      </c>
      <c r="R94" s="51">
        <v>0</v>
      </c>
      <c r="S94" s="52">
        <f t="shared" si="26"/>
        <v>1833.7745136990154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61133.870436655518</v>
      </c>
      <c r="C95" s="43">
        <v>1710.404043650828</v>
      </c>
      <c r="D95" s="43">
        <v>7541.2899221696916</v>
      </c>
      <c r="E95" s="43">
        <v>262.66906429882448</v>
      </c>
      <c r="F95" s="43">
        <v>0</v>
      </c>
      <c r="G95" s="43">
        <v>0</v>
      </c>
      <c r="H95" s="53">
        <v>0</v>
      </c>
      <c r="I95" s="41">
        <f t="shared" si="25"/>
        <v>70648.233466774866</v>
      </c>
      <c r="J95" s="1"/>
      <c r="K95" s="54" t="s">
        <v>19</v>
      </c>
      <c r="L95" s="43">
        <v>61133.870436655518</v>
      </c>
      <c r="M95" s="43">
        <v>1710.404043650828</v>
      </c>
      <c r="N95" s="43">
        <v>7541.2899221696916</v>
      </c>
      <c r="O95" s="43">
        <v>262.66906429882448</v>
      </c>
      <c r="P95" s="43">
        <v>10604.469303396003</v>
      </c>
      <c r="Q95" s="43">
        <v>0</v>
      </c>
      <c r="R95" s="44">
        <v>0</v>
      </c>
      <c r="S95" s="45">
        <f t="shared" si="26"/>
        <v>81252.702770170872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19993.820075526572</v>
      </c>
      <c r="C96" s="46">
        <v>1.6772234232270626</v>
      </c>
      <c r="D96" s="46">
        <v>35581.82326810254</v>
      </c>
      <c r="E96" s="46">
        <v>32307.021241948678</v>
      </c>
      <c r="F96" s="46">
        <v>0</v>
      </c>
      <c r="G96" s="46">
        <v>24174.790095806951</v>
      </c>
      <c r="H96" s="47">
        <v>13.483578714129855</v>
      </c>
      <c r="I96" s="48">
        <f t="shared" si="25"/>
        <v>112072.61548352211</v>
      </c>
      <c r="J96" s="1"/>
      <c r="K96" s="49" t="s">
        <v>27</v>
      </c>
      <c r="L96" s="50">
        <v>19993.820075526572</v>
      </c>
      <c r="M96" s="50">
        <v>1.6772234232270626</v>
      </c>
      <c r="N96" s="50">
        <v>35581.82326810254</v>
      </c>
      <c r="O96" s="50">
        <v>32307.021241948678</v>
      </c>
      <c r="P96" s="50">
        <v>11552.775611167306</v>
      </c>
      <c r="Q96" s="50">
        <v>24174.790095806951</v>
      </c>
      <c r="R96" s="51">
        <v>13.483578714129855</v>
      </c>
      <c r="S96" s="52">
        <f t="shared" si="26"/>
        <v>123625.39109468942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55220.87012584175</v>
      </c>
      <c r="C97" s="43">
        <v>171.53382384164121</v>
      </c>
      <c r="D97" s="43">
        <v>4295.2461636870148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59687.650113370408</v>
      </c>
      <c r="J97" s="1"/>
      <c r="K97" s="54" t="s">
        <v>26</v>
      </c>
      <c r="L97" s="43">
        <v>55220.87012584175</v>
      </c>
      <c r="M97" s="43">
        <v>171.53382384164121</v>
      </c>
      <c r="N97" s="43">
        <v>4295.2461636870148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59687.650113370408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51284.512935757521</v>
      </c>
      <c r="C98" s="46">
        <v>93.994994890116843</v>
      </c>
      <c r="D98" s="46">
        <v>5316.2592503690066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56694.76718101665</v>
      </c>
      <c r="J98" s="1"/>
      <c r="K98" s="49" t="s">
        <v>23</v>
      </c>
      <c r="L98" s="50">
        <v>51284.512935757521</v>
      </c>
      <c r="M98" s="50">
        <v>93.994994890116843</v>
      </c>
      <c r="N98" s="50">
        <v>5316.2592503690066</v>
      </c>
      <c r="O98" s="50">
        <v>0</v>
      </c>
      <c r="P98" s="50">
        <v>0</v>
      </c>
      <c r="Q98" s="50">
        <v>0</v>
      </c>
      <c r="R98" s="51">
        <v>0</v>
      </c>
      <c r="S98" s="52">
        <f t="shared" si="26"/>
        <v>56694.76718101665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18557.136949099033</v>
      </c>
      <c r="C99" s="43">
        <v>0</v>
      </c>
      <c r="D99" s="43">
        <v>2751.1945216795393</v>
      </c>
      <c r="E99" s="43">
        <v>13.221723283055674</v>
      </c>
      <c r="F99" s="43">
        <v>531.98666058765355</v>
      </c>
      <c r="G99" s="43">
        <v>0</v>
      </c>
      <c r="H99" s="53">
        <v>0</v>
      </c>
      <c r="I99" s="41">
        <f t="shared" si="25"/>
        <v>21853.53985464928</v>
      </c>
      <c r="J99" s="1"/>
      <c r="K99" s="54" t="s">
        <v>24</v>
      </c>
      <c r="L99" s="43">
        <v>18557.136949099033</v>
      </c>
      <c r="M99" s="43">
        <v>0</v>
      </c>
      <c r="N99" s="43">
        <v>2751.1945216795393</v>
      </c>
      <c r="O99" s="43">
        <v>13.221723283055674</v>
      </c>
      <c r="P99" s="43">
        <v>7491.934706130176</v>
      </c>
      <c r="Q99" s="43">
        <v>0</v>
      </c>
      <c r="R99" s="44">
        <v>0</v>
      </c>
      <c r="S99" s="45">
        <f t="shared" si="26"/>
        <v>28813.487900191802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0</v>
      </c>
      <c r="C100" s="46">
        <v>0</v>
      </c>
      <c r="D100" s="46">
        <v>0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0</v>
      </c>
      <c r="J100" s="1"/>
      <c r="K100" s="49" t="s">
        <v>22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0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16818.285209864531</v>
      </c>
      <c r="C101" s="43">
        <v>0</v>
      </c>
      <c r="D101" s="43">
        <v>4808.6909850369284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21626.976194901457</v>
      </c>
      <c r="J101" s="1"/>
      <c r="K101" s="55" t="s">
        <v>66</v>
      </c>
      <c r="L101" s="43">
        <v>16818.285209864531</v>
      </c>
      <c r="M101" s="43">
        <v>0</v>
      </c>
      <c r="N101" s="43">
        <v>4808.6909850369284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21626.976194901457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16818.285209864531</v>
      </c>
      <c r="C102" s="56">
        <v>0</v>
      </c>
      <c r="D102" s="56">
        <v>4808.6909850369284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21626.976194901457</v>
      </c>
      <c r="J102" s="1"/>
      <c r="K102" s="59" t="s">
        <v>25</v>
      </c>
      <c r="L102" s="60">
        <v>16818.285209864531</v>
      </c>
      <c r="M102" s="60">
        <v>0</v>
      </c>
      <c r="N102" s="60">
        <v>4808.6909850369284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21626.976194901457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0</v>
      </c>
      <c r="J105" s="1"/>
      <c r="K105" s="72" t="s">
        <v>11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0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265618.08147171768</v>
      </c>
      <c r="C106" s="75">
        <f t="shared" ref="C106:H106" si="27">SUM(C85:C101)</f>
        <v>2104.0254452369445</v>
      </c>
      <c r="D106" s="75">
        <f t="shared" si="27"/>
        <v>64426.668844401298</v>
      </c>
      <c r="E106" s="75">
        <f t="shared" si="27"/>
        <v>34201.86573864759</v>
      </c>
      <c r="F106" s="75">
        <f t="shared" si="27"/>
        <v>9302.22591128155</v>
      </c>
      <c r="G106" s="75">
        <f t="shared" si="27"/>
        <v>24174.790095806951</v>
      </c>
      <c r="H106" s="76">
        <f t="shared" si="27"/>
        <v>13.483578714129855</v>
      </c>
      <c r="I106" s="167">
        <f t="shared" si="25"/>
        <v>399841.14108580613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265618.08147171768</v>
      </c>
      <c r="M106" s="75">
        <f t="shared" ref="M106:R106" si="28">SUM(M85:M101)</f>
        <v>2104.0254452369445</v>
      </c>
      <c r="N106" s="75">
        <f t="shared" si="28"/>
        <v>64426.668844401298</v>
      </c>
      <c r="O106" s="75">
        <f t="shared" si="28"/>
        <v>34201.86573864759</v>
      </c>
      <c r="P106" s="75">
        <f t="shared" si="28"/>
        <v>207438.69598967434</v>
      </c>
      <c r="Q106" s="75">
        <f t="shared" si="28"/>
        <v>24174.790095806951</v>
      </c>
      <c r="R106" s="76">
        <f t="shared" si="28"/>
        <v>13.483578714129855</v>
      </c>
      <c r="S106" s="78">
        <f t="shared" si="26"/>
        <v>597977.61116419884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0.66430903220815862</v>
      </c>
      <c r="C107" s="114">
        <f t="shared" ref="C107:I107" si="29">C106/$I106</f>
        <v>5.2621534630560175E-3</v>
      </c>
      <c r="D107" s="114">
        <f t="shared" si="29"/>
        <v>0.16113066471710399</v>
      </c>
      <c r="E107" s="114">
        <f t="shared" si="29"/>
        <v>8.55386357836245E-2</v>
      </c>
      <c r="F107" s="114">
        <f t="shared" si="29"/>
        <v>2.3264804332091698E-2</v>
      </c>
      <c r="G107" s="114">
        <f t="shared" si="29"/>
        <v>6.0460987156444282E-2</v>
      </c>
      <c r="H107" s="115">
        <f t="shared" si="29"/>
        <v>3.3722339520925568E-5</v>
      </c>
      <c r="I107" s="116">
        <f t="shared" si="29"/>
        <v>1</v>
      </c>
      <c r="K107" s="81" t="s">
        <v>87</v>
      </c>
      <c r="L107" s="82">
        <f>L106/$S106</f>
        <v>0.44419402417857673</v>
      </c>
      <c r="M107" s="82">
        <f t="shared" ref="M107:S107" si="30">M106/$S106</f>
        <v>3.5185689329415371E-3</v>
      </c>
      <c r="N107" s="82">
        <f t="shared" si="30"/>
        <v>0.10774093819159788</v>
      </c>
      <c r="O107" s="82">
        <f t="shared" si="30"/>
        <v>5.7195896802992661E-2</v>
      </c>
      <c r="P107" s="82">
        <f t="shared" si="30"/>
        <v>0.34690043927533215</v>
      </c>
      <c r="Q107" s="82">
        <f t="shared" si="30"/>
        <v>4.0427583983857193E-2</v>
      </c>
      <c r="R107" s="83">
        <f t="shared" si="30"/>
        <v>2.2548634702022976E-5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0</v>
      </c>
      <c r="C111" s="39">
        <v>0</v>
      </c>
      <c r="D111" s="39">
        <v>5.2740209091342617E-2</v>
      </c>
      <c r="E111" s="39">
        <v>0</v>
      </c>
      <c r="F111" s="235"/>
      <c r="G111" s="39">
        <v>0</v>
      </c>
      <c r="H111" s="40">
        <v>0</v>
      </c>
      <c r="I111" s="41">
        <f>SUM(B111:H111)</f>
        <v>5.2740209091342617E-2</v>
      </c>
      <c r="J111" s="1"/>
      <c r="K111" s="88" t="s">
        <v>7</v>
      </c>
      <c r="L111" s="39">
        <v>0</v>
      </c>
      <c r="M111" s="39">
        <v>0</v>
      </c>
      <c r="N111" s="39">
        <v>5.2740209091342617E-2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5.2740209091342617E-2</v>
      </c>
      <c r="U111" s="91" t="s">
        <v>7</v>
      </c>
      <c r="V111" s="92">
        <v>0</v>
      </c>
      <c r="W111" s="92">
        <v>0</v>
      </c>
      <c r="X111" s="92">
        <v>0</v>
      </c>
      <c r="Y111" s="92">
        <v>0</v>
      </c>
      <c r="Z111" s="92">
        <v>5.2740209091342617E-2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5.2740209091342617E-2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5675.928538445869</v>
      </c>
      <c r="E113" s="43">
        <v>0</v>
      </c>
      <c r="F113" s="236"/>
      <c r="G113" s="43">
        <v>0</v>
      </c>
      <c r="H113" s="53">
        <v>0</v>
      </c>
      <c r="I113" s="41">
        <f t="shared" si="31"/>
        <v>5675.928538445869</v>
      </c>
      <c r="J113" s="1"/>
      <c r="K113" s="54" t="s">
        <v>10</v>
      </c>
      <c r="L113" s="43">
        <v>0</v>
      </c>
      <c r="M113" s="43">
        <v>0</v>
      </c>
      <c r="N113" s="43">
        <v>5675.928538445869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5675.928538445869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5675.928538445869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5675.928538445869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3.4349775832241001</v>
      </c>
      <c r="C115" s="43">
        <v>22.57072314806771</v>
      </c>
      <c r="D115" s="43">
        <v>0</v>
      </c>
      <c r="E115" s="43">
        <v>0</v>
      </c>
      <c r="F115" s="236"/>
      <c r="G115" s="43">
        <v>0</v>
      </c>
      <c r="H115" s="53">
        <v>0</v>
      </c>
      <c r="I115" s="41">
        <f t="shared" si="31"/>
        <v>26.00570073129181</v>
      </c>
      <c r="J115" s="1"/>
      <c r="K115" s="54" t="s">
        <v>16</v>
      </c>
      <c r="L115" s="43">
        <v>3.4349775832241001</v>
      </c>
      <c r="M115" s="43">
        <v>22.57072314806771</v>
      </c>
      <c r="N115" s="43">
        <v>0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26.00570073129181</v>
      </c>
      <c r="U115" s="100" t="s">
        <v>16</v>
      </c>
      <c r="V115" s="92">
        <v>3.4349775832241001</v>
      </c>
      <c r="W115" s="92">
        <v>0</v>
      </c>
      <c r="X115" s="92">
        <v>0</v>
      </c>
      <c r="Y115" s="92">
        <v>22.57072314806771</v>
      </c>
      <c r="Z115" s="92">
        <v>0</v>
      </c>
      <c r="AA115" s="92">
        <v>0</v>
      </c>
      <c r="AB115" s="92">
        <v>0</v>
      </c>
      <c r="AC115" s="93">
        <v>0</v>
      </c>
      <c r="AD115" s="94">
        <v>0</v>
      </c>
      <c r="AE115" s="94">
        <v>0</v>
      </c>
      <c r="AF115" s="94">
        <v>0</v>
      </c>
      <c r="AG115" s="94">
        <v>0</v>
      </c>
      <c r="AH115" s="94">
        <v>0</v>
      </c>
      <c r="AI115" s="95">
        <f t="shared" si="33"/>
        <v>26.00570073129181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0.32267492149792493</v>
      </c>
      <c r="C116" s="46">
        <v>0</v>
      </c>
      <c r="D116" s="46">
        <v>0</v>
      </c>
      <c r="E116" s="46">
        <v>0</v>
      </c>
      <c r="F116" s="236"/>
      <c r="G116" s="46">
        <v>0</v>
      </c>
      <c r="H116" s="47">
        <v>0</v>
      </c>
      <c r="I116" s="48">
        <f t="shared" si="31"/>
        <v>0.32267492149792493</v>
      </c>
      <c r="J116" s="1"/>
      <c r="K116" s="49" t="s">
        <v>15</v>
      </c>
      <c r="L116" s="50">
        <v>0.32267492149792493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1">
        <v>0</v>
      </c>
      <c r="S116" s="52">
        <f t="shared" si="32"/>
        <v>0.32267492149792493</v>
      </c>
      <c r="U116" s="96" t="s">
        <v>59</v>
      </c>
      <c r="V116" s="97">
        <v>0.32267492149792493</v>
      </c>
      <c r="W116" s="97">
        <v>0</v>
      </c>
      <c r="X116" s="97">
        <v>0</v>
      </c>
      <c r="Y116" s="97">
        <v>0</v>
      </c>
      <c r="Z116" s="97">
        <v>0</v>
      </c>
      <c r="AA116" s="97">
        <v>0</v>
      </c>
      <c r="AB116" s="97">
        <v>0</v>
      </c>
      <c r="AC116" s="98">
        <v>0</v>
      </c>
      <c r="AD116" s="97">
        <v>0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0.32267492149792493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22.265127692276803</v>
      </c>
      <c r="F117" s="236"/>
      <c r="G117" s="43">
        <v>0</v>
      </c>
      <c r="H117" s="53">
        <v>0</v>
      </c>
      <c r="I117" s="41">
        <f t="shared" si="31"/>
        <v>22.265127692276803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22.265127692276803</v>
      </c>
      <c r="P117" s="43">
        <v>234.28423481526917</v>
      </c>
      <c r="Q117" s="43">
        <v>0</v>
      </c>
      <c r="R117" s="44">
        <v>0</v>
      </c>
      <c r="S117" s="45">
        <f t="shared" si="32"/>
        <v>256.54936250754599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1.8154982489991263</v>
      </c>
      <c r="AB117" s="92">
        <v>234.28423481526917</v>
      </c>
      <c r="AC117" s="93">
        <v>20.449629443277679</v>
      </c>
      <c r="AD117" s="92">
        <v>0</v>
      </c>
      <c r="AE117" s="92">
        <v>0</v>
      </c>
      <c r="AF117" s="92">
        <v>0</v>
      </c>
      <c r="AG117" s="92">
        <v>0</v>
      </c>
      <c r="AH117" s="92">
        <v>20.449629443277679</v>
      </c>
      <c r="AI117" s="95">
        <f t="shared" si="33"/>
        <v>256.54936250754599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1.6418188406260896</v>
      </c>
      <c r="Q118" s="50">
        <v>0</v>
      </c>
      <c r="R118" s="51">
        <v>0</v>
      </c>
      <c r="S118" s="52">
        <f t="shared" si="32"/>
        <v>1.6418188406260896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1.6418188406260896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1.6418188406260896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0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0</v>
      </c>
      <c r="J119" s="1"/>
      <c r="K119" s="54" t="s">
        <v>61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0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0</v>
      </c>
      <c r="AD119" s="92">
        <v>0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0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0</v>
      </c>
      <c r="C120" s="46">
        <v>0</v>
      </c>
      <c r="D120" s="46">
        <v>6.7914837172317872</v>
      </c>
      <c r="E120" s="46">
        <v>0</v>
      </c>
      <c r="F120" s="236"/>
      <c r="G120" s="46">
        <v>0</v>
      </c>
      <c r="H120" s="47">
        <v>0</v>
      </c>
      <c r="I120" s="48">
        <f t="shared" si="31"/>
        <v>6.7914837172317872</v>
      </c>
      <c r="J120" s="1"/>
      <c r="K120" s="49" t="s">
        <v>17</v>
      </c>
      <c r="L120" s="50">
        <v>0</v>
      </c>
      <c r="M120" s="50">
        <v>0</v>
      </c>
      <c r="N120" s="50">
        <v>6.7914837172317872</v>
      </c>
      <c r="O120" s="50">
        <v>0</v>
      </c>
      <c r="P120" s="50">
        <v>0</v>
      </c>
      <c r="Q120" s="50">
        <v>0</v>
      </c>
      <c r="R120" s="51">
        <v>0</v>
      </c>
      <c r="S120" s="52">
        <f t="shared" si="32"/>
        <v>6.7914837172317872</v>
      </c>
      <c r="U120" s="96" t="s">
        <v>17</v>
      </c>
      <c r="V120" s="97">
        <v>0</v>
      </c>
      <c r="W120" s="97">
        <v>0</v>
      </c>
      <c r="X120" s="97">
        <v>0</v>
      </c>
      <c r="Y120" s="97">
        <v>0</v>
      </c>
      <c r="Z120" s="97">
        <v>6.7914837172317872</v>
      </c>
      <c r="AA120" s="97">
        <v>0</v>
      </c>
      <c r="AB120" s="97">
        <v>0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6.7914837172317872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1235.0651763528758</v>
      </c>
      <c r="C121" s="43">
        <v>374.30607937934082</v>
      </c>
      <c r="D121" s="43">
        <v>16068.088678366077</v>
      </c>
      <c r="E121" s="43">
        <v>328.27024190887863</v>
      </c>
      <c r="F121" s="236"/>
      <c r="G121" s="43">
        <v>0</v>
      </c>
      <c r="H121" s="53">
        <v>0</v>
      </c>
      <c r="I121" s="41">
        <f t="shared" si="31"/>
        <v>18005.730176007171</v>
      </c>
      <c r="J121" s="1"/>
      <c r="K121" s="54" t="s">
        <v>19</v>
      </c>
      <c r="L121" s="43">
        <v>1235.0651763528758</v>
      </c>
      <c r="M121" s="43">
        <v>374.30607937934082</v>
      </c>
      <c r="N121" s="43">
        <v>16068.088678366077</v>
      </c>
      <c r="O121" s="43">
        <v>328.27024190887863</v>
      </c>
      <c r="P121" s="43">
        <v>43.568860969149092</v>
      </c>
      <c r="Q121" s="43">
        <v>0</v>
      </c>
      <c r="R121" s="44">
        <v>0</v>
      </c>
      <c r="S121" s="45">
        <f t="shared" si="32"/>
        <v>18049.299036976321</v>
      </c>
      <c r="U121" s="100" t="s">
        <v>89</v>
      </c>
      <c r="V121" s="92">
        <v>1232.6885040672776</v>
      </c>
      <c r="W121" s="92">
        <v>0</v>
      </c>
      <c r="X121" s="92">
        <v>0</v>
      </c>
      <c r="Y121" s="92">
        <v>374.30607937934082</v>
      </c>
      <c r="Z121" s="92">
        <v>16068.088678366077</v>
      </c>
      <c r="AA121" s="92">
        <v>274.68846993164175</v>
      </c>
      <c r="AB121" s="92">
        <v>43.568860969149092</v>
      </c>
      <c r="AC121" s="93">
        <v>55.958444262835158</v>
      </c>
      <c r="AD121" s="92">
        <v>2.3766722855982301</v>
      </c>
      <c r="AE121" s="92">
        <v>0</v>
      </c>
      <c r="AF121" s="92">
        <v>0</v>
      </c>
      <c r="AG121" s="92">
        <v>0</v>
      </c>
      <c r="AH121" s="92">
        <v>53.581771977236933</v>
      </c>
      <c r="AI121" s="95">
        <f t="shared" si="33"/>
        <v>18049.299036976325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251.57565204330174</v>
      </c>
      <c r="C122" s="46">
        <v>15.555992549300266</v>
      </c>
      <c r="D122" s="46">
        <v>3441.3440953373356</v>
      </c>
      <c r="E122" s="46">
        <v>4964.3401925529079</v>
      </c>
      <c r="F122" s="236"/>
      <c r="G122" s="46">
        <v>324.07628883117189</v>
      </c>
      <c r="H122" s="47">
        <v>3.7214777895549798</v>
      </c>
      <c r="I122" s="48">
        <f t="shared" si="31"/>
        <v>9000.613699103571</v>
      </c>
      <c r="J122" s="1"/>
      <c r="K122" s="49" t="s">
        <v>27</v>
      </c>
      <c r="L122" s="50">
        <v>251.57565204330174</v>
      </c>
      <c r="M122" s="50">
        <v>15.555992549300266</v>
      </c>
      <c r="N122" s="50">
        <v>3441.3440953373356</v>
      </c>
      <c r="O122" s="50">
        <v>4964.3401925529079</v>
      </c>
      <c r="P122" s="50">
        <v>13.108262530616374</v>
      </c>
      <c r="Q122" s="50">
        <v>324.07628883117189</v>
      </c>
      <c r="R122" s="51">
        <v>3.7214777895549798</v>
      </c>
      <c r="S122" s="52">
        <f t="shared" si="32"/>
        <v>9013.7219616341881</v>
      </c>
      <c r="U122" s="96" t="s">
        <v>27</v>
      </c>
      <c r="V122" s="97">
        <v>134.00305396740123</v>
      </c>
      <c r="W122" s="97">
        <v>116.22641707278461</v>
      </c>
      <c r="X122" s="97">
        <v>324.07628883117189</v>
      </c>
      <c r="Y122" s="97">
        <v>15.555992549300266</v>
      </c>
      <c r="Z122" s="97">
        <v>3441.3440953373356</v>
      </c>
      <c r="AA122" s="97">
        <v>4950.6449388983783</v>
      </c>
      <c r="AB122" s="97">
        <v>13.108262530616374</v>
      </c>
      <c r="AC122" s="98">
        <v>18.762912447199987</v>
      </c>
      <c r="AD122" s="97">
        <v>1.3461810031158932</v>
      </c>
      <c r="AE122" s="97">
        <v>0</v>
      </c>
      <c r="AF122" s="97">
        <v>3.7214777895549798</v>
      </c>
      <c r="AG122" s="97">
        <v>0</v>
      </c>
      <c r="AH122" s="97">
        <v>13.695253654529115</v>
      </c>
      <c r="AI122" s="99">
        <f t="shared" si="33"/>
        <v>9013.7219616341899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297.54442612618072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297.54442612618072</v>
      </c>
      <c r="J123" s="1"/>
      <c r="K123" s="54" t="s">
        <v>26</v>
      </c>
      <c r="L123" s="43">
        <v>297.54442612618072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297.54442612618072</v>
      </c>
      <c r="U123" s="100" t="s">
        <v>26</v>
      </c>
      <c r="V123" s="92">
        <v>297.54442612618072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0</v>
      </c>
      <c r="AD123" s="92">
        <v>0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297.54442612618072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20.999972643456235</v>
      </c>
      <c r="C125" s="43">
        <v>0</v>
      </c>
      <c r="D125" s="43">
        <v>42.636308094289923</v>
      </c>
      <c r="E125" s="43">
        <v>0</v>
      </c>
      <c r="F125" s="236"/>
      <c r="G125" s="43">
        <v>0</v>
      </c>
      <c r="H125" s="53">
        <v>0</v>
      </c>
      <c r="I125" s="41">
        <f t="shared" si="31"/>
        <v>63.636280737746162</v>
      </c>
      <c r="J125" s="1"/>
      <c r="K125" s="54" t="s">
        <v>24</v>
      </c>
      <c r="L125" s="43">
        <v>20.999972643456235</v>
      </c>
      <c r="M125" s="43">
        <v>0</v>
      </c>
      <c r="N125" s="43">
        <v>42.636308094289923</v>
      </c>
      <c r="O125" s="43">
        <v>0</v>
      </c>
      <c r="P125" s="43">
        <v>13.849256133139786</v>
      </c>
      <c r="Q125" s="43">
        <v>0</v>
      </c>
      <c r="R125" s="44">
        <v>0</v>
      </c>
      <c r="S125" s="45">
        <f t="shared" si="32"/>
        <v>77.485536870885952</v>
      </c>
      <c r="U125" s="100" t="s">
        <v>24</v>
      </c>
      <c r="V125" s="92">
        <v>20.999972643456235</v>
      </c>
      <c r="W125" s="92">
        <v>0</v>
      </c>
      <c r="X125" s="92">
        <v>0</v>
      </c>
      <c r="Y125" s="92">
        <v>0</v>
      </c>
      <c r="Z125" s="92">
        <v>42.636308094289923</v>
      </c>
      <c r="AA125" s="92">
        <v>0</v>
      </c>
      <c r="AB125" s="92">
        <v>13.849256133139786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77.485536870885952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0.12587175022632063</v>
      </c>
      <c r="E126" s="46">
        <v>0</v>
      </c>
      <c r="F126" s="236"/>
      <c r="G126" s="46">
        <v>0</v>
      </c>
      <c r="H126" s="47">
        <v>0</v>
      </c>
      <c r="I126" s="48">
        <f t="shared" si="31"/>
        <v>0.12587175022632063</v>
      </c>
      <c r="J126" s="1"/>
      <c r="K126" s="49" t="s">
        <v>22</v>
      </c>
      <c r="L126" s="50">
        <v>0</v>
      </c>
      <c r="M126" s="50">
        <v>0</v>
      </c>
      <c r="N126" s="50">
        <v>0.12587175022632063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0.12587175022632063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0.12587175022632063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0.12587175022632063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0</v>
      </c>
      <c r="D127" s="43">
        <v>4012.638995196251</v>
      </c>
      <c r="E127" s="43">
        <v>0</v>
      </c>
      <c r="F127" s="236"/>
      <c r="G127" s="43">
        <v>0</v>
      </c>
      <c r="H127" s="53">
        <v>0</v>
      </c>
      <c r="I127" s="41">
        <f t="shared" si="31"/>
        <v>4012.638995196251</v>
      </c>
      <c r="J127" s="1"/>
      <c r="K127" s="55" t="s">
        <v>66</v>
      </c>
      <c r="L127" s="43">
        <v>0</v>
      </c>
      <c r="M127" s="43">
        <v>0</v>
      </c>
      <c r="N127" s="43">
        <v>4012.638995196251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4012.638995196251</v>
      </c>
      <c r="U127" s="101" t="s">
        <v>64</v>
      </c>
      <c r="V127" s="92">
        <v>0</v>
      </c>
      <c r="W127" s="92">
        <v>0</v>
      </c>
      <c r="X127" s="92">
        <v>0</v>
      </c>
      <c r="Y127" s="92">
        <v>0</v>
      </c>
      <c r="Z127" s="92">
        <v>4012.638995196251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4012.638995196251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0</v>
      </c>
      <c r="D129" s="63">
        <v>783.04989251694235</v>
      </c>
      <c r="E129" s="63">
        <v>0</v>
      </c>
      <c r="F129" s="236"/>
      <c r="G129" s="63">
        <v>0</v>
      </c>
      <c r="H129" s="64">
        <v>0</v>
      </c>
      <c r="I129" s="65">
        <f t="shared" si="31"/>
        <v>783.04989251694235</v>
      </c>
      <c r="J129" s="1"/>
      <c r="K129" s="66" t="s">
        <v>20</v>
      </c>
      <c r="L129" s="63">
        <v>0</v>
      </c>
      <c r="M129" s="63">
        <v>0</v>
      </c>
      <c r="N129" s="63">
        <v>783.04989251694235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783.04989251694235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0</v>
      </c>
      <c r="Z129" s="107">
        <v>783.04989251694235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783.04989251694235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0</v>
      </c>
      <c r="D130" s="56">
        <v>3229.5891026793088</v>
      </c>
      <c r="E130" s="56">
        <v>0</v>
      </c>
      <c r="F130" s="236"/>
      <c r="G130" s="56">
        <v>0</v>
      </c>
      <c r="H130" s="57">
        <v>0</v>
      </c>
      <c r="I130" s="58">
        <f t="shared" si="31"/>
        <v>3229.5891026793088</v>
      </c>
      <c r="J130" s="1"/>
      <c r="K130" s="59" t="s">
        <v>21</v>
      </c>
      <c r="L130" s="60">
        <v>0</v>
      </c>
      <c r="M130" s="60">
        <v>0</v>
      </c>
      <c r="N130" s="60">
        <v>3229.5891026793088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3229.5891026793088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0</v>
      </c>
      <c r="Z130" s="103">
        <v>3229.5891026793088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3229.5891026793088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1808.9428796705365</v>
      </c>
      <c r="C132" s="75">
        <f t="shared" ref="C132:H132" si="35">SUM(C111:C127)</f>
        <v>412.43279507670877</v>
      </c>
      <c r="D132" s="75">
        <f t="shared" si="35"/>
        <v>29247.606711116376</v>
      </c>
      <c r="E132" s="75">
        <f t="shared" si="35"/>
        <v>5314.8755621540631</v>
      </c>
      <c r="F132" s="75">
        <f t="shared" si="35"/>
        <v>0</v>
      </c>
      <c r="G132" s="75">
        <f t="shared" si="35"/>
        <v>324.07628883117189</v>
      </c>
      <c r="H132" s="76">
        <f t="shared" si="35"/>
        <v>3.7214777895549798</v>
      </c>
      <c r="I132" s="41">
        <f t="shared" si="31"/>
        <v>37111.655714638415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1808.9428796705365</v>
      </c>
      <c r="M132" s="75">
        <f t="shared" ref="M132:R132" si="36">SUM(M111:M127)</f>
        <v>412.43279507670877</v>
      </c>
      <c r="N132" s="75">
        <f t="shared" si="36"/>
        <v>29247.606711116376</v>
      </c>
      <c r="O132" s="75">
        <f t="shared" si="36"/>
        <v>5314.8755621540631</v>
      </c>
      <c r="P132" s="75">
        <f t="shared" si="36"/>
        <v>306.45243328880053</v>
      </c>
      <c r="Q132" s="75">
        <f t="shared" si="36"/>
        <v>324.07628883117189</v>
      </c>
      <c r="R132" s="76">
        <f t="shared" si="36"/>
        <v>3.7214777895549798</v>
      </c>
      <c r="S132" s="78">
        <f t="shared" si="32"/>
        <v>37418.108147927218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1688.9936093090378</v>
      </c>
      <c r="W132" s="111">
        <f t="shared" ref="W132:AH132" si="37">SUM(W111:W127)</f>
        <v>116.22641707278461</v>
      </c>
      <c r="X132" s="111">
        <f t="shared" si="37"/>
        <v>324.07628883117189</v>
      </c>
      <c r="Y132" s="111">
        <f t="shared" si="37"/>
        <v>412.43279507670877</v>
      </c>
      <c r="Z132" s="111">
        <f t="shared" si="37"/>
        <v>29247.606711116376</v>
      </c>
      <c r="AA132" s="111">
        <f t="shared" si="37"/>
        <v>5227.1489070790194</v>
      </c>
      <c r="AB132" s="111">
        <f t="shared" si="37"/>
        <v>306.45243328880053</v>
      </c>
      <c r="AC132" s="111">
        <f t="shared" si="37"/>
        <v>95.170986153312839</v>
      </c>
      <c r="AD132" s="112">
        <f t="shared" si="37"/>
        <v>3.7228532887141235</v>
      </c>
      <c r="AE132" s="112">
        <f t="shared" si="37"/>
        <v>0</v>
      </c>
      <c r="AF132" s="112">
        <f t="shared" si="37"/>
        <v>3.7214777895549798</v>
      </c>
      <c r="AG132" s="112">
        <f t="shared" si="37"/>
        <v>0</v>
      </c>
      <c r="AH132" s="112">
        <f t="shared" si="37"/>
        <v>87.726655075043723</v>
      </c>
      <c r="AI132" s="113">
        <f t="shared" si="33"/>
        <v>37418.108147927218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4.8743254506885624E-2</v>
      </c>
      <c r="C133" s="114">
        <f t="shared" ref="C133:I133" si="38">C132/$I132</f>
        <v>1.1113295462967656E-2</v>
      </c>
      <c r="D133" s="114">
        <f t="shared" si="38"/>
        <v>0.78809759758522113</v>
      </c>
      <c r="E133" s="114">
        <f t="shared" si="38"/>
        <v>0.14321310811410795</v>
      </c>
      <c r="F133" s="114">
        <f t="shared" si="38"/>
        <v>0</v>
      </c>
      <c r="G133" s="114">
        <f t="shared" si="38"/>
        <v>8.7324664607551436E-3</v>
      </c>
      <c r="H133" s="115">
        <f t="shared" si="38"/>
        <v>1.002778700624524E-4</v>
      </c>
      <c r="I133" s="116">
        <f t="shared" si="38"/>
        <v>1</v>
      </c>
      <c r="J133"/>
      <c r="K133" s="81" t="s">
        <v>87</v>
      </c>
      <c r="L133" s="82">
        <f>L132/$S132</f>
        <v>4.8344049691639558E-2</v>
      </c>
      <c r="M133" s="82">
        <f t="shared" ref="M133:S133" si="39">M132/$S132</f>
        <v>1.1022278129247311E-2</v>
      </c>
      <c r="N133" s="82">
        <f t="shared" si="39"/>
        <v>0.78164311769825678</v>
      </c>
      <c r="O133" s="82">
        <f t="shared" si="39"/>
        <v>0.14204019992519268</v>
      </c>
      <c r="P133" s="82">
        <f t="shared" si="39"/>
        <v>8.189949958915187E-3</v>
      </c>
      <c r="Q133" s="82">
        <f t="shared" si="39"/>
        <v>8.6609479974236528E-3</v>
      </c>
      <c r="R133" s="83">
        <f t="shared" si="39"/>
        <v>9.9456599324654308E-5</v>
      </c>
      <c r="S133" s="84">
        <f t="shared" si="39"/>
        <v>1</v>
      </c>
      <c r="U133" s="117" t="s">
        <v>87</v>
      </c>
      <c r="V133" s="118">
        <f>V132/$I132</f>
        <v>4.5511135970223687E-2</v>
      </c>
      <c r="W133" s="118">
        <f t="shared" ref="W133:AC133" si="40">W132/$I132</f>
        <v>3.1318036027947944E-3</v>
      </c>
      <c r="X133" s="118">
        <f t="shared" si="40"/>
        <v>8.7324664607551436E-3</v>
      </c>
      <c r="Y133" s="118">
        <f t="shared" si="40"/>
        <v>1.1113295462967656E-2</v>
      </c>
      <c r="Z133" s="118">
        <f t="shared" si="40"/>
        <v>0.78809759758522113</v>
      </c>
      <c r="AA133" s="118">
        <f t="shared" si="40"/>
        <v>0.14084925090036363</v>
      </c>
      <c r="AB133" s="118">
        <f t="shared" si="40"/>
        <v>8.2575791186789513E-3</v>
      </c>
      <c r="AC133" s="118">
        <f t="shared" si="40"/>
        <v>2.5644500176739177E-3</v>
      </c>
      <c r="AD133" s="118">
        <f t="shared" ref="AD133:AH133" si="41">AD132/$AI132</f>
        <v>9.9493359578638977E-5</v>
      </c>
      <c r="AE133" s="118">
        <f t="shared" si="41"/>
        <v>0</v>
      </c>
      <c r="AF133" s="118">
        <f t="shared" si="41"/>
        <v>9.9456599324654308E-5</v>
      </c>
      <c r="AG133" s="118">
        <f t="shared" si="41"/>
        <v>0</v>
      </c>
      <c r="AH133" s="118">
        <f t="shared" si="41"/>
        <v>2.3444973414537356E-3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907.69286304137222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907.69286304137222</v>
      </c>
      <c r="J137" s="1"/>
      <c r="K137" s="88" t="s">
        <v>7</v>
      </c>
      <c r="L137" s="39">
        <v>0</v>
      </c>
      <c r="M137" s="39">
        <v>907.69286304137222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907.69286304137222</v>
      </c>
      <c r="U137" s="91" t="s">
        <v>7</v>
      </c>
      <c r="V137" s="92">
        <v>0</v>
      </c>
      <c r="W137" s="92">
        <v>0</v>
      </c>
      <c r="X137" s="92">
        <v>0</v>
      </c>
      <c r="Y137" s="92">
        <v>907.69286304137222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907.69286304137222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2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0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93.815328800000046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93.815328800000046</v>
      </c>
      <c r="J140" s="1"/>
      <c r="K140" s="49" t="s">
        <v>58</v>
      </c>
      <c r="L140" s="50">
        <v>0</v>
      </c>
      <c r="M140" s="50">
        <v>93.815328800000046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93.815328800000046</v>
      </c>
      <c r="U140" s="96" t="s">
        <v>58</v>
      </c>
      <c r="V140" s="97">
        <v>0</v>
      </c>
      <c r="W140" s="97">
        <v>0</v>
      </c>
      <c r="X140" s="97">
        <v>0</v>
      </c>
      <c r="Y140" s="97">
        <v>93.815328800000046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93.815328800000046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117.35465352759148</v>
      </c>
      <c r="C141" s="43">
        <v>152.23113690526944</v>
      </c>
      <c r="D141" s="43">
        <v>23.782716315755351</v>
      </c>
      <c r="E141" s="43">
        <v>0</v>
      </c>
      <c r="F141" s="236"/>
      <c r="G141" s="43">
        <v>0</v>
      </c>
      <c r="H141" s="53">
        <v>0</v>
      </c>
      <c r="I141" s="41">
        <f t="shared" si="42"/>
        <v>293.36850674861626</v>
      </c>
      <c r="J141" s="1"/>
      <c r="K141" s="54" t="s">
        <v>16</v>
      </c>
      <c r="L141" s="43">
        <v>117.35465352759148</v>
      </c>
      <c r="M141" s="43">
        <v>152.23113690526944</v>
      </c>
      <c r="N141" s="43">
        <v>23.782716315755351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293.36850674861626</v>
      </c>
      <c r="U141" s="100" t="s">
        <v>16</v>
      </c>
      <c r="V141" s="92">
        <v>117.35465352759148</v>
      </c>
      <c r="W141" s="92">
        <v>0</v>
      </c>
      <c r="X141" s="92">
        <v>0</v>
      </c>
      <c r="Y141" s="92">
        <v>152.23113690526944</v>
      </c>
      <c r="Z141" s="92">
        <v>23.782716315755351</v>
      </c>
      <c r="AA141" s="92">
        <v>0</v>
      </c>
      <c r="AB141" s="92">
        <v>0</v>
      </c>
      <c r="AC141" s="93">
        <v>0</v>
      </c>
      <c r="AD141" s="94">
        <v>0</v>
      </c>
      <c r="AE141" s="94">
        <v>0</v>
      </c>
      <c r="AF141" s="94">
        <v>0</v>
      </c>
      <c r="AG141" s="94">
        <v>0</v>
      </c>
      <c r="AH141" s="94">
        <v>0</v>
      </c>
      <c r="AI141" s="95">
        <f t="shared" si="44"/>
        <v>293.36850674861626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12.928801215245976</v>
      </c>
      <c r="C142" s="46">
        <v>2.2180709464322232</v>
      </c>
      <c r="D142" s="46">
        <v>0.34652406307681316</v>
      </c>
      <c r="E142" s="46">
        <v>0</v>
      </c>
      <c r="F142" s="236"/>
      <c r="G142" s="46">
        <v>0</v>
      </c>
      <c r="H142" s="47">
        <v>0</v>
      </c>
      <c r="I142" s="48">
        <f t="shared" si="42"/>
        <v>15.493396224755013</v>
      </c>
      <c r="J142" s="1"/>
      <c r="K142" s="49" t="s">
        <v>15</v>
      </c>
      <c r="L142" s="50">
        <v>12.928801215245976</v>
      </c>
      <c r="M142" s="50">
        <v>2.2180709464322232</v>
      </c>
      <c r="N142" s="50">
        <v>0.34652406307681316</v>
      </c>
      <c r="O142" s="50">
        <v>0</v>
      </c>
      <c r="P142" s="50">
        <v>0</v>
      </c>
      <c r="Q142" s="50">
        <v>0</v>
      </c>
      <c r="R142" s="51">
        <v>0</v>
      </c>
      <c r="S142" s="52">
        <f t="shared" si="43"/>
        <v>15.493396224755013</v>
      </c>
      <c r="U142" s="96" t="s">
        <v>59</v>
      </c>
      <c r="V142" s="97">
        <v>12.928801215245976</v>
      </c>
      <c r="W142" s="97">
        <v>0</v>
      </c>
      <c r="X142" s="97">
        <v>0</v>
      </c>
      <c r="Y142" s="97">
        <v>2.2180709464322232</v>
      </c>
      <c r="Z142" s="97">
        <v>0.34652406307681316</v>
      </c>
      <c r="AA142" s="97">
        <v>0</v>
      </c>
      <c r="AB142" s="97">
        <v>0</v>
      </c>
      <c r="AC142" s="98">
        <v>0</v>
      </c>
      <c r="AD142" s="97">
        <v>0</v>
      </c>
      <c r="AE142" s="97">
        <v>0</v>
      </c>
      <c r="AF142" s="97">
        <v>0</v>
      </c>
      <c r="AG142" s="97">
        <v>0</v>
      </c>
      <c r="AH142" s="97">
        <v>0</v>
      </c>
      <c r="AI142" s="99">
        <f t="shared" si="44"/>
        <v>15.493396224755013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1.0880136744119913</v>
      </c>
      <c r="F143" s="236"/>
      <c r="G143" s="43">
        <v>0</v>
      </c>
      <c r="H143" s="53">
        <v>0</v>
      </c>
      <c r="I143" s="41">
        <f t="shared" si="42"/>
        <v>1.0880136744119913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1.0880136744119913</v>
      </c>
      <c r="P143" s="43">
        <v>174.6638883602277</v>
      </c>
      <c r="Q143" s="43">
        <v>0</v>
      </c>
      <c r="R143" s="44">
        <v>0</v>
      </c>
      <c r="S143" s="45">
        <f t="shared" si="43"/>
        <v>175.7519020346397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1.0880136744119913</v>
      </c>
      <c r="AB143" s="92">
        <v>174.6638883602277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175.7519020346397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5.3251543066673387E-2</v>
      </c>
      <c r="F144" s="236"/>
      <c r="G144" s="46">
        <v>0</v>
      </c>
      <c r="H144" s="47">
        <v>0</v>
      </c>
      <c r="I144" s="48">
        <f t="shared" si="42"/>
        <v>5.3251543066673387E-2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5.3251543066673387E-2</v>
      </c>
      <c r="P144" s="50">
        <v>10.654483610665737</v>
      </c>
      <c r="Q144" s="50">
        <v>0</v>
      </c>
      <c r="R144" s="51">
        <v>0</v>
      </c>
      <c r="S144" s="52">
        <f t="shared" si="43"/>
        <v>10.707735153732411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5.3251543066673387E-2</v>
      </c>
      <c r="AB144" s="97">
        <v>10.654483610665737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10.707735153732411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3.7356576967777113</v>
      </c>
      <c r="C146" s="46">
        <v>0.37356576967777022</v>
      </c>
      <c r="D146" s="46">
        <v>4.8563550058110216</v>
      </c>
      <c r="E146" s="46">
        <v>0.14942630787110034</v>
      </c>
      <c r="F146" s="236"/>
      <c r="G146" s="46">
        <v>0</v>
      </c>
      <c r="H146" s="47">
        <v>0</v>
      </c>
      <c r="I146" s="48">
        <f t="shared" si="42"/>
        <v>9.1150047801376051</v>
      </c>
      <c r="J146" s="1"/>
      <c r="K146" s="49" t="s">
        <v>17</v>
      </c>
      <c r="L146" s="50">
        <v>3.7356576967777113</v>
      </c>
      <c r="M146" s="50">
        <v>0.37356576967777022</v>
      </c>
      <c r="N146" s="50">
        <v>4.8563550058110216</v>
      </c>
      <c r="O146" s="50">
        <v>0.14942630787110034</v>
      </c>
      <c r="P146" s="50">
        <v>0.14478688524590147</v>
      </c>
      <c r="Q146" s="50">
        <v>0</v>
      </c>
      <c r="R146" s="51">
        <v>0</v>
      </c>
      <c r="S146" s="52">
        <f t="shared" si="43"/>
        <v>9.2597916653835064</v>
      </c>
      <c r="U146" s="96" t="s">
        <v>17</v>
      </c>
      <c r="V146" s="97">
        <v>3.7356576967777113</v>
      </c>
      <c r="W146" s="97">
        <v>0</v>
      </c>
      <c r="X146" s="97">
        <v>0</v>
      </c>
      <c r="Y146" s="97">
        <v>0.37356576967777022</v>
      </c>
      <c r="Z146" s="97">
        <v>4.8563550058110216</v>
      </c>
      <c r="AA146" s="97">
        <v>0</v>
      </c>
      <c r="AB146" s="97">
        <v>0.14478688524590147</v>
      </c>
      <c r="AC146" s="98">
        <v>0.14942630787110034</v>
      </c>
      <c r="AD146" s="97">
        <v>0</v>
      </c>
      <c r="AE146" s="97">
        <v>0</v>
      </c>
      <c r="AF146" s="97">
        <v>0</v>
      </c>
      <c r="AG146" s="97">
        <v>0</v>
      </c>
      <c r="AH146" s="97">
        <v>0.14942630787110034</v>
      </c>
      <c r="AI146" s="99">
        <f t="shared" si="44"/>
        <v>9.2597916653835064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2346.7929008583537</v>
      </c>
      <c r="C147" s="43">
        <v>14916.961736274294</v>
      </c>
      <c r="D147" s="43">
        <v>1284.5801805652197</v>
      </c>
      <c r="E147" s="43">
        <v>0</v>
      </c>
      <c r="F147" s="236"/>
      <c r="G147" s="43">
        <v>0</v>
      </c>
      <c r="H147" s="53">
        <v>0</v>
      </c>
      <c r="I147" s="41">
        <f t="shared" si="42"/>
        <v>18548.334817697865</v>
      </c>
      <c r="J147" s="1"/>
      <c r="K147" s="54" t="s">
        <v>19</v>
      </c>
      <c r="L147" s="43">
        <v>2346.7929008583537</v>
      </c>
      <c r="M147" s="43">
        <v>14916.961736274294</v>
      </c>
      <c r="N147" s="43">
        <v>1284.5801805652197</v>
      </c>
      <c r="O147" s="43">
        <v>0</v>
      </c>
      <c r="P147" s="43">
        <v>0</v>
      </c>
      <c r="Q147" s="43">
        <v>0</v>
      </c>
      <c r="R147" s="44">
        <v>0</v>
      </c>
      <c r="S147" s="45">
        <f t="shared" si="43"/>
        <v>18548.334817697865</v>
      </c>
      <c r="U147" s="100" t="s">
        <v>89</v>
      </c>
      <c r="V147" s="92">
        <v>2210.2348825036047</v>
      </c>
      <c r="W147" s="92">
        <v>11.388335927988637</v>
      </c>
      <c r="X147" s="92">
        <v>0</v>
      </c>
      <c r="Y147" s="92">
        <v>14916.961736274294</v>
      </c>
      <c r="Z147" s="92">
        <v>1283.8456885411997</v>
      </c>
      <c r="AA147" s="92">
        <v>0</v>
      </c>
      <c r="AB147" s="92">
        <v>0</v>
      </c>
      <c r="AC147" s="93">
        <v>125.90417445078138</v>
      </c>
      <c r="AD147" s="92">
        <v>125.16968242676126</v>
      </c>
      <c r="AE147" s="92">
        <v>0</v>
      </c>
      <c r="AF147" s="92">
        <v>0</v>
      </c>
      <c r="AG147" s="92">
        <v>0.73449202402011415</v>
      </c>
      <c r="AH147" s="92">
        <v>0</v>
      </c>
      <c r="AI147" s="95">
        <f t="shared" si="44"/>
        <v>18548.334817697865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415.21560512819536</v>
      </c>
      <c r="C148" s="46">
        <v>58.087162139479965</v>
      </c>
      <c r="D148" s="46">
        <v>3197.9101508542199</v>
      </c>
      <c r="E148" s="46">
        <v>12080.770869961705</v>
      </c>
      <c r="F148" s="236"/>
      <c r="G148" s="46">
        <v>933.19678930844964</v>
      </c>
      <c r="H148" s="47">
        <v>0</v>
      </c>
      <c r="I148" s="48">
        <f t="shared" si="42"/>
        <v>16685.18057739205</v>
      </c>
      <c r="J148" s="1"/>
      <c r="K148" s="49" t="s">
        <v>27</v>
      </c>
      <c r="L148" s="50">
        <v>415.21560512819536</v>
      </c>
      <c r="M148" s="50">
        <v>58.087162139479965</v>
      </c>
      <c r="N148" s="50">
        <v>3197.9101508542199</v>
      </c>
      <c r="O148" s="50">
        <v>12080.770869961705</v>
      </c>
      <c r="P148" s="50">
        <v>2.1850478533052924E-2</v>
      </c>
      <c r="Q148" s="50">
        <v>933.19678930844964</v>
      </c>
      <c r="R148" s="51">
        <v>0</v>
      </c>
      <c r="S148" s="52">
        <f t="shared" si="43"/>
        <v>16685.202427870583</v>
      </c>
      <c r="U148" s="96" t="s">
        <v>27</v>
      </c>
      <c r="V148" s="97">
        <v>11.169145353924943</v>
      </c>
      <c r="W148" s="97">
        <v>404.04645977427037</v>
      </c>
      <c r="X148" s="97">
        <v>933.19678930844964</v>
      </c>
      <c r="Y148" s="97">
        <v>58.087162139479965</v>
      </c>
      <c r="Z148" s="97">
        <v>3197.9101508542199</v>
      </c>
      <c r="AA148" s="97">
        <v>12065.930290328743</v>
      </c>
      <c r="AB148" s="97">
        <v>2.1850478533052924E-2</v>
      </c>
      <c r="AC148" s="98">
        <v>14.840579632965973</v>
      </c>
      <c r="AD148" s="97">
        <v>0</v>
      </c>
      <c r="AE148" s="97">
        <v>14.816130814530307</v>
      </c>
      <c r="AF148" s="97">
        <v>0</v>
      </c>
      <c r="AG148" s="97">
        <v>0</v>
      </c>
      <c r="AH148" s="97">
        <v>2.4448818435664949E-2</v>
      </c>
      <c r="AI148" s="99">
        <f t="shared" si="44"/>
        <v>16685.202427870587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443.91388085404344</v>
      </c>
      <c r="C149" s="43">
        <v>1656.7879245361291</v>
      </c>
      <c r="D149" s="43">
        <v>474.75911916838822</v>
      </c>
      <c r="E149" s="43">
        <v>0</v>
      </c>
      <c r="F149" s="236"/>
      <c r="G149" s="43">
        <v>0</v>
      </c>
      <c r="H149" s="53">
        <v>0</v>
      </c>
      <c r="I149" s="41">
        <f t="shared" si="42"/>
        <v>2575.4609245585607</v>
      </c>
      <c r="J149" s="1"/>
      <c r="K149" s="54" t="s">
        <v>26</v>
      </c>
      <c r="L149" s="43">
        <v>443.91388085404344</v>
      </c>
      <c r="M149" s="43">
        <v>1656.7879245361291</v>
      </c>
      <c r="N149" s="43">
        <v>474.75911916838822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2575.4609245585607</v>
      </c>
      <c r="U149" s="100" t="s">
        <v>26</v>
      </c>
      <c r="V149" s="92">
        <v>437.68065260996991</v>
      </c>
      <c r="W149" s="92">
        <v>0</v>
      </c>
      <c r="X149" s="92">
        <v>0</v>
      </c>
      <c r="Y149" s="92">
        <v>1656.7879245361291</v>
      </c>
      <c r="Z149" s="92">
        <v>474.75911916838822</v>
      </c>
      <c r="AA149" s="92">
        <v>0</v>
      </c>
      <c r="AB149" s="92">
        <v>0</v>
      </c>
      <c r="AC149" s="93">
        <v>6.2332282440735129</v>
      </c>
      <c r="AD149" s="92">
        <v>6.2332282440735129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2575.4609245585607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0</v>
      </c>
      <c r="J150" s="1"/>
      <c r="K150" s="49" t="s">
        <v>23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0</v>
      </c>
      <c r="U150" s="96" t="s">
        <v>62</v>
      </c>
      <c r="V150" s="97">
        <v>0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0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0</v>
      </c>
      <c r="C151" s="43">
        <v>1929.5490698611425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1929.5490698611425</v>
      </c>
      <c r="J151" s="1"/>
      <c r="K151" s="54" t="s">
        <v>24</v>
      </c>
      <c r="L151" s="43">
        <v>0</v>
      </c>
      <c r="M151" s="43">
        <v>1929.5490698611425</v>
      </c>
      <c r="N151" s="43">
        <v>0</v>
      </c>
      <c r="O151" s="43">
        <v>0</v>
      </c>
      <c r="P151" s="43">
        <v>9.6762578545882967</v>
      </c>
      <c r="Q151" s="43">
        <v>0</v>
      </c>
      <c r="R151" s="44">
        <v>0</v>
      </c>
      <c r="S151" s="45">
        <f t="shared" si="43"/>
        <v>1939.2253277157308</v>
      </c>
      <c r="U151" s="100" t="s">
        <v>24</v>
      </c>
      <c r="V151" s="92">
        <v>0</v>
      </c>
      <c r="W151" s="92">
        <v>0</v>
      </c>
      <c r="X151" s="92">
        <v>0</v>
      </c>
      <c r="Y151" s="92">
        <v>1929.5490698611425</v>
      </c>
      <c r="Z151" s="92">
        <v>0</v>
      </c>
      <c r="AA151" s="92">
        <v>0</v>
      </c>
      <c r="AB151" s="92">
        <v>9.6762578545882967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1939.2253277157308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2644.4214678215244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2644.4214678215244</v>
      </c>
      <c r="J152" s="1"/>
      <c r="K152" s="49" t="s">
        <v>22</v>
      </c>
      <c r="L152" s="50">
        <v>0</v>
      </c>
      <c r="M152" s="50">
        <v>2644.4214678215244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2644.4214678215244</v>
      </c>
      <c r="U152" s="96" t="s">
        <v>63</v>
      </c>
      <c r="V152" s="97">
        <v>0</v>
      </c>
      <c r="W152" s="97">
        <v>0</v>
      </c>
      <c r="X152" s="97">
        <v>0</v>
      </c>
      <c r="Y152" s="97">
        <v>2644.4214678215244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2644.4214678215244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4.0571228989470578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4.0571228989470578</v>
      </c>
      <c r="J153" s="1"/>
      <c r="K153" s="55" t="s">
        <v>66</v>
      </c>
      <c r="L153" s="43">
        <v>4.0571228989470578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4.0571228989470578</v>
      </c>
      <c r="U153" s="101" t="s">
        <v>64</v>
      </c>
      <c r="V153" s="92">
        <v>4.0571228989470578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4.0571228989470578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4.0571228989470578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4.0571228989470578</v>
      </c>
      <c r="J154" s="1"/>
      <c r="K154" s="59" t="s">
        <v>25</v>
      </c>
      <c r="L154" s="60">
        <v>4.0571228989470578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4.0571228989470578</v>
      </c>
      <c r="U154" s="102" t="s">
        <v>68</v>
      </c>
      <c r="V154" s="103">
        <v>4.0571228989470578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4.0571228989470578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3343.9986221791546</v>
      </c>
      <c r="C158" s="75">
        <f t="shared" ref="C158:H158" si="46">SUM(C137:C153)</f>
        <v>22362.138326095323</v>
      </c>
      <c r="D158" s="75">
        <f t="shared" si="46"/>
        <v>4986.2350459724712</v>
      </c>
      <c r="E158" s="75">
        <f t="shared" si="46"/>
        <v>12082.061561487055</v>
      </c>
      <c r="F158" s="75">
        <f t="shared" si="46"/>
        <v>0</v>
      </c>
      <c r="G158" s="75">
        <f t="shared" si="46"/>
        <v>933.19678930844964</v>
      </c>
      <c r="H158" s="76">
        <f t="shared" si="46"/>
        <v>0</v>
      </c>
      <c r="I158" s="41">
        <f t="shared" si="42"/>
        <v>43707.630345042453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3343.9986221791546</v>
      </c>
      <c r="M158" s="75">
        <f t="shared" ref="M158:R158" si="47">SUM(M137:M153)</f>
        <v>22362.138326095323</v>
      </c>
      <c r="N158" s="75">
        <f t="shared" si="47"/>
        <v>4986.2350459724712</v>
      </c>
      <c r="O158" s="75">
        <f t="shared" si="47"/>
        <v>12082.061561487055</v>
      </c>
      <c r="P158" s="75">
        <f t="shared" si="47"/>
        <v>195.16126718926071</v>
      </c>
      <c r="Q158" s="75">
        <f t="shared" si="47"/>
        <v>933.19678930844964</v>
      </c>
      <c r="R158" s="76">
        <f t="shared" si="47"/>
        <v>0</v>
      </c>
      <c r="S158" s="78">
        <f>SUM(L158:R158)</f>
        <v>43902.791612231711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2797.1609158060619</v>
      </c>
      <c r="W158" s="111">
        <f t="shared" ref="W158:AH158" si="48">SUM(W137:W153)</f>
        <v>415.43479570225901</v>
      </c>
      <c r="X158" s="111">
        <f t="shared" si="48"/>
        <v>933.19678930844964</v>
      </c>
      <c r="Y158" s="111">
        <f t="shared" si="48"/>
        <v>22362.138326095323</v>
      </c>
      <c r="Z158" s="111">
        <f t="shared" si="48"/>
        <v>4985.50055394845</v>
      </c>
      <c r="AA158" s="111">
        <f t="shared" si="48"/>
        <v>12067.071555546221</v>
      </c>
      <c r="AB158" s="111">
        <f t="shared" si="48"/>
        <v>195.16126718926071</v>
      </c>
      <c r="AC158" s="111">
        <f t="shared" si="48"/>
        <v>147.12740863569195</v>
      </c>
      <c r="AD158" s="112">
        <f t="shared" si="48"/>
        <v>131.40291067083476</v>
      </c>
      <c r="AE158" s="112">
        <f t="shared" si="48"/>
        <v>14.816130814530307</v>
      </c>
      <c r="AF158" s="112">
        <f t="shared" si="48"/>
        <v>0</v>
      </c>
      <c r="AG158" s="112">
        <f t="shared" si="48"/>
        <v>0.73449202402011415</v>
      </c>
      <c r="AH158" s="112">
        <f t="shared" si="48"/>
        <v>0.1738751263067653</v>
      </c>
      <c r="AI158" s="113">
        <f t="shared" si="44"/>
        <v>43902.791612231718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7.6508348674602725E-2</v>
      </c>
      <c r="C159" s="114">
        <f t="shared" ref="C159:I159" si="49">C158/$I158</f>
        <v>0.51163007807930161</v>
      </c>
      <c r="D159" s="114">
        <f t="shared" si="49"/>
        <v>0.11408156897570257</v>
      </c>
      <c r="E159" s="114">
        <f t="shared" si="49"/>
        <v>0.27642911469021025</v>
      </c>
      <c r="F159" s="114">
        <f t="shared" si="49"/>
        <v>0</v>
      </c>
      <c r="G159" s="114">
        <f t="shared" si="49"/>
        <v>2.1350889580182827E-2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7.6168245785251762E-2</v>
      </c>
      <c r="M159" s="82">
        <f t="shared" ref="M159:S159" si="50">M158/$S158</f>
        <v>0.50935572670656848</v>
      </c>
      <c r="N159" s="82">
        <f t="shared" si="50"/>
        <v>0.11357444168956357</v>
      </c>
      <c r="O159" s="82">
        <f t="shared" si="50"/>
        <v>0.27520030316525212</v>
      </c>
      <c r="P159" s="82">
        <f t="shared" si="50"/>
        <v>4.4453042738832813E-3</v>
      </c>
      <c r="Q159" s="82">
        <f t="shared" si="50"/>
        <v>2.125597837948083E-2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6.3997084575950491E-2</v>
      </c>
      <c r="W159" s="118">
        <f t="shared" ref="W159:AC159" si="51">W158/$I158</f>
        <v>9.5048574453174342E-3</v>
      </c>
      <c r="X159" s="118">
        <f t="shared" si="51"/>
        <v>2.1350889580182827E-2</v>
      </c>
      <c r="Y159" s="118">
        <f t="shared" si="51"/>
        <v>0.51163007807930161</v>
      </c>
      <c r="Z159" s="118">
        <f t="shared" si="51"/>
        <v>0.11406476431211814</v>
      </c>
      <c r="AA159" s="118">
        <f t="shared" si="51"/>
        <v>0.27608615384281365</v>
      </c>
      <c r="AB159" s="118">
        <f t="shared" si="51"/>
        <v>4.465153238658634E-3</v>
      </c>
      <c r="AC159" s="118">
        <f t="shared" si="51"/>
        <v>3.3661721643159248E-3</v>
      </c>
      <c r="AD159" s="118">
        <f t="shared" ref="AD159:AH159" si="52">AD158/$AI158</f>
        <v>2.9930422609897251E-3</v>
      </c>
      <c r="AE159" s="118">
        <f t="shared" si="52"/>
        <v>3.3747582489497996E-4</v>
      </c>
      <c r="AF159" s="118">
        <f t="shared" si="52"/>
        <v>0</v>
      </c>
      <c r="AG159" s="118">
        <f t="shared" si="52"/>
        <v>1.6729961741555357E-5</v>
      </c>
      <c r="AH159" s="118">
        <f t="shared" si="52"/>
        <v>3.9604571810035449E-6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8.1198155533397182E-2</v>
      </c>
      <c r="E163" s="39">
        <v>0</v>
      </c>
      <c r="F163" s="235"/>
      <c r="G163" s="39">
        <v>0</v>
      </c>
      <c r="H163" s="40">
        <v>0</v>
      </c>
      <c r="I163" s="41">
        <f>SUM(B163:H163)</f>
        <v>8.1198155533397182E-2</v>
      </c>
      <c r="J163" s="1"/>
      <c r="K163" s="88" t="s">
        <v>7</v>
      </c>
      <c r="L163" s="39">
        <v>0</v>
      </c>
      <c r="M163" s="39">
        <v>0</v>
      </c>
      <c r="N163" s="39">
        <v>8.1198155533397182E-2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8.1198155533397182E-2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8.1198155533397182E-2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8.1198155533397182E-2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99.343440900933743</v>
      </c>
      <c r="E165" s="43">
        <v>0</v>
      </c>
      <c r="F165" s="236"/>
      <c r="G165" s="43">
        <v>0</v>
      </c>
      <c r="H165" s="53">
        <v>0</v>
      </c>
      <c r="I165" s="41">
        <f t="shared" si="53"/>
        <v>99.343440900933743</v>
      </c>
      <c r="J165" s="1"/>
      <c r="K165" s="54" t="s">
        <v>10</v>
      </c>
      <c r="L165" s="43">
        <v>0</v>
      </c>
      <c r="M165" s="43">
        <v>0</v>
      </c>
      <c r="N165" s="43">
        <v>99.343440900933743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99.343440900933743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99.343440900933743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99.343440900933743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2.3039400846008471</v>
      </c>
      <c r="C167" s="43">
        <v>0</v>
      </c>
      <c r="D167" s="43">
        <v>14.599747308590542</v>
      </c>
      <c r="E167" s="43">
        <v>0</v>
      </c>
      <c r="F167" s="236"/>
      <c r="G167" s="43">
        <v>0</v>
      </c>
      <c r="H167" s="53">
        <v>0</v>
      </c>
      <c r="I167" s="41">
        <f t="shared" si="53"/>
        <v>16.90368739319139</v>
      </c>
      <c r="J167" s="1"/>
      <c r="K167" s="54" t="s">
        <v>16</v>
      </c>
      <c r="L167" s="43">
        <v>2.3039400846008471</v>
      </c>
      <c r="M167" s="43">
        <v>0</v>
      </c>
      <c r="N167" s="43">
        <v>14.599747308590542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16.90368739319139</v>
      </c>
      <c r="U167" s="100" t="s">
        <v>16</v>
      </c>
      <c r="V167" s="92">
        <v>2.3039400846008471</v>
      </c>
      <c r="W167" s="92">
        <v>0</v>
      </c>
      <c r="X167" s="92">
        <v>0</v>
      </c>
      <c r="Y167" s="92">
        <v>0</v>
      </c>
      <c r="Z167" s="92">
        <v>14.599747308590542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16.90368739319139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7.183638432317653E-3</v>
      </c>
      <c r="C168" s="46">
        <v>0</v>
      </c>
      <c r="D168" s="46">
        <v>0</v>
      </c>
      <c r="E168" s="46">
        <v>0</v>
      </c>
      <c r="F168" s="236"/>
      <c r="G168" s="46">
        <v>0</v>
      </c>
      <c r="H168" s="47">
        <v>0</v>
      </c>
      <c r="I168" s="48">
        <f t="shared" si="53"/>
        <v>7.183638432317653E-3</v>
      </c>
      <c r="J168" s="1"/>
      <c r="K168" s="49" t="s">
        <v>15</v>
      </c>
      <c r="L168" s="50">
        <v>7.183638432317653E-3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7.183638432317653E-3</v>
      </c>
      <c r="U168" s="96" t="s">
        <v>59</v>
      </c>
      <c r="V168" s="97">
        <v>7.183638432317653E-3</v>
      </c>
      <c r="W168" s="97">
        <v>0</v>
      </c>
      <c r="X168" s="97">
        <v>0</v>
      </c>
      <c r="Y168" s="97">
        <v>0</v>
      </c>
      <c r="Z168" s="97">
        <v>0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7.183638432317653E-3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0.7985817783718745</v>
      </c>
      <c r="F169" s="236"/>
      <c r="G169" s="43">
        <v>0</v>
      </c>
      <c r="H169" s="53">
        <v>0</v>
      </c>
      <c r="I169" s="41">
        <f t="shared" si="53"/>
        <v>0.7985817783718745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0.7985817783718745</v>
      </c>
      <c r="P169" s="43">
        <v>116.64169942913544</v>
      </c>
      <c r="Q169" s="43">
        <v>0</v>
      </c>
      <c r="R169" s="44">
        <v>0</v>
      </c>
      <c r="S169" s="45">
        <f t="shared" si="54"/>
        <v>117.44028120750731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5.469738208026537E-3</v>
      </c>
      <c r="AB169" s="92">
        <v>116.64169942913544</v>
      </c>
      <c r="AC169" s="93">
        <v>0.79311204016384795</v>
      </c>
      <c r="AD169" s="92">
        <v>0</v>
      </c>
      <c r="AE169" s="92">
        <v>0</v>
      </c>
      <c r="AF169" s="92">
        <v>0</v>
      </c>
      <c r="AG169" s="92">
        <v>0</v>
      </c>
      <c r="AH169" s="92">
        <v>0.79311204016384795</v>
      </c>
      <c r="AI169" s="95">
        <f t="shared" si="55"/>
        <v>117.44028120750731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3.4862174500022967</v>
      </c>
      <c r="Q170" s="50">
        <v>0</v>
      </c>
      <c r="R170" s="51">
        <v>0</v>
      </c>
      <c r="S170" s="52">
        <f t="shared" si="54"/>
        <v>3.4862174500022967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3.4862174500022967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3.4862174500022967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0</v>
      </c>
      <c r="E171" s="43">
        <v>0</v>
      </c>
      <c r="F171" s="236"/>
      <c r="G171" s="43">
        <v>0</v>
      </c>
      <c r="H171" s="53">
        <v>0</v>
      </c>
      <c r="I171" s="41">
        <f t="shared" si="53"/>
        <v>0</v>
      </c>
      <c r="J171" s="1"/>
      <c r="K171" s="54" t="s">
        <v>61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0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0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0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0</v>
      </c>
      <c r="C172" s="46">
        <v>0</v>
      </c>
      <c r="D172" s="46">
        <v>79.746472222162538</v>
      </c>
      <c r="E172" s="46">
        <v>0</v>
      </c>
      <c r="F172" s="236"/>
      <c r="G172" s="46">
        <v>0</v>
      </c>
      <c r="H172" s="47">
        <v>0</v>
      </c>
      <c r="I172" s="48">
        <f t="shared" si="53"/>
        <v>79.746472222162538</v>
      </c>
      <c r="J172" s="1"/>
      <c r="K172" s="49" t="s">
        <v>17</v>
      </c>
      <c r="L172" s="50">
        <v>0</v>
      </c>
      <c r="M172" s="50">
        <v>0</v>
      </c>
      <c r="N172" s="50">
        <v>79.746472222162538</v>
      </c>
      <c r="O172" s="50">
        <v>0</v>
      </c>
      <c r="P172" s="50">
        <v>0</v>
      </c>
      <c r="Q172" s="50">
        <v>0</v>
      </c>
      <c r="R172" s="51">
        <v>0</v>
      </c>
      <c r="S172" s="52">
        <f t="shared" si="54"/>
        <v>79.746472222162538</v>
      </c>
      <c r="U172" s="96" t="s">
        <v>17</v>
      </c>
      <c r="V172" s="97">
        <v>0</v>
      </c>
      <c r="W172" s="97">
        <v>0</v>
      </c>
      <c r="X172" s="97">
        <v>0</v>
      </c>
      <c r="Y172" s="97">
        <v>0</v>
      </c>
      <c r="Z172" s="97">
        <v>79.746472222162538</v>
      </c>
      <c r="AA172" s="97">
        <v>0</v>
      </c>
      <c r="AB172" s="97">
        <v>0</v>
      </c>
      <c r="AC172" s="98">
        <v>0</v>
      </c>
      <c r="AD172" s="97">
        <v>0</v>
      </c>
      <c r="AE172" s="97">
        <v>0</v>
      </c>
      <c r="AF172" s="97">
        <v>0</v>
      </c>
      <c r="AG172" s="97">
        <v>0</v>
      </c>
      <c r="AH172" s="97">
        <v>0</v>
      </c>
      <c r="AI172" s="99">
        <f t="shared" si="55"/>
        <v>79.746472222162538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442.5050138649525</v>
      </c>
      <c r="C173" s="43">
        <v>0</v>
      </c>
      <c r="D173" s="43">
        <v>5093.5522883822932</v>
      </c>
      <c r="E173" s="43">
        <v>92.270742937179818</v>
      </c>
      <c r="F173" s="236"/>
      <c r="G173" s="43">
        <v>0</v>
      </c>
      <c r="H173" s="53">
        <v>0</v>
      </c>
      <c r="I173" s="41">
        <f t="shared" si="53"/>
        <v>5628.3280451844248</v>
      </c>
      <c r="J173" s="1"/>
      <c r="K173" s="54" t="s">
        <v>19</v>
      </c>
      <c r="L173" s="43">
        <v>442.5050138649525</v>
      </c>
      <c r="M173" s="43">
        <v>0</v>
      </c>
      <c r="N173" s="43">
        <v>5093.5522883822932</v>
      </c>
      <c r="O173" s="43">
        <v>92.270742937179818</v>
      </c>
      <c r="P173" s="43">
        <v>0</v>
      </c>
      <c r="Q173" s="43">
        <v>0</v>
      </c>
      <c r="R173" s="44">
        <v>0</v>
      </c>
      <c r="S173" s="45">
        <f t="shared" si="54"/>
        <v>5628.3280451844248</v>
      </c>
      <c r="U173" s="100" t="s">
        <v>89</v>
      </c>
      <c r="V173" s="92">
        <v>442.5050138649525</v>
      </c>
      <c r="W173" s="92">
        <v>0</v>
      </c>
      <c r="X173" s="92">
        <v>0</v>
      </c>
      <c r="Y173" s="92">
        <v>0</v>
      </c>
      <c r="Z173" s="92">
        <v>4039.0295119573821</v>
      </c>
      <c r="AA173" s="92">
        <v>92.270742937179818</v>
      </c>
      <c r="AB173" s="92">
        <v>0</v>
      </c>
      <c r="AC173" s="93">
        <v>1054.5227764249105</v>
      </c>
      <c r="AD173" s="92">
        <v>0</v>
      </c>
      <c r="AE173" s="92">
        <v>0</v>
      </c>
      <c r="AF173" s="92">
        <v>0</v>
      </c>
      <c r="AG173" s="92">
        <v>1054.5227764249105</v>
      </c>
      <c r="AH173" s="92">
        <v>0</v>
      </c>
      <c r="AI173" s="95">
        <f t="shared" si="55"/>
        <v>5628.3280451844239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125.76156332920023</v>
      </c>
      <c r="C174" s="46">
        <v>15.635654541094425</v>
      </c>
      <c r="D174" s="46">
        <v>614.53902159535812</v>
      </c>
      <c r="E174" s="46">
        <v>2803.1134530474619</v>
      </c>
      <c r="F174" s="236"/>
      <c r="G174" s="46">
        <v>257.6739579410995</v>
      </c>
      <c r="H174" s="47">
        <v>0</v>
      </c>
      <c r="I174" s="48">
        <f t="shared" si="53"/>
        <v>3816.7236504542143</v>
      </c>
      <c r="J174" s="1"/>
      <c r="K174" s="49" t="s">
        <v>27</v>
      </c>
      <c r="L174" s="50">
        <v>125.76156332920023</v>
      </c>
      <c r="M174" s="50">
        <v>15.635654541094425</v>
      </c>
      <c r="N174" s="50">
        <v>614.53902159535812</v>
      </c>
      <c r="O174" s="50">
        <v>2803.1134530474619</v>
      </c>
      <c r="P174" s="50">
        <v>0.15591530157468278</v>
      </c>
      <c r="Q174" s="50">
        <v>257.6739579410995</v>
      </c>
      <c r="R174" s="51">
        <v>0</v>
      </c>
      <c r="S174" s="52">
        <f t="shared" si="54"/>
        <v>3816.8795657557889</v>
      </c>
      <c r="U174" s="96" t="s">
        <v>27</v>
      </c>
      <c r="V174" s="97">
        <v>34.035478804817714</v>
      </c>
      <c r="W174" s="97">
        <v>91.726084524382543</v>
      </c>
      <c r="X174" s="97">
        <v>257.6739579410995</v>
      </c>
      <c r="Y174" s="97">
        <v>15.635654541094425</v>
      </c>
      <c r="Z174" s="97">
        <v>614.53902159535812</v>
      </c>
      <c r="AA174" s="97">
        <v>2802.9510733744755</v>
      </c>
      <c r="AB174" s="97">
        <v>0.15591530157468278</v>
      </c>
      <c r="AC174" s="98">
        <v>0.16237967298721095</v>
      </c>
      <c r="AD174" s="97">
        <v>0</v>
      </c>
      <c r="AE174" s="97">
        <v>0</v>
      </c>
      <c r="AF174" s="97">
        <v>0</v>
      </c>
      <c r="AG174" s="97">
        <v>0</v>
      </c>
      <c r="AH174" s="97">
        <v>0.16237967298721095</v>
      </c>
      <c r="AI174" s="99">
        <f t="shared" si="55"/>
        <v>3816.8795657557898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84.73575018300491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84.73575018300491</v>
      </c>
      <c r="J175" s="1"/>
      <c r="K175" s="54" t="s">
        <v>26</v>
      </c>
      <c r="L175" s="43">
        <v>84.73575018300491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84.73575018300491</v>
      </c>
      <c r="U175" s="100" t="s">
        <v>26</v>
      </c>
      <c r="V175" s="92">
        <v>84.73575018300491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84.73575018300491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0</v>
      </c>
      <c r="C177" s="43">
        <v>0</v>
      </c>
      <c r="D177" s="43">
        <v>0</v>
      </c>
      <c r="E177" s="43">
        <v>53.886206968918714</v>
      </c>
      <c r="F177" s="236"/>
      <c r="G177" s="43">
        <v>0</v>
      </c>
      <c r="H177" s="53">
        <v>0</v>
      </c>
      <c r="I177" s="41">
        <f t="shared" si="53"/>
        <v>53.886206968918714</v>
      </c>
      <c r="J177" s="1"/>
      <c r="K177" s="54" t="s">
        <v>24</v>
      </c>
      <c r="L177" s="43">
        <v>0</v>
      </c>
      <c r="M177" s="43">
        <v>0</v>
      </c>
      <c r="N177" s="43">
        <v>0</v>
      </c>
      <c r="O177" s="43">
        <v>53.886206968918714</v>
      </c>
      <c r="P177" s="43">
        <v>6.0292068187040995</v>
      </c>
      <c r="Q177" s="43">
        <v>0</v>
      </c>
      <c r="R177" s="44">
        <v>0</v>
      </c>
      <c r="S177" s="45">
        <f t="shared" si="54"/>
        <v>59.915413787622811</v>
      </c>
      <c r="U177" s="100" t="s">
        <v>24</v>
      </c>
      <c r="V177" s="92">
        <v>0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6.0292068187040995</v>
      </c>
      <c r="AC177" s="93">
        <v>53.886206968918714</v>
      </c>
      <c r="AD177" s="92">
        <v>0</v>
      </c>
      <c r="AE177" s="92">
        <v>0</v>
      </c>
      <c r="AF177" s="92">
        <v>0</v>
      </c>
      <c r="AG177" s="92">
        <v>0</v>
      </c>
      <c r="AH177" s="92">
        <v>53.886206968918714</v>
      </c>
      <c r="AI177" s="95">
        <f t="shared" si="55"/>
        <v>59.915413787622811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4.4317195395363527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4.4317195395363527</v>
      </c>
      <c r="J178" s="1"/>
      <c r="K178" s="49" t="s">
        <v>22</v>
      </c>
      <c r="L178" s="50">
        <v>4.4317195395363527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4.4317195395363527</v>
      </c>
      <c r="U178" s="96" t="s">
        <v>63</v>
      </c>
      <c r="V178" s="97">
        <v>4.4317195395363527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4.4317195395363527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659.74517063972723</v>
      </c>
      <c r="C184" s="75">
        <f t="shared" ref="C184:H184" si="57">SUM(C163:C179)</f>
        <v>15.635654541094425</v>
      </c>
      <c r="D184" s="75">
        <f t="shared" si="57"/>
        <v>5901.8621685648723</v>
      </c>
      <c r="E184" s="75">
        <f t="shared" si="57"/>
        <v>2950.0689847319327</v>
      </c>
      <c r="F184" s="75">
        <f t="shared" si="57"/>
        <v>0</v>
      </c>
      <c r="G184" s="75">
        <f t="shared" si="57"/>
        <v>257.6739579410995</v>
      </c>
      <c r="H184" s="76">
        <f t="shared" si="57"/>
        <v>0</v>
      </c>
      <c r="I184" s="41">
        <f t="shared" si="53"/>
        <v>9784.985936418725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659.74517063972723</v>
      </c>
      <c r="M184" s="75">
        <f t="shared" ref="M184:R184" si="58">SUM(M163:M179)</f>
        <v>15.635654541094425</v>
      </c>
      <c r="N184" s="75">
        <f t="shared" si="58"/>
        <v>5901.8621685648723</v>
      </c>
      <c r="O184" s="75">
        <f t="shared" si="58"/>
        <v>2950.0689847319327</v>
      </c>
      <c r="P184" s="75">
        <f t="shared" si="58"/>
        <v>126.31303899941652</v>
      </c>
      <c r="Q184" s="75">
        <f t="shared" si="58"/>
        <v>257.6739579410995</v>
      </c>
      <c r="R184" s="76">
        <f t="shared" si="58"/>
        <v>0</v>
      </c>
      <c r="S184" s="78">
        <f t="shared" si="54"/>
        <v>9911.2989754181417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568.01908611534475</v>
      </c>
      <c r="W184" s="111">
        <f t="shared" ref="W184:AH184" si="59">SUM(W163:W179)</f>
        <v>91.726084524382543</v>
      </c>
      <c r="X184" s="111">
        <f t="shared" si="59"/>
        <v>257.6739579410995</v>
      </c>
      <c r="Y184" s="111">
        <f t="shared" si="59"/>
        <v>15.635654541094425</v>
      </c>
      <c r="Z184" s="111">
        <f t="shared" si="59"/>
        <v>4847.3393921399611</v>
      </c>
      <c r="AA184" s="111">
        <f t="shared" si="59"/>
        <v>2895.2272860498633</v>
      </c>
      <c r="AB184" s="111">
        <f t="shared" si="59"/>
        <v>126.31303899941652</v>
      </c>
      <c r="AC184" s="111">
        <f t="shared" si="59"/>
        <v>1109.3644751069803</v>
      </c>
      <c r="AD184" s="112">
        <f t="shared" si="59"/>
        <v>0</v>
      </c>
      <c r="AE184" s="112">
        <f t="shared" si="59"/>
        <v>0</v>
      </c>
      <c r="AF184" s="112">
        <f t="shared" si="59"/>
        <v>0</v>
      </c>
      <c r="AG184" s="112">
        <f t="shared" si="59"/>
        <v>1054.5227764249105</v>
      </c>
      <c r="AH184" s="112">
        <f t="shared" si="59"/>
        <v>54.841698682069776</v>
      </c>
      <c r="AI184" s="113">
        <f t="shared" si="55"/>
        <v>9911.2989754181417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6.7424232893807501E-2</v>
      </c>
      <c r="C185" s="114">
        <f t="shared" ref="C185:I185" si="60">C184/$I184</f>
        <v>1.5979230468691943E-3</v>
      </c>
      <c r="D185" s="114">
        <f t="shared" si="60"/>
        <v>0.60315489535848388</v>
      </c>
      <c r="E185" s="114">
        <f t="shared" si="60"/>
        <v>0.30148934335736499</v>
      </c>
      <c r="F185" s="114">
        <f t="shared" si="60"/>
        <v>0</v>
      </c>
      <c r="G185" s="114">
        <f t="shared" si="60"/>
        <v>2.6333605343474554E-2</v>
      </c>
      <c r="H185" s="115">
        <f t="shared" si="60"/>
        <v>0</v>
      </c>
      <c r="I185" s="116">
        <f t="shared" si="60"/>
        <v>1</v>
      </c>
      <c r="J185"/>
      <c r="K185" s="81" t="s">
        <v>87</v>
      </c>
      <c r="L185" s="82">
        <f>L184/$S184</f>
        <v>6.6564955035260012E-2</v>
      </c>
      <c r="M185" s="82">
        <f t="shared" ref="M185:S185" si="61">M184/$S184</f>
        <v>1.5775585601719559E-3</v>
      </c>
      <c r="N185" s="82">
        <f t="shared" si="61"/>
        <v>0.59546807973430971</v>
      </c>
      <c r="O185" s="82">
        <f t="shared" si="61"/>
        <v>0.29764705837737826</v>
      </c>
      <c r="P185" s="82">
        <f t="shared" si="61"/>
        <v>1.2744347568638204E-2</v>
      </c>
      <c r="Q185" s="82">
        <f t="shared" si="61"/>
        <v>2.5998000724241965E-2</v>
      </c>
      <c r="R185" s="83">
        <f t="shared" si="61"/>
        <v>0</v>
      </c>
      <c r="S185" s="84">
        <f t="shared" si="61"/>
        <v>1</v>
      </c>
      <c r="U185" s="117" t="s">
        <v>87</v>
      </c>
      <c r="V185" s="118">
        <f>V184/$I184</f>
        <v>5.8050066684432862E-2</v>
      </c>
      <c r="W185" s="118">
        <f t="shared" ref="W185:AC185" si="62">W184/$I184</f>
        <v>9.3741662093746458E-3</v>
      </c>
      <c r="X185" s="118">
        <f t="shared" si="62"/>
        <v>2.6333605343474554E-2</v>
      </c>
      <c r="Y185" s="118">
        <f t="shared" si="62"/>
        <v>1.5979230468691943E-3</v>
      </c>
      <c r="Z185" s="118">
        <f t="shared" si="62"/>
        <v>0.49538542248677697</v>
      </c>
      <c r="AA185" s="118">
        <f t="shared" si="62"/>
        <v>0.29588466502277955</v>
      </c>
      <c r="AB185" s="118">
        <f t="shared" si="62"/>
        <v>1.2908862600332638E-2</v>
      </c>
      <c r="AC185" s="118">
        <f t="shared" si="62"/>
        <v>0.11337415120629231</v>
      </c>
      <c r="AD185" s="118">
        <f t="shared" ref="AD185:AH185" si="63">AD184/$AI184</f>
        <v>0</v>
      </c>
      <c r="AE185" s="118">
        <f t="shared" si="63"/>
        <v>0</v>
      </c>
      <c r="AF185" s="118">
        <f t="shared" si="63"/>
        <v>0</v>
      </c>
      <c r="AG185" s="118">
        <f t="shared" si="63"/>
        <v>0.10639602125214086</v>
      </c>
      <c r="AH185" s="118">
        <f t="shared" si="63"/>
        <v>5.5332503658791195E-3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0</v>
      </c>
      <c r="C189" s="39">
        <v>0</v>
      </c>
      <c r="D189" s="39">
        <v>742.94708805060748</v>
      </c>
      <c r="E189" s="39">
        <v>0</v>
      </c>
      <c r="F189" s="235"/>
      <c r="G189" s="39">
        <v>0</v>
      </c>
      <c r="H189" s="40">
        <v>0</v>
      </c>
      <c r="I189" s="41">
        <f>SUM(B189:H189)</f>
        <v>742.94708805060748</v>
      </c>
      <c r="J189" s="1"/>
      <c r="K189" s="88" t="s">
        <v>7</v>
      </c>
      <c r="L189" s="39">
        <v>0</v>
      </c>
      <c r="M189" s="39">
        <v>0</v>
      </c>
      <c r="N189" s="39">
        <v>742.94708805060748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742.94708805060748</v>
      </c>
      <c r="U189" s="91" t="s">
        <v>7</v>
      </c>
      <c r="V189" s="92">
        <v>0</v>
      </c>
      <c r="W189" s="92">
        <v>0</v>
      </c>
      <c r="X189" s="92">
        <v>0</v>
      </c>
      <c r="Y189" s="92">
        <v>0</v>
      </c>
      <c r="Z189" s="92">
        <v>742.94708805060748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742.94708805060748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1667.3749485704209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1667.3749485704209</v>
      </c>
      <c r="J190" s="1"/>
      <c r="K190" s="49" t="s">
        <v>8</v>
      </c>
      <c r="L190" s="50">
        <v>0</v>
      </c>
      <c r="M190" s="50">
        <v>0</v>
      </c>
      <c r="N190" s="50">
        <v>1667.3749485704209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1667.3749485704209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1667.3749485704209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1667.3749485704209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1.7600766940328048</v>
      </c>
      <c r="E191" s="43">
        <v>0</v>
      </c>
      <c r="F191" s="236"/>
      <c r="G191" s="43">
        <v>0</v>
      </c>
      <c r="H191" s="53">
        <v>0</v>
      </c>
      <c r="I191" s="41">
        <f t="shared" si="64"/>
        <v>1.7600766940328048</v>
      </c>
      <c r="J191" s="1"/>
      <c r="K191" s="54" t="s">
        <v>10</v>
      </c>
      <c r="L191" s="43">
        <v>0</v>
      </c>
      <c r="M191" s="43">
        <v>0</v>
      </c>
      <c r="N191" s="43">
        <v>1.7600766940328048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1.7600766940328048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1.7600766940328048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1.7600766940328048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1221.6949153786381</v>
      </c>
      <c r="E192" s="46">
        <v>0</v>
      </c>
      <c r="F192" s="236"/>
      <c r="G192" s="46">
        <v>0</v>
      </c>
      <c r="H192" s="47">
        <v>0</v>
      </c>
      <c r="I192" s="48">
        <f t="shared" si="64"/>
        <v>1221.6949153786381</v>
      </c>
      <c r="J192" s="1"/>
      <c r="K192" s="49" t="s">
        <v>58</v>
      </c>
      <c r="L192" s="50">
        <v>0</v>
      </c>
      <c r="M192" s="50">
        <v>0</v>
      </c>
      <c r="N192" s="50">
        <v>1221.6949153786381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1221.6949153786381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1221.6949153786381</v>
      </c>
      <c r="AA192" s="97">
        <v>0</v>
      </c>
      <c r="AB192" s="97">
        <v>0</v>
      </c>
      <c r="AC192" s="98">
        <v>0</v>
      </c>
      <c r="AD192" s="97">
        <v>0</v>
      </c>
      <c r="AE192" s="97">
        <v>0</v>
      </c>
      <c r="AF192" s="97">
        <v>0</v>
      </c>
      <c r="AG192" s="97">
        <v>0</v>
      </c>
      <c r="AH192" s="97">
        <v>0</v>
      </c>
      <c r="AI192" s="99">
        <f t="shared" si="66"/>
        <v>1221.6949153786381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2.4429796397851251</v>
      </c>
      <c r="C193" s="43">
        <v>0.91288192213137864</v>
      </c>
      <c r="D193" s="43">
        <v>320.15130822104436</v>
      </c>
      <c r="E193" s="43">
        <v>0</v>
      </c>
      <c r="F193" s="236"/>
      <c r="G193" s="43">
        <v>0</v>
      </c>
      <c r="H193" s="53">
        <v>0</v>
      </c>
      <c r="I193" s="41">
        <f t="shared" si="64"/>
        <v>323.50716978296089</v>
      </c>
      <c r="J193" s="1"/>
      <c r="K193" s="54" t="s">
        <v>16</v>
      </c>
      <c r="L193" s="43">
        <v>2.4429796397851251</v>
      </c>
      <c r="M193" s="43">
        <v>0.91288192213137864</v>
      </c>
      <c r="N193" s="43">
        <v>320.15130822104436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323.50716978296089</v>
      </c>
      <c r="U193" s="100" t="s">
        <v>16</v>
      </c>
      <c r="V193" s="92">
        <v>2.4429796397851251</v>
      </c>
      <c r="W193" s="92">
        <v>0</v>
      </c>
      <c r="X193" s="92">
        <v>0</v>
      </c>
      <c r="Y193" s="92">
        <v>0.91288192213137864</v>
      </c>
      <c r="Z193" s="92">
        <v>315.6838459283374</v>
      </c>
      <c r="AA193" s="92">
        <v>0</v>
      </c>
      <c r="AB193" s="92">
        <v>0</v>
      </c>
      <c r="AC193" s="93">
        <v>4.4674622927069763</v>
      </c>
      <c r="AD193" s="94">
        <v>0</v>
      </c>
      <c r="AE193" s="94">
        <v>0</v>
      </c>
      <c r="AF193" s="94">
        <v>0</v>
      </c>
      <c r="AG193" s="94">
        <v>4.4674622927069763</v>
      </c>
      <c r="AH193" s="94">
        <v>0</v>
      </c>
      <c r="AI193" s="95">
        <f t="shared" si="66"/>
        <v>323.50716978296089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32.196466560050482</v>
      </c>
      <c r="C194" s="46">
        <v>0</v>
      </c>
      <c r="D194" s="46">
        <v>50.310631049371118</v>
      </c>
      <c r="E194" s="46">
        <v>0</v>
      </c>
      <c r="F194" s="236"/>
      <c r="G194" s="46">
        <v>0</v>
      </c>
      <c r="H194" s="47">
        <v>0</v>
      </c>
      <c r="I194" s="48">
        <f t="shared" si="64"/>
        <v>82.507097609421606</v>
      </c>
      <c r="J194" s="1"/>
      <c r="K194" s="49" t="s">
        <v>15</v>
      </c>
      <c r="L194" s="50">
        <v>32.196466560050482</v>
      </c>
      <c r="M194" s="50">
        <v>0</v>
      </c>
      <c r="N194" s="50">
        <v>50.310631049371118</v>
      </c>
      <c r="O194" s="50">
        <v>0</v>
      </c>
      <c r="P194" s="50">
        <v>0</v>
      </c>
      <c r="Q194" s="50">
        <v>0</v>
      </c>
      <c r="R194" s="51">
        <v>0</v>
      </c>
      <c r="S194" s="52">
        <f t="shared" si="65"/>
        <v>82.507097609421606</v>
      </c>
      <c r="U194" s="96" t="s">
        <v>59</v>
      </c>
      <c r="V194" s="97">
        <v>32.196466560050482</v>
      </c>
      <c r="W194" s="97">
        <v>0</v>
      </c>
      <c r="X194" s="97">
        <v>0</v>
      </c>
      <c r="Y194" s="97">
        <v>0</v>
      </c>
      <c r="Z194" s="97">
        <v>50.310631049371118</v>
      </c>
      <c r="AA194" s="97">
        <v>0</v>
      </c>
      <c r="AB194" s="97">
        <v>0</v>
      </c>
      <c r="AC194" s="98">
        <v>0</v>
      </c>
      <c r="AD194" s="97">
        <v>0</v>
      </c>
      <c r="AE194" s="97">
        <v>0</v>
      </c>
      <c r="AF194" s="97">
        <v>0</v>
      </c>
      <c r="AG194" s="97">
        <v>0</v>
      </c>
      <c r="AH194" s="97">
        <v>0</v>
      </c>
      <c r="AI194" s="99">
        <f t="shared" si="66"/>
        <v>82.507097609421606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0</v>
      </c>
      <c r="E195" s="43">
        <v>164.12501095707862</v>
      </c>
      <c r="F195" s="236"/>
      <c r="G195" s="43">
        <v>0</v>
      </c>
      <c r="H195" s="53">
        <v>0</v>
      </c>
      <c r="I195" s="41">
        <f t="shared" si="64"/>
        <v>164.12501095707862</v>
      </c>
      <c r="J195" s="1"/>
      <c r="K195" s="54" t="s">
        <v>60</v>
      </c>
      <c r="L195" s="43">
        <v>0</v>
      </c>
      <c r="M195" s="43">
        <v>0</v>
      </c>
      <c r="N195" s="43">
        <v>0</v>
      </c>
      <c r="O195" s="43">
        <v>164.12501095707862</v>
      </c>
      <c r="P195" s="43">
        <v>2822.5027720088806</v>
      </c>
      <c r="Q195" s="43">
        <v>0</v>
      </c>
      <c r="R195" s="44">
        <v>0</v>
      </c>
      <c r="S195" s="45">
        <f t="shared" si="65"/>
        <v>2986.6277829659593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9.0558154441861749</v>
      </c>
      <c r="AB195" s="92">
        <v>2822.5027720088806</v>
      </c>
      <c r="AC195" s="93">
        <v>155.06919551289241</v>
      </c>
      <c r="AD195" s="92">
        <v>0</v>
      </c>
      <c r="AE195" s="92">
        <v>0</v>
      </c>
      <c r="AF195" s="92">
        <v>0</v>
      </c>
      <c r="AG195" s="92">
        <v>0</v>
      </c>
      <c r="AH195" s="92">
        <v>155.06919551289241</v>
      </c>
      <c r="AI195" s="95">
        <f t="shared" si="66"/>
        <v>2986.6277829659589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1.0696186414123163E-3</v>
      </c>
      <c r="F196" s="236"/>
      <c r="G196" s="46">
        <v>0</v>
      </c>
      <c r="H196" s="47">
        <v>0</v>
      </c>
      <c r="I196" s="48">
        <f t="shared" si="64"/>
        <v>1.0696186414123163E-3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1.0696186414123163E-3</v>
      </c>
      <c r="P196" s="50">
        <v>3.7308636458530122</v>
      </c>
      <c r="Q196" s="50">
        <v>0</v>
      </c>
      <c r="R196" s="51">
        <v>0</v>
      </c>
      <c r="S196" s="52">
        <f t="shared" si="65"/>
        <v>3.7319332644944248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1.0696186414123163E-3</v>
      </c>
      <c r="AB196" s="97">
        <v>3.7308636458530122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3.7319332644944248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0</v>
      </c>
      <c r="E197" s="43">
        <v>0</v>
      </c>
      <c r="F197" s="236"/>
      <c r="G197" s="43">
        <v>0</v>
      </c>
      <c r="H197" s="53">
        <v>0</v>
      </c>
      <c r="I197" s="41">
        <f t="shared" si="64"/>
        <v>0</v>
      </c>
      <c r="J197" s="1"/>
      <c r="K197" s="54" t="s">
        <v>61</v>
      </c>
      <c r="L197" s="43">
        <v>0</v>
      </c>
      <c r="M197" s="43">
        <v>0</v>
      </c>
      <c r="N197" s="43">
        <v>0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0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0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0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9.8920429745962632</v>
      </c>
      <c r="C198" s="46">
        <v>0</v>
      </c>
      <c r="D198" s="46">
        <v>60.105705838271419</v>
      </c>
      <c r="E198" s="46">
        <v>3.5241922145367433</v>
      </c>
      <c r="F198" s="236"/>
      <c r="G198" s="46">
        <v>0</v>
      </c>
      <c r="H198" s="47">
        <v>0</v>
      </c>
      <c r="I198" s="48">
        <f t="shared" si="64"/>
        <v>73.521941027404424</v>
      </c>
      <c r="J198" s="1"/>
      <c r="K198" s="49" t="s">
        <v>17</v>
      </c>
      <c r="L198" s="50">
        <v>9.8920429745962632</v>
      </c>
      <c r="M198" s="50">
        <v>0</v>
      </c>
      <c r="N198" s="50">
        <v>60.105705838271419</v>
      </c>
      <c r="O198" s="50">
        <v>3.5241922145367433</v>
      </c>
      <c r="P198" s="50">
        <v>5.5669630853994629</v>
      </c>
      <c r="Q198" s="50">
        <v>0</v>
      </c>
      <c r="R198" s="51">
        <v>0</v>
      </c>
      <c r="S198" s="52">
        <f t="shared" si="65"/>
        <v>79.088904112803888</v>
      </c>
      <c r="U198" s="96" t="s">
        <v>17</v>
      </c>
      <c r="V198" s="97">
        <v>9.8920429745962632</v>
      </c>
      <c r="W198" s="97">
        <v>0</v>
      </c>
      <c r="X198" s="97">
        <v>0</v>
      </c>
      <c r="Y198" s="97">
        <v>0</v>
      </c>
      <c r="Z198" s="97">
        <v>60.105705838271419</v>
      </c>
      <c r="AA198" s="97">
        <v>3.5241922145367433</v>
      </c>
      <c r="AB198" s="97">
        <v>5.5669630853994629</v>
      </c>
      <c r="AC198" s="98">
        <v>0</v>
      </c>
      <c r="AD198" s="97">
        <v>0</v>
      </c>
      <c r="AE198" s="97">
        <v>0</v>
      </c>
      <c r="AF198" s="97">
        <v>0</v>
      </c>
      <c r="AG198" s="97">
        <v>0</v>
      </c>
      <c r="AH198" s="97">
        <v>0</v>
      </c>
      <c r="AI198" s="99">
        <f t="shared" si="66"/>
        <v>79.088904112803888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1276.4151509805306</v>
      </c>
      <c r="C199" s="43">
        <v>670.1606103323478</v>
      </c>
      <c r="D199" s="43">
        <v>13602.111569341543</v>
      </c>
      <c r="E199" s="43">
        <v>0</v>
      </c>
      <c r="F199" s="236"/>
      <c r="G199" s="43">
        <v>0</v>
      </c>
      <c r="H199" s="53">
        <v>0</v>
      </c>
      <c r="I199" s="41">
        <f t="shared" si="64"/>
        <v>15548.687330654422</v>
      </c>
      <c r="J199" s="1"/>
      <c r="K199" s="54" t="s">
        <v>19</v>
      </c>
      <c r="L199" s="43">
        <v>1276.4151509805306</v>
      </c>
      <c r="M199" s="43">
        <v>670.1606103323478</v>
      </c>
      <c r="N199" s="43">
        <v>13602.111569341543</v>
      </c>
      <c r="O199" s="43">
        <v>0</v>
      </c>
      <c r="P199" s="43">
        <v>89.222997006037161</v>
      </c>
      <c r="Q199" s="43">
        <v>0</v>
      </c>
      <c r="R199" s="44">
        <v>0</v>
      </c>
      <c r="S199" s="45">
        <f t="shared" si="65"/>
        <v>15637.91032766046</v>
      </c>
      <c r="U199" s="100" t="s">
        <v>89</v>
      </c>
      <c r="V199" s="92">
        <v>1276.2583409290758</v>
      </c>
      <c r="W199" s="92">
        <v>0</v>
      </c>
      <c r="X199" s="92">
        <v>0</v>
      </c>
      <c r="Y199" s="92">
        <v>670.1606103323478</v>
      </c>
      <c r="Z199" s="92">
        <v>12814.014119309881</v>
      </c>
      <c r="AA199" s="92">
        <v>0</v>
      </c>
      <c r="AB199" s="92">
        <v>89.222997006037161</v>
      </c>
      <c r="AC199" s="93">
        <v>788.25426008311763</v>
      </c>
      <c r="AD199" s="92">
        <v>0.15681005145501259</v>
      </c>
      <c r="AE199" s="92">
        <v>0</v>
      </c>
      <c r="AF199" s="92">
        <v>0</v>
      </c>
      <c r="AG199" s="92">
        <v>788.09745003166211</v>
      </c>
      <c r="AH199" s="92">
        <v>0</v>
      </c>
      <c r="AI199" s="95">
        <f t="shared" si="66"/>
        <v>15637.91032766046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192.42762146212337</v>
      </c>
      <c r="C200" s="46">
        <v>20.156314637980994</v>
      </c>
      <c r="D200" s="46">
        <v>2596.4403514119826</v>
      </c>
      <c r="E200" s="46">
        <v>5667.1083847531545</v>
      </c>
      <c r="F200" s="236"/>
      <c r="G200" s="46">
        <v>355.08498405252192</v>
      </c>
      <c r="H200" s="47">
        <v>0</v>
      </c>
      <c r="I200" s="48">
        <f t="shared" si="64"/>
        <v>8831.2176563177636</v>
      </c>
      <c r="J200" s="1"/>
      <c r="K200" s="49" t="s">
        <v>27</v>
      </c>
      <c r="L200" s="50">
        <v>192.42762146212337</v>
      </c>
      <c r="M200" s="50">
        <v>20.156314637980994</v>
      </c>
      <c r="N200" s="50">
        <v>2596.4403514119826</v>
      </c>
      <c r="O200" s="50">
        <v>5667.1083847531545</v>
      </c>
      <c r="P200" s="50">
        <v>0.61645936084162578</v>
      </c>
      <c r="Q200" s="50">
        <v>355.08498405252192</v>
      </c>
      <c r="R200" s="51">
        <v>0</v>
      </c>
      <c r="S200" s="52">
        <f t="shared" si="65"/>
        <v>8831.8341156786046</v>
      </c>
      <c r="U200" s="96" t="s">
        <v>27</v>
      </c>
      <c r="V200" s="97">
        <v>26.745801319095403</v>
      </c>
      <c r="W200" s="97">
        <v>165.68182014302801</v>
      </c>
      <c r="X200" s="97">
        <v>355.08498405252192</v>
      </c>
      <c r="Y200" s="97">
        <v>20.156314637980994</v>
      </c>
      <c r="Z200" s="97">
        <v>2596.4403514119826</v>
      </c>
      <c r="AA200" s="97">
        <v>5666.1573633276248</v>
      </c>
      <c r="AB200" s="97">
        <v>0.61645936084162578</v>
      </c>
      <c r="AC200" s="98">
        <v>0.95102142553058733</v>
      </c>
      <c r="AD200" s="97">
        <v>0</v>
      </c>
      <c r="AE200" s="97">
        <v>0</v>
      </c>
      <c r="AF200" s="97">
        <v>0</v>
      </c>
      <c r="AG200" s="97">
        <v>0</v>
      </c>
      <c r="AH200" s="97">
        <v>0.95102142553058733</v>
      </c>
      <c r="AI200" s="99">
        <f t="shared" si="66"/>
        <v>8831.8341156786046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55.21152626732372</v>
      </c>
      <c r="C201" s="43">
        <v>0</v>
      </c>
      <c r="D201" s="43">
        <v>0</v>
      </c>
      <c r="E201" s="43">
        <v>0</v>
      </c>
      <c r="F201" s="236"/>
      <c r="G201" s="43">
        <v>0</v>
      </c>
      <c r="H201" s="53">
        <v>0</v>
      </c>
      <c r="I201" s="41">
        <f t="shared" si="64"/>
        <v>55.21152626732372</v>
      </c>
      <c r="J201" s="1"/>
      <c r="K201" s="54" t="s">
        <v>26</v>
      </c>
      <c r="L201" s="43">
        <v>55.21152626732372</v>
      </c>
      <c r="M201" s="43">
        <v>0</v>
      </c>
      <c r="N201" s="43">
        <v>0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55.21152626732372</v>
      </c>
      <c r="U201" s="100" t="s">
        <v>26</v>
      </c>
      <c r="V201" s="92">
        <v>55.21152626732372</v>
      </c>
      <c r="W201" s="92">
        <v>0</v>
      </c>
      <c r="X201" s="92">
        <v>0</v>
      </c>
      <c r="Y201" s="92">
        <v>0</v>
      </c>
      <c r="Z201" s="92">
        <v>0</v>
      </c>
      <c r="AA201" s="92">
        <v>0</v>
      </c>
      <c r="AB201" s="92">
        <v>0</v>
      </c>
      <c r="AC201" s="93">
        <v>0</v>
      </c>
      <c r="AD201" s="92">
        <v>0</v>
      </c>
      <c r="AE201" s="92">
        <v>0</v>
      </c>
      <c r="AF201" s="92">
        <v>0</v>
      </c>
      <c r="AG201" s="92">
        <v>0</v>
      </c>
      <c r="AH201" s="92">
        <v>0</v>
      </c>
      <c r="AI201" s="95">
        <f t="shared" si="66"/>
        <v>55.21152626732372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1.2282815231090276E-2</v>
      </c>
      <c r="C202" s="46">
        <v>0</v>
      </c>
      <c r="D202" s="46">
        <v>0</v>
      </c>
      <c r="E202" s="46">
        <v>0</v>
      </c>
      <c r="F202" s="236"/>
      <c r="G202" s="46">
        <v>0</v>
      </c>
      <c r="H202" s="47">
        <v>0</v>
      </c>
      <c r="I202" s="48">
        <f t="shared" si="64"/>
        <v>1.2282815231090276E-2</v>
      </c>
      <c r="J202" s="1"/>
      <c r="K202" s="49" t="s">
        <v>23</v>
      </c>
      <c r="L202" s="50">
        <v>1.2282815231090276E-2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1.2282815231090276E-2</v>
      </c>
      <c r="U202" s="96" t="s">
        <v>62</v>
      </c>
      <c r="V202" s="97">
        <v>1.2282815231090276E-2</v>
      </c>
      <c r="W202" s="97">
        <v>0</v>
      </c>
      <c r="X202" s="97">
        <v>0</v>
      </c>
      <c r="Y202" s="97">
        <v>0</v>
      </c>
      <c r="Z202" s="97">
        <v>0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1.2282815231090276E-2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35.38724897987656</v>
      </c>
      <c r="C203" s="43">
        <v>0</v>
      </c>
      <c r="D203" s="43">
        <v>2201.6913662461961</v>
      </c>
      <c r="E203" s="43">
        <v>133.74113315526296</v>
      </c>
      <c r="F203" s="236"/>
      <c r="G203" s="43">
        <v>0</v>
      </c>
      <c r="H203" s="53">
        <v>0</v>
      </c>
      <c r="I203" s="41">
        <f t="shared" si="64"/>
        <v>2370.8197483813356</v>
      </c>
      <c r="J203" s="1"/>
      <c r="K203" s="54" t="s">
        <v>24</v>
      </c>
      <c r="L203" s="43">
        <v>35.38724897987656</v>
      </c>
      <c r="M203" s="43">
        <v>0</v>
      </c>
      <c r="N203" s="43">
        <v>2201.6913662461961</v>
      </c>
      <c r="O203" s="43">
        <v>133.74113315526296</v>
      </c>
      <c r="P203" s="43">
        <v>163.36361750641888</v>
      </c>
      <c r="Q203" s="43">
        <v>0</v>
      </c>
      <c r="R203" s="44">
        <v>0</v>
      </c>
      <c r="S203" s="45">
        <f t="shared" si="65"/>
        <v>2534.1833658877545</v>
      </c>
      <c r="U203" s="100" t="s">
        <v>24</v>
      </c>
      <c r="V203" s="92">
        <v>35.38724897987656</v>
      </c>
      <c r="W203" s="92">
        <v>0</v>
      </c>
      <c r="X203" s="92">
        <v>0</v>
      </c>
      <c r="Y203" s="92">
        <v>0</v>
      </c>
      <c r="Z203" s="92">
        <v>2190.609238451787</v>
      </c>
      <c r="AA203" s="92">
        <v>0</v>
      </c>
      <c r="AB203" s="92">
        <v>163.36361750641888</v>
      </c>
      <c r="AC203" s="93">
        <v>144.82326094967269</v>
      </c>
      <c r="AD203" s="92">
        <v>0</v>
      </c>
      <c r="AE203" s="92">
        <v>0</v>
      </c>
      <c r="AF203" s="92">
        <v>0</v>
      </c>
      <c r="AG203" s="92">
        <v>11.082127794409724</v>
      </c>
      <c r="AH203" s="92">
        <v>133.74113315526296</v>
      </c>
      <c r="AI203" s="95">
        <f t="shared" si="66"/>
        <v>2534.1833658877549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7826.0399156007024</v>
      </c>
      <c r="E204" s="46">
        <v>0</v>
      </c>
      <c r="F204" s="236"/>
      <c r="G204" s="46">
        <v>0</v>
      </c>
      <c r="H204" s="47">
        <v>0</v>
      </c>
      <c r="I204" s="48">
        <f t="shared" si="64"/>
        <v>7826.0399156007024</v>
      </c>
      <c r="J204" s="1"/>
      <c r="K204" s="49" t="s">
        <v>22</v>
      </c>
      <c r="L204" s="50">
        <v>0</v>
      </c>
      <c r="M204" s="50">
        <v>0</v>
      </c>
      <c r="N204" s="50">
        <v>7826.0399156007024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7826.0399156007024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7826.0399156007024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7826.0399156007024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1603.9853196795175</v>
      </c>
      <c r="C210" s="75">
        <f t="shared" ref="C210:H210" si="68">SUM(C189:C205)</f>
        <v>691.22980689246026</v>
      </c>
      <c r="D210" s="75">
        <f t="shared" si="68"/>
        <v>30290.62787640281</v>
      </c>
      <c r="E210" s="75">
        <f t="shared" si="68"/>
        <v>5968.4997906986746</v>
      </c>
      <c r="F210" s="75">
        <f t="shared" si="68"/>
        <v>0</v>
      </c>
      <c r="G210" s="75">
        <f t="shared" si="68"/>
        <v>355.08498405252192</v>
      </c>
      <c r="H210" s="76">
        <f t="shared" si="68"/>
        <v>0</v>
      </c>
      <c r="I210" s="41">
        <f t="shared" si="64"/>
        <v>38909.427777725978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1603.9853196795175</v>
      </c>
      <c r="M210" s="75">
        <f t="shared" ref="M210:R210" si="69">SUM(M189:M205)</f>
        <v>691.22980689246026</v>
      </c>
      <c r="N210" s="75">
        <f t="shared" si="69"/>
        <v>30290.62787640281</v>
      </c>
      <c r="O210" s="75">
        <f t="shared" si="69"/>
        <v>5968.4997906986746</v>
      </c>
      <c r="P210" s="75">
        <f t="shared" si="69"/>
        <v>3085.0036726134304</v>
      </c>
      <c r="Q210" s="75">
        <f t="shared" si="69"/>
        <v>355.08498405252192</v>
      </c>
      <c r="R210" s="76">
        <f t="shared" si="69"/>
        <v>0</v>
      </c>
      <c r="S210" s="78">
        <f t="shared" si="65"/>
        <v>41994.431450339405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1438.1466894850346</v>
      </c>
      <c r="W210" s="111">
        <f t="shared" ref="W210:AH210" si="70">SUM(W189:W205)</f>
        <v>165.68182014302801</v>
      </c>
      <c r="X210" s="111">
        <f t="shared" si="70"/>
        <v>355.08498405252192</v>
      </c>
      <c r="Y210" s="111">
        <f t="shared" si="70"/>
        <v>691.22980689246026</v>
      </c>
      <c r="Z210" s="111">
        <f t="shared" si="70"/>
        <v>29486.980836284034</v>
      </c>
      <c r="AA210" s="111">
        <f t="shared" si="70"/>
        <v>5678.7384406049896</v>
      </c>
      <c r="AB210" s="111">
        <f t="shared" si="70"/>
        <v>3085.0036726134304</v>
      </c>
      <c r="AC210" s="111">
        <f t="shared" si="70"/>
        <v>1093.5652002639204</v>
      </c>
      <c r="AD210" s="112">
        <f t="shared" si="70"/>
        <v>0.15681005145501259</v>
      </c>
      <c r="AE210" s="112">
        <f t="shared" si="70"/>
        <v>0</v>
      </c>
      <c r="AF210" s="112">
        <f t="shared" si="70"/>
        <v>0</v>
      </c>
      <c r="AG210" s="112">
        <f t="shared" si="70"/>
        <v>803.64704011877882</v>
      </c>
      <c r="AH210" s="112">
        <f t="shared" si="70"/>
        <v>289.76135009368596</v>
      </c>
      <c r="AI210" s="113">
        <f t="shared" si="66"/>
        <v>41994.431450339413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4.1223564860486901E-2</v>
      </c>
      <c r="C211" s="114">
        <f t="shared" ref="C211:I211" si="71">C210/$I210</f>
        <v>1.7765098238945586E-2</v>
      </c>
      <c r="D211" s="114">
        <f t="shared" si="71"/>
        <v>0.77849070537457066</v>
      </c>
      <c r="E211" s="114">
        <f t="shared" si="71"/>
        <v>0.15339469459161237</v>
      </c>
      <c r="F211" s="114">
        <f t="shared" si="71"/>
        <v>0</v>
      </c>
      <c r="G211" s="114">
        <f t="shared" si="71"/>
        <v>9.1259369343846593E-3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3.8195190749904864E-2</v>
      </c>
      <c r="M211" s="82">
        <f t="shared" ref="M211:S211" si="72">M210/$S210</f>
        <v>1.6460034890813449E-2</v>
      </c>
      <c r="N211" s="82">
        <f t="shared" si="72"/>
        <v>0.72130105898023766</v>
      </c>
      <c r="O211" s="82">
        <f t="shared" si="72"/>
        <v>0.14212598157821796</v>
      </c>
      <c r="P211" s="82">
        <f t="shared" si="72"/>
        <v>7.3462208346875876E-2</v>
      </c>
      <c r="Q211" s="82">
        <f t="shared" si="72"/>
        <v>8.4555254539504451E-3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3.6961393976302923E-2</v>
      </c>
      <c r="W211" s="118">
        <f t="shared" ref="W211:AC211" si="73">W210/$I210</f>
        <v>4.2581407542023513E-3</v>
      </c>
      <c r="X211" s="118">
        <f t="shared" si="73"/>
        <v>9.1259369343846593E-3</v>
      </c>
      <c r="Y211" s="118">
        <f t="shared" si="73"/>
        <v>1.7765098238945586E-2</v>
      </c>
      <c r="Z211" s="118">
        <f t="shared" si="73"/>
        <v>0.75783640419312714</v>
      </c>
      <c r="AA211" s="118">
        <f t="shared" si="73"/>
        <v>0.14594762156476201</v>
      </c>
      <c r="AB211" s="118">
        <f t="shared" si="73"/>
        <v>7.928679111491499E-2</v>
      </c>
      <c r="AC211" s="118">
        <f t="shared" si="73"/>
        <v>2.8105404338275589E-2</v>
      </c>
      <c r="AD211" s="118">
        <f t="shared" ref="AD211:AH211" si="74">AD210/$AI210</f>
        <v>3.734067733252886E-6</v>
      </c>
      <c r="AE211" s="118">
        <f t="shared" si="74"/>
        <v>0</v>
      </c>
      <c r="AF211" s="118">
        <f t="shared" si="74"/>
        <v>0</v>
      </c>
      <c r="AG211" s="118">
        <f t="shared" si="74"/>
        <v>1.9136990604793232E-2</v>
      </c>
      <c r="AH211" s="118">
        <f t="shared" si="74"/>
        <v>6.8999945965774953E-3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5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11.921166231499372</v>
      </c>
      <c r="C219" s="43">
        <v>0</v>
      </c>
      <c r="D219" s="43">
        <v>13.255303968598604</v>
      </c>
      <c r="E219" s="43">
        <v>0</v>
      </c>
      <c r="F219" s="236"/>
      <c r="G219" s="43">
        <v>0</v>
      </c>
      <c r="H219" s="53">
        <v>0</v>
      </c>
      <c r="I219" s="41">
        <f t="shared" si="75"/>
        <v>25.176470200097974</v>
      </c>
      <c r="J219" s="1"/>
      <c r="K219" s="54" t="s">
        <v>16</v>
      </c>
      <c r="L219" s="43">
        <v>11.921166231499372</v>
      </c>
      <c r="M219" s="43">
        <v>0</v>
      </c>
      <c r="N219" s="43">
        <v>13.255303968598604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25.176470200097974</v>
      </c>
      <c r="U219" s="100" t="s">
        <v>16</v>
      </c>
      <c r="V219" s="92">
        <v>11.921166231499372</v>
      </c>
      <c r="W219" s="92">
        <v>0</v>
      </c>
      <c r="X219" s="92">
        <v>0</v>
      </c>
      <c r="Y219" s="92">
        <v>0</v>
      </c>
      <c r="Z219" s="92">
        <v>13.255303968598604</v>
      </c>
      <c r="AA219" s="92">
        <v>0</v>
      </c>
      <c r="AB219" s="92">
        <v>0</v>
      </c>
      <c r="AC219" s="93">
        <v>0</v>
      </c>
      <c r="AD219" s="94">
        <v>0</v>
      </c>
      <c r="AE219" s="94">
        <v>0</v>
      </c>
      <c r="AF219" s="94">
        <v>0</v>
      </c>
      <c r="AG219" s="94">
        <v>0</v>
      </c>
      <c r="AH219" s="94">
        <v>0</v>
      </c>
      <c r="AI219" s="95">
        <f t="shared" si="77"/>
        <v>25.176470200097974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3.1683197053447203</v>
      </c>
      <c r="C220" s="46">
        <v>0</v>
      </c>
      <c r="D220" s="46">
        <v>3.522897000888721</v>
      </c>
      <c r="E220" s="46">
        <v>0</v>
      </c>
      <c r="F220" s="236"/>
      <c r="G220" s="46">
        <v>0</v>
      </c>
      <c r="H220" s="47">
        <v>0</v>
      </c>
      <c r="I220" s="48">
        <f t="shared" si="75"/>
        <v>6.6912167062334413</v>
      </c>
      <c r="J220" s="1"/>
      <c r="K220" s="49" t="s">
        <v>15</v>
      </c>
      <c r="L220" s="50">
        <v>3.1683197053447203</v>
      </c>
      <c r="M220" s="50">
        <v>0</v>
      </c>
      <c r="N220" s="50">
        <v>3.522897000888721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6.6912167062334413</v>
      </c>
      <c r="U220" s="96" t="s">
        <v>59</v>
      </c>
      <c r="V220" s="97">
        <v>3.1683197053447203</v>
      </c>
      <c r="W220" s="97">
        <v>0</v>
      </c>
      <c r="X220" s="97">
        <v>0</v>
      </c>
      <c r="Y220" s="97">
        <v>0</v>
      </c>
      <c r="Z220" s="97">
        <v>3.522897000888721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6.6912167062334413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28.316012582272151</v>
      </c>
      <c r="F221" s="236"/>
      <c r="G221" s="43">
        <v>0</v>
      </c>
      <c r="H221" s="53">
        <v>0</v>
      </c>
      <c r="I221" s="41">
        <f t="shared" si="75"/>
        <v>28.316012582272151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28.316012582272151</v>
      </c>
      <c r="P221" s="43">
        <v>250.02704026688536</v>
      </c>
      <c r="Q221" s="43">
        <v>0</v>
      </c>
      <c r="R221" s="44">
        <v>0</v>
      </c>
      <c r="S221" s="45">
        <f t="shared" si="76"/>
        <v>278.34305284915752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2.8913506425751208</v>
      </c>
      <c r="AB221" s="92">
        <v>250.02704026688536</v>
      </c>
      <c r="AC221" s="93">
        <v>25.424661939697021</v>
      </c>
      <c r="AD221" s="92">
        <v>0</v>
      </c>
      <c r="AE221" s="92">
        <v>0</v>
      </c>
      <c r="AF221" s="92">
        <v>0</v>
      </c>
      <c r="AG221" s="92">
        <v>0</v>
      </c>
      <c r="AH221" s="92">
        <v>25.424661939697021</v>
      </c>
      <c r="AI221" s="95">
        <f t="shared" si="77"/>
        <v>278.34305284915752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32.240860013695034</v>
      </c>
      <c r="F222" s="236"/>
      <c r="G222" s="46">
        <v>0</v>
      </c>
      <c r="H222" s="47">
        <v>0</v>
      </c>
      <c r="I222" s="48">
        <f t="shared" si="75"/>
        <v>32.240860013695034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32.240860013695034</v>
      </c>
      <c r="P222" s="50">
        <v>50.854585878468811</v>
      </c>
      <c r="Q222" s="50">
        <v>0</v>
      </c>
      <c r="R222" s="51">
        <v>0</v>
      </c>
      <c r="S222" s="52">
        <f t="shared" si="76"/>
        <v>83.095445892163838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32.240860013695034</v>
      </c>
      <c r="AB222" s="97">
        <v>50.921138705194537</v>
      </c>
      <c r="AC222" s="98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9">
        <f t="shared" si="77"/>
        <v>83.161998718889578</v>
      </c>
      <c r="AJ222">
        <f t="shared" si="78"/>
        <v>-6.6552826725740033E-2</v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38.230025011188346</v>
      </c>
      <c r="C224" s="46">
        <v>0</v>
      </c>
      <c r="D224" s="46">
        <v>0</v>
      </c>
      <c r="E224" s="46">
        <v>0</v>
      </c>
      <c r="F224" s="236"/>
      <c r="G224" s="46">
        <v>0</v>
      </c>
      <c r="H224" s="47">
        <v>0</v>
      </c>
      <c r="I224" s="48">
        <f t="shared" si="75"/>
        <v>38.230025011188346</v>
      </c>
      <c r="J224" s="1"/>
      <c r="K224" s="49" t="s">
        <v>17</v>
      </c>
      <c r="L224" s="50">
        <v>38.230025011188346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1">
        <v>0</v>
      </c>
      <c r="S224" s="52">
        <f t="shared" si="76"/>
        <v>38.230025011188346</v>
      </c>
      <c r="U224" s="96" t="s">
        <v>17</v>
      </c>
      <c r="V224" s="97">
        <v>38.230025011188346</v>
      </c>
      <c r="W224" s="97">
        <v>0</v>
      </c>
      <c r="X224" s="97">
        <v>0</v>
      </c>
      <c r="Y224" s="97">
        <v>0</v>
      </c>
      <c r="Z224" s="97">
        <v>0</v>
      </c>
      <c r="AA224" s="97">
        <v>0</v>
      </c>
      <c r="AB224" s="97">
        <v>0</v>
      </c>
      <c r="AC224" s="98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9">
        <f t="shared" si="77"/>
        <v>38.230025011188346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1579.7505440637929</v>
      </c>
      <c r="C225" s="43">
        <v>0</v>
      </c>
      <c r="D225" s="43">
        <v>170.98863936236523</v>
      </c>
      <c r="E225" s="43">
        <v>0</v>
      </c>
      <c r="F225" s="236"/>
      <c r="G225" s="43">
        <v>0</v>
      </c>
      <c r="H225" s="53">
        <v>0</v>
      </c>
      <c r="I225" s="41">
        <f t="shared" si="75"/>
        <v>1750.739183426158</v>
      </c>
      <c r="J225" s="1"/>
      <c r="K225" s="54" t="s">
        <v>19</v>
      </c>
      <c r="L225" s="43">
        <v>1579.7505440637929</v>
      </c>
      <c r="M225" s="43">
        <v>0</v>
      </c>
      <c r="N225" s="43">
        <v>170.98863936236523</v>
      </c>
      <c r="O225" s="43">
        <v>0</v>
      </c>
      <c r="P225" s="43">
        <v>0</v>
      </c>
      <c r="Q225" s="43">
        <v>0</v>
      </c>
      <c r="R225" s="44">
        <v>0</v>
      </c>
      <c r="S225" s="45">
        <f t="shared" si="76"/>
        <v>1750.739183426158</v>
      </c>
      <c r="U225" s="100" t="s">
        <v>89</v>
      </c>
      <c r="V225" s="92">
        <v>1543.0559254861157</v>
      </c>
      <c r="W225" s="92">
        <v>0</v>
      </c>
      <c r="X225" s="92">
        <v>0</v>
      </c>
      <c r="Y225" s="92">
        <v>0</v>
      </c>
      <c r="Z225" s="92">
        <v>152.16918712568742</v>
      </c>
      <c r="AA225" s="92">
        <v>0</v>
      </c>
      <c r="AB225" s="92">
        <v>0</v>
      </c>
      <c r="AC225" s="93">
        <v>55.514070814355236</v>
      </c>
      <c r="AD225" s="92">
        <v>36.694618577677289</v>
      </c>
      <c r="AE225" s="92">
        <v>0</v>
      </c>
      <c r="AF225" s="92">
        <v>0</v>
      </c>
      <c r="AG225" s="92">
        <v>18.819452236677783</v>
      </c>
      <c r="AH225" s="92">
        <v>0</v>
      </c>
      <c r="AI225" s="95">
        <f t="shared" si="77"/>
        <v>1750.7391834261582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580.88210127813124</v>
      </c>
      <c r="C226" s="46">
        <v>15.333674147735586</v>
      </c>
      <c r="D226" s="46">
        <v>241.92750946329147</v>
      </c>
      <c r="E226" s="46">
        <v>2039.6816103526439</v>
      </c>
      <c r="F226" s="236"/>
      <c r="G226" s="46">
        <v>580.9416977444555</v>
      </c>
      <c r="H226" s="47">
        <v>0.74619742208818662</v>
      </c>
      <c r="I226" s="48">
        <f t="shared" si="75"/>
        <v>3459.5127904083461</v>
      </c>
      <c r="J226" s="1"/>
      <c r="K226" s="49" t="s">
        <v>27</v>
      </c>
      <c r="L226" s="50">
        <v>580.88210127813124</v>
      </c>
      <c r="M226" s="50">
        <v>15.333674147735586</v>
      </c>
      <c r="N226" s="50">
        <v>241.92750946329147</v>
      </c>
      <c r="O226" s="50">
        <v>2039.6816103526439</v>
      </c>
      <c r="P226" s="50">
        <v>21.537453012891866</v>
      </c>
      <c r="Q226" s="50">
        <v>580.9416977444555</v>
      </c>
      <c r="R226" s="51">
        <v>0.74619742208818662</v>
      </c>
      <c r="S226" s="52">
        <f t="shared" si="76"/>
        <v>3481.0502434212381</v>
      </c>
      <c r="U226" s="96" t="s">
        <v>27</v>
      </c>
      <c r="V226" s="97">
        <v>38.486590916029996</v>
      </c>
      <c r="W226" s="97">
        <v>542.39551036210116</v>
      </c>
      <c r="X226" s="97">
        <v>580.9416977444555</v>
      </c>
      <c r="Y226" s="97">
        <v>15.333674147735586</v>
      </c>
      <c r="Z226" s="97">
        <v>241.92750946329147</v>
      </c>
      <c r="AA226" s="97">
        <v>2004.638267358087</v>
      </c>
      <c r="AB226" s="97">
        <v>21.537453012891866</v>
      </c>
      <c r="AC226" s="98">
        <v>35.789540416645139</v>
      </c>
      <c r="AD226" s="97">
        <v>0</v>
      </c>
      <c r="AE226" s="97">
        <v>15.136571251302163</v>
      </c>
      <c r="AF226" s="97">
        <v>0.74619742208818662</v>
      </c>
      <c r="AG226" s="97">
        <v>0</v>
      </c>
      <c r="AH226" s="97">
        <v>19.906771743254787</v>
      </c>
      <c r="AI226" s="99">
        <f t="shared" si="77"/>
        <v>3481.0502434212381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819.76818849373001</v>
      </c>
      <c r="C227" s="43">
        <v>0</v>
      </c>
      <c r="D227" s="43">
        <v>0</v>
      </c>
      <c r="E227" s="43">
        <v>0</v>
      </c>
      <c r="F227" s="236"/>
      <c r="G227" s="43">
        <v>0</v>
      </c>
      <c r="H227" s="53">
        <v>0</v>
      </c>
      <c r="I227" s="41">
        <f t="shared" si="75"/>
        <v>819.76818849373001</v>
      </c>
      <c r="J227" s="1"/>
      <c r="K227" s="54" t="s">
        <v>26</v>
      </c>
      <c r="L227" s="43">
        <v>819.76818849373001</v>
      </c>
      <c r="M227" s="43">
        <v>0</v>
      </c>
      <c r="N227" s="43">
        <v>0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819.76818849373001</v>
      </c>
      <c r="U227" s="100" t="s">
        <v>26</v>
      </c>
      <c r="V227" s="92">
        <v>819.76818849373001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0</v>
      </c>
      <c r="AD227" s="92">
        <v>0</v>
      </c>
      <c r="AE227" s="92">
        <v>0</v>
      </c>
      <c r="AF227" s="92">
        <v>0</v>
      </c>
      <c r="AG227" s="92">
        <v>0</v>
      </c>
      <c r="AH227" s="92">
        <v>0</v>
      </c>
      <c r="AI227" s="95">
        <f t="shared" si="77"/>
        <v>819.76818849373001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0</v>
      </c>
      <c r="J228" s="1"/>
      <c r="K228" s="49" t="s">
        <v>23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0</v>
      </c>
      <c r="U228" s="96" t="s">
        <v>62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0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0</v>
      </c>
      <c r="C229" s="43">
        <v>0</v>
      </c>
      <c r="D229" s="43">
        <v>0</v>
      </c>
      <c r="E229" s="43">
        <v>44.739256978844942</v>
      </c>
      <c r="F229" s="236"/>
      <c r="G229" s="43">
        <v>0</v>
      </c>
      <c r="H229" s="53">
        <v>0</v>
      </c>
      <c r="I229" s="41">
        <f t="shared" si="75"/>
        <v>44.739256978844942</v>
      </c>
      <c r="J229" s="1"/>
      <c r="K229" s="54" t="s">
        <v>24</v>
      </c>
      <c r="L229" s="43">
        <v>0</v>
      </c>
      <c r="M229" s="43">
        <v>0</v>
      </c>
      <c r="N229" s="43">
        <v>0</v>
      </c>
      <c r="O229" s="43">
        <v>44.739256978844942</v>
      </c>
      <c r="P229" s="43">
        <v>15.321025108617359</v>
      </c>
      <c r="Q229" s="43">
        <v>0</v>
      </c>
      <c r="R229" s="44">
        <v>0</v>
      </c>
      <c r="S229" s="45">
        <f t="shared" si="76"/>
        <v>60.060282087462298</v>
      </c>
      <c r="U229" s="100" t="s">
        <v>24</v>
      </c>
      <c r="V229" s="92">
        <v>0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15.321025108617359</v>
      </c>
      <c r="AC229" s="93">
        <v>44.739256978844942</v>
      </c>
      <c r="AD229" s="92">
        <v>0</v>
      </c>
      <c r="AE229" s="92">
        <v>0</v>
      </c>
      <c r="AF229" s="92">
        <v>0</v>
      </c>
      <c r="AG229" s="92">
        <v>0</v>
      </c>
      <c r="AH229" s="92">
        <v>44.739256978844942</v>
      </c>
      <c r="AI229" s="95">
        <f t="shared" si="77"/>
        <v>60.060282087462298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3033.7203447836869</v>
      </c>
      <c r="C236" s="75">
        <f t="shared" ref="C236:H236" si="79">SUM(C215:C231)</f>
        <v>15.333674147735586</v>
      </c>
      <c r="D236" s="75">
        <f t="shared" si="79"/>
        <v>429.69434979514403</v>
      </c>
      <c r="E236" s="75">
        <f t="shared" si="79"/>
        <v>2144.9777399274558</v>
      </c>
      <c r="F236" s="75">
        <f t="shared" si="79"/>
        <v>0</v>
      </c>
      <c r="G236" s="75">
        <f t="shared" si="79"/>
        <v>580.9416977444555</v>
      </c>
      <c r="H236" s="76">
        <f t="shared" si="79"/>
        <v>0.74619742208818662</v>
      </c>
      <c r="I236" s="41">
        <f t="shared" si="75"/>
        <v>6205.4140038205651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3033.7203447836869</v>
      </c>
      <c r="M236" s="75">
        <f t="shared" ref="M236:R236" si="80">SUM(M215:M231)</f>
        <v>15.333674147735586</v>
      </c>
      <c r="N236" s="75">
        <f t="shared" si="80"/>
        <v>429.69434979514403</v>
      </c>
      <c r="O236" s="75">
        <f t="shared" si="80"/>
        <v>2144.9777399274558</v>
      </c>
      <c r="P236" s="75">
        <f t="shared" si="80"/>
        <v>337.7401042668634</v>
      </c>
      <c r="Q236" s="75">
        <f t="shared" si="80"/>
        <v>580.9416977444555</v>
      </c>
      <c r="R236" s="76">
        <f t="shared" si="80"/>
        <v>0.74619742208818662</v>
      </c>
      <c r="S236" s="78">
        <f t="shared" si="76"/>
        <v>6543.1541080874285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2454.6302158439084</v>
      </c>
      <c r="W236" s="111">
        <f t="shared" ref="W236:AH236" si="81">SUM(W215:W231)</f>
        <v>542.39551036210116</v>
      </c>
      <c r="X236" s="111">
        <f t="shared" si="81"/>
        <v>580.9416977444555</v>
      </c>
      <c r="Y236" s="111">
        <f t="shared" si="81"/>
        <v>15.333674147735586</v>
      </c>
      <c r="Z236" s="111">
        <f t="shared" si="81"/>
        <v>410.87489755846622</v>
      </c>
      <c r="AA236" s="111">
        <f t="shared" si="81"/>
        <v>2039.7704780143572</v>
      </c>
      <c r="AB236" s="111">
        <f t="shared" si="81"/>
        <v>337.80665709358914</v>
      </c>
      <c r="AC236" s="111">
        <f t="shared" si="81"/>
        <v>161.46753014954234</v>
      </c>
      <c r="AD236" s="112">
        <f t="shared" si="81"/>
        <v>36.694618577677289</v>
      </c>
      <c r="AE236" s="112">
        <f t="shared" si="81"/>
        <v>15.136571251302163</v>
      </c>
      <c r="AF236" s="112">
        <f t="shared" si="81"/>
        <v>0.74619742208818662</v>
      </c>
      <c r="AG236" s="112">
        <f t="shared" si="81"/>
        <v>18.819452236677783</v>
      </c>
      <c r="AH236" s="112">
        <f t="shared" si="81"/>
        <v>90.07069066179676</v>
      </c>
      <c r="AI236" s="113">
        <f t="shared" si="77"/>
        <v>6543.2206609141549</v>
      </c>
      <c r="AJ236">
        <f t="shared" si="78"/>
        <v>-6.6552826726365311E-2</v>
      </c>
      <c r="AS236"/>
      <c r="BH236"/>
    </row>
    <row r="237" spans="1:60" s="4" customFormat="1" ht="15" thickBot="1">
      <c r="A237" s="32" t="s">
        <v>87</v>
      </c>
      <c r="B237" s="114">
        <f>B236/$I236</f>
        <v>0.48888282762695257</v>
      </c>
      <c r="C237" s="114">
        <f t="shared" ref="C237:I237" si="82">C236/$I236</f>
        <v>2.4710154936149159E-3</v>
      </c>
      <c r="D237" s="114">
        <f t="shared" si="82"/>
        <v>6.9245073661578213E-2</v>
      </c>
      <c r="E237" s="114">
        <f t="shared" si="82"/>
        <v>0.34566231013866772</v>
      </c>
      <c r="F237" s="114">
        <f t="shared" si="82"/>
        <v>0</v>
      </c>
      <c r="G237" s="114">
        <f t="shared" si="82"/>
        <v>9.3618523661238365E-2</v>
      </c>
      <c r="H237" s="115">
        <f t="shared" si="82"/>
        <v>1.2024941794838602E-4</v>
      </c>
      <c r="I237" s="116">
        <f t="shared" si="82"/>
        <v>1</v>
      </c>
      <c r="J237"/>
      <c r="K237" s="81" t="s">
        <v>87</v>
      </c>
      <c r="L237" s="82">
        <f>L236/$S236</f>
        <v>0.46364800441334048</v>
      </c>
      <c r="M237" s="82">
        <f t="shared" ref="M237:S237" si="83">M236/$S236</f>
        <v>2.3434682867675321E-3</v>
      </c>
      <c r="N237" s="82">
        <f t="shared" si="83"/>
        <v>6.5670828272871629E-2</v>
      </c>
      <c r="O237" s="82">
        <f t="shared" si="83"/>
        <v>0.32782014675097348</v>
      </c>
      <c r="P237" s="82">
        <f t="shared" si="83"/>
        <v>5.1617323799452004E-2</v>
      </c>
      <c r="Q237" s="82">
        <f t="shared" si="83"/>
        <v>8.8786186011789572E-2</v>
      </c>
      <c r="R237" s="83">
        <f t="shared" si="83"/>
        <v>1.1404246480544854E-4</v>
      </c>
      <c r="S237" s="84">
        <f t="shared" si="83"/>
        <v>1</v>
      </c>
      <c r="U237" s="117" t="s">
        <v>87</v>
      </c>
      <c r="V237" s="118">
        <f>V236/$I236</f>
        <v>0.39556268354257035</v>
      </c>
      <c r="W237" s="118">
        <f t="shared" ref="W237:AC237" si="84">W236/$I236</f>
        <v>8.7406820887076631E-2</v>
      </c>
      <c r="X237" s="118">
        <f t="shared" si="84"/>
        <v>9.3618523661238365E-2</v>
      </c>
      <c r="Y237" s="118">
        <f t="shared" si="84"/>
        <v>2.4710154936149159E-3</v>
      </c>
      <c r="Z237" s="118">
        <f t="shared" si="84"/>
        <v>6.6212326414562789E-2</v>
      </c>
      <c r="AA237" s="118">
        <f t="shared" si="84"/>
        <v>0.32870820170233706</v>
      </c>
      <c r="AB237" s="118">
        <f t="shared" si="84"/>
        <v>5.4437408509022518E-2</v>
      </c>
      <c r="AC237" s="118">
        <f t="shared" si="84"/>
        <v>2.6020428298600157E-2</v>
      </c>
      <c r="AD237" s="118">
        <f t="shared" ref="AD237:AH237" si="85">AD236/$AI236</f>
        <v>5.6080362377005141E-3</v>
      </c>
      <c r="AE237" s="118">
        <f t="shared" si="85"/>
        <v>2.3133212275294763E-3</v>
      </c>
      <c r="AF237" s="118">
        <f t="shared" si="85"/>
        <v>1.140413048493974E-4</v>
      </c>
      <c r="AG237" s="118">
        <f t="shared" si="85"/>
        <v>2.8761756957235971E-3</v>
      </c>
      <c r="AH237" s="118">
        <f t="shared" si="85"/>
        <v>1.3765497960329059E-2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/>
      <c r="G241" s="39">
        <v>0</v>
      </c>
      <c r="H241" s="40">
        <v>0</v>
      </c>
      <c r="I241" s="41">
        <f>SUM(B241:H241)</f>
        <v>0</v>
      </c>
      <c r="J241" s="1"/>
      <c r="K241" s="88" t="s">
        <v>7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0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0</v>
      </c>
      <c r="E243" s="43">
        <v>0</v>
      </c>
      <c r="F243" s="236"/>
      <c r="G243" s="43">
        <v>0</v>
      </c>
      <c r="H243" s="53">
        <v>0</v>
      </c>
      <c r="I243" s="41">
        <f t="shared" si="86"/>
        <v>0</v>
      </c>
      <c r="J243" s="1"/>
      <c r="K243" s="54" t="s">
        <v>10</v>
      </c>
      <c r="L243" s="43">
        <v>0</v>
      </c>
      <c r="M243" s="43">
        <v>0</v>
      </c>
      <c r="N243" s="43">
        <v>0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0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0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123.71686815255495</v>
      </c>
      <c r="C245" s="43">
        <v>6.3155950524098448E-2</v>
      </c>
      <c r="D245" s="43">
        <v>68.05617561387001</v>
      </c>
      <c r="E245" s="43">
        <v>0</v>
      </c>
      <c r="F245" s="236"/>
      <c r="G245" s="43">
        <v>0</v>
      </c>
      <c r="H245" s="53">
        <v>0</v>
      </c>
      <c r="I245" s="41">
        <f t="shared" si="86"/>
        <v>191.83619971694907</v>
      </c>
      <c r="J245" s="1"/>
      <c r="K245" s="54" t="s">
        <v>16</v>
      </c>
      <c r="L245" s="43">
        <v>123.71686815255495</v>
      </c>
      <c r="M245" s="43">
        <v>6.3155950524098448E-2</v>
      </c>
      <c r="N245" s="43">
        <v>68.05617561387001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191.83619971694907</v>
      </c>
      <c r="U245" s="100" t="s">
        <v>16</v>
      </c>
      <c r="V245" s="92">
        <v>122.3973599005336</v>
      </c>
      <c r="W245" s="92">
        <v>0</v>
      </c>
      <c r="X245" s="92">
        <v>0</v>
      </c>
      <c r="Y245" s="92">
        <v>6.3155950524098448E-2</v>
      </c>
      <c r="Z245" s="92">
        <v>68.05617561387001</v>
      </c>
      <c r="AA245" s="92">
        <v>0</v>
      </c>
      <c r="AB245" s="92">
        <v>0</v>
      </c>
      <c r="AC245" s="93">
        <v>1.3195082520213421</v>
      </c>
      <c r="AD245" s="94">
        <v>1.3195082520213421</v>
      </c>
      <c r="AE245" s="94">
        <v>0</v>
      </c>
      <c r="AF245" s="94">
        <v>0</v>
      </c>
      <c r="AG245" s="94">
        <v>0</v>
      </c>
      <c r="AH245" s="94">
        <v>0</v>
      </c>
      <c r="AI245" s="95">
        <f t="shared" si="88"/>
        <v>191.83619971694904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32.818395097147118</v>
      </c>
      <c r="C246" s="46">
        <v>0</v>
      </c>
      <c r="D246" s="46">
        <v>0</v>
      </c>
      <c r="E246" s="46">
        <v>0</v>
      </c>
      <c r="F246" s="236"/>
      <c r="G246" s="46">
        <v>0</v>
      </c>
      <c r="H246" s="47">
        <v>0</v>
      </c>
      <c r="I246" s="48">
        <f t="shared" si="86"/>
        <v>32.818395097147118</v>
      </c>
      <c r="J246" s="1"/>
      <c r="K246" s="49" t="s">
        <v>15</v>
      </c>
      <c r="L246" s="50">
        <v>32.818395097147118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1">
        <v>0</v>
      </c>
      <c r="S246" s="52">
        <f t="shared" si="87"/>
        <v>32.818395097147118</v>
      </c>
      <c r="U246" s="96" t="s">
        <v>59</v>
      </c>
      <c r="V246" s="97">
        <v>32.818395097147118</v>
      </c>
      <c r="W246" s="97">
        <v>0</v>
      </c>
      <c r="X246" s="97">
        <v>0</v>
      </c>
      <c r="Y246" s="97">
        <v>0</v>
      </c>
      <c r="Z246" s="97">
        <v>0</v>
      </c>
      <c r="AA246" s="97">
        <v>0</v>
      </c>
      <c r="AB246" s="97">
        <v>0</v>
      </c>
      <c r="AC246" s="98">
        <v>0</v>
      </c>
      <c r="AD246" s="97">
        <v>0</v>
      </c>
      <c r="AE246" s="97">
        <v>0</v>
      </c>
      <c r="AF246" s="97">
        <v>0</v>
      </c>
      <c r="AG246" s="97">
        <v>0</v>
      </c>
      <c r="AH246" s="97">
        <v>0</v>
      </c>
      <c r="AI246" s="99">
        <f t="shared" si="88"/>
        <v>32.818395097147118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326.64816906888836</v>
      </c>
      <c r="F247" s="236"/>
      <c r="G247" s="43">
        <v>0</v>
      </c>
      <c r="H247" s="53">
        <v>0</v>
      </c>
      <c r="I247" s="41">
        <f t="shared" si="86"/>
        <v>326.64816906888836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326.64816906888836</v>
      </c>
      <c r="P247" s="43">
        <v>1208.4666254876192</v>
      </c>
      <c r="Q247" s="43">
        <v>0</v>
      </c>
      <c r="R247" s="44">
        <v>0</v>
      </c>
      <c r="S247" s="45">
        <f t="shared" si="87"/>
        <v>1535.1147945565076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85.940407846245421</v>
      </c>
      <c r="AB247" s="92">
        <v>1208.4666254876192</v>
      </c>
      <c r="AC247" s="93">
        <v>240.70776122264292</v>
      </c>
      <c r="AD247" s="92">
        <v>0</v>
      </c>
      <c r="AE247" s="92">
        <v>0</v>
      </c>
      <c r="AF247" s="92">
        <v>0</v>
      </c>
      <c r="AG247" s="92">
        <v>0</v>
      </c>
      <c r="AH247" s="92">
        <v>240.70776122264292</v>
      </c>
      <c r="AI247" s="95">
        <f t="shared" si="88"/>
        <v>1535.1147945565074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45.860019409785266</v>
      </c>
      <c r="F248" s="236"/>
      <c r="G248" s="46">
        <v>0</v>
      </c>
      <c r="H248" s="47">
        <v>0</v>
      </c>
      <c r="I248" s="48">
        <f t="shared" si="86"/>
        <v>45.860019409785266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45.860019409785266</v>
      </c>
      <c r="P248" s="50">
        <v>82.174666347244695</v>
      </c>
      <c r="Q248" s="50">
        <v>0</v>
      </c>
      <c r="R248" s="51">
        <v>0</v>
      </c>
      <c r="S248" s="52">
        <f t="shared" si="87"/>
        <v>128.03468575702996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29.606678320896098</v>
      </c>
      <c r="AB248" s="97">
        <v>82.174666347244695</v>
      </c>
      <c r="AC248" s="98">
        <v>16.253341088889172</v>
      </c>
      <c r="AD248" s="97">
        <v>0</v>
      </c>
      <c r="AE248" s="97">
        <v>0</v>
      </c>
      <c r="AF248" s="97">
        <v>0</v>
      </c>
      <c r="AG248" s="97">
        <v>0</v>
      </c>
      <c r="AH248" s="97">
        <v>16.253341088889172</v>
      </c>
      <c r="AI248" s="99">
        <f t="shared" si="88"/>
        <v>128.03468575702996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0</v>
      </c>
      <c r="E249" s="43">
        <v>0</v>
      </c>
      <c r="F249" s="236"/>
      <c r="G249" s="43">
        <v>0</v>
      </c>
      <c r="H249" s="53">
        <v>0</v>
      </c>
      <c r="I249" s="41">
        <f t="shared" si="86"/>
        <v>0</v>
      </c>
      <c r="J249" s="1"/>
      <c r="K249" s="54" t="s">
        <v>61</v>
      </c>
      <c r="L249" s="43">
        <v>0</v>
      </c>
      <c r="M249" s="43">
        <v>0</v>
      </c>
      <c r="N249" s="43">
        <v>0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0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0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0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161.75752787202495</v>
      </c>
      <c r="C250" s="46">
        <v>0</v>
      </c>
      <c r="D250" s="46">
        <v>307.92218329954534</v>
      </c>
      <c r="E250" s="46">
        <v>48.573361891538127</v>
      </c>
      <c r="F250" s="236"/>
      <c r="G250" s="46">
        <v>0</v>
      </c>
      <c r="H250" s="47">
        <v>0</v>
      </c>
      <c r="I250" s="48">
        <f t="shared" si="86"/>
        <v>518.25307306310833</v>
      </c>
      <c r="J250" s="1"/>
      <c r="K250" s="49" t="s">
        <v>17</v>
      </c>
      <c r="L250" s="50">
        <v>161.75752787202495</v>
      </c>
      <c r="M250" s="50">
        <v>0</v>
      </c>
      <c r="N250" s="50">
        <v>307.92218329954534</v>
      </c>
      <c r="O250" s="50">
        <v>48.573361891538127</v>
      </c>
      <c r="P250" s="50">
        <v>8.5954673467687748</v>
      </c>
      <c r="Q250" s="50">
        <v>0</v>
      </c>
      <c r="R250" s="51">
        <v>0</v>
      </c>
      <c r="S250" s="52">
        <f t="shared" si="87"/>
        <v>526.84854040987716</v>
      </c>
      <c r="U250" s="96" t="s">
        <v>17</v>
      </c>
      <c r="V250" s="97">
        <v>161.75752787202495</v>
      </c>
      <c r="W250" s="97">
        <v>0</v>
      </c>
      <c r="X250" s="97">
        <v>0</v>
      </c>
      <c r="Y250" s="97">
        <v>0</v>
      </c>
      <c r="Z250" s="97">
        <v>307.92218329954534</v>
      </c>
      <c r="AA250" s="97">
        <v>38.282395389093793</v>
      </c>
      <c r="AB250" s="97">
        <v>8.5954673467687748</v>
      </c>
      <c r="AC250" s="98">
        <v>10.29096650244434</v>
      </c>
      <c r="AD250" s="97">
        <v>0</v>
      </c>
      <c r="AE250" s="97">
        <v>0</v>
      </c>
      <c r="AF250" s="97">
        <v>0</v>
      </c>
      <c r="AG250" s="97">
        <v>0</v>
      </c>
      <c r="AH250" s="97">
        <v>10.29096650244434</v>
      </c>
      <c r="AI250" s="99">
        <f t="shared" si="88"/>
        <v>526.84854040987716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3164.5834048348547</v>
      </c>
      <c r="C251" s="43">
        <v>0</v>
      </c>
      <c r="D251" s="43">
        <v>3492.7235319108449</v>
      </c>
      <c r="E251" s="43">
        <v>215.4274530466453</v>
      </c>
      <c r="F251" s="236"/>
      <c r="G251" s="43">
        <v>0.34765210125916046</v>
      </c>
      <c r="H251" s="53">
        <v>0</v>
      </c>
      <c r="I251" s="41">
        <f t="shared" si="86"/>
        <v>6873.0820418936037</v>
      </c>
      <c r="J251" s="1"/>
      <c r="K251" s="54" t="s">
        <v>19</v>
      </c>
      <c r="L251" s="43">
        <v>3164.5834048348547</v>
      </c>
      <c r="M251" s="43">
        <v>0</v>
      </c>
      <c r="N251" s="43">
        <v>3492.7235319108449</v>
      </c>
      <c r="O251" s="43">
        <v>215.4274530466453</v>
      </c>
      <c r="P251" s="43">
        <v>95.627509056416798</v>
      </c>
      <c r="Q251" s="43">
        <v>0.34765210125916046</v>
      </c>
      <c r="R251" s="44">
        <v>0</v>
      </c>
      <c r="S251" s="45">
        <f t="shared" si="87"/>
        <v>6968.7095509500205</v>
      </c>
      <c r="U251" s="100" t="s">
        <v>89</v>
      </c>
      <c r="V251" s="92">
        <v>3034.7527276196211</v>
      </c>
      <c r="W251" s="92">
        <v>116.01923179243198</v>
      </c>
      <c r="X251" s="92">
        <v>0.34765210125916046</v>
      </c>
      <c r="Y251" s="92">
        <v>0</v>
      </c>
      <c r="Z251" s="92">
        <v>3484.3412534693744</v>
      </c>
      <c r="AA251" s="92">
        <v>138.64655508299691</v>
      </c>
      <c r="AB251" s="92">
        <v>95.627509056416798</v>
      </c>
      <c r="AC251" s="93">
        <v>98.974621827920757</v>
      </c>
      <c r="AD251" s="92">
        <v>13.811445422801457</v>
      </c>
      <c r="AE251" s="92">
        <v>0</v>
      </c>
      <c r="AF251" s="92">
        <v>0</v>
      </c>
      <c r="AG251" s="92">
        <v>8.382278441470902</v>
      </c>
      <c r="AH251" s="92">
        <v>76.780897963648414</v>
      </c>
      <c r="AI251" s="95">
        <f t="shared" si="88"/>
        <v>6968.7095509500205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1649.6141804945332</v>
      </c>
      <c r="C252" s="46">
        <v>24.178597811043662</v>
      </c>
      <c r="D252" s="46">
        <v>3069.4606030997156</v>
      </c>
      <c r="E252" s="46">
        <v>7722.7182331842187</v>
      </c>
      <c r="F252" s="236"/>
      <c r="G252" s="46">
        <v>1830.6182622906267</v>
      </c>
      <c r="H252" s="47">
        <v>569.41906849915142</v>
      </c>
      <c r="I252" s="48">
        <f t="shared" si="86"/>
        <v>14866.00894537929</v>
      </c>
      <c r="J252" s="1"/>
      <c r="K252" s="49" t="s">
        <v>27</v>
      </c>
      <c r="L252" s="50">
        <v>1649.6141804945332</v>
      </c>
      <c r="M252" s="50">
        <v>24.178597811043662</v>
      </c>
      <c r="N252" s="50">
        <v>3069.4606030997156</v>
      </c>
      <c r="O252" s="50">
        <v>7722.7182331842187</v>
      </c>
      <c r="P252" s="50">
        <v>18.642027927582788</v>
      </c>
      <c r="Q252" s="50">
        <v>1830.6182622906267</v>
      </c>
      <c r="R252" s="51">
        <v>569.41906849915142</v>
      </c>
      <c r="S252" s="52">
        <f t="shared" si="87"/>
        <v>14884.650973306872</v>
      </c>
      <c r="U252" s="96" t="s">
        <v>27</v>
      </c>
      <c r="V252" s="97">
        <v>246.04869276066361</v>
      </c>
      <c r="W252" s="97">
        <v>1376.0645395795718</v>
      </c>
      <c r="X252" s="97">
        <v>1830.6182622906267</v>
      </c>
      <c r="Y252" s="97">
        <v>24.178597811043662</v>
      </c>
      <c r="Z252" s="97">
        <v>3069.4606030997156</v>
      </c>
      <c r="AA252" s="97">
        <v>7701.6984910438141</v>
      </c>
      <c r="AB252" s="97">
        <v>18.642027927582788</v>
      </c>
      <c r="AC252" s="98">
        <v>617.93975879385437</v>
      </c>
      <c r="AD252" s="97">
        <v>27.500948154297763</v>
      </c>
      <c r="AE252" s="97">
        <v>0</v>
      </c>
      <c r="AF252" s="97">
        <v>569.41906849915142</v>
      </c>
      <c r="AG252" s="97">
        <v>0</v>
      </c>
      <c r="AH252" s="97">
        <v>21.019742140405132</v>
      </c>
      <c r="AI252" s="99">
        <f t="shared" si="88"/>
        <v>14884.650973306872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1246.5941097514499</v>
      </c>
      <c r="C253" s="43">
        <v>0</v>
      </c>
      <c r="D253" s="43">
        <v>41.964416829906163</v>
      </c>
      <c r="E253" s="43">
        <v>0</v>
      </c>
      <c r="F253" s="236"/>
      <c r="G253" s="43">
        <v>0</v>
      </c>
      <c r="H253" s="53">
        <v>0</v>
      </c>
      <c r="I253" s="41">
        <f t="shared" si="86"/>
        <v>1288.5585265813561</v>
      </c>
      <c r="J253" s="1"/>
      <c r="K253" s="54" t="s">
        <v>26</v>
      </c>
      <c r="L253" s="43">
        <v>1246.5941097514499</v>
      </c>
      <c r="M253" s="43">
        <v>0</v>
      </c>
      <c r="N253" s="43">
        <v>41.964416829906163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1288.5585265813561</v>
      </c>
      <c r="U253" s="100" t="s">
        <v>26</v>
      </c>
      <c r="V253" s="92">
        <v>1237.2699384835755</v>
      </c>
      <c r="W253" s="92">
        <v>0</v>
      </c>
      <c r="X253" s="92">
        <v>0</v>
      </c>
      <c r="Y253" s="92">
        <v>0</v>
      </c>
      <c r="Z253" s="92">
        <v>40.655322542037609</v>
      </c>
      <c r="AA253" s="92">
        <v>0</v>
      </c>
      <c r="AB253" s="92">
        <v>0</v>
      </c>
      <c r="AC253" s="93">
        <v>10.633265555743222</v>
      </c>
      <c r="AD253" s="92">
        <v>9.3241712678746609</v>
      </c>
      <c r="AE253" s="92">
        <v>0</v>
      </c>
      <c r="AF253" s="92">
        <v>0</v>
      </c>
      <c r="AG253" s="92">
        <v>1.3090942878685599</v>
      </c>
      <c r="AH253" s="92">
        <v>0</v>
      </c>
      <c r="AI253" s="95">
        <f t="shared" si="88"/>
        <v>1288.5585265813563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0</v>
      </c>
      <c r="C254" s="46">
        <v>0</v>
      </c>
      <c r="D254" s="46">
        <v>0</v>
      </c>
      <c r="E254" s="46">
        <v>0</v>
      </c>
      <c r="F254" s="236"/>
      <c r="G254" s="46">
        <v>0</v>
      </c>
      <c r="H254" s="47">
        <v>0</v>
      </c>
      <c r="I254" s="48">
        <f t="shared" si="86"/>
        <v>0</v>
      </c>
      <c r="J254" s="1"/>
      <c r="K254" s="49" t="s">
        <v>23</v>
      </c>
      <c r="L254" s="50">
        <v>0</v>
      </c>
      <c r="M254" s="50">
        <v>0</v>
      </c>
      <c r="N254" s="50">
        <v>0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0</v>
      </c>
      <c r="U254" s="96" t="s">
        <v>62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0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314.26137227662645</v>
      </c>
      <c r="C255" s="43">
        <v>0</v>
      </c>
      <c r="D255" s="43">
        <v>30.537013879747217</v>
      </c>
      <c r="E255" s="43">
        <v>0</v>
      </c>
      <c r="F255" s="236"/>
      <c r="G255" s="43">
        <v>0</v>
      </c>
      <c r="H255" s="53">
        <v>0</v>
      </c>
      <c r="I255" s="41">
        <f t="shared" si="86"/>
        <v>344.79838615637368</v>
      </c>
      <c r="J255" s="1"/>
      <c r="K255" s="54" t="s">
        <v>24</v>
      </c>
      <c r="L255" s="43">
        <v>314.26137227662645</v>
      </c>
      <c r="M255" s="43">
        <v>0</v>
      </c>
      <c r="N255" s="43">
        <v>30.537013879747217</v>
      </c>
      <c r="O255" s="43">
        <v>0</v>
      </c>
      <c r="P255" s="43">
        <v>84.101439845415712</v>
      </c>
      <c r="Q255" s="43">
        <v>0</v>
      </c>
      <c r="R255" s="44">
        <v>0</v>
      </c>
      <c r="S255" s="45">
        <f t="shared" si="87"/>
        <v>428.89982600178939</v>
      </c>
      <c r="U255" s="100" t="s">
        <v>24</v>
      </c>
      <c r="V255" s="92">
        <v>314.26137227662645</v>
      </c>
      <c r="W255" s="92">
        <v>0</v>
      </c>
      <c r="X255" s="92">
        <v>0</v>
      </c>
      <c r="Y255" s="92">
        <v>0</v>
      </c>
      <c r="Z255" s="92">
        <v>30.537013879747217</v>
      </c>
      <c r="AA255" s="92">
        <v>0</v>
      </c>
      <c r="AB255" s="92">
        <v>84.101439845415712</v>
      </c>
      <c r="AC255" s="93">
        <v>0</v>
      </c>
      <c r="AD255" s="92">
        <v>0</v>
      </c>
      <c r="AE255" s="92">
        <v>0</v>
      </c>
      <c r="AF255" s="92">
        <v>0</v>
      </c>
      <c r="AG255" s="92">
        <v>0</v>
      </c>
      <c r="AH255" s="92">
        <v>0</v>
      </c>
      <c r="AI255" s="95">
        <f t="shared" si="88"/>
        <v>428.89982600178939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0.51850455279573726</v>
      </c>
      <c r="C256" s="46">
        <v>0</v>
      </c>
      <c r="D256" s="46">
        <v>5.0383477328859061E-2</v>
      </c>
      <c r="E256" s="46">
        <v>0</v>
      </c>
      <c r="F256" s="236"/>
      <c r="G256" s="46">
        <v>0</v>
      </c>
      <c r="H256" s="47">
        <v>0</v>
      </c>
      <c r="I256" s="48">
        <f t="shared" si="86"/>
        <v>0.56888803012459632</v>
      </c>
      <c r="J256" s="1"/>
      <c r="K256" s="49" t="s">
        <v>22</v>
      </c>
      <c r="L256" s="50">
        <v>0.51850455279573726</v>
      </c>
      <c r="M256" s="50">
        <v>0</v>
      </c>
      <c r="N256" s="50">
        <v>5.0383477328859061E-2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0.56888803012459632</v>
      </c>
      <c r="U256" s="96" t="s">
        <v>63</v>
      </c>
      <c r="V256" s="97">
        <v>0.51850455279573726</v>
      </c>
      <c r="W256" s="97">
        <v>0</v>
      </c>
      <c r="X256" s="97">
        <v>0</v>
      </c>
      <c r="Y256" s="97">
        <v>0</v>
      </c>
      <c r="Z256" s="97">
        <v>5.0383477328859061E-2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0.56888803012459632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237.6922380701792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237.6922380701792</v>
      </c>
      <c r="J257" s="1"/>
      <c r="K257" s="55" t="s">
        <v>66</v>
      </c>
      <c r="L257" s="43">
        <v>237.6922380701792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237.6922380701792</v>
      </c>
      <c r="U257" s="101" t="s">
        <v>64</v>
      </c>
      <c r="V257" s="92">
        <v>222.4405166935563</v>
      </c>
      <c r="W257" s="92">
        <v>15.032154325886674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0.21956705073622518</v>
      </c>
      <c r="AD257" s="94">
        <v>0.21956705073622518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237.6922380701792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237.6922380701792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237.6922380701792</v>
      </c>
      <c r="J258" s="1"/>
      <c r="K258" s="59" t="s">
        <v>25</v>
      </c>
      <c r="L258" s="60">
        <v>237.6922380701792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237.6922380701792</v>
      </c>
      <c r="U258" s="102" t="s">
        <v>68</v>
      </c>
      <c r="V258" s="103">
        <v>222.4405166935563</v>
      </c>
      <c r="W258" s="103">
        <v>15.032154325886674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0.21956705073622518</v>
      </c>
      <c r="AD258" s="103">
        <v>0.21956705073622518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237.6922380701792</v>
      </c>
      <c r="AJ258" t="str">
        <f>IF(ABS(S258-AI258)&gt;0.2,S258-AI258,"")</f>
        <v/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6931.5566011021656</v>
      </c>
      <c r="C262" s="75">
        <f t="shared" ref="C262:H262" si="90">SUM(C241:C257)</f>
        <v>24.241753761567761</v>
      </c>
      <c r="D262" s="75">
        <f t="shared" si="90"/>
        <v>7010.714308110958</v>
      </c>
      <c r="E262" s="75">
        <f t="shared" si="90"/>
        <v>8359.2272366010766</v>
      </c>
      <c r="F262" s="75">
        <f t="shared" si="90"/>
        <v>0</v>
      </c>
      <c r="G262" s="75">
        <f t="shared" si="90"/>
        <v>1830.9659143918859</v>
      </c>
      <c r="H262" s="76">
        <f t="shared" si="90"/>
        <v>569.41906849915142</v>
      </c>
      <c r="I262" s="41">
        <f t="shared" si="86"/>
        <v>24726.124882466807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6931.5566011021656</v>
      </c>
      <c r="M262" s="75">
        <f t="shared" ref="M262:R262" si="91">SUM(M241:M257)</f>
        <v>24.241753761567761</v>
      </c>
      <c r="N262" s="75">
        <f t="shared" si="91"/>
        <v>7010.714308110958</v>
      </c>
      <c r="O262" s="75">
        <f t="shared" si="91"/>
        <v>8359.2272366010766</v>
      </c>
      <c r="P262" s="75">
        <f t="shared" si="91"/>
        <v>1497.607736011048</v>
      </c>
      <c r="Q262" s="75">
        <f t="shared" si="91"/>
        <v>1830.9659143918859</v>
      </c>
      <c r="R262" s="76">
        <f t="shared" si="91"/>
        <v>569.41906849915142</v>
      </c>
      <c r="S262" s="78">
        <f t="shared" si="87"/>
        <v>26223.732618477854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5372.2650352565452</v>
      </c>
      <c r="W262" s="111">
        <f t="shared" ref="W262:AH262" si="92">SUM(W241:W257)</f>
        <v>1507.1159256978906</v>
      </c>
      <c r="X262" s="111">
        <f t="shared" si="92"/>
        <v>1830.9659143918859</v>
      </c>
      <c r="Y262" s="111">
        <f t="shared" si="92"/>
        <v>24.241753761567761</v>
      </c>
      <c r="Z262" s="111">
        <f t="shared" si="92"/>
        <v>7001.0229353816194</v>
      </c>
      <c r="AA262" s="111">
        <f t="shared" si="92"/>
        <v>7994.1745276830461</v>
      </c>
      <c r="AB262" s="111">
        <f t="shared" si="92"/>
        <v>1497.607736011048</v>
      </c>
      <c r="AC262" s="111">
        <f t="shared" si="92"/>
        <v>996.33879029425248</v>
      </c>
      <c r="AD262" s="112">
        <f t="shared" si="92"/>
        <v>52.17564014773145</v>
      </c>
      <c r="AE262" s="112">
        <f t="shared" si="92"/>
        <v>0</v>
      </c>
      <c r="AF262" s="112">
        <f t="shared" si="92"/>
        <v>569.41906849915142</v>
      </c>
      <c r="AG262" s="112">
        <f t="shared" si="92"/>
        <v>9.6913727293394611</v>
      </c>
      <c r="AH262" s="112">
        <f t="shared" si="92"/>
        <v>365.05270891803002</v>
      </c>
      <c r="AI262" s="113">
        <f t="shared" si="88"/>
        <v>26223.732618477854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0.28033331684809631</v>
      </c>
      <c r="C263" s="114">
        <f t="shared" ref="C263:I263" si="93">C262/$I262</f>
        <v>9.8041055267651298E-4</v>
      </c>
      <c r="D263" s="114">
        <f t="shared" si="93"/>
        <v>0.2835346962549003</v>
      </c>
      <c r="E263" s="114">
        <f t="shared" si="93"/>
        <v>0.33807267723251572</v>
      </c>
      <c r="F263" s="114">
        <f t="shared" si="93"/>
        <v>0</v>
      </c>
      <c r="G263" s="114">
        <f t="shared" si="93"/>
        <v>7.4049853064125565E-2</v>
      </c>
      <c r="H263" s="115">
        <f t="shared" si="93"/>
        <v>2.3029046047685544E-2</v>
      </c>
      <c r="I263" s="116">
        <f t="shared" si="93"/>
        <v>1</v>
      </c>
      <c r="J263"/>
      <c r="K263" s="81" t="s">
        <v>87</v>
      </c>
      <c r="L263" s="82">
        <f>L262/$S262</f>
        <v>0.2643237979103718</v>
      </c>
      <c r="M263" s="82">
        <f t="shared" ref="M263:S263" si="94">M262/$S262</f>
        <v>9.2442041391493045E-4</v>
      </c>
      <c r="N263" s="82">
        <f t="shared" si="94"/>
        <v>0.26734235015693553</v>
      </c>
      <c r="O263" s="82">
        <f t="shared" si="94"/>
        <v>0.31876572867094327</v>
      </c>
      <c r="P263" s="82">
        <f t="shared" si="94"/>
        <v>5.7108869961395144E-2</v>
      </c>
      <c r="Q263" s="82">
        <f t="shared" si="94"/>
        <v>6.9820949634825991E-2</v>
      </c>
      <c r="R263" s="83">
        <f t="shared" si="94"/>
        <v>2.1713883251613292E-2</v>
      </c>
      <c r="S263" s="84">
        <f t="shared" si="94"/>
        <v>1</v>
      </c>
      <c r="U263" s="117" t="s">
        <v>87</v>
      </c>
      <c r="V263" s="118">
        <f>V262/$I262</f>
        <v>0.21727080409053487</v>
      </c>
      <c r="W263" s="118">
        <f t="shared" ref="W263:AC263" si="95">W262/$I262</f>
        <v>6.0952370533669038E-2</v>
      </c>
      <c r="X263" s="118">
        <f t="shared" si="95"/>
        <v>7.4049853064125565E-2</v>
      </c>
      <c r="Y263" s="118">
        <f t="shared" si="95"/>
        <v>9.8041055267651298E-4</v>
      </c>
      <c r="Z263" s="118">
        <f t="shared" si="95"/>
        <v>0.28314274754577556</v>
      </c>
      <c r="AA263" s="118">
        <f t="shared" si="95"/>
        <v>0.32330883086947776</v>
      </c>
      <c r="AB263" s="118">
        <f t="shared" si="95"/>
        <v>6.056783030619551E-2</v>
      </c>
      <c r="AC263" s="118">
        <f t="shared" si="95"/>
        <v>4.0294983343740702E-2</v>
      </c>
      <c r="AD263" s="118">
        <f t="shared" ref="AD263:AH263" si="96">AD262/$AI262</f>
        <v>1.9896343860281462E-3</v>
      </c>
      <c r="AE263" s="118">
        <f t="shared" si="96"/>
        <v>0</v>
      </c>
      <c r="AF263" s="118">
        <f t="shared" si="96"/>
        <v>2.1713883251613292E-2</v>
      </c>
      <c r="AG263" s="118">
        <f t="shared" si="96"/>
        <v>3.6956496126377882E-4</v>
      </c>
      <c r="AH263" s="118">
        <f t="shared" si="96"/>
        <v>1.3920699780961211E-2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0.28015802774609888</v>
      </c>
      <c r="C267" s="39">
        <v>0</v>
      </c>
      <c r="D267" s="39">
        <v>0</v>
      </c>
      <c r="E267" s="39">
        <v>0</v>
      </c>
      <c r="F267" s="235"/>
      <c r="G267" s="39">
        <v>0</v>
      </c>
      <c r="H267" s="40">
        <v>0</v>
      </c>
      <c r="I267" s="41">
        <f>SUM(B267:H267)</f>
        <v>0.28015802774609888</v>
      </c>
      <c r="J267" s="1"/>
      <c r="K267" s="88" t="s">
        <v>7</v>
      </c>
      <c r="L267" s="39">
        <v>0.28015802774609888</v>
      </c>
      <c r="M267" s="39">
        <v>0</v>
      </c>
      <c r="N267" s="39">
        <v>0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0.28015802774609888</v>
      </c>
      <c r="U267" s="91" t="s">
        <v>7</v>
      </c>
      <c r="V267" s="92">
        <v>0.28015802774609888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0.28015802774609888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97"/>
        <v>0</v>
      </c>
      <c r="J269" s="1"/>
      <c r="K269" s="54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0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0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22.928639301013497</v>
      </c>
      <c r="C271" s="43">
        <v>16.623263493234784</v>
      </c>
      <c r="D271" s="43">
        <v>6.305375807778713</v>
      </c>
      <c r="E271" s="43">
        <v>0</v>
      </c>
      <c r="F271" s="236"/>
      <c r="G271" s="43">
        <v>0</v>
      </c>
      <c r="H271" s="53">
        <v>0</v>
      </c>
      <c r="I271" s="41">
        <f t="shared" si="97"/>
        <v>45.857278602026994</v>
      </c>
      <c r="J271" s="1"/>
      <c r="K271" s="54" t="s">
        <v>16</v>
      </c>
      <c r="L271" s="43">
        <v>22.928639301013497</v>
      </c>
      <c r="M271" s="43">
        <v>16.623263493234784</v>
      </c>
      <c r="N271" s="43">
        <v>6.305375807778713</v>
      </c>
      <c r="O271" s="43">
        <v>0</v>
      </c>
      <c r="P271" s="43">
        <v>0</v>
      </c>
      <c r="Q271" s="43">
        <v>0</v>
      </c>
      <c r="R271" s="44">
        <v>0</v>
      </c>
      <c r="S271" s="45">
        <f t="shared" si="98"/>
        <v>45.857278602026994</v>
      </c>
      <c r="U271" s="100" t="s">
        <v>16</v>
      </c>
      <c r="V271" s="92">
        <v>22.928639301013497</v>
      </c>
      <c r="W271" s="92">
        <v>0</v>
      </c>
      <c r="X271" s="92">
        <v>0</v>
      </c>
      <c r="Y271" s="92">
        <v>16.623263493234784</v>
      </c>
      <c r="Z271" s="92">
        <v>6.305375807778713</v>
      </c>
      <c r="AA271" s="92">
        <v>0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45.857278602026994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12.428685968507605</v>
      </c>
      <c r="C272" s="46">
        <v>0</v>
      </c>
      <c r="D272" s="46">
        <v>36.440669957784124</v>
      </c>
      <c r="E272" s="46">
        <v>0</v>
      </c>
      <c r="F272" s="236"/>
      <c r="G272" s="46">
        <v>0</v>
      </c>
      <c r="H272" s="47">
        <v>0</v>
      </c>
      <c r="I272" s="48">
        <f t="shared" si="97"/>
        <v>48.869355926291732</v>
      </c>
      <c r="J272" s="1"/>
      <c r="K272" s="49" t="s">
        <v>15</v>
      </c>
      <c r="L272" s="50">
        <v>12.428685968507605</v>
      </c>
      <c r="M272" s="50">
        <v>0</v>
      </c>
      <c r="N272" s="50">
        <v>36.440669957784124</v>
      </c>
      <c r="O272" s="50">
        <v>0</v>
      </c>
      <c r="P272" s="50">
        <v>0</v>
      </c>
      <c r="Q272" s="50">
        <v>0</v>
      </c>
      <c r="R272" s="51">
        <v>0</v>
      </c>
      <c r="S272" s="52">
        <f t="shared" si="98"/>
        <v>48.869355926291732</v>
      </c>
      <c r="U272" s="96" t="s">
        <v>59</v>
      </c>
      <c r="V272" s="97">
        <v>12.428685968507605</v>
      </c>
      <c r="W272" s="97">
        <v>0</v>
      </c>
      <c r="X272" s="97">
        <v>0</v>
      </c>
      <c r="Y272" s="97">
        <v>0</v>
      </c>
      <c r="Z272" s="97">
        <v>36.440669957784124</v>
      </c>
      <c r="AA272" s="97">
        <v>0</v>
      </c>
      <c r="AB272" s="97">
        <v>0</v>
      </c>
      <c r="AC272" s="98">
        <v>0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9">
        <f t="shared" si="99"/>
        <v>48.869355926291732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195.50924146458556</v>
      </c>
      <c r="F273" s="236"/>
      <c r="G273" s="43">
        <v>0</v>
      </c>
      <c r="H273" s="53">
        <v>0</v>
      </c>
      <c r="I273" s="41">
        <f t="shared" si="97"/>
        <v>195.50924146458556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195.50924146458556</v>
      </c>
      <c r="P273" s="43">
        <v>1851.9073195055341</v>
      </c>
      <c r="Q273" s="43">
        <v>0</v>
      </c>
      <c r="R273" s="44">
        <v>0</v>
      </c>
      <c r="S273" s="45">
        <f t="shared" si="98"/>
        <v>2047.4165609701197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18.809117171494943</v>
      </c>
      <c r="AB273" s="92">
        <v>1851.9073195055341</v>
      </c>
      <c r="AC273" s="93">
        <v>176.70012429309062</v>
      </c>
      <c r="AD273" s="92">
        <v>0</v>
      </c>
      <c r="AE273" s="92">
        <v>0</v>
      </c>
      <c r="AF273" s="92">
        <v>0</v>
      </c>
      <c r="AG273" s="92">
        <v>0</v>
      </c>
      <c r="AH273" s="92">
        <v>176.70012429309062</v>
      </c>
      <c r="AI273" s="95">
        <f t="shared" si="99"/>
        <v>2047.4165609701197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0</v>
      </c>
      <c r="F274" s="236"/>
      <c r="G274" s="46">
        <v>0</v>
      </c>
      <c r="H274" s="47">
        <v>0</v>
      </c>
      <c r="I274" s="48">
        <f t="shared" si="97"/>
        <v>0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0</v>
      </c>
      <c r="P274" s="50">
        <v>1.8416451089243167</v>
      </c>
      <c r="Q274" s="50">
        <v>0</v>
      </c>
      <c r="R274" s="51">
        <v>0</v>
      </c>
      <c r="S274" s="52">
        <f t="shared" si="98"/>
        <v>1.8416451089243167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0</v>
      </c>
      <c r="AB274" s="97">
        <v>1.8416451089243167</v>
      </c>
      <c r="AC274" s="98">
        <v>0</v>
      </c>
      <c r="AD274" s="97">
        <v>0</v>
      </c>
      <c r="AE274" s="97">
        <v>0</v>
      </c>
      <c r="AF274" s="97">
        <v>0</v>
      </c>
      <c r="AG274" s="97">
        <v>0</v>
      </c>
      <c r="AH274" s="97">
        <v>0</v>
      </c>
      <c r="AI274" s="99">
        <f t="shared" si="99"/>
        <v>1.8416451089243167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2.6152881207808236</v>
      </c>
      <c r="C276" s="46">
        <v>0</v>
      </c>
      <c r="D276" s="46">
        <v>79.808469750279272</v>
      </c>
      <c r="E276" s="46">
        <v>0</v>
      </c>
      <c r="F276" s="236"/>
      <c r="G276" s="46">
        <v>0</v>
      </c>
      <c r="H276" s="47">
        <v>0</v>
      </c>
      <c r="I276" s="48">
        <f t="shared" si="97"/>
        <v>82.42375787106009</v>
      </c>
      <c r="J276" s="1"/>
      <c r="K276" s="49" t="s">
        <v>17</v>
      </c>
      <c r="L276" s="50">
        <v>2.6152881207808236</v>
      </c>
      <c r="M276" s="50">
        <v>0</v>
      </c>
      <c r="N276" s="50">
        <v>79.808469750279272</v>
      </c>
      <c r="O276" s="50">
        <v>0</v>
      </c>
      <c r="P276" s="50">
        <v>0</v>
      </c>
      <c r="Q276" s="50">
        <v>0</v>
      </c>
      <c r="R276" s="51">
        <v>0</v>
      </c>
      <c r="S276" s="52">
        <f t="shared" si="98"/>
        <v>82.42375787106009</v>
      </c>
      <c r="U276" s="96" t="s">
        <v>17</v>
      </c>
      <c r="V276" s="97">
        <v>2.6152881207808236</v>
      </c>
      <c r="W276" s="97">
        <v>0</v>
      </c>
      <c r="X276" s="97">
        <v>0</v>
      </c>
      <c r="Y276" s="97">
        <v>0</v>
      </c>
      <c r="Z276" s="97">
        <v>79.808469750279272</v>
      </c>
      <c r="AA276" s="97">
        <v>0</v>
      </c>
      <c r="AB276" s="97">
        <v>0</v>
      </c>
      <c r="AC276" s="98">
        <v>0</v>
      </c>
      <c r="AD276" s="97">
        <v>0</v>
      </c>
      <c r="AE276" s="97">
        <v>0</v>
      </c>
      <c r="AF276" s="97">
        <v>0</v>
      </c>
      <c r="AG276" s="97">
        <v>0</v>
      </c>
      <c r="AH276" s="97">
        <v>0</v>
      </c>
      <c r="AI276" s="99">
        <f t="shared" si="99"/>
        <v>82.42375787106009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316.81271329561383</v>
      </c>
      <c r="C277" s="43">
        <v>6484.8215926756411</v>
      </c>
      <c r="D277" s="43">
        <v>663.67900655718938</v>
      </c>
      <c r="E277" s="43">
        <v>0</v>
      </c>
      <c r="F277" s="236"/>
      <c r="G277" s="43">
        <v>0</v>
      </c>
      <c r="H277" s="53">
        <v>0</v>
      </c>
      <c r="I277" s="41">
        <f t="shared" si="97"/>
        <v>7465.3133125284448</v>
      </c>
      <c r="J277" s="1"/>
      <c r="K277" s="54" t="s">
        <v>19</v>
      </c>
      <c r="L277" s="43">
        <v>316.81271329561383</v>
      </c>
      <c r="M277" s="43">
        <v>6484.8215926756411</v>
      </c>
      <c r="N277" s="43">
        <v>663.67900655718938</v>
      </c>
      <c r="O277" s="43">
        <v>0</v>
      </c>
      <c r="P277" s="43">
        <v>0</v>
      </c>
      <c r="Q277" s="43">
        <v>0</v>
      </c>
      <c r="R277" s="44">
        <v>0</v>
      </c>
      <c r="S277" s="45">
        <f t="shared" si="98"/>
        <v>7465.3133125284448</v>
      </c>
      <c r="U277" s="100" t="s">
        <v>89</v>
      </c>
      <c r="V277" s="92">
        <v>316.81271329561383</v>
      </c>
      <c r="W277" s="92">
        <v>0</v>
      </c>
      <c r="X277" s="92">
        <v>0</v>
      </c>
      <c r="Y277" s="92">
        <v>6484.8215926756411</v>
      </c>
      <c r="Z277" s="92">
        <v>663.67900655718938</v>
      </c>
      <c r="AA277" s="92">
        <v>0</v>
      </c>
      <c r="AB277" s="92">
        <v>0</v>
      </c>
      <c r="AC277" s="93">
        <v>0</v>
      </c>
      <c r="AD277" s="92">
        <v>0</v>
      </c>
      <c r="AE277" s="92">
        <v>0</v>
      </c>
      <c r="AF277" s="92">
        <v>0</v>
      </c>
      <c r="AG277" s="92">
        <v>0</v>
      </c>
      <c r="AH277" s="92">
        <v>0</v>
      </c>
      <c r="AI277" s="95">
        <f t="shared" si="99"/>
        <v>7465.3133125284448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15.932536836736775</v>
      </c>
      <c r="C278" s="46">
        <v>1.4831346100059994</v>
      </c>
      <c r="D278" s="46">
        <v>1489.3909416950419</v>
      </c>
      <c r="E278" s="46">
        <v>5400.9411449697545</v>
      </c>
      <c r="F278" s="236"/>
      <c r="G278" s="46">
        <v>244.17696785591971</v>
      </c>
      <c r="H278" s="47">
        <v>0</v>
      </c>
      <c r="I278" s="48">
        <f t="shared" si="97"/>
        <v>7151.9247259674585</v>
      </c>
      <c r="J278" s="1"/>
      <c r="K278" s="49" t="s">
        <v>27</v>
      </c>
      <c r="L278" s="50">
        <v>15.932536836736775</v>
      </c>
      <c r="M278" s="50">
        <v>1.4831346100059994</v>
      </c>
      <c r="N278" s="50">
        <v>1489.3909416950419</v>
      </c>
      <c r="O278" s="50">
        <v>5400.9411449697545</v>
      </c>
      <c r="P278" s="50">
        <v>8.8371075137636777E-3</v>
      </c>
      <c r="Q278" s="50">
        <v>244.17696785591971</v>
      </c>
      <c r="R278" s="51">
        <v>0</v>
      </c>
      <c r="S278" s="52">
        <f t="shared" si="98"/>
        <v>7151.933563074972</v>
      </c>
      <c r="U278" s="96" t="s">
        <v>27</v>
      </c>
      <c r="V278" s="97">
        <v>13.956149835145611</v>
      </c>
      <c r="W278" s="97">
        <v>1.9763870015911631</v>
      </c>
      <c r="X278" s="97">
        <v>244.17696785591971</v>
      </c>
      <c r="Y278" s="97">
        <v>1.4831346100059994</v>
      </c>
      <c r="Z278" s="97">
        <v>1489.3909416950419</v>
      </c>
      <c r="AA278" s="97">
        <v>5400.9176497680137</v>
      </c>
      <c r="AB278" s="97">
        <v>8.8371075137636777E-3</v>
      </c>
      <c r="AC278" s="98">
        <v>2.3495201740901712E-2</v>
      </c>
      <c r="AD278" s="97">
        <v>0</v>
      </c>
      <c r="AE278" s="97">
        <v>0</v>
      </c>
      <c r="AF278" s="97">
        <v>0</v>
      </c>
      <c r="AG278" s="97">
        <v>0</v>
      </c>
      <c r="AH278" s="97">
        <v>2.3495201740901712E-2</v>
      </c>
      <c r="AI278" s="99">
        <f t="shared" si="99"/>
        <v>7151.933563074972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0.28062313702310782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0.28062313702310782</v>
      </c>
      <c r="J279" s="1"/>
      <c r="K279" s="54" t="s">
        <v>26</v>
      </c>
      <c r="L279" s="43">
        <v>0.28062313702310782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0.28062313702310782</v>
      </c>
      <c r="U279" s="100" t="s">
        <v>26</v>
      </c>
      <c r="V279" s="92">
        <v>0.28062313702310782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0.28062313702310782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0</v>
      </c>
      <c r="J280" s="1"/>
      <c r="K280" s="49" t="s">
        <v>23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0</v>
      </c>
      <c r="U280" s="96" t="s">
        <v>62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0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0</v>
      </c>
      <c r="C281" s="43">
        <v>0</v>
      </c>
      <c r="D281" s="43">
        <v>0</v>
      </c>
      <c r="E281" s="43">
        <v>31.241371715761609</v>
      </c>
      <c r="F281" s="236"/>
      <c r="G281" s="43">
        <v>0</v>
      </c>
      <c r="H281" s="53">
        <v>0</v>
      </c>
      <c r="I281" s="41">
        <f t="shared" si="97"/>
        <v>31.241371715761609</v>
      </c>
      <c r="J281" s="1"/>
      <c r="K281" s="54" t="s">
        <v>24</v>
      </c>
      <c r="L281" s="43">
        <v>0</v>
      </c>
      <c r="M281" s="43">
        <v>0</v>
      </c>
      <c r="N281" s="43">
        <v>0</v>
      </c>
      <c r="O281" s="43">
        <v>31.241371715761609</v>
      </c>
      <c r="P281" s="43">
        <v>104.63942157489062</v>
      </c>
      <c r="Q281" s="43">
        <v>0</v>
      </c>
      <c r="R281" s="44">
        <v>0</v>
      </c>
      <c r="S281" s="45">
        <f t="shared" si="98"/>
        <v>135.88079329065224</v>
      </c>
      <c r="U281" s="100" t="s">
        <v>24</v>
      </c>
      <c r="V281" s="92">
        <v>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104.63942157489062</v>
      </c>
      <c r="AC281" s="93">
        <v>31.241371715761609</v>
      </c>
      <c r="AD281" s="92">
        <v>0</v>
      </c>
      <c r="AE281" s="92">
        <v>0</v>
      </c>
      <c r="AF281" s="92">
        <v>0</v>
      </c>
      <c r="AG281" s="92">
        <v>0</v>
      </c>
      <c r="AH281" s="92">
        <v>31.241371715761609</v>
      </c>
      <c r="AI281" s="95">
        <f t="shared" si="99"/>
        <v>135.88079329065224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0.1404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0.1404</v>
      </c>
      <c r="J283" s="1"/>
      <c r="K283" s="55" t="s">
        <v>66</v>
      </c>
      <c r="L283" s="43">
        <v>0.1404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0.1404</v>
      </c>
      <c r="U283" s="101" t="s">
        <v>64</v>
      </c>
      <c r="V283" s="92">
        <v>0.1404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0.1404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0.1404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0.1404</v>
      </c>
      <c r="J284" s="1"/>
      <c r="K284" s="59" t="s">
        <v>25</v>
      </c>
      <c r="L284" s="60">
        <v>0.1404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0.1404</v>
      </c>
      <c r="U284" s="102" t="s">
        <v>68</v>
      </c>
      <c r="V284" s="103">
        <v>0.1404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0.1404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371.41904468742177</v>
      </c>
      <c r="C288" s="75">
        <f t="shared" ref="C288:H288" si="101">SUM(C267:C283)</f>
        <v>6502.9279907788823</v>
      </c>
      <c r="D288" s="75">
        <f t="shared" si="101"/>
        <v>2275.6244637680734</v>
      </c>
      <c r="E288" s="75">
        <f t="shared" si="101"/>
        <v>5627.691758150102</v>
      </c>
      <c r="F288" s="75">
        <f t="shared" si="101"/>
        <v>0</v>
      </c>
      <c r="G288" s="75">
        <f t="shared" si="101"/>
        <v>244.17696785591971</v>
      </c>
      <c r="H288" s="76">
        <f t="shared" si="101"/>
        <v>0</v>
      </c>
      <c r="I288" s="41">
        <f t="shared" si="97"/>
        <v>15021.840225240399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371.41904468742177</v>
      </c>
      <c r="M288" s="75">
        <f t="shared" ref="M288:R288" si="102">SUM(M267:M283)</f>
        <v>6502.9279907788823</v>
      </c>
      <c r="N288" s="75">
        <f t="shared" si="102"/>
        <v>2275.6244637680734</v>
      </c>
      <c r="O288" s="75">
        <f t="shared" si="102"/>
        <v>5627.691758150102</v>
      </c>
      <c r="P288" s="75">
        <f t="shared" si="102"/>
        <v>1958.3972232968626</v>
      </c>
      <c r="Q288" s="75">
        <f t="shared" si="102"/>
        <v>244.17696785591971</v>
      </c>
      <c r="R288" s="76">
        <f t="shared" si="102"/>
        <v>0</v>
      </c>
      <c r="S288" s="78">
        <f t="shared" si="98"/>
        <v>16980.237448537264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369.44265768583057</v>
      </c>
      <c r="W288" s="111">
        <f t="shared" ref="W288:AH288" si="103">SUM(W267:W283)</f>
        <v>1.9763870015911631</v>
      </c>
      <c r="X288" s="111">
        <f t="shared" si="103"/>
        <v>244.17696785591971</v>
      </c>
      <c r="Y288" s="111">
        <f t="shared" si="103"/>
        <v>6502.9279907788823</v>
      </c>
      <c r="Z288" s="111">
        <f t="shared" si="103"/>
        <v>2275.6244637680734</v>
      </c>
      <c r="AA288" s="111">
        <f t="shared" si="103"/>
        <v>5419.7267669395087</v>
      </c>
      <c r="AB288" s="111">
        <f t="shared" si="103"/>
        <v>1958.3972232968626</v>
      </c>
      <c r="AC288" s="111">
        <f t="shared" si="103"/>
        <v>207.96499121059313</v>
      </c>
      <c r="AD288" s="112">
        <f t="shared" si="103"/>
        <v>0</v>
      </c>
      <c r="AE288" s="112">
        <f t="shared" si="103"/>
        <v>0</v>
      </c>
      <c r="AF288" s="112">
        <f t="shared" si="103"/>
        <v>0</v>
      </c>
      <c r="AG288" s="112">
        <f t="shared" si="103"/>
        <v>0</v>
      </c>
      <c r="AH288" s="112">
        <f t="shared" si="103"/>
        <v>207.96499121059313</v>
      </c>
      <c r="AI288" s="113">
        <f t="shared" si="99"/>
        <v>16980.23744853726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2.4725269282477529E-2</v>
      </c>
      <c r="C289" s="114">
        <f t="shared" ref="C289:I289" si="104">C288/$I288</f>
        <v>0.43289822640054165</v>
      </c>
      <c r="D289" s="114">
        <f t="shared" si="104"/>
        <v>0.15148772917611403</v>
      </c>
      <c r="E289" s="114">
        <f t="shared" si="104"/>
        <v>0.37463397784608243</v>
      </c>
      <c r="F289" s="114">
        <f t="shared" si="104"/>
        <v>0</v>
      </c>
      <c r="G289" s="114">
        <f t="shared" si="104"/>
        <v>1.6254797294784306E-2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2.1873607233885713E-2</v>
      </c>
      <c r="M289" s="82">
        <f t="shared" ref="M289:S289" si="105">M288/$S288</f>
        <v>0.38297038015443458</v>
      </c>
      <c r="N289" s="82">
        <f t="shared" si="105"/>
        <v>0.13401605664613975</v>
      </c>
      <c r="O289" s="82">
        <f t="shared" si="105"/>
        <v>0.33142597535553842</v>
      </c>
      <c r="P289" s="82">
        <f t="shared" si="105"/>
        <v>0.11533391268716126</v>
      </c>
      <c r="Q289" s="82">
        <f t="shared" si="105"/>
        <v>1.4380067922840146E-2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2.4593701713394322E-2</v>
      </c>
      <c r="W289" s="118">
        <f t="shared" ref="W289:AC289" si="106">W288/$I288</f>
        <v>1.315675690832036E-4</v>
      </c>
      <c r="X289" s="118">
        <f t="shared" si="106"/>
        <v>1.6254797294784306E-2</v>
      </c>
      <c r="Y289" s="118">
        <f t="shared" si="106"/>
        <v>0.43289822640054165</v>
      </c>
      <c r="Z289" s="118">
        <f t="shared" si="106"/>
        <v>0.15148772917611403</v>
      </c>
      <c r="AA289" s="118">
        <f t="shared" si="106"/>
        <v>0.36078980242600572</v>
      </c>
      <c r="AB289" s="118">
        <f t="shared" si="106"/>
        <v>0.13036999421723791</v>
      </c>
      <c r="AC289" s="118">
        <f t="shared" si="106"/>
        <v>1.3844175420076738E-2</v>
      </c>
      <c r="AD289" s="118">
        <f t="shared" ref="AD289:AH289" si="107">AD288/$AI288</f>
        <v>0</v>
      </c>
      <c r="AE289" s="118">
        <f t="shared" si="107"/>
        <v>0</v>
      </c>
      <c r="AF289" s="118">
        <f t="shared" si="107"/>
        <v>0</v>
      </c>
      <c r="AG289" s="118">
        <f t="shared" si="107"/>
        <v>0</v>
      </c>
      <c r="AH289" s="118">
        <f t="shared" si="107"/>
        <v>1.2247472500951864E-2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/>
      <c r="G293" s="39">
        <v>0</v>
      </c>
      <c r="H293" s="40">
        <v>0</v>
      </c>
      <c r="I293" s="41">
        <f>SUM(B293:H293)</f>
        <v>0</v>
      </c>
      <c r="J293" s="1"/>
      <c r="K293" s="88" t="s">
        <v>7</v>
      </c>
      <c r="L293" s="39">
        <v>0</v>
      </c>
      <c r="M293" s="39">
        <v>0</v>
      </c>
      <c r="N293" s="39">
        <v>0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0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0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0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0</v>
      </c>
      <c r="C295" s="43">
        <v>0</v>
      </c>
      <c r="D295" s="43">
        <v>129.60457063721825</v>
      </c>
      <c r="E295" s="43">
        <v>0</v>
      </c>
      <c r="F295" s="236"/>
      <c r="G295" s="43">
        <v>0</v>
      </c>
      <c r="H295" s="53">
        <v>0</v>
      </c>
      <c r="I295" s="41">
        <f t="shared" si="108"/>
        <v>129.60457063721825</v>
      </c>
      <c r="J295" s="1"/>
      <c r="K295" s="54" t="s">
        <v>10</v>
      </c>
      <c r="L295" s="43">
        <v>0</v>
      </c>
      <c r="M295" s="43">
        <v>0</v>
      </c>
      <c r="N295" s="43">
        <v>129.60457063721825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129.60457063721825</v>
      </c>
      <c r="U295" s="100" t="s">
        <v>10</v>
      </c>
      <c r="V295" s="92">
        <v>0</v>
      </c>
      <c r="W295" s="92">
        <v>0</v>
      </c>
      <c r="X295" s="92">
        <v>0</v>
      </c>
      <c r="Y295" s="92">
        <v>0</v>
      </c>
      <c r="Z295" s="92">
        <v>129.60457063721825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129.60457063721825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49.705396661029162</v>
      </c>
      <c r="C297" s="43">
        <v>150.10490138997355</v>
      </c>
      <c r="D297" s="43">
        <v>19.830930769499798</v>
      </c>
      <c r="E297" s="43">
        <v>0</v>
      </c>
      <c r="F297" s="236"/>
      <c r="G297" s="43">
        <v>0</v>
      </c>
      <c r="H297" s="53">
        <v>0</v>
      </c>
      <c r="I297" s="41">
        <f t="shared" si="108"/>
        <v>219.6412288205025</v>
      </c>
      <c r="J297" s="1"/>
      <c r="K297" s="54" t="s">
        <v>16</v>
      </c>
      <c r="L297" s="43">
        <v>49.705396661029162</v>
      </c>
      <c r="M297" s="43">
        <v>150.10490138997355</v>
      </c>
      <c r="N297" s="43">
        <v>19.830930769499798</v>
      </c>
      <c r="O297" s="43">
        <v>0</v>
      </c>
      <c r="P297" s="43">
        <v>0</v>
      </c>
      <c r="Q297" s="43">
        <v>0</v>
      </c>
      <c r="R297" s="44">
        <v>0</v>
      </c>
      <c r="S297" s="45">
        <f t="shared" si="109"/>
        <v>219.6412288205025</v>
      </c>
      <c r="U297" s="100" t="s">
        <v>16</v>
      </c>
      <c r="V297" s="92">
        <v>45.351025593522422</v>
      </c>
      <c r="W297" s="92">
        <v>0</v>
      </c>
      <c r="X297" s="92">
        <v>0</v>
      </c>
      <c r="Y297" s="92">
        <v>150.10490138997355</v>
      </c>
      <c r="Z297" s="92">
        <v>19.830930769499798</v>
      </c>
      <c r="AA297" s="92">
        <v>0</v>
      </c>
      <c r="AB297" s="92">
        <v>0</v>
      </c>
      <c r="AC297" s="93">
        <v>4.3543710675067491</v>
      </c>
      <c r="AD297" s="94">
        <v>4.3543710675067491</v>
      </c>
      <c r="AE297" s="94">
        <v>0</v>
      </c>
      <c r="AF297" s="94">
        <v>0</v>
      </c>
      <c r="AG297" s="94">
        <v>0</v>
      </c>
      <c r="AH297" s="94">
        <v>0</v>
      </c>
      <c r="AI297" s="95">
        <f t="shared" si="110"/>
        <v>219.6412288205025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4.7135139395122945</v>
      </c>
      <c r="C298" s="46">
        <v>13.015725992062373</v>
      </c>
      <c r="D298" s="46">
        <v>42.796564064435458</v>
      </c>
      <c r="E298" s="46">
        <v>0</v>
      </c>
      <c r="F298" s="236"/>
      <c r="G298" s="46">
        <v>0</v>
      </c>
      <c r="H298" s="47">
        <v>0</v>
      </c>
      <c r="I298" s="48">
        <f t="shared" si="108"/>
        <v>60.525803996010126</v>
      </c>
      <c r="J298" s="1"/>
      <c r="K298" s="49" t="s">
        <v>15</v>
      </c>
      <c r="L298" s="50">
        <v>4.7135139395122945</v>
      </c>
      <c r="M298" s="50">
        <v>13.015725992062373</v>
      </c>
      <c r="N298" s="50">
        <v>42.796564064435458</v>
      </c>
      <c r="O298" s="50">
        <v>0</v>
      </c>
      <c r="P298" s="50">
        <v>0</v>
      </c>
      <c r="Q298" s="50">
        <v>0</v>
      </c>
      <c r="R298" s="51">
        <v>0</v>
      </c>
      <c r="S298" s="52">
        <f t="shared" si="109"/>
        <v>60.525803996010126</v>
      </c>
      <c r="U298" s="96" t="s">
        <v>59</v>
      </c>
      <c r="V298" s="97">
        <v>4.7135139395122945</v>
      </c>
      <c r="W298" s="97">
        <v>0</v>
      </c>
      <c r="X298" s="97">
        <v>0</v>
      </c>
      <c r="Y298" s="97">
        <v>13.015725992062373</v>
      </c>
      <c r="Z298" s="97">
        <v>42.796564064435458</v>
      </c>
      <c r="AA298" s="97">
        <v>0</v>
      </c>
      <c r="AB298" s="97">
        <v>0</v>
      </c>
      <c r="AC298" s="98">
        <v>0</v>
      </c>
      <c r="AD298" s="97">
        <v>0</v>
      </c>
      <c r="AE298" s="97">
        <v>0</v>
      </c>
      <c r="AF298" s="97">
        <v>0</v>
      </c>
      <c r="AG298" s="97">
        <v>0</v>
      </c>
      <c r="AH298" s="97">
        <v>0</v>
      </c>
      <c r="AI298" s="99">
        <f t="shared" si="110"/>
        <v>60.525803996010126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1.7807355035804338</v>
      </c>
      <c r="F299" s="236"/>
      <c r="G299" s="43">
        <v>0</v>
      </c>
      <c r="H299" s="53">
        <v>0</v>
      </c>
      <c r="I299" s="41">
        <f t="shared" si="108"/>
        <v>1.7807355035804338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1.7807355035804338</v>
      </c>
      <c r="P299" s="43">
        <v>1115.1603934326922</v>
      </c>
      <c r="Q299" s="43">
        <v>0</v>
      </c>
      <c r="R299" s="44">
        <v>0</v>
      </c>
      <c r="S299" s="45">
        <f t="shared" si="109"/>
        <v>1116.9411289362727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2.8498863209953404E-3</v>
      </c>
      <c r="AB299" s="92">
        <v>1115.1603934326922</v>
      </c>
      <c r="AC299" s="93">
        <v>1.7778856172594384</v>
      </c>
      <c r="AD299" s="92">
        <v>0</v>
      </c>
      <c r="AE299" s="92">
        <v>0</v>
      </c>
      <c r="AF299" s="92">
        <v>0</v>
      </c>
      <c r="AG299" s="92">
        <v>0</v>
      </c>
      <c r="AH299" s="92">
        <v>1.7778856172594384</v>
      </c>
      <c r="AI299" s="95">
        <f t="shared" si="110"/>
        <v>1116.9411289362727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0.35253363419284223</v>
      </c>
      <c r="F300" s="236"/>
      <c r="G300" s="46">
        <v>0</v>
      </c>
      <c r="H300" s="47">
        <v>0</v>
      </c>
      <c r="I300" s="48">
        <f t="shared" si="108"/>
        <v>0.35253363419284223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0.35253363419284223</v>
      </c>
      <c r="P300" s="50">
        <v>16.910638265998507</v>
      </c>
      <c r="Q300" s="50">
        <v>0</v>
      </c>
      <c r="R300" s="51">
        <v>0</v>
      </c>
      <c r="S300" s="52">
        <f t="shared" si="109"/>
        <v>17.263171900191349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0.35253363419284223</v>
      </c>
      <c r="AB300" s="97">
        <v>16.910638265998507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17.263171900191349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0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0.59675260504456895</v>
      </c>
      <c r="C302" s="46">
        <v>17.305825546292521</v>
      </c>
      <c r="D302" s="46">
        <v>116.36675798369104</v>
      </c>
      <c r="E302" s="46">
        <v>44.756445378342697</v>
      </c>
      <c r="F302" s="236"/>
      <c r="G302" s="46">
        <v>0</v>
      </c>
      <c r="H302" s="47">
        <v>0</v>
      </c>
      <c r="I302" s="48">
        <f t="shared" si="108"/>
        <v>179.02578151337084</v>
      </c>
      <c r="J302" s="1"/>
      <c r="K302" s="49" t="s">
        <v>17</v>
      </c>
      <c r="L302" s="50">
        <v>0.59675260504456895</v>
      </c>
      <c r="M302" s="50">
        <v>17.305825546292521</v>
      </c>
      <c r="N302" s="50">
        <v>116.36675798369104</v>
      </c>
      <c r="O302" s="50">
        <v>44.756445378342697</v>
      </c>
      <c r="P302" s="50">
        <v>33.620400459695361</v>
      </c>
      <c r="Q302" s="50">
        <v>0</v>
      </c>
      <c r="R302" s="51">
        <v>0</v>
      </c>
      <c r="S302" s="52">
        <f t="shared" si="109"/>
        <v>212.64618197306621</v>
      </c>
      <c r="U302" s="96" t="s">
        <v>17</v>
      </c>
      <c r="V302" s="97">
        <v>0.59675260504456895</v>
      </c>
      <c r="W302" s="97">
        <v>0</v>
      </c>
      <c r="X302" s="97">
        <v>0</v>
      </c>
      <c r="Y302" s="97">
        <v>17.305825546292521</v>
      </c>
      <c r="Z302" s="97">
        <v>116.36675798369104</v>
      </c>
      <c r="AA302" s="97">
        <v>8.3545364706239784</v>
      </c>
      <c r="AB302" s="97">
        <v>33.620400459695361</v>
      </c>
      <c r="AC302" s="98">
        <v>36.40190890771872</v>
      </c>
      <c r="AD302" s="97">
        <v>0</v>
      </c>
      <c r="AE302" s="97">
        <v>0</v>
      </c>
      <c r="AF302" s="97">
        <v>0</v>
      </c>
      <c r="AG302" s="97">
        <v>0</v>
      </c>
      <c r="AH302" s="97">
        <v>36.40190890771872</v>
      </c>
      <c r="AI302" s="99">
        <f t="shared" si="110"/>
        <v>212.64618197306618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738.07258550373354</v>
      </c>
      <c r="C303" s="43">
        <v>8041.5191151970321</v>
      </c>
      <c r="D303" s="43">
        <v>3243.8432015760077</v>
      </c>
      <c r="E303" s="43">
        <v>29.412623144040296</v>
      </c>
      <c r="F303" s="236"/>
      <c r="G303" s="43">
        <v>0</v>
      </c>
      <c r="H303" s="53">
        <v>0</v>
      </c>
      <c r="I303" s="41">
        <f t="shared" si="108"/>
        <v>12052.847525420815</v>
      </c>
      <c r="J303" s="1"/>
      <c r="K303" s="54" t="s">
        <v>19</v>
      </c>
      <c r="L303" s="43">
        <v>738.07258550373354</v>
      </c>
      <c r="M303" s="43">
        <v>8041.5191151970321</v>
      </c>
      <c r="N303" s="43">
        <v>3243.8432015760077</v>
      </c>
      <c r="O303" s="43">
        <v>29.412623144040296</v>
      </c>
      <c r="P303" s="43">
        <v>32.550805752525953</v>
      </c>
      <c r="Q303" s="43">
        <v>0</v>
      </c>
      <c r="R303" s="44">
        <v>0</v>
      </c>
      <c r="S303" s="45">
        <f t="shared" si="109"/>
        <v>12085.398331173341</v>
      </c>
      <c r="U303" s="100" t="s">
        <v>89</v>
      </c>
      <c r="V303" s="92">
        <v>726.82307916602053</v>
      </c>
      <c r="W303" s="92">
        <v>3.5219460364637483</v>
      </c>
      <c r="X303" s="92">
        <v>0</v>
      </c>
      <c r="Y303" s="92">
        <v>8041.5191151970321</v>
      </c>
      <c r="Z303" s="92">
        <v>3243.8432015760077</v>
      </c>
      <c r="AA303" s="92">
        <v>1.4827287347451716</v>
      </c>
      <c r="AB303" s="92">
        <v>32.550805752525953</v>
      </c>
      <c r="AC303" s="93">
        <v>35.657454710544442</v>
      </c>
      <c r="AD303" s="92">
        <v>7.7275603012493193</v>
      </c>
      <c r="AE303" s="92">
        <v>0</v>
      </c>
      <c r="AF303" s="92">
        <v>0</v>
      </c>
      <c r="AG303" s="92">
        <v>0</v>
      </c>
      <c r="AH303" s="92">
        <v>27.929894409295123</v>
      </c>
      <c r="AI303" s="95">
        <f t="shared" si="110"/>
        <v>12085.398331173341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480.09110716923232</v>
      </c>
      <c r="C304" s="46">
        <v>286.62820440548069</v>
      </c>
      <c r="D304" s="46">
        <v>611.48786569345418</v>
      </c>
      <c r="E304" s="46">
        <v>5531.9794196531902</v>
      </c>
      <c r="F304" s="236"/>
      <c r="G304" s="46">
        <v>534.96637552842299</v>
      </c>
      <c r="H304" s="47">
        <v>0</v>
      </c>
      <c r="I304" s="48">
        <f t="shared" si="108"/>
        <v>7445.1529724497805</v>
      </c>
      <c r="J304" s="1"/>
      <c r="K304" s="49" t="s">
        <v>27</v>
      </c>
      <c r="L304" s="50">
        <v>480.09110716923232</v>
      </c>
      <c r="M304" s="50">
        <v>286.62820440548069</v>
      </c>
      <c r="N304" s="50">
        <v>611.48786569345418</v>
      </c>
      <c r="O304" s="50">
        <v>5531.9794196531902</v>
      </c>
      <c r="P304" s="50">
        <v>89.824662596488864</v>
      </c>
      <c r="Q304" s="50">
        <v>534.96637552842299</v>
      </c>
      <c r="R304" s="51">
        <v>0</v>
      </c>
      <c r="S304" s="52">
        <f t="shared" si="109"/>
        <v>7534.9776350462689</v>
      </c>
      <c r="U304" s="96" t="s">
        <v>27</v>
      </c>
      <c r="V304" s="97">
        <v>46.185391796732638</v>
      </c>
      <c r="W304" s="97">
        <v>425.89121117947451</v>
      </c>
      <c r="X304" s="97">
        <v>534.96637552842299</v>
      </c>
      <c r="Y304" s="97">
        <v>286.62820440548069</v>
      </c>
      <c r="Z304" s="97">
        <v>457.06830437517465</v>
      </c>
      <c r="AA304" s="97">
        <v>5150.3617889926145</v>
      </c>
      <c r="AB304" s="97">
        <v>89.824662596488864</v>
      </c>
      <c r="AC304" s="98">
        <v>544.05169617188074</v>
      </c>
      <c r="AD304" s="97">
        <v>8.0145041930253225</v>
      </c>
      <c r="AE304" s="97">
        <v>307.01037169755449</v>
      </c>
      <c r="AF304" s="97">
        <v>0</v>
      </c>
      <c r="AG304" s="97">
        <v>154.41956131827942</v>
      </c>
      <c r="AH304" s="97">
        <v>74.607258963021408</v>
      </c>
      <c r="AI304" s="99">
        <f t="shared" si="110"/>
        <v>7534.9776350462689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23.647038881906305</v>
      </c>
      <c r="C305" s="43">
        <v>0</v>
      </c>
      <c r="D305" s="43">
        <v>1268.567048433752</v>
      </c>
      <c r="E305" s="43">
        <v>0</v>
      </c>
      <c r="F305" s="236"/>
      <c r="G305" s="43">
        <v>0</v>
      </c>
      <c r="H305" s="53">
        <v>0</v>
      </c>
      <c r="I305" s="41">
        <f t="shared" si="108"/>
        <v>1292.2140873156584</v>
      </c>
      <c r="J305" s="1"/>
      <c r="K305" s="54" t="s">
        <v>26</v>
      </c>
      <c r="L305" s="43">
        <v>23.647038881906305</v>
      </c>
      <c r="M305" s="43">
        <v>0</v>
      </c>
      <c r="N305" s="43">
        <v>1268.567048433752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1292.2140873156584</v>
      </c>
      <c r="U305" s="100" t="s">
        <v>26</v>
      </c>
      <c r="V305" s="92">
        <v>23.045934857203374</v>
      </c>
      <c r="W305" s="92">
        <v>0</v>
      </c>
      <c r="X305" s="92">
        <v>0</v>
      </c>
      <c r="Y305" s="92">
        <v>0</v>
      </c>
      <c r="Z305" s="92">
        <v>1116.0633726007982</v>
      </c>
      <c r="AA305" s="92">
        <v>0</v>
      </c>
      <c r="AB305" s="92">
        <v>0</v>
      </c>
      <c r="AC305" s="93">
        <v>153.10477985765755</v>
      </c>
      <c r="AD305" s="92">
        <v>0.60110402470293367</v>
      </c>
      <c r="AE305" s="92">
        <v>0</v>
      </c>
      <c r="AF305" s="92">
        <v>0</v>
      </c>
      <c r="AG305" s="92">
        <v>152.50367583295426</v>
      </c>
      <c r="AH305" s="92">
        <v>0</v>
      </c>
      <c r="AI305" s="95">
        <f t="shared" si="110"/>
        <v>1292.2140873156591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0</v>
      </c>
      <c r="C306" s="46">
        <v>4.1502649822094083E-2</v>
      </c>
      <c r="D306" s="46">
        <v>0</v>
      </c>
      <c r="E306" s="46">
        <v>0</v>
      </c>
      <c r="F306" s="236"/>
      <c r="G306" s="46">
        <v>0</v>
      </c>
      <c r="H306" s="47">
        <v>0</v>
      </c>
      <c r="I306" s="48">
        <f t="shared" si="108"/>
        <v>4.1502649822094083E-2</v>
      </c>
      <c r="J306" s="1"/>
      <c r="K306" s="49" t="s">
        <v>23</v>
      </c>
      <c r="L306" s="50">
        <v>0</v>
      </c>
      <c r="M306" s="50">
        <v>4.1502649822094083E-2</v>
      </c>
      <c r="N306" s="50">
        <v>0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4.1502649822094083E-2</v>
      </c>
      <c r="U306" s="96" t="s">
        <v>62</v>
      </c>
      <c r="V306" s="97">
        <v>0</v>
      </c>
      <c r="W306" s="97">
        <v>0</v>
      </c>
      <c r="X306" s="97">
        <v>0</v>
      </c>
      <c r="Y306" s="97">
        <v>4.1502649822094083E-2</v>
      </c>
      <c r="Z306" s="97">
        <v>0</v>
      </c>
      <c r="AA306" s="97">
        <v>0</v>
      </c>
      <c r="AB306" s="97">
        <v>0</v>
      </c>
      <c r="AC306" s="98">
        <v>0</v>
      </c>
      <c r="AD306" s="97">
        <v>0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4.1502649822094083E-2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318.08943176992597</v>
      </c>
      <c r="C307" s="43">
        <v>160.4387583391034</v>
      </c>
      <c r="D307" s="43">
        <v>7.9734343121678073</v>
      </c>
      <c r="E307" s="43">
        <v>0</v>
      </c>
      <c r="F307" s="236"/>
      <c r="G307" s="43">
        <v>0</v>
      </c>
      <c r="H307" s="53">
        <v>0</v>
      </c>
      <c r="I307" s="41">
        <f t="shared" si="108"/>
        <v>486.50162442119716</v>
      </c>
      <c r="J307" s="1"/>
      <c r="K307" s="54" t="s">
        <v>24</v>
      </c>
      <c r="L307" s="43">
        <v>318.08943176992597</v>
      </c>
      <c r="M307" s="43">
        <v>160.4387583391034</v>
      </c>
      <c r="N307" s="43">
        <v>7.9734343121678073</v>
      </c>
      <c r="O307" s="43">
        <v>0</v>
      </c>
      <c r="P307" s="43">
        <v>61.36651057221529</v>
      </c>
      <c r="Q307" s="43">
        <v>0</v>
      </c>
      <c r="R307" s="44">
        <v>0</v>
      </c>
      <c r="S307" s="45">
        <f t="shared" si="109"/>
        <v>547.86813499341247</v>
      </c>
      <c r="U307" s="100" t="s">
        <v>24</v>
      </c>
      <c r="V307" s="92">
        <v>318.08943176992597</v>
      </c>
      <c r="W307" s="92">
        <v>0</v>
      </c>
      <c r="X307" s="92">
        <v>0</v>
      </c>
      <c r="Y307" s="92">
        <v>160.4387583391034</v>
      </c>
      <c r="Z307" s="92">
        <v>7.9734343121678073</v>
      </c>
      <c r="AA307" s="92">
        <v>0</v>
      </c>
      <c r="AB307" s="92">
        <v>61.36651057221529</v>
      </c>
      <c r="AC307" s="93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547.86813499341247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2.9375202560343081</v>
      </c>
      <c r="C308" s="46">
        <v>1.4816339538592247</v>
      </c>
      <c r="D308" s="46">
        <v>7.363377233825591E-2</v>
      </c>
      <c r="E308" s="46">
        <v>0</v>
      </c>
      <c r="F308" s="236"/>
      <c r="G308" s="46">
        <v>0</v>
      </c>
      <c r="H308" s="47">
        <v>0</v>
      </c>
      <c r="I308" s="48">
        <f t="shared" si="108"/>
        <v>4.4927879822317882</v>
      </c>
      <c r="J308" s="1"/>
      <c r="K308" s="49" t="s">
        <v>22</v>
      </c>
      <c r="L308" s="50">
        <v>2.9375202560343081</v>
      </c>
      <c r="M308" s="50">
        <v>1.4816339538592247</v>
      </c>
      <c r="N308" s="50">
        <v>7.363377233825591E-2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4.4927879822317882</v>
      </c>
      <c r="U308" s="96" t="s">
        <v>63</v>
      </c>
      <c r="V308" s="97">
        <v>2.9375202560343081</v>
      </c>
      <c r="W308" s="97">
        <v>0</v>
      </c>
      <c r="X308" s="97">
        <v>0</v>
      </c>
      <c r="Y308" s="97">
        <v>1.4816339538592247</v>
      </c>
      <c r="Z308" s="97">
        <v>7.363377233825591E-2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4.4927879822317882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45.375259494063172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45.375259494063172</v>
      </c>
      <c r="J309" s="1"/>
      <c r="K309" s="55" t="s">
        <v>66</v>
      </c>
      <c r="L309" s="43">
        <v>45.375259494063172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45.375259494063172</v>
      </c>
      <c r="U309" s="101" t="s">
        <v>64</v>
      </c>
      <c r="V309" s="92">
        <v>38.588434034488614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6.786825459574553</v>
      </c>
      <c r="AD309" s="94">
        <v>6.786825459574553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45.375259494063165</v>
      </c>
      <c r="AJ309" t="str">
        <f t="shared" si="111"/>
        <v/>
      </c>
      <c r="AS309"/>
      <c r="BH309"/>
    </row>
    <row r="310" spans="1:60">
      <c r="A310" s="28" t="s">
        <v>25</v>
      </c>
      <c r="B310" s="56">
        <v>45.375259494063172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45.375259494063172</v>
      </c>
      <c r="J310" s="1"/>
      <c r="K310" s="59" t="s">
        <v>25</v>
      </c>
      <c r="L310" s="60">
        <v>45.375259494063172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45.375259494063172</v>
      </c>
      <c r="U310" s="102" t="s">
        <v>68</v>
      </c>
      <c r="V310" s="103">
        <v>38.588434034488614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6.786825459574553</v>
      </c>
      <c r="AD310" s="103">
        <v>6.786825459574553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45.375259494063165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1663.2286062804817</v>
      </c>
      <c r="C314" s="75">
        <f t="shared" ref="C314:H314" si="112">SUM(C293:C309)</f>
        <v>8670.5356674736249</v>
      </c>
      <c r="D314" s="75">
        <f t="shared" si="112"/>
        <v>5440.5440072425645</v>
      </c>
      <c r="E314" s="75">
        <f t="shared" si="112"/>
        <v>5608.2817573133461</v>
      </c>
      <c r="F314" s="75">
        <f t="shared" si="112"/>
        <v>0</v>
      </c>
      <c r="G314" s="75">
        <f t="shared" si="112"/>
        <v>534.96637552842299</v>
      </c>
      <c r="H314" s="76">
        <f t="shared" si="112"/>
        <v>0</v>
      </c>
      <c r="I314" s="41">
        <f t="shared" si="108"/>
        <v>21917.55641383844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1663.2286062804817</v>
      </c>
      <c r="M314" s="75">
        <f t="shared" ref="M314:R314" si="113">SUM(M293:M309)</f>
        <v>8670.5356674736249</v>
      </c>
      <c r="N314" s="75">
        <f t="shared" si="113"/>
        <v>5440.5440072425645</v>
      </c>
      <c r="O314" s="75">
        <f t="shared" si="113"/>
        <v>5608.2817573133461</v>
      </c>
      <c r="P314" s="75">
        <f t="shared" si="113"/>
        <v>1349.4334110796165</v>
      </c>
      <c r="Q314" s="75">
        <f t="shared" si="113"/>
        <v>534.96637552842299</v>
      </c>
      <c r="R314" s="76">
        <f t="shared" si="113"/>
        <v>0</v>
      </c>
      <c r="S314" s="78">
        <f t="shared" si="109"/>
        <v>23266.989824918055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1206.3310840184849</v>
      </c>
      <c r="W314" s="111">
        <f t="shared" ref="W314:AH314" si="114">SUM(W293:W309)</f>
        <v>429.41315721593827</v>
      </c>
      <c r="X314" s="111">
        <f t="shared" si="114"/>
        <v>534.96637552842299</v>
      </c>
      <c r="Y314" s="111">
        <f t="shared" si="114"/>
        <v>8670.5356674736249</v>
      </c>
      <c r="Z314" s="111">
        <f t="shared" si="114"/>
        <v>5133.620770091331</v>
      </c>
      <c r="AA314" s="111">
        <f t="shared" si="114"/>
        <v>5160.5544377184979</v>
      </c>
      <c r="AB314" s="111">
        <f t="shared" si="114"/>
        <v>1349.4334110796165</v>
      </c>
      <c r="AC314" s="111">
        <f t="shared" si="114"/>
        <v>782.13492179214211</v>
      </c>
      <c r="AD314" s="112">
        <f t="shared" si="114"/>
        <v>27.484365046058876</v>
      </c>
      <c r="AE314" s="112">
        <f t="shared" si="114"/>
        <v>307.01037169755449</v>
      </c>
      <c r="AF314" s="112">
        <f t="shared" si="114"/>
        <v>0</v>
      </c>
      <c r="AG314" s="112">
        <f t="shared" si="114"/>
        <v>306.92323715123371</v>
      </c>
      <c r="AH314" s="112">
        <f t="shared" si="114"/>
        <v>140.71694789729469</v>
      </c>
      <c r="AI314" s="113">
        <f t="shared" si="110"/>
        <v>23266.989824918055</v>
      </c>
      <c r="AJ314" t="str">
        <f t="shared" si="111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7.5885676983148645E-2</v>
      </c>
      <c r="C315" s="114">
        <f t="shared" ref="C315:I315" si="115">C314/$I314</f>
        <v>0.39559773469998549</v>
      </c>
      <c r="D315" s="114">
        <f t="shared" si="115"/>
        <v>0.24822767212349825</v>
      </c>
      <c r="E315" s="114">
        <f t="shared" si="115"/>
        <v>0.25588079489428645</v>
      </c>
      <c r="F315" s="114">
        <f t="shared" si="115"/>
        <v>0</v>
      </c>
      <c r="G315" s="114">
        <f t="shared" si="115"/>
        <v>2.4408121299081164E-2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7.1484477312971001E-2</v>
      </c>
      <c r="M315" s="82">
        <f t="shared" ref="M315:S315" si="116">M314/$S314</f>
        <v>0.37265395019805325</v>
      </c>
      <c r="N315" s="82">
        <f t="shared" si="116"/>
        <v>0.2338310218976393</v>
      </c>
      <c r="O315" s="82">
        <f t="shared" si="116"/>
        <v>0.24104028065147864</v>
      </c>
      <c r="P315" s="82">
        <f t="shared" si="116"/>
        <v>5.7997765127073934E-2</v>
      </c>
      <c r="Q315" s="82">
        <f t="shared" si="116"/>
        <v>2.2992504812783924E-2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5.503948803603053E-2</v>
      </c>
      <c r="W315" s="118">
        <f t="shared" ref="W315:AC315" si="117">W314/$I314</f>
        <v>1.9592200385295359E-2</v>
      </c>
      <c r="X315" s="118">
        <f t="shared" si="117"/>
        <v>2.4408121299081164E-2</v>
      </c>
      <c r="Y315" s="118">
        <f t="shared" si="117"/>
        <v>0.39559773469998549</v>
      </c>
      <c r="Z315" s="118">
        <f t="shared" si="117"/>
        <v>0.23422413854721663</v>
      </c>
      <c r="AA315" s="118">
        <f t="shared" si="117"/>
        <v>0.23545300125064106</v>
      </c>
      <c r="AB315" s="118">
        <f t="shared" si="117"/>
        <v>6.1568606718749128E-2</v>
      </c>
      <c r="AC315" s="118">
        <f t="shared" si="117"/>
        <v>3.5685315781749875E-2</v>
      </c>
      <c r="AD315" s="118">
        <f t="shared" ref="AD315:AH315" si="118">AD314/$AI314</f>
        <v>1.1812600277421436E-3</v>
      </c>
      <c r="AE315" s="118">
        <f t="shared" si="118"/>
        <v>1.3195104910767535E-2</v>
      </c>
      <c r="AF315" s="118">
        <f t="shared" si="118"/>
        <v>0</v>
      </c>
      <c r="AG315" s="118">
        <f t="shared" si="118"/>
        <v>1.3191359924975369E-2</v>
      </c>
      <c r="AH315" s="118">
        <f t="shared" si="118"/>
        <v>6.0479223550694225E-3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3700.9612891802503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3700.9612891802503</v>
      </c>
      <c r="J319" s="1"/>
      <c r="K319" s="88" t="s">
        <v>7</v>
      </c>
      <c r="L319" s="39">
        <v>0</v>
      </c>
      <c r="M319" s="39">
        <v>3700.9612891802503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3700.9612891802503</v>
      </c>
      <c r="U319" s="91" t="s">
        <v>7</v>
      </c>
      <c r="V319" s="92">
        <v>0</v>
      </c>
      <c r="W319" s="92">
        <v>0</v>
      </c>
      <c r="X319" s="92">
        <v>0</v>
      </c>
      <c r="Y319" s="92">
        <v>3700.9612891802503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3700.9612891802503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0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0</v>
      </c>
      <c r="J320" s="1"/>
      <c r="K320" s="49" t="s">
        <v>8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0</v>
      </c>
      <c r="U320" s="96" t="s">
        <v>8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0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19.334575879307454</v>
      </c>
      <c r="C323" s="43">
        <v>114.24469532839507</v>
      </c>
      <c r="D323" s="43">
        <v>1.3053348977951391</v>
      </c>
      <c r="E323" s="43">
        <v>0</v>
      </c>
      <c r="F323" s="236"/>
      <c r="G323" s="43">
        <v>0</v>
      </c>
      <c r="H323" s="53">
        <v>0</v>
      </c>
      <c r="I323" s="41">
        <f t="shared" si="119"/>
        <v>134.88460610549768</v>
      </c>
      <c r="J323" s="1"/>
      <c r="K323" s="54" t="s">
        <v>16</v>
      </c>
      <c r="L323" s="43">
        <v>19.334575879307454</v>
      </c>
      <c r="M323" s="43">
        <v>114.24469532839507</v>
      </c>
      <c r="N323" s="43">
        <v>1.3053348977951391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134.88460610549768</v>
      </c>
      <c r="U323" s="100" t="s">
        <v>16</v>
      </c>
      <c r="V323" s="92">
        <v>19.334575879307454</v>
      </c>
      <c r="W323" s="92">
        <v>0</v>
      </c>
      <c r="X323" s="92">
        <v>0</v>
      </c>
      <c r="Y323" s="92">
        <v>114.24469532839507</v>
      </c>
      <c r="Z323" s="92">
        <v>1.3053348977951391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134.88460610549768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4.7635083496721355</v>
      </c>
      <c r="C324" s="46">
        <v>0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4.7635083496721355</v>
      </c>
      <c r="J324" s="1"/>
      <c r="K324" s="49" t="s">
        <v>15</v>
      </c>
      <c r="L324" s="50">
        <v>4.7635083496721355</v>
      </c>
      <c r="M324" s="50">
        <v>0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4.7635083496721355</v>
      </c>
      <c r="U324" s="96" t="s">
        <v>59</v>
      </c>
      <c r="V324" s="97">
        <v>4.7635083496721355</v>
      </c>
      <c r="W324" s="97">
        <v>0</v>
      </c>
      <c r="X324" s="97">
        <v>0</v>
      </c>
      <c r="Y324" s="97">
        <v>0</v>
      </c>
      <c r="Z324" s="97">
        <v>0</v>
      </c>
      <c r="AA324" s="97">
        <v>0</v>
      </c>
      <c r="AB324" s="97">
        <v>0</v>
      </c>
      <c r="AC324" s="98">
        <v>0</v>
      </c>
      <c r="AD324" s="97">
        <v>0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4.7635083496721355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0.18522819730621121</v>
      </c>
      <c r="F325" s="236"/>
      <c r="G325" s="43">
        <v>0</v>
      </c>
      <c r="H325" s="53">
        <v>0</v>
      </c>
      <c r="I325" s="41">
        <f t="shared" si="119"/>
        <v>0.18522819730621121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0.18522819730621121</v>
      </c>
      <c r="P325" s="43">
        <v>135.48642085289552</v>
      </c>
      <c r="Q325" s="43">
        <v>0</v>
      </c>
      <c r="R325" s="44">
        <v>0</v>
      </c>
      <c r="S325" s="45">
        <f t="shared" si="120"/>
        <v>135.67164905020172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2.5466754900028998E-4</v>
      </c>
      <c r="AB325" s="92">
        <v>135.48642085289552</v>
      </c>
      <c r="AC325" s="93">
        <v>0.18497352975721093</v>
      </c>
      <c r="AD325" s="92">
        <v>0</v>
      </c>
      <c r="AE325" s="92">
        <v>0</v>
      </c>
      <c r="AF325" s="92">
        <v>0</v>
      </c>
      <c r="AG325" s="92">
        <v>0</v>
      </c>
      <c r="AH325" s="92">
        <v>0.18497352975721093</v>
      </c>
      <c r="AI325" s="95">
        <f t="shared" si="121"/>
        <v>135.67164905020172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7.6630336224360187</v>
      </c>
      <c r="Q326" s="50">
        <v>0</v>
      </c>
      <c r="R326" s="51">
        <v>0</v>
      </c>
      <c r="S326" s="52">
        <f t="shared" si="120"/>
        <v>7.6630336224360187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7.6630336224360187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7.6630336224360187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0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1.2264202929237338</v>
      </c>
      <c r="C328" s="46">
        <v>0</v>
      </c>
      <c r="D328" s="46">
        <v>13.562765592333054</v>
      </c>
      <c r="E328" s="46">
        <v>0</v>
      </c>
      <c r="F328" s="236"/>
      <c r="G328" s="46">
        <v>0</v>
      </c>
      <c r="H328" s="47">
        <v>0</v>
      </c>
      <c r="I328" s="48">
        <f t="shared" si="119"/>
        <v>14.789185885256789</v>
      </c>
      <c r="J328" s="1"/>
      <c r="K328" s="49" t="s">
        <v>17</v>
      </c>
      <c r="L328" s="50">
        <v>1.2264202929237338</v>
      </c>
      <c r="M328" s="50">
        <v>0</v>
      </c>
      <c r="N328" s="50">
        <v>13.562765592333054</v>
      </c>
      <c r="O328" s="50">
        <v>0</v>
      </c>
      <c r="P328" s="50">
        <v>2.1992487804878094</v>
      </c>
      <c r="Q328" s="50">
        <v>0</v>
      </c>
      <c r="R328" s="51">
        <v>0</v>
      </c>
      <c r="S328" s="52">
        <f t="shared" si="120"/>
        <v>16.988434665744599</v>
      </c>
      <c r="U328" s="96" t="s">
        <v>17</v>
      </c>
      <c r="V328" s="97">
        <v>1.2264202929237338</v>
      </c>
      <c r="W328" s="97">
        <v>0</v>
      </c>
      <c r="X328" s="97">
        <v>0</v>
      </c>
      <c r="Y328" s="97">
        <v>0</v>
      </c>
      <c r="Z328" s="97">
        <v>13.562765592333054</v>
      </c>
      <c r="AA328" s="97">
        <v>0</v>
      </c>
      <c r="AB328" s="97">
        <v>2.1992487804878094</v>
      </c>
      <c r="AC328" s="98">
        <v>0</v>
      </c>
      <c r="AD328" s="97">
        <v>0</v>
      </c>
      <c r="AE328" s="97">
        <v>0</v>
      </c>
      <c r="AF328" s="97">
        <v>0</v>
      </c>
      <c r="AG328" s="97">
        <v>0</v>
      </c>
      <c r="AH328" s="97">
        <v>0</v>
      </c>
      <c r="AI328" s="99">
        <f t="shared" si="121"/>
        <v>16.988434665744599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1405.7687420222969</v>
      </c>
      <c r="C329" s="43">
        <v>17478.311660261239</v>
      </c>
      <c r="D329" s="43">
        <v>2401.444539167459</v>
      </c>
      <c r="E329" s="43">
        <v>1254.3973573874894</v>
      </c>
      <c r="F329" s="236"/>
      <c r="G329" s="43">
        <v>0</v>
      </c>
      <c r="H329" s="53">
        <v>0</v>
      </c>
      <c r="I329" s="41">
        <f t="shared" si="119"/>
        <v>22539.922298838486</v>
      </c>
      <c r="J329" s="1"/>
      <c r="K329" s="54" t="s">
        <v>19</v>
      </c>
      <c r="L329" s="43">
        <v>1405.7687420222969</v>
      </c>
      <c r="M329" s="43">
        <v>17478.311660261239</v>
      </c>
      <c r="N329" s="43">
        <v>2401.444539167459</v>
      </c>
      <c r="O329" s="43">
        <v>1254.3973573874894</v>
      </c>
      <c r="P329" s="43">
        <v>5.8145505681691896</v>
      </c>
      <c r="Q329" s="43">
        <v>0</v>
      </c>
      <c r="R329" s="44">
        <v>0</v>
      </c>
      <c r="S329" s="45">
        <f t="shared" si="120"/>
        <v>22545.736849406654</v>
      </c>
      <c r="U329" s="100" t="s">
        <v>89</v>
      </c>
      <c r="V329" s="92">
        <v>1405.7687420222969</v>
      </c>
      <c r="W329" s="92">
        <v>0</v>
      </c>
      <c r="X329" s="92">
        <v>0</v>
      </c>
      <c r="Y329" s="92">
        <v>17478.311660261239</v>
      </c>
      <c r="Z329" s="92">
        <v>2332.6831560992009</v>
      </c>
      <c r="AA329" s="92">
        <v>58.132130612983822</v>
      </c>
      <c r="AB329" s="92">
        <v>5.8145505681691896</v>
      </c>
      <c r="AC329" s="93">
        <v>1265.0266098427639</v>
      </c>
      <c r="AD329" s="92">
        <v>0</v>
      </c>
      <c r="AE329" s="92">
        <v>0</v>
      </c>
      <c r="AF329" s="92">
        <v>0</v>
      </c>
      <c r="AG329" s="92">
        <v>68.761383068258169</v>
      </c>
      <c r="AH329" s="92">
        <v>1196.2652267745059</v>
      </c>
      <c r="AI329" s="95">
        <f t="shared" si="121"/>
        <v>22545.73684940665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404.51867584471483</v>
      </c>
      <c r="C330" s="46">
        <v>2668.9765053367873</v>
      </c>
      <c r="D330" s="46">
        <v>17.755278391182639</v>
      </c>
      <c r="E330" s="46">
        <v>13669.907792596649</v>
      </c>
      <c r="F330" s="236"/>
      <c r="G330" s="46">
        <v>619.59025209745755</v>
      </c>
      <c r="H330" s="47">
        <v>0</v>
      </c>
      <c r="I330" s="48">
        <f t="shared" si="119"/>
        <v>17380.74850426679</v>
      </c>
      <c r="J330" s="1"/>
      <c r="K330" s="49" t="s">
        <v>27</v>
      </c>
      <c r="L330" s="50">
        <v>404.51867584471483</v>
      </c>
      <c r="M330" s="50">
        <v>2668.9765053367873</v>
      </c>
      <c r="N330" s="50">
        <v>17.755278391182639</v>
      </c>
      <c r="O330" s="50">
        <v>13669.907792596649</v>
      </c>
      <c r="P330" s="50">
        <v>14.805182584260365</v>
      </c>
      <c r="Q330" s="50">
        <v>619.59025209745755</v>
      </c>
      <c r="R330" s="51">
        <v>0</v>
      </c>
      <c r="S330" s="52">
        <f t="shared" si="120"/>
        <v>17395.55368685105</v>
      </c>
      <c r="U330" s="96" t="s">
        <v>27</v>
      </c>
      <c r="V330" s="97">
        <v>148.18369702474041</v>
      </c>
      <c r="W330" s="97">
        <v>256.33497881997437</v>
      </c>
      <c r="X330" s="97">
        <v>619.59025209745755</v>
      </c>
      <c r="Y330" s="97">
        <v>2668.9765053367873</v>
      </c>
      <c r="Z330" s="97">
        <v>2.283769211158206</v>
      </c>
      <c r="AA330" s="97">
        <v>13653.201011190105</v>
      </c>
      <c r="AB330" s="97">
        <v>14.805182584260365</v>
      </c>
      <c r="AC330" s="98">
        <v>32.178290586570014</v>
      </c>
      <c r="AD330" s="97">
        <v>0</v>
      </c>
      <c r="AE330" s="97">
        <v>0</v>
      </c>
      <c r="AF330" s="97">
        <v>0</v>
      </c>
      <c r="AG330" s="97">
        <v>15.471509180024432</v>
      </c>
      <c r="AH330" s="97">
        <v>16.706781406545588</v>
      </c>
      <c r="AI330" s="99">
        <f t="shared" si="121"/>
        <v>17395.553686851053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60.974140490052491</v>
      </c>
      <c r="C331" s="43">
        <v>712.84755899720358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773.82169948725607</v>
      </c>
      <c r="J331" s="1"/>
      <c r="K331" s="54" t="s">
        <v>26</v>
      </c>
      <c r="L331" s="43">
        <v>60.974140490052491</v>
      </c>
      <c r="M331" s="43">
        <v>712.84755899720358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773.82169948725607</v>
      </c>
      <c r="U331" s="100" t="s">
        <v>26</v>
      </c>
      <c r="V331" s="92">
        <v>60.974140490052491</v>
      </c>
      <c r="W331" s="92">
        <v>0</v>
      </c>
      <c r="X331" s="92">
        <v>0</v>
      </c>
      <c r="Y331" s="92">
        <v>712.84755899720358</v>
      </c>
      <c r="Z331" s="92">
        <v>0</v>
      </c>
      <c r="AA331" s="92">
        <v>0</v>
      </c>
      <c r="AB331" s="92">
        <v>0</v>
      </c>
      <c r="AC331" s="93">
        <v>0</v>
      </c>
      <c r="AD331" s="92">
        <v>0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773.82169948725607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0</v>
      </c>
      <c r="J332" s="1"/>
      <c r="K332" s="49" t="s">
        <v>23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0</v>
      </c>
      <c r="U332" s="96" t="s">
        <v>62</v>
      </c>
      <c r="V332" s="97">
        <v>0</v>
      </c>
      <c r="W332" s="97">
        <v>0</v>
      </c>
      <c r="X332" s="97">
        <v>0</v>
      </c>
      <c r="Y332" s="97">
        <v>0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0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5.0419214603365505</v>
      </c>
      <c r="C333" s="43">
        <v>31053.350747637411</v>
      </c>
      <c r="D333" s="43">
        <v>0</v>
      </c>
      <c r="E333" s="43">
        <v>0</v>
      </c>
      <c r="F333" s="236"/>
      <c r="G333" s="43">
        <v>0</v>
      </c>
      <c r="H333" s="53">
        <v>0</v>
      </c>
      <c r="I333" s="41">
        <f t="shared" si="119"/>
        <v>31058.392669097746</v>
      </c>
      <c r="J333" s="1"/>
      <c r="K333" s="54" t="s">
        <v>24</v>
      </c>
      <c r="L333" s="43">
        <v>5.0419214603365505</v>
      </c>
      <c r="M333" s="43">
        <v>31053.350747637411</v>
      </c>
      <c r="N333" s="43">
        <v>0</v>
      </c>
      <c r="O333" s="43">
        <v>0</v>
      </c>
      <c r="P333" s="43">
        <v>6.9968153165298963</v>
      </c>
      <c r="Q333" s="43">
        <v>0</v>
      </c>
      <c r="R333" s="44">
        <v>0</v>
      </c>
      <c r="S333" s="45">
        <f t="shared" si="120"/>
        <v>31065.389484414274</v>
      </c>
      <c r="U333" s="100" t="s">
        <v>24</v>
      </c>
      <c r="V333" s="92">
        <v>5.0419214603365505</v>
      </c>
      <c r="W333" s="92">
        <v>0</v>
      </c>
      <c r="X333" s="92">
        <v>0</v>
      </c>
      <c r="Y333" s="92">
        <v>31053.350747637411</v>
      </c>
      <c r="Z333" s="92">
        <v>0</v>
      </c>
      <c r="AA333" s="92">
        <v>0</v>
      </c>
      <c r="AB333" s="92">
        <v>6.9968153165298963</v>
      </c>
      <c r="AC333" s="93">
        <v>0</v>
      </c>
      <c r="AD333" s="92">
        <v>0</v>
      </c>
      <c r="AE333" s="92">
        <v>0</v>
      </c>
      <c r="AF333" s="92">
        <v>0</v>
      </c>
      <c r="AG333" s="92">
        <v>0</v>
      </c>
      <c r="AH333" s="92">
        <v>0</v>
      </c>
      <c r="AI333" s="95">
        <f t="shared" si="121"/>
        <v>31065.389484414274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0</v>
      </c>
      <c r="C334" s="46">
        <v>197.48762408895738</v>
      </c>
      <c r="D334" s="46">
        <v>0</v>
      </c>
      <c r="E334" s="46">
        <v>0</v>
      </c>
      <c r="F334" s="236"/>
      <c r="G334" s="46">
        <v>0</v>
      </c>
      <c r="H334" s="47">
        <v>0</v>
      </c>
      <c r="I334" s="48">
        <f t="shared" si="119"/>
        <v>197.48762408895738</v>
      </c>
      <c r="J334" s="1"/>
      <c r="K334" s="49" t="s">
        <v>22</v>
      </c>
      <c r="L334" s="50">
        <v>0</v>
      </c>
      <c r="M334" s="50">
        <v>197.48762408895738</v>
      </c>
      <c r="N334" s="50">
        <v>0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197.48762408895738</v>
      </c>
      <c r="U334" s="96" t="s">
        <v>63</v>
      </c>
      <c r="V334" s="97">
        <v>0</v>
      </c>
      <c r="W334" s="97">
        <v>0</v>
      </c>
      <c r="X334" s="97">
        <v>0</v>
      </c>
      <c r="Y334" s="97">
        <v>197.48762408895738</v>
      </c>
      <c r="Z334" s="97">
        <v>0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197.48762408895738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2.1931530118810283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2.1931530118810283</v>
      </c>
      <c r="J335" s="1"/>
      <c r="K335" s="55" t="s">
        <v>66</v>
      </c>
      <c r="L335" s="43">
        <v>2.1931530118810283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2.1931530118810283</v>
      </c>
      <c r="U335" s="101" t="s">
        <v>64</v>
      </c>
      <c r="V335" s="92">
        <v>2.1931530118810283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2.1931530118810283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2.1931530118810283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2.1931530118810283</v>
      </c>
      <c r="J336" s="1"/>
      <c r="K336" s="59" t="s">
        <v>25</v>
      </c>
      <c r="L336" s="60">
        <v>2.1931530118810283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2.1931530118810283</v>
      </c>
      <c r="U336" s="102" t="s">
        <v>68</v>
      </c>
      <c r="V336" s="103">
        <v>2.1931530118810283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2.1931530118810283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1903.8211373511851</v>
      </c>
      <c r="C340" s="75">
        <f t="shared" ref="C340:H340" si="123">SUM(C319:C335)</f>
        <v>55926.180080830243</v>
      </c>
      <c r="D340" s="75">
        <f t="shared" si="123"/>
        <v>2434.06791804877</v>
      </c>
      <c r="E340" s="75">
        <f t="shared" si="123"/>
        <v>14924.490378181445</v>
      </c>
      <c r="F340" s="75">
        <f t="shared" si="123"/>
        <v>0</v>
      </c>
      <c r="G340" s="75">
        <f t="shared" si="123"/>
        <v>619.59025209745755</v>
      </c>
      <c r="H340" s="76">
        <f t="shared" si="123"/>
        <v>0</v>
      </c>
      <c r="I340" s="41">
        <f t="shared" si="119"/>
        <v>75808.149766509116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1903.8211373511851</v>
      </c>
      <c r="M340" s="75">
        <f t="shared" ref="M340:R340" si="124">SUM(M319:M335)</f>
        <v>55926.180080830243</v>
      </c>
      <c r="N340" s="75">
        <f t="shared" si="124"/>
        <v>2434.06791804877</v>
      </c>
      <c r="O340" s="75">
        <f t="shared" si="124"/>
        <v>14924.490378181445</v>
      </c>
      <c r="P340" s="75">
        <f t="shared" si="124"/>
        <v>172.9652517247788</v>
      </c>
      <c r="Q340" s="75">
        <f t="shared" si="124"/>
        <v>619.59025209745755</v>
      </c>
      <c r="R340" s="76">
        <f t="shared" si="124"/>
        <v>0</v>
      </c>
      <c r="S340" s="78">
        <f t="shared" si="120"/>
        <v>75981.11501823389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1647.4861585312108</v>
      </c>
      <c r="W340" s="111">
        <f t="shared" ref="W340:AH340" si="125">SUM(W319:W335)</f>
        <v>256.33497881997437</v>
      </c>
      <c r="X340" s="111">
        <f t="shared" si="125"/>
        <v>619.59025209745755</v>
      </c>
      <c r="Y340" s="111">
        <f t="shared" si="125"/>
        <v>55926.180080830243</v>
      </c>
      <c r="Z340" s="111">
        <f t="shared" si="125"/>
        <v>2349.8350258004875</v>
      </c>
      <c r="AA340" s="111">
        <f t="shared" si="125"/>
        <v>13711.333396470638</v>
      </c>
      <c r="AB340" s="111">
        <f t="shared" si="125"/>
        <v>172.9652517247788</v>
      </c>
      <c r="AC340" s="111">
        <f t="shared" si="125"/>
        <v>1297.3898739590911</v>
      </c>
      <c r="AD340" s="112">
        <f t="shared" si="125"/>
        <v>0</v>
      </c>
      <c r="AE340" s="112">
        <f t="shared" si="125"/>
        <v>0</v>
      </c>
      <c r="AF340" s="112">
        <f t="shared" si="125"/>
        <v>0</v>
      </c>
      <c r="AG340" s="112">
        <f t="shared" si="125"/>
        <v>84.232892248282596</v>
      </c>
      <c r="AH340" s="112">
        <f t="shared" si="125"/>
        <v>1213.1569817108086</v>
      </c>
      <c r="AI340" s="113">
        <f t="shared" si="121"/>
        <v>75981.115018233875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2.5113673704146574E-2</v>
      </c>
      <c r="C341" s="114">
        <f t="shared" ref="C341:I341" si="126">C340/$I340</f>
        <v>0.73773308348883593</v>
      </c>
      <c r="D341" s="114">
        <f t="shared" si="126"/>
        <v>3.2108261783802355E-2</v>
      </c>
      <c r="E341" s="114">
        <f t="shared" si="126"/>
        <v>0.19687184589188927</v>
      </c>
      <c r="F341" s="114">
        <f t="shared" si="126"/>
        <v>0</v>
      </c>
      <c r="G341" s="114">
        <f t="shared" si="126"/>
        <v>8.1731351313257226E-3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2.5056504328665189E-2</v>
      </c>
      <c r="M341" s="82">
        <f t="shared" ref="M341:S341" si="127">M340/$S340</f>
        <v>0.73605369001769871</v>
      </c>
      <c r="N341" s="82">
        <f t="shared" si="127"/>
        <v>3.203516975849386E-2</v>
      </c>
      <c r="O341" s="82">
        <f t="shared" si="127"/>
        <v>0.19642368205046579</v>
      </c>
      <c r="P341" s="82">
        <f t="shared" si="127"/>
        <v>2.2764242362496357E-3</v>
      </c>
      <c r="Q341" s="82">
        <f t="shared" si="127"/>
        <v>8.1545296084266309E-3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2.173230930454716E-2</v>
      </c>
      <c r="W341" s="118">
        <f t="shared" ref="W341:AC341" si="128">W340/$I340</f>
        <v>3.3813643995994117E-3</v>
      </c>
      <c r="X341" s="118">
        <f t="shared" si="128"/>
        <v>8.1731351313257226E-3</v>
      </c>
      <c r="Y341" s="118">
        <f t="shared" si="128"/>
        <v>0.73773308348883593</v>
      </c>
      <c r="Z341" s="118">
        <f t="shared" si="128"/>
        <v>3.099712937247558E-2</v>
      </c>
      <c r="AA341" s="118">
        <f t="shared" si="128"/>
        <v>0.18086885695933574</v>
      </c>
      <c r="AB341" s="118">
        <f t="shared" si="128"/>
        <v>2.2816181671431878E-3</v>
      </c>
      <c r="AC341" s="118">
        <f t="shared" si="128"/>
        <v>1.711412134388034E-2</v>
      </c>
      <c r="AD341" s="118">
        <f t="shared" ref="AD341:AH341" si="129">AD340/$AI340</f>
        <v>0</v>
      </c>
      <c r="AE341" s="118">
        <f t="shared" si="129"/>
        <v>0</v>
      </c>
      <c r="AF341" s="118">
        <f t="shared" si="129"/>
        <v>0</v>
      </c>
      <c r="AG341" s="118">
        <f t="shared" si="129"/>
        <v>1.1086030025759489E-3</v>
      </c>
      <c r="AH341" s="118">
        <f t="shared" si="129"/>
        <v>1.5966559340695071E-2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0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0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88.859478810583369</v>
      </c>
      <c r="C349" s="43">
        <v>0</v>
      </c>
      <c r="D349" s="43">
        <v>10.66313745726999</v>
      </c>
      <c r="E349" s="43">
        <v>0</v>
      </c>
      <c r="F349" s="236"/>
      <c r="G349" s="43">
        <v>0</v>
      </c>
      <c r="H349" s="53">
        <v>0</v>
      </c>
      <c r="I349" s="41">
        <f t="shared" si="130"/>
        <v>99.522616267853351</v>
      </c>
      <c r="J349" s="1"/>
      <c r="K349" s="54" t="s">
        <v>16</v>
      </c>
      <c r="L349" s="43">
        <v>88.859478810583369</v>
      </c>
      <c r="M349" s="43">
        <v>0</v>
      </c>
      <c r="N349" s="43">
        <v>10.66313745726999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99.522616267853351</v>
      </c>
      <c r="U349" s="100" t="s">
        <v>16</v>
      </c>
      <c r="V349" s="92">
        <v>88.859478810583369</v>
      </c>
      <c r="W349" s="92">
        <v>0</v>
      </c>
      <c r="X349" s="92">
        <v>0</v>
      </c>
      <c r="Y349" s="92">
        <v>0</v>
      </c>
      <c r="Z349" s="92">
        <v>10.66313745726999</v>
      </c>
      <c r="AA349" s="92">
        <v>0</v>
      </c>
      <c r="AB349" s="92">
        <v>0</v>
      </c>
      <c r="AC349" s="93">
        <v>0</v>
      </c>
      <c r="AD349" s="94">
        <v>0</v>
      </c>
      <c r="AE349" s="94">
        <v>0</v>
      </c>
      <c r="AF349" s="94">
        <v>0</v>
      </c>
      <c r="AG349" s="94">
        <v>0</v>
      </c>
      <c r="AH349" s="94">
        <v>0</v>
      </c>
      <c r="AI349" s="95">
        <f t="shared" si="132"/>
        <v>99.522616267853351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2.4802300076307215</v>
      </c>
      <c r="C350" s="46">
        <v>0</v>
      </c>
      <c r="D350" s="46">
        <v>0.29762760091568619</v>
      </c>
      <c r="E350" s="46">
        <v>0</v>
      </c>
      <c r="F350" s="236"/>
      <c r="G350" s="46">
        <v>0</v>
      </c>
      <c r="H350" s="47">
        <v>0</v>
      </c>
      <c r="I350" s="48">
        <f t="shared" si="130"/>
        <v>2.777857608546408</v>
      </c>
      <c r="J350" s="1"/>
      <c r="K350" s="49" t="s">
        <v>15</v>
      </c>
      <c r="L350" s="50">
        <v>2.4802300076307215</v>
      </c>
      <c r="M350" s="50">
        <v>0</v>
      </c>
      <c r="N350" s="50">
        <v>0.29762760091568619</v>
      </c>
      <c r="O350" s="50">
        <v>0</v>
      </c>
      <c r="P350" s="50">
        <v>0</v>
      </c>
      <c r="Q350" s="50">
        <v>0</v>
      </c>
      <c r="R350" s="51">
        <v>0</v>
      </c>
      <c r="S350" s="52">
        <f t="shared" si="131"/>
        <v>2.777857608546408</v>
      </c>
      <c r="U350" s="96" t="s">
        <v>59</v>
      </c>
      <c r="V350" s="97">
        <v>2.4802300076307215</v>
      </c>
      <c r="W350" s="97">
        <v>0</v>
      </c>
      <c r="X350" s="97">
        <v>0</v>
      </c>
      <c r="Y350" s="97">
        <v>0</v>
      </c>
      <c r="Z350" s="97">
        <v>0.29762760091568619</v>
      </c>
      <c r="AA350" s="97">
        <v>0</v>
      </c>
      <c r="AB350" s="97">
        <v>0</v>
      </c>
      <c r="AC350" s="98">
        <v>0</v>
      </c>
      <c r="AD350" s="97">
        <v>0</v>
      </c>
      <c r="AE350" s="97">
        <v>0</v>
      </c>
      <c r="AF350" s="97">
        <v>0</v>
      </c>
      <c r="AG350" s="97">
        <v>0</v>
      </c>
      <c r="AH350" s="97">
        <v>0</v>
      </c>
      <c r="AI350" s="99">
        <f t="shared" si="132"/>
        <v>2.777857608546408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0</v>
      </c>
      <c r="E351" s="43">
        <v>124.46884334525079</v>
      </c>
      <c r="F351" s="236"/>
      <c r="G351" s="43">
        <v>0</v>
      </c>
      <c r="H351" s="53">
        <v>0</v>
      </c>
      <c r="I351" s="41">
        <f t="shared" si="130"/>
        <v>124.46884334525079</v>
      </c>
      <c r="J351" s="1"/>
      <c r="K351" s="54" t="s">
        <v>60</v>
      </c>
      <c r="L351" s="43">
        <v>0</v>
      </c>
      <c r="M351" s="43">
        <v>0</v>
      </c>
      <c r="N351" s="43">
        <v>0</v>
      </c>
      <c r="O351" s="43">
        <v>124.46884334525079</v>
      </c>
      <c r="P351" s="43">
        <v>1401.3284337190523</v>
      </c>
      <c r="Q351" s="43">
        <v>0</v>
      </c>
      <c r="R351" s="44">
        <v>0</v>
      </c>
      <c r="S351" s="45">
        <f t="shared" si="131"/>
        <v>1525.7972770643032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10.200836898029081</v>
      </c>
      <c r="AB351" s="92">
        <v>1401.3284337190523</v>
      </c>
      <c r="AC351" s="93">
        <v>114.26800644722169</v>
      </c>
      <c r="AD351" s="92">
        <v>0</v>
      </c>
      <c r="AE351" s="92">
        <v>0</v>
      </c>
      <c r="AF351" s="92">
        <v>0</v>
      </c>
      <c r="AG351" s="92">
        <v>0</v>
      </c>
      <c r="AH351" s="92">
        <v>114.26800644722169</v>
      </c>
      <c r="AI351" s="95">
        <f t="shared" si="132"/>
        <v>1525.7972770643032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35.343486824106975</v>
      </c>
      <c r="Q352" s="50">
        <v>0</v>
      </c>
      <c r="R352" s="51">
        <v>0</v>
      </c>
      <c r="S352" s="52">
        <f t="shared" si="131"/>
        <v>35.343486824106975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35.343486824106975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35.343486824106975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0</v>
      </c>
      <c r="D354" s="46">
        <v>0</v>
      </c>
      <c r="E354" s="46">
        <v>44.83346387181281</v>
      </c>
      <c r="F354" s="236"/>
      <c r="G354" s="46">
        <v>0</v>
      </c>
      <c r="H354" s="47">
        <v>0</v>
      </c>
      <c r="I354" s="48">
        <f t="shared" si="130"/>
        <v>44.83346387181281</v>
      </c>
      <c r="J354" s="1"/>
      <c r="K354" s="49" t="s">
        <v>17</v>
      </c>
      <c r="L354" s="50">
        <v>0</v>
      </c>
      <c r="M354" s="50">
        <v>0</v>
      </c>
      <c r="N354" s="50">
        <v>0</v>
      </c>
      <c r="O354" s="50">
        <v>44.83346387181281</v>
      </c>
      <c r="P354" s="50">
        <v>-0.1</v>
      </c>
      <c r="Q354" s="50">
        <v>0</v>
      </c>
      <c r="R354" s="51">
        <v>0</v>
      </c>
      <c r="S354" s="52">
        <f t="shared" si="131"/>
        <v>44.733463871812809</v>
      </c>
      <c r="U354" s="96" t="s">
        <v>17</v>
      </c>
      <c r="V354" s="97">
        <v>0</v>
      </c>
      <c r="W354" s="97">
        <v>0</v>
      </c>
      <c r="X354" s="97">
        <v>0</v>
      </c>
      <c r="Y354" s="97">
        <v>0</v>
      </c>
      <c r="Z354" s="97">
        <v>0</v>
      </c>
      <c r="AA354" s="97">
        <v>44.83346387181281</v>
      </c>
      <c r="AB354" s="97">
        <v>-0.1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44.733463871812809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2591.6799702828921</v>
      </c>
      <c r="C355" s="43">
        <v>0</v>
      </c>
      <c r="D355" s="43">
        <v>0</v>
      </c>
      <c r="E355" s="43">
        <v>0</v>
      </c>
      <c r="F355" s="236"/>
      <c r="G355" s="43">
        <v>0</v>
      </c>
      <c r="H355" s="53">
        <v>0</v>
      </c>
      <c r="I355" s="41">
        <f t="shared" si="130"/>
        <v>2591.6799702828921</v>
      </c>
      <c r="J355" s="1"/>
      <c r="K355" s="54" t="s">
        <v>19</v>
      </c>
      <c r="L355" s="43">
        <v>2591.6799702828921</v>
      </c>
      <c r="M355" s="43">
        <v>0</v>
      </c>
      <c r="N355" s="43">
        <v>0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2591.6799702828921</v>
      </c>
      <c r="U355" s="100" t="s">
        <v>89</v>
      </c>
      <c r="V355" s="92">
        <v>2591.6799702828921</v>
      </c>
      <c r="W355" s="92">
        <v>0</v>
      </c>
      <c r="X355" s="92">
        <v>0</v>
      </c>
      <c r="Y355" s="92">
        <v>0</v>
      </c>
      <c r="Z355" s="92">
        <v>0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2591.6799702828921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290.85919889541168</v>
      </c>
      <c r="C356" s="46">
        <v>163.3316244054304</v>
      </c>
      <c r="D356" s="46">
        <v>56.073351091493237</v>
      </c>
      <c r="E356" s="46">
        <v>5556.0449128155014</v>
      </c>
      <c r="F356" s="236"/>
      <c r="G356" s="46">
        <v>491.34980204368725</v>
      </c>
      <c r="H356" s="47">
        <v>0</v>
      </c>
      <c r="I356" s="48">
        <f t="shared" si="130"/>
        <v>6557.6588892515238</v>
      </c>
      <c r="J356" s="1"/>
      <c r="K356" s="49" t="s">
        <v>27</v>
      </c>
      <c r="L356" s="50">
        <v>290.85919889541168</v>
      </c>
      <c r="M356" s="50">
        <v>163.3316244054304</v>
      </c>
      <c r="N356" s="50">
        <v>56.073351091493237</v>
      </c>
      <c r="O356" s="50">
        <v>5556.0449128155014</v>
      </c>
      <c r="P356" s="50">
        <v>17.905794042109267</v>
      </c>
      <c r="Q356" s="50">
        <v>491.34980204368725</v>
      </c>
      <c r="R356" s="51">
        <v>0</v>
      </c>
      <c r="S356" s="52">
        <f t="shared" si="131"/>
        <v>6575.5646832936327</v>
      </c>
      <c r="U356" s="96" t="s">
        <v>27</v>
      </c>
      <c r="V356" s="97">
        <v>97.146857232436133</v>
      </c>
      <c r="W356" s="97">
        <v>193.71234166297558</v>
      </c>
      <c r="X356" s="97">
        <v>491.34980204368725</v>
      </c>
      <c r="Y356" s="97">
        <v>163.3316244054304</v>
      </c>
      <c r="Z356" s="97">
        <v>37.445120270262649</v>
      </c>
      <c r="AA356" s="97">
        <v>5536.3396397199194</v>
      </c>
      <c r="AB356" s="97">
        <v>17.905794042109267</v>
      </c>
      <c r="AC356" s="98">
        <v>38.333503916813982</v>
      </c>
      <c r="AD356" s="97">
        <v>0</v>
      </c>
      <c r="AE356" s="97">
        <v>0</v>
      </c>
      <c r="AF356" s="97">
        <v>0</v>
      </c>
      <c r="AG356" s="97">
        <v>18.628230821230595</v>
      </c>
      <c r="AH356" s="97">
        <v>19.705273095583387</v>
      </c>
      <c r="AI356" s="99">
        <f t="shared" si="132"/>
        <v>6575.5646832936345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576.90929273040229</v>
      </c>
      <c r="C357" s="43">
        <v>143.74941651638466</v>
      </c>
      <c r="D357" s="43">
        <v>2399.8584046900123</v>
      </c>
      <c r="E357" s="43">
        <v>0</v>
      </c>
      <c r="F357" s="236"/>
      <c r="G357" s="43">
        <v>0</v>
      </c>
      <c r="H357" s="53">
        <v>0</v>
      </c>
      <c r="I357" s="41">
        <f t="shared" si="130"/>
        <v>3120.5171139367994</v>
      </c>
      <c r="J357" s="1"/>
      <c r="K357" s="54" t="s">
        <v>26</v>
      </c>
      <c r="L357" s="43">
        <v>576.90929273040229</v>
      </c>
      <c r="M357" s="43">
        <v>143.74941651638466</v>
      </c>
      <c r="N357" s="43">
        <v>2399.8584046900123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3120.5171139367994</v>
      </c>
      <c r="U357" s="100" t="s">
        <v>26</v>
      </c>
      <c r="V357" s="92">
        <v>576.90929273040229</v>
      </c>
      <c r="W357" s="92">
        <v>0</v>
      </c>
      <c r="X357" s="92">
        <v>0</v>
      </c>
      <c r="Y357" s="92">
        <v>143.74941651638466</v>
      </c>
      <c r="Z357" s="92">
        <v>12.955294990762612</v>
      </c>
      <c r="AA357" s="92">
        <v>0</v>
      </c>
      <c r="AB357" s="92">
        <v>0</v>
      </c>
      <c r="AC357" s="93">
        <v>2386.9031096992494</v>
      </c>
      <c r="AD357" s="92">
        <v>0</v>
      </c>
      <c r="AE357" s="92">
        <v>0</v>
      </c>
      <c r="AF357" s="92">
        <v>0</v>
      </c>
      <c r="AG357" s="92">
        <v>2386.9031096992494</v>
      </c>
      <c r="AH357" s="92">
        <v>0</v>
      </c>
      <c r="AI357" s="95">
        <f t="shared" si="132"/>
        <v>3120.517113936799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0</v>
      </c>
      <c r="C358" s="46">
        <v>0</v>
      </c>
      <c r="D358" s="46">
        <v>0</v>
      </c>
      <c r="E358" s="46">
        <v>0</v>
      </c>
      <c r="F358" s="236"/>
      <c r="G358" s="46">
        <v>0</v>
      </c>
      <c r="H358" s="47">
        <v>0</v>
      </c>
      <c r="I358" s="48">
        <f t="shared" si="130"/>
        <v>0</v>
      </c>
      <c r="J358" s="1"/>
      <c r="K358" s="49" t="s">
        <v>23</v>
      </c>
      <c r="L358" s="50">
        <v>0</v>
      </c>
      <c r="M358" s="50">
        <v>0</v>
      </c>
      <c r="N358" s="50">
        <v>0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0</v>
      </c>
      <c r="U358" s="96" t="s">
        <v>62</v>
      </c>
      <c r="V358" s="97">
        <v>0</v>
      </c>
      <c r="W358" s="97">
        <v>0</v>
      </c>
      <c r="X358" s="97">
        <v>0</v>
      </c>
      <c r="Y358" s="97">
        <v>0</v>
      </c>
      <c r="Z358" s="97">
        <v>0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0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1544.4793187496962</v>
      </c>
      <c r="C359" s="43">
        <v>1544.1481534301508</v>
      </c>
      <c r="D359" s="43">
        <v>10496.980506839211</v>
      </c>
      <c r="E359" s="43">
        <v>0</v>
      </c>
      <c r="F359" s="236"/>
      <c r="G359" s="43">
        <v>0</v>
      </c>
      <c r="H359" s="53">
        <v>0</v>
      </c>
      <c r="I359" s="41">
        <f t="shared" si="130"/>
        <v>13585.607979019058</v>
      </c>
      <c r="J359" s="1"/>
      <c r="K359" s="54" t="s">
        <v>24</v>
      </c>
      <c r="L359" s="43">
        <v>1544.4793187496962</v>
      </c>
      <c r="M359" s="43">
        <v>1544.1481534301508</v>
      </c>
      <c r="N359" s="43">
        <v>10496.980506839211</v>
      </c>
      <c r="O359" s="43">
        <v>0</v>
      </c>
      <c r="P359" s="43">
        <v>82.52433912567453</v>
      </c>
      <c r="Q359" s="43">
        <v>0</v>
      </c>
      <c r="R359" s="44">
        <v>0</v>
      </c>
      <c r="S359" s="45">
        <f t="shared" si="131"/>
        <v>13668.132318144733</v>
      </c>
      <c r="U359" s="100" t="s">
        <v>24</v>
      </c>
      <c r="V359" s="92">
        <v>1544.4793187496962</v>
      </c>
      <c r="W359" s="92">
        <v>0</v>
      </c>
      <c r="X359" s="92">
        <v>0</v>
      </c>
      <c r="Y359" s="92">
        <v>1544.1481534301508</v>
      </c>
      <c r="Z359" s="92">
        <v>5274.6420449715088</v>
      </c>
      <c r="AA359" s="92">
        <v>0</v>
      </c>
      <c r="AB359" s="92">
        <v>82.52433912567453</v>
      </c>
      <c r="AC359" s="93">
        <v>5222.3384618677028</v>
      </c>
      <c r="AD359" s="92">
        <v>0</v>
      </c>
      <c r="AE359" s="92">
        <v>0</v>
      </c>
      <c r="AF359" s="92">
        <v>0</v>
      </c>
      <c r="AG359" s="92">
        <v>5222.3384618677028</v>
      </c>
      <c r="AH359" s="92">
        <v>0</v>
      </c>
      <c r="AI359" s="95">
        <f t="shared" si="132"/>
        <v>13668.132318144733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602.2286411430614</v>
      </c>
      <c r="C360" s="46">
        <v>0</v>
      </c>
      <c r="D360" s="46">
        <v>86.032663020437354</v>
      </c>
      <c r="E360" s="46">
        <v>0</v>
      </c>
      <c r="F360" s="236"/>
      <c r="G360" s="46">
        <v>0</v>
      </c>
      <c r="H360" s="47">
        <v>0</v>
      </c>
      <c r="I360" s="48">
        <f t="shared" si="130"/>
        <v>688.26130416349872</v>
      </c>
      <c r="J360" s="1"/>
      <c r="K360" s="49" t="s">
        <v>22</v>
      </c>
      <c r="L360" s="50">
        <v>602.2286411430614</v>
      </c>
      <c r="M360" s="50">
        <v>0</v>
      </c>
      <c r="N360" s="50">
        <v>86.032663020437354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688.26130416349872</v>
      </c>
      <c r="U360" s="96" t="s">
        <v>63</v>
      </c>
      <c r="V360" s="97">
        <v>602.2286411430614</v>
      </c>
      <c r="W360" s="97">
        <v>0</v>
      </c>
      <c r="X360" s="97">
        <v>0</v>
      </c>
      <c r="Y360" s="97">
        <v>0</v>
      </c>
      <c r="Z360" s="97">
        <v>0</v>
      </c>
      <c r="AA360" s="97">
        <v>0</v>
      </c>
      <c r="AB360" s="97">
        <v>0</v>
      </c>
      <c r="AC360" s="98">
        <v>86.032663020437354</v>
      </c>
      <c r="AD360" s="97">
        <v>0</v>
      </c>
      <c r="AE360" s="97">
        <v>0</v>
      </c>
      <c r="AF360" s="97">
        <v>0</v>
      </c>
      <c r="AG360" s="97">
        <v>86.032663020437354</v>
      </c>
      <c r="AH360" s="97">
        <v>0</v>
      </c>
      <c r="AI360" s="99">
        <f t="shared" si="132"/>
        <v>688.26130416349872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0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5697.4961306196783</v>
      </c>
      <c r="C366" s="75">
        <f t="shared" ref="C366:H366" si="134">SUM(C345:C361)</f>
        <v>1851.2291943519658</v>
      </c>
      <c r="D366" s="75">
        <f t="shared" si="134"/>
        <v>13049.905690699341</v>
      </c>
      <c r="E366" s="75">
        <f t="shared" si="134"/>
        <v>5725.347220032565</v>
      </c>
      <c r="F366" s="75">
        <f t="shared" si="134"/>
        <v>0</v>
      </c>
      <c r="G366" s="75">
        <f t="shared" si="134"/>
        <v>491.34980204368725</v>
      </c>
      <c r="H366" s="76">
        <f t="shared" si="134"/>
        <v>0</v>
      </c>
      <c r="I366" s="41">
        <f t="shared" si="130"/>
        <v>26815.328037747237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5697.4961306196783</v>
      </c>
      <c r="M366" s="75">
        <f t="shared" ref="M366:R366" si="135">SUM(M345:M361)</f>
        <v>1851.2291943519658</v>
      </c>
      <c r="N366" s="75">
        <f t="shared" si="135"/>
        <v>13049.905690699341</v>
      </c>
      <c r="O366" s="75">
        <f t="shared" si="135"/>
        <v>5725.347220032565</v>
      </c>
      <c r="P366" s="75">
        <f t="shared" si="135"/>
        <v>1537.0020537109431</v>
      </c>
      <c r="Q366" s="75">
        <f t="shared" si="135"/>
        <v>491.34980204368725</v>
      </c>
      <c r="R366" s="76">
        <f t="shared" si="135"/>
        <v>0</v>
      </c>
      <c r="S366" s="78">
        <f t="shared" si="131"/>
        <v>28352.330091458181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5503.7837889567018</v>
      </c>
      <c r="W366" s="111">
        <f t="shared" ref="W366:AH366" si="136">SUM(W345:W361)</f>
        <v>193.71234166297558</v>
      </c>
      <c r="X366" s="111">
        <f t="shared" si="136"/>
        <v>491.34980204368725</v>
      </c>
      <c r="Y366" s="111">
        <f t="shared" si="136"/>
        <v>1851.2291943519658</v>
      </c>
      <c r="Z366" s="111">
        <f t="shared" si="136"/>
        <v>5336.0032252907195</v>
      </c>
      <c r="AA366" s="111">
        <f t="shared" si="136"/>
        <v>5591.3739404897615</v>
      </c>
      <c r="AB366" s="111">
        <f t="shared" si="136"/>
        <v>1537.0020537109431</v>
      </c>
      <c r="AC366" s="111">
        <f t="shared" si="136"/>
        <v>7847.8757449514251</v>
      </c>
      <c r="AD366" s="112">
        <f t="shared" si="136"/>
        <v>0</v>
      </c>
      <c r="AE366" s="112">
        <f t="shared" si="136"/>
        <v>0</v>
      </c>
      <c r="AF366" s="112">
        <f t="shared" si="136"/>
        <v>0</v>
      </c>
      <c r="AG366" s="112">
        <f t="shared" si="136"/>
        <v>7713.9024654086197</v>
      </c>
      <c r="AH366" s="112">
        <f t="shared" si="136"/>
        <v>133.97327954280507</v>
      </c>
      <c r="AI366" s="113">
        <f t="shared" si="132"/>
        <v>28352.330091458178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0.21247161782244325</v>
      </c>
      <c r="C367" s="114">
        <f t="shared" ref="C367:I367" si="137">C366/$I366</f>
        <v>6.9036231507070833E-2</v>
      </c>
      <c r="D367" s="114">
        <f t="shared" si="137"/>
        <v>0.48665843924524549</v>
      </c>
      <c r="E367" s="114">
        <f t="shared" si="137"/>
        <v>0.21351024354328776</v>
      </c>
      <c r="F367" s="114">
        <f t="shared" si="137"/>
        <v>0</v>
      </c>
      <c r="G367" s="114">
        <f t="shared" si="137"/>
        <v>1.8323467881952701E-2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0.20095336475841136</v>
      </c>
      <c r="M367" s="82">
        <f t="shared" ref="M367:S367" si="138">M366/$S366</f>
        <v>6.5293723245331892E-2</v>
      </c>
      <c r="N367" s="82">
        <f t="shared" si="138"/>
        <v>0.46027630352085019</v>
      </c>
      <c r="O367" s="82">
        <f t="shared" si="138"/>
        <v>0.20193568576423504</v>
      </c>
      <c r="P367" s="82">
        <f t="shared" si="138"/>
        <v>5.4210784395953462E-2</v>
      </c>
      <c r="Q367" s="82">
        <f t="shared" si="138"/>
        <v>1.7330138315217986E-2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0.20524767704535141</v>
      </c>
      <c r="W367" s="118">
        <f t="shared" ref="W367:AC367" si="139">W366/$I366</f>
        <v>7.22394077709181E-3</v>
      </c>
      <c r="X367" s="118">
        <f t="shared" si="139"/>
        <v>1.8323467881952701E-2</v>
      </c>
      <c r="Y367" s="118">
        <f t="shared" si="139"/>
        <v>6.9036231507070833E-2</v>
      </c>
      <c r="Z367" s="118">
        <f t="shared" si="139"/>
        <v>0.19899078682831578</v>
      </c>
      <c r="AA367" s="118">
        <f t="shared" si="139"/>
        <v>0.20851409807923776</v>
      </c>
      <c r="AB367" s="118">
        <f t="shared" si="139"/>
        <v>5.7318040321839264E-2</v>
      </c>
      <c r="AC367" s="118">
        <f t="shared" si="139"/>
        <v>0.29266379788097968</v>
      </c>
      <c r="AD367" s="118">
        <f t="shared" ref="AD367:AH367" si="140">AD366/$AI366</f>
        <v>0</v>
      </c>
      <c r="AE367" s="118">
        <f t="shared" si="140"/>
        <v>0</v>
      </c>
      <c r="AF367" s="118">
        <f t="shared" si="140"/>
        <v>0</v>
      </c>
      <c r="AG367" s="118">
        <f t="shared" si="140"/>
        <v>0.27207296333406539</v>
      </c>
      <c r="AH367" s="118">
        <f t="shared" si="140"/>
        <v>4.7253004994876153E-3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166.12840569464109</v>
      </c>
      <c r="C375" s="43">
        <v>2.5853207992941099</v>
      </c>
      <c r="D375" s="43">
        <v>73.875541839829523</v>
      </c>
      <c r="E375" s="43">
        <v>0</v>
      </c>
      <c r="F375" s="236"/>
      <c r="G375" s="43">
        <v>0</v>
      </c>
      <c r="H375" s="53">
        <v>0</v>
      </c>
      <c r="I375" s="41">
        <f t="shared" si="141"/>
        <v>242.58926833376472</v>
      </c>
      <c r="J375" s="1"/>
      <c r="K375" s="54" t="s">
        <v>16</v>
      </c>
      <c r="L375" s="43">
        <v>166.12840569464109</v>
      </c>
      <c r="M375" s="43">
        <v>2.5853207992941099</v>
      </c>
      <c r="N375" s="43">
        <v>73.875541839829523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242.58926833376472</v>
      </c>
      <c r="U375" s="100" t="s">
        <v>16</v>
      </c>
      <c r="V375" s="92">
        <v>166.12840569464109</v>
      </c>
      <c r="W375" s="92">
        <v>0</v>
      </c>
      <c r="X375" s="92">
        <v>0</v>
      </c>
      <c r="Y375" s="92">
        <v>2.5853207992941099</v>
      </c>
      <c r="Z375" s="92">
        <v>73.875541839829523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242.58926833376472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6.9442703198014701</v>
      </c>
      <c r="C376" s="46">
        <v>0</v>
      </c>
      <c r="D376" s="46">
        <v>31.249216439106583</v>
      </c>
      <c r="E376" s="46">
        <v>0</v>
      </c>
      <c r="F376" s="236"/>
      <c r="G376" s="46">
        <v>0</v>
      </c>
      <c r="H376" s="47">
        <v>0</v>
      </c>
      <c r="I376" s="48">
        <f t="shared" si="141"/>
        <v>38.193486758908051</v>
      </c>
      <c r="J376" s="1"/>
      <c r="K376" s="49" t="s">
        <v>15</v>
      </c>
      <c r="L376" s="50">
        <v>6.9442703198014701</v>
      </c>
      <c r="M376" s="50">
        <v>0</v>
      </c>
      <c r="N376" s="50">
        <v>31.249216439106583</v>
      </c>
      <c r="O376" s="50">
        <v>0</v>
      </c>
      <c r="P376" s="50">
        <v>0</v>
      </c>
      <c r="Q376" s="50">
        <v>0</v>
      </c>
      <c r="R376" s="51">
        <v>0</v>
      </c>
      <c r="S376" s="52">
        <f t="shared" si="142"/>
        <v>38.193486758908051</v>
      </c>
      <c r="U376" s="96" t="s">
        <v>59</v>
      </c>
      <c r="V376" s="97">
        <v>6.9442703198014701</v>
      </c>
      <c r="W376" s="97">
        <v>0</v>
      </c>
      <c r="X376" s="97">
        <v>0</v>
      </c>
      <c r="Y376" s="97">
        <v>0</v>
      </c>
      <c r="Z376" s="97">
        <v>31.249216439106583</v>
      </c>
      <c r="AA376" s="97">
        <v>0</v>
      </c>
      <c r="AB376" s="97">
        <v>0</v>
      </c>
      <c r="AC376" s="98">
        <v>0</v>
      </c>
      <c r="AD376" s="97">
        <v>0</v>
      </c>
      <c r="AE376" s="97">
        <v>0</v>
      </c>
      <c r="AF376" s="97">
        <v>0</v>
      </c>
      <c r="AG376" s="97">
        <v>0</v>
      </c>
      <c r="AH376" s="97">
        <v>0</v>
      </c>
      <c r="AI376" s="99">
        <f t="shared" si="143"/>
        <v>38.193486758908051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8388.3340772130978</v>
      </c>
      <c r="F377" s="236"/>
      <c r="G377" s="43">
        <v>0</v>
      </c>
      <c r="H377" s="53">
        <v>0</v>
      </c>
      <c r="I377" s="41">
        <f t="shared" si="141"/>
        <v>8388.3340772130978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8388.3340772130978</v>
      </c>
      <c r="P377" s="43">
        <v>4263.3519749467168</v>
      </c>
      <c r="Q377" s="43">
        <v>0</v>
      </c>
      <c r="R377" s="44">
        <v>0</v>
      </c>
      <c r="S377" s="45">
        <f t="shared" si="142"/>
        <v>12651.686052159814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8388.3340772130978</v>
      </c>
      <c r="AB377" s="92">
        <v>4263.3519749467168</v>
      </c>
      <c r="AC377" s="93">
        <v>0</v>
      </c>
      <c r="AD377" s="92">
        <v>0</v>
      </c>
      <c r="AE377" s="92">
        <v>0</v>
      </c>
      <c r="AF377" s="92">
        <v>0</v>
      </c>
      <c r="AG377" s="92">
        <v>0</v>
      </c>
      <c r="AH377" s="92">
        <v>0</v>
      </c>
      <c r="AI377" s="95">
        <f t="shared" si="143"/>
        <v>12651.686052159814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36.458150957802026</v>
      </c>
      <c r="F378" s="236"/>
      <c r="G378" s="46">
        <v>0</v>
      </c>
      <c r="H378" s="47">
        <v>0</v>
      </c>
      <c r="I378" s="48">
        <f t="shared" si="141"/>
        <v>36.458150957802026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36.458150957802026</v>
      </c>
      <c r="P378" s="50">
        <v>257.50198841018891</v>
      </c>
      <c r="Q378" s="50">
        <v>0</v>
      </c>
      <c r="R378" s="51">
        <v>0</v>
      </c>
      <c r="S378" s="52">
        <f t="shared" si="142"/>
        <v>293.96013936799096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4.1516634643081618</v>
      </c>
      <c r="AB378" s="97">
        <v>257.50198841018891</v>
      </c>
      <c r="AC378" s="98">
        <v>32.306487493493862</v>
      </c>
      <c r="AD378" s="97">
        <v>0</v>
      </c>
      <c r="AE378" s="97">
        <v>0</v>
      </c>
      <c r="AF378" s="97">
        <v>0</v>
      </c>
      <c r="AG378" s="97">
        <v>0</v>
      </c>
      <c r="AH378" s="97">
        <v>32.306487493493862</v>
      </c>
      <c r="AI378" s="99">
        <f t="shared" si="143"/>
        <v>293.96013936799096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0</v>
      </c>
      <c r="F379" s="236"/>
      <c r="G379" s="43">
        <v>0</v>
      </c>
      <c r="H379" s="53">
        <v>0</v>
      </c>
      <c r="I379" s="41">
        <f t="shared" si="141"/>
        <v>0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0</v>
      </c>
      <c r="P379" s="43">
        <v>0</v>
      </c>
      <c r="Q379" s="43">
        <v>0</v>
      </c>
      <c r="R379" s="44">
        <v>0</v>
      </c>
      <c r="S379" s="45">
        <f t="shared" si="142"/>
        <v>0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0</v>
      </c>
      <c r="AD379" s="92">
        <v>0</v>
      </c>
      <c r="AE379" s="92">
        <v>0</v>
      </c>
      <c r="AF379" s="92">
        <v>0</v>
      </c>
      <c r="AG379" s="92">
        <v>0</v>
      </c>
      <c r="AH379" s="92">
        <v>0</v>
      </c>
      <c r="AI379" s="95">
        <f t="shared" si="143"/>
        <v>0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3.2574879755329365</v>
      </c>
      <c r="C380" s="46">
        <v>0</v>
      </c>
      <c r="D380" s="46">
        <v>170.35181435684729</v>
      </c>
      <c r="E380" s="46">
        <v>2.2210145287724403</v>
      </c>
      <c r="F380" s="236"/>
      <c r="G380" s="46">
        <v>0</v>
      </c>
      <c r="H380" s="47">
        <v>0</v>
      </c>
      <c r="I380" s="48">
        <f t="shared" si="141"/>
        <v>175.83031686115265</v>
      </c>
      <c r="J380" s="1"/>
      <c r="K380" s="49" t="s">
        <v>17</v>
      </c>
      <c r="L380" s="50">
        <v>3.2574879755329365</v>
      </c>
      <c r="M380" s="50">
        <v>0</v>
      </c>
      <c r="N380" s="50">
        <v>170.35181435684729</v>
      </c>
      <c r="O380" s="50">
        <v>2.2210145287724403</v>
      </c>
      <c r="P380" s="50">
        <v>0.13171336485151236</v>
      </c>
      <c r="Q380" s="50">
        <v>0</v>
      </c>
      <c r="R380" s="51">
        <v>0</v>
      </c>
      <c r="S380" s="52">
        <f t="shared" si="142"/>
        <v>175.96203022600417</v>
      </c>
      <c r="U380" s="96" t="s">
        <v>17</v>
      </c>
      <c r="V380" s="97">
        <v>3.2574879755329365</v>
      </c>
      <c r="W380" s="97">
        <v>0</v>
      </c>
      <c r="X380" s="97">
        <v>0</v>
      </c>
      <c r="Y380" s="97">
        <v>0</v>
      </c>
      <c r="Z380" s="97">
        <v>170.35181435684729</v>
      </c>
      <c r="AA380" s="97">
        <v>1.9742351366866266</v>
      </c>
      <c r="AB380" s="97">
        <v>0.13171336485151236</v>
      </c>
      <c r="AC380" s="98">
        <v>0.24677939208581343</v>
      </c>
      <c r="AD380" s="97">
        <v>0</v>
      </c>
      <c r="AE380" s="97">
        <v>0</v>
      </c>
      <c r="AF380" s="97">
        <v>0</v>
      </c>
      <c r="AG380" s="97">
        <v>0</v>
      </c>
      <c r="AH380" s="97">
        <v>0.24677939208581343</v>
      </c>
      <c r="AI380" s="99">
        <f t="shared" si="143"/>
        <v>175.96203022600417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721.71371572802741</v>
      </c>
      <c r="C381" s="43">
        <v>0</v>
      </c>
      <c r="D381" s="43">
        <v>717.98292028544256</v>
      </c>
      <c r="E381" s="43">
        <v>10.13329923616716</v>
      </c>
      <c r="F381" s="236"/>
      <c r="G381" s="43">
        <v>3.7625631151419863</v>
      </c>
      <c r="H381" s="53">
        <v>0</v>
      </c>
      <c r="I381" s="41">
        <f t="shared" si="141"/>
        <v>1453.5924983647792</v>
      </c>
      <c r="J381" s="1"/>
      <c r="K381" s="54" t="s">
        <v>19</v>
      </c>
      <c r="L381" s="43">
        <v>721.71371572802741</v>
      </c>
      <c r="M381" s="43">
        <v>0</v>
      </c>
      <c r="N381" s="43">
        <v>717.98292028544256</v>
      </c>
      <c r="O381" s="43">
        <v>10.13329923616716</v>
      </c>
      <c r="P381" s="43">
        <v>1.6746938073012152</v>
      </c>
      <c r="Q381" s="43">
        <v>3.7625631151419863</v>
      </c>
      <c r="R381" s="44">
        <v>0</v>
      </c>
      <c r="S381" s="45">
        <f t="shared" si="142"/>
        <v>1455.2671921720805</v>
      </c>
      <c r="U381" s="100" t="s">
        <v>89</v>
      </c>
      <c r="V381" s="92">
        <v>718.45316674982325</v>
      </c>
      <c r="W381" s="92">
        <v>0.73866269745118862</v>
      </c>
      <c r="X381" s="92">
        <v>3.7625631151419863</v>
      </c>
      <c r="Y381" s="92">
        <v>0</v>
      </c>
      <c r="Z381" s="92">
        <v>700.9175244006484</v>
      </c>
      <c r="AA381" s="92">
        <v>6.6896351868392099</v>
      </c>
      <c r="AB381" s="92">
        <v>1.6746938073012152</v>
      </c>
      <c r="AC381" s="93">
        <v>23.030946214874781</v>
      </c>
      <c r="AD381" s="92">
        <v>2.5218862807528812</v>
      </c>
      <c r="AE381" s="92">
        <v>0</v>
      </c>
      <c r="AF381" s="92">
        <v>0</v>
      </c>
      <c r="AG381" s="92">
        <v>17.065395884793951</v>
      </c>
      <c r="AH381" s="92">
        <v>3.4436640493279489</v>
      </c>
      <c r="AI381" s="95">
        <f t="shared" si="143"/>
        <v>1455.2671921720803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290.93554017790973</v>
      </c>
      <c r="C382" s="46">
        <v>0.21957064107424218</v>
      </c>
      <c r="D382" s="46">
        <v>22.377948954247522</v>
      </c>
      <c r="E382" s="46">
        <v>951.98626079095573</v>
      </c>
      <c r="F382" s="236"/>
      <c r="G382" s="46">
        <v>678.87122186778288</v>
      </c>
      <c r="H382" s="47">
        <v>9.2515719553753775E-2</v>
      </c>
      <c r="I382" s="48">
        <f t="shared" si="141"/>
        <v>1944.4830581515239</v>
      </c>
      <c r="J382" s="1"/>
      <c r="K382" s="49" t="s">
        <v>27</v>
      </c>
      <c r="L382" s="50">
        <v>290.93554017790973</v>
      </c>
      <c r="M382" s="50">
        <v>0.21957064107424218</v>
      </c>
      <c r="N382" s="50">
        <v>22.377948954247522</v>
      </c>
      <c r="O382" s="50">
        <v>951.98626079095573</v>
      </c>
      <c r="P382" s="50">
        <v>37.375084361547152</v>
      </c>
      <c r="Q382" s="50">
        <v>678.87122186778288</v>
      </c>
      <c r="R382" s="51">
        <v>9.2515719553753775E-2</v>
      </c>
      <c r="S382" s="52">
        <f t="shared" si="142"/>
        <v>1981.858142513071</v>
      </c>
      <c r="U382" s="96" t="s">
        <v>27</v>
      </c>
      <c r="V382" s="97">
        <v>168.64110752277904</v>
      </c>
      <c r="W382" s="97">
        <v>122.15948305887491</v>
      </c>
      <c r="X382" s="97">
        <v>678.87122186778288</v>
      </c>
      <c r="Y382" s="97">
        <v>0.21957064107424218</v>
      </c>
      <c r="Z382" s="97">
        <v>22.377948954247522</v>
      </c>
      <c r="AA382" s="97">
        <v>922.8137106840943</v>
      </c>
      <c r="AB382" s="97">
        <v>37.375084361547152</v>
      </c>
      <c r="AC382" s="98">
        <v>29.400015422670794</v>
      </c>
      <c r="AD382" s="97">
        <v>0.13494959625574227</v>
      </c>
      <c r="AE382" s="97">
        <v>0</v>
      </c>
      <c r="AF382" s="97">
        <v>9.2515719553753775E-2</v>
      </c>
      <c r="AG382" s="97">
        <v>0</v>
      </c>
      <c r="AH382" s="97">
        <v>29.172550106861305</v>
      </c>
      <c r="AI382" s="99">
        <f t="shared" si="143"/>
        <v>1981.8581425130708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206.95619319766843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206.95619319766843</v>
      </c>
      <c r="J383" s="1"/>
      <c r="K383" s="54" t="s">
        <v>26</v>
      </c>
      <c r="L383" s="43">
        <v>206.95619319766843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206.95619319766843</v>
      </c>
      <c r="U383" s="100" t="s">
        <v>26</v>
      </c>
      <c r="V383" s="92">
        <v>205.8232233322517</v>
      </c>
      <c r="W383" s="92">
        <v>0.2011885137114772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0.93178135170524767</v>
      </c>
      <c r="AD383" s="92">
        <v>0.93178135170524767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206.95619319766843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1.8001691887263929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1.8001691887263929</v>
      </c>
      <c r="J384" s="1"/>
      <c r="K384" s="49" t="s">
        <v>23</v>
      </c>
      <c r="L384" s="50">
        <v>1.8001691887263929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1.8001691887263929</v>
      </c>
      <c r="U384" s="96" t="s">
        <v>62</v>
      </c>
      <c r="V384" s="97">
        <v>1.8001691887263929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1.8001691887263929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713.25408600042419</v>
      </c>
      <c r="C385" s="43">
        <v>0</v>
      </c>
      <c r="D385" s="43">
        <v>44.238827967382129</v>
      </c>
      <c r="E385" s="43">
        <v>0</v>
      </c>
      <c r="F385" s="236"/>
      <c r="G385" s="43">
        <v>0</v>
      </c>
      <c r="H385" s="53">
        <v>0</v>
      </c>
      <c r="I385" s="41">
        <f t="shared" si="141"/>
        <v>757.49291396780632</v>
      </c>
      <c r="J385" s="1"/>
      <c r="K385" s="54" t="s">
        <v>24</v>
      </c>
      <c r="L385" s="43">
        <v>713.25408600042419</v>
      </c>
      <c r="M385" s="43">
        <v>0</v>
      </c>
      <c r="N385" s="43">
        <v>44.238827967382129</v>
      </c>
      <c r="O385" s="43">
        <v>0</v>
      </c>
      <c r="P385" s="43">
        <v>680.18299442759428</v>
      </c>
      <c r="Q385" s="43">
        <v>0</v>
      </c>
      <c r="R385" s="44">
        <v>0</v>
      </c>
      <c r="S385" s="45">
        <f t="shared" si="142"/>
        <v>1437.6759083954007</v>
      </c>
      <c r="U385" s="100" t="s">
        <v>24</v>
      </c>
      <c r="V385" s="92">
        <v>713.25408600042419</v>
      </c>
      <c r="W385" s="92">
        <v>0</v>
      </c>
      <c r="X385" s="92">
        <v>0</v>
      </c>
      <c r="Y385" s="92">
        <v>0</v>
      </c>
      <c r="Z385" s="92">
        <v>44.238827967382129</v>
      </c>
      <c r="AA385" s="92">
        <v>0</v>
      </c>
      <c r="AB385" s="92">
        <v>680.18299442759428</v>
      </c>
      <c r="AC385" s="93">
        <v>0</v>
      </c>
      <c r="AD385" s="92">
        <v>0</v>
      </c>
      <c r="AE385" s="92">
        <v>0</v>
      </c>
      <c r="AF385" s="92">
        <v>0</v>
      </c>
      <c r="AG385" s="92">
        <v>0</v>
      </c>
      <c r="AH385" s="92">
        <v>0</v>
      </c>
      <c r="AI385" s="95">
        <f t="shared" si="143"/>
        <v>1437.6759083954007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6.2972550609839901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6.2972550609839901</v>
      </c>
      <c r="J386" s="1"/>
      <c r="K386" s="49" t="s">
        <v>22</v>
      </c>
      <c r="L386" s="50">
        <v>6.2972550609839901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6.2972550609839901</v>
      </c>
      <c r="U386" s="96" t="s">
        <v>63</v>
      </c>
      <c r="V386" s="97">
        <v>6.2972550609839901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6.2972550609839901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15.830476526616446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15.830476526616446</v>
      </c>
      <c r="J387" s="1"/>
      <c r="K387" s="55" t="s">
        <v>66</v>
      </c>
      <c r="L387" s="43">
        <v>15.830476526616446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15.830476526616446</v>
      </c>
      <c r="U387" s="101" t="s">
        <v>64</v>
      </c>
      <c r="V387" s="92">
        <v>8.8018147886165892</v>
      </c>
      <c r="W387" s="92">
        <v>0.23336789180080131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5.2449435648508604</v>
      </c>
      <c r="AD387" s="94">
        <v>5.2449435648508604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14.280126245268251</v>
      </c>
      <c r="AJ387">
        <f t="shared" si="144"/>
        <v>1.5503502813481944</v>
      </c>
      <c r="AS387"/>
      <c r="BH387"/>
    </row>
    <row r="388" spans="1:60">
      <c r="A388" s="28" t="s">
        <v>25</v>
      </c>
      <c r="B388" s="56">
        <v>15.830476526616446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15.830476526616446</v>
      </c>
      <c r="J388" s="1"/>
      <c r="K388" s="59" t="s">
        <v>25</v>
      </c>
      <c r="L388" s="60">
        <v>15.830476526616446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15.830476526616446</v>
      </c>
      <c r="U388" s="102" t="s">
        <v>68</v>
      </c>
      <c r="V388" s="103">
        <v>9.7827373498060552</v>
      </c>
      <c r="W388" s="103">
        <v>0.23336789180080131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5.8143712850095897</v>
      </c>
      <c r="AD388" s="103">
        <v>5.8143712850095897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15.830476526616447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2133.117599870332</v>
      </c>
      <c r="C392" s="75">
        <f t="shared" ref="C392:H392" si="145">SUM(C371:C387)</f>
        <v>2.804891440368352</v>
      </c>
      <c r="D392" s="75">
        <f t="shared" si="145"/>
        <v>1060.0762698428557</v>
      </c>
      <c r="E392" s="75">
        <f t="shared" si="145"/>
        <v>9389.1328027267955</v>
      </c>
      <c r="F392" s="75">
        <f t="shared" si="145"/>
        <v>0</v>
      </c>
      <c r="G392" s="75">
        <f t="shared" si="145"/>
        <v>682.63378498292491</v>
      </c>
      <c r="H392" s="76">
        <f t="shared" si="145"/>
        <v>9.2515719553753775E-2</v>
      </c>
      <c r="I392" s="41">
        <f t="shared" si="141"/>
        <v>13267.857864582831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2133.117599870332</v>
      </c>
      <c r="M392" s="75">
        <f t="shared" ref="M392:R392" si="146">SUM(M371:M387)</f>
        <v>2.804891440368352</v>
      </c>
      <c r="N392" s="75">
        <f t="shared" si="146"/>
        <v>1060.0762698428557</v>
      </c>
      <c r="O392" s="75">
        <f t="shared" si="146"/>
        <v>9389.1328027267955</v>
      </c>
      <c r="P392" s="75">
        <f t="shared" si="146"/>
        <v>5240.2184493181994</v>
      </c>
      <c r="Q392" s="75">
        <f t="shared" si="146"/>
        <v>682.63378498292491</v>
      </c>
      <c r="R392" s="76">
        <f t="shared" si="146"/>
        <v>9.2515719553753775E-2</v>
      </c>
      <c r="S392" s="78">
        <f t="shared" si="142"/>
        <v>18508.076313901027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1999.4009866335807</v>
      </c>
      <c r="W392" s="111">
        <f t="shared" ref="W392:AH392" si="147">SUM(W371:W387)</f>
        <v>123.33270216183837</v>
      </c>
      <c r="X392" s="111">
        <f t="shared" si="147"/>
        <v>682.63378498292491</v>
      </c>
      <c r="Y392" s="111">
        <f t="shared" si="147"/>
        <v>2.804891440368352</v>
      </c>
      <c r="Z392" s="111">
        <f t="shared" si="147"/>
        <v>1043.0108739580614</v>
      </c>
      <c r="AA392" s="111">
        <f t="shared" si="147"/>
        <v>9323.963321685027</v>
      </c>
      <c r="AB392" s="111">
        <f t="shared" si="147"/>
        <v>5240.2184493181994</v>
      </c>
      <c r="AC392" s="111">
        <f t="shared" si="147"/>
        <v>91.160953439681364</v>
      </c>
      <c r="AD392" s="112">
        <f t="shared" si="147"/>
        <v>8.8335607935647324</v>
      </c>
      <c r="AE392" s="112">
        <f t="shared" si="147"/>
        <v>0</v>
      </c>
      <c r="AF392" s="112">
        <f t="shared" si="147"/>
        <v>9.2515719553753775E-2</v>
      </c>
      <c r="AG392" s="112">
        <f t="shared" si="147"/>
        <v>17.065395884793951</v>
      </c>
      <c r="AH392" s="112">
        <f t="shared" si="147"/>
        <v>65.169481041768933</v>
      </c>
      <c r="AI392" s="113">
        <f t="shared" si="143"/>
        <v>18506.525963619682</v>
      </c>
      <c r="AJ392">
        <f t="shared" si="144"/>
        <v>1.5503502813444356</v>
      </c>
      <c r="AS392"/>
      <c r="BH392"/>
    </row>
    <row r="393" spans="1:60" s="4" customFormat="1" ht="15" thickBot="1">
      <c r="A393" s="32" t="s">
        <v>87</v>
      </c>
      <c r="B393" s="114">
        <f>B392/$I392</f>
        <v>0.16077332314242437</v>
      </c>
      <c r="C393" s="114">
        <f t="shared" ref="C393:I393" si="148">C392/$I392</f>
        <v>2.1140499611890768E-4</v>
      </c>
      <c r="D393" s="114">
        <f t="shared" si="148"/>
        <v>7.9898072519499874E-2</v>
      </c>
      <c r="E393" s="114">
        <f t="shared" si="148"/>
        <v>0.70766003815808964</v>
      </c>
      <c r="F393" s="114">
        <f t="shared" si="148"/>
        <v>0</v>
      </c>
      <c r="G393" s="114">
        <f t="shared" si="148"/>
        <v>5.1450188263257243E-2</v>
      </c>
      <c r="H393" s="115">
        <f t="shared" si="148"/>
        <v>6.9729206099437407E-6</v>
      </c>
      <c r="I393" s="116">
        <f t="shared" si="148"/>
        <v>1</v>
      </c>
      <c r="J393"/>
      <c r="K393" s="81" t="s">
        <v>87</v>
      </c>
      <c r="L393" s="82">
        <f>L392/$S392</f>
        <v>0.11525333933641674</v>
      </c>
      <c r="M393" s="82">
        <f t="shared" ref="M393:S393" si="149">M392/$S392</f>
        <v>1.5154959342055755E-4</v>
      </c>
      <c r="N393" s="82">
        <f t="shared" si="149"/>
        <v>5.727641554226004E-2</v>
      </c>
      <c r="O393" s="82">
        <f t="shared" si="149"/>
        <v>0.50729922675296168</v>
      </c>
      <c r="P393" s="82">
        <f t="shared" si="149"/>
        <v>0.28313144815500796</v>
      </c>
      <c r="Q393" s="82">
        <f t="shared" si="149"/>
        <v>3.688302195243344E-2</v>
      </c>
      <c r="R393" s="83">
        <f t="shared" si="149"/>
        <v>4.9986674997804698E-6</v>
      </c>
      <c r="S393" s="84">
        <f t="shared" si="149"/>
        <v>1</v>
      </c>
      <c r="U393" s="117" t="s">
        <v>87</v>
      </c>
      <c r="V393" s="118">
        <f>V392/$I392</f>
        <v>0.15069508635382461</v>
      </c>
      <c r="W393" s="118">
        <f t="shared" ref="W393:AC393" si="150">W392/$I392</f>
        <v>9.295600195647423E-3</v>
      </c>
      <c r="X393" s="118">
        <f t="shared" si="150"/>
        <v>5.1450188263257243E-2</v>
      </c>
      <c r="Y393" s="118">
        <f t="shared" si="150"/>
        <v>2.1140499611890768E-4</v>
      </c>
      <c r="Z393" s="118">
        <f t="shared" si="150"/>
        <v>7.8611851634488084E-2</v>
      </c>
      <c r="AA393" s="118">
        <f t="shared" si="150"/>
        <v>0.70274820674514304</v>
      </c>
      <c r="AB393" s="118">
        <f t="shared" si="150"/>
        <v>0.39495587779142693</v>
      </c>
      <c r="AC393" s="118">
        <f t="shared" si="150"/>
        <v>6.8708117293769071E-3</v>
      </c>
      <c r="AD393" s="118">
        <f t="shared" ref="AD393:AH393" si="151">AD392/$AI392</f>
        <v>4.7732139521646779E-4</v>
      </c>
      <c r="AE393" s="118">
        <f t="shared" si="151"/>
        <v>0</v>
      </c>
      <c r="AF393" s="118">
        <f t="shared" si="151"/>
        <v>4.9990862539853307E-6</v>
      </c>
      <c r="AG393" s="118">
        <f t="shared" si="151"/>
        <v>9.2212854634853025E-4</v>
      </c>
      <c r="AH393" s="118">
        <f t="shared" si="151"/>
        <v>3.5214324487415826E-3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2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16.12362671835751</v>
      </c>
      <c r="C401" s="43">
        <v>0.85946837517897268</v>
      </c>
      <c r="D401" s="43">
        <v>5.2255677210881553</v>
      </c>
      <c r="E401" s="43">
        <v>0</v>
      </c>
      <c r="F401" s="236"/>
      <c r="G401" s="43">
        <v>0</v>
      </c>
      <c r="H401" s="53">
        <v>0</v>
      </c>
      <c r="I401" s="41">
        <f t="shared" si="152"/>
        <v>22.208662814624638</v>
      </c>
      <c r="J401" s="1"/>
      <c r="K401" s="54" t="s">
        <v>16</v>
      </c>
      <c r="L401" s="43">
        <v>16.12362671835751</v>
      </c>
      <c r="M401" s="43">
        <v>0.85946837517897268</v>
      </c>
      <c r="N401" s="43">
        <v>5.2255677210881553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22.208662814624638</v>
      </c>
      <c r="U401" s="100" t="s">
        <v>16</v>
      </c>
      <c r="V401" s="92">
        <v>16.12362671835751</v>
      </c>
      <c r="W401" s="92">
        <v>0</v>
      </c>
      <c r="X401" s="92">
        <v>0</v>
      </c>
      <c r="Y401" s="92">
        <v>0.85946837517897268</v>
      </c>
      <c r="Z401" s="92">
        <v>5.2255677210881553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22.208662814624638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1.108600357327026</v>
      </c>
      <c r="C402" s="46">
        <v>5.9093835678412955E-2</v>
      </c>
      <c r="D402" s="46">
        <v>0.35929052092475089</v>
      </c>
      <c r="E402" s="46">
        <v>0</v>
      </c>
      <c r="F402" s="236"/>
      <c r="G402" s="46">
        <v>0</v>
      </c>
      <c r="H402" s="47">
        <v>0</v>
      </c>
      <c r="I402" s="48">
        <f t="shared" si="152"/>
        <v>1.5269847139301898</v>
      </c>
      <c r="J402" s="1"/>
      <c r="K402" s="49" t="s">
        <v>15</v>
      </c>
      <c r="L402" s="50">
        <v>1.108600357327026</v>
      </c>
      <c r="M402" s="50">
        <v>5.9093835678412955E-2</v>
      </c>
      <c r="N402" s="50">
        <v>0.35929052092475089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1.5269847139301898</v>
      </c>
      <c r="U402" s="96" t="s">
        <v>59</v>
      </c>
      <c r="V402" s="97">
        <v>1.108600357327026</v>
      </c>
      <c r="W402" s="97">
        <v>0</v>
      </c>
      <c r="X402" s="97">
        <v>0</v>
      </c>
      <c r="Y402" s="97">
        <v>5.9093835678412955E-2</v>
      </c>
      <c r="Z402" s="97">
        <v>0.35929052092475089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1.5269847139301898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4.4815981317561091</v>
      </c>
      <c r="F403" s="236"/>
      <c r="G403" s="43">
        <v>0</v>
      </c>
      <c r="H403" s="53">
        <v>0</v>
      </c>
      <c r="I403" s="41">
        <f t="shared" si="152"/>
        <v>4.4815981317561091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4.4815981317561091</v>
      </c>
      <c r="P403" s="43">
        <v>35.385038550729909</v>
      </c>
      <c r="Q403" s="43">
        <v>0</v>
      </c>
      <c r="R403" s="44">
        <v>0</v>
      </c>
      <c r="S403" s="45">
        <f t="shared" si="153"/>
        <v>39.866636682486018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4.4815981317561091</v>
      </c>
      <c r="AB403" s="92">
        <v>35.385038550729909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39.866636682486018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0</v>
      </c>
      <c r="D404" s="46">
        <v>0</v>
      </c>
      <c r="E404" s="46">
        <v>0</v>
      </c>
      <c r="F404" s="236"/>
      <c r="G404" s="46">
        <v>0</v>
      </c>
      <c r="H404" s="47">
        <v>0</v>
      </c>
      <c r="I404" s="48">
        <f t="shared" si="152"/>
        <v>0</v>
      </c>
      <c r="J404" s="1"/>
      <c r="K404" s="49" t="s">
        <v>12</v>
      </c>
      <c r="L404" s="50">
        <v>0</v>
      </c>
      <c r="M404" s="50">
        <v>0</v>
      </c>
      <c r="N404" s="50">
        <v>0</v>
      </c>
      <c r="O404" s="50">
        <v>0</v>
      </c>
      <c r="P404" s="50">
        <v>11.326360753898532</v>
      </c>
      <c r="Q404" s="50">
        <v>0</v>
      </c>
      <c r="R404" s="51">
        <v>0</v>
      </c>
      <c r="S404" s="52">
        <f t="shared" si="153"/>
        <v>11.326360753898532</v>
      </c>
      <c r="U404" s="96" t="s">
        <v>12</v>
      </c>
      <c r="V404" s="97">
        <v>0</v>
      </c>
      <c r="W404" s="97">
        <v>0</v>
      </c>
      <c r="X404" s="97">
        <v>0</v>
      </c>
      <c r="Y404" s="97">
        <v>0</v>
      </c>
      <c r="Z404" s="97">
        <v>0</v>
      </c>
      <c r="AA404" s="97">
        <v>0</v>
      </c>
      <c r="AB404" s="97">
        <v>11.326360753898532</v>
      </c>
      <c r="AC404" s="98">
        <v>0</v>
      </c>
      <c r="AD404" s="97">
        <v>0</v>
      </c>
      <c r="AE404" s="97">
        <v>0</v>
      </c>
      <c r="AF404" s="97">
        <v>0</v>
      </c>
      <c r="AG404" s="97">
        <v>0</v>
      </c>
      <c r="AH404" s="97">
        <v>0</v>
      </c>
      <c r="AI404" s="99">
        <f t="shared" si="154"/>
        <v>11.326360753898532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0</v>
      </c>
      <c r="C406" s="46">
        <v>0</v>
      </c>
      <c r="D406" s="46">
        <v>0</v>
      </c>
      <c r="E406" s="46">
        <v>6.033621245887403</v>
      </c>
      <c r="F406" s="236"/>
      <c r="G406" s="46">
        <v>0</v>
      </c>
      <c r="H406" s="47">
        <v>0</v>
      </c>
      <c r="I406" s="48">
        <f t="shared" si="152"/>
        <v>6.033621245887403</v>
      </c>
      <c r="J406" s="1"/>
      <c r="K406" s="49" t="s">
        <v>17</v>
      </c>
      <c r="L406" s="50">
        <v>0</v>
      </c>
      <c r="M406" s="50">
        <v>0</v>
      </c>
      <c r="N406" s="50">
        <v>0</v>
      </c>
      <c r="O406" s="50">
        <v>6.033621245887403</v>
      </c>
      <c r="P406" s="50">
        <v>0</v>
      </c>
      <c r="Q406" s="50">
        <v>0</v>
      </c>
      <c r="R406" s="51">
        <v>0</v>
      </c>
      <c r="S406" s="52">
        <f t="shared" si="153"/>
        <v>6.033621245887403</v>
      </c>
      <c r="U406" s="96" t="s">
        <v>17</v>
      </c>
      <c r="V406" s="97">
        <v>0</v>
      </c>
      <c r="W406" s="97">
        <v>0</v>
      </c>
      <c r="X406" s="97">
        <v>0</v>
      </c>
      <c r="Y406" s="97">
        <v>0</v>
      </c>
      <c r="Z406" s="97">
        <v>0</v>
      </c>
      <c r="AA406" s="97">
        <v>0</v>
      </c>
      <c r="AB406" s="97">
        <v>0</v>
      </c>
      <c r="AC406" s="98">
        <v>6.033621245887403</v>
      </c>
      <c r="AD406" s="97">
        <v>0</v>
      </c>
      <c r="AE406" s="97">
        <v>0</v>
      </c>
      <c r="AF406" s="97">
        <v>0</v>
      </c>
      <c r="AG406" s="97">
        <v>0</v>
      </c>
      <c r="AH406" s="97">
        <v>6.033621245887403</v>
      </c>
      <c r="AI406" s="99">
        <f t="shared" si="154"/>
        <v>6.033621245887403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84.971463144129174</v>
      </c>
      <c r="C407" s="43">
        <v>702.00612463511948</v>
      </c>
      <c r="D407" s="43">
        <v>481.79437804325153</v>
      </c>
      <c r="E407" s="43">
        <v>156.1306353978724</v>
      </c>
      <c r="F407" s="236"/>
      <c r="G407" s="43">
        <v>0</v>
      </c>
      <c r="H407" s="53">
        <v>0</v>
      </c>
      <c r="I407" s="41">
        <f t="shared" si="152"/>
        <v>1424.9026012203724</v>
      </c>
      <c r="J407" s="1"/>
      <c r="K407" s="54" t="s">
        <v>19</v>
      </c>
      <c r="L407" s="43">
        <v>84.971463144129174</v>
      </c>
      <c r="M407" s="43">
        <v>702.00612463511948</v>
      </c>
      <c r="N407" s="43">
        <v>481.79437804325153</v>
      </c>
      <c r="O407" s="43">
        <v>156.1306353978724</v>
      </c>
      <c r="P407" s="43">
        <v>0</v>
      </c>
      <c r="Q407" s="43">
        <v>0</v>
      </c>
      <c r="R407" s="44">
        <v>0</v>
      </c>
      <c r="S407" s="45">
        <f t="shared" si="153"/>
        <v>1424.9026012203724</v>
      </c>
      <c r="U407" s="100" t="s">
        <v>89</v>
      </c>
      <c r="V407" s="92">
        <v>84.971463144129174</v>
      </c>
      <c r="W407" s="92">
        <v>0</v>
      </c>
      <c r="X407" s="92">
        <v>0</v>
      </c>
      <c r="Y407" s="92">
        <v>702.00612463511948</v>
      </c>
      <c r="Z407" s="92">
        <v>481.79437804325153</v>
      </c>
      <c r="AA407" s="92">
        <v>156.1306353978724</v>
      </c>
      <c r="AB407" s="92">
        <v>0</v>
      </c>
      <c r="AC407" s="93">
        <v>0</v>
      </c>
      <c r="AD407" s="92">
        <v>0</v>
      </c>
      <c r="AE407" s="92">
        <v>0</v>
      </c>
      <c r="AF407" s="92">
        <v>0</v>
      </c>
      <c r="AG407" s="92">
        <v>0</v>
      </c>
      <c r="AH407" s="92">
        <v>0</v>
      </c>
      <c r="AI407" s="95">
        <f t="shared" si="154"/>
        <v>1424.9026012203724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58.998002047769567</v>
      </c>
      <c r="C408" s="46">
        <v>6.9304186108168402</v>
      </c>
      <c r="D408" s="46">
        <v>40.799210616046068</v>
      </c>
      <c r="E408" s="46">
        <v>893.53683995718075</v>
      </c>
      <c r="F408" s="236"/>
      <c r="G408" s="46">
        <v>131.80452418392252</v>
      </c>
      <c r="H408" s="47">
        <v>0</v>
      </c>
      <c r="I408" s="48">
        <f t="shared" si="152"/>
        <v>1132.0689954157358</v>
      </c>
      <c r="J408" s="1"/>
      <c r="K408" s="49" t="s">
        <v>27</v>
      </c>
      <c r="L408" s="50">
        <v>58.998002047769567</v>
      </c>
      <c r="M408" s="50">
        <v>6.9304186108168402</v>
      </c>
      <c r="N408" s="50">
        <v>40.799210616046068</v>
      </c>
      <c r="O408" s="50">
        <v>893.53683995718075</v>
      </c>
      <c r="P408" s="50">
        <v>1.8832638616665904</v>
      </c>
      <c r="Q408" s="50">
        <v>131.80452418392252</v>
      </c>
      <c r="R408" s="51">
        <v>0</v>
      </c>
      <c r="S408" s="52">
        <f t="shared" si="153"/>
        <v>1133.9522592774024</v>
      </c>
      <c r="U408" s="96" t="s">
        <v>27</v>
      </c>
      <c r="V408" s="97">
        <v>14.893882210848398</v>
      </c>
      <c r="W408" s="97">
        <v>32.003234860372771</v>
      </c>
      <c r="X408" s="97">
        <v>131.80452418392252</v>
      </c>
      <c r="Y408" s="97">
        <v>6.9304186108168402</v>
      </c>
      <c r="Z408" s="97">
        <v>40.799210616046068</v>
      </c>
      <c r="AA408" s="97">
        <v>892.07923997568685</v>
      </c>
      <c r="AB408" s="97">
        <v>1.8832638616665904</v>
      </c>
      <c r="AC408" s="98">
        <v>13.558484958042332</v>
      </c>
      <c r="AD408" s="97">
        <v>12.100884976548391</v>
      </c>
      <c r="AE408" s="97">
        <v>0</v>
      </c>
      <c r="AF408" s="97">
        <v>0</v>
      </c>
      <c r="AG408" s="97">
        <v>0</v>
      </c>
      <c r="AH408" s="97">
        <v>1.4575999814939398</v>
      </c>
      <c r="AI408" s="99">
        <f t="shared" si="154"/>
        <v>1133.9522592774024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21.004606051175898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21.004606051175898</v>
      </c>
      <c r="J409" s="1"/>
      <c r="K409" s="54" t="s">
        <v>26</v>
      </c>
      <c r="L409" s="43">
        <v>21.004606051175898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21.004606051175898</v>
      </c>
      <c r="U409" s="100" t="s">
        <v>26</v>
      </c>
      <c r="V409" s="92">
        <v>21.004606051175898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0</v>
      </c>
      <c r="AD409" s="92">
        <v>0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21.004606051175898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0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0</v>
      </c>
      <c r="J410" s="1"/>
      <c r="K410" s="49" t="s">
        <v>23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0</v>
      </c>
      <c r="U410" s="96" t="s">
        <v>62</v>
      </c>
      <c r="V410" s="97">
        <v>0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0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9.4401020572497867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9.4401020572497867</v>
      </c>
      <c r="J411" s="1"/>
      <c r="K411" s="54" t="s">
        <v>24</v>
      </c>
      <c r="L411" s="43">
        <v>9.4401020572497867</v>
      </c>
      <c r="M411" s="43">
        <v>0</v>
      </c>
      <c r="N411" s="43">
        <v>0</v>
      </c>
      <c r="O411" s="43">
        <v>0</v>
      </c>
      <c r="P411" s="43">
        <v>2.1956834567346104</v>
      </c>
      <c r="Q411" s="43">
        <v>0</v>
      </c>
      <c r="R411" s="44">
        <v>0</v>
      </c>
      <c r="S411" s="45">
        <f t="shared" si="153"/>
        <v>11.635785513984397</v>
      </c>
      <c r="U411" s="100" t="s">
        <v>24</v>
      </c>
      <c r="V411" s="92">
        <v>9.4401020572497867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2.1956834567346104</v>
      </c>
      <c r="AC411" s="93">
        <v>0</v>
      </c>
      <c r="AD411" s="92">
        <v>0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11.635785513984397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152"/>
        <v>0</v>
      </c>
      <c r="J412" s="1"/>
      <c r="K412" s="49" t="s">
        <v>22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</v>
      </c>
      <c r="U412" s="96" t="s">
        <v>63</v>
      </c>
      <c r="V412" s="97">
        <v>0</v>
      </c>
      <c r="W412" s="97">
        <v>0</v>
      </c>
      <c r="X412" s="97">
        <v>0</v>
      </c>
      <c r="Y412" s="97">
        <v>0</v>
      </c>
      <c r="Z412" s="97">
        <v>0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2.8137012415075238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2.8137012415075238</v>
      </c>
      <c r="J413" s="1"/>
      <c r="K413" s="55" t="s">
        <v>66</v>
      </c>
      <c r="L413" s="43">
        <v>2.8137012415075238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2.8137012415075238</v>
      </c>
      <c r="U413" s="101" t="s">
        <v>64</v>
      </c>
      <c r="V413" s="92">
        <v>2.8137012415075238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2.8137012415075238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2.8137012415075238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2.8137012415075238</v>
      </c>
      <c r="J414" s="1"/>
      <c r="K414" s="59" t="s">
        <v>25</v>
      </c>
      <c r="L414" s="60">
        <v>2.8137012415075238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2.8137012415075238</v>
      </c>
      <c r="U414" s="102" t="s">
        <v>68</v>
      </c>
      <c r="V414" s="103">
        <v>2.8137012415075238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2.8137012415075238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194.46010161751647</v>
      </c>
      <c r="C418" s="75">
        <f t="shared" ref="C418:H418" si="156">SUM(C397:C413)</f>
        <v>709.85510545679369</v>
      </c>
      <c r="D418" s="75">
        <f t="shared" si="156"/>
        <v>528.17844690131051</v>
      </c>
      <c r="E418" s="75">
        <f t="shared" si="156"/>
        <v>1060.1826947326967</v>
      </c>
      <c r="F418" s="75">
        <f t="shared" si="156"/>
        <v>0</v>
      </c>
      <c r="G418" s="75">
        <f t="shared" si="156"/>
        <v>131.80452418392252</v>
      </c>
      <c r="H418" s="76">
        <f t="shared" si="156"/>
        <v>0</v>
      </c>
      <c r="I418" s="41">
        <f t="shared" si="152"/>
        <v>2624.4808728922399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194.46010161751647</v>
      </c>
      <c r="M418" s="75">
        <f t="shared" ref="M418:R418" si="157">SUM(M397:M413)</f>
        <v>709.85510545679369</v>
      </c>
      <c r="N418" s="75">
        <f t="shared" si="157"/>
        <v>528.17844690131051</v>
      </c>
      <c r="O418" s="75">
        <f t="shared" si="157"/>
        <v>1060.1826947326967</v>
      </c>
      <c r="P418" s="75">
        <f t="shared" si="157"/>
        <v>50.790346623029649</v>
      </c>
      <c r="Q418" s="75">
        <f t="shared" si="157"/>
        <v>131.80452418392252</v>
      </c>
      <c r="R418" s="76">
        <f t="shared" si="157"/>
        <v>0</v>
      </c>
      <c r="S418" s="78">
        <f t="shared" si="153"/>
        <v>2675.2712195152694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150.3559817805953</v>
      </c>
      <c r="W418" s="111">
        <f t="shared" ref="W418:AH418" si="158">SUM(W397:W413)</f>
        <v>32.003234860372771</v>
      </c>
      <c r="X418" s="111">
        <f t="shared" si="158"/>
        <v>131.80452418392252</v>
      </c>
      <c r="Y418" s="111">
        <f t="shared" si="158"/>
        <v>709.85510545679369</v>
      </c>
      <c r="Z418" s="111">
        <f t="shared" si="158"/>
        <v>528.17844690131051</v>
      </c>
      <c r="AA418" s="111">
        <f t="shared" si="158"/>
        <v>1052.6914735053153</v>
      </c>
      <c r="AB418" s="111">
        <f t="shared" si="158"/>
        <v>50.790346623029649</v>
      </c>
      <c r="AC418" s="111">
        <f t="shared" si="158"/>
        <v>19.592106203929735</v>
      </c>
      <c r="AD418" s="112">
        <f t="shared" si="158"/>
        <v>12.100884976548391</v>
      </c>
      <c r="AE418" s="112">
        <f t="shared" si="158"/>
        <v>0</v>
      </c>
      <c r="AF418" s="112">
        <f t="shared" si="158"/>
        <v>0</v>
      </c>
      <c r="AG418" s="112">
        <f t="shared" si="158"/>
        <v>0</v>
      </c>
      <c r="AH418" s="112">
        <f t="shared" si="158"/>
        <v>7.4912212273813426</v>
      </c>
      <c r="AI418" s="113">
        <f t="shared" si="154"/>
        <v>2675.2712195152694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7.4094691878328248E-2</v>
      </c>
      <c r="C419" s="114">
        <f t="shared" ref="C419:I419" si="159">C418/$I418</f>
        <v>0.2704744823209615</v>
      </c>
      <c r="D419" s="114">
        <f t="shared" si="159"/>
        <v>0.2012506367856457</v>
      </c>
      <c r="E419" s="114">
        <f t="shared" si="159"/>
        <v>0.4039590098305233</v>
      </c>
      <c r="F419" s="114">
        <f t="shared" si="159"/>
        <v>0</v>
      </c>
      <c r="G419" s="114">
        <f t="shared" si="159"/>
        <v>5.0221179184541297E-2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7.2687995220443696E-2</v>
      </c>
      <c r="M419" s="82">
        <f t="shared" ref="M419:S419" si="160">M418/$S418</f>
        <v>0.26533949166672227</v>
      </c>
      <c r="N419" s="82">
        <f t="shared" si="160"/>
        <v>0.1974298691842582</v>
      </c>
      <c r="O419" s="82">
        <f t="shared" si="160"/>
        <v>0.39628979932912767</v>
      </c>
      <c r="P419" s="82">
        <f t="shared" si="160"/>
        <v>1.8985120556200025E-2</v>
      </c>
      <c r="Q419" s="82">
        <f t="shared" si="160"/>
        <v>4.9267724043248258E-2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5.7289799035532489E-2</v>
      </c>
      <c r="W419" s="118">
        <f t="shared" ref="W419:AC419" si="161">W418/$I418</f>
        <v>1.2194120060438639E-2</v>
      </c>
      <c r="X419" s="118">
        <f t="shared" si="161"/>
        <v>5.0221179184541297E-2</v>
      </c>
      <c r="Y419" s="118">
        <f t="shared" si="161"/>
        <v>0.2704744823209615</v>
      </c>
      <c r="Z419" s="118">
        <f t="shared" si="161"/>
        <v>0.2012506367856457</v>
      </c>
      <c r="AA419" s="118">
        <f t="shared" si="161"/>
        <v>0.40110464678114588</v>
      </c>
      <c r="AB419" s="118">
        <f t="shared" si="161"/>
        <v>1.9352530684309192E-2</v>
      </c>
      <c r="AC419" s="118">
        <f t="shared" si="161"/>
        <v>7.4651358317345141E-3</v>
      </c>
      <c r="AD419" s="118">
        <f t="shared" ref="AD419:AH419" si="162">AD418/$AI418</f>
        <v>4.523236705226823E-3</v>
      </c>
      <c r="AE419" s="118">
        <f t="shared" si="162"/>
        <v>0</v>
      </c>
      <c r="AF419" s="118">
        <f t="shared" si="162"/>
        <v>0</v>
      </c>
      <c r="AG419" s="118">
        <f t="shared" si="162"/>
        <v>0</v>
      </c>
      <c r="AH419" s="118">
        <f t="shared" si="162"/>
        <v>2.8001726227738031E-3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3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52.836339791004654</v>
      </c>
      <c r="C427" s="43">
        <v>0</v>
      </c>
      <c r="D427" s="43">
        <v>16.427458414820869</v>
      </c>
      <c r="E427" s="43">
        <v>0</v>
      </c>
      <c r="F427" s="236"/>
      <c r="G427" s="43">
        <v>0</v>
      </c>
      <c r="H427" s="53">
        <v>0</v>
      </c>
      <c r="I427" s="41">
        <f t="shared" si="163"/>
        <v>69.263798205825523</v>
      </c>
      <c r="J427" s="1"/>
      <c r="K427" s="54" t="s">
        <v>16</v>
      </c>
      <c r="L427" s="43">
        <v>52.836339791004654</v>
      </c>
      <c r="M427" s="43">
        <v>0</v>
      </c>
      <c r="N427" s="43">
        <v>16.427458414820869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69.263798205825523</v>
      </c>
      <c r="U427" s="100" t="s">
        <v>16</v>
      </c>
      <c r="V427" s="92">
        <v>52.836339791004654</v>
      </c>
      <c r="W427" s="92">
        <v>0</v>
      </c>
      <c r="X427" s="92">
        <v>0</v>
      </c>
      <c r="Y427" s="92">
        <v>0</v>
      </c>
      <c r="Z427" s="92">
        <v>16.427458414820869</v>
      </c>
      <c r="AA427" s="92">
        <v>0</v>
      </c>
      <c r="AB427" s="92">
        <v>0</v>
      </c>
      <c r="AC427" s="93">
        <v>0</v>
      </c>
      <c r="AD427" s="94">
        <v>0</v>
      </c>
      <c r="AE427" s="94">
        <v>0</v>
      </c>
      <c r="AF427" s="94">
        <v>0</v>
      </c>
      <c r="AG427" s="94">
        <v>0</v>
      </c>
      <c r="AH427" s="94">
        <v>0</v>
      </c>
      <c r="AI427" s="95">
        <f t="shared" si="165"/>
        <v>69.263798205825523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19.331087693177494</v>
      </c>
      <c r="C428" s="46">
        <v>0</v>
      </c>
      <c r="D428" s="46">
        <v>0</v>
      </c>
      <c r="E428" s="46">
        <v>0</v>
      </c>
      <c r="F428" s="236"/>
      <c r="G428" s="46">
        <v>0</v>
      </c>
      <c r="H428" s="47">
        <v>0</v>
      </c>
      <c r="I428" s="48">
        <f t="shared" si="163"/>
        <v>19.331087693177494</v>
      </c>
      <c r="J428" s="1"/>
      <c r="K428" s="49" t="s">
        <v>15</v>
      </c>
      <c r="L428" s="50">
        <v>19.331087693177494</v>
      </c>
      <c r="M428" s="50">
        <v>0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f t="shared" si="164"/>
        <v>19.331087693177494</v>
      </c>
      <c r="U428" s="96" t="s">
        <v>59</v>
      </c>
      <c r="V428" s="97">
        <v>16.431424539200876</v>
      </c>
      <c r="W428" s="97">
        <v>0</v>
      </c>
      <c r="X428" s="97">
        <v>0</v>
      </c>
      <c r="Y428" s="97">
        <v>0</v>
      </c>
      <c r="Z428" s="97">
        <v>0</v>
      </c>
      <c r="AA428" s="97">
        <v>0</v>
      </c>
      <c r="AB428" s="97">
        <v>0</v>
      </c>
      <c r="AC428" s="98">
        <v>2.8996631539766242</v>
      </c>
      <c r="AD428" s="97">
        <v>2.8996631539766242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19.331087693177501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13.248541232472581</v>
      </c>
      <c r="F429" s="236"/>
      <c r="G429" s="43">
        <v>0</v>
      </c>
      <c r="H429" s="53">
        <v>0</v>
      </c>
      <c r="I429" s="41">
        <f t="shared" si="163"/>
        <v>13.248541232472581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13.248541232472581</v>
      </c>
      <c r="P429" s="43">
        <v>471.70375402159124</v>
      </c>
      <c r="Q429" s="43">
        <v>0</v>
      </c>
      <c r="R429" s="44">
        <v>0</v>
      </c>
      <c r="S429" s="45">
        <f t="shared" si="164"/>
        <v>484.95229525406381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0.36327545735314559</v>
      </c>
      <c r="AB429" s="92">
        <v>471.70375402159124</v>
      </c>
      <c r="AC429" s="93">
        <v>12.885265775119434</v>
      </c>
      <c r="AD429" s="92">
        <v>0</v>
      </c>
      <c r="AE429" s="92">
        <v>0</v>
      </c>
      <c r="AF429" s="92">
        <v>0</v>
      </c>
      <c r="AG429" s="92">
        <v>0</v>
      </c>
      <c r="AH429" s="92">
        <v>12.885265775119434</v>
      </c>
      <c r="AI429" s="95">
        <f t="shared" si="165"/>
        <v>484.95229525406381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27.23643851429911</v>
      </c>
      <c r="Q430" s="50">
        <v>0</v>
      </c>
      <c r="R430" s="51">
        <v>0</v>
      </c>
      <c r="S430" s="52">
        <f t="shared" si="164"/>
        <v>27.23643851429911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27.23643851429911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27.23643851429911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1.9467596945354444</v>
      </c>
      <c r="C432" s="46">
        <v>0</v>
      </c>
      <c r="D432" s="46">
        <v>25.506091561495282</v>
      </c>
      <c r="E432" s="46">
        <v>2.4564567781956459</v>
      </c>
      <c r="F432" s="236"/>
      <c r="G432" s="46">
        <v>0</v>
      </c>
      <c r="H432" s="47">
        <v>0</v>
      </c>
      <c r="I432" s="48">
        <f t="shared" si="163"/>
        <v>29.90930803422637</v>
      </c>
      <c r="J432" s="1"/>
      <c r="K432" s="49" t="s">
        <v>17</v>
      </c>
      <c r="L432" s="50">
        <v>1.9467596945354444</v>
      </c>
      <c r="M432" s="50">
        <v>0</v>
      </c>
      <c r="N432" s="50">
        <v>25.506091561495282</v>
      </c>
      <c r="O432" s="50">
        <v>2.4564567781956459</v>
      </c>
      <c r="P432" s="50">
        <v>1.670713502571834</v>
      </c>
      <c r="Q432" s="50">
        <v>0</v>
      </c>
      <c r="R432" s="51">
        <v>0</v>
      </c>
      <c r="S432" s="52">
        <f t="shared" si="164"/>
        <v>31.580021536798206</v>
      </c>
      <c r="U432" s="96" t="s">
        <v>17</v>
      </c>
      <c r="V432" s="97">
        <v>1.9467596945354444</v>
      </c>
      <c r="W432" s="97">
        <v>0</v>
      </c>
      <c r="X432" s="97">
        <v>0</v>
      </c>
      <c r="Y432" s="97">
        <v>0</v>
      </c>
      <c r="Z432" s="97">
        <v>25.506091561495282</v>
      </c>
      <c r="AA432" s="97">
        <v>0.17697815404867676</v>
      </c>
      <c r="AB432" s="97">
        <v>1.670713502571834</v>
      </c>
      <c r="AC432" s="98">
        <v>2.2794786241469684</v>
      </c>
      <c r="AD432" s="97">
        <v>0</v>
      </c>
      <c r="AE432" s="97">
        <v>0</v>
      </c>
      <c r="AF432" s="97">
        <v>0</v>
      </c>
      <c r="AG432" s="97">
        <v>0</v>
      </c>
      <c r="AH432" s="97">
        <v>2.2794786241469684</v>
      </c>
      <c r="AI432" s="99">
        <f t="shared" si="165"/>
        <v>31.580021536798206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494.7545051595871</v>
      </c>
      <c r="C433" s="43">
        <v>366.03827228246024</v>
      </c>
      <c r="D433" s="43">
        <v>748.42917182050803</v>
      </c>
      <c r="E433" s="43">
        <v>93.763842637293848</v>
      </c>
      <c r="F433" s="236"/>
      <c r="G433" s="43">
        <v>0</v>
      </c>
      <c r="H433" s="53">
        <v>0</v>
      </c>
      <c r="I433" s="41">
        <f t="shared" si="163"/>
        <v>1702.9857918998493</v>
      </c>
      <c r="J433" s="1"/>
      <c r="K433" s="54" t="s">
        <v>19</v>
      </c>
      <c r="L433" s="43">
        <v>494.7545051595871</v>
      </c>
      <c r="M433" s="43">
        <v>366.03827228246024</v>
      </c>
      <c r="N433" s="43">
        <v>748.42917182050803</v>
      </c>
      <c r="O433" s="43">
        <v>93.763842637293848</v>
      </c>
      <c r="P433" s="43">
        <v>0</v>
      </c>
      <c r="Q433" s="43">
        <v>0</v>
      </c>
      <c r="R433" s="44">
        <v>0</v>
      </c>
      <c r="S433" s="45">
        <f t="shared" si="164"/>
        <v>1702.9857918998493</v>
      </c>
      <c r="U433" s="100" t="s">
        <v>89</v>
      </c>
      <c r="V433" s="92">
        <v>475.52226243682389</v>
      </c>
      <c r="W433" s="92">
        <v>19.051108026759245</v>
      </c>
      <c r="X433" s="92">
        <v>0</v>
      </c>
      <c r="Y433" s="92">
        <v>366.03827228246024</v>
      </c>
      <c r="Z433" s="92">
        <v>683.33895156062579</v>
      </c>
      <c r="AA433" s="92">
        <v>93.763842637293848</v>
      </c>
      <c r="AB433" s="92">
        <v>0</v>
      </c>
      <c r="AC433" s="93">
        <v>65.271354955886125</v>
      </c>
      <c r="AD433" s="92">
        <v>0.18113469600386378</v>
      </c>
      <c r="AE433" s="92">
        <v>0</v>
      </c>
      <c r="AF433" s="92">
        <v>0</v>
      </c>
      <c r="AG433" s="92">
        <v>65.090220259882187</v>
      </c>
      <c r="AH433" s="92">
        <v>0</v>
      </c>
      <c r="AI433" s="95">
        <f t="shared" si="165"/>
        <v>1702.9857918998493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308.44538581516639</v>
      </c>
      <c r="C434" s="46">
        <v>47.749373114485522</v>
      </c>
      <c r="D434" s="46">
        <v>406.09122833586991</v>
      </c>
      <c r="E434" s="46">
        <v>3751.291158243896</v>
      </c>
      <c r="F434" s="236"/>
      <c r="G434" s="46">
        <v>427.4338156428604</v>
      </c>
      <c r="H434" s="47">
        <v>0</v>
      </c>
      <c r="I434" s="48">
        <f t="shared" si="163"/>
        <v>4941.0109611522785</v>
      </c>
      <c r="J434" s="1"/>
      <c r="K434" s="49" t="s">
        <v>27</v>
      </c>
      <c r="L434" s="50">
        <v>308.44538581516639</v>
      </c>
      <c r="M434" s="50">
        <v>47.749373114485522</v>
      </c>
      <c r="N434" s="50">
        <v>406.09122833586991</v>
      </c>
      <c r="O434" s="50">
        <v>3751.291158243896</v>
      </c>
      <c r="P434" s="50">
        <v>14.309769852083926</v>
      </c>
      <c r="Q434" s="50">
        <v>427.4338156428604</v>
      </c>
      <c r="R434" s="51">
        <v>0</v>
      </c>
      <c r="S434" s="52">
        <f t="shared" si="164"/>
        <v>4955.3207310043626</v>
      </c>
      <c r="U434" s="96" t="s">
        <v>27</v>
      </c>
      <c r="V434" s="97">
        <v>53.154519689863342</v>
      </c>
      <c r="W434" s="97">
        <v>255.29086612530304</v>
      </c>
      <c r="X434" s="97">
        <v>427.4338156428604</v>
      </c>
      <c r="Y434" s="97">
        <v>47.749373114485522</v>
      </c>
      <c r="Z434" s="97">
        <v>404.77963735732203</v>
      </c>
      <c r="AA434" s="97">
        <v>3740.0793870946059</v>
      </c>
      <c r="AB434" s="97">
        <v>14.309769852083926</v>
      </c>
      <c r="AC434" s="98">
        <v>12.523362127837816</v>
      </c>
      <c r="AD434" s="97">
        <v>0</v>
      </c>
      <c r="AE434" s="97">
        <v>0.18610018662284189</v>
      </c>
      <c r="AF434" s="97">
        <v>0</v>
      </c>
      <c r="AG434" s="97">
        <v>1.3115909785478261</v>
      </c>
      <c r="AH434" s="97">
        <v>11.025670962667151</v>
      </c>
      <c r="AI434" s="99">
        <f t="shared" si="165"/>
        <v>4955.3207310043617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219.30375828511976</v>
      </c>
      <c r="C435" s="43">
        <v>17.737452077367422</v>
      </c>
      <c r="D435" s="43">
        <v>269.12434083714214</v>
      </c>
      <c r="E435" s="43">
        <v>0</v>
      </c>
      <c r="F435" s="236"/>
      <c r="G435" s="43">
        <v>0</v>
      </c>
      <c r="H435" s="53">
        <v>0</v>
      </c>
      <c r="I435" s="41">
        <f t="shared" si="163"/>
        <v>506.16555119962931</v>
      </c>
      <c r="J435" s="1"/>
      <c r="K435" s="54" t="s">
        <v>26</v>
      </c>
      <c r="L435" s="43">
        <v>219.30375828511976</v>
      </c>
      <c r="M435" s="43">
        <v>17.737452077367422</v>
      </c>
      <c r="N435" s="43">
        <v>269.12434083714214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506.16555119962931</v>
      </c>
      <c r="U435" s="100" t="s">
        <v>26</v>
      </c>
      <c r="V435" s="92">
        <v>218.64345039811508</v>
      </c>
      <c r="W435" s="92">
        <v>0</v>
      </c>
      <c r="X435" s="92">
        <v>0</v>
      </c>
      <c r="Y435" s="92">
        <v>17.737452077367422</v>
      </c>
      <c r="Z435" s="92">
        <v>250.08820492032783</v>
      </c>
      <c r="AA435" s="92">
        <v>0</v>
      </c>
      <c r="AB435" s="92">
        <v>0</v>
      </c>
      <c r="AC435" s="93">
        <v>19.69644380381898</v>
      </c>
      <c r="AD435" s="92">
        <v>0.66030788700466758</v>
      </c>
      <c r="AE435" s="92">
        <v>0</v>
      </c>
      <c r="AF435" s="92">
        <v>0</v>
      </c>
      <c r="AG435" s="92">
        <v>19.036135916814345</v>
      </c>
      <c r="AH435" s="92">
        <v>0</v>
      </c>
      <c r="AI435" s="95">
        <f t="shared" si="165"/>
        <v>506.16555119962931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9.3072487510592872</v>
      </c>
      <c r="C436" s="46">
        <v>0</v>
      </c>
      <c r="D436" s="46">
        <v>0</v>
      </c>
      <c r="E436" s="46">
        <v>0</v>
      </c>
      <c r="F436" s="236"/>
      <c r="G436" s="46">
        <v>0</v>
      </c>
      <c r="H436" s="47">
        <v>0</v>
      </c>
      <c r="I436" s="48">
        <f t="shared" si="163"/>
        <v>9.3072487510592872</v>
      </c>
      <c r="J436" s="1"/>
      <c r="K436" s="49" t="s">
        <v>23</v>
      </c>
      <c r="L436" s="50">
        <v>9.3072487510592872</v>
      </c>
      <c r="M436" s="50">
        <v>0</v>
      </c>
      <c r="N436" s="50">
        <v>0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9.3072487510592872</v>
      </c>
      <c r="U436" s="96" t="s">
        <v>62</v>
      </c>
      <c r="V436" s="97">
        <v>9.3072487510592872</v>
      </c>
      <c r="W436" s="97">
        <v>0</v>
      </c>
      <c r="X436" s="97">
        <v>0</v>
      </c>
      <c r="Y436" s="97">
        <v>0</v>
      </c>
      <c r="Z436" s="97">
        <v>0</v>
      </c>
      <c r="AA436" s="97">
        <v>0</v>
      </c>
      <c r="AB436" s="97">
        <v>0</v>
      </c>
      <c r="AC436" s="98">
        <v>0</v>
      </c>
      <c r="AD436" s="97">
        <v>0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9.3072487510592872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360.5437183318258</v>
      </c>
      <c r="C437" s="43">
        <v>0</v>
      </c>
      <c r="D437" s="43">
        <v>0</v>
      </c>
      <c r="E437" s="43">
        <v>0.44611708679981726</v>
      </c>
      <c r="F437" s="236"/>
      <c r="G437" s="43">
        <v>0</v>
      </c>
      <c r="H437" s="53">
        <v>0</v>
      </c>
      <c r="I437" s="41">
        <f t="shared" si="163"/>
        <v>360.9898354186256</v>
      </c>
      <c r="J437" s="1"/>
      <c r="K437" s="54" t="s">
        <v>24</v>
      </c>
      <c r="L437" s="43">
        <v>360.5437183318258</v>
      </c>
      <c r="M437" s="43">
        <v>0</v>
      </c>
      <c r="N437" s="43">
        <v>0</v>
      </c>
      <c r="O437" s="43">
        <v>0.44611708679981726</v>
      </c>
      <c r="P437" s="43">
        <v>26.714766299303896</v>
      </c>
      <c r="Q437" s="43">
        <v>0</v>
      </c>
      <c r="R437" s="44">
        <v>0</v>
      </c>
      <c r="S437" s="45">
        <f t="shared" si="164"/>
        <v>387.70460171792951</v>
      </c>
      <c r="U437" s="100" t="s">
        <v>24</v>
      </c>
      <c r="V437" s="92">
        <v>360.5437183318258</v>
      </c>
      <c r="W437" s="92">
        <v>0</v>
      </c>
      <c r="X437" s="92">
        <v>0</v>
      </c>
      <c r="Y437" s="92">
        <v>0</v>
      </c>
      <c r="Z437" s="92">
        <v>0</v>
      </c>
      <c r="AA437" s="92">
        <v>0</v>
      </c>
      <c r="AB437" s="92">
        <v>26.714766299303896</v>
      </c>
      <c r="AC437" s="93">
        <v>0.44611708679981726</v>
      </c>
      <c r="AD437" s="92">
        <v>0</v>
      </c>
      <c r="AE437" s="92">
        <v>0</v>
      </c>
      <c r="AF437" s="92">
        <v>0</v>
      </c>
      <c r="AG437" s="92">
        <v>0</v>
      </c>
      <c r="AH437" s="92">
        <v>0.44611708679981726</v>
      </c>
      <c r="AI437" s="95">
        <f t="shared" si="165"/>
        <v>387.70460171792951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89.294202298563633</v>
      </c>
      <c r="C438" s="46">
        <v>0</v>
      </c>
      <c r="D438" s="46">
        <v>0</v>
      </c>
      <c r="E438" s="46">
        <v>0</v>
      </c>
      <c r="F438" s="236"/>
      <c r="G438" s="46">
        <v>0</v>
      </c>
      <c r="H438" s="47">
        <v>0</v>
      </c>
      <c r="I438" s="48">
        <f t="shared" si="163"/>
        <v>89.294202298563633</v>
      </c>
      <c r="J438" s="1"/>
      <c r="K438" s="49" t="s">
        <v>22</v>
      </c>
      <c r="L438" s="50">
        <v>89.294202298563633</v>
      </c>
      <c r="M438" s="50">
        <v>0</v>
      </c>
      <c r="N438" s="50">
        <v>0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89.294202298563633</v>
      </c>
      <c r="U438" s="96" t="s">
        <v>63</v>
      </c>
      <c r="V438" s="97">
        <v>89.294202298563633</v>
      </c>
      <c r="W438" s="97">
        <v>0</v>
      </c>
      <c r="X438" s="97">
        <v>0</v>
      </c>
      <c r="Y438" s="97">
        <v>0</v>
      </c>
      <c r="Z438" s="97">
        <v>0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89.294202298563633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11.878803556422442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11.878803556422442</v>
      </c>
      <c r="J439" s="1"/>
      <c r="K439" s="55" t="s">
        <v>66</v>
      </c>
      <c r="L439" s="43">
        <v>11.878803556422442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11.878803556422442</v>
      </c>
      <c r="U439" s="101" t="s">
        <v>64</v>
      </c>
      <c r="V439" s="92">
        <v>11.878803556422442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11.878803556422442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11.878803556422442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11.878803556422442</v>
      </c>
      <c r="J440" s="1"/>
      <c r="K440" s="59" t="s">
        <v>25</v>
      </c>
      <c r="L440" s="60">
        <v>11.878803556422442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11.878803556422442</v>
      </c>
      <c r="U440" s="102" t="s">
        <v>68</v>
      </c>
      <c r="V440" s="103">
        <v>11.878803556422442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11.878803556422442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1567.6418093764623</v>
      </c>
      <c r="C444" s="75">
        <f t="shared" ref="C444:H444" si="167">SUM(C423:C439)</f>
        <v>431.52509747431321</v>
      </c>
      <c r="D444" s="75">
        <f t="shared" si="167"/>
        <v>1465.5782909698362</v>
      </c>
      <c r="E444" s="75">
        <f t="shared" si="167"/>
        <v>3861.2061159786581</v>
      </c>
      <c r="F444" s="75">
        <f t="shared" si="167"/>
        <v>0</v>
      </c>
      <c r="G444" s="75">
        <f t="shared" si="167"/>
        <v>427.4338156428604</v>
      </c>
      <c r="H444" s="76">
        <f t="shared" si="167"/>
        <v>0</v>
      </c>
      <c r="I444" s="41">
        <f t="shared" si="163"/>
        <v>7753.3851294421302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1567.6418093764623</v>
      </c>
      <c r="M444" s="75">
        <f t="shared" ref="M444:R444" si="168">SUM(M423:M439)</f>
        <v>431.52509747431321</v>
      </c>
      <c r="N444" s="75">
        <f t="shared" si="168"/>
        <v>1465.5782909698362</v>
      </c>
      <c r="O444" s="75">
        <f t="shared" si="168"/>
        <v>3861.2061159786581</v>
      </c>
      <c r="P444" s="75">
        <f t="shared" si="168"/>
        <v>541.63544218984998</v>
      </c>
      <c r="Q444" s="75">
        <f t="shared" si="168"/>
        <v>427.4338156428604</v>
      </c>
      <c r="R444" s="76">
        <f t="shared" si="168"/>
        <v>0</v>
      </c>
      <c r="S444" s="78">
        <f t="shared" si="164"/>
        <v>8295.0205716319797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1289.5587294874147</v>
      </c>
      <c r="W444" s="111">
        <f t="shared" ref="W444:AH444" si="169">SUM(W423:W439)</f>
        <v>274.34197415206228</v>
      </c>
      <c r="X444" s="111">
        <f t="shared" si="169"/>
        <v>427.4338156428604</v>
      </c>
      <c r="Y444" s="111">
        <f t="shared" si="169"/>
        <v>431.52509747431321</v>
      </c>
      <c r="Z444" s="111">
        <f t="shared" si="169"/>
        <v>1380.1403438145917</v>
      </c>
      <c r="AA444" s="111">
        <f t="shared" si="169"/>
        <v>3834.3834833433016</v>
      </c>
      <c r="AB444" s="111">
        <f t="shared" si="169"/>
        <v>541.63544218984998</v>
      </c>
      <c r="AC444" s="111">
        <f t="shared" si="169"/>
        <v>116.00168552758576</v>
      </c>
      <c r="AD444" s="112">
        <f t="shared" si="169"/>
        <v>3.7411057369851557</v>
      </c>
      <c r="AE444" s="112">
        <f t="shared" si="169"/>
        <v>0.18610018662284189</v>
      </c>
      <c r="AF444" s="112">
        <f t="shared" si="169"/>
        <v>0</v>
      </c>
      <c r="AG444" s="112">
        <f t="shared" si="169"/>
        <v>85.437947155244359</v>
      </c>
      <c r="AH444" s="112">
        <f t="shared" si="169"/>
        <v>26.636532448733369</v>
      </c>
      <c r="AI444" s="113">
        <f t="shared" si="165"/>
        <v>8295.0205716319797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0.20218804860132841</v>
      </c>
      <c r="C445" s="114">
        <f t="shared" ref="C445:I445" si="170">C444/$I444</f>
        <v>5.5656347552718852E-2</v>
      </c>
      <c r="D445" s="114">
        <f t="shared" si="170"/>
        <v>0.18902431215554583</v>
      </c>
      <c r="E445" s="114">
        <f t="shared" si="170"/>
        <v>0.49800262098633541</v>
      </c>
      <c r="F445" s="114">
        <f t="shared" si="170"/>
        <v>0</v>
      </c>
      <c r="G445" s="114">
        <f t="shared" si="170"/>
        <v>5.5128670704071556E-2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0.18898588566948438</v>
      </c>
      <c r="M445" s="82">
        <f t="shared" ref="M445:S445" si="171">M444/$S444</f>
        <v>5.2022185327674726E-2</v>
      </c>
      <c r="N445" s="82">
        <f t="shared" si="171"/>
        <v>0.17668169455564053</v>
      </c>
      <c r="O445" s="82">
        <f t="shared" si="171"/>
        <v>0.46548481497243549</v>
      </c>
      <c r="P445" s="82">
        <f t="shared" si="171"/>
        <v>6.5296455567835615E-2</v>
      </c>
      <c r="Q445" s="82">
        <f t="shared" si="171"/>
        <v>5.1528963906929307E-2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0.16632202682548813</v>
      </c>
      <c r="W445" s="118">
        <f t="shared" ref="W445:AC445" si="172">W444/$I444</f>
        <v>3.5383509212033905E-2</v>
      </c>
      <c r="X445" s="118">
        <f t="shared" si="172"/>
        <v>5.5128670704071556E-2</v>
      </c>
      <c r="Y445" s="118">
        <f t="shared" si="172"/>
        <v>5.5656347552718852E-2</v>
      </c>
      <c r="Z445" s="118">
        <f t="shared" si="172"/>
        <v>0.17800487409992688</v>
      </c>
      <c r="AA445" s="118">
        <f t="shared" si="172"/>
        <v>0.49454314719681575</v>
      </c>
      <c r="AB445" s="118">
        <f t="shared" si="172"/>
        <v>6.9857930845339242E-2</v>
      </c>
      <c r="AC445" s="118">
        <f t="shared" si="172"/>
        <v>1.4961424408944882E-2</v>
      </c>
      <c r="AD445" s="118">
        <f t="shared" ref="AD445:AH445" si="173">AD444/$AI444</f>
        <v>4.5100620362284683E-4</v>
      </c>
      <c r="AE445" s="118">
        <f t="shared" si="173"/>
        <v>2.2435168787800625E-5</v>
      </c>
      <c r="AF445" s="118">
        <f t="shared" si="173"/>
        <v>0</v>
      </c>
      <c r="AG445" s="118">
        <f t="shared" si="173"/>
        <v>1.0299907808237673E-2</v>
      </c>
      <c r="AH445" s="118">
        <f t="shared" si="173"/>
        <v>3.2111472441463569E-3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4.3649331927024386</v>
      </c>
      <c r="G449" s="242"/>
      <c r="H449" s="244"/>
      <c r="I449" s="41">
        <f>SUM(B449:H449)</f>
        <v>4.3649331927024386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4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1320.0953245672715</v>
      </c>
      <c r="G455" s="245"/>
      <c r="H455" s="247"/>
      <c r="I455" s="41">
        <f t="shared" si="174"/>
        <v>1320.0953245672715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5727.5999999999985</v>
      </c>
      <c r="G460" s="245"/>
      <c r="H460" s="247"/>
      <c r="I460" s="48">
        <f t="shared" si="174"/>
        <v>5727.5999999999985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</v>
      </c>
      <c r="G462" s="245"/>
      <c r="H462" s="247"/>
      <c r="I462" s="48">
        <f t="shared" si="174"/>
        <v>0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77.857900178626565</v>
      </c>
      <c r="G463" s="245"/>
      <c r="H463" s="247"/>
      <c r="I463" s="41">
        <f t="shared" si="174"/>
        <v>77.857900178626565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7129.9181579385995</v>
      </c>
      <c r="G470" s="75">
        <f t="shared" si="176"/>
        <v>0</v>
      </c>
      <c r="H470" s="76">
        <f t="shared" si="176"/>
        <v>0</v>
      </c>
      <c r="I470" s="41">
        <f t="shared" si="174"/>
        <v>7129.9181579385995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256200.70439093281</v>
      </c>
      <c r="G481" s="245"/>
      <c r="H481" s="247"/>
      <c r="I481" s="41">
        <f t="shared" si="179"/>
        <v>256200.70439093281</v>
      </c>
      <c r="J481" s="1"/>
      <c r="K481" s="54" t="s">
        <v>60</v>
      </c>
      <c r="L481" s="245"/>
      <c r="M481" s="246"/>
      <c r="N481" s="246"/>
      <c r="O481" s="247"/>
      <c r="P481" s="43">
        <v>151468.72420525469</v>
      </c>
      <c r="Q481" s="245"/>
      <c r="R481" s="252"/>
      <c r="S481" s="45">
        <f t="shared" si="180"/>
        <v>151468.72420525469</v>
      </c>
    </row>
    <row r="482" spans="1:20" ht="15">
      <c r="A482" s="25" t="s">
        <v>12</v>
      </c>
      <c r="B482" s="245"/>
      <c r="C482" s="246"/>
      <c r="D482" s="246"/>
      <c r="E482" s="247"/>
      <c r="F482" s="46">
        <v>64929.803780691189</v>
      </c>
      <c r="G482" s="245"/>
      <c r="H482" s="247"/>
      <c r="I482" s="48">
        <f t="shared" si="179"/>
        <v>64929.803780691189</v>
      </c>
      <c r="J482" s="1"/>
      <c r="K482" s="49" t="s">
        <v>12</v>
      </c>
      <c r="L482" s="245"/>
      <c r="M482" s="246"/>
      <c r="N482" s="246"/>
      <c r="O482" s="247"/>
      <c r="P482" s="50">
        <v>24374.311410290076</v>
      </c>
      <c r="Q482" s="245"/>
      <c r="R482" s="252"/>
      <c r="S482" s="52">
        <f t="shared" si="180"/>
        <v>24374.311410290076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0</v>
      </c>
      <c r="Q483" s="245"/>
      <c r="R483" s="252"/>
      <c r="S483" s="45">
        <f t="shared" si="180"/>
        <v>0</v>
      </c>
    </row>
    <row r="484" spans="1:20" ht="15">
      <c r="A484" s="25" t="s">
        <v>17</v>
      </c>
      <c r="B484" s="245"/>
      <c r="C484" s="246"/>
      <c r="D484" s="246"/>
      <c r="E484" s="247"/>
      <c r="F484" s="46">
        <v>345.24491210026855</v>
      </c>
      <c r="G484" s="245"/>
      <c r="H484" s="247"/>
      <c r="I484" s="48">
        <f t="shared" si="179"/>
        <v>345.24491210026855</v>
      </c>
      <c r="J484" s="1"/>
      <c r="K484" s="49" t="s">
        <v>17</v>
      </c>
      <c r="L484" s="245"/>
      <c r="M484" s="246"/>
      <c r="N484" s="246"/>
      <c r="O484" s="247"/>
      <c r="P484" s="50">
        <v>107.66134728824773</v>
      </c>
      <c r="Q484" s="245"/>
      <c r="R484" s="252"/>
      <c r="S484" s="52">
        <f t="shared" si="180"/>
        <v>107.66134728824773</v>
      </c>
    </row>
    <row r="485" spans="1:20" ht="15">
      <c r="A485" s="26" t="s">
        <v>19</v>
      </c>
      <c r="B485" s="245"/>
      <c r="C485" s="246"/>
      <c r="D485" s="246"/>
      <c r="E485" s="247"/>
      <c r="F485" s="43">
        <v>696.58630434565828</v>
      </c>
      <c r="G485" s="245"/>
      <c r="H485" s="247"/>
      <c r="I485" s="41">
        <f t="shared" si="179"/>
        <v>696.58630434565828</v>
      </c>
      <c r="J485" s="1"/>
      <c r="K485" s="54" t="s">
        <v>19</v>
      </c>
      <c r="L485" s="245"/>
      <c r="M485" s="246"/>
      <c r="N485" s="246"/>
      <c r="O485" s="247"/>
      <c r="P485" s="43">
        <v>428.12688718605881</v>
      </c>
      <c r="Q485" s="245"/>
      <c r="R485" s="252"/>
      <c r="S485" s="45">
        <f t="shared" si="180"/>
        <v>428.12688718605881</v>
      </c>
    </row>
    <row r="486" spans="1:20" ht="15">
      <c r="A486" s="25" t="s">
        <v>27</v>
      </c>
      <c r="B486" s="245"/>
      <c r="C486" s="246"/>
      <c r="D486" s="246"/>
      <c r="E486" s="247"/>
      <c r="F486" s="46">
        <v>5180.2294989850179</v>
      </c>
      <c r="G486" s="245"/>
      <c r="H486" s="247"/>
      <c r="I486" s="48">
        <f t="shared" si="179"/>
        <v>5180.2294989850179</v>
      </c>
      <c r="J486" s="1"/>
      <c r="K486" s="49" t="s">
        <v>27</v>
      </c>
      <c r="L486" s="245"/>
      <c r="M486" s="246"/>
      <c r="N486" s="246"/>
      <c r="O486" s="247"/>
      <c r="P486" s="50">
        <v>5.2861522803352226E-12</v>
      </c>
      <c r="Q486" s="245"/>
      <c r="R486" s="252"/>
      <c r="S486" s="52">
        <f t="shared" si="180"/>
        <v>5.2861522803352226E-12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0</v>
      </c>
      <c r="Q487" s="245"/>
      <c r="R487" s="252"/>
      <c r="S487" s="45">
        <f t="shared" si="180"/>
        <v>0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0</v>
      </c>
      <c r="Q488" s="245"/>
      <c r="R488" s="252"/>
      <c r="S488" s="52">
        <f t="shared" si="180"/>
        <v>0</v>
      </c>
    </row>
    <row r="489" spans="1:20" ht="15">
      <c r="A489" s="26" t="s">
        <v>24</v>
      </c>
      <c r="B489" s="245"/>
      <c r="C489" s="246"/>
      <c r="D489" s="246"/>
      <c r="E489" s="247"/>
      <c r="F489" s="43">
        <v>19677.331990028397</v>
      </c>
      <c r="G489" s="245"/>
      <c r="H489" s="247"/>
      <c r="I489" s="41">
        <f t="shared" si="179"/>
        <v>19677.331990028397</v>
      </c>
      <c r="J489" s="1"/>
      <c r="K489" s="54" t="s">
        <v>24</v>
      </c>
      <c r="L489" s="245"/>
      <c r="M489" s="246"/>
      <c r="N489" s="246"/>
      <c r="O489" s="247"/>
      <c r="P489" s="43">
        <v>11538.280510624674</v>
      </c>
      <c r="Q489" s="245"/>
      <c r="R489" s="252"/>
      <c r="S489" s="45">
        <f t="shared" si="180"/>
        <v>11538.280510624674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347029.90087708324</v>
      </c>
      <c r="G496" s="75">
        <f t="shared" si="181"/>
        <v>0</v>
      </c>
      <c r="H496" s="76">
        <f t="shared" si="181"/>
        <v>0</v>
      </c>
      <c r="I496" s="41">
        <f t="shared" si="179"/>
        <v>347029.90087708324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187917.10436064375</v>
      </c>
      <c r="Q496" s="75">
        <f t="shared" si="182"/>
        <v>0</v>
      </c>
      <c r="R496" s="76">
        <f t="shared" si="182"/>
        <v>0</v>
      </c>
      <c r="S496" s="78">
        <f t="shared" si="180"/>
        <v>187917.10436064375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10604.469303396003</v>
      </c>
      <c r="G511" s="245"/>
      <c r="H511" s="247"/>
      <c r="I511" s="41">
        <f t="shared" si="185"/>
        <v>10604.469303396003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875.14067519999992</v>
      </c>
      <c r="G512" s="245"/>
      <c r="H512" s="247"/>
      <c r="I512" s="48">
        <f t="shared" si="185"/>
        <v>875.14067519999992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11479.609978596003</v>
      </c>
      <c r="G522" s="75">
        <f t="shared" si="187"/>
        <v>0</v>
      </c>
      <c r="H522" s="76">
        <f t="shared" si="187"/>
        <v>0</v>
      </c>
      <c r="I522" s="41">
        <f t="shared" si="185"/>
        <v>11479.609978596003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634.60454108069189</v>
      </c>
      <c r="G533" s="245"/>
      <c r="H533" s="247"/>
      <c r="I533" s="41">
        <f t="shared" si="191"/>
        <v>634.60454108069189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92.951281649987351</v>
      </c>
      <c r="G534" s="245"/>
      <c r="H534" s="247"/>
      <c r="I534" s="48">
        <f t="shared" si="191"/>
        <v>92.951281649987351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727.55582273067921</v>
      </c>
      <c r="G548" s="75">
        <f t="shared" si="193"/>
        <v>0</v>
      </c>
      <c r="H548" s="76">
        <f t="shared" si="193"/>
        <v>0</v>
      </c>
      <c r="I548" s="41">
        <f t="shared" si="191"/>
        <v>727.55582273067921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101.44997730000001</v>
      </c>
      <c r="G560" s="245"/>
      <c r="H560" s="247"/>
      <c r="I560" s="48">
        <f t="shared" si="197"/>
        <v>101.44997730000001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35983.86005570001</v>
      </c>
      <c r="G561" s="245"/>
      <c r="H561" s="247"/>
      <c r="I561" s="41">
        <f t="shared" si="197"/>
        <v>35983.86005570001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36085.310033000009</v>
      </c>
      <c r="G574" s="75">
        <f t="shared" si="199"/>
        <v>0</v>
      </c>
      <c r="H574" s="76">
        <f t="shared" si="199"/>
        <v>0</v>
      </c>
      <c r="I574" s="41">
        <f t="shared" si="197"/>
        <v>36085.310033000009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0</v>
      </c>
      <c r="C579" s="39">
        <v>0</v>
      </c>
      <c r="D579" s="39">
        <v>0</v>
      </c>
      <c r="E579" s="39">
        <v>0</v>
      </c>
      <c r="F579" s="235"/>
      <c r="G579" s="39">
        <v>0</v>
      </c>
      <c r="H579" s="40">
        <v>0</v>
      </c>
      <c r="I579" s="41">
        <f>SUM(B579:H579)</f>
        <v>0</v>
      </c>
      <c r="J579" s="1"/>
      <c r="K579" s="88" t="s">
        <v>7</v>
      </c>
      <c r="L579" s="39">
        <v>0</v>
      </c>
      <c r="M579" s="39">
        <v>0</v>
      </c>
      <c r="N579" s="39">
        <v>0</v>
      </c>
      <c r="O579" s="39">
        <v>0</v>
      </c>
      <c r="P579" s="39">
        <v>4.3649331927024386</v>
      </c>
      <c r="Q579" s="39">
        <v>0</v>
      </c>
      <c r="R579" s="89">
        <v>0</v>
      </c>
      <c r="S579" s="90">
        <f>SUM(L579:R579)</f>
        <v>4.3649331927024386</v>
      </c>
    </row>
    <row r="580" spans="1:19" ht="15">
      <c r="A580" s="25" t="s">
        <v>8</v>
      </c>
      <c r="B580" s="46">
        <v>0</v>
      </c>
      <c r="C580" s="46">
        <v>0</v>
      </c>
      <c r="D580" s="46">
        <v>0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0</v>
      </c>
      <c r="J580" s="1"/>
      <c r="K580" s="49" t="s">
        <v>8</v>
      </c>
      <c r="L580" s="50">
        <v>0</v>
      </c>
      <c r="M580" s="50">
        <v>0</v>
      </c>
      <c r="N580" s="50">
        <v>0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4">SUM(L580:R580)</f>
        <v>0</v>
      </c>
    </row>
    <row r="581" spans="1:19" ht="15">
      <c r="A581" s="26" t="s">
        <v>10</v>
      </c>
      <c r="B581" s="43">
        <v>0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0</v>
      </c>
      <c r="J581" s="1"/>
      <c r="K581" s="54" t="s">
        <v>10</v>
      </c>
      <c r="L581" s="43">
        <v>0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0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227.7782722568287</v>
      </c>
      <c r="C583" s="43">
        <v>27.589597445465351</v>
      </c>
      <c r="D583" s="43">
        <v>5.948921981478402</v>
      </c>
      <c r="E583" s="43">
        <v>13.267785193459961</v>
      </c>
      <c r="F583" s="236"/>
      <c r="G583" s="43">
        <v>0</v>
      </c>
      <c r="H583" s="53">
        <v>0</v>
      </c>
      <c r="I583" s="41">
        <f t="shared" si="203"/>
        <v>274.58457687723245</v>
      </c>
      <c r="J583" s="1"/>
      <c r="K583" s="54" t="s">
        <v>16</v>
      </c>
      <c r="L583" s="43">
        <v>227.7782722568287</v>
      </c>
      <c r="M583" s="43">
        <v>27.589597445465351</v>
      </c>
      <c r="N583" s="43">
        <v>5.948921981478402</v>
      </c>
      <c r="O583" s="43">
        <v>13.267785193459961</v>
      </c>
      <c r="P583" s="43">
        <v>0</v>
      </c>
      <c r="Q583" s="43">
        <v>0</v>
      </c>
      <c r="R583" s="44">
        <v>0</v>
      </c>
      <c r="S583" s="45">
        <f t="shared" si="204"/>
        <v>274.58457687723245</v>
      </c>
    </row>
    <row r="584" spans="1:19" ht="15">
      <c r="A584" s="25" t="s">
        <v>15</v>
      </c>
      <c r="B584" s="46">
        <v>5945.3113072310562</v>
      </c>
      <c r="C584" s="46">
        <v>90.225122355049464</v>
      </c>
      <c r="D584" s="46">
        <v>106.68196339956972</v>
      </c>
      <c r="E584" s="46">
        <v>0</v>
      </c>
      <c r="F584" s="236"/>
      <c r="G584" s="46">
        <v>0</v>
      </c>
      <c r="H584" s="47">
        <v>0</v>
      </c>
      <c r="I584" s="48">
        <f t="shared" si="203"/>
        <v>6142.2183929856756</v>
      </c>
      <c r="J584" s="1"/>
      <c r="K584" s="49" t="s">
        <v>15</v>
      </c>
      <c r="L584" s="50">
        <v>5945.3113072310562</v>
      </c>
      <c r="M584" s="50">
        <v>90.225122355049464</v>
      </c>
      <c r="N584" s="50">
        <v>106.68196339956972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6142.2183929856756</v>
      </c>
    </row>
    <row r="585" spans="1:19" ht="15">
      <c r="A585" s="26" t="s">
        <v>60</v>
      </c>
      <c r="B585" s="43">
        <v>0</v>
      </c>
      <c r="C585" s="43">
        <v>0</v>
      </c>
      <c r="D585" s="43">
        <v>2.5947189627353904</v>
      </c>
      <c r="E585" s="43">
        <v>1210.3965796749385</v>
      </c>
      <c r="F585" s="236"/>
      <c r="G585" s="43">
        <v>0</v>
      </c>
      <c r="H585" s="53">
        <v>0</v>
      </c>
      <c r="I585" s="41">
        <f t="shared" si="203"/>
        <v>1212.9912986376739</v>
      </c>
      <c r="J585" s="1"/>
      <c r="K585" s="54" t="s">
        <v>60</v>
      </c>
      <c r="L585" s="43">
        <v>0</v>
      </c>
      <c r="M585" s="43">
        <v>0</v>
      </c>
      <c r="N585" s="43">
        <v>2.5947189627353904</v>
      </c>
      <c r="O585" s="43">
        <v>1210.3965796749385</v>
      </c>
      <c r="P585" s="43">
        <v>16962.756335947455</v>
      </c>
      <c r="Q585" s="43">
        <v>0</v>
      </c>
      <c r="R585" s="44">
        <v>0</v>
      </c>
      <c r="S585" s="45">
        <f t="shared" si="204"/>
        <v>18175.747634585128</v>
      </c>
    </row>
    <row r="586" spans="1:19" ht="15">
      <c r="A586" s="25" t="s">
        <v>12</v>
      </c>
      <c r="B586" s="46">
        <v>0</v>
      </c>
      <c r="C586" s="46">
        <v>0</v>
      </c>
      <c r="D586" s="46">
        <v>0.3507202949142405</v>
      </c>
      <c r="E586" s="46">
        <v>10.254187792277047</v>
      </c>
      <c r="F586" s="236"/>
      <c r="G586" s="46">
        <v>0</v>
      </c>
      <c r="H586" s="47">
        <v>0</v>
      </c>
      <c r="I586" s="48">
        <f t="shared" si="203"/>
        <v>10.604908087191287</v>
      </c>
      <c r="J586" s="1"/>
      <c r="K586" s="49" t="s">
        <v>12</v>
      </c>
      <c r="L586" s="50">
        <v>0</v>
      </c>
      <c r="M586" s="50">
        <v>0</v>
      </c>
      <c r="N586" s="50">
        <v>0.3507202949142405</v>
      </c>
      <c r="O586" s="50">
        <v>10.254187792277047</v>
      </c>
      <c r="P586" s="50">
        <v>1232.3833027357912</v>
      </c>
      <c r="Q586" s="50">
        <v>0</v>
      </c>
      <c r="R586" s="51">
        <v>0</v>
      </c>
      <c r="S586" s="52">
        <f t="shared" si="204"/>
        <v>1242.9882108229824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35983.86005570001</v>
      </c>
      <c r="Q587" s="43">
        <v>0</v>
      </c>
      <c r="R587" s="44">
        <v>0</v>
      </c>
      <c r="S587" s="45">
        <f t="shared" si="204"/>
        <v>35983.86005570001</v>
      </c>
    </row>
    <row r="588" spans="1:19" ht="15">
      <c r="A588" s="25" t="s">
        <v>17</v>
      </c>
      <c r="B588" s="46">
        <v>250.93866578952509</v>
      </c>
      <c r="C588" s="46">
        <v>1.3596596438822615</v>
      </c>
      <c r="D588" s="46">
        <v>31.848234597669176</v>
      </c>
      <c r="E588" s="46">
        <v>4.3414660296899594</v>
      </c>
      <c r="F588" s="236"/>
      <c r="G588" s="46">
        <v>0</v>
      </c>
      <c r="H588" s="47">
        <v>0</v>
      </c>
      <c r="I588" s="48">
        <f t="shared" si="203"/>
        <v>288.48802606076652</v>
      </c>
      <c r="J588" s="1"/>
      <c r="K588" s="49" t="s">
        <v>17</v>
      </c>
      <c r="L588" s="50">
        <v>250.93866578952509</v>
      </c>
      <c r="M588" s="50">
        <v>1.3596596438822615</v>
      </c>
      <c r="N588" s="50">
        <v>31.848234597669176</v>
      </c>
      <c r="O588" s="50">
        <v>4.3414660296899594</v>
      </c>
      <c r="P588" s="50">
        <v>185.75427138699999</v>
      </c>
      <c r="Q588" s="50">
        <v>0</v>
      </c>
      <c r="R588" s="51">
        <v>0</v>
      </c>
      <c r="S588" s="52">
        <f t="shared" si="204"/>
        <v>474.24229744776653</v>
      </c>
    </row>
    <row r="589" spans="1:19" ht="15">
      <c r="A589" s="26" t="s">
        <v>19</v>
      </c>
      <c r="B589" s="43">
        <v>10853.727734563845</v>
      </c>
      <c r="C589" s="43">
        <v>1710.404043650828</v>
      </c>
      <c r="D589" s="43">
        <v>333.58214843289909</v>
      </c>
      <c r="E589" s="43">
        <v>262.66906429882448</v>
      </c>
      <c r="F589" s="236"/>
      <c r="G589" s="43">
        <v>0</v>
      </c>
      <c r="H589" s="53">
        <v>0</v>
      </c>
      <c r="I589" s="41">
        <f t="shared" si="203"/>
        <v>13160.382990946397</v>
      </c>
      <c r="J589" s="1"/>
      <c r="K589" s="54" t="s">
        <v>19</v>
      </c>
      <c r="L589" s="43">
        <v>10853.727734563845</v>
      </c>
      <c r="M589" s="43">
        <v>1710.404043650828</v>
      </c>
      <c r="N589" s="43">
        <v>333.58214843289909</v>
      </c>
      <c r="O589" s="43">
        <v>262.66906429882448</v>
      </c>
      <c r="P589" s="43">
        <v>10604.469303396003</v>
      </c>
      <c r="Q589" s="43">
        <v>0</v>
      </c>
      <c r="R589" s="44">
        <v>0</v>
      </c>
      <c r="S589" s="45">
        <f t="shared" si="204"/>
        <v>23764.8522943424</v>
      </c>
    </row>
    <row r="590" spans="1:19" ht="15">
      <c r="A590" s="25" t="s">
        <v>27</v>
      </c>
      <c r="B590" s="46">
        <v>8478.6318825396029</v>
      </c>
      <c r="C590" s="46">
        <v>0</v>
      </c>
      <c r="D590" s="46">
        <v>18699.873366703301</v>
      </c>
      <c r="E590" s="46">
        <v>4120.7679304242411</v>
      </c>
      <c r="F590" s="236"/>
      <c r="G590" s="46">
        <v>12811.532238548678</v>
      </c>
      <c r="H590" s="47">
        <v>3.3352652374945659</v>
      </c>
      <c r="I590" s="48">
        <f t="shared" si="203"/>
        <v>44114.140683453319</v>
      </c>
      <c r="J590" s="1"/>
      <c r="K590" s="49" t="s">
        <v>27</v>
      </c>
      <c r="L590" s="50">
        <v>8478.6318825396029</v>
      </c>
      <c r="M590" s="50">
        <v>0</v>
      </c>
      <c r="N590" s="50">
        <v>18699.873366703301</v>
      </c>
      <c r="O590" s="50">
        <v>4120.7679304242411</v>
      </c>
      <c r="P590" s="50">
        <v>11552.775611167306</v>
      </c>
      <c r="Q590" s="50">
        <v>12811.532238548678</v>
      </c>
      <c r="R590" s="51">
        <v>3.3352652374945659</v>
      </c>
      <c r="S590" s="52">
        <f t="shared" si="204"/>
        <v>55666.916294620627</v>
      </c>
    </row>
    <row r="591" spans="1:19" ht="15">
      <c r="A591" s="26" t="s">
        <v>26</v>
      </c>
      <c r="B591" s="43">
        <v>27056.569747662863</v>
      </c>
      <c r="C591" s="43">
        <v>171.53382384164121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27228.103571504504</v>
      </c>
      <c r="J591" s="1"/>
      <c r="K591" s="54" t="s">
        <v>26</v>
      </c>
      <c r="L591" s="43">
        <v>27056.569747662863</v>
      </c>
      <c r="M591" s="43">
        <v>171.53382384164121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27228.103571504504</v>
      </c>
    </row>
    <row r="592" spans="1:19" ht="15">
      <c r="A592" s="25" t="s">
        <v>23</v>
      </c>
      <c r="B592" s="46">
        <v>163.24204498395278</v>
      </c>
      <c r="C592" s="46">
        <v>0</v>
      </c>
      <c r="D592" s="46">
        <v>29.019628470438061</v>
      </c>
      <c r="E592" s="46">
        <v>0</v>
      </c>
      <c r="F592" s="236"/>
      <c r="G592" s="46">
        <v>0</v>
      </c>
      <c r="H592" s="47">
        <v>0</v>
      </c>
      <c r="I592" s="48">
        <f t="shared" si="203"/>
        <v>192.26167345439083</v>
      </c>
      <c r="J592" s="1"/>
      <c r="K592" s="49" t="s">
        <v>23</v>
      </c>
      <c r="L592" s="50">
        <v>163.24204498395278</v>
      </c>
      <c r="M592" s="50">
        <v>0</v>
      </c>
      <c r="N592" s="50">
        <v>29.019628470438061</v>
      </c>
      <c r="O592" s="50">
        <v>0</v>
      </c>
      <c r="P592" s="50">
        <v>0</v>
      </c>
      <c r="Q592" s="50">
        <v>0</v>
      </c>
      <c r="R592" s="51">
        <v>0</v>
      </c>
      <c r="S592" s="52">
        <f t="shared" si="204"/>
        <v>192.26167345439083</v>
      </c>
    </row>
    <row r="593" spans="1:60" ht="15">
      <c r="A593" s="26" t="s">
        <v>24</v>
      </c>
      <c r="B593" s="43">
        <v>2819.5375156890432</v>
      </c>
      <c r="C593" s="43">
        <v>0</v>
      </c>
      <c r="D593" s="43">
        <v>173.90686958581327</v>
      </c>
      <c r="E593" s="43">
        <v>0</v>
      </c>
      <c r="F593" s="236"/>
      <c r="G593" s="43">
        <v>0</v>
      </c>
      <c r="H593" s="53">
        <v>0</v>
      </c>
      <c r="I593" s="41">
        <f t="shared" si="203"/>
        <v>2993.4443852748564</v>
      </c>
      <c r="J593" s="1"/>
      <c r="K593" s="54" t="s">
        <v>24</v>
      </c>
      <c r="L593" s="43">
        <v>2819.5375156890432</v>
      </c>
      <c r="M593" s="43">
        <v>0</v>
      </c>
      <c r="N593" s="43">
        <v>173.90686958581327</v>
      </c>
      <c r="O593" s="43">
        <v>0</v>
      </c>
      <c r="P593" s="43">
        <v>1042.9991418821185</v>
      </c>
      <c r="Q593" s="43">
        <v>0</v>
      </c>
      <c r="R593" s="44">
        <v>0</v>
      </c>
      <c r="S593" s="45">
        <f t="shared" si="204"/>
        <v>4036.4435271569746</v>
      </c>
    </row>
    <row r="594" spans="1:60" ht="15">
      <c r="A594" s="25" t="s">
        <v>22</v>
      </c>
      <c r="B594" s="46">
        <v>0</v>
      </c>
      <c r="C594" s="46">
        <v>0</v>
      </c>
      <c r="D594" s="46">
        <v>0</v>
      </c>
      <c r="E594" s="46">
        <v>0</v>
      </c>
      <c r="F594" s="236"/>
      <c r="G594" s="46">
        <v>0</v>
      </c>
      <c r="H594" s="47">
        <v>0</v>
      </c>
      <c r="I594" s="48">
        <f t="shared" si="203"/>
        <v>0</v>
      </c>
      <c r="J594" s="1"/>
      <c r="K594" s="49" t="s">
        <v>22</v>
      </c>
      <c r="L594" s="50">
        <v>0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0</v>
      </c>
    </row>
    <row r="595" spans="1:60" ht="15">
      <c r="A595" s="27" t="s">
        <v>66</v>
      </c>
      <c r="B595" s="43">
        <v>9709.3972243612425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9709.3972243612425</v>
      </c>
      <c r="J595" s="1"/>
      <c r="K595" s="55" t="s">
        <v>66</v>
      </c>
      <c r="L595" s="43">
        <v>9709.3972243612425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9709.3972243612425</v>
      </c>
    </row>
    <row r="596" spans="1:60">
      <c r="A596" s="28" t="s">
        <v>25</v>
      </c>
      <c r="B596" s="56">
        <v>9709.3972243612425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9709.3972243612425</v>
      </c>
      <c r="J596" s="1"/>
      <c r="K596" s="59" t="s">
        <v>25</v>
      </c>
      <c r="L596" s="60">
        <v>9709.3972243612425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9709.3972243612425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65505.134395077963</v>
      </c>
      <c r="C600" s="75">
        <f t="shared" ref="C600:H600" si="205">SUM(C579:C595)</f>
        <v>2001.1122469368663</v>
      </c>
      <c r="D600" s="75">
        <f t="shared" si="205"/>
        <v>19383.806572428821</v>
      </c>
      <c r="E600" s="75">
        <f t="shared" si="205"/>
        <v>5621.6970134134308</v>
      </c>
      <c r="F600" s="75">
        <f t="shared" si="205"/>
        <v>0</v>
      </c>
      <c r="G600" s="75">
        <f t="shared" si="205"/>
        <v>12811.532238548678</v>
      </c>
      <c r="H600" s="76">
        <f t="shared" si="205"/>
        <v>3.3352652374945659</v>
      </c>
      <c r="I600" s="41">
        <f t="shared" si="203"/>
        <v>105326.61773164324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65505.134395077963</v>
      </c>
      <c r="M600" s="75">
        <f t="shared" ref="M600:R600" si="206">SUM(M579:M595)</f>
        <v>2001.1122469368663</v>
      </c>
      <c r="N600" s="75">
        <f t="shared" si="206"/>
        <v>19383.806572428821</v>
      </c>
      <c r="O600" s="75">
        <f t="shared" si="206"/>
        <v>5621.6970134134308</v>
      </c>
      <c r="P600" s="75">
        <f t="shared" si="206"/>
        <v>77569.362955408375</v>
      </c>
      <c r="Q600" s="75">
        <f t="shared" si="206"/>
        <v>12811.532238548678</v>
      </c>
      <c r="R600" s="76">
        <f t="shared" si="206"/>
        <v>3.3352652374945659</v>
      </c>
      <c r="S600" s="78">
        <f t="shared" si="204"/>
        <v>182895.9806870516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0.62192383849233079</v>
      </c>
      <c r="C601" s="114">
        <f t="shared" ref="C601:I601" si="207">C600/$I600</f>
        <v>1.8999112380456443E-2</v>
      </c>
      <c r="D601" s="114">
        <f t="shared" si="207"/>
        <v>0.184035213414105</v>
      </c>
      <c r="E601" s="114">
        <f t="shared" si="207"/>
        <v>5.3373944160408616E-2</v>
      </c>
      <c r="F601" s="114">
        <f t="shared" si="207"/>
        <v>0</v>
      </c>
      <c r="G601" s="114">
        <f t="shared" si="207"/>
        <v>0.12163622562333275</v>
      </c>
      <c r="H601" s="115">
        <f t="shared" si="207"/>
        <v>3.1665929366424092E-5</v>
      </c>
      <c r="I601" s="116">
        <f t="shared" si="207"/>
        <v>1</v>
      </c>
      <c r="K601" s="81" t="s">
        <v>87</v>
      </c>
      <c r="L601" s="82">
        <f>L600/$S600</f>
        <v>0.35815513358471252</v>
      </c>
      <c r="M601" s="82">
        <f t="shared" ref="M601:S601" si="208">M600/$S600</f>
        <v>1.0941258738544483E-2</v>
      </c>
      <c r="N601" s="82">
        <f t="shared" si="208"/>
        <v>0.10598268206667665</v>
      </c>
      <c r="O601" s="82">
        <f t="shared" si="208"/>
        <v>3.0737127148969805E-2</v>
      </c>
      <c r="P601" s="82">
        <f t="shared" si="208"/>
        <v>0.42411737351481349</v>
      </c>
      <c r="Q601" s="82">
        <f t="shared" si="208"/>
        <v>7.0048189087709628E-2</v>
      </c>
      <c r="R601" s="83">
        <f t="shared" si="208"/>
        <v>1.8235858573630706E-5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299.11072636951366</v>
      </c>
      <c r="C605" s="39">
        <v>0</v>
      </c>
      <c r="D605" s="39">
        <v>8.1631427277054875</v>
      </c>
      <c r="E605" s="39">
        <v>0</v>
      </c>
      <c r="F605" s="235"/>
      <c r="G605" s="39">
        <v>0</v>
      </c>
      <c r="H605" s="40">
        <v>0</v>
      </c>
      <c r="I605" s="41">
        <f>SUM(B605:H605)</f>
        <v>307.27386909721912</v>
      </c>
      <c r="J605" s="1"/>
      <c r="K605" s="88" t="s">
        <v>7</v>
      </c>
      <c r="L605" s="39">
        <v>299.11072636951366</v>
      </c>
      <c r="M605" s="39">
        <v>0</v>
      </c>
      <c r="N605" s="39">
        <v>8.1631427277054875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307.27386909721912</v>
      </c>
      <c r="U605" s="91" t="s">
        <v>7</v>
      </c>
      <c r="V605" s="92">
        <v>337.842657196652</v>
      </c>
      <c r="W605" s="92">
        <v>8.7023927150366305</v>
      </c>
      <c r="X605" s="92">
        <v>1.113154872648024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347.65820478433665</v>
      </c>
      <c r="AG605" s="16">
        <f>+IF(ABS(S605-AF605)&gt;0.01,S605-AF605,"")</f>
        <v>-40.384335687117527</v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240.88257119335583</v>
      </c>
      <c r="C606" s="46">
        <v>0</v>
      </c>
      <c r="D606" s="46">
        <v>8.0296651764170637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248.9122363697729</v>
      </c>
      <c r="J606" s="1"/>
      <c r="K606" s="49" t="s">
        <v>8</v>
      </c>
      <c r="L606" s="50">
        <v>240.88257119335583</v>
      </c>
      <c r="M606" s="50">
        <v>0</v>
      </c>
      <c r="N606" s="50">
        <v>8.0296651764170637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248.9122363697729</v>
      </c>
      <c r="U606" s="96" t="s">
        <v>8</v>
      </c>
      <c r="V606" s="97">
        <v>258.5872956845281</v>
      </c>
      <c r="W606" s="97">
        <v>7.749467934533369</v>
      </c>
      <c r="X606" s="97">
        <v>1.16827207935931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267.50503569842078</v>
      </c>
      <c r="AG606" s="16">
        <f t="shared" ref="AG606:AG626" si="212">+IF(ABS(S606-AF606)&gt;0.01,S606-AF606,"")</f>
        <v>-18.592799328647885</v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254.05278859792631</v>
      </c>
      <c r="C607" s="43">
        <v>0</v>
      </c>
      <c r="D607" s="43">
        <v>17.815129118227514</v>
      </c>
      <c r="E607" s="43">
        <v>0</v>
      </c>
      <c r="F607" s="236"/>
      <c r="G607" s="43">
        <v>0</v>
      </c>
      <c r="H607" s="53">
        <v>0</v>
      </c>
      <c r="I607" s="41">
        <f t="shared" si="209"/>
        <v>271.86791771615384</v>
      </c>
      <c r="J607" s="1"/>
      <c r="K607" s="54" t="s">
        <v>10</v>
      </c>
      <c r="L607" s="43">
        <v>254.05278859792631</v>
      </c>
      <c r="M607" s="43">
        <v>0</v>
      </c>
      <c r="N607" s="43">
        <v>17.815129118227514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271.86791771615384</v>
      </c>
      <c r="U607" s="155" t="s">
        <v>10</v>
      </c>
      <c r="V607" s="92">
        <v>290.12591000724382</v>
      </c>
      <c r="W607" s="92">
        <v>22.85302027994269</v>
      </c>
      <c r="X607" s="92">
        <v>0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312.97893028718653</v>
      </c>
      <c r="AG607" s="16">
        <f t="shared" si="212"/>
        <v>-41.111012571032688</v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0</v>
      </c>
      <c r="C609" s="43">
        <v>0</v>
      </c>
      <c r="D609" s="43">
        <v>0</v>
      </c>
      <c r="E609" s="43">
        <v>0</v>
      </c>
      <c r="F609" s="236"/>
      <c r="G609" s="43">
        <v>0</v>
      </c>
      <c r="H609" s="53">
        <v>0</v>
      </c>
      <c r="I609" s="41">
        <f t="shared" si="209"/>
        <v>0</v>
      </c>
      <c r="J609" s="1"/>
      <c r="K609" s="54" t="s">
        <v>16</v>
      </c>
      <c r="L609" s="43">
        <v>0</v>
      </c>
      <c r="M609" s="43">
        <v>0</v>
      </c>
      <c r="N609" s="43">
        <v>0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0</v>
      </c>
      <c r="U609" s="155" t="s">
        <v>16</v>
      </c>
      <c r="V609" s="92">
        <v>0</v>
      </c>
      <c r="W609" s="92">
        <v>0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0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34016.949386117631</v>
      </c>
      <c r="C610" s="46">
        <v>0</v>
      </c>
      <c r="D610" s="46">
        <v>3826.9102043191124</v>
      </c>
      <c r="E610" s="46">
        <v>0</v>
      </c>
      <c r="F610" s="236"/>
      <c r="G610" s="46">
        <v>0</v>
      </c>
      <c r="H610" s="47">
        <v>0</v>
      </c>
      <c r="I610" s="48">
        <f t="shared" si="209"/>
        <v>37843.859590436739</v>
      </c>
      <c r="J610" s="1"/>
      <c r="K610" s="49" t="s">
        <v>15</v>
      </c>
      <c r="L610" s="50">
        <v>34016.949386117631</v>
      </c>
      <c r="M610" s="50">
        <v>0</v>
      </c>
      <c r="N610" s="50">
        <v>3826.9102043191124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37843.859590436739</v>
      </c>
      <c r="U610" s="96" t="s">
        <v>15</v>
      </c>
      <c r="V610" s="97">
        <v>37781.627522379269</v>
      </c>
      <c r="W610" s="97">
        <v>4249.1672184513236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42030.794740830592</v>
      </c>
      <c r="AG610" s="16">
        <f t="shared" si="212"/>
        <v>-4186.9351503938524</v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75643.014119981395</v>
      </c>
      <c r="Q611" s="43">
        <v>0</v>
      </c>
      <c r="R611" s="44">
        <v>0</v>
      </c>
      <c r="S611" s="45">
        <f t="shared" si="210"/>
        <v>75643.014119981395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75606.8461265894</v>
      </c>
      <c r="AF611" s="126">
        <f t="shared" si="211"/>
        <v>75606.8461265894</v>
      </c>
      <c r="AG611" s="16">
        <f t="shared" si="212"/>
        <v>36.167993391994969</v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39007.144099342593</v>
      </c>
      <c r="Q612" s="50">
        <v>0</v>
      </c>
      <c r="R612" s="51">
        <v>0</v>
      </c>
      <c r="S612" s="52">
        <f t="shared" si="210"/>
        <v>39007.144099342593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39015.786278472697</v>
      </c>
      <c r="AF612" s="99">
        <f t="shared" si="211"/>
        <v>39015.786278472697</v>
      </c>
      <c r="AG612" s="16">
        <f t="shared" si="212"/>
        <v>-8.6421791301036137</v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1111.3931955778828</v>
      </c>
      <c r="C614" s="46">
        <v>0</v>
      </c>
      <c r="D614" s="46">
        <v>121.94567508279984</v>
      </c>
      <c r="E614" s="46">
        <v>0</v>
      </c>
      <c r="F614" s="236"/>
      <c r="G614" s="46">
        <v>0</v>
      </c>
      <c r="H614" s="47">
        <v>0</v>
      </c>
      <c r="I614" s="48">
        <f t="shared" si="209"/>
        <v>1233.3388706606827</v>
      </c>
      <c r="J614" s="1"/>
      <c r="K614" s="49" t="s">
        <v>17</v>
      </c>
      <c r="L614" s="50">
        <v>1111.3931955778828</v>
      </c>
      <c r="M614" s="50">
        <v>0</v>
      </c>
      <c r="N614" s="50">
        <v>121.94567508279984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1233.3388706606827</v>
      </c>
      <c r="U614" s="96" t="s">
        <v>17</v>
      </c>
      <c r="V614" s="97">
        <v>1206.3968643679227</v>
      </c>
      <c r="W614" s="97">
        <v>115.90373710339574</v>
      </c>
      <c r="X614" s="97">
        <v>18.553600414777247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1340.8542018860958</v>
      </c>
      <c r="AG614" s="16">
        <f t="shared" si="212"/>
        <v>-107.51533122541309</v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49554.840491830961</v>
      </c>
      <c r="C615" s="43">
        <v>0</v>
      </c>
      <c r="D615" s="43">
        <v>7020.2488212967764</v>
      </c>
      <c r="E615" s="43">
        <v>0</v>
      </c>
      <c r="F615" s="236"/>
      <c r="G615" s="43">
        <v>0</v>
      </c>
      <c r="H615" s="53">
        <v>0</v>
      </c>
      <c r="I615" s="41">
        <f t="shared" si="209"/>
        <v>56575.089313127741</v>
      </c>
      <c r="J615" s="1"/>
      <c r="K615" s="54" t="s">
        <v>19</v>
      </c>
      <c r="L615" s="43">
        <v>49554.840491830961</v>
      </c>
      <c r="M615" s="43">
        <v>0</v>
      </c>
      <c r="N615" s="43">
        <v>7020.2488212967764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56575.089313127741</v>
      </c>
      <c r="U615" s="100" t="s">
        <v>19</v>
      </c>
      <c r="V615" s="92">
        <v>53954.459842545592</v>
      </c>
      <c r="W615" s="92">
        <v>7169.8937126455066</v>
      </c>
      <c r="X615" s="92">
        <v>391.98298624290572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61516.336541434001</v>
      </c>
      <c r="AG615" s="16">
        <f t="shared" si="212"/>
        <v>-4941.2472283062598</v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10224.344561740316</v>
      </c>
      <c r="C616" s="46">
        <v>0</v>
      </c>
      <c r="D616" s="46">
        <v>16855.24970290644</v>
      </c>
      <c r="E616" s="46">
        <v>26041.275393642794</v>
      </c>
      <c r="F616" s="236"/>
      <c r="G616" s="46">
        <v>10639.927860178144</v>
      </c>
      <c r="H616" s="47">
        <v>0</v>
      </c>
      <c r="I616" s="48">
        <f t="shared" si="209"/>
        <v>63760.797518467691</v>
      </c>
      <c r="J616" s="1"/>
      <c r="K616" s="49" t="s">
        <v>27</v>
      </c>
      <c r="L616" s="50">
        <v>10224.344561740316</v>
      </c>
      <c r="M616" s="50">
        <v>0</v>
      </c>
      <c r="N616" s="50">
        <v>16855.24970290644</v>
      </c>
      <c r="O616" s="50">
        <v>26041.275393642794</v>
      </c>
      <c r="P616" s="50">
        <v>0</v>
      </c>
      <c r="Q616" s="50">
        <v>10639.927860178144</v>
      </c>
      <c r="R616" s="51">
        <v>0</v>
      </c>
      <c r="S616" s="52">
        <f t="shared" si="210"/>
        <v>63760.797518467691</v>
      </c>
      <c r="U616" s="96" t="s">
        <v>27</v>
      </c>
      <c r="V616" s="97">
        <v>10375.778929758711</v>
      </c>
      <c r="W616" s="97">
        <v>10622.506446715952</v>
      </c>
      <c r="X616" s="97">
        <v>6484.4946004702533</v>
      </c>
      <c r="Y616" s="97">
        <v>7623.1465819440591</v>
      </c>
      <c r="Z616" s="97">
        <v>7999.3881110365164</v>
      </c>
      <c r="AA616" s="97">
        <v>2387.0795146345286</v>
      </c>
      <c r="AB616" s="97">
        <v>6300.530148191383</v>
      </c>
      <c r="AC616" s="97">
        <v>4502.5369511773006</v>
      </c>
      <c r="AD616" s="97">
        <v>8435.426477345467</v>
      </c>
      <c r="AE616" s="97">
        <v>0</v>
      </c>
      <c r="AF616" s="99">
        <f t="shared" si="211"/>
        <v>64730.887761274178</v>
      </c>
      <c r="AG616" s="16">
        <f t="shared" si="212"/>
        <v>-970.09024280648737</v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27711.84355143326</v>
      </c>
      <c r="C617" s="43">
        <v>0</v>
      </c>
      <c r="D617" s="43">
        <v>4295.2461636870148</v>
      </c>
      <c r="E617" s="43">
        <v>0</v>
      </c>
      <c r="F617" s="236"/>
      <c r="G617" s="43">
        <v>0</v>
      </c>
      <c r="H617" s="53">
        <v>0</v>
      </c>
      <c r="I617" s="41">
        <f t="shared" si="209"/>
        <v>32007.089715120273</v>
      </c>
      <c r="J617" s="1"/>
      <c r="K617" s="54" t="s">
        <v>26</v>
      </c>
      <c r="L617" s="43">
        <v>27711.84355143326</v>
      </c>
      <c r="M617" s="43">
        <v>0</v>
      </c>
      <c r="N617" s="43">
        <v>4295.2461636870148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32007.089715120273</v>
      </c>
      <c r="U617" s="157" t="s">
        <v>26</v>
      </c>
      <c r="V617" s="92">
        <v>29983.922972442495</v>
      </c>
      <c r="W617" s="92">
        <v>4565.1021836259188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34549.025156068412</v>
      </c>
      <c r="AG617" s="16">
        <f t="shared" si="212"/>
        <v>-2541.9354409481384</v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49046.17072034155</v>
      </c>
      <c r="C618" s="46">
        <v>0</v>
      </c>
      <c r="D618" s="46">
        <v>4105.6618205028162</v>
      </c>
      <c r="E618" s="46">
        <v>0</v>
      </c>
      <c r="F618" s="236"/>
      <c r="G618" s="46">
        <v>0</v>
      </c>
      <c r="H618" s="47">
        <v>0</v>
      </c>
      <c r="I618" s="48">
        <f t="shared" si="209"/>
        <v>53151.832540844363</v>
      </c>
      <c r="J618" s="1"/>
      <c r="K618" s="49" t="s">
        <v>23</v>
      </c>
      <c r="L618" s="50">
        <v>49046.17072034155</v>
      </c>
      <c r="M618" s="50">
        <v>0</v>
      </c>
      <c r="N618" s="50">
        <v>4105.6618205028162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53151.832540844363</v>
      </c>
      <c r="U618" s="96" t="s">
        <v>23</v>
      </c>
      <c r="V618" s="97">
        <v>53816.425334066138</v>
      </c>
      <c r="W618" s="97">
        <v>4194.5769798585898</v>
      </c>
      <c r="X618" s="97">
        <v>311.18821051604061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58322.190524440768</v>
      </c>
      <c r="AG618" s="16">
        <f t="shared" si="212"/>
        <v>-5170.3579835964047</v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12406.037269910479</v>
      </c>
      <c r="C619" s="43">
        <v>0</v>
      </c>
      <c r="D619" s="43">
        <v>2546.1706686988732</v>
      </c>
      <c r="E619" s="43">
        <v>0</v>
      </c>
      <c r="F619" s="236"/>
      <c r="G619" s="43">
        <v>0</v>
      </c>
      <c r="H619" s="53">
        <v>0</v>
      </c>
      <c r="I619" s="41">
        <f t="shared" si="209"/>
        <v>14952.207938609352</v>
      </c>
      <c r="J619" s="1"/>
      <c r="K619" s="54" t="s">
        <v>24</v>
      </c>
      <c r="L619" s="43">
        <v>12406.037269910479</v>
      </c>
      <c r="M619" s="43">
        <v>0</v>
      </c>
      <c r="N619" s="43">
        <v>2546.1706686988732</v>
      </c>
      <c r="O619" s="43">
        <v>0</v>
      </c>
      <c r="P619" s="43">
        <v>5916.9489036604045</v>
      </c>
      <c r="Q619" s="43">
        <v>0</v>
      </c>
      <c r="R619" s="44">
        <v>0</v>
      </c>
      <c r="S619" s="45">
        <f t="shared" si="210"/>
        <v>20869.156842269756</v>
      </c>
      <c r="U619" s="157" t="s">
        <v>24</v>
      </c>
      <c r="V619" s="92">
        <v>13697.127107522843</v>
      </c>
      <c r="W619" s="92">
        <v>2806.3696115909843</v>
      </c>
      <c r="X619" s="92">
        <v>5.2048881297420513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6148.4971085657999</v>
      </c>
      <c r="AF619" s="126">
        <f t="shared" si="211"/>
        <v>22657.198715809369</v>
      </c>
      <c r="AG619" s="16">
        <f t="shared" si="212"/>
        <v>-1788.0418735396124</v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6950.111370116023</v>
      </c>
      <c r="C621" s="43">
        <v>0</v>
      </c>
      <c r="D621" s="43">
        <v>4808.6909850369284</v>
      </c>
      <c r="E621" s="43">
        <v>0</v>
      </c>
      <c r="F621" s="236"/>
      <c r="G621" s="43">
        <v>0</v>
      </c>
      <c r="H621" s="53">
        <v>0</v>
      </c>
      <c r="I621" s="41">
        <f t="shared" si="209"/>
        <v>11758.802355152951</v>
      </c>
      <c r="J621" s="1"/>
      <c r="K621" s="55" t="s">
        <v>66</v>
      </c>
      <c r="L621" s="43">
        <v>6950.111370116023</v>
      </c>
      <c r="M621" s="43">
        <v>0</v>
      </c>
      <c r="N621" s="43">
        <v>4808.6909850369284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11758.802355152951</v>
      </c>
      <c r="U621" s="158" t="s">
        <v>66</v>
      </c>
      <c r="V621" s="92">
        <v>6675.7309598539705</v>
      </c>
      <c r="W621" s="92">
        <v>4624.5220334852138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11300.252993339185</v>
      </c>
      <c r="AG621" s="16">
        <f t="shared" si="212"/>
        <v>458.54936181376615</v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6950.111370116023</v>
      </c>
      <c r="C622" s="56">
        <v>0</v>
      </c>
      <c r="D622" s="56">
        <v>4808.6909850369284</v>
      </c>
      <c r="E622" s="56">
        <v>0</v>
      </c>
      <c r="F622" s="236"/>
      <c r="G622" s="56">
        <v>0</v>
      </c>
      <c r="H622" s="57">
        <v>0</v>
      </c>
      <c r="I622" s="58">
        <f t="shared" si="209"/>
        <v>11758.802355152951</v>
      </c>
      <c r="J622" s="1"/>
      <c r="K622" s="59" t="s">
        <v>25</v>
      </c>
      <c r="L622" s="60">
        <v>6950.111370116023</v>
      </c>
      <c r="M622" s="60">
        <v>0</v>
      </c>
      <c r="N622" s="60">
        <v>4808.6909850369284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11758.802355152951</v>
      </c>
      <c r="U622" s="159" t="s">
        <v>135</v>
      </c>
      <c r="V622" s="97">
        <v>6675.7309598539705</v>
      </c>
      <c r="W622" s="97">
        <v>4624.5220334852138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11300.252993339185</v>
      </c>
      <c r="AG622" s="127">
        <f t="shared" si="212"/>
        <v>458.54936181376615</v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0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0</v>
      </c>
      <c r="J625" s="1"/>
      <c r="K625" s="72" t="s">
        <v>11</v>
      </c>
      <c r="L625" s="69">
        <v>0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0</v>
      </c>
      <c r="U625" s="161" t="s">
        <v>11</v>
      </c>
      <c r="V625" s="92">
        <v>0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0</v>
      </c>
      <c r="AG625" s="127" t="str">
        <f t="shared" si="212"/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191815.73663322892</v>
      </c>
      <c r="C626" s="75">
        <f t="shared" ref="C626:H626" si="213">SUM(C605:C621)</f>
        <v>0</v>
      </c>
      <c r="D626" s="75">
        <f t="shared" si="213"/>
        <v>43614.131978553109</v>
      </c>
      <c r="E626" s="75">
        <f t="shared" si="213"/>
        <v>26041.275393642794</v>
      </c>
      <c r="F626" s="75">
        <f t="shared" si="213"/>
        <v>0</v>
      </c>
      <c r="G626" s="75">
        <f t="shared" si="213"/>
        <v>10639.927860178144</v>
      </c>
      <c r="H626" s="76">
        <f t="shared" si="213"/>
        <v>0</v>
      </c>
      <c r="I626" s="41">
        <f t="shared" si="209"/>
        <v>272111.07186560298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191815.73663322892</v>
      </c>
      <c r="M626" s="75">
        <f t="shared" ref="M626:R626" si="214">SUM(M605:M621)</f>
        <v>0</v>
      </c>
      <c r="N626" s="75">
        <f t="shared" si="214"/>
        <v>43614.131978553109</v>
      </c>
      <c r="O626" s="75">
        <f t="shared" si="214"/>
        <v>26041.275393642794</v>
      </c>
      <c r="P626" s="75">
        <f t="shared" si="214"/>
        <v>120567.10712298439</v>
      </c>
      <c r="Q626" s="75">
        <f t="shared" si="214"/>
        <v>10639.927860178144</v>
      </c>
      <c r="R626" s="76">
        <f t="shared" si="214"/>
        <v>0</v>
      </c>
      <c r="S626" s="78">
        <f t="shared" si="210"/>
        <v>392678.1789885874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208378.02539582539</v>
      </c>
      <c r="W626" s="111">
        <f t="shared" ref="W626:AE626" si="215">SUM(W605:W621)</f>
        <v>38387.346804406392</v>
      </c>
      <c r="X626" s="111">
        <f t="shared" si="215"/>
        <v>7213.7057127257258</v>
      </c>
      <c r="Y626" s="111">
        <f t="shared" si="215"/>
        <v>7623.1465819440591</v>
      </c>
      <c r="Z626" s="111">
        <f t="shared" si="215"/>
        <v>7999.3881110365164</v>
      </c>
      <c r="AA626" s="111">
        <f t="shared" si="215"/>
        <v>2387.0795146345286</v>
      </c>
      <c r="AB626" s="111">
        <f t="shared" si="215"/>
        <v>6300.530148191383</v>
      </c>
      <c r="AC626" s="111">
        <f t="shared" si="215"/>
        <v>4502.5369511773006</v>
      </c>
      <c r="AD626" s="112">
        <f t="shared" si="215"/>
        <v>8435.426477345467</v>
      </c>
      <c r="AE626" s="128">
        <f t="shared" si="215"/>
        <v>120771.12951362789</v>
      </c>
      <c r="AF626" s="113">
        <f>SUM(V626:AE626)</f>
        <v>411998.31521091459</v>
      </c>
      <c r="AG626" s="5">
        <f t="shared" si="212"/>
        <v>-19320.136222327186</v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0.70491705948653083</v>
      </c>
      <c r="C627" s="114">
        <f t="shared" ref="C627:I627" si="216">C626/$I626</f>
        <v>0</v>
      </c>
      <c r="D627" s="114">
        <f t="shared" si="216"/>
        <v>0.16028062246616098</v>
      </c>
      <c r="E627" s="114">
        <f t="shared" si="216"/>
        <v>9.5700903366786605E-2</v>
      </c>
      <c r="F627" s="114">
        <f t="shared" si="216"/>
        <v>0</v>
      </c>
      <c r="G627" s="114">
        <f t="shared" si="216"/>
        <v>3.9101414680521557E-2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0.48848076337545548</v>
      </c>
      <c r="M627" s="82">
        <f t="shared" ref="M627:S627" si="217">M626/$S626</f>
        <v>0</v>
      </c>
      <c r="N627" s="82">
        <f t="shared" si="217"/>
        <v>0.11106838707179777</v>
      </c>
      <c r="O627" s="82">
        <f t="shared" si="217"/>
        <v>6.6317093200128255E-2</v>
      </c>
      <c r="P627" s="82">
        <f t="shared" si="217"/>
        <v>0.30703796027965308</v>
      </c>
      <c r="Q627" s="82">
        <f t="shared" si="217"/>
        <v>2.7095796072965334E-2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0.50577397455897433</v>
      </c>
      <c r="W627" s="118">
        <f t="shared" ref="W627:AF627" si="218">W626/$AF626</f>
        <v>9.3173552869396395E-2</v>
      </c>
      <c r="X627" s="118">
        <f t="shared" si="218"/>
        <v>1.7509066048080339E-2</v>
      </c>
      <c r="Y627" s="118">
        <f t="shared" si="218"/>
        <v>1.8502858629510503E-2</v>
      </c>
      <c r="Z627" s="118">
        <f t="shared" si="218"/>
        <v>1.9416069958784622E-2</v>
      </c>
      <c r="AA627" s="118">
        <f t="shared" si="218"/>
        <v>5.793906010058583E-3</v>
      </c>
      <c r="AB627" s="118">
        <f t="shared" si="218"/>
        <v>1.5292611439359765E-2</v>
      </c>
      <c r="AC627" s="118">
        <f t="shared" si="218"/>
        <v>1.092853243555696E-2</v>
      </c>
      <c r="AD627" s="118">
        <f t="shared" si="218"/>
        <v>2.0474419835981885E-2</v>
      </c>
      <c r="AE627" s="118">
        <f t="shared" si="218"/>
        <v>0.29313500821429683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>
        <f>+IF(ABS(V626-L626)&gt;0.01,V626-L626,"")</f>
        <v>16562.288762596465</v>
      </c>
      <c r="W630" s="165">
        <f>+IF(ABS(W626+X626-N626)&gt;0.01,W626+X626-N626,"")</f>
        <v>1986.9205385790119</v>
      </c>
      <c r="X630" s="165"/>
      <c r="Y630" s="165">
        <f>+IF(ABS(SUM(Y626:AA626,AD626)-O626)&gt;0.01,SUM(Y626:AA626,AD626)-O626,"")</f>
        <v>403.76529131777716</v>
      </c>
      <c r="Z630" s="165"/>
      <c r="AA630" s="165"/>
      <c r="AB630" s="165">
        <f>+IF(ABS(AB626+AC626-Q626)&gt;0.01,AB626+AC626-Q626,"")</f>
        <v>163.13923919053923</v>
      </c>
      <c r="AC630" s="165"/>
      <c r="AD630" s="165"/>
      <c r="AE630" s="165" t="e">
        <f>+IF(ABS(AE626-P626)&gt;0.01,AE626-U626,"")</f>
        <v>#VALUE!</v>
      </c>
      <c r="AF630" s="165">
        <f>+IF(ABS(AF626-S626)&gt;0.01,AF626-S626,"")</f>
        <v>19320.136222327186</v>
      </c>
    </row>
    <row r="631" spans="1:60" ht="15">
      <c r="A631" s="24" t="s">
        <v>7</v>
      </c>
      <c r="B631" s="39">
        <v>0.97192712314724117</v>
      </c>
      <c r="C631" s="39">
        <v>0</v>
      </c>
      <c r="D631" s="39">
        <v>1.2656310582182653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2.2375581813655065</v>
      </c>
      <c r="J631" s="1"/>
      <c r="K631" s="88" t="s">
        <v>7</v>
      </c>
      <c r="L631" s="39">
        <v>0.97192712314724117</v>
      </c>
      <c r="M631" s="39">
        <v>0</v>
      </c>
      <c r="N631" s="39">
        <v>1.2656310582182653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2.2375581813655065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>
        <f>+IF(ABS(AF626-AE626-I626)&gt;0.01,AF626-AE626-I626,"")</f>
        <v>19116.113831683702</v>
      </c>
    </row>
    <row r="632" spans="1:60" ht="15">
      <c r="A632" s="25" t="s">
        <v>8</v>
      </c>
      <c r="B632" s="46">
        <v>15.815408836719373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15.815408836719373</v>
      </c>
      <c r="J632" s="1"/>
      <c r="K632" s="49" t="s">
        <v>8</v>
      </c>
      <c r="L632" s="50">
        <v>15.815408836719373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15.815408836719373</v>
      </c>
    </row>
    <row r="633" spans="1:60" ht="15">
      <c r="A633" s="26" t="s">
        <v>10</v>
      </c>
      <c r="B633" s="43">
        <v>6.2603540191677434</v>
      </c>
      <c r="C633" s="43">
        <v>0</v>
      </c>
      <c r="D633" s="43">
        <v>2.0054702530764509E-2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6.2804087216985076</v>
      </c>
      <c r="J633" s="1"/>
      <c r="K633" s="54" t="s">
        <v>10</v>
      </c>
      <c r="L633" s="43">
        <v>6.2603540191677434</v>
      </c>
      <c r="M633" s="43">
        <v>0</v>
      </c>
      <c r="N633" s="43">
        <v>2.0054702530764509E-2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6.2804087216985076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0</v>
      </c>
      <c r="J635" s="1"/>
      <c r="K635" s="54" t="s">
        <v>16</v>
      </c>
      <c r="L635" s="43">
        <v>0</v>
      </c>
      <c r="M635" s="43">
        <v>0</v>
      </c>
      <c r="N635" s="43">
        <v>0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0</v>
      </c>
    </row>
    <row r="636" spans="1:60" ht="15">
      <c r="A636" s="25" t="s">
        <v>15</v>
      </c>
      <c r="B636" s="46">
        <v>118.11253154345344</v>
      </c>
      <c r="C636" s="46">
        <v>2.6655407431037439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120.77807228655719</v>
      </c>
      <c r="J636" s="1"/>
      <c r="K636" s="49" t="s">
        <v>15</v>
      </c>
      <c r="L636" s="50">
        <v>118.11253154345344</v>
      </c>
      <c r="M636" s="50">
        <v>2.6655407431037439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120.77807228655719</v>
      </c>
    </row>
    <row r="637" spans="1:60" ht="15">
      <c r="A637" s="26" t="s">
        <v>60</v>
      </c>
      <c r="B637" s="43">
        <v>0</v>
      </c>
      <c r="C637" s="43">
        <v>4.5754392436307496</v>
      </c>
      <c r="D637" s="43">
        <v>0</v>
      </c>
      <c r="E637" s="43">
        <v>222.07196678555505</v>
      </c>
      <c r="F637" s="43">
        <v>8770.2392506938959</v>
      </c>
      <c r="G637" s="43">
        <v>0</v>
      </c>
      <c r="H637" s="53">
        <v>0</v>
      </c>
      <c r="I637" s="41">
        <f t="shared" si="219"/>
        <v>8996.8866567230816</v>
      </c>
      <c r="J637" s="1"/>
      <c r="K637" s="54" t="s">
        <v>60</v>
      </c>
      <c r="L637" s="43">
        <v>0</v>
      </c>
      <c r="M637" s="43">
        <v>4.5754392436307496</v>
      </c>
      <c r="N637" s="43">
        <v>0</v>
      </c>
      <c r="O637" s="43">
        <v>222.07196678555505</v>
      </c>
      <c r="P637" s="43">
        <v>8770.2392506938959</v>
      </c>
      <c r="Q637" s="43">
        <v>0</v>
      </c>
      <c r="R637" s="44">
        <v>0</v>
      </c>
      <c r="S637" s="45">
        <f t="shared" si="220"/>
        <v>8996.8866567230816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155.02765430226364</v>
      </c>
      <c r="F638" s="46">
        <v>0</v>
      </c>
      <c r="G638" s="46">
        <v>0</v>
      </c>
      <c r="H638" s="47">
        <v>0</v>
      </c>
      <c r="I638" s="48">
        <f t="shared" si="219"/>
        <v>155.02765430226364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155.02765430226364</v>
      </c>
      <c r="P638" s="50">
        <v>0</v>
      </c>
      <c r="Q638" s="50">
        <v>0</v>
      </c>
      <c r="R638" s="51">
        <v>0</v>
      </c>
      <c r="S638" s="52">
        <f t="shared" si="220"/>
        <v>155.02765430226364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122.00860431651955</v>
      </c>
      <c r="C640" s="46">
        <v>0</v>
      </c>
      <c r="D640" s="46">
        <v>0.59067193519971706</v>
      </c>
      <c r="E640" s="46">
        <v>3.5940693388463552</v>
      </c>
      <c r="F640" s="46">
        <v>0</v>
      </c>
      <c r="G640" s="46">
        <v>0</v>
      </c>
      <c r="H640" s="47">
        <v>0</v>
      </c>
      <c r="I640" s="48">
        <f t="shared" si="219"/>
        <v>126.19334559056563</v>
      </c>
      <c r="J640" s="1"/>
      <c r="K640" s="49" t="s">
        <v>17</v>
      </c>
      <c r="L640" s="50">
        <v>122.00860431651955</v>
      </c>
      <c r="M640" s="50">
        <v>0</v>
      </c>
      <c r="N640" s="50">
        <v>0.59067193519971706</v>
      </c>
      <c r="O640" s="50">
        <v>3.5940693388463552</v>
      </c>
      <c r="P640" s="50">
        <v>0</v>
      </c>
      <c r="Q640" s="50">
        <v>0</v>
      </c>
      <c r="R640" s="51">
        <v>0</v>
      </c>
      <c r="S640" s="52">
        <f t="shared" si="220"/>
        <v>126.19334559056563</v>
      </c>
    </row>
    <row r="641" spans="1:45" ht="15">
      <c r="A641" s="26" t="s">
        <v>19</v>
      </c>
      <c r="B641" s="43">
        <v>725.30221026070183</v>
      </c>
      <c r="C641" s="43">
        <v>0</v>
      </c>
      <c r="D641" s="43">
        <v>187.45895244001613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912.76116270071793</v>
      </c>
      <c r="J641" s="1"/>
      <c r="K641" s="54" t="s">
        <v>19</v>
      </c>
      <c r="L641" s="43">
        <v>725.30221026070183</v>
      </c>
      <c r="M641" s="43">
        <v>0</v>
      </c>
      <c r="N641" s="43">
        <v>187.45895244001613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912.76116270071793</v>
      </c>
    </row>
    <row r="642" spans="1:45" ht="15">
      <c r="A642" s="25" t="s">
        <v>27</v>
      </c>
      <c r="B642" s="46">
        <v>1290.843631246654</v>
      </c>
      <c r="C642" s="46">
        <v>1.6772234232270626</v>
      </c>
      <c r="D642" s="46">
        <v>26.700198492792495</v>
      </c>
      <c r="E642" s="46">
        <v>2144.9779178816393</v>
      </c>
      <c r="F642" s="46">
        <v>0</v>
      </c>
      <c r="G642" s="46">
        <v>723.32999708012892</v>
      </c>
      <c r="H642" s="47">
        <v>10.148313476635288</v>
      </c>
      <c r="I642" s="48">
        <f t="shared" si="219"/>
        <v>4197.6772816010771</v>
      </c>
      <c r="J642" s="1"/>
      <c r="K642" s="49" t="s">
        <v>27</v>
      </c>
      <c r="L642" s="50">
        <v>1290.843631246654</v>
      </c>
      <c r="M642" s="50">
        <v>1.6772234232270626</v>
      </c>
      <c r="N642" s="50">
        <v>26.700198492792495</v>
      </c>
      <c r="O642" s="50">
        <v>2144.9779178816393</v>
      </c>
      <c r="P642" s="50">
        <v>0</v>
      </c>
      <c r="Q642" s="50">
        <v>723.32999708012892</v>
      </c>
      <c r="R642" s="51">
        <v>10.148313476635288</v>
      </c>
      <c r="S642" s="52">
        <f t="shared" si="220"/>
        <v>4197.6772816010771</v>
      </c>
    </row>
    <row r="643" spans="1:45" ht="15">
      <c r="A643" s="26" t="s">
        <v>26</v>
      </c>
      <c r="B643" s="43">
        <v>452.45682674563398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452.45682674563398</v>
      </c>
      <c r="J643" s="1"/>
      <c r="K643" s="54" t="s">
        <v>26</v>
      </c>
      <c r="L643" s="43">
        <v>452.45682674563398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452.45682674563398</v>
      </c>
    </row>
    <row r="644" spans="1:45" ht="15">
      <c r="A644" s="25" t="s">
        <v>23</v>
      </c>
      <c r="B644" s="46">
        <v>2075.1001704320311</v>
      </c>
      <c r="C644" s="46">
        <v>93.994994890116843</v>
      </c>
      <c r="D644" s="46">
        <v>1181.5778013957533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3350.6729667179011</v>
      </c>
      <c r="J644" s="1"/>
      <c r="K644" s="49" t="s">
        <v>23</v>
      </c>
      <c r="L644" s="50">
        <v>2075.1001704320311</v>
      </c>
      <c r="M644" s="50">
        <v>93.994994890116843</v>
      </c>
      <c r="N644" s="50">
        <v>1181.5778013957533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3350.6729667179011</v>
      </c>
    </row>
    <row r="645" spans="1:45" ht="15">
      <c r="A645" s="26" t="s">
        <v>24</v>
      </c>
      <c r="B645" s="43">
        <v>3331.5621634995082</v>
      </c>
      <c r="C645" s="43">
        <v>0</v>
      </c>
      <c r="D645" s="43">
        <v>31.116983394853172</v>
      </c>
      <c r="E645" s="43">
        <v>13.221723283055674</v>
      </c>
      <c r="F645" s="43">
        <v>531.98666058765355</v>
      </c>
      <c r="G645" s="43">
        <v>0</v>
      </c>
      <c r="H645" s="53">
        <v>0</v>
      </c>
      <c r="I645" s="41">
        <f t="shared" si="219"/>
        <v>3907.887530765071</v>
      </c>
      <c r="J645" s="1"/>
      <c r="K645" s="54" t="s">
        <v>24</v>
      </c>
      <c r="L645" s="43">
        <v>3331.5621634995082</v>
      </c>
      <c r="M645" s="43">
        <v>0</v>
      </c>
      <c r="N645" s="43">
        <v>31.116983394853172</v>
      </c>
      <c r="O645" s="43">
        <v>13.221723283055674</v>
      </c>
      <c r="P645" s="43">
        <v>531.98666058765355</v>
      </c>
      <c r="Q645" s="43">
        <v>0</v>
      </c>
      <c r="R645" s="44">
        <v>0</v>
      </c>
      <c r="S645" s="45">
        <f t="shared" si="220"/>
        <v>3907.887530765071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158.77661538726619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158.77661538726619</v>
      </c>
      <c r="J647" s="1"/>
      <c r="K647" s="55" t="s">
        <v>66</v>
      </c>
      <c r="L647" s="43">
        <v>158.77661538726619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158.77661538726619</v>
      </c>
    </row>
    <row r="648" spans="1:45">
      <c r="A648" s="28" t="s">
        <v>25</v>
      </c>
      <c r="B648" s="56">
        <v>158.77661538726619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158.77661538726619</v>
      </c>
      <c r="J648" s="1"/>
      <c r="K648" s="59" t="s">
        <v>25</v>
      </c>
      <c r="L648" s="60">
        <v>158.77661538726619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158.77661538726619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8297.2104434108023</v>
      </c>
      <c r="C652" s="75">
        <f t="shared" ref="C652:H652" si="221">SUM(C631:C647)</f>
        <v>102.91319830007839</v>
      </c>
      <c r="D652" s="75">
        <f t="shared" si="221"/>
        <v>1428.7302934193638</v>
      </c>
      <c r="E652" s="75">
        <f t="shared" si="221"/>
        <v>2538.89333159136</v>
      </c>
      <c r="F652" s="75">
        <f t="shared" si="221"/>
        <v>9302.22591128155</v>
      </c>
      <c r="G652" s="75">
        <f t="shared" si="221"/>
        <v>723.32999708012892</v>
      </c>
      <c r="H652" s="76">
        <f t="shared" si="221"/>
        <v>10.148313476635288</v>
      </c>
      <c r="I652" s="41">
        <f t="shared" si="219"/>
        <v>22403.451488559916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8297.2104434108023</v>
      </c>
      <c r="M652" s="75">
        <f t="shared" ref="M652:R652" si="222">SUM(M631:M647)</f>
        <v>102.91319830007839</v>
      </c>
      <c r="N652" s="75">
        <f t="shared" si="222"/>
        <v>1428.7302934193638</v>
      </c>
      <c r="O652" s="75">
        <f t="shared" si="222"/>
        <v>2538.89333159136</v>
      </c>
      <c r="P652" s="75">
        <f t="shared" si="222"/>
        <v>9302.22591128155</v>
      </c>
      <c r="Q652" s="75">
        <f t="shared" si="222"/>
        <v>723.32999708012892</v>
      </c>
      <c r="R652" s="76">
        <f t="shared" si="222"/>
        <v>10.148313476635288</v>
      </c>
      <c r="S652" s="78">
        <f t="shared" si="220"/>
        <v>22403.451488559916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0.37035411475092062</v>
      </c>
      <c r="C653" s="114">
        <f t="shared" ref="C653:I653" si="223">C652/$I652</f>
        <v>4.5936314032964925E-3</v>
      </c>
      <c r="D653" s="114">
        <f t="shared" si="223"/>
        <v>6.3772776000560874E-2</v>
      </c>
      <c r="E653" s="114">
        <f t="shared" si="223"/>
        <v>0.11332599054604683</v>
      </c>
      <c r="F653" s="114">
        <f t="shared" si="223"/>
        <v>0.41521396451040737</v>
      </c>
      <c r="G653" s="114">
        <f t="shared" si="223"/>
        <v>3.2286542877087029E-2</v>
      </c>
      <c r="H653" s="115">
        <f t="shared" si="223"/>
        <v>4.5297991168090395E-4</v>
      </c>
      <c r="I653" s="116">
        <f t="shared" si="223"/>
        <v>1</v>
      </c>
      <c r="K653" s="81" t="s">
        <v>87</v>
      </c>
      <c r="L653" s="82">
        <f>L652/$S652</f>
        <v>0.37035411475092062</v>
      </c>
      <c r="M653" s="82">
        <f t="shared" ref="M653:S653" si="224">M652/$S652</f>
        <v>4.5936314032964925E-3</v>
      </c>
      <c r="N653" s="82">
        <f t="shared" si="224"/>
        <v>6.3772776000560874E-2</v>
      </c>
      <c r="O653" s="82">
        <f t="shared" si="224"/>
        <v>0.11332599054604683</v>
      </c>
      <c r="P653" s="82">
        <f t="shared" si="224"/>
        <v>0.41521396451040737</v>
      </c>
      <c r="Q653" s="82">
        <f t="shared" si="224"/>
        <v>3.2286542877087029E-2</v>
      </c>
      <c r="R653" s="83">
        <f t="shared" si="224"/>
        <v>4.5297991168090395E-4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55" zoomScaleNormal="55" workbookViewId="0">
      <pane ySplit="5" topLeftCell="A6" activePane="bottomLeft" state="frozen"/>
      <selection activeCell="V630" sqref="V630"/>
      <selection pane="bottomLeft" activeCell="B7" sqref="B7"/>
    </sheetView>
  </sheetViews>
  <sheetFormatPr baseColWidth="10" defaultRowHeight="14.25"/>
  <cols>
    <col min="1" max="1" width="42.625" customWidth="1"/>
    <col min="2" max="8" width="16.625" style="1" customWidth="1"/>
    <col min="9" max="9" width="18.7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152</v>
      </c>
      <c r="B1" s="201"/>
      <c r="C1" s="201"/>
      <c r="D1" s="201"/>
      <c r="E1" s="201"/>
      <c r="F1" s="201"/>
      <c r="G1" s="201"/>
      <c r="H1" s="201"/>
      <c r="I1" s="202"/>
      <c r="K1" s="209" t="s">
        <v>153</v>
      </c>
      <c r="L1" s="210"/>
      <c r="M1" s="210"/>
      <c r="N1" s="210"/>
      <c r="O1" s="210"/>
      <c r="P1" s="210"/>
      <c r="Q1" s="210"/>
      <c r="R1" s="210"/>
      <c r="S1" s="211"/>
      <c r="U1" s="218" t="s">
        <v>154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339.19782716295248</v>
      </c>
      <c r="C7" s="39">
        <v>4260.3254842689639</v>
      </c>
      <c r="D7" s="39">
        <v>621.45952981298331</v>
      </c>
      <c r="E7" s="39">
        <v>0</v>
      </c>
      <c r="F7" s="39">
        <v>4.6029487021970645</v>
      </c>
      <c r="G7" s="39">
        <v>0</v>
      </c>
      <c r="H7" s="40">
        <v>0</v>
      </c>
      <c r="I7" s="41">
        <f>SUM(B7:H7)</f>
        <v>5225.5857899470966</v>
      </c>
      <c r="J7" s="1"/>
      <c r="K7" s="42" t="s">
        <v>7</v>
      </c>
      <c r="L7" s="43">
        <v>339.19782716295248</v>
      </c>
      <c r="M7" s="43">
        <v>4260.3254842689639</v>
      </c>
      <c r="N7" s="43">
        <v>621.45952981298331</v>
      </c>
      <c r="O7" s="43">
        <v>0</v>
      </c>
      <c r="P7" s="43">
        <v>4.6029487021970645</v>
      </c>
      <c r="Q7" s="43">
        <v>0</v>
      </c>
      <c r="R7" s="44">
        <v>0</v>
      </c>
      <c r="S7" s="45">
        <f>SUM(L7:R7)</f>
        <v>5225.5857899470966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276.31134352553852</v>
      </c>
      <c r="C8" s="46">
        <v>0</v>
      </c>
      <c r="D8" s="46">
        <v>1525.2915319518227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1801.6028754773611</v>
      </c>
      <c r="J8" s="1"/>
      <c r="K8" s="49" t="s">
        <v>8</v>
      </c>
      <c r="L8" s="50">
        <v>276.31134352553852</v>
      </c>
      <c r="M8" s="50">
        <v>0</v>
      </c>
      <c r="N8" s="50">
        <v>1525.2915319518227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1801.6028754773611</v>
      </c>
      <c r="T8" s="1" t="str">
        <f t="shared" ref="T8:T24" si="2">IF(ABS(S8-I8)&gt;0.01,S8-I8,"")</f>
        <v/>
      </c>
      <c r="U8" s="1"/>
      <c r="X8" s="168" t="s">
        <v>172</v>
      </c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297.33293509721381</v>
      </c>
      <c r="C9" s="43">
        <v>0</v>
      </c>
      <c r="D9" s="43">
        <v>6274.7845082885015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6572.117443385715</v>
      </c>
      <c r="J9" s="1"/>
      <c r="K9" s="42" t="s">
        <v>10</v>
      </c>
      <c r="L9" s="43">
        <v>297.33293509721381</v>
      </c>
      <c r="M9" s="43">
        <v>0</v>
      </c>
      <c r="N9" s="43">
        <v>6274.7845082885015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6572.117443385715</v>
      </c>
      <c r="T9" s="1" t="str">
        <f t="shared" si="2"/>
        <v/>
      </c>
      <c r="U9" s="1"/>
      <c r="X9" s="168" t="s">
        <v>172</v>
      </c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124.0890663</v>
      </c>
      <c r="D10" s="46">
        <v>1259.3371492831818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1383.4262155831818</v>
      </c>
      <c r="J10" s="1"/>
      <c r="K10" s="49" t="s">
        <v>58</v>
      </c>
      <c r="L10" s="50">
        <v>0</v>
      </c>
      <c r="M10" s="50">
        <v>124.0890663</v>
      </c>
      <c r="N10" s="50">
        <v>1259.3371492831818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1383.4262155831818</v>
      </c>
      <c r="T10" s="1" t="str">
        <f t="shared" si="2"/>
        <v/>
      </c>
      <c r="U10" s="1"/>
      <c r="X10" s="168" t="s">
        <v>172</v>
      </c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1952.6558467831433</v>
      </c>
      <c r="C11" s="43">
        <v>873.03489130321691</v>
      </c>
      <c r="D11" s="43">
        <v>1195.7672155011578</v>
      </c>
      <c r="E11" s="43">
        <v>29.824724433696915</v>
      </c>
      <c r="F11" s="43">
        <v>0</v>
      </c>
      <c r="G11" s="43">
        <v>0</v>
      </c>
      <c r="H11" s="53">
        <v>0</v>
      </c>
      <c r="I11" s="41">
        <f t="shared" si="0"/>
        <v>4051.2826780212149</v>
      </c>
      <c r="J11" s="1"/>
      <c r="K11" s="42" t="s">
        <v>16</v>
      </c>
      <c r="L11" s="43">
        <v>1952.6558467831433</v>
      </c>
      <c r="M11" s="43">
        <v>873.03489130321691</v>
      </c>
      <c r="N11" s="43">
        <v>1195.7672155011578</v>
      </c>
      <c r="O11" s="43">
        <v>29.824724433696915</v>
      </c>
      <c r="P11" s="43">
        <v>0</v>
      </c>
      <c r="Q11" s="43">
        <v>0</v>
      </c>
      <c r="R11" s="44">
        <v>0</v>
      </c>
      <c r="S11" s="45">
        <f t="shared" si="1"/>
        <v>4051.2826780212149</v>
      </c>
      <c r="T11" s="1" t="str">
        <f t="shared" si="2"/>
        <v/>
      </c>
      <c r="U11" s="1"/>
      <c r="X11" s="168" t="s">
        <v>172</v>
      </c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44532.508326802745</v>
      </c>
      <c r="C12" s="46">
        <v>113.85258407509573</v>
      </c>
      <c r="D12" s="46">
        <v>4537.4077124659225</v>
      </c>
      <c r="E12" s="46">
        <v>0</v>
      </c>
      <c r="F12" s="46">
        <v>0</v>
      </c>
      <c r="G12" s="46">
        <v>0</v>
      </c>
      <c r="H12" s="47">
        <v>0</v>
      </c>
      <c r="I12" s="48">
        <f t="shared" si="0"/>
        <v>49183.768623343763</v>
      </c>
      <c r="J12" s="1"/>
      <c r="K12" s="49" t="s">
        <v>15</v>
      </c>
      <c r="L12" s="50">
        <v>44532.508326802745</v>
      </c>
      <c r="M12" s="50">
        <v>113.85258407509573</v>
      </c>
      <c r="N12" s="50">
        <v>4537.4077124659225</v>
      </c>
      <c r="O12" s="50">
        <v>0</v>
      </c>
      <c r="P12" s="50">
        <v>0</v>
      </c>
      <c r="Q12" s="50">
        <v>0</v>
      </c>
      <c r="R12" s="51">
        <v>0</v>
      </c>
      <c r="S12" s="52">
        <f t="shared" si="1"/>
        <v>49183.768623343763</v>
      </c>
      <c r="T12" s="1" t="str">
        <f t="shared" si="2"/>
        <v/>
      </c>
      <c r="U12" s="1"/>
      <c r="X12" s="168" t="s">
        <v>172</v>
      </c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4.598370797685206</v>
      </c>
      <c r="D13" s="43">
        <v>2.5878639922471276</v>
      </c>
      <c r="E13" s="43">
        <v>9903.1407395736496</v>
      </c>
      <c r="F13" s="43">
        <v>265040.75600649492</v>
      </c>
      <c r="G13" s="43">
        <v>0</v>
      </c>
      <c r="H13" s="53">
        <v>0</v>
      </c>
      <c r="I13" s="41">
        <f t="shared" si="0"/>
        <v>274951.08298085851</v>
      </c>
      <c r="J13" s="1"/>
      <c r="K13" s="54" t="s">
        <v>60</v>
      </c>
      <c r="L13" s="43">
        <v>0</v>
      </c>
      <c r="M13" s="43">
        <v>4.598370797685206</v>
      </c>
      <c r="N13" s="43">
        <v>2.5878639922471276</v>
      </c>
      <c r="O13" s="43">
        <v>9903.1407395736496</v>
      </c>
      <c r="P13" s="43">
        <v>265040.75600649492</v>
      </c>
      <c r="Q13" s="43">
        <v>0</v>
      </c>
      <c r="R13" s="44">
        <v>0</v>
      </c>
      <c r="S13" s="45">
        <f t="shared" si="1"/>
        <v>274951.08298085851</v>
      </c>
      <c r="T13" s="1" t="str">
        <f>IF(ABS(S13-I13)&gt;0.3,S13-I13,"")</f>
        <v/>
      </c>
      <c r="U13" s="1"/>
      <c r="X13" s="168" t="s">
        <v>172</v>
      </c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0</v>
      </c>
      <c r="D14" s="46">
        <v>0.35072029491424034</v>
      </c>
      <c r="E14" s="46">
        <v>256.60748550898808</v>
      </c>
      <c r="F14" s="46">
        <v>63665.695106095955</v>
      </c>
      <c r="G14" s="46">
        <v>0</v>
      </c>
      <c r="H14" s="47">
        <v>0</v>
      </c>
      <c r="I14" s="48">
        <f t="shared" si="0"/>
        <v>63922.653311899856</v>
      </c>
      <c r="J14" s="1"/>
      <c r="K14" s="49" t="s">
        <v>12</v>
      </c>
      <c r="L14" s="50">
        <v>0</v>
      </c>
      <c r="M14" s="50">
        <v>0</v>
      </c>
      <c r="N14" s="50">
        <v>0.35072029491424034</v>
      </c>
      <c r="O14" s="50">
        <v>256.60748550898808</v>
      </c>
      <c r="P14" s="50">
        <v>63665.695106095955</v>
      </c>
      <c r="Q14" s="50">
        <v>0</v>
      </c>
      <c r="R14" s="51">
        <v>0</v>
      </c>
      <c r="S14" s="52">
        <f t="shared" si="1"/>
        <v>63922.653311899856</v>
      </c>
      <c r="T14" s="1" t="str">
        <f t="shared" si="2"/>
        <v/>
      </c>
      <c r="U14" s="1"/>
      <c r="X14" s="168" t="s">
        <v>172</v>
      </c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0</v>
      </c>
      <c r="C15" s="43">
        <v>0</v>
      </c>
      <c r="D15" s="43">
        <v>0</v>
      </c>
      <c r="E15" s="43">
        <v>0</v>
      </c>
      <c r="F15" s="43">
        <v>32019.324352899999</v>
      </c>
      <c r="G15" s="43">
        <v>0</v>
      </c>
      <c r="H15" s="53">
        <v>0</v>
      </c>
      <c r="I15" s="41">
        <f t="shared" si="0"/>
        <v>32019.324352899999</v>
      </c>
      <c r="J15" s="1"/>
      <c r="K15" s="54" t="s">
        <v>61</v>
      </c>
      <c r="L15" s="43">
        <v>0</v>
      </c>
      <c r="M15" s="43">
        <v>0</v>
      </c>
      <c r="N15" s="43">
        <v>0</v>
      </c>
      <c r="O15" s="43">
        <v>0</v>
      </c>
      <c r="P15" s="43">
        <v>32019.324352899999</v>
      </c>
      <c r="Q15" s="43">
        <v>0</v>
      </c>
      <c r="R15" s="44">
        <v>0</v>
      </c>
      <c r="S15" s="45">
        <f t="shared" si="1"/>
        <v>32019.324352899999</v>
      </c>
      <c r="T15" s="1" t="str">
        <f t="shared" si="2"/>
        <v/>
      </c>
      <c r="U15" s="1"/>
      <c r="X15" s="168" t="s">
        <v>172</v>
      </c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1823.6236057815038</v>
      </c>
      <c r="C16" s="46">
        <v>18.408582287603469</v>
      </c>
      <c r="D16" s="46">
        <v>930.72551037233518</v>
      </c>
      <c r="E16" s="46">
        <v>166.11167308201468</v>
      </c>
      <c r="F16" s="46">
        <v>485.88106937468535</v>
      </c>
      <c r="G16" s="46">
        <v>0</v>
      </c>
      <c r="H16" s="47">
        <v>0</v>
      </c>
      <c r="I16" s="48">
        <f t="shared" si="0"/>
        <v>3424.7504408981422</v>
      </c>
      <c r="J16" s="1"/>
      <c r="K16" s="49" t="s">
        <v>17</v>
      </c>
      <c r="L16" s="50">
        <v>1823.6236057815038</v>
      </c>
      <c r="M16" s="50">
        <v>18.408582287603469</v>
      </c>
      <c r="N16" s="50">
        <v>930.72551037233518</v>
      </c>
      <c r="O16" s="50">
        <v>166.11167308201468</v>
      </c>
      <c r="P16" s="50">
        <v>485.88106937468558</v>
      </c>
      <c r="Q16" s="50">
        <v>0</v>
      </c>
      <c r="R16" s="51">
        <v>0</v>
      </c>
      <c r="S16" s="52">
        <f t="shared" si="1"/>
        <v>3424.7504408981422</v>
      </c>
      <c r="T16" s="1" t="str">
        <f>IF(ABS(S16-I16)&gt;0.1,S16-I16,"")</f>
        <v/>
      </c>
      <c r="U16" s="1"/>
      <c r="X16" s="168" t="s">
        <v>172</v>
      </c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82176.44191875348</v>
      </c>
      <c r="C17" s="43">
        <v>49712.264540082448</v>
      </c>
      <c r="D17" s="43">
        <v>54133.672939138909</v>
      </c>
      <c r="E17" s="43">
        <v>2305.08992983081</v>
      </c>
      <c r="F17" s="43">
        <v>12167.029973592495</v>
      </c>
      <c r="G17" s="43">
        <v>3.4652371872092562</v>
      </c>
      <c r="H17" s="53">
        <v>0</v>
      </c>
      <c r="I17" s="41">
        <f t="shared" si="0"/>
        <v>200497.96453858534</v>
      </c>
      <c r="J17" s="1"/>
      <c r="K17" s="54" t="s">
        <v>19</v>
      </c>
      <c r="L17" s="43">
        <v>82176.44191875348</v>
      </c>
      <c r="M17" s="43">
        <v>49712.264540082448</v>
      </c>
      <c r="N17" s="43">
        <v>54133.672939138909</v>
      </c>
      <c r="O17" s="43">
        <v>2305.08992983081</v>
      </c>
      <c r="P17" s="43">
        <v>12167.029973592493</v>
      </c>
      <c r="Q17" s="43">
        <v>3.4652371872092562</v>
      </c>
      <c r="R17" s="44">
        <v>0</v>
      </c>
      <c r="S17" s="45">
        <f t="shared" si="1"/>
        <v>200497.96453858534</v>
      </c>
      <c r="T17" s="163" t="str">
        <f t="shared" si="2"/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25037.018729109932</v>
      </c>
      <c r="C18" s="46">
        <v>3280.9106529811161</v>
      </c>
      <c r="D18" s="46">
        <v>51330.473836492092</v>
      </c>
      <c r="E18" s="46">
        <v>102932.92907846134</v>
      </c>
      <c r="F18" s="46">
        <v>11738.894626787433</v>
      </c>
      <c r="G18" s="46">
        <v>31558.91896693263</v>
      </c>
      <c r="H18" s="47">
        <v>526.66105761074425</v>
      </c>
      <c r="I18" s="48">
        <f t="shared" si="0"/>
        <v>226405.80694837528</v>
      </c>
      <c r="J18" s="1"/>
      <c r="K18" s="49" t="s">
        <v>27</v>
      </c>
      <c r="L18" s="50">
        <v>25037.018729109932</v>
      </c>
      <c r="M18" s="50">
        <v>3280.9106529811161</v>
      </c>
      <c r="N18" s="50">
        <v>51330.473836492092</v>
      </c>
      <c r="O18" s="50">
        <v>102932.92907846134</v>
      </c>
      <c r="P18" s="50">
        <v>11738.894626787431</v>
      </c>
      <c r="Q18" s="50">
        <v>31558.91896693263</v>
      </c>
      <c r="R18" s="51">
        <v>526.66105761074425</v>
      </c>
      <c r="S18" s="52">
        <f t="shared" si="1"/>
        <v>226405.80694837528</v>
      </c>
      <c r="T18" s="163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63803.349498490803</v>
      </c>
      <c r="C19" s="43">
        <v>2795.7999090753183</v>
      </c>
      <c r="D19" s="43">
        <v>8824.2529655236158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75423.402373089732</v>
      </c>
      <c r="J19" s="1"/>
      <c r="K19" s="54" t="s">
        <v>26</v>
      </c>
      <c r="L19" s="43">
        <v>63803.349498490803</v>
      </c>
      <c r="M19" s="43">
        <v>2795.7999090753183</v>
      </c>
      <c r="N19" s="43">
        <v>8824.2529655236158</v>
      </c>
      <c r="O19" s="43">
        <v>0</v>
      </c>
      <c r="P19" s="43">
        <v>0</v>
      </c>
      <c r="Q19" s="43">
        <v>0</v>
      </c>
      <c r="R19" s="44">
        <v>0</v>
      </c>
      <c r="S19" s="45">
        <f t="shared" si="1"/>
        <v>75423.402373089732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56284.332581704693</v>
      </c>
      <c r="C20" s="46">
        <v>103.1720255244924</v>
      </c>
      <c r="D20" s="46">
        <v>5834.3467730681414</v>
      </c>
      <c r="E20" s="46">
        <v>0</v>
      </c>
      <c r="F20" s="46">
        <v>0</v>
      </c>
      <c r="G20" s="46">
        <v>0</v>
      </c>
      <c r="H20" s="47">
        <v>0</v>
      </c>
      <c r="I20" s="48">
        <f t="shared" si="0"/>
        <v>62221.851380297332</v>
      </c>
      <c r="J20" s="1"/>
      <c r="K20" s="49" t="s">
        <v>23</v>
      </c>
      <c r="L20" s="50">
        <v>56284.332581704693</v>
      </c>
      <c r="M20" s="50">
        <v>103.1720255244924</v>
      </c>
      <c r="N20" s="50">
        <v>5834.3467730681414</v>
      </c>
      <c r="O20" s="50">
        <v>0</v>
      </c>
      <c r="P20" s="50">
        <v>0</v>
      </c>
      <c r="Q20" s="50">
        <v>0</v>
      </c>
      <c r="R20" s="51">
        <v>0</v>
      </c>
      <c r="S20" s="52">
        <f t="shared" si="1"/>
        <v>62221.851380297332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23832.895910105275</v>
      </c>
      <c r="C21" s="43">
        <v>34905.921621750225</v>
      </c>
      <c r="D21" s="43">
        <v>17707.971496831058</v>
      </c>
      <c r="E21" s="43">
        <v>314.3408399783782</v>
      </c>
      <c r="F21" s="43">
        <v>20596.267803826475</v>
      </c>
      <c r="G21" s="43">
        <v>0</v>
      </c>
      <c r="H21" s="53">
        <v>0</v>
      </c>
      <c r="I21" s="41">
        <f t="shared" si="0"/>
        <v>97357.39767249141</v>
      </c>
      <c r="J21" s="1"/>
      <c r="K21" s="54" t="s">
        <v>24</v>
      </c>
      <c r="L21" s="43">
        <v>23832.895910105275</v>
      </c>
      <c r="M21" s="43">
        <v>34905.921621750225</v>
      </c>
      <c r="N21" s="43">
        <v>17707.971496831058</v>
      </c>
      <c r="O21" s="43">
        <v>314.3408399783782</v>
      </c>
      <c r="P21" s="43">
        <v>20596.267803826471</v>
      </c>
      <c r="Q21" s="43">
        <v>0</v>
      </c>
      <c r="R21" s="44">
        <v>0</v>
      </c>
      <c r="S21" s="45">
        <f t="shared" si="1"/>
        <v>97357.39767249141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639.46148397416027</v>
      </c>
      <c r="C22" s="46">
        <v>2667.5120565046554</v>
      </c>
      <c r="D22" s="46">
        <v>7770.9348676287991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11077.908408107614</v>
      </c>
      <c r="J22" s="1"/>
      <c r="K22" s="49" t="s">
        <v>22</v>
      </c>
      <c r="L22" s="50">
        <v>639.46148397416027</v>
      </c>
      <c r="M22" s="50">
        <v>2667.5120565046554</v>
      </c>
      <c r="N22" s="50">
        <v>7770.9348676287991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11077.908408107614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16129.987125231948</v>
      </c>
      <c r="C23" s="43">
        <v>0</v>
      </c>
      <c r="D23" s="43">
        <v>9382.9664145875122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25512.95353981946</v>
      </c>
      <c r="J23" s="1"/>
      <c r="K23" s="55" t="s">
        <v>66</v>
      </c>
      <c r="L23" s="43">
        <v>16129.987125231948</v>
      </c>
      <c r="M23" s="43">
        <v>0</v>
      </c>
      <c r="N23" s="43">
        <v>9382.9664145875122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25512.95353981946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16129.987125231948</v>
      </c>
      <c r="C24" s="56">
        <v>0</v>
      </c>
      <c r="D24" s="56">
        <v>4624.5220334852138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20754.509158717163</v>
      </c>
      <c r="J24" s="1"/>
      <c r="K24" s="59" t="s">
        <v>25</v>
      </c>
      <c r="L24" s="60">
        <v>16129.987125231948</v>
      </c>
      <c r="M24" s="60">
        <v>0</v>
      </c>
      <c r="N24" s="60">
        <v>4624.5220334852138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20754.509158717163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0</v>
      </c>
      <c r="D25" s="63">
        <v>1054.061067054507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1054.061067054507</v>
      </c>
      <c r="J25" s="1"/>
      <c r="K25" s="66" t="s">
        <v>20</v>
      </c>
      <c r="L25" s="63">
        <v>0</v>
      </c>
      <c r="M25" s="63">
        <v>0</v>
      </c>
      <c r="N25" s="63">
        <v>1054.061067054507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1054.061067054507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0</v>
      </c>
      <c r="D26" s="56">
        <v>3704.3833140477918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3704.3833140477918</v>
      </c>
      <c r="J26" s="1"/>
      <c r="K26" s="59" t="s">
        <v>21</v>
      </c>
      <c r="L26" s="60">
        <v>0</v>
      </c>
      <c r="M26" s="60">
        <v>0</v>
      </c>
      <c r="N26" s="60">
        <v>3704.3833140477918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3704.3833140477918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0</v>
      </c>
      <c r="J27" s="1"/>
      <c r="K27" s="72" t="s">
        <v>69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0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317125.11713252339</v>
      </c>
      <c r="C28" s="75">
        <f t="shared" ref="C28:H28" si="3">SUM(C7:C23)</f>
        <v>98859.889784950807</v>
      </c>
      <c r="D28" s="75">
        <f t="shared" si="3"/>
        <v>171332.33103523316</v>
      </c>
      <c r="E28" s="75">
        <f t="shared" si="3"/>
        <v>115908.04447086887</v>
      </c>
      <c r="F28" s="75">
        <f t="shared" si="3"/>
        <v>405718.45188777411</v>
      </c>
      <c r="G28" s="75">
        <f t="shared" si="3"/>
        <v>31562.38420411984</v>
      </c>
      <c r="H28" s="76">
        <f t="shared" si="3"/>
        <v>526.66105761074425</v>
      </c>
      <c r="I28" s="41">
        <f t="shared" si="0"/>
        <v>1141032.8795730812</v>
      </c>
      <c r="J28" s="171">
        <v>0</v>
      </c>
      <c r="K28" s="77" t="s">
        <v>28</v>
      </c>
      <c r="L28" s="75">
        <f>SUM(L7:L23)</f>
        <v>317125.11713252339</v>
      </c>
      <c r="M28" s="75">
        <f t="shared" ref="M28:R28" si="4">SUM(M7:M23)</f>
        <v>98859.889784950807</v>
      </c>
      <c r="N28" s="75">
        <f t="shared" si="4"/>
        <v>171332.33103523316</v>
      </c>
      <c r="O28" s="75">
        <f t="shared" si="4"/>
        <v>115908.04447086887</v>
      </c>
      <c r="P28" s="75">
        <f t="shared" si="4"/>
        <v>405718.45188777411</v>
      </c>
      <c r="Q28" s="75">
        <f t="shared" si="4"/>
        <v>31562.38420411984</v>
      </c>
      <c r="R28" s="76">
        <f t="shared" si="4"/>
        <v>526.66105761074425</v>
      </c>
      <c r="S28" s="78">
        <f t="shared" si="1"/>
        <v>1141032.8795730812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0.27792811478944951</v>
      </c>
      <c r="C29" s="79">
        <f t="shared" ref="C29:I29" si="5">C28/$I28</f>
        <v>8.6640702082081411E-2</v>
      </c>
      <c r="D29" s="79">
        <f t="shared" si="5"/>
        <v>0.15015547238159987</v>
      </c>
      <c r="E29" s="79">
        <f t="shared" si="5"/>
        <v>0.10158168668569481</v>
      </c>
      <c r="F29" s="79">
        <f t="shared" si="5"/>
        <v>0.35557121898150224</v>
      </c>
      <c r="G29" s="79">
        <f t="shared" si="5"/>
        <v>2.7661239889887262E-2</v>
      </c>
      <c r="H29" s="79">
        <f t="shared" si="5"/>
        <v>4.6156518978471078E-4</v>
      </c>
      <c r="I29" s="80">
        <f t="shared" si="5"/>
        <v>1</v>
      </c>
      <c r="K29" s="81" t="s">
        <v>87</v>
      </c>
      <c r="L29" s="82">
        <f>L28/$S28</f>
        <v>0.27792811478944951</v>
      </c>
      <c r="M29" s="82">
        <f t="shared" ref="M29:S29" si="6">M28/$S28</f>
        <v>8.6640702082081411E-2</v>
      </c>
      <c r="N29" s="82">
        <f t="shared" si="6"/>
        <v>0.15015547238159987</v>
      </c>
      <c r="O29" s="82">
        <f t="shared" si="6"/>
        <v>0.10158168668569481</v>
      </c>
      <c r="P29" s="82">
        <f t="shared" si="6"/>
        <v>0.35557121898150224</v>
      </c>
      <c r="Q29" s="82">
        <f t="shared" si="6"/>
        <v>2.7661239889887262E-2</v>
      </c>
      <c r="R29" s="83">
        <f t="shared" si="6"/>
        <v>4.6156518978471078E-4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0.27985293648945403</v>
      </c>
      <c r="C33" s="39">
        <v>4260.3254842689639</v>
      </c>
      <c r="D33" s="39">
        <v>610.24644850856521</v>
      </c>
      <c r="E33" s="39">
        <v>0</v>
      </c>
      <c r="F33" s="235"/>
      <c r="G33" s="39">
        <v>0</v>
      </c>
      <c r="H33" s="40">
        <v>0</v>
      </c>
      <c r="I33" s="41">
        <f>SUM(B33:H33)</f>
        <v>4870.8517857140178</v>
      </c>
      <c r="J33" s="1"/>
      <c r="K33" s="88" t="s">
        <v>7</v>
      </c>
      <c r="L33" s="39">
        <v>0.27985293648945403</v>
      </c>
      <c r="M33" s="39">
        <v>4260.3254842689639</v>
      </c>
      <c r="N33" s="39">
        <v>610.24644850856521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4870.8517857140178</v>
      </c>
      <c r="T33" s="1"/>
      <c r="U33" s="91" t="s">
        <v>7</v>
      </c>
      <c r="V33" s="92">
        <v>0.27985293648945403</v>
      </c>
      <c r="W33" s="92">
        <v>0</v>
      </c>
      <c r="X33" s="92">
        <v>0</v>
      </c>
      <c r="Y33" s="92">
        <v>4260.3254842689639</v>
      </c>
      <c r="Z33" s="92">
        <v>610.24644850856521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4870.8517857140178</v>
      </c>
      <c r="AJ33" s="136" t="str">
        <f>IF(ABS(S33-AI33)&gt;0.001,S33-AI33,"")</f>
        <v/>
      </c>
    </row>
    <row r="34" spans="1:36" ht="15">
      <c r="A34" s="25" t="s">
        <v>8</v>
      </c>
      <c r="B34" s="46">
        <v>0</v>
      </c>
      <c r="C34" s="46">
        <v>0</v>
      </c>
      <c r="D34" s="46">
        <v>1516.37379193793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1516.37379193793</v>
      </c>
      <c r="J34" s="1"/>
      <c r="K34" s="49" t="s">
        <v>8</v>
      </c>
      <c r="L34" s="50">
        <v>0</v>
      </c>
      <c r="M34" s="50">
        <v>0</v>
      </c>
      <c r="N34" s="50">
        <v>1516.37379193793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1516.37379193793</v>
      </c>
      <c r="T34" s="1"/>
      <c r="U34" s="96" t="s">
        <v>8</v>
      </c>
      <c r="V34" s="97">
        <v>0</v>
      </c>
      <c r="W34" s="97">
        <v>0</v>
      </c>
      <c r="X34" s="97">
        <v>0</v>
      </c>
      <c r="Y34" s="97">
        <v>0</v>
      </c>
      <c r="Z34" s="97">
        <v>1516.37379193793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1516.37379193793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0</v>
      </c>
      <c r="C35" s="43">
        <v>0</v>
      </c>
      <c r="D35" s="43">
        <v>6251.9084006969033</v>
      </c>
      <c r="E35" s="43">
        <v>0</v>
      </c>
      <c r="F35" s="236"/>
      <c r="G35" s="43">
        <v>0</v>
      </c>
      <c r="H35" s="53">
        <v>0</v>
      </c>
      <c r="I35" s="41">
        <f t="shared" si="7"/>
        <v>6251.9084006969033</v>
      </c>
      <c r="J35" s="1"/>
      <c r="K35" s="54" t="s">
        <v>10</v>
      </c>
      <c r="L35" s="43">
        <v>0</v>
      </c>
      <c r="M35" s="43">
        <v>0</v>
      </c>
      <c r="N35" s="43">
        <v>6251.9084006969033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6251.9084006969033</v>
      </c>
      <c r="T35" s="1"/>
      <c r="U35" s="100" t="s">
        <v>10</v>
      </c>
      <c r="V35" s="92">
        <v>0</v>
      </c>
      <c r="W35" s="92">
        <v>0</v>
      </c>
      <c r="X35" s="92">
        <v>0</v>
      </c>
      <c r="Y35" s="92">
        <v>0</v>
      </c>
      <c r="Z35" s="92">
        <v>6251.9084006969033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6251.9084006969033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124.0890663</v>
      </c>
      <c r="D36" s="46">
        <v>1259.3371492831818</v>
      </c>
      <c r="E36" s="46">
        <v>0</v>
      </c>
      <c r="F36" s="236"/>
      <c r="G36" s="46">
        <v>0</v>
      </c>
      <c r="H36" s="47">
        <v>0</v>
      </c>
      <c r="I36" s="48">
        <f t="shared" si="7"/>
        <v>1383.4262155831818</v>
      </c>
      <c r="J36" s="1"/>
      <c r="K36" s="49" t="s">
        <v>58</v>
      </c>
      <c r="L36" s="50">
        <v>0</v>
      </c>
      <c r="M36" s="50">
        <v>124.0890663</v>
      </c>
      <c r="N36" s="50">
        <v>1259.3371492831818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1383.4262155831818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124.0890663</v>
      </c>
      <c r="Z36" s="97">
        <v>1259.3371492831818</v>
      </c>
      <c r="AA36" s="97">
        <v>0</v>
      </c>
      <c r="AB36" s="97">
        <v>0</v>
      </c>
      <c r="AC36" s="98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9">
        <f t="shared" si="9"/>
        <v>1383.4262155831818</v>
      </c>
      <c r="AJ36" t="str">
        <f t="shared" si="10"/>
        <v/>
      </c>
    </row>
    <row r="37" spans="1:36" ht="15">
      <c r="A37" s="26" t="s">
        <v>16</v>
      </c>
      <c r="B37" s="43">
        <v>1347.8158867042416</v>
      </c>
      <c r="C37" s="43">
        <v>810.6149329658117</v>
      </c>
      <c r="D37" s="43">
        <v>1174.9155158818824</v>
      </c>
      <c r="E37" s="43">
        <v>0</v>
      </c>
      <c r="F37" s="236"/>
      <c r="G37" s="43">
        <v>0</v>
      </c>
      <c r="H37" s="53">
        <v>0</v>
      </c>
      <c r="I37" s="41">
        <f t="shared" si="7"/>
        <v>3333.3463355519352</v>
      </c>
      <c r="J37" s="1"/>
      <c r="K37" s="54" t="s">
        <v>16</v>
      </c>
      <c r="L37" s="43">
        <v>1347.8158867042416</v>
      </c>
      <c r="M37" s="43">
        <v>810.6149329658117</v>
      </c>
      <c r="N37" s="43">
        <v>1174.9155158818824</v>
      </c>
      <c r="O37" s="43">
        <v>0</v>
      </c>
      <c r="P37" s="43">
        <v>0</v>
      </c>
      <c r="Q37" s="43">
        <v>0</v>
      </c>
      <c r="R37" s="44">
        <v>0</v>
      </c>
      <c r="S37" s="45">
        <f t="shared" si="8"/>
        <v>3333.3463355519352</v>
      </c>
      <c r="T37" s="1"/>
      <c r="U37" s="100" t="s">
        <v>16</v>
      </c>
      <c r="V37" s="92">
        <v>1337.0113376492425</v>
      </c>
      <c r="W37" s="92">
        <v>0</v>
      </c>
      <c r="X37" s="92">
        <v>0</v>
      </c>
      <c r="Y37" s="92">
        <v>810.6149329658117</v>
      </c>
      <c r="Z37" s="92">
        <v>1165.6403529385946</v>
      </c>
      <c r="AA37" s="92">
        <v>0</v>
      </c>
      <c r="AB37" s="92">
        <v>0</v>
      </c>
      <c r="AC37" s="93">
        <v>20.079711998287038</v>
      </c>
      <c r="AD37" s="94">
        <v>10.804549054999217</v>
      </c>
      <c r="AE37" s="94">
        <v>0</v>
      </c>
      <c r="AF37" s="94">
        <v>0</v>
      </c>
      <c r="AG37" s="94">
        <v>9.2751629432878193</v>
      </c>
      <c r="AH37" s="94">
        <v>0</v>
      </c>
      <c r="AI37" s="95">
        <f t="shared" si="9"/>
        <v>3333.3463355519361</v>
      </c>
      <c r="AJ37" t="str">
        <f t="shared" si="10"/>
        <v/>
      </c>
    </row>
    <row r="38" spans="1:36" ht="15">
      <c r="A38" s="25" t="s">
        <v>15</v>
      </c>
      <c r="B38" s="46">
        <v>136.44838368413036</v>
      </c>
      <c r="C38" s="46">
        <v>13.171966008022732</v>
      </c>
      <c r="D38" s="46">
        <v>170.28261607614888</v>
      </c>
      <c r="E38" s="46">
        <v>0</v>
      </c>
      <c r="F38" s="236"/>
      <c r="G38" s="46">
        <v>0</v>
      </c>
      <c r="H38" s="47">
        <v>0</v>
      </c>
      <c r="I38" s="48">
        <f t="shared" si="7"/>
        <v>319.90296576830201</v>
      </c>
      <c r="J38" s="1"/>
      <c r="K38" s="49" t="s">
        <v>15</v>
      </c>
      <c r="L38" s="50">
        <v>136.44838368413036</v>
      </c>
      <c r="M38" s="50">
        <v>13.171966008022732</v>
      </c>
      <c r="N38" s="50">
        <v>170.28261607614888</v>
      </c>
      <c r="O38" s="50">
        <v>0</v>
      </c>
      <c r="P38" s="50">
        <v>0</v>
      </c>
      <c r="Q38" s="50">
        <v>0</v>
      </c>
      <c r="R38" s="51">
        <v>0</v>
      </c>
      <c r="S38" s="52">
        <f t="shared" si="8"/>
        <v>319.90296576830201</v>
      </c>
      <c r="T38" s="1"/>
      <c r="U38" s="96" t="s">
        <v>59</v>
      </c>
      <c r="V38" s="97">
        <v>134.03178526143392</v>
      </c>
      <c r="W38" s="97">
        <v>0</v>
      </c>
      <c r="X38" s="97">
        <v>0</v>
      </c>
      <c r="Y38" s="97">
        <v>13.171966008022732</v>
      </c>
      <c r="Z38" s="97">
        <v>170.28261607614888</v>
      </c>
      <c r="AA38" s="97">
        <v>0</v>
      </c>
      <c r="AB38" s="97">
        <v>0</v>
      </c>
      <c r="AC38" s="98">
        <v>2.4165984226964263</v>
      </c>
      <c r="AD38" s="97">
        <v>2.4165984226964263</v>
      </c>
      <c r="AE38" s="97">
        <v>0</v>
      </c>
      <c r="AF38" s="97">
        <v>0</v>
      </c>
      <c r="AG38" s="97">
        <v>0</v>
      </c>
      <c r="AH38" s="97">
        <v>0</v>
      </c>
      <c r="AI38" s="99">
        <f t="shared" si="9"/>
        <v>319.90296576830201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0</v>
      </c>
      <c r="E39" s="43">
        <v>8472.7569335277112</v>
      </c>
      <c r="F39" s="236"/>
      <c r="G39" s="43">
        <v>0</v>
      </c>
      <c r="H39" s="53">
        <v>0</v>
      </c>
      <c r="I39" s="41">
        <f t="shared" si="7"/>
        <v>8472.7569335277112</v>
      </c>
      <c r="J39" s="1"/>
      <c r="K39" s="54" t="s">
        <v>60</v>
      </c>
      <c r="L39" s="43">
        <v>0</v>
      </c>
      <c r="M39" s="43">
        <v>0</v>
      </c>
      <c r="N39" s="43">
        <v>0</v>
      </c>
      <c r="O39" s="43">
        <v>8472.7569335277112</v>
      </c>
      <c r="P39" s="43">
        <v>13179.102073082793</v>
      </c>
      <c r="Q39" s="43">
        <v>0</v>
      </c>
      <c r="R39" s="44">
        <v>0</v>
      </c>
      <c r="S39" s="45">
        <f t="shared" si="8"/>
        <v>21651.859006610503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7793.3581343819978</v>
      </c>
      <c r="AB39" s="92">
        <v>13179.102073082793</v>
      </c>
      <c r="AC39" s="93">
        <v>679.39879914571463</v>
      </c>
      <c r="AD39" s="92">
        <v>0</v>
      </c>
      <c r="AE39" s="92">
        <v>0</v>
      </c>
      <c r="AF39" s="92">
        <v>0</v>
      </c>
      <c r="AG39" s="92">
        <v>0</v>
      </c>
      <c r="AH39" s="92">
        <v>679.39879914571463</v>
      </c>
      <c r="AI39" s="95">
        <f t="shared" si="9"/>
        <v>21651.859006610506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0</v>
      </c>
      <c r="D40" s="46">
        <v>0</v>
      </c>
      <c r="E40" s="46">
        <v>92.291526251112842</v>
      </c>
      <c r="F40" s="236"/>
      <c r="G40" s="46">
        <v>0</v>
      </c>
      <c r="H40" s="47">
        <v>0</v>
      </c>
      <c r="I40" s="48">
        <f t="shared" si="7"/>
        <v>92.291526251112842</v>
      </c>
      <c r="J40" s="1"/>
      <c r="K40" s="49" t="s">
        <v>12</v>
      </c>
      <c r="L40" s="50">
        <v>0</v>
      </c>
      <c r="M40" s="50">
        <v>0</v>
      </c>
      <c r="N40" s="50">
        <v>0</v>
      </c>
      <c r="O40" s="50">
        <v>92.291526251112842</v>
      </c>
      <c r="P40" s="50">
        <v>460.07561910098445</v>
      </c>
      <c r="Q40" s="50">
        <v>0</v>
      </c>
      <c r="R40" s="51">
        <v>0</v>
      </c>
      <c r="S40" s="52">
        <f t="shared" si="8"/>
        <v>552.36714535209728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0</v>
      </c>
      <c r="Z40" s="97">
        <v>0</v>
      </c>
      <c r="AA40" s="97">
        <v>47.028061706955626</v>
      </c>
      <c r="AB40" s="97">
        <v>460.07561910098445</v>
      </c>
      <c r="AC40" s="98">
        <v>45.263464544157216</v>
      </c>
      <c r="AD40" s="97">
        <v>0</v>
      </c>
      <c r="AE40" s="97">
        <v>0</v>
      </c>
      <c r="AF40" s="97">
        <v>0</v>
      </c>
      <c r="AG40" s="97">
        <v>0</v>
      </c>
      <c r="AH40" s="97">
        <v>45.263464544157216</v>
      </c>
      <c r="AI40" s="99">
        <f t="shared" si="9"/>
        <v>552.36714535209728</v>
      </c>
      <c r="AJ40" t="str">
        <f t="shared" si="10"/>
        <v/>
      </c>
    </row>
    <row r="41" spans="1:36" ht="15">
      <c r="A41" s="26" t="s">
        <v>61</v>
      </c>
      <c r="B41" s="43">
        <v>0</v>
      </c>
      <c r="C41" s="43">
        <v>0</v>
      </c>
      <c r="D41" s="43">
        <v>0</v>
      </c>
      <c r="E41" s="43">
        <v>0</v>
      </c>
      <c r="F41" s="236"/>
      <c r="G41" s="43">
        <v>0</v>
      </c>
      <c r="H41" s="53">
        <v>0</v>
      </c>
      <c r="I41" s="41">
        <f t="shared" si="7"/>
        <v>0</v>
      </c>
      <c r="J41" s="1"/>
      <c r="K41" s="54" t="s">
        <v>61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4">
        <v>0</v>
      </c>
      <c r="S41" s="45">
        <f t="shared" si="8"/>
        <v>0</v>
      </c>
      <c r="T41" s="1"/>
      <c r="U41" s="100" t="s">
        <v>61</v>
      </c>
      <c r="V41" s="92">
        <v>0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0</v>
      </c>
      <c r="AC41" s="93">
        <v>0</v>
      </c>
      <c r="AD41" s="92">
        <v>0</v>
      </c>
      <c r="AE41" s="92">
        <v>0</v>
      </c>
      <c r="AF41" s="92">
        <v>0</v>
      </c>
      <c r="AG41" s="92">
        <v>0</v>
      </c>
      <c r="AH41" s="92">
        <v>0</v>
      </c>
      <c r="AI41" s="95">
        <f t="shared" si="9"/>
        <v>0</v>
      </c>
      <c r="AJ41" t="str">
        <f t="shared" si="10"/>
        <v/>
      </c>
    </row>
    <row r="42" spans="1:36" ht="15">
      <c r="A42" s="25" t="s">
        <v>17</v>
      </c>
      <c r="B42" s="46">
        <v>208.24666464338992</v>
      </c>
      <c r="C42" s="46">
        <v>16.911315275070645</v>
      </c>
      <c r="D42" s="46">
        <v>760.55450377639261</v>
      </c>
      <c r="E42" s="46">
        <v>157.42343989409045</v>
      </c>
      <c r="F42" s="236"/>
      <c r="G42" s="46">
        <v>0</v>
      </c>
      <c r="H42" s="47">
        <v>0</v>
      </c>
      <c r="I42" s="48">
        <f t="shared" si="7"/>
        <v>1143.1359235889436</v>
      </c>
      <c r="J42" s="1"/>
      <c r="K42" s="49" t="s">
        <v>17</v>
      </c>
      <c r="L42" s="50">
        <v>208.24666464338992</v>
      </c>
      <c r="M42" s="50">
        <v>16.911315275070645</v>
      </c>
      <c r="N42" s="50">
        <v>760.55450377639261</v>
      </c>
      <c r="O42" s="50">
        <v>157.42343989409045</v>
      </c>
      <c r="P42" s="50">
        <v>52.660877495940937</v>
      </c>
      <c r="Q42" s="50">
        <v>0</v>
      </c>
      <c r="R42" s="51">
        <v>0</v>
      </c>
      <c r="S42" s="52">
        <f t="shared" si="8"/>
        <v>1195.7968010848845</v>
      </c>
      <c r="T42" s="1"/>
      <c r="U42" s="96" t="s">
        <v>17</v>
      </c>
      <c r="V42" s="97">
        <v>208.24666464338992</v>
      </c>
      <c r="W42" s="97">
        <v>0</v>
      </c>
      <c r="X42" s="97">
        <v>0</v>
      </c>
      <c r="Y42" s="97">
        <v>16.911315275070645</v>
      </c>
      <c r="Z42" s="97">
        <v>760.55450377639261</v>
      </c>
      <c r="AA42" s="97">
        <v>104.51883153228329</v>
      </c>
      <c r="AB42" s="97">
        <v>52.660877495940937</v>
      </c>
      <c r="AC42" s="98">
        <v>52.904608361807149</v>
      </c>
      <c r="AD42" s="97">
        <v>0</v>
      </c>
      <c r="AE42" s="97">
        <v>0</v>
      </c>
      <c r="AF42" s="97">
        <v>0</v>
      </c>
      <c r="AG42" s="97">
        <v>0</v>
      </c>
      <c r="AH42" s="97">
        <v>52.904608361807149</v>
      </c>
      <c r="AI42" s="99">
        <f t="shared" si="9"/>
        <v>1195.7968010848845</v>
      </c>
      <c r="AJ42" t="str">
        <f t="shared" si="10"/>
        <v/>
      </c>
    </row>
    <row r="43" spans="1:36" ht="15">
      <c r="A43" s="26" t="s">
        <v>19</v>
      </c>
      <c r="B43" s="43">
        <v>15488.949968021401</v>
      </c>
      <c r="C43" s="43">
        <v>47832.641213185685</v>
      </c>
      <c r="D43" s="43">
        <v>45997.027598684297</v>
      </c>
      <c r="E43" s="43">
        <v>2016.4336311375582</v>
      </c>
      <c r="F43" s="236"/>
      <c r="G43" s="43">
        <v>3.4652371872092562</v>
      </c>
      <c r="H43" s="53">
        <v>0</v>
      </c>
      <c r="I43" s="41">
        <f t="shared" si="7"/>
        <v>111338.51764821613</v>
      </c>
      <c r="J43" s="1"/>
      <c r="K43" s="54" t="s">
        <v>19</v>
      </c>
      <c r="L43" s="43">
        <v>15488.949968021401</v>
      </c>
      <c r="M43" s="43">
        <v>47832.641213185685</v>
      </c>
      <c r="N43" s="43">
        <v>45997.027598684297</v>
      </c>
      <c r="O43" s="43">
        <v>2016.4336311375582</v>
      </c>
      <c r="P43" s="43">
        <v>271.46810590708145</v>
      </c>
      <c r="Q43" s="43">
        <v>3.4652371872092562</v>
      </c>
      <c r="R43" s="44">
        <v>0</v>
      </c>
      <c r="S43" s="45">
        <f t="shared" si="8"/>
        <v>111609.98575412322</v>
      </c>
      <c r="T43" s="1"/>
      <c r="U43" s="100" t="s">
        <v>89</v>
      </c>
      <c r="V43" s="92">
        <v>15164.897785378029</v>
      </c>
      <c r="W43" s="92">
        <v>135.5719622952177</v>
      </c>
      <c r="X43" s="92">
        <v>3.4652371872092562</v>
      </c>
      <c r="Y43" s="92">
        <v>47832.641213185685</v>
      </c>
      <c r="Z43" s="92">
        <v>44150.027668693983</v>
      </c>
      <c r="AA43" s="92">
        <v>770.25368332658775</v>
      </c>
      <c r="AB43" s="92">
        <v>271.46810590708145</v>
      </c>
      <c r="AC43" s="93">
        <v>3281.6600981494371</v>
      </c>
      <c r="AD43" s="92">
        <v>188.48022034815722</v>
      </c>
      <c r="AE43" s="92">
        <v>0</v>
      </c>
      <c r="AF43" s="92">
        <v>0</v>
      </c>
      <c r="AG43" s="92">
        <v>1846.9999299903091</v>
      </c>
      <c r="AH43" s="92">
        <v>1246.1799478109701</v>
      </c>
      <c r="AI43" s="95">
        <f t="shared" si="9"/>
        <v>111609.98575412325</v>
      </c>
      <c r="AJ43" t="str">
        <f t="shared" si="10"/>
        <v/>
      </c>
    </row>
    <row r="44" spans="1:36" ht="15">
      <c r="A44" s="25" t="s">
        <v>27</v>
      </c>
      <c r="B44" s="46">
        <v>4896.5737548495154</v>
      </c>
      <c r="C44" s="46">
        <v>3279.2043695619636</v>
      </c>
      <c r="D44" s="46">
        <v>15556.371768980211</v>
      </c>
      <c r="E44" s="46">
        <v>70198.185633245201</v>
      </c>
      <c r="F44" s="236"/>
      <c r="G44" s="46">
        <v>7249.5194096784689</v>
      </c>
      <c r="H44" s="47">
        <v>513.01233655193721</v>
      </c>
      <c r="I44" s="48">
        <f t="shared" si="7"/>
        <v>101692.8672728673</v>
      </c>
      <c r="J44" s="1"/>
      <c r="K44" s="49" t="s">
        <v>27</v>
      </c>
      <c r="L44" s="50">
        <v>4896.5737548495154</v>
      </c>
      <c r="M44" s="50">
        <v>3279.2043695619636</v>
      </c>
      <c r="N44" s="50">
        <v>15556.371768980211</v>
      </c>
      <c r="O44" s="50">
        <v>70198.185633245201</v>
      </c>
      <c r="P44" s="50">
        <v>250.6787293970435</v>
      </c>
      <c r="Q44" s="50">
        <v>7249.5194096784689</v>
      </c>
      <c r="R44" s="51">
        <v>513.01233655193721</v>
      </c>
      <c r="S44" s="52">
        <f t="shared" si="8"/>
        <v>101943.54600226434</v>
      </c>
      <c r="T44" s="1"/>
      <c r="U44" s="96" t="s">
        <v>27</v>
      </c>
      <c r="V44" s="97">
        <v>1015.6774265775632</v>
      </c>
      <c r="W44" s="97">
        <v>3833.6491738012023</v>
      </c>
      <c r="X44" s="97">
        <v>7249.5194096784689</v>
      </c>
      <c r="Y44" s="97">
        <v>3279.2043695619636</v>
      </c>
      <c r="Z44" s="97">
        <v>15371.019108359887</v>
      </c>
      <c r="AA44" s="97">
        <v>69663.893161168176</v>
      </c>
      <c r="AB44" s="97">
        <v>250.6787293970435</v>
      </c>
      <c r="AC44" s="98">
        <v>1279.9046237200105</v>
      </c>
      <c r="AD44" s="97">
        <v>47.247154470748853</v>
      </c>
      <c r="AE44" s="97">
        <v>328.5093489841438</v>
      </c>
      <c r="AF44" s="97">
        <v>513.01233655193721</v>
      </c>
      <c r="AG44" s="97">
        <v>185.35266062032099</v>
      </c>
      <c r="AH44" s="97">
        <v>205.78312309285934</v>
      </c>
      <c r="AI44" s="99">
        <f t="shared" si="9"/>
        <v>101943.54600226431</v>
      </c>
      <c r="AJ44" t="str">
        <f t="shared" si="10"/>
        <v/>
      </c>
    </row>
    <row r="45" spans="1:36" ht="15">
      <c r="A45" s="26" t="s">
        <v>26</v>
      </c>
      <c r="B45" s="43">
        <v>3616.9397277658531</v>
      </c>
      <c r="C45" s="43">
        <v>2607.4178379287705</v>
      </c>
      <c r="D45" s="43">
        <v>4259.1507818976934</v>
      </c>
      <c r="E45" s="43">
        <v>0</v>
      </c>
      <c r="F45" s="236"/>
      <c r="G45" s="43">
        <v>0</v>
      </c>
      <c r="H45" s="53">
        <v>0</v>
      </c>
      <c r="I45" s="41">
        <f t="shared" si="7"/>
        <v>10483.508347592317</v>
      </c>
      <c r="J45" s="1"/>
      <c r="K45" s="54" t="s">
        <v>26</v>
      </c>
      <c r="L45" s="43">
        <v>3616.9397277658531</v>
      </c>
      <c r="M45" s="43">
        <v>2607.4178379287705</v>
      </c>
      <c r="N45" s="43">
        <v>4259.1507818976934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10483.508347592317</v>
      </c>
      <c r="T45" s="1"/>
      <c r="U45" s="100" t="s">
        <v>26</v>
      </c>
      <c r="V45" s="92">
        <v>3601.5330158657771</v>
      </c>
      <c r="W45" s="92">
        <v>0.17707684190009257</v>
      </c>
      <c r="X45" s="92">
        <v>0</v>
      </c>
      <c r="Y45" s="92">
        <v>2607.4178379287705</v>
      </c>
      <c r="Z45" s="92">
        <v>1799.9740480149105</v>
      </c>
      <c r="AA45" s="92">
        <v>0</v>
      </c>
      <c r="AB45" s="92">
        <v>0</v>
      </c>
      <c r="AC45" s="93">
        <v>2474.4063689409604</v>
      </c>
      <c r="AD45" s="92">
        <v>15.229635058175926</v>
      </c>
      <c r="AE45" s="92">
        <v>0</v>
      </c>
      <c r="AF45" s="92">
        <v>0</v>
      </c>
      <c r="AG45" s="92">
        <v>2459.1767338827844</v>
      </c>
      <c r="AH45" s="92">
        <v>0</v>
      </c>
      <c r="AI45" s="95">
        <f t="shared" si="9"/>
        <v>10483.508347592318</v>
      </c>
      <c r="AJ45" t="str">
        <f t="shared" si="10"/>
        <v/>
      </c>
    </row>
    <row r="46" spans="1:36" ht="15">
      <c r="A46" s="25" t="s">
        <v>23</v>
      </c>
      <c r="B46" s="46">
        <v>10.575406901022003</v>
      </c>
      <c r="C46" s="46">
        <v>3.3643680129628255E-2</v>
      </c>
      <c r="D46" s="46">
        <v>0</v>
      </c>
      <c r="E46" s="46">
        <v>0</v>
      </c>
      <c r="F46" s="236"/>
      <c r="G46" s="46">
        <v>0</v>
      </c>
      <c r="H46" s="47">
        <v>0</v>
      </c>
      <c r="I46" s="48">
        <f t="shared" si="7"/>
        <v>10.609050581151632</v>
      </c>
      <c r="J46" s="1"/>
      <c r="K46" s="49" t="s">
        <v>23</v>
      </c>
      <c r="L46" s="50">
        <v>10.575406901022003</v>
      </c>
      <c r="M46" s="50">
        <v>3.3643680129628255E-2</v>
      </c>
      <c r="N46" s="50">
        <v>0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10.609050581151632</v>
      </c>
      <c r="T46" s="1"/>
      <c r="U46" s="96" t="s">
        <v>62</v>
      </c>
      <c r="V46" s="97">
        <v>10.575406901022003</v>
      </c>
      <c r="W46" s="97">
        <v>0</v>
      </c>
      <c r="X46" s="97">
        <v>0</v>
      </c>
      <c r="Y46" s="97">
        <v>3.3643680129628255E-2</v>
      </c>
      <c r="Z46" s="97">
        <v>0</v>
      </c>
      <c r="AA46" s="97">
        <v>0</v>
      </c>
      <c r="AB46" s="97">
        <v>0</v>
      </c>
      <c r="AC46" s="98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10.609050581151632</v>
      </c>
      <c r="AJ46" t="str">
        <f t="shared" si="10"/>
        <v/>
      </c>
    </row>
    <row r="47" spans="1:36" ht="15">
      <c r="A47" s="26" t="s">
        <v>24</v>
      </c>
      <c r="B47" s="43">
        <v>3329.9232665444933</v>
      </c>
      <c r="C47" s="43">
        <v>34905.921621750225</v>
      </c>
      <c r="D47" s="43">
        <v>14671.042782865306</v>
      </c>
      <c r="E47" s="43">
        <v>300.34024821845998</v>
      </c>
      <c r="F47" s="236"/>
      <c r="G47" s="43">
        <v>0</v>
      </c>
      <c r="H47" s="53">
        <v>0</v>
      </c>
      <c r="I47" s="41">
        <f t="shared" si="7"/>
        <v>53207.227919378485</v>
      </c>
      <c r="J47" s="1"/>
      <c r="K47" s="54" t="s">
        <v>24</v>
      </c>
      <c r="L47" s="43">
        <v>3329.9232665444933</v>
      </c>
      <c r="M47" s="43">
        <v>34905.921621750225</v>
      </c>
      <c r="N47" s="43">
        <v>14671.042782865306</v>
      </c>
      <c r="O47" s="43">
        <v>300.34024821845998</v>
      </c>
      <c r="P47" s="43">
        <v>1230.9726885517603</v>
      </c>
      <c r="Q47" s="43">
        <v>0</v>
      </c>
      <c r="R47" s="44">
        <v>0</v>
      </c>
      <c r="S47" s="45">
        <f t="shared" si="8"/>
        <v>54438.200607930245</v>
      </c>
      <c r="T47" s="1"/>
      <c r="U47" s="100" t="s">
        <v>24</v>
      </c>
      <c r="V47" s="92">
        <v>3329.9232665444933</v>
      </c>
      <c r="W47" s="92">
        <v>0</v>
      </c>
      <c r="X47" s="92">
        <v>0</v>
      </c>
      <c r="Y47" s="92">
        <v>34905.921621750225</v>
      </c>
      <c r="Z47" s="92">
        <v>9074.526796865377</v>
      </c>
      <c r="AA47" s="92">
        <v>0</v>
      </c>
      <c r="AB47" s="92">
        <v>1230.9726885517603</v>
      </c>
      <c r="AC47" s="93">
        <v>5896.8562342183868</v>
      </c>
      <c r="AD47" s="92">
        <v>0</v>
      </c>
      <c r="AE47" s="92">
        <v>0</v>
      </c>
      <c r="AF47" s="92">
        <v>0</v>
      </c>
      <c r="AG47" s="92">
        <v>5596.5159859999276</v>
      </c>
      <c r="AH47" s="92">
        <v>300.34024821845998</v>
      </c>
      <c r="AI47" s="95">
        <f t="shared" si="9"/>
        <v>54438.200607930245</v>
      </c>
      <c r="AJ47" t="str">
        <f t="shared" si="10"/>
        <v/>
      </c>
    </row>
    <row r="48" spans="1:36" ht="15">
      <c r="A48" s="25" t="s">
        <v>22</v>
      </c>
      <c r="B48" s="46">
        <v>639.46148397416027</v>
      </c>
      <c r="C48" s="46">
        <v>2667.5120565046554</v>
      </c>
      <c r="D48" s="46">
        <v>7770.9348676287991</v>
      </c>
      <c r="E48" s="46">
        <v>0</v>
      </c>
      <c r="F48" s="236"/>
      <c r="G48" s="46">
        <v>0</v>
      </c>
      <c r="H48" s="47">
        <v>0</v>
      </c>
      <c r="I48" s="48">
        <f t="shared" si="7"/>
        <v>11077.908408107614</v>
      </c>
      <c r="J48" s="1"/>
      <c r="K48" s="49" t="s">
        <v>22</v>
      </c>
      <c r="L48" s="50">
        <v>639.46148397416027</v>
      </c>
      <c r="M48" s="50">
        <v>2667.5120565046554</v>
      </c>
      <c r="N48" s="50">
        <v>7770.9348676287991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11077.908408107614</v>
      </c>
      <c r="T48" s="1"/>
      <c r="U48" s="96" t="s">
        <v>63</v>
      </c>
      <c r="V48" s="97">
        <v>639.46148397416027</v>
      </c>
      <c r="W48" s="97">
        <v>0</v>
      </c>
      <c r="X48" s="97">
        <v>0</v>
      </c>
      <c r="Y48" s="97">
        <v>2667.5120565046554</v>
      </c>
      <c r="Z48" s="97">
        <v>7719.6264629431571</v>
      </c>
      <c r="AA48" s="97">
        <v>0</v>
      </c>
      <c r="AB48" s="97">
        <v>0</v>
      </c>
      <c r="AC48" s="98">
        <v>51.308404685642302</v>
      </c>
      <c r="AD48" s="97">
        <v>0</v>
      </c>
      <c r="AE48" s="97">
        <v>0</v>
      </c>
      <c r="AF48" s="97">
        <v>0</v>
      </c>
      <c r="AG48" s="97">
        <v>51.308404685642302</v>
      </c>
      <c r="AH48" s="97">
        <v>0</v>
      </c>
      <c r="AI48" s="99">
        <f t="shared" si="9"/>
        <v>11077.908408107614</v>
      </c>
      <c r="AJ48" t="str">
        <f t="shared" si="10"/>
        <v/>
      </c>
    </row>
    <row r="49" spans="1:36" ht="15">
      <c r="A49" s="27" t="s">
        <v>66</v>
      </c>
      <c r="B49" s="43">
        <v>251.43099516831154</v>
      </c>
      <c r="C49" s="43">
        <v>0</v>
      </c>
      <c r="D49" s="43">
        <v>4758.4443811022984</v>
      </c>
      <c r="E49" s="43">
        <v>0</v>
      </c>
      <c r="F49" s="236"/>
      <c r="G49" s="43">
        <v>0</v>
      </c>
      <c r="H49" s="53">
        <v>0</v>
      </c>
      <c r="I49" s="41">
        <f t="shared" si="7"/>
        <v>5009.8753762706101</v>
      </c>
      <c r="J49" s="1"/>
      <c r="K49" s="55" t="s">
        <v>66</v>
      </c>
      <c r="L49" s="43">
        <v>251.43099516831154</v>
      </c>
      <c r="M49" s="43">
        <v>0</v>
      </c>
      <c r="N49" s="43">
        <v>4758.4443811022984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5009.8753762706101</v>
      </c>
      <c r="T49" s="1"/>
      <c r="U49" s="101" t="s">
        <v>64</v>
      </c>
      <c r="V49" s="92">
        <v>227.13831485870239</v>
      </c>
      <c r="W49" s="92">
        <v>12.826903846456785</v>
      </c>
      <c r="X49" s="92">
        <v>0</v>
      </c>
      <c r="Y49" s="92">
        <v>0</v>
      </c>
      <c r="Z49" s="92">
        <v>4758.4443811022984</v>
      </c>
      <c r="AA49" s="92">
        <v>0</v>
      </c>
      <c r="AB49" s="92">
        <v>0</v>
      </c>
      <c r="AC49" s="93">
        <v>10.788560680099728</v>
      </c>
      <c r="AD49" s="94">
        <v>10.788560680099728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5009.1981604875573</v>
      </c>
      <c r="AJ49">
        <f t="shared" si="10"/>
        <v>0.67721578305281582</v>
      </c>
    </row>
    <row r="50" spans="1:36">
      <c r="A50" s="28" t="s">
        <v>25</v>
      </c>
      <c r="B50" s="56">
        <v>251.43099516831154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251.43099516831154</v>
      </c>
      <c r="J50" s="1"/>
      <c r="K50" s="59" t="s">
        <v>25</v>
      </c>
      <c r="L50" s="60">
        <v>251.43099516831154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251.43099516831154</v>
      </c>
      <c r="T50" s="1"/>
      <c r="U50" s="102" t="s">
        <v>68</v>
      </c>
      <c r="V50" s="103">
        <v>227.56679624667123</v>
      </c>
      <c r="W50" s="103">
        <v>12.826903846456785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11.037295075183561</v>
      </c>
      <c r="AD50" s="103">
        <v>11.037295075183561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251.43099516831157</v>
      </c>
      <c r="AJ50" t="str">
        <f>IF(ABS(S50-AI50)&gt;0.2,S50-AI50,"")</f>
        <v/>
      </c>
    </row>
    <row r="51" spans="1:36">
      <c r="A51" s="29" t="s">
        <v>20</v>
      </c>
      <c r="B51" s="63">
        <v>0</v>
      </c>
      <c r="C51" s="63">
        <v>0</v>
      </c>
      <c r="D51" s="63">
        <v>1054.061067054507</v>
      </c>
      <c r="E51" s="63">
        <v>0</v>
      </c>
      <c r="F51" s="236"/>
      <c r="G51" s="63">
        <v>0</v>
      </c>
      <c r="H51" s="64">
        <v>0</v>
      </c>
      <c r="I51" s="65">
        <f t="shared" si="7"/>
        <v>1054.061067054507</v>
      </c>
      <c r="J51" s="1"/>
      <c r="K51" s="66" t="s">
        <v>20</v>
      </c>
      <c r="L51" s="63">
        <v>0</v>
      </c>
      <c r="M51" s="63">
        <v>0</v>
      </c>
      <c r="N51" s="63">
        <v>1054.061067054507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1054.061067054507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0</v>
      </c>
      <c r="Z51" s="107">
        <v>1054.061067054507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1054.061067054507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0</v>
      </c>
      <c r="D52" s="56">
        <v>3704.3833140477918</v>
      </c>
      <c r="E52" s="56">
        <v>0</v>
      </c>
      <c r="F52" s="236"/>
      <c r="G52" s="56">
        <v>0</v>
      </c>
      <c r="H52" s="57">
        <v>0</v>
      </c>
      <c r="I52" s="58">
        <f t="shared" si="7"/>
        <v>3704.3833140477918</v>
      </c>
      <c r="J52" s="1"/>
      <c r="K52" s="59" t="s">
        <v>21</v>
      </c>
      <c r="L52" s="60">
        <v>0</v>
      </c>
      <c r="M52" s="60">
        <v>0</v>
      </c>
      <c r="N52" s="60">
        <v>3704.3833140477918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3704.3833140477918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0</v>
      </c>
      <c r="Z52" s="103">
        <v>3704.3833140477918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3704.3833140477918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29926.645391193008</v>
      </c>
      <c r="C54" s="75">
        <f t="shared" ref="C54:H54" si="11">SUM(C33:C49)</f>
        <v>96517.843507429294</v>
      </c>
      <c r="D54" s="75">
        <f t="shared" si="11"/>
        <v>104756.59060731959</v>
      </c>
      <c r="E54" s="75">
        <f t="shared" si="11"/>
        <v>81237.431412274134</v>
      </c>
      <c r="F54" s="75">
        <f t="shared" si="11"/>
        <v>0</v>
      </c>
      <c r="G54" s="75">
        <f t="shared" si="11"/>
        <v>7252.9846468656779</v>
      </c>
      <c r="H54" s="76">
        <f t="shared" si="11"/>
        <v>513.01233655193721</v>
      </c>
      <c r="I54" s="167">
        <f t="shared" si="7"/>
        <v>320204.50790163362</v>
      </c>
      <c r="J54" s="1" t="str">
        <f>+IF(ABS(SUM(I33:I49)-I54)&gt;0.0001,ABS(SUM(I33:I49)-I54),"")</f>
        <v/>
      </c>
      <c r="K54" s="77" t="s">
        <v>28</v>
      </c>
      <c r="L54" s="75">
        <f>SUM(L33:L49)</f>
        <v>29926.645391193008</v>
      </c>
      <c r="M54" s="75">
        <f t="shared" ref="M54:R54" si="12">SUM(M33:M49)</f>
        <v>96517.843507429294</v>
      </c>
      <c r="N54" s="75">
        <f t="shared" si="12"/>
        <v>104756.59060731959</v>
      </c>
      <c r="O54" s="75">
        <f t="shared" si="12"/>
        <v>81237.431412274134</v>
      </c>
      <c r="P54" s="75">
        <f t="shared" si="12"/>
        <v>15444.958093535603</v>
      </c>
      <c r="Q54" s="75">
        <f t="shared" si="12"/>
        <v>7252.9846468656779</v>
      </c>
      <c r="R54" s="76">
        <f t="shared" si="12"/>
        <v>513.01233655193721</v>
      </c>
      <c r="S54" s="78">
        <f t="shared" si="8"/>
        <v>335649.46599516924</v>
      </c>
      <c r="T54" s="1" t="str">
        <f>+IF(ABS(SUM(S33:S49)-S54)&gt;0.0001,ABS(SUM(S33:S49)-S54),"")</f>
        <v/>
      </c>
      <c r="U54" s="110" t="s">
        <v>65</v>
      </c>
      <c r="V54" s="111">
        <f>SUM(V33:V49)</f>
        <v>25668.776340590302</v>
      </c>
      <c r="W54" s="111">
        <f t="shared" ref="W54:AH54" si="13">SUM(W33:W49)</f>
        <v>3982.2251167847771</v>
      </c>
      <c r="X54" s="111">
        <f t="shared" si="13"/>
        <v>7252.9846468656779</v>
      </c>
      <c r="Y54" s="111">
        <f t="shared" si="13"/>
        <v>96517.843507429294</v>
      </c>
      <c r="Z54" s="111">
        <f t="shared" si="13"/>
        <v>94607.961729197326</v>
      </c>
      <c r="AA54" s="111">
        <f t="shared" si="13"/>
        <v>78379.051872116004</v>
      </c>
      <c r="AB54" s="111">
        <f t="shared" si="13"/>
        <v>15444.958093535603</v>
      </c>
      <c r="AC54" s="111">
        <f t="shared" si="13"/>
        <v>13794.987472867198</v>
      </c>
      <c r="AD54" s="112">
        <f t="shared" si="13"/>
        <v>274.96671803487737</v>
      </c>
      <c r="AE54" s="112">
        <f t="shared" si="13"/>
        <v>328.5093489841438</v>
      </c>
      <c r="AF54" s="112">
        <f t="shared" si="13"/>
        <v>513.01233655193721</v>
      </c>
      <c r="AG54" s="112">
        <f t="shared" si="13"/>
        <v>10148.628878122272</v>
      </c>
      <c r="AH54" s="112">
        <f t="shared" si="13"/>
        <v>2529.870191173969</v>
      </c>
      <c r="AI54" s="113">
        <f t="shared" si="9"/>
        <v>335648.7887793862</v>
      </c>
      <c r="AJ54">
        <f t="shared" si="10"/>
        <v>0.67721578304190189</v>
      </c>
    </row>
    <row r="55" spans="1:36" ht="15" thickBot="1">
      <c r="A55" s="32" t="s">
        <v>87</v>
      </c>
      <c r="B55" s="114">
        <f>B54/$I54</f>
        <v>9.3461037095662725E-2</v>
      </c>
      <c r="C55" s="114">
        <f t="shared" ref="C55:I55" si="14">C54/$I54</f>
        <v>0.30142562370508363</v>
      </c>
      <c r="D55" s="114">
        <f t="shared" si="14"/>
        <v>0.32715526490807767</v>
      </c>
      <c r="E55" s="114">
        <f t="shared" si="14"/>
        <v>0.25370483365346674</v>
      </c>
      <c r="F55" s="114">
        <f t="shared" si="14"/>
        <v>0</v>
      </c>
      <c r="G55" s="114">
        <f t="shared" si="14"/>
        <v>2.265110099291227E-2</v>
      </c>
      <c r="H55" s="115">
        <f t="shared" si="14"/>
        <v>1.6021396447970491E-3</v>
      </c>
      <c r="I55" s="116">
        <f t="shared" si="14"/>
        <v>1</v>
      </c>
      <c r="K55" s="81" t="s">
        <v>87</v>
      </c>
      <c r="L55" s="82">
        <f>L54/$S54</f>
        <v>8.9160414131639706E-2</v>
      </c>
      <c r="M55" s="82">
        <f t="shared" ref="M55:S55" si="15">M54/$S54</f>
        <v>0.287555480600164</v>
      </c>
      <c r="N55" s="82">
        <f t="shared" si="15"/>
        <v>0.31210116869015747</v>
      </c>
      <c r="O55" s="82">
        <f t="shared" si="15"/>
        <v>0.24203056951517191</v>
      </c>
      <c r="P55" s="82">
        <f t="shared" si="15"/>
        <v>4.601514275538246E-2</v>
      </c>
      <c r="Q55" s="82">
        <f t="shared" si="15"/>
        <v>2.1608807347156825E-2</v>
      </c>
      <c r="R55" s="83">
        <f t="shared" si="15"/>
        <v>1.5284169603276552E-3</v>
      </c>
      <c r="S55" s="84">
        <f t="shared" si="15"/>
        <v>1</v>
      </c>
      <c r="U55" s="117" t="s">
        <v>87</v>
      </c>
      <c r="V55" s="118">
        <f>V54/$I54</f>
        <v>8.0163694473894528E-2</v>
      </c>
      <c r="W55" s="118">
        <f t="shared" ref="W55:AC55" si="16">W54/$I54</f>
        <v>1.2436505478580304E-2</v>
      </c>
      <c r="X55" s="118">
        <f t="shared" si="16"/>
        <v>2.265110099291227E-2</v>
      </c>
      <c r="Y55" s="118">
        <f t="shared" si="16"/>
        <v>0.30142562370508363</v>
      </c>
      <c r="Z55" s="118">
        <f t="shared" si="16"/>
        <v>0.29546105502755993</v>
      </c>
      <c r="AA55" s="118">
        <f t="shared" si="16"/>
        <v>0.24477810254999263</v>
      </c>
      <c r="AB55" s="118">
        <f t="shared" si="16"/>
        <v>4.8234667883814655E-2</v>
      </c>
      <c r="AC55" s="118">
        <f t="shared" si="16"/>
        <v>4.3081802824290652E-2</v>
      </c>
      <c r="AD55" s="118">
        <f t="shared" ref="AD55:AH55" si="17">AD54/$AI54</f>
        <v>8.1920962394893765E-4</v>
      </c>
      <c r="AE55" s="118">
        <f t="shared" si="17"/>
        <v>9.7872943375959878E-4</v>
      </c>
      <c r="AF55" s="118">
        <f t="shared" si="17"/>
        <v>1.5284200441108332E-3</v>
      </c>
      <c r="AG55" s="118">
        <f t="shared" si="17"/>
        <v>3.0235857293060931E-2</v>
      </c>
      <c r="AH55" s="118">
        <f t="shared" si="17"/>
        <v>7.5372540457364539E-3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4.6029487021970645</v>
      </c>
      <c r="G59" s="242"/>
      <c r="H59" s="244"/>
      <c r="I59" s="41">
        <f>+F59</f>
        <v>4.6029487021970645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8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256226.56136600371</v>
      </c>
      <c r="G65" s="245"/>
      <c r="H65" s="247"/>
      <c r="I65" s="41">
        <f t="shared" si="18"/>
        <v>256226.56136600371</v>
      </c>
      <c r="J65" s="1"/>
      <c r="K65" s="54" t="s">
        <v>60</v>
      </c>
      <c r="L65" s="245"/>
      <c r="M65" s="246"/>
      <c r="N65" s="246"/>
      <c r="O65" s="247"/>
      <c r="P65" s="43">
        <v>150536.52610501228</v>
      </c>
      <c r="Q65" s="245"/>
      <c r="R65" s="252"/>
      <c r="S65" s="45">
        <v>150536.52610501228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63665.695106095955</v>
      </c>
      <c r="G66" s="245"/>
      <c r="H66" s="247"/>
      <c r="I66" s="48">
        <f t="shared" si="18"/>
        <v>63665.695106095955</v>
      </c>
      <c r="J66" s="1"/>
      <c r="K66" s="49" t="s">
        <v>12</v>
      </c>
      <c r="L66" s="245"/>
      <c r="M66" s="246"/>
      <c r="N66" s="246"/>
      <c r="O66" s="247"/>
      <c r="P66" s="50">
        <v>22955.11233460248</v>
      </c>
      <c r="Q66" s="245"/>
      <c r="R66" s="252"/>
      <c r="S66" s="52">
        <v>22955.11233460248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32019.324352899999</v>
      </c>
      <c r="G67" s="245"/>
      <c r="H67" s="247"/>
      <c r="I67" s="41">
        <f t="shared" si="18"/>
        <v>32019.324352899999</v>
      </c>
      <c r="J67" s="1"/>
      <c r="K67" s="54" t="s">
        <v>61</v>
      </c>
      <c r="L67" s="245"/>
      <c r="M67" s="246"/>
      <c r="N67" s="246"/>
      <c r="O67" s="247"/>
      <c r="P67" s="43">
        <v>0</v>
      </c>
      <c r="Q67" s="245"/>
      <c r="R67" s="252"/>
      <c r="S67" s="45">
        <v>0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485.88106937468535</v>
      </c>
      <c r="G68" s="245"/>
      <c r="H68" s="247"/>
      <c r="I68" s="48">
        <f t="shared" si="18"/>
        <v>485.88106937468535</v>
      </c>
      <c r="J68" s="1"/>
      <c r="K68" s="49" t="s">
        <v>17</v>
      </c>
      <c r="L68" s="245"/>
      <c r="M68" s="246"/>
      <c r="N68" s="246"/>
      <c r="O68" s="247"/>
      <c r="P68" s="50">
        <v>136.33770624474462</v>
      </c>
      <c r="Q68" s="245"/>
      <c r="R68" s="252"/>
      <c r="S68" s="52">
        <v>136.33770624474462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12167.029973592495</v>
      </c>
      <c r="G69" s="245"/>
      <c r="H69" s="247"/>
      <c r="I69" s="41">
        <f t="shared" si="18"/>
        <v>12167.029973592495</v>
      </c>
      <c r="J69" s="1"/>
      <c r="K69" s="54" t="s">
        <v>19</v>
      </c>
      <c r="L69" s="245"/>
      <c r="M69" s="246"/>
      <c r="N69" s="246"/>
      <c r="O69" s="247"/>
      <c r="P69" s="43">
        <v>445.14689556141025</v>
      </c>
      <c r="Q69" s="245"/>
      <c r="R69" s="252"/>
      <c r="S69" s="45">
        <v>445.14689556141025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11738.894626787433</v>
      </c>
      <c r="G70" s="245"/>
      <c r="H70" s="247"/>
      <c r="I70" s="48">
        <f t="shared" si="18"/>
        <v>11738.894626787433</v>
      </c>
      <c r="J70" s="1"/>
      <c r="K70" s="49" t="s">
        <v>27</v>
      </c>
      <c r="L70" s="245"/>
      <c r="M70" s="246"/>
      <c r="N70" s="246"/>
      <c r="O70" s="247"/>
      <c r="P70" s="50">
        <v>-3.1621880542667333E-12</v>
      </c>
      <c r="Q70" s="245"/>
      <c r="R70" s="252"/>
      <c r="S70" s="52">
        <v>-3.1621880542667333E-12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0</v>
      </c>
      <c r="Q71" s="245"/>
      <c r="R71" s="252"/>
      <c r="S71" s="45">
        <v>0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</v>
      </c>
      <c r="G72" s="245"/>
      <c r="H72" s="247"/>
      <c r="I72" s="48">
        <f t="shared" si="18"/>
        <v>0</v>
      </c>
      <c r="J72" s="1"/>
      <c r="K72" s="49" t="s">
        <v>23</v>
      </c>
      <c r="L72" s="245"/>
      <c r="M72" s="246"/>
      <c r="N72" s="246"/>
      <c r="O72" s="247"/>
      <c r="P72" s="50">
        <v>0</v>
      </c>
      <c r="Q72" s="245"/>
      <c r="R72" s="252"/>
      <c r="S72" s="52">
        <v>0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20031.852156227811</v>
      </c>
      <c r="G73" s="245"/>
      <c r="H73" s="247"/>
      <c r="I73" s="41">
        <f t="shared" si="18"/>
        <v>20031.852156227811</v>
      </c>
      <c r="J73" s="1"/>
      <c r="K73" s="54" t="s">
        <v>24</v>
      </c>
      <c r="L73" s="245"/>
      <c r="M73" s="246"/>
      <c r="N73" s="246"/>
      <c r="O73" s="247"/>
      <c r="P73" s="43">
        <v>11559.528721221915</v>
      </c>
      <c r="Q73" s="245"/>
      <c r="R73" s="252"/>
      <c r="S73" s="45">
        <v>11559.528721221915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396339.84159968427</v>
      </c>
      <c r="G80" s="75">
        <f t="shared" si="19"/>
        <v>0</v>
      </c>
      <c r="H80" s="76">
        <f t="shared" si="19"/>
        <v>0</v>
      </c>
      <c r="I80" s="167">
        <f t="shared" ref="I80" si="20">SUM(B80:H80)</f>
        <v>396339.84159968427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185632.65176264284</v>
      </c>
      <c r="Q80" s="75">
        <f t="shared" si="21"/>
        <v>0</v>
      </c>
      <c r="R80" s="76">
        <f t="shared" si="21"/>
        <v>0</v>
      </c>
      <c r="S80" s="78">
        <f t="shared" ref="S80" si="22">SUM(L80:R80)</f>
        <v>185632.65176264284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338.91797422646295</v>
      </c>
      <c r="C85" s="39">
        <v>0</v>
      </c>
      <c r="D85" s="39">
        <v>11.213081304418083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350.13105553088104</v>
      </c>
      <c r="J85" s="1"/>
      <c r="K85" s="88" t="s">
        <v>7</v>
      </c>
      <c r="L85" s="39">
        <v>338.91797422646295</v>
      </c>
      <c r="M85" s="39">
        <v>0</v>
      </c>
      <c r="N85" s="39">
        <v>11.213081304418083</v>
      </c>
      <c r="O85" s="39">
        <v>0</v>
      </c>
      <c r="P85" s="39">
        <v>4.6029487021970645</v>
      </c>
      <c r="Q85" s="39">
        <v>0</v>
      </c>
      <c r="R85" s="89">
        <v>0</v>
      </c>
      <c r="S85" s="90">
        <f>SUM(L85:R85)</f>
        <v>354.73400423307811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276.31134352553852</v>
      </c>
      <c r="C86" s="46">
        <v>0</v>
      </c>
      <c r="D86" s="46">
        <v>8.917740013892681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285.2290835394312</v>
      </c>
      <c r="J86" s="1"/>
      <c r="K86" s="49" t="s">
        <v>8</v>
      </c>
      <c r="L86" s="50">
        <v>276.31134352553852</v>
      </c>
      <c r="M86" s="50">
        <v>0</v>
      </c>
      <c r="N86" s="50">
        <v>8.917740013892681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6">SUM(L86:R86)</f>
        <v>285.2290835394312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297.33293509721381</v>
      </c>
      <c r="C87" s="43">
        <v>0</v>
      </c>
      <c r="D87" s="43">
        <v>22.87610759159768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320.20904268881151</v>
      </c>
      <c r="J87" s="1"/>
      <c r="K87" s="54" t="s">
        <v>10</v>
      </c>
      <c r="L87" s="43">
        <v>297.33293509721381</v>
      </c>
      <c r="M87" s="43">
        <v>0</v>
      </c>
      <c r="N87" s="43">
        <v>22.87610759159768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320.20904268881151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604.83996007890153</v>
      </c>
      <c r="C89" s="43">
        <v>62.419958337405085</v>
      </c>
      <c r="D89" s="43">
        <v>20.851699619275337</v>
      </c>
      <c r="E89" s="43">
        <v>29.824724433696915</v>
      </c>
      <c r="F89" s="43">
        <v>0</v>
      </c>
      <c r="G89" s="43">
        <v>0</v>
      </c>
      <c r="H89" s="53">
        <v>0</v>
      </c>
      <c r="I89" s="41">
        <f t="shared" si="25"/>
        <v>717.93634246927888</v>
      </c>
      <c r="J89" s="1"/>
      <c r="K89" s="54" t="s">
        <v>16</v>
      </c>
      <c r="L89" s="43">
        <v>604.83996007890153</v>
      </c>
      <c r="M89" s="43">
        <v>62.419958337405085</v>
      </c>
      <c r="N89" s="43">
        <v>20.851699619275337</v>
      </c>
      <c r="O89" s="43">
        <v>29.824724433696915</v>
      </c>
      <c r="P89" s="43">
        <v>0</v>
      </c>
      <c r="Q89" s="43">
        <v>0</v>
      </c>
      <c r="R89" s="44">
        <v>0</v>
      </c>
      <c r="S89" s="45">
        <f t="shared" si="26"/>
        <v>717.93634246927888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44396.05994311862</v>
      </c>
      <c r="C90" s="46">
        <v>100.68061806707298</v>
      </c>
      <c r="D90" s="46">
        <v>4367.1250963897737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48863.865657575472</v>
      </c>
      <c r="J90" s="1"/>
      <c r="K90" s="49" t="s">
        <v>15</v>
      </c>
      <c r="L90" s="50">
        <v>44396.05994311862</v>
      </c>
      <c r="M90" s="50">
        <v>100.68061806707298</v>
      </c>
      <c r="N90" s="50">
        <v>4367.1250963897737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48863.865657575472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4.598370797685206</v>
      </c>
      <c r="D91" s="43">
        <v>2.5878639922471276</v>
      </c>
      <c r="E91" s="43">
        <v>1430.3838060459341</v>
      </c>
      <c r="F91" s="43">
        <v>8814.1946404912287</v>
      </c>
      <c r="G91" s="43">
        <v>0</v>
      </c>
      <c r="H91" s="53">
        <v>0</v>
      </c>
      <c r="I91" s="41">
        <f t="shared" si="25"/>
        <v>10251.764681327095</v>
      </c>
      <c r="J91" s="1"/>
      <c r="K91" s="54" t="s">
        <v>60</v>
      </c>
      <c r="L91" s="43">
        <v>0</v>
      </c>
      <c r="M91" s="43">
        <v>4.598370797685206</v>
      </c>
      <c r="N91" s="43">
        <v>2.5878639922471276</v>
      </c>
      <c r="O91" s="43">
        <v>1430.3838060459341</v>
      </c>
      <c r="P91" s="43">
        <v>101325.12782839987</v>
      </c>
      <c r="Q91" s="43">
        <v>0</v>
      </c>
      <c r="R91" s="44">
        <v>0</v>
      </c>
      <c r="S91" s="45">
        <f t="shared" si="26"/>
        <v>102762.69786923574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0.35072029491424034</v>
      </c>
      <c r="E92" s="46">
        <v>164.31595925787528</v>
      </c>
      <c r="F92" s="46">
        <v>0</v>
      </c>
      <c r="G92" s="46">
        <v>0</v>
      </c>
      <c r="H92" s="47">
        <v>0</v>
      </c>
      <c r="I92" s="48">
        <f t="shared" si="25"/>
        <v>164.66667955278953</v>
      </c>
      <c r="J92" s="1"/>
      <c r="K92" s="49" t="s">
        <v>12</v>
      </c>
      <c r="L92" s="50">
        <v>0</v>
      </c>
      <c r="M92" s="50">
        <v>0</v>
      </c>
      <c r="N92" s="50">
        <v>0.35072029491424034</v>
      </c>
      <c r="O92" s="50">
        <v>164.31595925787528</v>
      </c>
      <c r="P92" s="50">
        <v>40250.5071523925</v>
      </c>
      <c r="Q92" s="50">
        <v>0</v>
      </c>
      <c r="R92" s="51">
        <v>0</v>
      </c>
      <c r="S92" s="52">
        <f t="shared" si="26"/>
        <v>40415.173831945292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32019.324352899999</v>
      </c>
      <c r="Q93" s="43">
        <v>0</v>
      </c>
      <c r="R93" s="44">
        <v>0</v>
      </c>
      <c r="S93" s="45">
        <f t="shared" si="26"/>
        <v>32019.324352899999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1615.376941138114</v>
      </c>
      <c r="C94" s="46">
        <v>1.4972670125328265</v>
      </c>
      <c r="D94" s="46">
        <v>170.17100659594269</v>
      </c>
      <c r="E94" s="46">
        <v>8.6882331879242098</v>
      </c>
      <c r="F94" s="46">
        <v>0</v>
      </c>
      <c r="G94" s="46">
        <v>0</v>
      </c>
      <c r="H94" s="47">
        <v>0</v>
      </c>
      <c r="I94" s="48">
        <f t="shared" si="25"/>
        <v>1795.7334479345136</v>
      </c>
      <c r="J94" s="1"/>
      <c r="K94" s="49" t="s">
        <v>17</v>
      </c>
      <c r="L94" s="50">
        <v>1615.376941138114</v>
      </c>
      <c r="M94" s="50">
        <v>1.4972670125328265</v>
      </c>
      <c r="N94" s="50">
        <v>170.17100659594269</v>
      </c>
      <c r="O94" s="50">
        <v>8.6882331879242098</v>
      </c>
      <c r="P94" s="50">
        <v>296.88248563399998</v>
      </c>
      <c r="Q94" s="50">
        <v>0</v>
      </c>
      <c r="R94" s="51">
        <v>0</v>
      </c>
      <c r="S94" s="52">
        <f t="shared" si="26"/>
        <v>2092.6159335685134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66687.491950732088</v>
      </c>
      <c r="C95" s="43">
        <v>1879.6233268967756</v>
      </c>
      <c r="D95" s="43">
        <v>8136.6453404546237</v>
      </c>
      <c r="E95" s="43">
        <v>288.65629869325198</v>
      </c>
      <c r="F95" s="43">
        <v>0</v>
      </c>
      <c r="G95" s="43">
        <v>0</v>
      </c>
      <c r="H95" s="53">
        <v>0</v>
      </c>
      <c r="I95" s="41">
        <f t="shared" si="25"/>
        <v>76992.41691677674</v>
      </c>
      <c r="J95" s="1"/>
      <c r="K95" s="54" t="s">
        <v>19</v>
      </c>
      <c r="L95" s="43">
        <v>66687.491950732088</v>
      </c>
      <c r="M95" s="43">
        <v>1879.6233268967756</v>
      </c>
      <c r="N95" s="43">
        <v>8136.6453404546237</v>
      </c>
      <c r="O95" s="43">
        <v>288.65629869325198</v>
      </c>
      <c r="P95" s="43">
        <v>11450.414972124003</v>
      </c>
      <c r="Q95" s="43">
        <v>0</v>
      </c>
      <c r="R95" s="44">
        <v>0</v>
      </c>
      <c r="S95" s="45">
        <f t="shared" si="26"/>
        <v>88442.83188890075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20140.444974260416</v>
      </c>
      <c r="C96" s="46">
        <v>1.7062834191526726</v>
      </c>
      <c r="D96" s="46">
        <v>35774.102067511878</v>
      </c>
      <c r="E96" s="46">
        <v>32734.743445216165</v>
      </c>
      <c r="F96" s="46">
        <v>0</v>
      </c>
      <c r="G96" s="46">
        <v>24309.399557254164</v>
      </c>
      <c r="H96" s="47">
        <v>13.648721058806988</v>
      </c>
      <c r="I96" s="48">
        <f t="shared" si="25"/>
        <v>112974.04504872058</v>
      </c>
      <c r="J96" s="1"/>
      <c r="K96" s="49" t="s">
        <v>27</v>
      </c>
      <c r="L96" s="50">
        <v>20140.444974260416</v>
      </c>
      <c r="M96" s="50">
        <v>1.7062834191526726</v>
      </c>
      <c r="N96" s="50">
        <v>35774.102067511878</v>
      </c>
      <c r="O96" s="50">
        <v>32734.743445216165</v>
      </c>
      <c r="P96" s="50">
        <v>11488.215897390392</v>
      </c>
      <c r="Q96" s="50">
        <v>24309.399557254164</v>
      </c>
      <c r="R96" s="51">
        <v>13.648721058806988</v>
      </c>
      <c r="S96" s="52">
        <f t="shared" si="26"/>
        <v>124462.26094611097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60186.409770724946</v>
      </c>
      <c r="C97" s="43">
        <v>188.38207114654801</v>
      </c>
      <c r="D97" s="43">
        <v>4565.1021836259188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64939.894025497408</v>
      </c>
      <c r="J97" s="1"/>
      <c r="K97" s="54" t="s">
        <v>26</v>
      </c>
      <c r="L97" s="43">
        <v>60186.409770724946</v>
      </c>
      <c r="M97" s="43">
        <v>188.38207114654801</v>
      </c>
      <c r="N97" s="43">
        <v>4565.1021836259188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64939.894025497408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56273.757174803679</v>
      </c>
      <c r="C98" s="46">
        <v>103.13838184436277</v>
      </c>
      <c r="D98" s="46">
        <v>5834.3467730681414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62211.242329716188</v>
      </c>
      <c r="J98" s="1"/>
      <c r="K98" s="49" t="s">
        <v>23</v>
      </c>
      <c r="L98" s="50">
        <v>56273.757174803679</v>
      </c>
      <c r="M98" s="50">
        <v>103.13838184436277</v>
      </c>
      <c r="N98" s="50">
        <v>5834.3467730681414</v>
      </c>
      <c r="O98" s="50">
        <v>0</v>
      </c>
      <c r="P98" s="50">
        <v>0</v>
      </c>
      <c r="Q98" s="50">
        <v>0</v>
      </c>
      <c r="R98" s="51">
        <v>0</v>
      </c>
      <c r="S98" s="52">
        <f t="shared" si="26"/>
        <v>62211.242329716188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20502.972643560777</v>
      </c>
      <c r="C99" s="43">
        <v>0</v>
      </c>
      <c r="D99" s="43">
        <v>3036.9287139657499</v>
      </c>
      <c r="E99" s="43">
        <v>14.000591759918233</v>
      </c>
      <c r="F99" s="43">
        <v>564.41564759866844</v>
      </c>
      <c r="G99" s="43">
        <v>0</v>
      </c>
      <c r="H99" s="53">
        <v>0</v>
      </c>
      <c r="I99" s="41">
        <f t="shared" si="25"/>
        <v>24118.317596885114</v>
      </c>
      <c r="J99" s="1"/>
      <c r="K99" s="54" t="s">
        <v>24</v>
      </c>
      <c r="L99" s="43">
        <v>20502.972643560777</v>
      </c>
      <c r="M99" s="43">
        <v>0</v>
      </c>
      <c r="N99" s="43">
        <v>3036.9287139657499</v>
      </c>
      <c r="O99" s="43">
        <v>14.000591759918233</v>
      </c>
      <c r="P99" s="43">
        <v>7805.7663940527991</v>
      </c>
      <c r="Q99" s="43">
        <v>0</v>
      </c>
      <c r="R99" s="44">
        <v>0</v>
      </c>
      <c r="S99" s="45">
        <f t="shared" si="26"/>
        <v>31359.668343339246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0</v>
      </c>
      <c r="C100" s="46">
        <v>0</v>
      </c>
      <c r="D100" s="46">
        <v>0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0</v>
      </c>
      <c r="J100" s="1"/>
      <c r="K100" s="49" t="s">
        <v>22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0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15878.556130063636</v>
      </c>
      <c r="C101" s="43">
        <v>0</v>
      </c>
      <c r="D101" s="43">
        <v>4624.5220334852138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20503.078163548849</v>
      </c>
      <c r="J101" s="1"/>
      <c r="K101" s="55" t="s">
        <v>66</v>
      </c>
      <c r="L101" s="43">
        <v>15878.556130063636</v>
      </c>
      <c r="M101" s="43">
        <v>0</v>
      </c>
      <c r="N101" s="43">
        <v>4624.5220334852138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20503.078163548849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15878.556130063636</v>
      </c>
      <c r="C102" s="56">
        <v>0</v>
      </c>
      <c r="D102" s="56">
        <v>4624.5220334852138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20503.078163548849</v>
      </c>
      <c r="J102" s="1"/>
      <c r="K102" s="59" t="s">
        <v>25</v>
      </c>
      <c r="L102" s="60">
        <v>15878.556130063636</v>
      </c>
      <c r="M102" s="60">
        <v>0</v>
      </c>
      <c r="N102" s="60">
        <v>4624.5220334852138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20503.078163548849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0</v>
      </c>
      <c r="J105" s="1"/>
      <c r="K105" s="72" t="s">
        <v>11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0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287198.4717413304</v>
      </c>
      <c r="C106" s="75">
        <f t="shared" ref="C106:H106" si="27">SUM(C85:C101)</f>
        <v>2342.0462775215356</v>
      </c>
      <c r="D106" s="75">
        <f t="shared" si="27"/>
        <v>66575.740427913595</v>
      </c>
      <c r="E106" s="75">
        <f t="shared" si="27"/>
        <v>34670.613058594769</v>
      </c>
      <c r="F106" s="75">
        <f t="shared" si="27"/>
        <v>9378.6102880898979</v>
      </c>
      <c r="G106" s="75">
        <f t="shared" si="27"/>
        <v>24309.399557254164</v>
      </c>
      <c r="H106" s="76">
        <f t="shared" si="27"/>
        <v>13.648721058806988</v>
      </c>
      <c r="I106" s="167">
        <f t="shared" si="25"/>
        <v>424488.53007176315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287198.4717413304</v>
      </c>
      <c r="M106" s="75">
        <f t="shared" ref="M106:R106" si="28">SUM(M85:M101)</f>
        <v>2342.0462775215356</v>
      </c>
      <c r="N106" s="75">
        <f t="shared" si="28"/>
        <v>66575.740427913595</v>
      </c>
      <c r="O106" s="75">
        <f t="shared" si="28"/>
        <v>34670.613058594769</v>
      </c>
      <c r="P106" s="75">
        <f t="shared" si="28"/>
        <v>204640.84203159579</v>
      </c>
      <c r="Q106" s="75">
        <f t="shared" si="28"/>
        <v>24309.399557254164</v>
      </c>
      <c r="R106" s="76">
        <f t="shared" si="28"/>
        <v>13.648721058806988</v>
      </c>
      <c r="S106" s="78">
        <f t="shared" si="26"/>
        <v>619750.76181526913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0.67657534042857936</v>
      </c>
      <c r="C107" s="114">
        <f t="shared" ref="C107:I107" si="29">C106/$I106</f>
        <v>5.5173370105561963E-3</v>
      </c>
      <c r="D107" s="114">
        <f t="shared" si="29"/>
        <v>0.15683754851199028</v>
      </c>
      <c r="E107" s="114">
        <f t="shared" si="29"/>
        <v>8.1676207017262456E-2</v>
      </c>
      <c r="F107" s="114">
        <f t="shared" si="29"/>
        <v>2.2093907429028458E-2</v>
      </c>
      <c r="G107" s="114">
        <f t="shared" si="29"/>
        <v>5.7267506269590998E-2</v>
      </c>
      <c r="H107" s="115">
        <f t="shared" si="29"/>
        <v>3.2153332992294426E-5</v>
      </c>
      <c r="I107" s="116">
        <f t="shared" si="29"/>
        <v>1</v>
      </c>
      <c r="K107" s="81" t="s">
        <v>87</v>
      </c>
      <c r="L107" s="82">
        <f>L106/$S106</f>
        <v>0.46340963083307424</v>
      </c>
      <c r="M107" s="82">
        <f t="shared" ref="M107:S107" si="30">M106/$S106</f>
        <v>3.7790131482236659E-3</v>
      </c>
      <c r="N107" s="82">
        <f t="shared" si="30"/>
        <v>0.10742341039309285</v>
      </c>
      <c r="O107" s="82">
        <f t="shared" si="30"/>
        <v>5.5942832497766479E-2</v>
      </c>
      <c r="P107" s="82">
        <f t="shared" si="30"/>
        <v>0.33019861312021054</v>
      </c>
      <c r="Q107" s="82">
        <f t="shared" si="30"/>
        <v>3.922447708825913E-2</v>
      </c>
      <c r="R107" s="83">
        <f t="shared" si="30"/>
        <v>2.2022919372990302E-5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0</v>
      </c>
      <c r="C111" s="39">
        <v>0</v>
      </c>
      <c r="D111" s="39">
        <v>8.0832180204746626E-2</v>
      </c>
      <c r="E111" s="39">
        <v>0</v>
      </c>
      <c r="F111" s="235"/>
      <c r="G111" s="39">
        <v>0</v>
      </c>
      <c r="H111" s="40">
        <v>0</v>
      </c>
      <c r="I111" s="41">
        <f>SUM(B111:H111)</f>
        <v>8.0832180204746626E-2</v>
      </c>
      <c r="J111" s="1"/>
      <c r="K111" s="88" t="s">
        <v>7</v>
      </c>
      <c r="L111" s="39">
        <v>0</v>
      </c>
      <c r="M111" s="39">
        <v>0</v>
      </c>
      <c r="N111" s="39">
        <v>8.0832180204746626E-2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8.0832180204746626E-2</v>
      </c>
      <c r="U111" s="91" t="s">
        <v>7</v>
      </c>
      <c r="V111" s="92">
        <v>0</v>
      </c>
      <c r="W111" s="92">
        <v>0</v>
      </c>
      <c r="X111" s="92">
        <v>0</v>
      </c>
      <c r="Y111" s="92">
        <v>0</v>
      </c>
      <c r="Z111" s="92">
        <v>8.0832180204746626E-2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8.0832180204746626E-2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5972.3414841156928</v>
      </c>
      <c r="E113" s="43">
        <v>0</v>
      </c>
      <c r="F113" s="236"/>
      <c r="G113" s="43">
        <v>0</v>
      </c>
      <c r="H113" s="53">
        <v>0</v>
      </c>
      <c r="I113" s="41">
        <f t="shared" si="31"/>
        <v>5972.3414841156928</v>
      </c>
      <c r="J113" s="1"/>
      <c r="K113" s="54" t="s">
        <v>10</v>
      </c>
      <c r="L113" s="43">
        <v>0</v>
      </c>
      <c r="M113" s="43">
        <v>0</v>
      </c>
      <c r="N113" s="43">
        <v>5972.3414841156928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5972.3414841156928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5972.3414841156928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5972.3414841156928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6.6883449499775081</v>
      </c>
      <c r="C115" s="43">
        <v>43.948112768475767</v>
      </c>
      <c r="D115" s="43">
        <v>0</v>
      </c>
      <c r="E115" s="43">
        <v>0</v>
      </c>
      <c r="F115" s="236"/>
      <c r="G115" s="43">
        <v>0</v>
      </c>
      <c r="H115" s="53">
        <v>0</v>
      </c>
      <c r="I115" s="41">
        <f t="shared" si="31"/>
        <v>50.636457718453272</v>
      </c>
      <c r="J115" s="1"/>
      <c r="K115" s="54" t="s">
        <v>16</v>
      </c>
      <c r="L115" s="43">
        <v>6.6883449499775081</v>
      </c>
      <c r="M115" s="43">
        <v>43.948112768475767</v>
      </c>
      <c r="N115" s="43">
        <v>0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50.636457718453272</v>
      </c>
      <c r="U115" s="100" t="s">
        <v>16</v>
      </c>
      <c r="V115" s="92">
        <v>6.6883449499775081</v>
      </c>
      <c r="W115" s="92">
        <v>0</v>
      </c>
      <c r="X115" s="92">
        <v>0</v>
      </c>
      <c r="Y115" s="92">
        <v>43.948112768475767</v>
      </c>
      <c r="Z115" s="92">
        <v>0</v>
      </c>
      <c r="AA115" s="92">
        <v>0</v>
      </c>
      <c r="AB115" s="92">
        <v>0</v>
      </c>
      <c r="AC115" s="93">
        <v>0</v>
      </c>
      <c r="AD115" s="94">
        <v>0</v>
      </c>
      <c r="AE115" s="94">
        <v>0</v>
      </c>
      <c r="AF115" s="94">
        <v>0</v>
      </c>
      <c r="AG115" s="94">
        <v>0</v>
      </c>
      <c r="AH115" s="94">
        <v>0</v>
      </c>
      <c r="AI115" s="95">
        <f t="shared" si="33"/>
        <v>50.636457718453272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0.6113841988501405</v>
      </c>
      <c r="C116" s="46">
        <v>0</v>
      </c>
      <c r="D116" s="46">
        <v>0</v>
      </c>
      <c r="E116" s="46">
        <v>0</v>
      </c>
      <c r="F116" s="236"/>
      <c r="G116" s="46">
        <v>0</v>
      </c>
      <c r="H116" s="47">
        <v>0</v>
      </c>
      <c r="I116" s="48">
        <f t="shared" si="31"/>
        <v>0.6113841988501405</v>
      </c>
      <c r="J116" s="1"/>
      <c r="K116" s="49" t="s">
        <v>15</v>
      </c>
      <c r="L116" s="50">
        <v>0.6113841988501405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1">
        <v>0</v>
      </c>
      <c r="S116" s="52">
        <f t="shared" si="32"/>
        <v>0.6113841988501405</v>
      </c>
      <c r="U116" s="96" t="s">
        <v>59</v>
      </c>
      <c r="V116" s="97">
        <v>0.6113841988501405</v>
      </c>
      <c r="W116" s="97">
        <v>0</v>
      </c>
      <c r="X116" s="97">
        <v>0</v>
      </c>
      <c r="Y116" s="97">
        <v>0</v>
      </c>
      <c r="Z116" s="97">
        <v>0</v>
      </c>
      <c r="AA116" s="97">
        <v>0</v>
      </c>
      <c r="AB116" s="97">
        <v>0</v>
      </c>
      <c r="AC116" s="98">
        <v>0</v>
      </c>
      <c r="AD116" s="97">
        <v>0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0.6113841988501405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46.307634960685093</v>
      </c>
      <c r="F117" s="236"/>
      <c r="G117" s="43">
        <v>0</v>
      </c>
      <c r="H117" s="53">
        <v>0</v>
      </c>
      <c r="I117" s="41">
        <f t="shared" si="31"/>
        <v>46.307634960685093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46.307634960685093</v>
      </c>
      <c r="P117" s="43">
        <v>485.9346608597271</v>
      </c>
      <c r="Q117" s="43">
        <v>0</v>
      </c>
      <c r="R117" s="44">
        <v>0</v>
      </c>
      <c r="S117" s="45">
        <f t="shared" si="32"/>
        <v>532.24229582041221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3.8146646065410117</v>
      </c>
      <c r="AB117" s="92">
        <v>485.9346608597271</v>
      </c>
      <c r="AC117" s="93">
        <v>42.492970354144092</v>
      </c>
      <c r="AD117" s="92">
        <v>0</v>
      </c>
      <c r="AE117" s="92">
        <v>0</v>
      </c>
      <c r="AF117" s="92">
        <v>0</v>
      </c>
      <c r="AG117" s="92">
        <v>0</v>
      </c>
      <c r="AH117" s="92">
        <v>42.492970354144092</v>
      </c>
      <c r="AI117" s="95">
        <f t="shared" si="33"/>
        <v>532.24229582041221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2.1911862786654299</v>
      </c>
      <c r="Q118" s="50">
        <v>0</v>
      </c>
      <c r="R118" s="51">
        <v>0</v>
      </c>
      <c r="S118" s="52">
        <f t="shared" si="32"/>
        <v>2.1911862786654299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2.1911862786654299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2.1911862786654299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0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0</v>
      </c>
      <c r="J119" s="1"/>
      <c r="K119" s="54" t="s">
        <v>61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0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0</v>
      </c>
      <c r="AD119" s="92">
        <v>0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0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0</v>
      </c>
      <c r="C120" s="46">
        <v>0</v>
      </c>
      <c r="D120" s="46">
        <v>6.9497782692630308</v>
      </c>
      <c r="E120" s="46">
        <v>0</v>
      </c>
      <c r="F120" s="236"/>
      <c r="G120" s="46">
        <v>0</v>
      </c>
      <c r="H120" s="47">
        <v>0</v>
      </c>
      <c r="I120" s="48">
        <f t="shared" si="31"/>
        <v>6.9497782692630308</v>
      </c>
      <c r="J120" s="1"/>
      <c r="K120" s="49" t="s">
        <v>17</v>
      </c>
      <c r="L120" s="50">
        <v>0</v>
      </c>
      <c r="M120" s="50">
        <v>0</v>
      </c>
      <c r="N120" s="50">
        <v>6.9497782692630308</v>
      </c>
      <c r="O120" s="50">
        <v>0</v>
      </c>
      <c r="P120" s="50">
        <v>0</v>
      </c>
      <c r="Q120" s="50">
        <v>0</v>
      </c>
      <c r="R120" s="51">
        <v>0</v>
      </c>
      <c r="S120" s="52">
        <f t="shared" si="32"/>
        <v>6.9497782692630308</v>
      </c>
      <c r="U120" s="96" t="s">
        <v>17</v>
      </c>
      <c r="V120" s="97">
        <v>0</v>
      </c>
      <c r="W120" s="97">
        <v>0</v>
      </c>
      <c r="X120" s="97">
        <v>0</v>
      </c>
      <c r="Y120" s="97">
        <v>0</v>
      </c>
      <c r="Z120" s="97">
        <v>6.9497782692630308</v>
      </c>
      <c r="AA120" s="97">
        <v>0</v>
      </c>
      <c r="AB120" s="97">
        <v>0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6.9497782692630308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1210.5342147646616</v>
      </c>
      <c r="C121" s="43">
        <v>366.87158261650268</v>
      </c>
      <c r="D121" s="43">
        <v>15748.943038352991</v>
      </c>
      <c r="E121" s="43">
        <v>321.75011256752674</v>
      </c>
      <c r="F121" s="236"/>
      <c r="G121" s="43">
        <v>0</v>
      </c>
      <c r="H121" s="53">
        <v>0</v>
      </c>
      <c r="I121" s="41">
        <f t="shared" si="31"/>
        <v>17648.098948301682</v>
      </c>
      <c r="J121" s="1"/>
      <c r="K121" s="54" t="s">
        <v>19</v>
      </c>
      <c r="L121" s="43">
        <v>1210.5342147646616</v>
      </c>
      <c r="M121" s="43">
        <v>366.87158261650268</v>
      </c>
      <c r="N121" s="43">
        <v>15748.943038352991</v>
      </c>
      <c r="O121" s="43">
        <v>321.75011256752674</v>
      </c>
      <c r="P121" s="43">
        <v>45.685205283232214</v>
      </c>
      <c r="Q121" s="43">
        <v>0</v>
      </c>
      <c r="R121" s="44">
        <v>0</v>
      </c>
      <c r="S121" s="45">
        <f t="shared" si="32"/>
        <v>17693.784153584915</v>
      </c>
      <c r="U121" s="100" t="s">
        <v>89</v>
      </c>
      <c r="V121" s="92">
        <v>1208.204748130767</v>
      </c>
      <c r="W121" s="92">
        <v>0</v>
      </c>
      <c r="X121" s="92">
        <v>0</v>
      </c>
      <c r="Y121" s="92">
        <v>366.87158261650268</v>
      </c>
      <c r="Z121" s="92">
        <v>15748.943038352991</v>
      </c>
      <c r="AA121" s="92">
        <v>269.23258595593398</v>
      </c>
      <c r="AB121" s="92">
        <v>45.685205283232214</v>
      </c>
      <c r="AC121" s="93">
        <v>54.846993245487702</v>
      </c>
      <c r="AD121" s="92">
        <v>2.3294666338949348</v>
      </c>
      <c r="AE121" s="92">
        <v>0</v>
      </c>
      <c r="AF121" s="92">
        <v>0</v>
      </c>
      <c r="AG121" s="92">
        <v>0</v>
      </c>
      <c r="AH121" s="92">
        <v>52.517526611592771</v>
      </c>
      <c r="AI121" s="95">
        <f t="shared" si="33"/>
        <v>17693.784153584915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259.59839569499547</v>
      </c>
      <c r="C122" s="46">
        <v>16.052072911040565</v>
      </c>
      <c r="D122" s="46">
        <v>3551.0885052987942</v>
      </c>
      <c r="E122" s="46">
        <v>5122.6529244932626</v>
      </c>
      <c r="F122" s="236"/>
      <c r="G122" s="46">
        <v>334.41107666841935</v>
      </c>
      <c r="H122" s="47">
        <v>3.8401556586912684</v>
      </c>
      <c r="I122" s="48">
        <f t="shared" si="31"/>
        <v>9287.6431307252024</v>
      </c>
      <c r="J122" s="1"/>
      <c r="K122" s="49" t="s">
        <v>27</v>
      </c>
      <c r="L122" s="50">
        <v>259.59839569499547</v>
      </c>
      <c r="M122" s="50">
        <v>16.052072911040565</v>
      </c>
      <c r="N122" s="50">
        <v>3551.0885052987942</v>
      </c>
      <c r="O122" s="50">
        <v>5122.6529244932626</v>
      </c>
      <c r="P122" s="50">
        <v>13.939435137071282</v>
      </c>
      <c r="Q122" s="50">
        <v>334.41107666841935</v>
      </c>
      <c r="R122" s="51">
        <v>3.8401556586912684</v>
      </c>
      <c r="S122" s="52">
        <f t="shared" si="32"/>
        <v>9301.5825658622744</v>
      </c>
      <c r="U122" s="96" t="s">
        <v>27</v>
      </c>
      <c r="V122" s="97">
        <v>138.27640928534549</v>
      </c>
      <c r="W122" s="97">
        <v>119.93287571517058</v>
      </c>
      <c r="X122" s="97">
        <v>334.41107666841935</v>
      </c>
      <c r="Y122" s="97">
        <v>16.052072911040565</v>
      </c>
      <c r="Z122" s="97">
        <v>3551.0885052987942</v>
      </c>
      <c r="AA122" s="97">
        <v>5108.5209294115621</v>
      </c>
      <c r="AB122" s="97">
        <v>13.939435137071282</v>
      </c>
      <c r="AC122" s="98">
        <v>19.361261434872084</v>
      </c>
      <c r="AD122" s="97">
        <v>1.3891106944793472</v>
      </c>
      <c r="AE122" s="97">
        <v>0</v>
      </c>
      <c r="AF122" s="97">
        <v>3.8401556586912684</v>
      </c>
      <c r="AG122" s="97">
        <v>0</v>
      </c>
      <c r="AH122" s="97">
        <v>14.131995081701469</v>
      </c>
      <c r="AI122" s="99">
        <f t="shared" si="33"/>
        <v>9301.5825658622744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316.63605487591695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316.63605487591695</v>
      </c>
      <c r="J123" s="1"/>
      <c r="K123" s="54" t="s">
        <v>26</v>
      </c>
      <c r="L123" s="43">
        <v>316.63605487591695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316.63605487591695</v>
      </c>
      <c r="U123" s="100" t="s">
        <v>26</v>
      </c>
      <c r="V123" s="92">
        <v>316.63605487591695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0</v>
      </c>
      <c r="AD123" s="92">
        <v>0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316.63605487591695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12.138007501446074</v>
      </c>
      <c r="C125" s="43">
        <v>0</v>
      </c>
      <c r="D125" s="43">
        <v>24.643833412026879</v>
      </c>
      <c r="E125" s="43">
        <v>0</v>
      </c>
      <c r="F125" s="236"/>
      <c r="G125" s="43">
        <v>0</v>
      </c>
      <c r="H125" s="53">
        <v>0</v>
      </c>
      <c r="I125" s="41">
        <f t="shared" si="31"/>
        <v>36.781840913472955</v>
      </c>
      <c r="J125" s="1"/>
      <c r="K125" s="54" t="s">
        <v>24</v>
      </c>
      <c r="L125" s="43">
        <v>12.138007501446074</v>
      </c>
      <c r="M125" s="43">
        <v>0</v>
      </c>
      <c r="N125" s="43">
        <v>24.643833412026879</v>
      </c>
      <c r="O125" s="43">
        <v>0</v>
      </c>
      <c r="P125" s="43">
        <v>32.030385530209777</v>
      </c>
      <c r="Q125" s="43">
        <v>0</v>
      </c>
      <c r="R125" s="44">
        <v>0</v>
      </c>
      <c r="S125" s="45">
        <f t="shared" si="32"/>
        <v>68.812226443682732</v>
      </c>
      <c r="U125" s="100" t="s">
        <v>24</v>
      </c>
      <c r="V125" s="92">
        <v>12.138007501446074</v>
      </c>
      <c r="W125" s="92">
        <v>0</v>
      </c>
      <c r="X125" s="92">
        <v>0</v>
      </c>
      <c r="Y125" s="92">
        <v>0</v>
      </c>
      <c r="Z125" s="92">
        <v>24.643833412026879</v>
      </c>
      <c r="AA125" s="92">
        <v>0</v>
      </c>
      <c r="AB125" s="92">
        <v>32.030385530209777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68.812226443682732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0.1148594</v>
      </c>
      <c r="E126" s="46">
        <v>0</v>
      </c>
      <c r="F126" s="236"/>
      <c r="G126" s="46">
        <v>0</v>
      </c>
      <c r="H126" s="47">
        <v>0</v>
      </c>
      <c r="I126" s="48">
        <f t="shared" si="31"/>
        <v>0.1148594</v>
      </c>
      <c r="J126" s="1"/>
      <c r="K126" s="49" t="s">
        <v>22</v>
      </c>
      <c r="L126" s="50">
        <v>0</v>
      </c>
      <c r="M126" s="50">
        <v>0</v>
      </c>
      <c r="N126" s="50">
        <v>0.1148594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0.1148594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0.1148594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0.1148594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0</v>
      </c>
      <c r="D127" s="43">
        <v>4758.4443811022984</v>
      </c>
      <c r="E127" s="43">
        <v>0</v>
      </c>
      <c r="F127" s="236"/>
      <c r="G127" s="43">
        <v>0</v>
      </c>
      <c r="H127" s="53">
        <v>0</v>
      </c>
      <c r="I127" s="41">
        <f t="shared" si="31"/>
        <v>4758.4443811022984</v>
      </c>
      <c r="J127" s="1"/>
      <c r="K127" s="55" t="s">
        <v>66</v>
      </c>
      <c r="L127" s="43">
        <v>0</v>
      </c>
      <c r="M127" s="43">
        <v>0</v>
      </c>
      <c r="N127" s="43">
        <v>4758.4443811022984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4758.4443811022984</v>
      </c>
      <c r="U127" s="101" t="s">
        <v>64</v>
      </c>
      <c r="V127" s="92">
        <v>0</v>
      </c>
      <c r="W127" s="92">
        <v>0</v>
      </c>
      <c r="X127" s="92">
        <v>0</v>
      </c>
      <c r="Y127" s="92">
        <v>0</v>
      </c>
      <c r="Z127" s="92">
        <v>4758.4443811022984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4758.4443811022984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0</v>
      </c>
      <c r="D129" s="63">
        <v>1054.061067054507</v>
      </c>
      <c r="E129" s="63">
        <v>0</v>
      </c>
      <c r="F129" s="236"/>
      <c r="G129" s="63">
        <v>0</v>
      </c>
      <c r="H129" s="64">
        <v>0</v>
      </c>
      <c r="I129" s="65">
        <f t="shared" si="31"/>
        <v>1054.061067054507</v>
      </c>
      <c r="J129" s="1"/>
      <c r="K129" s="66" t="s">
        <v>20</v>
      </c>
      <c r="L129" s="63">
        <v>0</v>
      </c>
      <c r="M129" s="63">
        <v>0</v>
      </c>
      <c r="N129" s="63">
        <v>1054.061067054507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1054.061067054507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0</v>
      </c>
      <c r="Z129" s="107">
        <v>1054.061067054507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1054.061067054507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0</v>
      </c>
      <c r="D130" s="56">
        <v>3704.3833140477918</v>
      </c>
      <c r="E130" s="56">
        <v>0</v>
      </c>
      <c r="F130" s="236"/>
      <c r="G130" s="56">
        <v>0</v>
      </c>
      <c r="H130" s="57">
        <v>0</v>
      </c>
      <c r="I130" s="58">
        <f t="shared" si="31"/>
        <v>3704.3833140477918</v>
      </c>
      <c r="J130" s="1"/>
      <c r="K130" s="59" t="s">
        <v>21</v>
      </c>
      <c r="L130" s="60">
        <v>0</v>
      </c>
      <c r="M130" s="60">
        <v>0</v>
      </c>
      <c r="N130" s="60">
        <v>3704.3833140477918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3704.3833140477918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0</v>
      </c>
      <c r="Z130" s="103">
        <v>3704.3833140477918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3704.3833140477918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1806.2064019858476</v>
      </c>
      <c r="C132" s="75">
        <f t="shared" ref="C132:H132" si="35">SUM(C111:C127)</f>
        <v>426.87176829601901</v>
      </c>
      <c r="D132" s="75">
        <f t="shared" si="35"/>
        <v>30062.606712131274</v>
      </c>
      <c r="E132" s="75">
        <f t="shared" si="35"/>
        <v>5490.7106720214742</v>
      </c>
      <c r="F132" s="75">
        <f t="shared" si="35"/>
        <v>0</v>
      </c>
      <c r="G132" s="75">
        <f t="shared" si="35"/>
        <v>334.41107666841935</v>
      </c>
      <c r="H132" s="76">
        <f t="shared" si="35"/>
        <v>3.8401556586912684</v>
      </c>
      <c r="I132" s="41">
        <f t="shared" si="31"/>
        <v>38124.646786761725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1806.2064019858476</v>
      </c>
      <c r="M132" s="75">
        <f t="shared" ref="M132:R132" si="36">SUM(M111:M127)</f>
        <v>426.87176829601901</v>
      </c>
      <c r="N132" s="75">
        <f t="shared" si="36"/>
        <v>30062.606712131274</v>
      </c>
      <c r="O132" s="75">
        <f t="shared" si="36"/>
        <v>5490.7106720214742</v>
      </c>
      <c r="P132" s="75">
        <f t="shared" si="36"/>
        <v>579.78087308890576</v>
      </c>
      <c r="Q132" s="75">
        <f t="shared" si="36"/>
        <v>334.41107666841935</v>
      </c>
      <c r="R132" s="76">
        <f t="shared" si="36"/>
        <v>3.8401556586912684</v>
      </c>
      <c r="S132" s="78">
        <f t="shared" si="32"/>
        <v>38704.427659850633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1682.5549489423033</v>
      </c>
      <c r="W132" s="111">
        <f t="shared" ref="W132:AH132" si="37">SUM(W111:W127)</f>
        <v>119.93287571517058</v>
      </c>
      <c r="X132" s="111">
        <f t="shared" si="37"/>
        <v>334.41107666841935</v>
      </c>
      <c r="Y132" s="111">
        <f t="shared" si="37"/>
        <v>426.87176829601901</v>
      </c>
      <c r="Z132" s="111">
        <f t="shared" si="37"/>
        <v>30062.606712131274</v>
      </c>
      <c r="AA132" s="111">
        <f t="shared" si="37"/>
        <v>5381.5681799740369</v>
      </c>
      <c r="AB132" s="111">
        <f t="shared" si="37"/>
        <v>579.78087308890576</v>
      </c>
      <c r="AC132" s="111">
        <f t="shared" si="37"/>
        <v>116.70122503450389</v>
      </c>
      <c r="AD132" s="112">
        <f t="shared" si="37"/>
        <v>3.7185773283742822</v>
      </c>
      <c r="AE132" s="112">
        <f t="shared" si="37"/>
        <v>0</v>
      </c>
      <c r="AF132" s="112">
        <f t="shared" si="37"/>
        <v>3.8401556586912684</v>
      </c>
      <c r="AG132" s="112">
        <f t="shared" si="37"/>
        <v>0</v>
      </c>
      <c r="AH132" s="112">
        <f t="shared" si="37"/>
        <v>109.14249204743834</v>
      </c>
      <c r="AI132" s="113">
        <f t="shared" si="33"/>
        <v>38704.42765985064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4.7376344549191436E-2</v>
      </c>
      <c r="C133" s="114">
        <f t="shared" ref="C133:I133" si="38">C132/$I132</f>
        <v>1.1196740278896028E-2</v>
      </c>
      <c r="D133" s="114">
        <f t="shared" si="38"/>
        <v>0.78853469463670189</v>
      </c>
      <c r="E133" s="114">
        <f t="shared" si="38"/>
        <v>0.14401997486644388</v>
      </c>
      <c r="F133" s="114">
        <f t="shared" si="38"/>
        <v>0</v>
      </c>
      <c r="G133" s="114">
        <f t="shared" si="38"/>
        <v>8.7715193412503736E-3</v>
      </c>
      <c r="H133" s="115">
        <f t="shared" si="38"/>
        <v>1.0072632751642203E-4</v>
      </c>
      <c r="I133" s="116">
        <f t="shared" si="38"/>
        <v>1</v>
      </c>
      <c r="J133"/>
      <c r="K133" s="81" t="s">
        <v>87</v>
      </c>
      <c r="L133" s="82">
        <f>L132/$S132</f>
        <v>4.6666660927258317E-2</v>
      </c>
      <c r="M133" s="82">
        <f t="shared" ref="M133:S133" si="39">M132/$S132</f>
        <v>1.1029016422811674E-2</v>
      </c>
      <c r="N133" s="82">
        <f t="shared" si="39"/>
        <v>0.77672267825100016</v>
      </c>
      <c r="O133" s="82">
        <f t="shared" si="39"/>
        <v>0.14186259826074543</v>
      </c>
      <c r="P133" s="82">
        <f t="shared" si="39"/>
        <v>1.4979704084097113E-2</v>
      </c>
      <c r="Q133" s="82">
        <f t="shared" si="39"/>
        <v>8.640124577150507E-3</v>
      </c>
      <c r="R133" s="83">
        <f t="shared" si="39"/>
        <v>9.9217476936748174E-5</v>
      </c>
      <c r="S133" s="84">
        <f t="shared" si="39"/>
        <v>1</v>
      </c>
      <c r="U133" s="117" t="s">
        <v>87</v>
      </c>
      <c r="V133" s="118">
        <f>V132/$I132</f>
        <v>4.4132997699707167E-2</v>
      </c>
      <c r="W133" s="118">
        <f t="shared" ref="W133:AC133" si="40">W132/$I132</f>
        <v>3.1458094913240134E-3</v>
      </c>
      <c r="X133" s="118">
        <f t="shared" si="40"/>
        <v>8.7715193412503736E-3</v>
      </c>
      <c r="Y133" s="118">
        <f t="shared" si="40"/>
        <v>1.1196740278896028E-2</v>
      </c>
      <c r="Z133" s="118">
        <f t="shared" si="40"/>
        <v>0.78853469463670189</v>
      </c>
      <c r="AA133" s="118">
        <f t="shared" si="40"/>
        <v>0.14115719445413236</v>
      </c>
      <c r="AB133" s="118">
        <f t="shared" si="40"/>
        <v>1.5207508054611719E-2</v>
      </c>
      <c r="AC133" s="118">
        <f t="shared" si="40"/>
        <v>3.0610440979882557E-3</v>
      </c>
      <c r="AD133" s="118">
        <f t="shared" ref="AD133:AH133" si="41">AD132/$AI132</f>
        <v>9.6076277397887558E-5</v>
      </c>
      <c r="AE133" s="118">
        <f t="shared" si="41"/>
        <v>0</v>
      </c>
      <c r="AF133" s="118">
        <f t="shared" si="41"/>
        <v>9.9217476936748161E-5</v>
      </c>
      <c r="AG133" s="118">
        <f t="shared" si="41"/>
        <v>0</v>
      </c>
      <c r="AH133" s="118">
        <f t="shared" si="41"/>
        <v>2.8198968088773832E-3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1049.0374763838834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1049.0374763838834</v>
      </c>
      <c r="J137" s="1"/>
      <c r="K137" s="88" t="s">
        <v>7</v>
      </c>
      <c r="L137" s="39">
        <v>0</v>
      </c>
      <c r="M137" s="39">
        <v>1049.0374763838834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1049.0374763838834</v>
      </c>
      <c r="U137" s="91" t="s">
        <v>7</v>
      </c>
      <c r="V137" s="92">
        <v>0</v>
      </c>
      <c r="W137" s="92">
        <v>0</v>
      </c>
      <c r="X137" s="92">
        <v>0</v>
      </c>
      <c r="Y137" s="92">
        <v>1049.0374763838834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1049.0374763838834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2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0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124.0890663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124.0890663</v>
      </c>
      <c r="J140" s="1"/>
      <c r="K140" s="49" t="s">
        <v>58</v>
      </c>
      <c r="L140" s="50">
        <v>0</v>
      </c>
      <c r="M140" s="50">
        <v>124.0890663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124.0890663</v>
      </c>
      <c r="U140" s="96" t="s">
        <v>58</v>
      </c>
      <c r="V140" s="97">
        <v>0</v>
      </c>
      <c r="W140" s="97">
        <v>0</v>
      </c>
      <c r="X140" s="97">
        <v>0</v>
      </c>
      <c r="Y140" s="97">
        <v>124.0890663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124.0890663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230.52603994267827</v>
      </c>
      <c r="C141" s="43">
        <v>299.03578675295233</v>
      </c>
      <c r="D141" s="43">
        <v>46.717665184552693</v>
      </c>
      <c r="E141" s="43">
        <v>0</v>
      </c>
      <c r="F141" s="236"/>
      <c r="G141" s="43">
        <v>0</v>
      </c>
      <c r="H141" s="53">
        <v>0</v>
      </c>
      <c r="I141" s="41">
        <f t="shared" si="42"/>
        <v>576.27949188018329</v>
      </c>
      <c r="J141" s="1"/>
      <c r="K141" s="54" t="s">
        <v>16</v>
      </c>
      <c r="L141" s="43">
        <v>230.52603994267827</v>
      </c>
      <c r="M141" s="43">
        <v>299.03578675295233</v>
      </c>
      <c r="N141" s="43">
        <v>46.717665184552693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576.27949188018329</v>
      </c>
      <c r="U141" s="100" t="s">
        <v>16</v>
      </c>
      <c r="V141" s="92">
        <v>230.52603994267827</v>
      </c>
      <c r="W141" s="92">
        <v>0</v>
      </c>
      <c r="X141" s="92">
        <v>0</v>
      </c>
      <c r="Y141" s="92">
        <v>299.03578675295233</v>
      </c>
      <c r="Z141" s="92">
        <v>46.717665184552693</v>
      </c>
      <c r="AA141" s="92">
        <v>0</v>
      </c>
      <c r="AB141" s="92">
        <v>0</v>
      </c>
      <c r="AC141" s="93">
        <v>0</v>
      </c>
      <c r="AD141" s="94">
        <v>0</v>
      </c>
      <c r="AE141" s="94">
        <v>0</v>
      </c>
      <c r="AF141" s="94">
        <v>0</v>
      </c>
      <c r="AG141" s="94">
        <v>0</v>
      </c>
      <c r="AH141" s="94">
        <v>0</v>
      </c>
      <c r="AI141" s="95">
        <f t="shared" si="44"/>
        <v>576.27949188018329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13.224310649029382</v>
      </c>
      <c r="C142" s="46">
        <v>2.0453964466572332</v>
      </c>
      <c r="D142" s="46">
        <v>0.31954752774640272</v>
      </c>
      <c r="E142" s="46">
        <v>0</v>
      </c>
      <c r="F142" s="236"/>
      <c r="G142" s="46">
        <v>0</v>
      </c>
      <c r="H142" s="47">
        <v>0</v>
      </c>
      <c r="I142" s="48">
        <f t="shared" si="42"/>
        <v>15.589254623433019</v>
      </c>
      <c r="J142" s="1"/>
      <c r="K142" s="49" t="s">
        <v>15</v>
      </c>
      <c r="L142" s="50">
        <v>13.224310649029382</v>
      </c>
      <c r="M142" s="50">
        <v>2.0453964466572332</v>
      </c>
      <c r="N142" s="50">
        <v>0.31954752774640272</v>
      </c>
      <c r="O142" s="50">
        <v>0</v>
      </c>
      <c r="P142" s="50">
        <v>0</v>
      </c>
      <c r="Q142" s="50">
        <v>0</v>
      </c>
      <c r="R142" s="51">
        <v>0</v>
      </c>
      <c r="S142" s="52">
        <f t="shared" si="43"/>
        <v>15.589254623433019</v>
      </c>
      <c r="U142" s="96" t="s">
        <v>59</v>
      </c>
      <c r="V142" s="97">
        <v>13.224310649029382</v>
      </c>
      <c r="W142" s="97">
        <v>0</v>
      </c>
      <c r="X142" s="97">
        <v>0</v>
      </c>
      <c r="Y142" s="97">
        <v>2.0453964466572332</v>
      </c>
      <c r="Z142" s="97">
        <v>0.31954752774640272</v>
      </c>
      <c r="AA142" s="97">
        <v>0</v>
      </c>
      <c r="AB142" s="97">
        <v>0</v>
      </c>
      <c r="AC142" s="98">
        <v>0</v>
      </c>
      <c r="AD142" s="97">
        <v>0</v>
      </c>
      <c r="AE142" s="97">
        <v>0</v>
      </c>
      <c r="AF142" s="97">
        <v>0</v>
      </c>
      <c r="AG142" s="97">
        <v>0</v>
      </c>
      <c r="AH142" s="97">
        <v>0</v>
      </c>
      <c r="AI142" s="99">
        <f t="shared" si="44"/>
        <v>15.589254623433019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1.0253498022967751</v>
      </c>
      <c r="F143" s="236"/>
      <c r="G143" s="43">
        <v>0</v>
      </c>
      <c r="H143" s="53">
        <v>0</v>
      </c>
      <c r="I143" s="41">
        <f t="shared" si="42"/>
        <v>1.0253498022967751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1.0253498022967751</v>
      </c>
      <c r="P143" s="43">
        <v>159.11528527745034</v>
      </c>
      <c r="Q143" s="43">
        <v>0</v>
      </c>
      <c r="R143" s="44">
        <v>0</v>
      </c>
      <c r="S143" s="45">
        <f t="shared" si="43"/>
        <v>160.14063507974711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1.0253498022967751</v>
      </c>
      <c r="AB143" s="92">
        <v>159.11528527745034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160.14063507974711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4.6139980234736339E-2</v>
      </c>
      <c r="F144" s="236"/>
      <c r="G144" s="46">
        <v>0</v>
      </c>
      <c r="H144" s="47">
        <v>0</v>
      </c>
      <c r="I144" s="48">
        <f t="shared" si="42"/>
        <v>4.6139980234736339E-2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4.6139980234736339E-2</v>
      </c>
      <c r="P144" s="50">
        <v>8.9082179831357653</v>
      </c>
      <c r="Q144" s="50">
        <v>0</v>
      </c>
      <c r="R144" s="51">
        <v>0</v>
      </c>
      <c r="S144" s="52">
        <f t="shared" si="43"/>
        <v>8.9543579633705015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4.6139980234736339E-2</v>
      </c>
      <c r="AB144" s="97">
        <v>8.9082179831357653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8.9543579633705015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3.7332660583020272</v>
      </c>
      <c r="C146" s="46">
        <v>0.37332660583020177</v>
      </c>
      <c r="D146" s="46">
        <v>4.8532458757926333</v>
      </c>
      <c r="E146" s="46">
        <v>0.14933064233207297</v>
      </c>
      <c r="F146" s="236"/>
      <c r="G146" s="46">
        <v>0</v>
      </c>
      <c r="H146" s="47">
        <v>0</v>
      </c>
      <c r="I146" s="48">
        <f t="shared" si="42"/>
        <v>9.1091691822569363</v>
      </c>
      <c r="J146" s="1"/>
      <c r="K146" s="49" t="s">
        <v>17</v>
      </c>
      <c r="L146" s="50">
        <v>3.7332660583020272</v>
      </c>
      <c r="M146" s="50">
        <v>0.37332660583020177</v>
      </c>
      <c r="N146" s="50">
        <v>4.8532458757926333</v>
      </c>
      <c r="O146" s="50">
        <v>0.14933064233207297</v>
      </c>
      <c r="P146" s="50">
        <v>0.14478688524590147</v>
      </c>
      <c r="Q146" s="50">
        <v>0</v>
      </c>
      <c r="R146" s="51">
        <v>0</v>
      </c>
      <c r="S146" s="52">
        <f t="shared" si="43"/>
        <v>9.2539560675028376</v>
      </c>
      <c r="U146" s="96" t="s">
        <v>17</v>
      </c>
      <c r="V146" s="97">
        <v>3.7332660583020272</v>
      </c>
      <c r="W146" s="97">
        <v>0</v>
      </c>
      <c r="X146" s="97">
        <v>0</v>
      </c>
      <c r="Y146" s="97">
        <v>0.37332660583020177</v>
      </c>
      <c r="Z146" s="97">
        <v>4.8532458757926333</v>
      </c>
      <c r="AA146" s="97">
        <v>0</v>
      </c>
      <c r="AB146" s="97">
        <v>0.14478688524590147</v>
      </c>
      <c r="AC146" s="98">
        <v>0.14933064233207297</v>
      </c>
      <c r="AD146" s="97">
        <v>0</v>
      </c>
      <c r="AE146" s="97">
        <v>0</v>
      </c>
      <c r="AF146" s="97">
        <v>0</v>
      </c>
      <c r="AG146" s="97">
        <v>0</v>
      </c>
      <c r="AH146" s="97">
        <v>0.14933064233207297</v>
      </c>
      <c r="AI146" s="99">
        <f t="shared" si="44"/>
        <v>9.2539560675028376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2419.1963825339917</v>
      </c>
      <c r="C147" s="43">
        <v>15377.181283271169</v>
      </c>
      <c r="D147" s="43">
        <v>1324.2121726044077</v>
      </c>
      <c r="E147" s="43">
        <v>0</v>
      </c>
      <c r="F147" s="236"/>
      <c r="G147" s="43">
        <v>0</v>
      </c>
      <c r="H147" s="53">
        <v>0</v>
      </c>
      <c r="I147" s="41">
        <f t="shared" si="42"/>
        <v>19120.589838409567</v>
      </c>
      <c r="J147" s="1"/>
      <c r="K147" s="54" t="s">
        <v>19</v>
      </c>
      <c r="L147" s="43">
        <v>2419.1963825339917</v>
      </c>
      <c r="M147" s="43">
        <v>15377.181283271169</v>
      </c>
      <c r="N147" s="43">
        <v>1324.2121726044077</v>
      </c>
      <c r="O147" s="43">
        <v>0</v>
      </c>
      <c r="P147" s="43">
        <v>0</v>
      </c>
      <c r="Q147" s="43">
        <v>0</v>
      </c>
      <c r="R147" s="44">
        <v>0</v>
      </c>
      <c r="S147" s="45">
        <f t="shared" si="43"/>
        <v>19120.589838409567</v>
      </c>
      <c r="U147" s="100" t="s">
        <v>89</v>
      </c>
      <c r="V147" s="92">
        <v>2278.4252629822877</v>
      </c>
      <c r="W147" s="92">
        <v>11.739689970084362</v>
      </c>
      <c r="X147" s="92">
        <v>0</v>
      </c>
      <c r="Y147" s="92">
        <v>15377.181283271169</v>
      </c>
      <c r="Z147" s="92">
        <v>1323.4550199613857</v>
      </c>
      <c r="AA147" s="92">
        <v>0</v>
      </c>
      <c r="AB147" s="92">
        <v>0</v>
      </c>
      <c r="AC147" s="93">
        <v>129.78858222464129</v>
      </c>
      <c r="AD147" s="92">
        <v>129.03142958161953</v>
      </c>
      <c r="AE147" s="92">
        <v>0</v>
      </c>
      <c r="AF147" s="92">
        <v>0</v>
      </c>
      <c r="AG147" s="92">
        <v>0.75715264302172747</v>
      </c>
      <c r="AH147" s="92">
        <v>0</v>
      </c>
      <c r="AI147" s="95">
        <f t="shared" si="44"/>
        <v>19120.589838409567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424.29574795671573</v>
      </c>
      <c r="C148" s="46">
        <v>59.357441296177491</v>
      </c>
      <c r="D148" s="46">
        <v>3267.8436518207022</v>
      </c>
      <c r="E148" s="46">
        <v>12344.959218431923</v>
      </c>
      <c r="F148" s="236"/>
      <c r="G148" s="46">
        <v>953.60440412201422</v>
      </c>
      <c r="H148" s="47">
        <v>0</v>
      </c>
      <c r="I148" s="48">
        <f t="shared" si="42"/>
        <v>17050.060463627535</v>
      </c>
      <c r="J148" s="1"/>
      <c r="K148" s="49" t="s">
        <v>27</v>
      </c>
      <c r="L148" s="50">
        <v>424.29574795671573</v>
      </c>
      <c r="M148" s="50">
        <v>59.357441296177491</v>
      </c>
      <c r="N148" s="50">
        <v>3267.8436518207022</v>
      </c>
      <c r="O148" s="50">
        <v>12344.959218431923</v>
      </c>
      <c r="P148" s="50">
        <v>2.3667494572214565E-2</v>
      </c>
      <c r="Q148" s="50">
        <v>953.60440412201422</v>
      </c>
      <c r="R148" s="51">
        <v>0</v>
      </c>
      <c r="S148" s="52">
        <f t="shared" si="43"/>
        <v>17050.084131122105</v>
      </c>
      <c r="U148" s="96" t="s">
        <v>27</v>
      </c>
      <c r="V148" s="97">
        <v>11.413397818990243</v>
      </c>
      <c r="W148" s="97">
        <v>412.8823501377255</v>
      </c>
      <c r="X148" s="97">
        <v>953.60440412201422</v>
      </c>
      <c r="Y148" s="97">
        <v>59.357441296177491</v>
      </c>
      <c r="Z148" s="97">
        <v>3267.8436518207022</v>
      </c>
      <c r="AA148" s="97">
        <v>12329.794097570109</v>
      </c>
      <c r="AB148" s="97">
        <v>2.3667494572214565E-2</v>
      </c>
      <c r="AC148" s="98">
        <v>15.165120861814431</v>
      </c>
      <c r="AD148" s="97">
        <v>0</v>
      </c>
      <c r="AE148" s="97">
        <v>15.140137384371149</v>
      </c>
      <c r="AF148" s="97">
        <v>0</v>
      </c>
      <c r="AG148" s="97">
        <v>0</v>
      </c>
      <c r="AH148" s="97">
        <v>2.4983477443280659E-2</v>
      </c>
      <c r="AI148" s="99">
        <f t="shared" si="44"/>
        <v>17050.084131122105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461.40340709777121</v>
      </c>
      <c r="C149" s="43">
        <v>1722.0628283772039</v>
      </c>
      <c r="D149" s="43">
        <v>493.46390050608784</v>
      </c>
      <c r="E149" s="43">
        <v>0</v>
      </c>
      <c r="F149" s="236"/>
      <c r="G149" s="43">
        <v>0</v>
      </c>
      <c r="H149" s="53">
        <v>0</v>
      </c>
      <c r="I149" s="41">
        <f t="shared" si="42"/>
        <v>2676.9301359810634</v>
      </c>
      <c r="J149" s="1"/>
      <c r="K149" s="54" t="s">
        <v>26</v>
      </c>
      <c r="L149" s="43">
        <v>461.40340709777121</v>
      </c>
      <c r="M149" s="43">
        <v>1722.0628283772039</v>
      </c>
      <c r="N149" s="43">
        <v>493.46390050608784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2676.9301359810634</v>
      </c>
      <c r="U149" s="100" t="s">
        <v>26</v>
      </c>
      <c r="V149" s="92">
        <v>454.92459921841316</v>
      </c>
      <c r="W149" s="92">
        <v>0</v>
      </c>
      <c r="X149" s="92">
        <v>0</v>
      </c>
      <c r="Y149" s="92">
        <v>1722.0628283772039</v>
      </c>
      <c r="Z149" s="92">
        <v>493.46390050608784</v>
      </c>
      <c r="AA149" s="92">
        <v>0</v>
      </c>
      <c r="AB149" s="92">
        <v>0</v>
      </c>
      <c r="AC149" s="93">
        <v>6.4788078793580262</v>
      </c>
      <c r="AD149" s="92">
        <v>6.4788078793580262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2676.9301359810634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0</v>
      </c>
      <c r="J150" s="1"/>
      <c r="K150" s="49" t="s">
        <v>23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0</v>
      </c>
      <c r="U150" s="96" t="s">
        <v>62</v>
      </c>
      <c r="V150" s="97">
        <v>0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0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0</v>
      </c>
      <c r="C151" s="43">
        <v>2629.9375823030646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2629.9375823030646</v>
      </c>
      <c r="J151" s="1"/>
      <c r="K151" s="54" t="s">
        <v>24</v>
      </c>
      <c r="L151" s="43">
        <v>0</v>
      </c>
      <c r="M151" s="43">
        <v>2629.9375823030646</v>
      </c>
      <c r="N151" s="43">
        <v>0</v>
      </c>
      <c r="O151" s="43">
        <v>0</v>
      </c>
      <c r="P151" s="43">
        <v>9.301164803654224</v>
      </c>
      <c r="Q151" s="43">
        <v>0</v>
      </c>
      <c r="R151" s="44">
        <v>0</v>
      </c>
      <c r="S151" s="45">
        <f t="shared" si="43"/>
        <v>2639.2387471067186</v>
      </c>
      <c r="U151" s="100" t="s">
        <v>24</v>
      </c>
      <c r="V151" s="92">
        <v>0</v>
      </c>
      <c r="W151" s="92">
        <v>0</v>
      </c>
      <c r="X151" s="92">
        <v>0</v>
      </c>
      <c r="Y151" s="92">
        <v>2629.9375823030646</v>
      </c>
      <c r="Z151" s="92">
        <v>0</v>
      </c>
      <c r="AA151" s="92">
        <v>0</v>
      </c>
      <c r="AB151" s="92">
        <v>9.301164803654224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2639.2387471067186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2516.0201980455577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2516.0201980455577</v>
      </c>
      <c r="J152" s="1"/>
      <c r="K152" s="49" t="s">
        <v>22</v>
      </c>
      <c r="L152" s="50">
        <v>0</v>
      </c>
      <c r="M152" s="50">
        <v>2516.0201980455577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2516.0201980455577</v>
      </c>
      <c r="U152" s="96" t="s">
        <v>63</v>
      </c>
      <c r="V152" s="97">
        <v>0</v>
      </c>
      <c r="W152" s="97">
        <v>0</v>
      </c>
      <c r="X152" s="97">
        <v>0</v>
      </c>
      <c r="Y152" s="97">
        <v>2516.0201980455577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2516.0201980455577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4.2739505752593079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4.2739505752593079</v>
      </c>
      <c r="J153" s="1"/>
      <c r="K153" s="55" t="s">
        <v>66</v>
      </c>
      <c r="L153" s="43">
        <v>4.2739505752593079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4.2739505752593079</v>
      </c>
      <c r="U153" s="101" t="s">
        <v>64</v>
      </c>
      <c r="V153" s="92">
        <v>4.2739505752593079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4.2739505752593079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4.2739505752593079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4.2739505752593079</v>
      </c>
      <c r="J154" s="1"/>
      <c r="K154" s="59" t="s">
        <v>25</v>
      </c>
      <c r="L154" s="60">
        <v>4.2739505752593079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4.2739505752593079</v>
      </c>
      <c r="U154" s="102" t="s">
        <v>68</v>
      </c>
      <c r="V154" s="103">
        <v>4.2739505752593079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4.2739505752593079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3556.6531048137476</v>
      </c>
      <c r="C158" s="75">
        <f t="shared" ref="C158:H158" si="46">SUM(C137:C153)</f>
        <v>23779.140385782495</v>
      </c>
      <c r="D158" s="75">
        <f t="shared" si="46"/>
        <v>5137.4101835192896</v>
      </c>
      <c r="E158" s="75">
        <f t="shared" si="46"/>
        <v>12346.180038856786</v>
      </c>
      <c r="F158" s="75">
        <f t="shared" si="46"/>
        <v>0</v>
      </c>
      <c r="G158" s="75">
        <f t="shared" si="46"/>
        <v>953.60440412201422</v>
      </c>
      <c r="H158" s="76">
        <f t="shared" si="46"/>
        <v>0</v>
      </c>
      <c r="I158" s="41">
        <f t="shared" si="42"/>
        <v>45772.988117094334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3556.6531048137476</v>
      </c>
      <c r="M158" s="75">
        <f t="shared" ref="M158:R158" si="47">SUM(M137:M153)</f>
        <v>23779.140385782495</v>
      </c>
      <c r="N158" s="75">
        <f t="shared" si="47"/>
        <v>5137.4101835192896</v>
      </c>
      <c r="O158" s="75">
        <f t="shared" si="47"/>
        <v>12346.180038856786</v>
      </c>
      <c r="P158" s="75">
        <f t="shared" si="47"/>
        <v>177.49312244405843</v>
      </c>
      <c r="Q158" s="75">
        <f t="shared" si="47"/>
        <v>953.60440412201422</v>
      </c>
      <c r="R158" s="76">
        <f t="shared" si="47"/>
        <v>0</v>
      </c>
      <c r="S158" s="78">
        <f>SUM(L158:R158)</f>
        <v>45950.481239538392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2996.5208272449599</v>
      </c>
      <c r="W158" s="111">
        <f t="shared" ref="W158:AH158" si="48">SUM(W137:W153)</f>
        <v>424.62204010780988</v>
      </c>
      <c r="X158" s="111">
        <f t="shared" si="48"/>
        <v>953.60440412201422</v>
      </c>
      <c r="Y158" s="111">
        <f t="shared" si="48"/>
        <v>23779.140385782495</v>
      </c>
      <c r="Z158" s="111">
        <f t="shared" si="48"/>
        <v>5136.6530308762676</v>
      </c>
      <c r="AA158" s="111">
        <f t="shared" si="48"/>
        <v>12330.86558735264</v>
      </c>
      <c r="AB158" s="111">
        <f t="shared" si="48"/>
        <v>177.49312244405843</v>
      </c>
      <c r="AC158" s="111">
        <f t="shared" si="48"/>
        <v>151.58184160814582</v>
      </c>
      <c r="AD158" s="112">
        <f t="shared" si="48"/>
        <v>135.51023746097755</v>
      </c>
      <c r="AE158" s="112">
        <f t="shared" si="48"/>
        <v>15.140137384371149</v>
      </c>
      <c r="AF158" s="112">
        <f t="shared" si="48"/>
        <v>0</v>
      </c>
      <c r="AG158" s="112">
        <f t="shared" si="48"/>
        <v>0.75715264302172747</v>
      </c>
      <c r="AH158" s="112">
        <f t="shared" si="48"/>
        <v>0.17431411977535363</v>
      </c>
      <c r="AI158" s="113">
        <f t="shared" si="44"/>
        <v>45950.481239538385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7.7702008348576296E-2</v>
      </c>
      <c r="C159" s="114">
        <f t="shared" ref="C159:I159" si="49">C158/$I158</f>
        <v>0.51950159611497948</v>
      </c>
      <c r="D159" s="114">
        <f t="shared" si="49"/>
        <v>0.11223672289816443</v>
      </c>
      <c r="E159" s="114">
        <f t="shared" si="49"/>
        <v>0.26972632870883068</v>
      </c>
      <c r="F159" s="114">
        <f t="shared" si="49"/>
        <v>0</v>
      </c>
      <c r="G159" s="114">
        <f t="shared" si="49"/>
        <v>2.0833343929449126E-2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7.7401868465164239E-2</v>
      </c>
      <c r="M159" s="82">
        <f t="shared" ref="M159:S159" si="50">M158/$S158</f>
        <v>0.5174949150548086</v>
      </c>
      <c r="N159" s="82">
        <f t="shared" si="50"/>
        <v>0.1118031856236311</v>
      </c>
      <c r="O159" s="82">
        <f t="shared" si="50"/>
        <v>0.26868445565339227</v>
      </c>
      <c r="P159" s="82">
        <f t="shared" si="50"/>
        <v>3.8627043211754944E-3</v>
      </c>
      <c r="Q159" s="82">
        <f t="shared" si="50"/>
        <v>2.0752870881828308E-2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6.5464828723425253E-2</v>
      </c>
      <c r="W159" s="118">
        <f t="shared" ref="W159:AC159" si="51">W158/$I158</f>
        <v>9.2766947838660106E-3</v>
      </c>
      <c r="X159" s="118">
        <f t="shared" si="51"/>
        <v>2.0833343929449126E-2</v>
      </c>
      <c r="Y159" s="118">
        <f t="shared" si="51"/>
        <v>0.51950159611497948</v>
      </c>
      <c r="Z159" s="118">
        <f t="shared" si="51"/>
        <v>0.11222018142525282</v>
      </c>
      <c r="AA159" s="118">
        <f t="shared" si="51"/>
        <v>0.26939175471368382</v>
      </c>
      <c r="AB159" s="118">
        <f t="shared" si="51"/>
        <v>3.8776826627530576E-3</v>
      </c>
      <c r="AC159" s="118">
        <f t="shared" si="51"/>
        <v>3.3116003093434975E-3</v>
      </c>
      <c r="AD159" s="118">
        <f t="shared" ref="AD159:AH159" si="52">AD158/$AI158</f>
        <v>2.9490493636958235E-3</v>
      </c>
      <c r="AE159" s="118">
        <f t="shared" si="52"/>
        <v>3.2948811363794206E-4</v>
      </c>
      <c r="AF159" s="118">
        <f t="shared" si="52"/>
        <v>0</v>
      </c>
      <c r="AG159" s="118">
        <f t="shared" si="52"/>
        <v>1.6477578092701904E-5</v>
      </c>
      <c r="AH159" s="118">
        <f t="shared" si="52"/>
        <v>3.793521092122185E-6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5.0836206595402484E-4</v>
      </c>
      <c r="E163" s="39">
        <v>0</v>
      </c>
      <c r="F163" s="235"/>
      <c r="G163" s="39">
        <v>0</v>
      </c>
      <c r="H163" s="40">
        <v>0</v>
      </c>
      <c r="I163" s="41">
        <f>SUM(B163:H163)</f>
        <v>5.0836206595402484E-4</v>
      </c>
      <c r="J163" s="1"/>
      <c r="K163" s="88" t="s">
        <v>7</v>
      </c>
      <c r="L163" s="39">
        <v>0</v>
      </c>
      <c r="M163" s="39">
        <v>0</v>
      </c>
      <c r="N163" s="39">
        <v>5.0836206595402484E-4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5.0836206595402484E-4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5.0836206595402484E-4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5.0836206595402484E-4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90.189709816273236</v>
      </c>
      <c r="E165" s="43">
        <v>0</v>
      </c>
      <c r="F165" s="236"/>
      <c r="G165" s="43">
        <v>0</v>
      </c>
      <c r="H165" s="53">
        <v>0</v>
      </c>
      <c r="I165" s="41">
        <f t="shared" si="53"/>
        <v>90.189709816273236</v>
      </c>
      <c r="J165" s="1"/>
      <c r="K165" s="54" t="s">
        <v>10</v>
      </c>
      <c r="L165" s="43">
        <v>0</v>
      </c>
      <c r="M165" s="43">
        <v>0</v>
      </c>
      <c r="N165" s="43">
        <v>90.189709816273236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90.189709816273236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90.189709816273236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90.189709816273236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6.0115264821053032</v>
      </c>
      <c r="C167" s="43">
        <v>0</v>
      </c>
      <c r="D167" s="43">
        <v>38.094205732282788</v>
      </c>
      <c r="E167" s="43">
        <v>0</v>
      </c>
      <c r="F167" s="236"/>
      <c r="G167" s="43">
        <v>0</v>
      </c>
      <c r="H167" s="53">
        <v>0</v>
      </c>
      <c r="I167" s="41">
        <f t="shared" si="53"/>
        <v>44.105732214388091</v>
      </c>
      <c r="J167" s="1"/>
      <c r="K167" s="54" t="s">
        <v>16</v>
      </c>
      <c r="L167" s="43">
        <v>6.0115264821053032</v>
      </c>
      <c r="M167" s="43">
        <v>0</v>
      </c>
      <c r="N167" s="43">
        <v>38.094205732282788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44.105732214388091</v>
      </c>
      <c r="U167" s="100" t="s">
        <v>16</v>
      </c>
      <c r="V167" s="92">
        <v>6.0115264821053032</v>
      </c>
      <c r="W167" s="92">
        <v>0</v>
      </c>
      <c r="X167" s="92">
        <v>0</v>
      </c>
      <c r="Y167" s="92">
        <v>0</v>
      </c>
      <c r="Z167" s="92">
        <v>38.094205732282788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44.105732214388091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0.70647366881592344</v>
      </c>
      <c r="C168" s="46">
        <v>0</v>
      </c>
      <c r="D168" s="46">
        <v>0</v>
      </c>
      <c r="E168" s="46">
        <v>0</v>
      </c>
      <c r="F168" s="236"/>
      <c r="G168" s="46">
        <v>0</v>
      </c>
      <c r="H168" s="47">
        <v>0</v>
      </c>
      <c r="I168" s="48">
        <f t="shared" si="53"/>
        <v>0.70647366881592344</v>
      </c>
      <c r="J168" s="1"/>
      <c r="K168" s="49" t="s">
        <v>15</v>
      </c>
      <c r="L168" s="50">
        <v>0.70647366881592344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0.70647366881592344</v>
      </c>
      <c r="U168" s="96" t="s">
        <v>59</v>
      </c>
      <c r="V168" s="97">
        <v>0.70647366881592344</v>
      </c>
      <c r="W168" s="97">
        <v>0</v>
      </c>
      <c r="X168" s="97">
        <v>0</v>
      </c>
      <c r="Y168" s="97">
        <v>0</v>
      </c>
      <c r="Z168" s="97">
        <v>0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0.70647366881592344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0.82206396247199442</v>
      </c>
      <c r="F169" s="236"/>
      <c r="G169" s="43">
        <v>0</v>
      </c>
      <c r="H169" s="53">
        <v>0</v>
      </c>
      <c r="I169" s="41">
        <f t="shared" si="53"/>
        <v>0.82206396247199442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0.82206396247199442</v>
      </c>
      <c r="P169" s="43">
        <v>120.10884808778316</v>
      </c>
      <c r="Q169" s="43">
        <v>0</v>
      </c>
      <c r="R169" s="44">
        <v>0</v>
      </c>
      <c r="S169" s="45">
        <f t="shared" si="54"/>
        <v>120.93091205025516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5.6305750854246184E-3</v>
      </c>
      <c r="AB169" s="92">
        <v>120.10884808778316</v>
      </c>
      <c r="AC169" s="93">
        <v>0.81643338738656968</v>
      </c>
      <c r="AD169" s="92">
        <v>0</v>
      </c>
      <c r="AE169" s="92">
        <v>0</v>
      </c>
      <c r="AF169" s="92">
        <v>0</v>
      </c>
      <c r="AG169" s="92">
        <v>0</v>
      </c>
      <c r="AH169" s="92">
        <v>0.81643338738656968</v>
      </c>
      <c r="AI169" s="95">
        <f t="shared" si="55"/>
        <v>120.93091205025515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9.5927650948468433</v>
      </c>
      <c r="Q170" s="50">
        <v>0</v>
      </c>
      <c r="R170" s="51">
        <v>0</v>
      </c>
      <c r="S170" s="52">
        <f t="shared" si="54"/>
        <v>9.5927650948468433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9.5927650948468433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9.5927650948468433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0</v>
      </c>
      <c r="E171" s="43">
        <v>0</v>
      </c>
      <c r="F171" s="236"/>
      <c r="G171" s="43">
        <v>0</v>
      </c>
      <c r="H171" s="53">
        <v>0</v>
      </c>
      <c r="I171" s="41">
        <f t="shared" si="53"/>
        <v>0</v>
      </c>
      <c r="J171" s="1"/>
      <c r="K171" s="54" t="s">
        <v>61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0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0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0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0</v>
      </c>
      <c r="C172" s="46">
        <v>0</v>
      </c>
      <c r="D172" s="46">
        <v>14.295064771983663</v>
      </c>
      <c r="E172" s="46">
        <v>0</v>
      </c>
      <c r="F172" s="236"/>
      <c r="G172" s="46">
        <v>0</v>
      </c>
      <c r="H172" s="47">
        <v>0</v>
      </c>
      <c r="I172" s="48">
        <f t="shared" si="53"/>
        <v>14.295064771983663</v>
      </c>
      <c r="J172" s="1"/>
      <c r="K172" s="49" t="s">
        <v>17</v>
      </c>
      <c r="L172" s="50">
        <v>0</v>
      </c>
      <c r="M172" s="50">
        <v>0</v>
      </c>
      <c r="N172" s="50">
        <v>14.295064771983663</v>
      </c>
      <c r="O172" s="50">
        <v>0</v>
      </c>
      <c r="P172" s="50">
        <v>0</v>
      </c>
      <c r="Q172" s="50">
        <v>0</v>
      </c>
      <c r="R172" s="51">
        <v>0</v>
      </c>
      <c r="S172" s="52">
        <f t="shared" si="54"/>
        <v>14.295064771983663</v>
      </c>
      <c r="U172" s="96" t="s">
        <v>17</v>
      </c>
      <c r="V172" s="97">
        <v>0</v>
      </c>
      <c r="W172" s="97">
        <v>0</v>
      </c>
      <c r="X172" s="97">
        <v>0</v>
      </c>
      <c r="Y172" s="97">
        <v>0</v>
      </c>
      <c r="Z172" s="97">
        <v>14.295064771983663</v>
      </c>
      <c r="AA172" s="97">
        <v>0</v>
      </c>
      <c r="AB172" s="97">
        <v>0</v>
      </c>
      <c r="AC172" s="98">
        <v>0</v>
      </c>
      <c r="AD172" s="97">
        <v>0</v>
      </c>
      <c r="AE172" s="97">
        <v>0</v>
      </c>
      <c r="AF172" s="97">
        <v>0</v>
      </c>
      <c r="AG172" s="97">
        <v>0</v>
      </c>
      <c r="AH172" s="97">
        <v>0</v>
      </c>
      <c r="AI172" s="99">
        <f t="shared" si="55"/>
        <v>14.295064771983663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377.46252866122222</v>
      </c>
      <c r="C173" s="43">
        <v>0</v>
      </c>
      <c r="D173" s="43">
        <v>4344.8663097582412</v>
      </c>
      <c r="E173" s="43">
        <v>78.708143092694641</v>
      </c>
      <c r="F173" s="236"/>
      <c r="G173" s="43">
        <v>0</v>
      </c>
      <c r="H173" s="53">
        <v>0</v>
      </c>
      <c r="I173" s="41">
        <f t="shared" si="53"/>
        <v>4801.0369815121585</v>
      </c>
      <c r="J173" s="1"/>
      <c r="K173" s="54" t="s">
        <v>19</v>
      </c>
      <c r="L173" s="43">
        <v>377.46252866122222</v>
      </c>
      <c r="M173" s="43">
        <v>0</v>
      </c>
      <c r="N173" s="43">
        <v>4344.8663097582412</v>
      </c>
      <c r="O173" s="43">
        <v>78.708143092694641</v>
      </c>
      <c r="P173" s="43">
        <v>0</v>
      </c>
      <c r="Q173" s="43">
        <v>0</v>
      </c>
      <c r="R173" s="44">
        <v>0</v>
      </c>
      <c r="S173" s="45">
        <f t="shared" si="54"/>
        <v>4801.0369815121585</v>
      </c>
      <c r="U173" s="100" t="s">
        <v>89</v>
      </c>
      <c r="V173" s="92">
        <v>377.46252866122222</v>
      </c>
      <c r="W173" s="92">
        <v>0</v>
      </c>
      <c r="X173" s="92">
        <v>0</v>
      </c>
      <c r="Y173" s="92">
        <v>0</v>
      </c>
      <c r="Z173" s="92">
        <v>3445.3446744131606</v>
      </c>
      <c r="AA173" s="92">
        <v>78.708143092694641</v>
      </c>
      <c r="AB173" s="92">
        <v>0</v>
      </c>
      <c r="AC173" s="93">
        <v>899.52163534508031</v>
      </c>
      <c r="AD173" s="92">
        <v>0</v>
      </c>
      <c r="AE173" s="92">
        <v>0</v>
      </c>
      <c r="AF173" s="92">
        <v>0</v>
      </c>
      <c r="AG173" s="92">
        <v>899.52163534508031</v>
      </c>
      <c r="AH173" s="92">
        <v>0</v>
      </c>
      <c r="AI173" s="95">
        <f t="shared" si="55"/>
        <v>4801.0369815121576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124.02437363708411</v>
      </c>
      <c r="C174" s="46">
        <v>15.419673623083911</v>
      </c>
      <c r="D174" s="46">
        <v>606.05017313118901</v>
      </c>
      <c r="E174" s="46">
        <v>2764.3930390548394</v>
      </c>
      <c r="F174" s="236"/>
      <c r="G174" s="46">
        <v>254.11461491281426</v>
      </c>
      <c r="H174" s="47">
        <v>0</v>
      </c>
      <c r="I174" s="48">
        <f t="shared" si="53"/>
        <v>3764.0018743590108</v>
      </c>
      <c r="J174" s="1"/>
      <c r="K174" s="49" t="s">
        <v>27</v>
      </c>
      <c r="L174" s="50">
        <v>124.02437363708411</v>
      </c>
      <c r="M174" s="50">
        <v>15.419673623083911</v>
      </c>
      <c r="N174" s="50">
        <v>606.05017313118901</v>
      </c>
      <c r="O174" s="50">
        <v>2764.3930390548394</v>
      </c>
      <c r="P174" s="50">
        <v>0.15920948893218934</v>
      </c>
      <c r="Q174" s="50">
        <v>254.11461491281426</v>
      </c>
      <c r="R174" s="51">
        <v>0</v>
      </c>
      <c r="S174" s="52">
        <f t="shared" si="54"/>
        <v>3764.1610838479428</v>
      </c>
      <c r="U174" s="96" t="s">
        <v>27</v>
      </c>
      <c r="V174" s="97">
        <v>33.565334498554641</v>
      </c>
      <c r="W174" s="97">
        <v>90.459039138529477</v>
      </c>
      <c r="X174" s="97">
        <v>254.11461491281426</v>
      </c>
      <c r="Y174" s="97">
        <v>15.419673623083911</v>
      </c>
      <c r="Z174" s="97">
        <v>606.05017313118901</v>
      </c>
      <c r="AA174" s="97">
        <v>2764.2329023906591</v>
      </c>
      <c r="AB174" s="97">
        <v>0.15920948893218934</v>
      </c>
      <c r="AC174" s="98">
        <v>0.16013666418026593</v>
      </c>
      <c r="AD174" s="97">
        <v>0</v>
      </c>
      <c r="AE174" s="97">
        <v>0</v>
      </c>
      <c r="AF174" s="97">
        <v>0</v>
      </c>
      <c r="AG174" s="97">
        <v>0</v>
      </c>
      <c r="AH174" s="97">
        <v>0.16013666418026593</v>
      </c>
      <c r="AI174" s="99">
        <f t="shared" si="55"/>
        <v>3764.1610838479428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65.367714566947157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65.367714566947157</v>
      </c>
      <c r="J175" s="1"/>
      <c r="K175" s="54" t="s">
        <v>26</v>
      </c>
      <c r="L175" s="43">
        <v>65.367714566947157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65.367714566947157</v>
      </c>
      <c r="U175" s="100" t="s">
        <v>26</v>
      </c>
      <c r="V175" s="92">
        <v>65.367714566947157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65.367714566947157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0</v>
      </c>
      <c r="C177" s="43">
        <v>0</v>
      </c>
      <c r="D177" s="43">
        <v>0</v>
      </c>
      <c r="E177" s="43">
        <v>36.0119479076644</v>
      </c>
      <c r="F177" s="236"/>
      <c r="G177" s="43">
        <v>0</v>
      </c>
      <c r="H177" s="53">
        <v>0</v>
      </c>
      <c r="I177" s="41">
        <f t="shared" si="53"/>
        <v>36.0119479076644</v>
      </c>
      <c r="J177" s="1"/>
      <c r="K177" s="54" t="s">
        <v>24</v>
      </c>
      <c r="L177" s="43">
        <v>0</v>
      </c>
      <c r="M177" s="43">
        <v>0</v>
      </c>
      <c r="N177" s="43">
        <v>0</v>
      </c>
      <c r="O177" s="43">
        <v>36.0119479076644</v>
      </c>
      <c r="P177" s="43">
        <v>6.5493243932709468</v>
      </c>
      <c r="Q177" s="43">
        <v>0</v>
      </c>
      <c r="R177" s="44">
        <v>0</v>
      </c>
      <c r="S177" s="45">
        <f t="shared" si="54"/>
        <v>42.561272300935343</v>
      </c>
      <c r="U177" s="100" t="s">
        <v>24</v>
      </c>
      <c r="V177" s="92">
        <v>0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6.5493243932709468</v>
      </c>
      <c r="AC177" s="93">
        <v>36.0119479076644</v>
      </c>
      <c r="AD177" s="92">
        <v>0</v>
      </c>
      <c r="AE177" s="92">
        <v>0</v>
      </c>
      <c r="AF177" s="92">
        <v>0</v>
      </c>
      <c r="AG177" s="92">
        <v>0</v>
      </c>
      <c r="AH177" s="92">
        <v>36.0119479076644</v>
      </c>
      <c r="AI177" s="95">
        <f t="shared" si="55"/>
        <v>42.561272300935343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189.69443868000002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189.69443868000002</v>
      </c>
      <c r="J178" s="1"/>
      <c r="K178" s="49" t="s">
        <v>22</v>
      </c>
      <c r="L178" s="50">
        <v>189.69443868000002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189.69443868000002</v>
      </c>
      <c r="U178" s="96" t="s">
        <v>63</v>
      </c>
      <c r="V178" s="97">
        <v>189.69443868000002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189.69443868000002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763.26705569617479</v>
      </c>
      <c r="C184" s="75">
        <f t="shared" ref="C184:H184" si="57">SUM(C163:C179)</f>
        <v>15.419673623083911</v>
      </c>
      <c r="D184" s="75">
        <f t="shared" si="57"/>
        <v>5093.4959715720361</v>
      </c>
      <c r="E184" s="75">
        <f t="shared" si="57"/>
        <v>2879.9351940176703</v>
      </c>
      <c r="F184" s="75">
        <f t="shared" si="57"/>
        <v>0</v>
      </c>
      <c r="G184" s="75">
        <f t="shared" si="57"/>
        <v>254.11461491281426</v>
      </c>
      <c r="H184" s="76">
        <f t="shared" si="57"/>
        <v>0</v>
      </c>
      <c r="I184" s="41">
        <f t="shared" si="53"/>
        <v>9006.2325098217807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763.26705569617479</v>
      </c>
      <c r="M184" s="75">
        <f t="shared" ref="M184:R184" si="58">SUM(M163:M179)</f>
        <v>15.419673623083911</v>
      </c>
      <c r="N184" s="75">
        <f t="shared" si="58"/>
        <v>5093.4959715720361</v>
      </c>
      <c r="O184" s="75">
        <f t="shared" si="58"/>
        <v>2879.9351940176703</v>
      </c>
      <c r="P184" s="75">
        <f t="shared" si="58"/>
        <v>136.41014706483315</v>
      </c>
      <c r="Q184" s="75">
        <f t="shared" si="58"/>
        <v>254.11461491281426</v>
      </c>
      <c r="R184" s="76">
        <f t="shared" si="58"/>
        <v>0</v>
      </c>
      <c r="S184" s="78">
        <f t="shared" si="54"/>
        <v>9142.6426568866136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672.80801655764526</v>
      </c>
      <c r="W184" s="111">
        <f t="shared" ref="W184:AH184" si="59">SUM(W163:W179)</f>
        <v>90.459039138529477</v>
      </c>
      <c r="X184" s="111">
        <f t="shared" si="59"/>
        <v>254.11461491281426</v>
      </c>
      <c r="Y184" s="111">
        <f t="shared" si="59"/>
        <v>15.419673623083911</v>
      </c>
      <c r="Z184" s="111">
        <f t="shared" si="59"/>
        <v>4193.9743362269555</v>
      </c>
      <c r="AA184" s="111">
        <f t="shared" si="59"/>
        <v>2842.9466760584392</v>
      </c>
      <c r="AB184" s="111">
        <f t="shared" si="59"/>
        <v>136.41014706483315</v>
      </c>
      <c r="AC184" s="111">
        <f t="shared" si="59"/>
        <v>936.51015330431164</v>
      </c>
      <c r="AD184" s="112">
        <f t="shared" si="59"/>
        <v>0</v>
      </c>
      <c r="AE184" s="112">
        <f t="shared" si="59"/>
        <v>0</v>
      </c>
      <c r="AF184" s="112">
        <f t="shared" si="59"/>
        <v>0</v>
      </c>
      <c r="AG184" s="112">
        <f t="shared" si="59"/>
        <v>899.52163534508031</v>
      </c>
      <c r="AH184" s="112">
        <f t="shared" si="59"/>
        <v>36.988517959231238</v>
      </c>
      <c r="AI184" s="113">
        <f t="shared" si="55"/>
        <v>9142.6426568866118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8.4748762022720497E-2</v>
      </c>
      <c r="C185" s="114">
        <f t="shared" ref="C185:I185" si="60">C184/$I184</f>
        <v>1.7121114301976912E-3</v>
      </c>
      <c r="D185" s="114">
        <f t="shared" si="60"/>
        <v>0.56555235122092451</v>
      </c>
      <c r="E185" s="114">
        <f t="shared" si="60"/>
        <v>0.31977135732138229</v>
      </c>
      <c r="F185" s="114">
        <f t="shared" si="60"/>
        <v>0</v>
      </c>
      <c r="G185" s="114">
        <f t="shared" si="60"/>
        <v>2.8215418004774874E-2</v>
      </c>
      <c r="H185" s="115">
        <f t="shared" si="60"/>
        <v>0</v>
      </c>
      <c r="I185" s="116">
        <f t="shared" si="60"/>
        <v>1</v>
      </c>
      <c r="J185"/>
      <c r="K185" s="81" t="s">
        <v>87</v>
      </c>
      <c r="L185" s="82">
        <f>L184/$S184</f>
        <v>8.3484292708438157E-2</v>
      </c>
      <c r="M185" s="82">
        <f t="shared" ref="M185:S185" si="61">M184/$S184</f>
        <v>1.6865663683649694E-3</v>
      </c>
      <c r="N185" s="82">
        <f t="shared" si="61"/>
        <v>0.55711419145704066</v>
      </c>
      <c r="O185" s="82">
        <f t="shared" si="61"/>
        <v>0.31500030156471059</v>
      </c>
      <c r="P185" s="82">
        <f t="shared" si="61"/>
        <v>1.4920209854432343E-2</v>
      </c>
      <c r="Q185" s="82">
        <f t="shared" si="61"/>
        <v>2.7794438047013103E-2</v>
      </c>
      <c r="R185" s="83">
        <f t="shared" si="61"/>
        <v>0</v>
      </c>
      <c r="S185" s="84">
        <f t="shared" si="61"/>
        <v>1</v>
      </c>
      <c r="U185" s="117" t="s">
        <v>87</v>
      </c>
      <c r="V185" s="118">
        <f>V184/$I184</f>
        <v>7.4704713188773655E-2</v>
      </c>
      <c r="W185" s="118">
        <f t="shared" ref="W185:AC185" si="62">W184/$I184</f>
        <v>1.0044048833946828E-2</v>
      </c>
      <c r="X185" s="118">
        <f t="shared" si="62"/>
        <v>2.8215418004774874E-2</v>
      </c>
      <c r="Y185" s="118">
        <f t="shared" si="62"/>
        <v>1.7121114301976912E-3</v>
      </c>
      <c r="Z185" s="118">
        <f t="shared" si="62"/>
        <v>0.46567466825370107</v>
      </c>
      <c r="AA185" s="118">
        <f t="shared" si="62"/>
        <v>0.31566436608848963</v>
      </c>
      <c r="AB185" s="118">
        <f t="shared" si="62"/>
        <v>1.5146194251155581E-2</v>
      </c>
      <c r="AC185" s="118">
        <f t="shared" si="62"/>
        <v>0.10398467420011609</v>
      </c>
      <c r="AD185" s="118">
        <f t="shared" ref="AD185:AH185" si="63">AD184/$AI184</f>
        <v>0</v>
      </c>
      <c r="AE185" s="118">
        <f t="shared" si="63"/>
        <v>0</v>
      </c>
      <c r="AF185" s="118">
        <f t="shared" si="63"/>
        <v>0</v>
      </c>
      <c r="AG185" s="118">
        <f t="shared" si="63"/>
        <v>9.8387486977577959E-2</v>
      </c>
      <c r="AH185" s="118">
        <f t="shared" si="63"/>
        <v>4.0457140618276244E-3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0</v>
      </c>
      <c r="C189" s="39">
        <v>0</v>
      </c>
      <c r="D189" s="39">
        <v>610.16510796629439</v>
      </c>
      <c r="E189" s="39">
        <v>0</v>
      </c>
      <c r="F189" s="235"/>
      <c r="G189" s="39">
        <v>0</v>
      </c>
      <c r="H189" s="40">
        <v>0</v>
      </c>
      <c r="I189" s="41">
        <f>SUM(B189:H189)</f>
        <v>610.16510796629439</v>
      </c>
      <c r="J189" s="1"/>
      <c r="K189" s="88" t="s">
        <v>7</v>
      </c>
      <c r="L189" s="39">
        <v>0</v>
      </c>
      <c r="M189" s="39">
        <v>0</v>
      </c>
      <c r="N189" s="39">
        <v>610.16510796629439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610.16510796629439</v>
      </c>
      <c r="U189" s="91" t="s">
        <v>7</v>
      </c>
      <c r="V189" s="92">
        <v>0</v>
      </c>
      <c r="W189" s="92">
        <v>0</v>
      </c>
      <c r="X189" s="92">
        <v>0</v>
      </c>
      <c r="Y189" s="92">
        <v>0</v>
      </c>
      <c r="Z189" s="92">
        <v>610.16510796629439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610.16510796629439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1516.37379193793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1516.37379193793</v>
      </c>
      <c r="J190" s="1"/>
      <c r="K190" s="49" t="s">
        <v>8</v>
      </c>
      <c r="L190" s="50">
        <v>0</v>
      </c>
      <c r="M190" s="50">
        <v>0</v>
      </c>
      <c r="N190" s="50">
        <v>1516.37379193793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1516.37379193793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1516.37379193793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1516.37379193793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1.4254456473977772</v>
      </c>
      <c r="E191" s="43">
        <v>0</v>
      </c>
      <c r="F191" s="236"/>
      <c r="G191" s="43">
        <v>0</v>
      </c>
      <c r="H191" s="53">
        <v>0</v>
      </c>
      <c r="I191" s="41">
        <f t="shared" si="64"/>
        <v>1.4254456473977772</v>
      </c>
      <c r="J191" s="1"/>
      <c r="K191" s="54" t="s">
        <v>10</v>
      </c>
      <c r="L191" s="43">
        <v>0</v>
      </c>
      <c r="M191" s="43">
        <v>0</v>
      </c>
      <c r="N191" s="43">
        <v>1.4254456473977772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1.4254456473977772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1.4254456473977772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1.4254456473977772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1259.3371492831818</v>
      </c>
      <c r="E192" s="46">
        <v>0</v>
      </c>
      <c r="F192" s="236"/>
      <c r="G192" s="46">
        <v>0</v>
      </c>
      <c r="H192" s="47">
        <v>0</v>
      </c>
      <c r="I192" s="48">
        <f t="shared" si="64"/>
        <v>1259.3371492831818</v>
      </c>
      <c r="J192" s="1"/>
      <c r="K192" s="49" t="s">
        <v>58</v>
      </c>
      <c r="L192" s="50">
        <v>0</v>
      </c>
      <c r="M192" s="50">
        <v>0</v>
      </c>
      <c r="N192" s="50">
        <v>1259.3371492831818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1259.3371492831818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1259.3371492831818</v>
      </c>
      <c r="AA192" s="97">
        <v>0</v>
      </c>
      <c r="AB192" s="97">
        <v>0</v>
      </c>
      <c r="AC192" s="98">
        <v>0</v>
      </c>
      <c r="AD192" s="97">
        <v>0</v>
      </c>
      <c r="AE192" s="97">
        <v>0</v>
      </c>
      <c r="AF192" s="97">
        <v>0</v>
      </c>
      <c r="AG192" s="97">
        <v>0</v>
      </c>
      <c r="AH192" s="97">
        <v>0</v>
      </c>
      <c r="AI192" s="99">
        <f t="shared" si="66"/>
        <v>1259.3371492831818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5.0720146565382196</v>
      </c>
      <c r="C193" s="43">
        <v>1.8952882018887325</v>
      </c>
      <c r="D193" s="43">
        <v>664.68508421537479</v>
      </c>
      <c r="E193" s="43">
        <v>0</v>
      </c>
      <c r="F193" s="236"/>
      <c r="G193" s="43">
        <v>0</v>
      </c>
      <c r="H193" s="53">
        <v>0</v>
      </c>
      <c r="I193" s="41">
        <f t="shared" si="64"/>
        <v>671.65238707380172</v>
      </c>
      <c r="J193" s="1"/>
      <c r="K193" s="54" t="s">
        <v>16</v>
      </c>
      <c r="L193" s="43">
        <v>5.0720146565382196</v>
      </c>
      <c r="M193" s="43">
        <v>1.8952882018887325</v>
      </c>
      <c r="N193" s="43">
        <v>664.68508421537479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671.65238707380172</v>
      </c>
      <c r="U193" s="100" t="s">
        <v>16</v>
      </c>
      <c r="V193" s="92">
        <v>5.0720146565382196</v>
      </c>
      <c r="W193" s="92">
        <v>0</v>
      </c>
      <c r="X193" s="92">
        <v>0</v>
      </c>
      <c r="Y193" s="92">
        <v>1.8952882018887325</v>
      </c>
      <c r="Z193" s="92">
        <v>655.40992127208699</v>
      </c>
      <c r="AA193" s="92">
        <v>0</v>
      </c>
      <c r="AB193" s="92">
        <v>0</v>
      </c>
      <c r="AC193" s="93">
        <v>9.2751629432878193</v>
      </c>
      <c r="AD193" s="94">
        <v>0</v>
      </c>
      <c r="AE193" s="94">
        <v>0</v>
      </c>
      <c r="AF193" s="94">
        <v>0</v>
      </c>
      <c r="AG193" s="94">
        <v>9.2751629432878193</v>
      </c>
      <c r="AH193" s="94">
        <v>0</v>
      </c>
      <c r="AI193" s="95">
        <f t="shared" si="66"/>
        <v>671.65238707380172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31.070711098084061</v>
      </c>
      <c r="C194" s="46">
        <v>0</v>
      </c>
      <c r="D194" s="46">
        <v>48.551510445463506</v>
      </c>
      <c r="E194" s="46">
        <v>0</v>
      </c>
      <c r="F194" s="236"/>
      <c r="G194" s="46">
        <v>0</v>
      </c>
      <c r="H194" s="47">
        <v>0</v>
      </c>
      <c r="I194" s="48">
        <f t="shared" si="64"/>
        <v>79.622221543547568</v>
      </c>
      <c r="J194" s="1"/>
      <c r="K194" s="49" t="s">
        <v>15</v>
      </c>
      <c r="L194" s="50">
        <v>31.070711098084061</v>
      </c>
      <c r="M194" s="50">
        <v>0</v>
      </c>
      <c r="N194" s="50">
        <v>48.551510445463506</v>
      </c>
      <c r="O194" s="50">
        <v>0</v>
      </c>
      <c r="P194" s="50">
        <v>0</v>
      </c>
      <c r="Q194" s="50">
        <v>0</v>
      </c>
      <c r="R194" s="51">
        <v>0</v>
      </c>
      <c r="S194" s="52">
        <f t="shared" si="65"/>
        <v>79.622221543547568</v>
      </c>
      <c r="U194" s="96" t="s">
        <v>59</v>
      </c>
      <c r="V194" s="97">
        <v>31.070711098084061</v>
      </c>
      <c r="W194" s="97">
        <v>0</v>
      </c>
      <c r="X194" s="97">
        <v>0</v>
      </c>
      <c r="Y194" s="97">
        <v>0</v>
      </c>
      <c r="Z194" s="97">
        <v>48.551510445463506</v>
      </c>
      <c r="AA194" s="97">
        <v>0</v>
      </c>
      <c r="AB194" s="97">
        <v>0</v>
      </c>
      <c r="AC194" s="98">
        <v>0</v>
      </c>
      <c r="AD194" s="97">
        <v>0</v>
      </c>
      <c r="AE194" s="97">
        <v>0</v>
      </c>
      <c r="AF194" s="97">
        <v>0</v>
      </c>
      <c r="AG194" s="97">
        <v>0</v>
      </c>
      <c r="AH194" s="97">
        <v>0</v>
      </c>
      <c r="AI194" s="99">
        <f t="shared" si="66"/>
        <v>79.622221543547568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0</v>
      </c>
      <c r="E195" s="43">
        <v>154.02347690263747</v>
      </c>
      <c r="F195" s="236"/>
      <c r="G195" s="43">
        <v>0</v>
      </c>
      <c r="H195" s="53">
        <v>0</v>
      </c>
      <c r="I195" s="41">
        <f t="shared" si="64"/>
        <v>154.02347690263747</v>
      </c>
      <c r="J195" s="1"/>
      <c r="K195" s="54" t="s">
        <v>60</v>
      </c>
      <c r="L195" s="43">
        <v>0</v>
      </c>
      <c r="M195" s="43">
        <v>0</v>
      </c>
      <c r="N195" s="43">
        <v>0</v>
      </c>
      <c r="O195" s="43">
        <v>154.02347690263747</v>
      </c>
      <c r="P195" s="43">
        <v>2649.0802041707875</v>
      </c>
      <c r="Q195" s="43">
        <v>0</v>
      </c>
      <c r="R195" s="44">
        <v>0</v>
      </c>
      <c r="S195" s="45">
        <f t="shared" si="65"/>
        <v>2803.1036810734249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8.4984498874880323</v>
      </c>
      <c r="AB195" s="92">
        <v>2649.0802041707875</v>
      </c>
      <c r="AC195" s="93">
        <v>145.52502701514945</v>
      </c>
      <c r="AD195" s="92">
        <v>0</v>
      </c>
      <c r="AE195" s="92">
        <v>0</v>
      </c>
      <c r="AF195" s="92">
        <v>0</v>
      </c>
      <c r="AG195" s="92">
        <v>0</v>
      </c>
      <c r="AH195" s="92">
        <v>145.52502701514945</v>
      </c>
      <c r="AI195" s="95">
        <f t="shared" si="66"/>
        <v>2803.1036810734249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1.0705067456519817E-3</v>
      </c>
      <c r="F196" s="236"/>
      <c r="G196" s="46">
        <v>0</v>
      </c>
      <c r="H196" s="47">
        <v>0</v>
      </c>
      <c r="I196" s="48">
        <f t="shared" si="64"/>
        <v>1.0705067456519817E-3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1.0705067456519817E-3</v>
      </c>
      <c r="P196" s="50">
        <v>3.7285442402817117</v>
      </c>
      <c r="Q196" s="50">
        <v>0</v>
      </c>
      <c r="R196" s="51">
        <v>0</v>
      </c>
      <c r="S196" s="52">
        <f t="shared" si="65"/>
        <v>3.7296147470273637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1.0705067456519817E-3</v>
      </c>
      <c r="AB196" s="97">
        <v>3.7285442402817117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3.7296147470273637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0</v>
      </c>
      <c r="E197" s="43">
        <v>0</v>
      </c>
      <c r="F197" s="236"/>
      <c r="G197" s="43">
        <v>0</v>
      </c>
      <c r="H197" s="53">
        <v>0</v>
      </c>
      <c r="I197" s="41">
        <f t="shared" si="64"/>
        <v>0</v>
      </c>
      <c r="J197" s="1"/>
      <c r="K197" s="54" t="s">
        <v>61</v>
      </c>
      <c r="L197" s="43">
        <v>0</v>
      </c>
      <c r="M197" s="43">
        <v>0</v>
      </c>
      <c r="N197" s="43">
        <v>0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0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0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0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9.6260287589861608</v>
      </c>
      <c r="C198" s="46">
        <v>0</v>
      </c>
      <c r="D198" s="46">
        <v>58.489359019588903</v>
      </c>
      <c r="E198" s="46">
        <v>3.4294205652407608</v>
      </c>
      <c r="F198" s="236"/>
      <c r="G198" s="46">
        <v>0</v>
      </c>
      <c r="H198" s="47">
        <v>0</v>
      </c>
      <c r="I198" s="48">
        <f t="shared" si="64"/>
        <v>71.544808343815831</v>
      </c>
      <c r="J198" s="1"/>
      <c r="K198" s="49" t="s">
        <v>17</v>
      </c>
      <c r="L198" s="50">
        <v>9.6260287589861608</v>
      </c>
      <c r="M198" s="50">
        <v>0</v>
      </c>
      <c r="N198" s="50">
        <v>58.489359019588903</v>
      </c>
      <c r="O198" s="50">
        <v>3.4294205652407608</v>
      </c>
      <c r="P198" s="50">
        <v>5.5671861157024924</v>
      </c>
      <c r="Q198" s="50">
        <v>0</v>
      </c>
      <c r="R198" s="51">
        <v>0</v>
      </c>
      <c r="S198" s="52">
        <f t="shared" si="65"/>
        <v>77.111994459518328</v>
      </c>
      <c r="U198" s="96" t="s">
        <v>17</v>
      </c>
      <c r="V198" s="97">
        <v>9.6260287589861608</v>
      </c>
      <c r="W198" s="97">
        <v>0</v>
      </c>
      <c r="X198" s="97">
        <v>0</v>
      </c>
      <c r="Y198" s="97">
        <v>0</v>
      </c>
      <c r="Z198" s="97">
        <v>58.489359019588903</v>
      </c>
      <c r="AA198" s="97">
        <v>3.4294205652407608</v>
      </c>
      <c r="AB198" s="97">
        <v>5.5671861157024924</v>
      </c>
      <c r="AC198" s="98">
        <v>0</v>
      </c>
      <c r="AD198" s="97">
        <v>0</v>
      </c>
      <c r="AE198" s="97">
        <v>0</v>
      </c>
      <c r="AF198" s="97">
        <v>0</v>
      </c>
      <c r="AG198" s="97">
        <v>0</v>
      </c>
      <c r="AH198" s="97">
        <v>0</v>
      </c>
      <c r="AI198" s="99">
        <f t="shared" si="66"/>
        <v>77.111994459518328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1264.5416858450726</v>
      </c>
      <c r="C199" s="43">
        <v>663.92664434109031</v>
      </c>
      <c r="D199" s="43">
        <v>13475.582048469658</v>
      </c>
      <c r="E199" s="43">
        <v>0</v>
      </c>
      <c r="F199" s="236"/>
      <c r="G199" s="43">
        <v>0</v>
      </c>
      <c r="H199" s="53">
        <v>0</v>
      </c>
      <c r="I199" s="41">
        <f t="shared" si="64"/>
        <v>15404.05037865582</v>
      </c>
      <c r="J199" s="1"/>
      <c r="K199" s="54" t="s">
        <v>19</v>
      </c>
      <c r="L199" s="43">
        <v>1264.5416858450726</v>
      </c>
      <c r="M199" s="43">
        <v>663.92664434109031</v>
      </c>
      <c r="N199" s="43">
        <v>13475.582048469658</v>
      </c>
      <c r="O199" s="43">
        <v>0</v>
      </c>
      <c r="P199" s="43">
        <v>85.147927133484274</v>
      </c>
      <c r="Q199" s="43">
        <v>0</v>
      </c>
      <c r="R199" s="44">
        <v>0</v>
      </c>
      <c r="S199" s="45">
        <f t="shared" si="65"/>
        <v>15489.198305789305</v>
      </c>
      <c r="U199" s="100" t="s">
        <v>89</v>
      </c>
      <c r="V199" s="92">
        <v>1264.3863344716015</v>
      </c>
      <c r="W199" s="92">
        <v>0</v>
      </c>
      <c r="X199" s="92">
        <v>0</v>
      </c>
      <c r="Y199" s="92">
        <v>663.92664434109031</v>
      </c>
      <c r="Z199" s="92">
        <v>12694.815636140818</v>
      </c>
      <c r="AA199" s="92">
        <v>0</v>
      </c>
      <c r="AB199" s="92">
        <v>85.147927133484274</v>
      </c>
      <c r="AC199" s="93">
        <v>780.92176370230982</v>
      </c>
      <c r="AD199" s="92">
        <v>0.15535137347127806</v>
      </c>
      <c r="AE199" s="92">
        <v>0</v>
      </c>
      <c r="AF199" s="92">
        <v>0</v>
      </c>
      <c r="AG199" s="92">
        <v>780.76641232883787</v>
      </c>
      <c r="AH199" s="92">
        <v>0</v>
      </c>
      <c r="AI199" s="95">
        <f t="shared" si="66"/>
        <v>15489.198305789305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187.82516101166399</v>
      </c>
      <c r="C200" s="46">
        <v>19.674218355527163</v>
      </c>
      <c r="D200" s="46">
        <v>2534.339006820439</v>
      </c>
      <c r="E200" s="46">
        <v>5531.5631755409368</v>
      </c>
      <c r="F200" s="236"/>
      <c r="G200" s="46">
        <v>346.59210458316045</v>
      </c>
      <c r="H200" s="47">
        <v>0</v>
      </c>
      <c r="I200" s="48">
        <f t="shared" si="64"/>
        <v>8619.993666311726</v>
      </c>
      <c r="J200" s="1"/>
      <c r="K200" s="49" t="s">
        <v>27</v>
      </c>
      <c r="L200" s="50">
        <v>187.82516101166399</v>
      </c>
      <c r="M200" s="50">
        <v>19.674218355527163</v>
      </c>
      <c r="N200" s="50">
        <v>2534.339006820439</v>
      </c>
      <c r="O200" s="50">
        <v>5531.5631755409368</v>
      </c>
      <c r="P200" s="50">
        <v>0.76445690562472435</v>
      </c>
      <c r="Q200" s="50">
        <v>346.59210458316045</v>
      </c>
      <c r="R200" s="51">
        <v>0</v>
      </c>
      <c r="S200" s="52">
        <f t="shared" si="65"/>
        <v>8620.7581232173507</v>
      </c>
      <c r="U200" s="96" t="s">
        <v>27</v>
      </c>
      <c r="V200" s="97">
        <v>26.106098495500451</v>
      </c>
      <c r="W200" s="97">
        <v>161.71906251616358</v>
      </c>
      <c r="X200" s="97">
        <v>346.59210458316045</v>
      </c>
      <c r="Y200" s="97">
        <v>19.674218355527163</v>
      </c>
      <c r="Z200" s="97">
        <v>2534.339006820439</v>
      </c>
      <c r="AA200" s="97">
        <v>5530.6349005302154</v>
      </c>
      <c r="AB200" s="97">
        <v>0.76445690562472435</v>
      </c>
      <c r="AC200" s="98">
        <v>0.9282750107212896</v>
      </c>
      <c r="AD200" s="97">
        <v>0</v>
      </c>
      <c r="AE200" s="97">
        <v>0</v>
      </c>
      <c r="AF200" s="97">
        <v>0</v>
      </c>
      <c r="AG200" s="97">
        <v>0</v>
      </c>
      <c r="AH200" s="97">
        <v>0.9282750107212896</v>
      </c>
      <c r="AI200" s="99">
        <f t="shared" si="66"/>
        <v>8620.7581232173525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53.712079484065775</v>
      </c>
      <c r="C201" s="43">
        <v>0</v>
      </c>
      <c r="D201" s="43">
        <v>0</v>
      </c>
      <c r="E201" s="43">
        <v>0</v>
      </c>
      <c r="F201" s="236"/>
      <c r="G201" s="43">
        <v>0</v>
      </c>
      <c r="H201" s="53">
        <v>0</v>
      </c>
      <c r="I201" s="41">
        <f t="shared" si="64"/>
        <v>53.712079484065775</v>
      </c>
      <c r="J201" s="1"/>
      <c r="K201" s="54" t="s">
        <v>26</v>
      </c>
      <c r="L201" s="43">
        <v>53.712079484065775</v>
      </c>
      <c r="M201" s="43">
        <v>0</v>
      </c>
      <c r="N201" s="43">
        <v>0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53.712079484065775</v>
      </c>
      <c r="U201" s="100" t="s">
        <v>26</v>
      </c>
      <c r="V201" s="92">
        <v>53.712079484065775</v>
      </c>
      <c r="W201" s="92">
        <v>0</v>
      </c>
      <c r="X201" s="92">
        <v>0</v>
      </c>
      <c r="Y201" s="92">
        <v>0</v>
      </c>
      <c r="Z201" s="92">
        <v>0</v>
      </c>
      <c r="AA201" s="92">
        <v>0</v>
      </c>
      <c r="AB201" s="92">
        <v>0</v>
      </c>
      <c r="AC201" s="93">
        <v>0</v>
      </c>
      <c r="AD201" s="92">
        <v>0</v>
      </c>
      <c r="AE201" s="92">
        <v>0</v>
      </c>
      <c r="AF201" s="92">
        <v>0</v>
      </c>
      <c r="AG201" s="92">
        <v>0</v>
      </c>
      <c r="AH201" s="92">
        <v>0</v>
      </c>
      <c r="AI201" s="95">
        <f t="shared" si="66"/>
        <v>53.712079484065775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1.0851109128122019E-2</v>
      </c>
      <c r="C202" s="46">
        <v>0</v>
      </c>
      <c r="D202" s="46">
        <v>0</v>
      </c>
      <c r="E202" s="46">
        <v>0</v>
      </c>
      <c r="F202" s="236"/>
      <c r="G202" s="46">
        <v>0</v>
      </c>
      <c r="H202" s="47">
        <v>0</v>
      </c>
      <c r="I202" s="48">
        <f t="shared" si="64"/>
        <v>1.0851109128122019E-2</v>
      </c>
      <c r="J202" s="1"/>
      <c r="K202" s="49" t="s">
        <v>23</v>
      </c>
      <c r="L202" s="50">
        <v>1.0851109128122019E-2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1.0851109128122019E-2</v>
      </c>
      <c r="U202" s="96" t="s">
        <v>62</v>
      </c>
      <c r="V202" s="97">
        <v>1.0851109128122019E-2</v>
      </c>
      <c r="W202" s="97">
        <v>0</v>
      </c>
      <c r="X202" s="97">
        <v>0</v>
      </c>
      <c r="Y202" s="97">
        <v>0</v>
      </c>
      <c r="Z202" s="97">
        <v>0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1.0851109128122019E-2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53.907257068710742</v>
      </c>
      <c r="C203" s="43">
        <v>0</v>
      </c>
      <c r="D203" s="43">
        <v>3353.952225381739</v>
      </c>
      <c r="E203" s="43">
        <v>203.73490038067891</v>
      </c>
      <c r="F203" s="236"/>
      <c r="G203" s="43">
        <v>0</v>
      </c>
      <c r="H203" s="53">
        <v>0</v>
      </c>
      <c r="I203" s="41">
        <f t="shared" si="64"/>
        <v>3611.5943828311288</v>
      </c>
      <c r="J203" s="1"/>
      <c r="K203" s="54" t="s">
        <v>24</v>
      </c>
      <c r="L203" s="43">
        <v>53.907257068710742</v>
      </c>
      <c r="M203" s="43">
        <v>0</v>
      </c>
      <c r="N203" s="43">
        <v>3353.952225381739</v>
      </c>
      <c r="O203" s="43">
        <v>203.73490038067891</v>
      </c>
      <c r="P203" s="43">
        <v>161.85415878062855</v>
      </c>
      <c r="Q203" s="43">
        <v>0</v>
      </c>
      <c r="R203" s="44">
        <v>0</v>
      </c>
      <c r="S203" s="45">
        <f t="shared" si="65"/>
        <v>3773.4485416117573</v>
      </c>
      <c r="U203" s="100" t="s">
        <v>24</v>
      </c>
      <c r="V203" s="92">
        <v>53.907257068710742</v>
      </c>
      <c r="W203" s="92">
        <v>0</v>
      </c>
      <c r="X203" s="92">
        <v>0</v>
      </c>
      <c r="Y203" s="92">
        <v>0</v>
      </c>
      <c r="Z203" s="92">
        <v>3337.0702374029256</v>
      </c>
      <c r="AA203" s="92">
        <v>0</v>
      </c>
      <c r="AB203" s="92">
        <v>161.85415878062855</v>
      </c>
      <c r="AC203" s="93">
        <v>220.61688835949226</v>
      </c>
      <c r="AD203" s="92">
        <v>0</v>
      </c>
      <c r="AE203" s="92">
        <v>0</v>
      </c>
      <c r="AF203" s="92">
        <v>0</v>
      </c>
      <c r="AG203" s="92">
        <v>16.881987978813303</v>
      </c>
      <c r="AH203" s="92">
        <v>203.73490038067891</v>
      </c>
      <c r="AI203" s="95">
        <f t="shared" si="66"/>
        <v>3773.4485416117573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7719.3903637738949</v>
      </c>
      <c r="E204" s="46">
        <v>0</v>
      </c>
      <c r="F204" s="236"/>
      <c r="G204" s="46">
        <v>0</v>
      </c>
      <c r="H204" s="47">
        <v>0</v>
      </c>
      <c r="I204" s="48">
        <f t="shared" si="64"/>
        <v>7719.3903637738949</v>
      </c>
      <c r="J204" s="1"/>
      <c r="K204" s="49" t="s">
        <v>22</v>
      </c>
      <c r="L204" s="50">
        <v>0</v>
      </c>
      <c r="M204" s="50">
        <v>0</v>
      </c>
      <c r="N204" s="50">
        <v>7719.3903637738949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7719.3903637738949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7719.3903637738949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7719.3903637738949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1605.7657890322498</v>
      </c>
      <c r="C210" s="75">
        <f t="shared" ref="C210:H210" si="68">SUM(C189:C205)</f>
        <v>685.49615089850624</v>
      </c>
      <c r="D210" s="75">
        <f t="shared" si="68"/>
        <v>31242.291092960961</v>
      </c>
      <c r="E210" s="75">
        <f t="shared" si="68"/>
        <v>5892.7520438962392</v>
      </c>
      <c r="F210" s="75">
        <f t="shared" si="68"/>
        <v>0</v>
      </c>
      <c r="G210" s="75">
        <f t="shared" si="68"/>
        <v>346.59210458316045</v>
      </c>
      <c r="H210" s="76">
        <f t="shared" si="68"/>
        <v>0</v>
      </c>
      <c r="I210" s="41">
        <f t="shared" si="64"/>
        <v>39772.897181371118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1605.7657890322498</v>
      </c>
      <c r="M210" s="75">
        <f t="shared" ref="M210:R210" si="69">SUM(M189:M205)</f>
        <v>685.49615089850624</v>
      </c>
      <c r="N210" s="75">
        <f t="shared" si="69"/>
        <v>31242.291092960961</v>
      </c>
      <c r="O210" s="75">
        <f t="shared" si="69"/>
        <v>5892.7520438962392</v>
      </c>
      <c r="P210" s="75">
        <f t="shared" si="69"/>
        <v>2906.1424773465092</v>
      </c>
      <c r="Q210" s="75">
        <f t="shared" si="69"/>
        <v>346.59210458316045</v>
      </c>
      <c r="R210" s="76">
        <f t="shared" si="69"/>
        <v>0</v>
      </c>
      <c r="S210" s="78">
        <f t="shared" si="65"/>
        <v>42679.039658717629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1443.8913751426151</v>
      </c>
      <c r="W210" s="111">
        <f t="shared" ref="W210:AH210" si="70">SUM(W189:W205)</f>
        <v>161.71906251616358</v>
      </c>
      <c r="X210" s="111">
        <f t="shared" si="70"/>
        <v>346.59210458316045</v>
      </c>
      <c r="Y210" s="111">
        <f t="shared" si="70"/>
        <v>685.49615089850624</v>
      </c>
      <c r="Z210" s="111">
        <f t="shared" si="70"/>
        <v>30435.36752971002</v>
      </c>
      <c r="AA210" s="111">
        <f t="shared" si="70"/>
        <v>5542.5638414896903</v>
      </c>
      <c r="AB210" s="111">
        <f t="shared" si="70"/>
        <v>2906.1424773465092</v>
      </c>
      <c r="AC210" s="111">
        <f t="shared" si="70"/>
        <v>1157.2671170309607</v>
      </c>
      <c r="AD210" s="112">
        <f t="shared" si="70"/>
        <v>0.15535137347127806</v>
      </c>
      <c r="AE210" s="112">
        <f t="shared" si="70"/>
        <v>0</v>
      </c>
      <c r="AF210" s="112">
        <f t="shared" si="70"/>
        <v>0</v>
      </c>
      <c r="AG210" s="112">
        <f t="shared" si="70"/>
        <v>806.92356325093897</v>
      </c>
      <c r="AH210" s="112">
        <f t="shared" si="70"/>
        <v>350.18820240654964</v>
      </c>
      <c r="AI210" s="113">
        <f t="shared" si="66"/>
        <v>42679.039658717629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4.0373367363953576E-2</v>
      </c>
      <c r="C211" s="114">
        <f t="shared" ref="C211:I211" si="71">C210/$I210</f>
        <v>1.7235258165190438E-2</v>
      </c>
      <c r="D211" s="114">
        <f t="shared" si="71"/>
        <v>0.78551710604562819</v>
      </c>
      <c r="E211" s="114">
        <f t="shared" si="71"/>
        <v>0.14815998988015119</v>
      </c>
      <c r="F211" s="114">
        <f t="shared" si="71"/>
        <v>0</v>
      </c>
      <c r="G211" s="114">
        <f t="shared" si="71"/>
        <v>8.714278545076613E-3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3.7624224956154931E-2</v>
      </c>
      <c r="M211" s="82">
        <f t="shared" ref="M211:S211" si="72">M210/$S210</f>
        <v>1.6061658284255386E-2</v>
      </c>
      <c r="N211" s="82">
        <f t="shared" si="72"/>
        <v>0.73202891496129074</v>
      </c>
      <c r="O211" s="82">
        <f t="shared" si="72"/>
        <v>0.13807133644565464</v>
      </c>
      <c r="P211" s="82">
        <f t="shared" si="72"/>
        <v>6.8092967896781154E-2</v>
      </c>
      <c r="Q211" s="82">
        <f t="shared" si="72"/>
        <v>8.1208974558631027E-3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3.6303399487299777E-2</v>
      </c>
      <c r="W211" s="118">
        <f t="shared" ref="W211:AC211" si="73">W210/$I210</f>
        <v>4.0660619159498838E-3</v>
      </c>
      <c r="X211" s="118">
        <f t="shared" si="73"/>
        <v>8.714278545076613E-3</v>
      </c>
      <c r="Y211" s="118">
        <f t="shared" si="73"/>
        <v>1.7235258165190438E-2</v>
      </c>
      <c r="Z211" s="118">
        <f t="shared" si="73"/>
        <v>0.7652288288408966</v>
      </c>
      <c r="AA211" s="118">
        <f t="shared" si="73"/>
        <v>0.13935529554748463</v>
      </c>
      <c r="AB211" s="118">
        <f t="shared" si="73"/>
        <v>7.3068412997273235E-2</v>
      </c>
      <c r="AC211" s="118">
        <f t="shared" si="73"/>
        <v>2.9096877498101973E-2</v>
      </c>
      <c r="AD211" s="118">
        <f t="shared" ref="AD211:AH211" si="74">AD210/$AI210</f>
        <v>3.6399922470970118E-6</v>
      </c>
      <c r="AE211" s="118">
        <f t="shared" si="74"/>
        <v>0</v>
      </c>
      <c r="AF211" s="118">
        <f t="shared" si="74"/>
        <v>0</v>
      </c>
      <c r="AG211" s="118">
        <f t="shared" si="74"/>
        <v>1.8906788196348664E-2</v>
      </c>
      <c r="AH211" s="118">
        <f t="shared" si="74"/>
        <v>8.2051565641313613E-3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5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25.227250811638818</v>
      </c>
      <c r="C219" s="43">
        <v>0</v>
      </c>
      <c r="D219" s="43">
        <v>28.050517147959461</v>
      </c>
      <c r="E219" s="43">
        <v>0</v>
      </c>
      <c r="F219" s="236"/>
      <c r="G219" s="43">
        <v>0</v>
      </c>
      <c r="H219" s="53">
        <v>0</v>
      </c>
      <c r="I219" s="41">
        <f t="shared" si="75"/>
        <v>53.277767959598279</v>
      </c>
      <c r="J219" s="1"/>
      <c r="K219" s="54" t="s">
        <v>16</v>
      </c>
      <c r="L219" s="43">
        <v>25.227250811638818</v>
      </c>
      <c r="M219" s="43">
        <v>0</v>
      </c>
      <c r="N219" s="43">
        <v>28.050517147959461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53.277767959598279</v>
      </c>
      <c r="U219" s="100" t="s">
        <v>16</v>
      </c>
      <c r="V219" s="92">
        <v>25.227250811638818</v>
      </c>
      <c r="W219" s="92">
        <v>0</v>
      </c>
      <c r="X219" s="92">
        <v>0</v>
      </c>
      <c r="Y219" s="92">
        <v>0</v>
      </c>
      <c r="Z219" s="92">
        <v>28.050517147959461</v>
      </c>
      <c r="AA219" s="92">
        <v>0</v>
      </c>
      <c r="AB219" s="92">
        <v>0</v>
      </c>
      <c r="AC219" s="93">
        <v>0</v>
      </c>
      <c r="AD219" s="94">
        <v>0</v>
      </c>
      <c r="AE219" s="94">
        <v>0</v>
      </c>
      <c r="AF219" s="94">
        <v>0</v>
      </c>
      <c r="AG219" s="94">
        <v>0</v>
      </c>
      <c r="AH219" s="94">
        <v>0</v>
      </c>
      <c r="AI219" s="95">
        <f t="shared" si="77"/>
        <v>53.277767959598279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2.9590635758879866</v>
      </c>
      <c r="C220" s="46">
        <v>0</v>
      </c>
      <c r="D220" s="46">
        <v>3.290222315427803</v>
      </c>
      <c r="E220" s="46">
        <v>0</v>
      </c>
      <c r="F220" s="236"/>
      <c r="G220" s="46">
        <v>0</v>
      </c>
      <c r="H220" s="47">
        <v>0</v>
      </c>
      <c r="I220" s="48">
        <f t="shared" si="75"/>
        <v>6.2492858913157896</v>
      </c>
      <c r="J220" s="1"/>
      <c r="K220" s="49" t="s">
        <v>15</v>
      </c>
      <c r="L220" s="50">
        <v>2.9590635758879866</v>
      </c>
      <c r="M220" s="50">
        <v>0</v>
      </c>
      <c r="N220" s="50">
        <v>3.290222315427803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6.2492858913157896</v>
      </c>
      <c r="U220" s="96" t="s">
        <v>59</v>
      </c>
      <c r="V220" s="97">
        <v>2.9590635758879866</v>
      </c>
      <c r="W220" s="97">
        <v>0</v>
      </c>
      <c r="X220" s="97">
        <v>0</v>
      </c>
      <c r="Y220" s="97">
        <v>0</v>
      </c>
      <c r="Z220" s="97">
        <v>3.290222315427803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6.2492858913157896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25.42947146977053</v>
      </c>
      <c r="F221" s="236"/>
      <c r="G221" s="43">
        <v>0</v>
      </c>
      <c r="H221" s="53">
        <v>0</v>
      </c>
      <c r="I221" s="41">
        <f t="shared" si="75"/>
        <v>25.42947146977053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25.42947146977053</v>
      </c>
      <c r="P221" s="43">
        <v>224.57319965499559</v>
      </c>
      <c r="Q221" s="43">
        <v>0</v>
      </c>
      <c r="R221" s="44">
        <v>0</v>
      </c>
      <c r="S221" s="45">
        <f t="shared" si="76"/>
        <v>250.00267112476612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2.5966056647572957</v>
      </c>
      <c r="AB221" s="92">
        <v>224.57319965499559</v>
      </c>
      <c r="AC221" s="93">
        <v>22.832865805013235</v>
      </c>
      <c r="AD221" s="92">
        <v>0</v>
      </c>
      <c r="AE221" s="92">
        <v>0</v>
      </c>
      <c r="AF221" s="92">
        <v>0</v>
      </c>
      <c r="AG221" s="92">
        <v>0</v>
      </c>
      <c r="AH221" s="92">
        <v>22.832865805013235</v>
      </c>
      <c r="AI221" s="95">
        <f t="shared" si="77"/>
        <v>250.00267112476612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15.407019487156465</v>
      </c>
      <c r="F222" s="236"/>
      <c r="G222" s="46">
        <v>0</v>
      </c>
      <c r="H222" s="47">
        <v>0</v>
      </c>
      <c r="I222" s="48">
        <f t="shared" si="75"/>
        <v>15.407019487156465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15.407019487156465</v>
      </c>
      <c r="P222" s="50">
        <v>29.690419888902209</v>
      </c>
      <c r="Q222" s="50">
        <v>0</v>
      </c>
      <c r="R222" s="51">
        <v>0</v>
      </c>
      <c r="S222" s="52">
        <f t="shared" si="76"/>
        <v>45.097439376058674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15.407019487156465</v>
      </c>
      <c r="AB222" s="97">
        <v>29.690419888902209</v>
      </c>
      <c r="AC222" s="98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9">
        <f t="shared" si="77"/>
        <v>45.097439376058674</v>
      </c>
      <c r="AJ222" t="str">
        <f t="shared" si="78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29.936201154282582</v>
      </c>
      <c r="C224" s="46">
        <v>0</v>
      </c>
      <c r="D224" s="46">
        <v>0</v>
      </c>
      <c r="E224" s="46">
        <v>0</v>
      </c>
      <c r="F224" s="236"/>
      <c r="G224" s="46">
        <v>0</v>
      </c>
      <c r="H224" s="47">
        <v>0</v>
      </c>
      <c r="I224" s="48">
        <f t="shared" si="75"/>
        <v>29.936201154282582</v>
      </c>
      <c r="J224" s="1"/>
      <c r="K224" s="49" t="s">
        <v>17</v>
      </c>
      <c r="L224" s="50">
        <v>29.936201154282582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1">
        <v>0</v>
      </c>
      <c r="S224" s="52">
        <f t="shared" si="76"/>
        <v>29.936201154282582</v>
      </c>
      <c r="U224" s="96" t="s">
        <v>17</v>
      </c>
      <c r="V224" s="97">
        <v>29.936201154282582</v>
      </c>
      <c r="W224" s="97">
        <v>0</v>
      </c>
      <c r="X224" s="97">
        <v>0</v>
      </c>
      <c r="Y224" s="97">
        <v>0</v>
      </c>
      <c r="Z224" s="97">
        <v>0</v>
      </c>
      <c r="AA224" s="97">
        <v>0</v>
      </c>
      <c r="AB224" s="97">
        <v>0</v>
      </c>
      <c r="AC224" s="98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9">
        <f t="shared" si="77"/>
        <v>29.936201154282582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1501.7057149791794</v>
      </c>
      <c r="C225" s="43">
        <v>0</v>
      </c>
      <c r="D225" s="43">
        <v>162.54124291449443</v>
      </c>
      <c r="E225" s="43">
        <v>0</v>
      </c>
      <c r="F225" s="236"/>
      <c r="G225" s="43">
        <v>0</v>
      </c>
      <c r="H225" s="53">
        <v>0</v>
      </c>
      <c r="I225" s="41">
        <f t="shared" si="75"/>
        <v>1664.2469578936739</v>
      </c>
      <c r="J225" s="1"/>
      <c r="K225" s="54" t="s">
        <v>19</v>
      </c>
      <c r="L225" s="43">
        <v>1501.7057149791794</v>
      </c>
      <c r="M225" s="43">
        <v>0</v>
      </c>
      <c r="N225" s="43">
        <v>162.54124291449443</v>
      </c>
      <c r="O225" s="43">
        <v>0</v>
      </c>
      <c r="P225" s="43">
        <v>0</v>
      </c>
      <c r="Q225" s="43">
        <v>0</v>
      </c>
      <c r="R225" s="44">
        <v>0</v>
      </c>
      <c r="S225" s="45">
        <f t="shared" si="76"/>
        <v>1664.2469578936739</v>
      </c>
      <c r="U225" s="100" t="s">
        <v>89</v>
      </c>
      <c r="V225" s="92">
        <v>1466.8239302352874</v>
      </c>
      <c r="W225" s="92">
        <v>0</v>
      </c>
      <c r="X225" s="92">
        <v>0</v>
      </c>
      <c r="Y225" s="92">
        <v>0</v>
      </c>
      <c r="Z225" s="92">
        <v>144.65153299618248</v>
      </c>
      <c r="AA225" s="92">
        <v>0</v>
      </c>
      <c r="AB225" s="92">
        <v>0</v>
      </c>
      <c r="AC225" s="93">
        <v>52.771494662203878</v>
      </c>
      <c r="AD225" s="92">
        <v>34.881784743891778</v>
      </c>
      <c r="AE225" s="92">
        <v>0</v>
      </c>
      <c r="AF225" s="92">
        <v>0</v>
      </c>
      <c r="AG225" s="92">
        <v>17.889709918311944</v>
      </c>
      <c r="AH225" s="92">
        <v>0</v>
      </c>
      <c r="AI225" s="95">
        <f t="shared" si="77"/>
        <v>1664.2469578936737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585.7321247349139</v>
      </c>
      <c r="C226" s="46">
        <v>15.461701296672597</v>
      </c>
      <c r="D226" s="46">
        <v>243.94746169310923</v>
      </c>
      <c r="E226" s="46">
        <v>2056.7117506045333</v>
      </c>
      <c r="F226" s="236"/>
      <c r="G226" s="46">
        <v>585.79221879663487</v>
      </c>
      <c r="H226" s="47">
        <v>0.75242773111742933</v>
      </c>
      <c r="I226" s="48">
        <f t="shared" si="75"/>
        <v>3488.3976848569814</v>
      </c>
      <c r="J226" s="1"/>
      <c r="K226" s="49" t="s">
        <v>27</v>
      </c>
      <c r="L226" s="50">
        <v>585.7321247349139</v>
      </c>
      <c r="M226" s="50">
        <v>15.461701296672597</v>
      </c>
      <c r="N226" s="50">
        <v>243.94746169310923</v>
      </c>
      <c r="O226" s="50">
        <v>2056.7117506045333</v>
      </c>
      <c r="P226" s="50">
        <v>22.341269604549723</v>
      </c>
      <c r="Q226" s="50">
        <v>585.79221879663487</v>
      </c>
      <c r="R226" s="51">
        <v>0.75242773111742933</v>
      </c>
      <c r="S226" s="52">
        <f t="shared" si="76"/>
        <v>3510.7389544615312</v>
      </c>
      <c r="U226" s="96" t="s">
        <v>27</v>
      </c>
      <c r="V226" s="97">
        <v>38.807931284933836</v>
      </c>
      <c r="W226" s="97">
        <v>546.92419344998007</v>
      </c>
      <c r="X226" s="97">
        <v>585.79221879663487</v>
      </c>
      <c r="Y226" s="97">
        <v>15.461701296672597</v>
      </c>
      <c r="Z226" s="97">
        <v>243.94746169310923</v>
      </c>
      <c r="AA226" s="97">
        <v>2021.3758163334439</v>
      </c>
      <c r="AB226" s="97">
        <v>22.341269604549723</v>
      </c>
      <c r="AC226" s="98">
        <v>36.088362002206594</v>
      </c>
      <c r="AD226" s="97">
        <v>0</v>
      </c>
      <c r="AE226" s="97">
        <v>15.262952707130371</v>
      </c>
      <c r="AF226" s="97">
        <v>0.75242773111742933</v>
      </c>
      <c r="AG226" s="97">
        <v>0</v>
      </c>
      <c r="AH226" s="97">
        <v>20.072981563958791</v>
      </c>
      <c r="AI226" s="99">
        <f t="shared" si="77"/>
        <v>3510.7389544615307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772.44162484544825</v>
      </c>
      <c r="C227" s="43">
        <v>0</v>
      </c>
      <c r="D227" s="43">
        <v>0</v>
      </c>
      <c r="E227" s="43">
        <v>0</v>
      </c>
      <c r="F227" s="236"/>
      <c r="G227" s="43">
        <v>0</v>
      </c>
      <c r="H227" s="53">
        <v>0</v>
      </c>
      <c r="I227" s="41">
        <f t="shared" si="75"/>
        <v>772.44162484544825</v>
      </c>
      <c r="J227" s="1"/>
      <c r="K227" s="54" t="s">
        <v>26</v>
      </c>
      <c r="L227" s="43">
        <v>772.44162484544825</v>
      </c>
      <c r="M227" s="43">
        <v>0</v>
      </c>
      <c r="N227" s="43">
        <v>0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772.44162484544825</v>
      </c>
      <c r="U227" s="100" t="s">
        <v>26</v>
      </c>
      <c r="V227" s="92">
        <v>772.44162484544825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0</v>
      </c>
      <c r="AD227" s="92">
        <v>0</v>
      </c>
      <c r="AE227" s="92">
        <v>0</v>
      </c>
      <c r="AF227" s="92">
        <v>0</v>
      </c>
      <c r="AG227" s="92">
        <v>0</v>
      </c>
      <c r="AH227" s="92">
        <v>0</v>
      </c>
      <c r="AI227" s="95">
        <f t="shared" si="77"/>
        <v>772.44162484544825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0</v>
      </c>
      <c r="J228" s="1"/>
      <c r="K228" s="49" t="s">
        <v>23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0</v>
      </c>
      <c r="U228" s="96" t="s">
        <v>62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0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0</v>
      </c>
      <c r="C229" s="43">
        <v>0</v>
      </c>
      <c r="D229" s="43">
        <v>0</v>
      </c>
      <c r="E229" s="43">
        <v>38.41435611689699</v>
      </c>
      <c r="F229" s="236"/>
      <c r="G229" s="43">
        <v>0</v>
      </c>
      <c r="H229" s="53">
        <v>0</v>
      </c>
      <c r="I229" s="41">
        <f t="shared" si="75"/>
        <v>38.41435611689699</v>
      </c>
      <c r="J229" s="1"/>
      <c r="K229" s="54" t="s">
        <v>24</v>
      </c>
      <c r="L229" s="43">
        <v>0</v>
      </c>
      <c r="M229" s="43">
        <v>0</v>
      </c>
      <c r="N229" s="43">
        <v>0</v>
      </c>
      <c r="O229" s="43">
        <v>38.41435611689699</v>
      </c>
      <c r="P229" s="43">
        <v>14.514008096197809</v>
      </c>
      <c r="Q229" s="43">
        <v>0</v>
      </c>
      <c r="R229" s="44">
        <v>0</v>
      </c>
      <c r="S229" s="45">
        <f t="shared" si="76"/>
        <v>52.928364213094795</v>
      </c>
      <c r="U229" s="100" t="s">
        <v>24</v>
      </c>
      <c r="V229" s="92">
        <v>0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14.514008096197809</v>
      </c>
      <c r="AC229" s="93">
        <v>38.41435611689699</v>
      </c>
      <c r="AD229" s="92">
        <v>0</v>
      </c>
      <c r="AE229" s="92">
        <v>0</v>
      </c>
      <c r="AF229" s="92">
        <v>0</v>
      </c>
      <c r="AG229" s="92">
        <v>0</v>
      </c>
      <c r="AH229" s="92">
        <v>38.41435611689699</v>
      </c>
      <c r="AI229" s="95">
        <f t="shared" si="77"/>
        <v>52.928364213094795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2918.0019801013509</v>
      </c>
      <c r="C236" s="75">
        <f t="shared" ref="C236:H236" si="79">SUM(C215:C231)</f>
        <v>15.461701296672597</v>
      </c>
      <c r="D236" s="75">
        <f t="shared" si="79"/>
        <v>437.82944407099092</v>
      </c>
      <c r="E236" s="75">
        <f t="shared" si="79"/>
        <v>2135.9625976783573</v>
      </c>
      <c r="F236" s="75">
        <f t="shared" si="79"/>
        <v>0</v>
      </c>
      <c r="G236" s="75">
        <f t="shared" si="79"/>
        <v>585.79221879663487</v>
      </c>
      <c r="H236" s="76">
        <f t="shared" si="79"/>
        <v>0.75242773111742933</v>
      </c>
      <c r="I236" s="41">
        <f t="shared" si="75"/>
        <v>6093.8003696751248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2918.0019801013509</v>
      </c>
      <c r="M236" s="75">
        <f t="shared" ref="M236:R236" si="80">SUM(M215:M231)</f>
        <v>15.461701296672597</v>
      </c>
      <c r="N236" s="75">
        <f t="shared" si="80"/>
        <v>437.82944407099092</v>
      </c>
      <c r="O236" s="75">
        <f t="shared" si="80"/>
        <v>2135.9625976783573</v>
      </c>
      <c r="P236" s="75">
        <f t="shared" si="80"/>
        <v>291.11889724464532</v>
      </c>
      <c r="Q236" s="75">
        <f t="shared" si="80"/>
        <v>585.79221879663487</v>
      </c>
      <c r="R236" s="76">
        <f t="shared" si="80"/>
        <v>0.75242773111742933</v>
      </c>
      <c r="S236" s="78">
        <f t="shared" si="76"/>
        <v>6384.9192669197701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2336.1960019074791</v>
      </c>
      <c r="W236" s="111">
        <f t="shared" ref="W236:AH236" si="81">SUM(W215:W231)</f>
        <v>546.92419344998007</v>
      </c>
      <c r="X236" s="111">
        <f t="shared" si="81"/>
        <v>585.79221879663487</v>
      </c>
      <c r="Y236" s="111">
        <f t="shared" si="81"/>
        <v>15.461701296672597</v>
      </c>
      <c r="Z236" s="111">
        <f t="shared" si="81"/>
        <v>419.93973415267897</v>
      </c>
      <c r="AA236" s="111">
        <f t="shared" si="81"/>
        <v>2039.3794414853578</v>
      </c>
      <c r="AB236" s="111">
        <f t="shared" si="81"/>
        <v>291.11889724464532</v>
      </c>
      <c r="AC236" s="111">
        <f t="shared" si="81"/>
        <v>150.10707858632068</v>
      </c>
      <c r="AD236" s="112">
        <f t="shared" si="81"/>
        <v>34.881784743891778</v>
      </c>
      <c r="AE236" s="112">
        <f t="shared" si="81"/>
        <v>15.262952707130371</v>
      </c>
      <c r="AF236" s="112">
        <f t="shared" si="81"/>
        <v>0.75242773111742933</v>
      </c>
      <c r="AG236" s="112">
        <f t="shared" si="81"/>
        <v>17.889709918311944</v>
      </c>
      <c r="AH236" s="112">
        <f t="shared" si="81"/>
        <v>81.320203485869015</v>
      </c>
      <c r="AI236" s="113">
        <f t="shared" si="77"/>
        <v>6384.9192669197701</v>
      </c>
      <c r="AJ236" t="str">
        <f t="shared" si="78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0.4788476489355224</v>
      </c>
      <c r="C237" s="114">
        <f t="shared" ref="C237:I237" si="82">C236/$I236</f>
        <v>2.5372838555091852E-3</v>
      </c>
      <c r="D237" s="114">
        <f t="shared" si="82"/>
        <v>7.184834052815102E-2</v>
      </c>
      <c r="E237" s="114">
        <f t="shared" si="82"/>
        <v>0.35051404182973434</v>
      </c>
      <c r="F237" s="114">
        <f t="shared" si="82"/>
        <v>0</v>
      </c>
      <c r="G237" s="114">
        <f t="shared" si="82"/>
        <v>9.6129210551717637E-2</v>
      </c>
      <c r="H237" s="115">
        <f t="shared" si="82"/>
        <v>1.2347429936526507E-4</v>
      </c>
      <c r="I237" s="116">
        <f t="shared" si="82"/>
        <v>1</v>
      </c>
      <c r="J237"/>
      <c r="K237" s="81" t="s">
        <v>87</v>
      </c>
      <c r="L237" s="82">
        <f>L236/$S236</f>
        <v>0.45701470263210725</v>
      </c>
      <c r="M237" s="82">
        <f t="shared" ref="M237:S237" si="83">M236/$S236</f>
        <v>2.421596992898498E-3</v>
      </c>
      <c r="N237" s="82">
        <f t="shared" si="83"/>
        <v>6.8572432284208007E-2</v>
      </c>
      <c r="O237" s="82">
        <f t="shared" si="83"/>
        <v>0.33453243625878987</v>
      </c>
      <c r="P237" s="82">
        <f t="shared" si="83"/>
        <v>4.5594765583478976E-2</v>
      </c>
      <c r="Q237" s="82">
        <f t="shared" si="83"/>
        <v>9.1746221730887187E-2</v>
      </c>
      <c r="R237" s="83">
        <f t="shared" si="83"/>
        <v>1.1784451763012151E-4</v>
      </c>
      <c r="S237" s="84">
        <f t="shared" si="83"/>
        <v>1</v>
      </c>
      <c r="U237" s="117" t="s">
        <v>87</v>
      </c>
      <c r="V237" s="118">
        <f>V236/$I236</f>
        <v>0.3833725852808052</v>
      </c>
      <c r="W237" s="118">
        <f t="shared" ref="W237:AC237" si="84">W236/$I236</f>
        <v>8.9750920652351129E-2</v>
      </c>
      <c r="X237" s="118">
        <f t="shared" si="84"/>
        <v>9.6129210551717637E-2</v>
      </c>
      <c r="Y237" s="118">
        <f t="shared" si="84"/>
        <v>2.5372838555091852E-3</v>
      </c>
      <c r="Z237" s="118">
        <f t="shared" si="84"/>
        <v>6.8912617525583128E-2</v>
      </c>
      <c r="AA237" s="118">
        <f t="shared" si="84"/>
        <v>0.33466462925730567</v>
      </c>
      <c r="AB237" s="118">
        <f t="shared" si="84"/>
        <v>4.7772962615144805E-2</v>
      </c>
      <c r="AC237" s="118">
        <f t="shared" si="84"/>
        <v>2.4632752876727934E-2</v>
      </c>
      <c r="AD237" s="118">
        <f t="shared" ref="AD237:AH237" si="85">AD236/$AI236</f>
        <v>5.4631520440068995E-3</v>
      </c>
      <c r="AE237" s="118">
        <f t="shared" si="85"/>
        <v>2.3904691773015269E-3</v>
      </c>
      <c r="AF237" s="118">
        <f t="shared" si="85"/>
        <v>1.1784451763012151E-4</v>
      </c>
      <c r="AG237" s="118">
        <f t="shared" si="85"/>
        <v>2.801869400447775E-3</v>
      </c>
      <c r="AH237" s="118">
        <f t="shared" si="85"/>
        <v>1.2736293144251412E-2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/>
      <c r="G241" s="39">
        <v>0</v>
      </c>
      <c r="H241" s="40">
        <v>0</v>
      </c>
      <c r="I241" s="41">
        <f>SUM(B241:H241)</f>
        <v>0</v>
      </c>
      <c r="J241" s="1"/>
      <c r="K241" s="88" t="s">
        <v>7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0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0</v>
      </c>
      <c r="E243" s="43">
        <v>0</v>
      </c>
      <c r="F243" s="236"/>
      <c r="G243" s="43">
        <v>0</v>
      </c>
      <c r="H243" s="53">
        <v>0</v>
      </c>
      <c r="I243" s="41">
        <f t="shared" si="86"/>
        <v>0</v>
      </c>
      <c r="J243" s="1"/>
      <c r="K243" s="54" t="s">
        <v>10</v>
      </c>
      <c r="L243" s="43">
        <v>0</v>
      </c>
      <c r="M243" s="43">
        <v>0</v>
      </c>
      <c r="N243" s="43">
        <v>0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0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0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241.74843034565933</v>
      </c>
      <c r="C245" s="43">
        <v>0.123409621777381</v>
      </c>
      <c r="D245" s="43">
        <v>132.98488618135815</v>
      </c>
      <c r="E245" s="43">
        <v>0</v>
      </c>
      <c r="F245" s="236"/>
      <c r="G245" s="43">
        <v>0</v>
      </c>
      <c r="H245" s="53">
        <v>0</v>
      </c>
      <c r="I245" s="41">
        <f t="shared" si="86"/>
        <v>374.85672614879485</v>
      </c>
      <c r="J245" s="1"/>
      <c r="K245" s="54" t="s">
        <v>16</v>
      </c>
      <c r="L245" s="43">
        <v>241.74843034565933</v>
      </c>
      <c r="M245" s="43">
        <v>0.123409621777381</v>
      </c>
      <c r="N245" s="43">
        <v>132.98488618135815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374.85672614879485</v>
      </c>
      <c r="U245" s="100" t="s">
        <v>16</v>
      </c>
      <c r="V245" s="92">
        <v>239.17005074781042</v>
      </c>
      <c r="W245" s="92">
        <v>0</v>
      </c>
      <c r="X245" s="92">
        <v>0</v>
      </c>
      <c r="Y245" s="92">
        <v>0.123409621777381</v>
      </c>
      <c r="Z245" s="92">
        <v>132.98488618135815</v>
      </c>
      <c r="AA245" s="92">
        <v>0</v>
      </c>
      <c r="AB245" s="92">
        <v>0</v>
      </c>
      <c r="AC245" s="93">
        <v>2.5783795978488517</v>
      </c>
      <c r="AD245" s="94">
        <v>2.5783795978488517</v>
      </c>
      <c r="AE245" s="94">
        <v>0</v>
      </c>
      <c r="AF245" s="94">
        <v>0</v>
      </c>
      <c r="AG245" s="94">
        <v>0</v>
      </c>
      <c r="AH245" s="94">
        <v>0</v>
      </c>
      <c r="AI245" s="95">
        <f t="shared" si="88"/>
        <v>374.85672614879479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37.633411550729804</v>
      </c>
      <c r="C246" s="46">
        <v>0</v>
      </c>
      <c r="D246" s="46">
        <v>0</v>
      </c>
      <c r="E246" s="46">
        <v>0</v>
      </c>
      <c r="F246" s="236"/>
      <c r="G246" s="46">
        <v>0</v>
      </c>
      <c r="H246" s="47">
        <v>0</v>
      </c>
      <c r="I246" s="48">
        <f t="shared" si="86"/>
        <v>37.633411550729804</v>
      </c>
      <c r="J246" s="1"/>
      <c r="K246" s="49" t="s">
        <v>15</v>
      </c>
      <c r="L246" s="50">
        <v>37.633411550729804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1">
        <v>0</v>
      </c>
      <c r="S246" s="52">
        <f t="shared" si="87"/>
        <v>37.633411550729804</v>
      </c>
      <c r="U246" s="96" t="s">
        <v>59</v>
      </c>
      <c r="V246" s="97">
        <v>37.633411550729804</v>
      </c>
      <c r="W246" s="97">
        <v>0</v>
      </c>
      <c r="X246" s="97">
        <v>0</v>
      </c>
      <c r="Y246" s="97">
        <v>0</v>
      </c>
      <c r="Z246" s="97">
        <v>0</v>
      </c>
      <c r="AA246" s="97">
        <v>0</v>
      </c>
      <c r="AB246" s="97">
        <v>0</v>
      </c>
      <c r="AC246" s="98">
        <v>0</v>
      </c>
      <c r="AD246" s="97">
        <v>0</v>
      </c>
      <c r="AE246" s="97">
        <v>0</v>
      </c>
      <c r="AF246" s="97">
        <v>0</v>
      </c>
      <c r="AG246" s="97">
        <v>0</v>
      </c>
      <c r="AH246" s="97">
        <v>0</v>
      </c>
      <c r="AI246" s="99">
        <f t="shared" si="88"/>
        <v>37.633411550729804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237.16385101377514</v>
      </c>
      <c r="F247" s="236"/>
      <c r="G247" s="43">
        <v>0</v>
      </c>
      <c r="H247" s="53">
        <v>0</v>
      </c>
      <c r="I247" s="41">
        <f t="shared" si="86"/>
        <v>237.16385101377514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237.16385101377514</v>
      </c>
      <c r="P247" s="43">
        <v>877.53373088524188</v>
      </c>
      <c r="Q247" s="43">
        <v>0</v>
      </c>
      <c r="R247" s="44">
        <v>0</v>
      </c>
      <c r="S247" s="45">
        <f t="shared" si="87"/>
        <v>1114.697581899017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61.293528142947551</v>
      </c>
      <c r="AB247" s="92">
        <v>877.53373088524188</v>
      </c>
      <c r="AC247" s="93">
        <v>175.87032287082764</v>
      </c>
      <c r="AD247" s="92">
        <v>0</v>
      </c>
      <c r="AE247" s="92">
        <v>0</v>
      </c>
      <c r="AF247" s="92">
        <v>0</v>
      </c>
      <c r="AG247" s="92">
        <v>0</v>
      </c>
      <c r="AH247" s="92">
        <v>175.87032287082764</v>
      </c>
      <c r="AI247" s="95">
        <f t="shared" si="88"/>
        <v>1114.6975818990172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41.463472593423518</v>
      </c>
      <c r="F248" s="236"/>
      <c r="G248" s="46">
        <v>0</v>
      </c>
      <c r="H248" s="47">
        <v>0</v>
      </c>
      <c r="I248" s="48">
        <f t="shared" si="86"/>
        <v>41.463472593423518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41.463472593423518</v>
      </c>
      <c r="P248" s="50">
        <v>74.154130670126236</v>
      </c>
      <c r="Q248" s="50">
        <v>0</v>
      </c>
      <c r="R248" s="51">
        <v>0</v>
      </c>
      <c r="S248" s="52">
        <f t="shared" si="87"/>
        <v>115.61760326354975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26.768320444252723</v>
      </c>
      <c r="AB248" s="97">
        <v>74.154130670126236</v>
      </c>
      <c r="AC248" s="98">
        <v>14.695152149170799</v>
      </c>
      <c r="AD248" s="97">
        <v>0</v>
      </c>
      <c r="AE248" s="97">
        <v>0</v>
      </c>
      <c r="AF248" s="97">
        <v>0</v>
      </c>
      <c r="AG248" s="97">
        <v>0</v>
      </c>
      <c r="AH248" s="97">
        <v>14.695152149170799</v>
      </c>
      <c r="AI248" s="99">
        <f t="shared" si="88"/>
        <v>115.61760326354975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0</v>
      </c>
      <c r="E249" s="43">
        <v>0</v>
      </c>
      <c r="F249" s="236"/>
      <c r="G249" s="43">
        <v>0</v>
      </c>
      <c r="H249" s="53">
        <v>0</v>
      </c>
      <c r="I249" s="41">
        <f t="shared" si="86"/>
        <v>0</v>
      </c>
      <c r="J249" s="1"/>
      <c r="K249" s="54" t="s">
        <v>61</v>
      </c>
      <c r="L249" s="43">
        <v>0</v>
      </c>
      <c r="M249" s="43">
        <v>0</v>
      </c>
      <c r="N249" s="43">
        <v>0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0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0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0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156.04778640505461</v>
      </c>
      <c r="C250" s="46">
        <v>0</v>
      </c>
      <c r="D250" s="46">
        <v>297.05309991458881</v>
      </c>
      <c r="E250" s="46">
        <v>46.85881208213641</v>
      </c>
      <c r="F250" s="236"/>
      <c r="G250" s="46">
        <v>0</v>
      </c>
      <c r="H250" s="47">
        <v>0</v>
      </c>
      <c r="I250" s="48">
        <f t="shared" si="86"/>
        <v>499.95969840177986</v>
      </c>
      <c r="J250" s="1"/>
      <c r="K250" s="49" t="s">
        <v>17</v>
      </c>
      <c r="L250" s="50">
        <v>156.04778640505461</v>
      </c>
      <c r="M250" s="50">
        <v>0</v>
      </c>
      <c r="N250" s="50">
        <v>297.05309991458881</v>
      </c>
      <c r="O250" s="50">
        <v>46.85881208213641</v>
      </c>
      <c r="P250" s="50">
        <v>8.5542096902303442</v>
      </c>
      <c r="Q250" s="50">
        <v>0</v>
      </c>
      <c r="R250" s="51">
        <v>0</v>
      </c>
      <c r="S250" s="52">
        <f t="shared" si="87"/>
        <v>508.51390809201018</v>
      </c>
      <c r="U250" s="96" t="s">
        <v>17</v>
      </c>
      <c r="V250" s="97">
        <v>156.04778640505461</v>
      </c>
      <c r="W250" s="97">
        <v>0</v>
      </c>
      <c r="X250" s="97">
        <v>0</v>
      </c>
      <c r="Y250" s="97">
        <v>0</v>
      </c>
      <c r="Z250" s="97">
        <v>297.05309991458881</v>
      </c>
      <c r="AA250" s="97">
        <v>36.931097657955135</v>
      </c>
      <c r="AB250" s="97">
        <v>8.5542096902303442</v>
      </c>
      <c r="AC250" s="98">
        <v>9.9277144241812714</v>
      </c>
      <c r="AD250" s="97">
        <v>0</v>
      </c>
      <c r="AE250" s="97">
        <v>0</v>
      </c>
      <c r="AF250" s="97">
        <v>0</v>
      </c>
      <c r="AG250" s="97">
        <v>0</v>
      </c>
      <c r="AH250" s="97">
        <v>9.9277144241812714</v>
      </c>
      <c r="AI250" s="99">
        <f t="shared" si="88"/>
        <v>508.51390809201018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2756.3388942272959</v>
      </c>
      <c r="C251" s="43">
        <v>0</v>
      </c>
      <c r="D251" s="43">
        <v>3042.1475708557564</v>
      </c>
      <c r="E251" s="43">
        <v>187.63640952221334</v>
      </c>
      <c r="F251" s="236"/>
      <c r="G251" s="43">
        <v>0.30280352443751651</v>
      </c>
      <c r="H251" s="53">
        <v>0</v>
      </c>
      <c r="I251" s="41">
        <f t="shared" si="86"/>
        <v>5986.4256781297036</v>
      </c>
      <c r="J251" s="1"/>
      <c r="K251" s="54" t="s">
        <v>19</v>
      </c>
      <c r="L251" s="43">
        <v>2756.3388942272959</v>
      </c>
      <c r="M251" s="43">
        <v>0</v>
      </c>
      <c r="N251" s="43">
        <v>3042.1475708557564</v>
      </c>
      <c r="O251" s="43">
        <v>187.63640952221334</v>
      </c>
      <c r="P251" s="43">
        <v>100.37141899027411</v>
      </c>
      <c r="Q251" s="43">
        <v>0.30280352443751651</v>
      </c>
      <c r="R251" s="44">
        <v>0</v>
      </c>
      <c r="S251" s="45">
        <f t="shared" si="87"/>
        <v>6086.7970971199775</v>
      </c>
      <c r="U251" s="100" t="s">
        <v>89</v>
      </c>
      <c r="V251" s="92">
        <v>2643.2569180261053</v>
      </c>
      <c r="W251" s="92">
        <v>101.05226507200895</v>
      </c>
      <c r="X251" s="92">
        <v>0.30280352443751651</v>
      </c>
      <c r="Y251" s="92">
        <v>0</v>
      </c>
      <c r="Z251" s="92">
        <v>3034.8466414332074</v>
      </c>
      <c r="AA251" s="92">
        <v>120.76056890838514</v>
      </c>
      <c r="AB251" s="92">
        <v>100.37141899027411</v>
      </c>
      <c r="AC251" s="93">
        <v>86.206481165558827</v>
      </c>
      <c r="AD251" s="92">
        <v>12.029711129181587</v>
      </c>
      <c r="AE251" s="92">
        <v>0</v>
      </c>
      <c r="AF251" s="92">
        <v>0</v>
      </c>
      <c r="AG251" s="92">
        <v>7.3009294225490393</v>
      </c>
      <c r="AH251" s="92">
        <v>66.875840613828188</v>
      </c>
      <c r="AI251" s="95">
        <f t="shared" si="88"/>
        <v>6086.7970971199775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1472.6177893737679</v>
      </c>
      <c r="C252" s="46">
        <v>21.584339950316359</v>
      </c>
      <c r="D252" s="46">
        <v>2740.1208969672493</v>
      </c>
      <c r="E252" s="46">
        <v>6894.1043226840302</v>
      </c>
      <c r="F252" s="236"/>
      <c r="G252" s="46">
        <v>1634.2009243600853</v>
      </c>
      <c r="H252" s="47">
        <v>508.32289137397441</v>
      </c>
      <c r="I252" s="48">
        <f t="shared" si="86"/>
        <v>13270.951164709426</v>
      </c>
      <c r="J252" s="1"/>
      <c r="K252" s="49" t="s">
        <v>27</v>
      </c>
      <c r="L252" s="50">
        <v>1472.6177893737679</v>
      </c>
      <c r="M252" s="50">
        <v>21.584339950316359</v>
      </c>
      <c r="N252" s="50">
        <v>2740.1208969672493</v>
      </c>
      <c r="O252" s="50">
        <v>6894.1043226840302</v>
      </c>
      <c r="P252" s="50">
        <v>21.729738959383482</v>
      </c>
      <c r="Q252" s="50">
        <v>1634.2009243600853</v>
      </c>
      <c r="R252" s="51">
        <v>508.32289137397441</v>
      </c>
      <c r="S252" s="52">
        <f t="shared" si="87"/>
        <v>13292.68090366881</v>
      </c>
      <c r="U252" s="96" t="s">
        <v>27</v>
      </c>
      <c r="V252" s="97">
        <v>219.64874350370235</v>
      </c>
      <c r="W252" s="97">
        <v>1228.4188292463677</v>
      </c>
      <c r="X252" s="97">
        <v>1634.2009243600853</v>
      </c>
      <c r="Y252" s="97">
        <v>21.584339950316359</v>
      </c>
      <c r="Z252" s="97">
        <v>2740.1208969672493</v>
      </c>
      <c r="AA252" s="97">
        <v>6875.339906998217</v>
      </c>
      <c r="AB252" s="97">
        <v>21.729738959383482</v>
      </c>
      <c r="AC252" s="98">
        <v>551.63752368348457</v>
      </c>
      <c r="AD252" s="97">
        <v>24.550216623697832</v>
      </c>
      <c r="AE252" s="97">
        <v>0</v>
      </c>
      <c r="AF252" s="97">
        <v>508.32289137397441</v>
      </c>
      <c r="AG252" s="97">
        <v>0</v>
      </c>
      <c r="AH252" s="97">
        <v>18.764415685812306</v>
      </c>
      <c r="AI252" s="99">
        <f t="shared" si="88"/>
        <v>13292.680903668806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900.9147905810994</v>
      </c>
      <c r="C253" s="43">
        <v>0</v>
      </c>
      <c r="D253" s="43">
        <v>30.327725363399022</v>
      </c>
      <c r="E253" s="43">
        <v>0</v>
      </c>
      <c r="F253" s="236"/>
      <c r="G253" s="43">
        <v>0</v>
      </c>
      <c r="H253" s="53">
        <v>0</v>
      </c>
      <c r="I253" s="41">
        <f t="shared" si="86"/>
        <v>931.24251594449845</v>
      </c>
      <c r="J253" s="1"/>
      <c r="K253" s="54" t="s">
        <v>26</v>
      </c>
      <c r="L253" s="43">
        <v>900.9147905810994</v>
      </c>
      <c r="M253" s="43">
        <v>0</v>
      </c>
      <c r="N253" s="43">
        <v>30.327725363399022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931.24251594449845</v>
      </c>
      <c r="U253" s="100" t="s">
        <v>26</v>
      </c>
      <c r="V253" s="92">
        <v>894.1762028247249</v>
      </c>
      <c r="W253" s="92">
        <v>0</v>
      </c>
      <c r="X253" s="92">
        <v>0</v>
      </c>
      <c r="Y253" s="92">
        <v>0</v>
      </c>
      <c r="Z253" s="92">
        <v>29.381641632551641</v>
      </c>
      <c r="AA253" s="92">
        <v>0</v>
      </c>
      <c r="AB253" s="92">
        <v>0</v>
      </c>
      <c r="AC253" s="93">
        <v>7.6846714872218076</v>
      </c>
      <c r="AD253" s="92">
        <v>6.7385877563744314</v>
      </c>
      <c r="AE253" s="92">
        <v>0</v>
      </c>
      <c r="AF253" s="92">
        <v>0</v>
      </c>
      <c r="AG253" s="92">
        <v>0.9460837308473774</v>
      </c>
      <c r="AH253" s="92">
        <v>0</v>
      </c>
      <c r="AI253" s="95">
        <f t="shared" si="88"/>
        <v>931.24251594449845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0</v>
      </c>
      <c r="C254" s="46">
        <v>0</v>
      </c>
      <c r="D254" s="46">
        <v>0</v>
      </c>
      <c r="E254" s="46">
        <v>0</v>
      </c>
      <c r="F254" s="236"/>
      <c r="G254" s="46">
        <v>0</v>
      </c>
      <c r="H254" s="47">
        <v>0</v>
      </c>
      <c r="I254" s="48">
        <f t="shared" si="86"/>
        <v>0</v>
      </c>
      <c r="J254" s="1"/>
      <c r="K254" s="49" t="s">
        <v>23</v>
      </c>
      <c r="L254" s="50">
        <v>0</v>
      </c>
      <c r="M254" s="50">
        <v>0</v>
      </c>
      <c r="N254" s="50">
        <v>0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0</v>
      </c>
      <c r="U254" s="96" t="s">
        <v>62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0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274.60872754687983</v>
      </c>
      <c r="C255" s="43">
        <v>0</v>
      </c>
      <c r="D255" s="43">
        <v>26.683936571171433</v>
      </c>
      <c r="E255" s="43">
        <v>0</v>
      </c>
      <c r="F255" s="236"/>
      <c r="G255" s="43">
        <v>0</v>
      </c>
      <c r="H255" s="53">
        <v>0</v>
      </c>
      <c r="I255" s="41">
        <f t="shared" si="86"/>
        <v>301.29266411805128</v>
      </c>
      <c r="J255" s="1"/>
      <c r="K255" s="54" t="s">
        <v>24</v>
      </c>
      <c r="L255" s="43">
        <v>274.60872754687983</v>
      </c>
      <c r="M255" s="43">
        <v>0</v>
      </c>
      <c r="N255" s="43">
        <v>26.683936571171433</v>
      </c>
      <c r="O255" s="43">
        <v>0</v>
      </c>
      <c r="P255" s="43">
        <v>64.455293338435553</v>
      </c>
      <c r="Q255" s="43">
        <v>0</v>
      </c>
      <c r="R255" s="44">
        <v>0</v>
      </c>
      <c r="S255" s="45">
        <f t="shared" si="87"/>
        <v>365.7479574564868</v>
      </c>
      <c r="U255" s="100" t="s">
        <v>24</v>
      </c>
      <c r="V255" s="92">
        <v>274.60872754687983</v>
      </c>
      <c r="W255" s="92">
        <v>0</v>
      </c>
      <c r="X255" s="92">
        <v>0</v>
      </c>
      <c r="Y255" s="92">
        <v>0</v>
      </c>
      <c r="Z255" s="92">
        <v>26.683936571171433</v>
      </c>
      <c r="AA255" s="92">
        <v>0</v>
      </c>
      <c r="AB255" s="92">
        <v>64.455293338435553</v>
      </c>
      <c r="AC255" s="93">
        <v>0</v>
      </c>
      <c r="AD255" s="92">
        <v>0</v>
      </c>
      <c r="AE255" s="92">
        <v>0</v>
      </c>
      <c r="AF255" s="92">
        <v>0</v>
      </c>
      <c r="AG255" s="92">
        <v>0</v>
      </c>
      <c r="AH255" s="92">
        <v>0</v>
      </c>
      <c r="AI255" s="95">
        <f t="shared" si="88"/>
        <v>365.7479574564868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1.1871521967560332</v>
      </c>
      <c r="C256" s="46">
        <v>0</v>
      </c>
      <c r="D256" s="46">
        <v>0.11535647173907436</v>
      </c>
      <c r="E256" s="46">
        <v>0</v>
      </c>
      <c r="F256" s="236"/>
      <c r="G256" s="46">
        <v>0</v>
      </c>
      <c r="H256" s="47">
        <v>0</v>
      </c>
      <c r="I256" s="48">
        <f t="shared" si="86"/>
        <v>1.3025086684951075</v>
      </c>
      <c r="J256" s="1"/>
      <c r="K256" s="49" t="s">
        <v>22</v>
      </c>
      <c r="L256" s="50">
        <v>1.1871521967560332</v>
      </c>
      <c r="M256" s="50">
        <v>0</v>
      </c>
      <c r="N256" s="50">
        <v>0.11535647173907436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1.3025086684951075</v>
      </c>
      <c r="U256" s="96" t="s">
        <v>63</v>
      </c>
      <c r="V256" s="97">
        <v>1.1871521967560332</v>
      </c>
      <c r="W256" s="97">
        <v>0</v>
      </c>
      <c r="X256" s="97">
        <v>0</v>
      </c>
      <c r="Y256" s="97">
        <v>0</v>
      </c>
      <c r="Z256" s="97">
        <v>0.11535647173907436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1.3025086684951075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178.25878279528447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178.25878279528447</v>
      </c>
      <c r="J257" s="1"/>
      <c r="K257" s="55" t="s">
        <v>66</v>
      </c>
      <c r="L257" s="43">
        <v>178.25878279528447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178.25878279528447</v>
      </c>
      <c r="U257" s="101" t="s">
        <v>64</v>
      </c>
      <c r="V257" s="92">
        <v>165.46583925056925</v>
      </c>
      <c r="W257" s="92">
        <v>12.628277859693455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0.16466568502179643</v>
      </c>
      <c r="AD257" s="94">
        <v>0.16466568502179643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178.25878279528447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178.25878279528447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178.25878279528447</v>
      </c>
      <c r="J258" s="1"/>
      <c r="K258" s="59" t="s">
        <v>25</v>
      </c>
      <c r="L258" s="60">
        <v>178.25878279528447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178.25878279528447</v>
      </c>
      <c r="U258" s="102" t="s">
        <v>68</v>
      </c>
      <c r="V258" s="103">
        <v>165.46583925056925</v>
      </c>
      <c r="W258" s="103">
        <v>12.628277859693455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0.16466568502179643</v>
      </c>
      <c r="AD258" s="103">
        <v>0.16466568502179643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178.25878279528447</v>
      </c>
      <c r="AJ258" t="str">
        <f>IF(ABS(S258-AI258)&gt;0.2,S258-AI258,"")</f>
        <v/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6019.3557650225275</v>
      </c>
      <c r="C262" s="75">
        <f t="shared" ref="C262:H262" si="90">SUM(C241:C257)</f>
        <v>21.707749572093739</v>
      </c>
      <c r="D262" s="75">
        <f t="shared" si="90"/>
        <v>6269.4334723252614</v>
      </c>
      <c r="E262" s="75">
        <f t="shared" si="90"/>
        <v>7407.2268678955788</v>
      </c>
      <c r="F262" s="75">
        <f t="shared" si="90"/>
        <v>0</v>
      </c>
      <c r="G262" s="75">
        <f t="shared" si="90"/>
        <v>1634.5037278845227</v>
      </c>
      <c r="H262" s="76">
        <f t="shared" si="90"/>
        <v>508.32289137397441</v>
      </c>
      <c r="I262" s="41">
        <f t="shared" si="86"/>
        <v>21860.55047407396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6019.3557650225275</v>
      </c>
      <c r="M262" s="75">
        <f t="shared" ref="M262:R262" si="91">SUM(M241:M257)</f>
        <v>21.707749572093739</v>
      </c>
      <c r="N262" s="75">
        <f t="shared" si="91"/>
        <v>6269.4334723252614</v>
      </c>
      <c r="O262" s="75">
        <f t="shared" si="91"/>
        <v>7407.2268678955788</v>
      </c>
      <c r="P262" s="75">
        <f t="shared" si="91"/>
        <v>1146.7985225336915</v>
      </c>
      <c r="Q262" s="75">
        <f t="shared" si="91"/>
        <v>1634.5037278845227</v>
      </c>
      <c r="R262" s="76">
        <f t="shared" si="91"/>
        <v>508.32289137397441</v>
      </c>
      <c r="S262" s="78">
        <f t="shared" si="87"/>
        <v>23007.348996607652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4631.1948320523325</v>
      </c>
      <c r="W262" s="111">
        <f t="shared" ref="W262:AH262" si="92">SUM(W241:W257)</f>
        <v>1342.0993721780703</v>
      </c>
      <c r="X262" s="111">
        <f t="shared" si="92"/>
        <v>1634.5037278845227</v>
      </c>
      <c r="Y262" s="111">
        <f t="shared" si="92"/>
        <v>21.707749572093739</v>
      </c>
      <c r="Z262" s="111">
        <f t="shared" si="92"/>
        <v>6261.1864591718659</v>
      </c>
      <c r="AA262" s="111">
        <f t="shared" si="92"/>
        <v>7121.0934221517573</v>
      </c>
      <c r="AB262" s="111">
        <f t="shared" si="92"/>
        <v>1146.7985225336915</v>
      </c>
      <c r="AC262" s="111">
        <f t="shared" si="92"/>
        <v>848.76491106331559</v>
      </c>
      <c r="AD262" s="112">
        <f t="shared" si="92"/>
        <v>46.061560792124496</v>
      </c>
      <c r="AE262" s="112">
        <f t="shared" si="92"/>
        <v>0</v>
      </c>
      <c r="AF262" s="112">
        <f t="shared" si="92"/>
        <v>508.32289137397441</v>
      </c>
      <c r="AG262" s="112">
        <f t="shared" si="92"/>
        <v>8.2470131533964164</v>
      </c>
      <c r="AH262" s="112">
        <f t="shared" si="92"/>
        <v>286.13344574382018</v>
      </c>
      <c r="AI262" s="113">
        <f t="shared" si="88"/>
        <v>23007.348996607652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0.27535243324093445</v>
      </c>
      <c r="C263" s="114">
        <f t="shared" ref="C263:I263" si="93">C262/$I262</f>
        <v>9.9301019879799272E-4</v>
      </c>
      <c r="D263" s="114">
        <f t="shared" si="93"/>
        <v>0.2867921134813437</v>
      </c>
      <c r="E263" s="114">
        <f t="shared" si="93"/>
        <v>0.33883990600695785</v>
      </c>
      <c r="F263" s="114">
        <f t="shared" si="93"/>
        <v>0</v>
      </c>
      <c r="G263" s="114">
        <f t="shared" si="93"/>
        <v>7.4769559431863405E-2</v>
      </c>
      <c r="H263" s="115">
        <f t="shared" si="93"/>
        <v>2.3252977640102524E-2</v>
      </c>
      <c r="I263" s="116">
        <f t="shared" si="93"/>
        <v>1</v>
      </c>
      <c r="J263"/>
      <c r="K263" s="81" t="s">
        <v>87</v>
      </c>
      <c r="L263" s="82">
        <f>L262/$S262</f>
        <v>0.26162752457530242</v>
      </c>
      <c r="M263" s="82">
        <f t="shared" ref="M263:S263" si="94">M262/$S262</f>
        <v>9.4351372577929191E-4</v>
      </c>
      <c r="N263" s="82">
        <f t="shared" si="94"/>
        <v>0.27249699534047428</v>
      </c>
      <c r="O263" s="82">
        <f t="shared" si="94"/>
        <v>0.32195047195518905</v>
      </c>
      <c r="P263" s="82">
        <f t="shared" si="94"/>
        <v>4.984487881253867E-2</v>
      </c>
      <c r="Q263" s="82">
        <f t="shared" si="94"/>
        <v>7.1042679803115266E-2</v>
      </c>
      <c r="R263" s="83">
        <f t="shared" si="94"/>
        <v>2.2093935787600941E-2</v>
      </c>
      <c r="S263" s="84">
        <f t="shared" si="94"/>
        <v>1</v>
      </c>
      <c r="U263" s="117" t="s">
        <v>87</v>
      </c>
      <c r="V263" s="118">
        <f>V262/$I262</f>
        <v>0.2118517023413847</v>
      </c>
      <c r="W263" s="118">
        <f t="shared" ref="W263:AC263" si="95">W262/$I262</f>
        <v>6.1393667728988119E-2</v>
      </c>
      <c r="X263" s="118">
        <f t="shared" si="95"/>
        <v>7.4769559431863405E-2</v>
      </c>
      <c r="Y263" s="118">
        <f t="shared" si="95"/>
        <v>9.9301019879799272E-4</v>
      </c>
      <c r="Z263" s="118">
        <f t="shared" si="95"/>
        <v>0.28641485796972355</v>
      </c>
      <c r="AA263" s="118">
        <f t="shared" si="95"/>
        <v>0.32575087395887803</v>
      </c>
      <c r="AB263" s="118">
        <f t="shared" si="95"/>
        <v>5.2459727576108596E-2</v>
      </c>
      <c r="AC263" s="118">
        <f t="shared" si="95"/>
        <v>3.8826328370364163E-2</v>
      </c>
      <c r="AD263" s="118">
        <f t="shared" ref="AD263:AH263" si="96">AD262/$AI262</f>
        <v>2.0020368621746078E-3</v>
      </c>
      <c r="AE263" s="118">
        <f t="shared" si="96"/>
        <v>0</v>
      </c>
      <c r="AF263" s="118">
        <f t="shared" si="96"/>
        <v>2.2093935787600941E-2</v>
      </c>
      <c r="AG263" s="118">
        <f t="shared" si="96"/>
        <v>3.584512563621479E-4</v>
      </c>
      <c r="AH263" s="118">
        <f t="shared" si="96"/>
        <v>1.2436610831869829E-2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0.27985293648945403</v>
      </c>
      <c r="C267" s="39">
        <v>0</v>
      </c>
      <c r="D267" s="39">
        <v>0</v>
      </c>
      <c r="E267" s="39">
        <v>0</v>
      </c>
      <c r="F267" s="235"/>
      <c r="G267" s="39">
        <v>0</v>
      </c>
      <c r="H267" s="40">
        <v>0</v>
      </c>
      <c r="I267" s="41">
        <f>SUM(B267:H267)</f>
        <v>0.27985293648945403</v>
      </c>
      <c r="J267" s="1"/>
      <c r="K267" s="88" t="s">
        <v>7</v>
      </c>
      <c r="L267" s="39">
        <v>0.27985293648945403</v>
      </c>
      <c r="M267" s="39">
        <v>0</v>
      </c>
      <c r="N267" s="39">
        <v>0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0.27985293648945403</v>
      </c>
      <c r="U267" s="91" t="s">
        <v>7</v>
      </c>
      <c r="V267" s="92">
        <v>0.27985293648945403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0.27985293648945403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17.738148138899746</v>
      </c>
      <c r="E269" s="43">
        <v>0</v>
      </c>
      <c r="F269" s="236"/>
      <c r="G269" s="43">
        <v>0</v>
      </c>
      <c r="H269" s="53">
        <v>0</v>
      </c>
      <c r="I269" s="41">
        <f t="shared" si="97"/>
        <v>17.738148138899746</v>
      </c>
      <c r="J269" s="1"/>
      <c r="K269" s="54" t="s">
        <v>10</v>
      </c>
      <c r="L269" s="43">
        <v>0</v>
      </c>
      <c r="M269" s="43">
        <v>0</v>
      </c>
      <c r="N269" s="43">
        <v>17.738148138899746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17.738148138899746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17.738148138899746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17.738148138899746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40.673215975679675</v>
      </c>
      <c r="C271" s="43">
        <v>29.488081582367762</v>
      </c>
      <c r="D271" s="43">
        <v>11.185134393311913</v>
      </c>
      <c r="E271" s="43">
        <v>0</v>
      </c>
      <c r="F271" s="236"/>
      <c r="G271" s="43">
        <v>0</v>
      </c>
      <c r="H271" s="53">
        <v>0</v>
      </c>
      <c r="I271" s="41">
        <f t="shared" si="97"/>
        <v>81.346431951359349</v>
      </c>
      <c r="J271" s="1"/>
      <c r="K271" s="54" t="s">
        <v>16</v>
      </c>
      <c r="L271" s="43">
        <v>40.673215975679675</v>
      </c>
      <c r="M271" s="43">
        <v>29.488081582367762</v>
      </c>
      <c r="N271" s="43">
        <v>11.185134393311913</v>
      </c>
      <c r="O271" s="43">
        <v>0</v>
      </c>
      <c r="P271" s="43">
        <v>0</v>
      </c>
      <c r="Q271" s="43">
        <v>0</v>
      </c>
      <c r="R271" s="44">
        <v>0</v>
      </c>
      <c r="S271" s="45">
        <f t="shared" si="98"/>
        <v>81.346431951359349</v>
      </c>
      <c r="U271" s="100" t="s">
        <v>16</v>
      </c>
      <c r="V271" s="92">
        <v>40.673215975679675</v>
      </c>
      <c r="W271" s="92">
        <v>0</v>
      </c>
      <c r="X271" s="92">
        <v>0</v>
      </c>
      <c r="Y271" s="92">
        <v>29.488081582367762</v>
      </c>
      <c r="Z271" s="92">
        <v>11.185134393311913</v>
      </c>
      <c r="AA271" s="92">
        <v>0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81.346431951359349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12.684505574575242</v>
      </c>
      <c r="C272" s="46">
        <v>0</v>
      </c>
      <c r="D272" s="46">
        <v>37.190728158390556</v>
      </c>
      <c r="E272" s="46">
        <v>0</v>
      </c>
      <c r="F272" s="236"/>
      <c r="G272" s="46">
        <v>0</v>
      </c>
      <c r="H272" s="47">
        <v>0</v>
      </c>
      <c r="I272" s="48">
        <f t="shared" si="97"/>
        <v>49.875233732965796</v>
      </c>
      <c r="J272" s="1"/>
      <c r="K272" s="49" t="s">
        <v>15</v>
      </c>
      <c r="L272" s="50">
        <v>12.684505574575242</v>
      </c>
      <c r="M272" s="50">
        <v>0</v>
      </c>
      <c r="N272" s="50">
        <v>37.190728158390556</v>
      </c>
      <c r="O272" s="50">
        <v>0</v>
      </c>
      <c r="P272" s="50">
        <v>0</v>
      </c>
      <c r="Q272" s="50">
        <v>0</v>
      </c>
      <c r="R272" s="51">
        <v>0</v>
      </c>
      <c r="S272" s="52">
        <f t="shared" si="98"/>
        <v>49.875233732965796</v>
      </c>
      <c r="U272" s="96" t="s">
        <v>59</v>
      </c>
      <c r="V272" s="97">
        <v>12.684505574575242</v>
      </c>
      <c r="W272" s="97">
        <v>0</v>
      </c>
      <c r="X272" s="97">
        <v>0</v>
      </c>
      <c r="Y272" s="97">
        <v>0</v>
      </c>
      <c r="Z272" s="97">
        <v>37.190728158390556</v>
      </c>
      <c r="AA272" s="97">
        <v>0</v>
      </c>
      <c r="AB272" s="97">
        <v>0</v>
      </c>
      <c r="AC272" s="98">
        <v>0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9">
        <f t="shared" si="99"/>
        <v>49.875233732965796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186.70353171663098</v>
      </c>
      <c r="F273" s="236"/>
      <c r="G273" s="43">
        <v>0</v>
      </c>
      <c r="H273" s="53">
        <v>0</v>
      </c>
      <c r="I273" s="41">
        <f t="shared" si="97"/>
        <v>186.70353171663098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186.70353171663098</v>
      </c>
      <c r="P273" s="43">
        <v>1769.0305110418667</v>
      </c>
      <c r="Q273" s="43">
        <v>0</v>
      </c>
      <c r="R273" s="44">
        <v>0</v>
      </c>
      <c r="S273" s="45">
        <f t="shared" si="98"/>
        <v>1955.7340427584977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17.96195708235177</v>
      </c>
      <c r="AB273" s="92">
        <v>1769.0305110418667</v>
      </c>
      <c r="AC273" s="93">
        <v>168.74157463427917</v>
      </c>
      <c r="AD273" s="92">
        <v>0</v>
      </c>
      <c r="AE273" s="92">
        <v>0</v>
      </c>
      <c r="AF273" s="92">
        <v>0</v>
      </c>
      <c r="AG273" s="92">
        <v>0</v>
      </c>
      <c r="AH273" s="92">
        <v>168.74157463427917</v>
      </c>
      <c r="AI273" s="95">
        <f t="shared" si="99"/>
        <v>1955.7340427584977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0</v>
      </c>
      <c r="F274" s="236"/>
      <c r="G274" s="46">
        <v>0</v>
      </c>
      <c r="H274" s="47">
        <v>0</v>
      </c>
      <c r="I274" s="48">
        <f t="shared" si="97"/>
        <v>0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0</v>
      </c>
      <c r="P274" s="50">
        <v>1.6803460603320215</v>
      </c>
      <c r="Q274" s="50">
        <v>0</v>
      </c>
      <c r="R274" s="51">
        <v>0</v>
      </c>
      <c r="S274" s="52">
        <f t="shared" si="98"/>
        <v>1.6803460603320215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0</v>
      </c>
      <c r="AB274" s="97">
        <v>1.6803460603320215</v>
      </c>
      <c r="AC274" s="98">
        <v>0</v>
      </c>
      <c r="AD274" s="97">
        <v>0</v>
      </c>
      <c r="AE274" s="97">
        <v>0</v>
      </c>
      <c r="AF274" s="97">
        <v>0</v>
      </c>
      <c r="AG274" s="97">
        <v>0</v>
      </c>
      <c r="AH274" s="97">
        <v>0</v>
      </c>
      <c r="AI274" s="99">
        <f t="shared" si="99"/>
        <v>1.6803460603320215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2.9448718125197244</v>
      </c>
      <c r="C276" s="46">
        <v>0</v>
      </c>
      <c r="D276" s="46">
        <v>89.866088214311503</v>
      </c>
      <c r="E276" s="46">
        <v>0</v>
      </c>
      <c r="F276" s="236"/>
      <c r="G276" s="46">
        <v>0</v>
      </c>
      <c r="H276" s="47">
        <v>0</v>
      </c>
      <c r="I276" s="48">
        <f t="shared" si="97"/>
        <v>92.810960026831225</v>
      </c>
      <c r="J276" s="1"/>
      <c r="K276" s="49" t="s">
        <v>17</v>
      </c>
      <c r="L276" s="50">
        <v>2.9448718125197244</v>
      </c>
      <c r="M276" s="50">
        <v>0</v>
      </c>
      <c r="N276" s="50">
        <v>89.866088214311503</v>
      </c>
      <c r="O276" s="50">
        <v>0</v>
      </c>
      <c r="P276" s="50">
        <v>0</v>
      </c>
      <c r="Q276" s="50">
        <v>0</v>
      </c>
      <c r="R276" s="51">
        <v>0</v>
      </c>
      <c r="S276" s="52">
        <f t="shared" si="98"/>
        <v>92.810960026831225</v>
      </c>
      <c r="U276" s="96" t="s">
        <v>17</v>
      </c>
      <c r="V276" s="97">
        <v>2.9448718125197244</v>
      </c>
      <c r="W276" s="97">
        <v>0</v>
      </c>
      <c r="X276" s="97">
        <v>0</v>
      </c>
      <c r="Y276" s="97">
        <v>0</v>
      </c>
      <c r="Z276" s="97">
        <v>89.866088214311503</v>
      </c>
      <c r="AA276" s="97">
        <v>0</v>
      </c>
      <c r="AB276" s="97">
        <v>0</v>
      </c>
      <c r="AC276" s="98">
        <v>0</v>
      </c>
      <c r="AD276" s="97">
        <v>0</v>
      </c>
      <c r="AE276" s="97">
        <v>0</v>
      </c>
      <c r="AF276" s="97">
        <v>0</v>
      </c>
      <c r="AG276" s="97">
        <v>0</v>
      </c>
      <c r="AH276" s="97">
        <v>0</v>
      </c>
      <c r="AI276" s="99">
        <f t="shared" si="99"/>
        <v>92.810960026831225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307.14739999761844</v>
      </c>
      <c r="C277" s="43">
        <v>6286.9828389122104</v>
      </c>
      <c r="D277" s="43">
        <v>643.43150619349001</v>
      </c>
      <c r="E277" s="43">
        <v>0</v>
      </c>
      <c r="F277" s="236"/>
      <c r="G277" s="43">
        <v>0</v>
      </c>
      <c r="H277" s="53">
        <v>0</v>
      </c>
      <c r="I277" s="41">
        <f t="shared" si="97"/>
        <v>7237.5617451033195</v>
      </c>
      <c r="J277" s="1"/>
      <c r="K277" s="54" t="s">
        <v>19</v>
      </c>
      <c r="L277" s="43">
        <v>307.14739999761844</v>
      </c>
      <c r="M277" s="43">
        <v>6286.9828389122104</v>
      </c>
      <c r="N277" s="43">
        <v>643.43150619349001</v>
      </c>
      <c r="O277" s="43">
        <v>0</v>
      </c>
      <c r="P277" s="43">
        <v>0</v>
      </c>
      <c r="Q277" s="43">
        <v>0</v>
      </c>
      <c r="R277" s="44">
        <v>0</v>
      </c>
      <c r="S277" s="45">
        <f t="shared" si="98"/>
        <v>7237.5617451033195</v>
      </c>
      <c r="U277" s="100" t="s">
        <v>89</v>
      </c>
      <c r="V277" s="92">
        <v>307.14739999761844</v>
      </c>
      <c r="W277" s="92">
        <v>0</v>
      </c>
      <c r="X277" s="92">
        <v>0</v>
      </c>
      <c r="Y277" s="92">
        <v>6286.9828389122104</v>
      </c>
      <c r="Z277" s="92">
        <v>643.43150619349001</v>
      </c>
      <c r="AA277" s="92">
        <v>0</v>
      </c>
      <c r="AB277" s="92">
        <v>0</v>
      </c>
      <c r="AC277" s="93">
        <v>0</v>
      </c>
      <c r="AD277" s="92">
        <v>0</v>
      </c>
      <c r="AE277" s="92">
        <v>0</v>
      </c>
      <c r="AF277" s="92">
        <v>0</v>
      </c>
      <c r="AG277" s="92">
        <v>0</v>
      </c>
      <c r="AH277" s="92">
        <v>0</v>
      </c>
      <c r="AI277" s="95">
        <f t="shared" si="99"/>
        <v>7237.5617451033195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15.911359101979713</v>
      </c>
      <c r="C278" s="46">
        <v>1.4811632082322841</v>
      </c>
      <c r="D278" s="46">
        <v>1487.4112239240426</v>
      </c>
      <c r="E278" s="46">
        <v>5393.7621438992583</v>
      </c>
      <c r="F278" s="236"/>
      <c r="G278" s="46">
        <v>243.85240466099188</v>
      </c>
      <c r="H278" s="47">
        <v>0</v>
      </c>
      <c r="I278" s="48">
        <f t="shared" si="97"/>
        <v>7142.4182947945046</v>
      </c>
      <c r="J278" s="1"/>
      <c r="K278" s="49" t="s">
        <v>27</v>
      </c>
      <c r="L278" s="50">
        <v>15.911359101979713</v>
      </c>
      <c r="M278" s="50">
        <v>1.4811632082322841</v>
      </c>
      <c r="N278" s="50">
        <v>1487.4112239240426</v>
      </c>
      <c r="O278" s="50">
        <v>5393.7621438992583</v>
      </c>
      <c r="P278" s="50">
        <v>1.6211678392643335E-2</v>
      </c>
      <c r="Q278" s="50">
        <v>243.85240466099188</v>
      </c>
      <c r="R278" s="51">
        <v>0</v>
      </c>
      <c r="S278" s="52">
        <f t="shared" si="98"/>
        <v>7142.4345064728968</v>
      </c>
      <c r="U278" s="96" t="s">
        <v>27</v>
      </c>
      <c r="V278" s="97">
        <v>13.937599139643245</v>
      </c>
      <c r="W278" s="97">
        <v>1.973759962336467</v>
      </c>
      <c r="X278" s="97">
        <v>243.85240466099188</v>
      </c>
      <c r="Y278" s="97">
        <v>1.4811632082322841</v>
      </c>
      <c r="Z278" s="97">
        <v>1487.4112239240426</v>
      </c>
      <c r="AA278" s="97">
        <v>5393.7386799276437</v>
      </c>
      <c r="AB278" s="97">
        <v>1.6211678392643335E-2</v>
      </c>
      <c r="AC278" s="98">
        <v>2.3463971613795702E-2</v>
      </c>
      <c r="AD278" s="97">
        <v>0</v>
      </c>
      <c r="AE278" s="97">
        <v>0</v>
      </c>
      <c r="AF278" s="97">
        <v>0</v>
      </c>
      <c r="AG278" s="97">
        <v>0</v>
      </c>
      <c r="AH278" s="97">
        <v>2.3463971613795702E-2</v>
      </c>
      <c r="AI278" s="99">
        <f t="shared" si="99"/>
        <v>7142.4345064728959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1.8047340881230913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1.8047340881230913</v>
      </c>
      <c r="J279" s="1"/>
      <c r="K279" s="54" t="s">
        <v>26</v>
      </c>
      <c r="L279" s="43">
        <v>1.8047340881230913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1.8047340881230913</v>
      </c>
      <c r="U279" s="100" t="s">
        <v>26</v>
      </c>
      <c r="V279" s="92">
        <v>1.8047340881230913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1.8047340881230913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0</v>
      </c>
      <c r="J280" s="1"/>
      <c r="K280" s="49" t="s">
        <v>23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0</v>
      </c>
      <c r="U280" s="96" t="s">
        <v>62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0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0</v>
      </c>
      <c r="C281" s="43">
        <v>0</v>
      </c>
      <c r="D281" s="43">
        <v>0</v>
      </c>
      <c r="E281" s="43">
        <v>21.747986249862784</v>
      </c>
      <c r="F281" s="236"/>
      <c r="G281" s="43">
        <v>0</v>
      </c>
      <c r="H281" s="53">
        <v>0</v>
      </c>
      <c r="I281" s="41">
        <f t="shared" si="97"/>
        <v>21.747986249862784</v>
      </c>
      <c r="J281" s="1"/>
      <c r="K281" s="54" t="s">
        <v>24</v>
      </c>
      <c r="L281" s="43">
        <v>0</v>
      </c>
      <c r="M281" s="43">
        <v>0</v>
      </c>
      <c r="N281" s="43">
        <v>0</v>
      </c>
      <c r="O281" s="43">
        <v>21.747986249862784</v>
      </c>
      <c r="P281" s="43">
        <v>105.54034270906125</v>
      </c>
      <c r="Q281" s="43">
        <v>0</v>
      </c>
      <c r="R281" s="44">
        <v>0</v>
      </c>
      <c r="S281" s="45">
        <f t="shared" si="98"/>
        <v>127.28832895892404</v>
      </c>
      <c r="U281" s="100" t="s">
        <v>24</v>
      </c>
      <c r="V281" s="92">
        <v>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105.54034270906125</v>
      </c>
      <c r="AC281" s="93">
        <v>21.747986249862784</v>
      </c>
      <c r="AD281" s="92">
        <v>0</v>
      </c>
      <c r="AE281" s="92">
        <v>0</v>
      </c>
      <c r="AF281" s="92">
        <v>0</v>
      </c>
      <c r="AG281" s="92">
        <v>0</v>
      </c>
      <c r="AH281" s="92">
        <v>21.747986249862784</v>
      </c>
      <c r="AI281" s="95">
        <f t="shared" si="99"/>
        <v>127.28832895892404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381.44593948698537</v>
      </c>
      <c r="C288" s="75">
        <f t="shared" ref="C288:H288" si="101">SUM(C267:C283)</f>
        <v>6317.9520837028103</v>
      </c>
      <c r="D288" s="75">
        <f t="shared" si="101"/>
        <v>2286.8228290224461</v>
      </c>
      <c r="E288" s="75">
        <f t="shared" si="101"/>
        <v>5602.2136618657523</v>
      </c>
      <c r="F288" s="75">
        <f t="shared" si="101"/>
        <v>0</v>
      </c>
      <c r="G288" s="75">
        <f t="shared" si="101"/>
        <v>243.85240466099188</v>
      </c>
      <c r="H288" s="76">
        <f t="shared" si="101"/>
        <v>0</v>
      </c>
      <c r="I288" s="41">
        <f t="shared" si="97"/>
        <v>14832.286918738988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381.44593948698537</v>
      </c>
      <c r="M288" s="75">
        <f t="shared" ref="M288:R288" si="102">SUM(M267:M283)</f>
        <v>6317.9520837028103</v>
      </c>
      <c r="N288" s="75">
        <f t="shared" si="102"/>
        <v>2286.8228290224461</v>
      </c>
      <c r="O288" s="75">
        <f t="shared" si="102"/>
        <v>5602.2136618657523</v>
      </c>
      <c r="P288" s="75">
        <f t="shared" si="102"/>
        <v>1876.2674114896527</v>
      </c>
      <c r="Q288" s="75">
        <f t="shared" si="102"/>
        <v>243.85240466099188</v>
      </c>
      <c r="R288" s="76">
        <f t="shared" si="102"/>
        <v>0</v>
      </c>
      <c r="S288" s="78">
        <f t="shared" si="98"/>
        <v>16708.554330228642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379.47217952464888</v>
      </c>
      <c r="W288" s="111">
        <f t="shared" ref="W288:AH288" si="103">SUM(W267:W283)</f>
        <v>1.973759962336467</v>
      </c>
      <c r="X288" s="111">
        <f t="shared" si="103"/>
        <v>243.85240466099188</v>
      </c>
      <c r="Y288" s="111">
        <f t="shared" si="103"/>
        <v>6317.9520837028103</v>
      </c>
      <c r="Z288" s="111">
        <f t="shared" si="103"/>
        <v>2286.8228290224461</v>
      </c>
      <c r="AA288" s="111">
        <f t="shared" si="103"/>
        <v>5411.7006370099953</v>
      </c>
      <c r="AB288" s="111">
        <f t="shared" si="103"/>
        <v>1876.2674114896527</v>
      </c>
      <c r="AC288" s="111">
        <f t="shared" si="103"/>
        <v>190.51302485575576</v>
      </c>
      <c r="AD288" s="112">
        <f t="shared" si="103"/>
        <v>0</v>
      </c>
      <c r="AE288" s="112">
        <f t="shared" si="103"/>
        <v>0</v>
      </c>
      <c r="AF288" s="112">
        <f t="shared" si="103"/>
        <v>0</v>
      </c>
      <c r="AG288" s="112">
        <f t="shared" si="103"/>
        <v>0</v>
      </c>
      <c r="AH288" s="112">
        <f t="shared" si="103"/>
        <v>190.51302485575576</v>
      </c>
      <c r="AI288" s="113">
        <f t="shared" si="99"/>
        <v>16708.554330228639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2.5717270814460159E-2</v>
      </c>
      <c r="C289" s="114">
        <f t="shared" ref="C289:I289" si="104">C288/$I288</f>
        <v>0.42595940318015035</v>
      </c>
      <c r="D289" s="114">
        <f t="shared" si="104"/>
        <v>0.15417870767678402</v>
      </c>
      <c r="E289" s="114">
        <f t="shared" si="104"/>
        <v>0.37770397057165622</v>
      </c>
      <c r="F289" s="114">
        <f t="shared" si="104"/>
        <v>0</v>
      </c>
      <c r="G289" s="114">
        <f t="shared" si="104"/>
        <v>1.6440647756949117E-2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2.2829380205376847E-2</v>
      </c>
      <c r="M289" s="82">
        <f t="shared" ref="M289:S289" si="105">M288/$S288</f>
        <v>0.37812679414595135</v>
      </c>
      <c r="N289" s="82">
        <f t="shared" si="105"/>
        <v>0.1368653914531188</v>
      </c>
      <c r="O289" s="82">
        <f t="shared" si="105"/>
        <v>0.33529014845589522</v>
      </c>
      <c r="P289" s="82">
        <f t="shared" si="105"/>
        <v>0.11229382114137565</v>
      </c>
      <c r="Q289" s="82">
        <f t="shared" si="105"/>
        <v>1.4594464598281913E-2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2.5584198957561081E-2</v>
      </c>
      <c r="W289" s="118">
        <f t="shared" ref="W289:AC289" si="106">W288/$I288</f>
        <v>1.3307185689907569E-4</v>
      </c>
      <c r="X289" s="118">
        <f t="shared" si="106"/>
        <v>1.6440647756949117E-2</v>
      </c>
      <c r="Y289" s="118">
        <f t="shared" si="106"/>
        <v>0.42595940318015035</v>
      </c>
      <c r="Z289" s="118">
        <f t="shared" si="106"/>
        <v>0.15417870767678402</v>
      </c>
      <c r="AA289" s="118">
        <f t="shared" si="106"/>
        <v>0.36485948975089594</v>
      </c>
      <c r="AB289" s="118">
        <f t="shared" si="106"/>
        <v>0.12649886169065352</v>
      </c>
      <c r="AC289" s="118">
        <f t="shared" si="106"/>
        <v>1.2844480820760229E-2</v>
      </c>
      <c r="AD289" s="118">
        <f t="shared" ref="AD289:AH289" si="107">AD288/$AI288</f>
        <v>0</v>
      </c>
      <c r="AE289" s="118">
        <f t="shared" si="107"/>
        <v>0</v>
      </c>
      <c r="AF289" s="118">
        <f t="shared" si="107"/>
        <v>0</v>
      </c>
      <c r="AG289" s="118">
        <f t="shared" si="107"/>
        <v>0</v>
      </c>
      <c r="AH289" s="118">
        <f t="shared" si="107"/>
        <v>1.1402124988819951E-2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/>
      <c r="G293" s="39">
        <v>0</v>
      </c>
      <c r="H293" s="40">
        <v>0</v>
      </c>
      <c r="I293" s="41">
        <f>SUM(B293:H293)</f>
        <v>0</v>
      </c>
      <c r="J293" s="1"/>
      <c r="K293" s="88" t="s">
        <v>7</v>
      </c>
      <c r="L293" s="39">
        <v>0</v>
      </c>
      <c r="M293" s="39">
        <v>0</v>
      </c>
      <c r="N293" s="39">
        <v>0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0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0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0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0</v>
      </c>
      <c r="C295" s="43">
        <v>0</v>
      </c>
      <c r="D295" s="43">
        <v>170.21361297863979</v>
      </c>
      <c r="E295" s="43">
        <v>0</v>
      </c>
      <c r="F295" s="236"/>
      <c r="G295" s="43">
        <v>0</v>
      </c>
      <c r="H295" s="53">
        <v>0</v>
      </c>
      <c r="I295" s="41">
        <f t="shared" si="108"/>
        <v>170.21361297863979</v>
      </c>
      <c r="J295" s="1"/>
      <c r="K295" s="54" t="s">
        <v>10</v>
      </c>
      <c r="L295" s="43">
        <v>0</v>
      </c>
      <c r="M295" s="43">
        <v>0</v>
      </c>
      <c r="N295" s="43">
        <v>170.21361297863979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170.21361297863979</v>
      </c>
      <c r="U295" s="100" t="s">
        <v>10</v>
      </c>
      <c r="V295" s="92">
        <v>0</v>
      </c>
      <c r="W295" s="92">
        <v>0</v>
      </c>
      <c r="X295" s="92">
        <v>0</v>
      </c>
      <c r="Y295" s="92">
        <v>0</v>
      </c>
      <c r="Z295" s="92">
        <v>170.21361297863979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170.21361297863979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93.902198395467366</v>
      </c>
      <c r="C297" s="43">
        <v>283.5744441710591</v>
      </c>
      <c r="D297" s="43">
        <v>37.46410089398514</v>
      </c>
      <c r="E297" s="43">
        <v>0</v>
      </c>
      <c r="F297" s="236"/>
      <c r="G297" s="43">
        <v>0</v>
      </c>
      <c r="H297" s="53">
        <v>0</v>
      </c>
      <c r="I297" s="41">
        <f t="shared" si="108"/>
        <v>414.94074346051161</v>
      </c>
      <c r="J297" s="1"/>
      <c r="K297" s="54" t="s">
        <v>16</v>
      </c>
      <c r="L297" s="43">
        <v>93.902198395467366</v>
      </c>
      <c r="M297" s="43">
        <v>283.5744441710591</v>
      </c>
      <c r="N297" s="43">
        <v>37.46410089398514</v>
      </c>
      <c r="O297" s="43">
        <v>0</v>
      </c>
      <c r="P297" s="43">
        <v>0</v>
      </c>
      <c r="Q297" s="43">
        <v>0</v>
      </c>
      <c r="R297" s="44">
        <v>0</v>
      </c>
      <c r="S297" s="45">
        <f t="shared" si="109"/>
        <v>414.94074346051161</v>
      </c>
      <c r="U297" s="100" t="s">
        <v>16</v>
      </c>
      <c r="V297" s="92">
        <v>85.676028938317003</v>
      </c>
      <c r="W297" s="92">
        <v>0</v>
      </c>
      <c r="X297" s="92">
        <v>0</v>
      </c>
      <c r="Y297" s="92">
        <v>283.5744441710591</v>
      </c>
      <c r="Z297" s="92">
        <v>37.46410089398514</v>
      </c>
      <c r="AA297" s="92">
        <v>0</v>
      </c>
      <c r="AB297" s="92">
        <v>0</v>
      </c>
      <c r="AC297" s="93">
        <v>8.2261694571503661</v>
      </c>
      <c r="AD297" s="94">
        <v>8.2261694571503661</v>
      </c>
      <c r="AE297" s="94">
        <v>0</v>
      </c>
      <c r="AF297" s="94">
        <v>0</v>
      </c>
      <c r="AG297" s="94">
        <v>0</v>
      </c>
      <c r="AH297" s="94">
        <v>0</v>
      </c>
      <c r="AI297" s="95">
        <f t="shared" si="110"/>
        <v>414.94074346051161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4.0073923673389418</v>
      </c>
      <c r="C298" s="46">
        <v>11.065867559810956</v>
      </c>
      <c r="D298" s="46">
        <v>36.385301153452417</v>
      </c>
      <c r="E298" s="46">
        <v>0</v>
      </c>
      <c r="F298" s="236"/>
      <c r="G298" s="46">
        <v>0</v>
      </c>
      <c r="H298" s="47">
        <v>0</v>
      </c>
      <c r="I298" s="48">
        <f t="shared" si="108"/>
        <v>51.458561080602315</v>
      </c>
      <c r="J298" s="1"/>
      <c r="K298" s="49" t="s">
        <v>15</v>
      </c>
      <c r="L298" s="50">
        <v>4.0073923673389418</v>
      </c>
      <c r="M298" s="50">
        <v>11.065867559810956</v>
      </c>
      <c r="N298" s="50">
        <v>36.385301153452417</v>
      </c>
      <c r="O298" s="50">
        <v>0</v>
      </c>
      <c r="P298" s="50">
        <v>0</v>
      </c>
      <c r="Q298" s="50">
        <v>0</v>
      </c>
      <c r="R298" s="51">
        <v>0</v>
      </c>
      <c r="S298" s="52">
        <f t="shared" si="109"/>
        <v>51.458561080602315</v>
      </c>
      <c r="U298" s="96" t="s">
        <v>59</v>
      </c>
      <c r="V298" s="97">
        <v>4.0073923673389418</v>
      </c>
      <c r="W298" s="97">
        <v>0</v>
      </c>
      <c r="X298" s="97">
        <v>0</v>
      </c>
      <c r="Y298" s="97">
        <v>11.065867559810956</v>
      </c>
      <c r="Z298" s="97">
        <v>36.385301153452417</v>
      </c>
      <c r="AA298" s="97">
        <v>0</v>
      </c>
      <c r="AB298" s="97">
        <v>0</v>
      </c>
      <c r="AC298" s="98">
        <v>0</v>
      </c>
      <c r="AD298" s="97">
        <v>0</v>
      </c>
      <c r="AE298" s="97">
        <v>0</v>
      </c>
      <c r="AF298" s="97">
        <v>0</v>
      </c>
      <c r="AG298" s="97">
        <v>0</v>
      </c>
      <c r="AH298" s="97">
        <v>0</v>
      </c>
      <c r="AI298" s="99">
        <f t="shared" si="110"/>
        <v>51.458561080602315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1.6292360406348403</v>
      </c>
      <c r="F299" s="236"/>
      <c r="G299" s="43">
        <v>0</v>
      </c>
      <c r="H299" s="53">
        <v>0</v>
      </c>
      <c r="I299" s="41">
        <f t="shared" si="108"/>
        <v>1.6292360406348403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1.6292360406348403</v>
      </c>
      <c r="P299" s="43">
        <v>1020.3867975383272</v>
      </c>
      <c r="Q299" s="43">
        <v>0</v>
      </c>
      <c r="R299" s="44">
        <v>0</v>
      </c>
      <c r="S299" s="45">
        <f t="shared" si="109"/>
        <v>1022.016033578962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2.6074268169203794E-3</v>
      </c>
      <c r="AB299" s="92">
        <v>1020.3867975383272</v>
      </c>
      <c r="AC299" s="93">
        <v>1.6266286138179198</v>
      </c>
      <c r="AD299" s="92">
        <v>0</v>
      </c>
      <c r="AE299" s="92">
        <v>0</v>
      </c>
      <c r="AF299" s="92">
        <v>0</v>
      </c>
      <c r="AG299" s="92">
        <v>0</v>
      </c>
      <c r="AH299" s="92">
        <v>1.6266286138179198</v>
      </c>
      <c r="AI299" s="95">
        <f t="shared" si="110"/>
        <v>1022.016033578962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0.87721837955260706</v>
      </c>
      <c r="F300" s="236"/>
      <c r="G300" s="46">
        <v>0</v>
      </c>
      <c r="H300" s="47">
        <v>0</v>
      </c>
      <c r="I300" s="48">
        <f t="shared" si="108"/>
        <v>0.87721837955260706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0.87721837955260706</v>
      </c>
      <c r="P300" s="50">
        <v>42.016867691483554</v>
      </c>
      <c r="Q300" s="50">
        <v>0</v>
      </c>
      <c r="R300" s="51">
        <v>0</v>
      </c>
      <c r="S300" s="52">
        <f t="shared" si="109"/>
        <v>42.894086071036163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0.87721837955260706</v>
      </c>
      <c r="AB300" s="97">
        <v>42.016867691483554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42.894086071036163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0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0.57027547135311807</v>
      </c>
      <c r="C302" s="46">
        <v>16.537988669240441</v>
      </c>
      <c r="D302" s="46">
        <v>111.20371691385812</v>
      </c>
      <c r="E302" s="46">
        <v>42.770660351483883</v>
      </c>
      <c r="F302" s="236"/>
      <c r="G302" s="46">
        <v>0</v>
      </c>
      <c r="H302" s="47">
        <v>0</v>
      </c>
      <c r="I302" s="48">
        <f t="shared" si="108"/>
        <v>171.08264140593556</v>
      </c>
      <c r="J302" s="1"/>
      <c r="K302" s="49" t="s">
        <v>17</v>
      </c>
      <c r="L302" s="50">
        <v>0.57027547135311807</v>
      </c>
      <c r="M302" s="50">
        <v>16.537988669240441</v>
      </c>
      <c r="N302" s="50">
        <v>111.20371691385812</v>
      </c>
      <c r="O302" s="50">
        <v>42.770660351483883</v>
      </c>
      <c r="P302" s="50">
        <v>35.163811868214303</v>
      </c>
      <c r="Q302" s="50">
        <v>0</v>
      </c>
      <c r="R302" s="51">
        <v>0</v>
      </c>
      <c r="S302" s="52">
        <f t="shared" si="109"/>
        <v>206.24645327414987</v>
      </c>
      <c r="U302" s="96" t="s">
        <v>17</v>
      </c>
      <c r="V302" s="97">
        <v>0.57027547135311807</v>
      </c>
      <c r="W302" s="97">
        <v>0</v>
      </c>
      <c r="X302" s="97">
        <v>0</v>
      </c>
      <c r="Y302" s="97">
        <v>16.537988669240441</v>
      </c>
      <c r="Z302" s="97">
        <v>111.20371691385812</v>
      </c>
      <c r="AA302" s="97">
        <v>7.983856598943663</v>
      </c>
      <c r="AB302" s="97">
        <v>35.163811868214303</v>
      </c>
      <c r="AC302" s="98">
        <v>34.786803752540216</v>
      </c>
      <c r="AD302" s="97">
        <v>0</v>
      </c>
      <c r="AE302" s="97">
        <v>0</v>
      </c>
      <c r="AF302" s="97">
        <v>0</v>
      </c>
      <c r="AG302" s="97">
        <v>0</v>
      </c>
      <c r="AH302" s="97">
        <v>34.786803752540216</v>
      </c>
      <c r="AI302" s="99">
        <f t="shared" si="110"/>
        <v>206.24645327414987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743.08017185455651</v>
      </c>
      <c r="C303" s="43">
        <v>8096.0782495586718</v>
      </c>
      <c r="D303" s="43">
        <v>3265.8516398508623</v>
      </c>
      <c r="E303" s="43">
        <v>29.612178381683311</v>
      </c>
      <c r="F303" s="236"/>
      <c r="G303" s="43">
        <v>0</v>
      </c>
      <c r="H303" s="53">
        <v>0</v>
      </c>
      <c r="I303" s="41">
        <f t="shared" si="108"/>
        <v>12134.622239645774</v>
      </c>
      <c r="J303" s="1"/>
      <c r="K303" s="54" t="s">
        <v>19</v>
      </c>
      <c r="L303" s="43">
        <v>743.08017185455651</v>
      </c>
      <c r="M303" s="43">
        <v>8096.0782495586718</v>
      </c>
      <c r="N303" s="43">
        <v>3265.8516398508623</v>
      </c>
      <c r="O303" s="43">
        <v>29.612178381683311</v>
      </c>
      <c r="P303" s="43">
        <v>32.867290173698734</v>
      </c>
      <c r="Q303" s="43">
        <v>0</v>
      </c>
      <c r="R303" s="44">
        <v>0</v>
      </c>
      <c r="S303" s="45">
        <f t="shared" si="109"/>
        <v>12167.489529819473</v>
      </c>
      <c r="U303" s="100" t="s">
        <v>89</v>
      </c>
      <c r="V303" s="92">
        <v>731.75434121555293</v>
      </c>
      <c r="W303" s="92">
        <v>3.5458413134960116</v>
      </c>
      <c r="X303" s="92">
        <v>0</v>
      </c>
      <c r="Y303" s="92">
        <v>8096.0782495586718</v>
      </c>
      <c r="Z303" s="92">
        <v>3265.8516398508623</v>
      </c>
      <c r="AA303" s="92">
        <v>1.4927885748204066</v>
      </c>
      <c r="AB303" s="92">
        <v>32.867290173698734</v>
      </c>
      <c r="AC303" s="93">
        <v>35.899379132370434</v>
      </c>
      <c r="AD303" s="92">
        <v>7.7799893255075308</v>
      </c>
      <c r="AE303" s="92">
        <v>0</v>
      </c>
      <c r="AF303" s="92">
        <v>0</v>
      </c>
      <c r="AG303" s="92">
        <v>0</v>
      </c>
      <c r="AH303" s="92">
        <v>28.119389806862902</v>
      </c>
      <c r="AI303" s="95">
        <f t="shared" si="110"/>
        <v>12167.489529819471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465.88847397688579</v>
      </c>
      <c r="C304" s="46">
        <v>278.14882374426588</v>
      </c>
      <c r="D304" s="46">
        <v>593.39809538043392</v>
      </c>
      <c r="E304" s="46">
        <v>5368.3257436078038</v>
      </c>
      <c r="F304" s="236"/>
      <c r="G304" s="46">
        <v>519.1403560741802</v>
      </c>
      <c r="H304" s="47">
        <v>0</v>
      </c>
      <c r="I304" s="48">
        <f t="shared" si="108"/>
        <v>7224.9014927835697</v>
      </c>
      <c r="J304" s="1"/>
      <c r="K304" s="49" t="s">
        <v>27</v>
      </c>
      <c r="L304" s="50">
        <v>465.88847397688579</v>
      </c>
      <c r="M304" s="50">
        <v>278.14882374426588</v>
      </c>
      <c r="N304" s="50">
        <v>593.39809538043392</v>
      </c>
      <c r="O304" s="50">
        <v>5368.3257436078038</v>
      </c>
      <c r="P304" s="50">
        <v>95.765137605936474</v>
      </c>
      <c r="Q304" s="50">
        <v>519.1403560741802</v>
      </c>
      <c r="R304" s="51">
        <v>0</v>
      </c>
      <c r="S304" s="52">
        <f t="shared" si="109"/>
        <v>7320.6666303895063</v>
      </c>
      <c r="U304" s="96" t="s">
        <v>27</v>
      </c>
      <c r="V304" s="97">
        <v>44.819079926468021</v>
      </c>
      <c r="W304" s="97">
        <v>413.29198457040059</v>
      </c>
      <c r="X304" s="97">
        <v>519.1403560741802</v>
      </c>
      <c r="Y304" s="97">
        <v>278.14882374426588</v>
      </c>
      <c r="Z304" s="97">
        <v>443.54675945599303</v>
      </c>
      <c r="AA304" s="97">
        <v>4997.9975851892004</v>
      </c>
      <c r="AB304" s="97">
        <v>95.765137605936474</v>
      </c>
      <c r="AC304" s="98">
        <v>527.95690382306213</v>
      </c>
      <c r="AD304" s="97">
        <v>7.7774094800171572</v>
      </c>
      <c r="AE304" s="97">
        <v>297.92802122208678</v>
      </c>
      <c r="AF304" s="97">
        <v>0</v>
      </c>
      <c r="AG304" s="97">
        <v>149.85133592444078</v>
      </c>
      <c r="AH304" s="97">
        <v>72.400137196517434</v>
      </c>
      <c r="AI304" s="99">
        <f t="shared" si="110"/>
        <v>7320.6666303895072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22.175227083859259</v>
      </c>
      <c r="C305" s="43">
        <v>0</v>
      </c>
      <c r="D305" s="43">
        <v>1189.6103571616318</v>
      </c>
      <c r="E305" s="43">
        <v>0</v>
      </c>
      <c r="F305" s="236"/>
      <c r="G305" s="43">
        <v>0</v>
      </c>
      <c r="H305" s="53">
        <v>0</v>
      </c>
      <c r="I305" s="41">
        <f t="shared" si="108"/>
        <v>1211.785584245491</v>
      </c>
      <c r="J305" s="1"/>
      <c r="K305" s="54" t="s">
        <v>26</v>
      </c>
      <c r="L305" s="43">
        <v>22.175227083859259</v>
      </c>
      <c r="M305" s="43">
        <v>0</v>
      </c>
      <c r="N305" s="43">
        <v>1189.6103571616318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1211.785584245491</v>
      </c>
      <c r="U305" s="100" t="s">
        <v>26</v>
      </c>
      <c r="V305" s="92">
        <v>21.611536284542797</v>
      </c>
      <c r="W305" s="92">
        <v>0</v>
      </c>
      <c r="X305" s="92">
        <v>0</v>
      </c>
      <c r="Y305" s="92">
        <v>0</v>
      </c>
      <c r="Z305" s="92">
        <v>1046.5986397280958</v>
      </c>
      <c r="AA305" s="92">
        <v>0</v>
      </c>
      <c r="AB305" s="92">
        <v>0</v>
      </c>
      <c r="AC305" s="93">
        <v>143.57540823285262</v>
      </c>
      <c r="AD305" s="92">
        <v>0.56369079931646537</v>
      </c>
      <c r="AE305" s="92">
        <v>0</v>
      </c>
      <c r="AF305" s="92">
        <v>0</v>
      </c>
      <c r="AG305" s="92">
        <v>143.01171743353586</v>
      </c>
      <c r="AH305" s="92">
        <v>0</v>
      </c>
      <c r="AI305" s="95">
        <f t="shared" si="110"/>
        <v>1211.7855842454912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0</v>
      </c>
      <c r="C306" s="46">
        <v>3.3643680129628255E-2</v>
      </c>
      <c r="D306" s="46">
        <v>0</v>
      </c>
      <c r="E306" s="46">
        <v>0</v>
      </c>
      <c r="F306" s="236"/>
      <c r="G306" s="46">
        <v>0</v>
      </c>
      <c r="H306" s="47">
        <v>0</v>
      </c>
      <c r="I306" s="48">
        <f t="shared" si="108"/>
        <v>3.3643680129628255E-2</v>
      </c>
      <c r="J306" s="1"/>
      <c r="K306" s="49" t="s">
        <v>23</v>
      </c>
      <c r="L306" s="50">
        <v>0</v>
      </c>
      <c r="M306" s="50">
        <v>3.3643680129628255E-2</v>
      </c>
      <c r="N306" s="50">
        <v>0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3.3643680129628255E-2</v>
      </c>
      <c r="U306" s="96" t="s">
        <v>62</v>
      </c>
      <c r="V306" s="97">
        <v>0</v>
      </c>
      <c r="W306" s="97">
        <v>0</v>
      </c>
      <c r="X306" s="97">
        <v>0</v>
      </c>
      <c r="Y306" s="97">
        <v>3.3643680129628255E-2</v>
      </c>
      <c r="Z306" s="97">
        <v>0</v>
      </c>
      <c r="AA306" s="97">
        <v>0</v>
      </c>
      <c r="AB306" s="97">
        <v>0</v>
      </c>
      <c r="AC306" s="98">
        <v>0</v>
      </c>
      <c r="AD306" s="97">
        <v>0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3.3643680129628255E-2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271.68505415584059</v>
      </c>
      <c r="C307" s="43">
        <v>137.03320008312289</v>
      </c>
      <c r="D307" s="43">
        <v>6.8102323326359553</v>
      </c>
      <c r="E307" s="43">
        <v>0</v>
      </c>
      <c r="F307" s="236"/>
      <c r="G307" s="43">
        <v>0</v>
      </c>
      <c r="H307" s="53">
        <v>0</v>
      </c>
      <c r="I307" s="41">
        <f t="shared" si="108"/>
        <v>415.52848657159944</v>
      </c>
      <c r="J307" s="1"/>
      <c r="K307" s="54" t="s">
        <v>24</v>
      </c>
      <c r="L307" s="43">
        <v>271.68505415584059</v>
      </c>
      <c r="M307" s="43">
        <v>137.03320008312289</v>
      </c>
      <c r="N307" s="43">
        <v>6.8102323326359553</v>
      </c>
      <c r="O307" s="43">
        <v>0</v>
      </c>
      <c r="P307" s="43">
        <v>59.26922912978452</v>
      </c>
      <c r="Q307" s="43">
        <v>0</v>
      </c>
      <c r="R307" s="44">
        <v>0</v>
      </c>
      <c r="S307" s="45">
        <f t="shared" si="109"/>
        <v>474.79771570138394</v>
      </c>
      <c r="U307" s="100" t="s">
        <v>24</v>
      </c>
      <c r="V307" s="92">
        <v>271.68505415584059</v>
      </c>
      <c r="W307" s="92">
        <v>0</v>
      </c>
      <c r="X307" s="92">
        <v>0</v>
      </c>
      <c r="Y307" s="92">
        <v>137.03320008312289</v>
      </c>
      <c r="Z307" s="92">
        <v>6.8102323326359553</v>
      </c>
      <c r="AA307" s="92">
        <v>0</v>
      </c>
      <c r="AB307" s="92">
        <v>59.26922912978452</v>
      </c>
      <c r="AC307" s="93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474.79771570138394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0.2347062373536008</v>
      </c>
      <c r="C308" s="46">
        <v>0.11838173021319104</v>
      </c>
      <c r="D308" s="46">
        <v>5.8832975235360756E-3</v>
      </c>
      <c r="E308" s="46">
        <v>0</v>
      </c>
      <c r="F308" s="236"/>
      <c r="G308" s="46">
        <v>0</v>
      </c>
      <c r="H308" s="47">
        <v>0</v>
      </c>
      <c r="I308" s="48">
        <f t="shared" si="108"/>
        <v>0.3589712650903279</v>
      </c>
      <c r="J308" s="1"/>
      <c r="K308" s="49" t="s">
        <v>22</v>
      </c>
      <c r="L308" s="50">
        <v>0.2347062373536008</v>
      </c>
      <c r="M308" s="50">
        <v>0.11838173021319104</v>
      </c>
      <c r="N308" s="50">
        <v>5.8832975235360756E-3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0.3589712650903279</v>
      </c>
      <c r="U308" s="96" t="s">
        <v>63</v>
      </c>
      <c r="V308" s="97">
        <v>0.2347062373536008</v>
      </c>
      <c r="W308" s="97">
        <v>0</v>
      </c>
      <c r="X308" s="97">
        <v>0</v>
      </c>
      <c r="Y308" s="97">
        <v>0.11838173021319104</v>
      </c>
      <c r="Z308" s="97">
        <v>5.8832975235360756E-3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0.3589712650903279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40.698951480758801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40.698951480758801</v>
      </c>
      <c r="J309" s="1"/>
      <c r="K309" s="55" t="s">
        <v>66</v>
      </c>
      <c r="L309" s="43">
        <v>40.698951480758801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40.698951480758801</v>
      </c>
      <c r="U309" s="101" t="s">
        <v>64</v>
      </c>
      <c r="V309" s="92">
        <v>34.611566346933984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6.0873851338248093</v>
      </c>
      <c r="AD309" s="94">
        <v>6.0873851338248093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40.698951480758794</v>
      </c>
      <c r="AJ309" t="str">
        <f t="shared" si="111"/>
        <v/>
      </c>
      <c r="AS309"/>
      <c r="BH309"/>
    </row>
    <row r="310" spans="1:60">
      <c r="A310" s="28" t="s">
        <v>25</v>
      </c>
      <c r="B310" s="56">
        <v>40.698951480758801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40.698951480758801</v>
      </c>
      <c r="J310" s="1"/>
      <c r="K310" s="59" t="s">
        <v>25</v>
      </c>
      <c r="L310" s="60">
        <v>40.698951480758801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40.698951480758801</v>
      </c>
      <c r="U310" s="102" t="s">
        <v>68</v>
      </c>
      <c r="V310" s="103">
        <v>34.611566346933984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6.0873851338248093</v>
      </c>
      <c r="AD310" s="103">
        <v>6.0873851338248093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40.698951480758794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1642.2424510234139</v>
      </c>
      <c r="C314" s="75">
        <f t="shared" ref="C314:H314" si="112">SUM(C293:C309)</f>
        <v>8822.5905991965137</v>
      </c>
      <c r="D314" s="75">
        <f t="shared" si="112"/>
        <v>5410.9429399630226</v>
      </c>
      <c r="E314" s="75">
        <f t="shared" si="112"/>
        <v>5443.2150367611584</v>
      </c>
      <c r="F314" s="75">
        <f t="shared" si="112"/>
        <v>0</v>
      </c>
      <c r="G314" s="75">
        <f t="shared" si="112"/>
        <v>519.1403560741802</v>
      </c>
      <c r="H314" s="76">
        <f t="shared" si="112"/>
        <v>0</v>
      </c>
      <c r="I314" s="41">
        <f t="shared" si="108"/>
        <v>21838.131383018292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1642.2424510234139</v>
      </c>
      <c r="M314" s="75">
        <f t="shared" ref="M314:R314" si="113">SUM(M293:M309)</f>
        <v>8822.5905991965137</v>
      </c>
      <c r="N314" s="75">
        <f t="shared" si="113"/>
        <v>5410.9429399630226</v>
      </c>
      <c r="O314" s="75">
        <f t="shared" si="113"/>
        <v>5443.2150367611584</v>
      </c>
      <c r="P314" s="75">
        <f t="shared" si="113"/>
        <v>1285.4691340074444</v>
      </c>
      <c r="Q314" s="75">
        <f t="shared" si="113"/>
        <v>519.1403560741802</v>
      </c>
      <c r="R314" s="76">
        <f t="shared" si="113"/>
        <v>0</v>
      </c>
      <c r="S314" s="78">
        <f t="shared" si="109"/>
        <v>23123.600517025738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1194.9699809437009</v>
      </c>
      <c r="W314" s="111">
        <f t="shared" ref="W314:AH314" si="114">SUM(W293:W309)</f>
        <v>416.83782588389658</v>
      </c>
      <c r="X314" s="111">
        <f t="shared" si="114"/>
        <v>519.1403560741802</v>
      </c>
      <c r="Y314" s="111">
        <f t="shared" si="114"/>
        <v>8822.5905991965137</v>
      </c>
      <c r="Z314" s="111">
        <f t="shared" si="114"/>
        <v>5118.0798866050463</v>
      </c>
      <c r="AA314" s="111">
        <f t="shared" si="114"/>
        <v>5008.3540561693344</v>
      </c>
      <c r="AB314" s="111">
        <f t="shared" si="114"/>
        <v>1285.4691340074444</v>
      </c>
      <c r="AC314" s="111">
        <f t="shared" si="114"/>
        <v>758.15867814561852</v>
      </c>
      <c r="AD314" s="112">
        <f t="shared" si="114"/>
        <v>30.434644195816329</v>
      </c>
      <c r="AE314" s="112">
        <f t="shared" si="114"/>
        <v>297.92802122208678</v>
      </c>
      <c r="AF314" s="112">
        <f t="shared" si="114"/>
        <v>0</v>
      </c>
      <c r="AG314" s="112">
        <f t="shared" si="114"/>
        <v>292.86305335797664</v>
      </c>
      <c r="AH314" s="112">
        <f t="shared" si="114"/>
        <v>136.93295936973846</v>
      </c>
      <c r="AI314" s="113">
        <f t="shared" si="110"/>
        <v>23123.600517025734</v>
      </c>
      <c r="AJ314" t="str">
        <f t="shared" si="111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7.5200685544938611E-2</v>
      </c>
      <c r="C315" s="114">
        <f t="shared" ref="C315:I315" si="115">C314/$I314</f>
        <v>0.4039993369605383</v>
      </c>
      <c r="D315" s="114">
        <f t="shared" si="115"/>
        <v>0.24777499709387524</v>
      </c>
      <c r="E315" s="114">
        <f t="shared" si="115"/>
        <v>0.24925278364218911</v>
      </c>
      <c r="F315" s="114">
        <f t="shared" si="115"/>
        <v>0</v>
      </c>
      <c r="G315" s="114">
        <f t="shared" si="115"/>
        <v>2.377219675845859E-2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7.1020187786683259E-2</v>
      </c>
      <c r="M315" s="82">
        <f t="shared" ref="M315:S315" si="116">M314/$S314</f>
        <v>0.38154052145557976</v>
      </c>
      <c r="N315" s="82">
        <f t="shared" si="116"/>
        <v>0.23400088303631542</v>
      </c>
      <c r="O315" s="82">
        <f t="shared" si="116"/>
        <v>0.23539651762939595</v>
      </c>
      <c r="P315" s="82">
        <f t="shared" si="116"/>
        <v>5.5591218723094742E-2</v>
      </c>
      <c r="Q315" s="82">
        <f t="shared" si="116"/>
        <v>2.2450671368930673E-2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5.471942447754162E-2</v>
      </c>
      <c r="W315" s="118">
        <f t="shared" ref="W315:AC315" si="117">W314/$I314</f>
        <v>1.9087614163180503E-2</v>
      </c>
      <c r="X315" s="118">
        <f t="shared" si="117"/>
        <v>2.377219675845859E-2</v>
      </c>
      <c r="Y315" s="118">
        <f t="shared" si="117"/>
        <v>0.4039993369605383</v>
      </c>
      <c r="Z315" s="118">
        <f t="shared" si="117"/>
        <v>0.23436436922368523</v>
      </c>
      <c r="AA315" s="118">
        <f t="shared" si="117"/>
        <v>0.2293398628448548</v>
      </c>
      <c r="AB315" s="118">
        <f t="shared" si="117"/>
        <v>5.8863513157863284E-2</v>
      </c>
      <c r="AC315" s="118">
        <f t="shared" si="117"/>
        <v>3.4717195571740897E-2</v>
      </c>
      <c r="AD315" s="118">
        <f t="shared" ref="AD315:AH315" si="118">AD314/$AI314</f>
        <v>1.3161723743414235E-3</v>
      </c>
      <c r="AE315" s="118">
        <f t="shared" si="118"/>
        <v>1.2884153616246943E-2</v>
      </c>
      <c r="AF315" s="118">
        <f t="shared" si="118"/>
        <v>0</v>
      </c>
      <c r="AG315" s="118">
        <f t="shared" si="118"/>
        <v>1.2665114723044267E-2</v>
      </c>
      <c r="AH315" s="118">
        <f t="shared" si="118"/>
        <v>5.921783645627148E-3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3211.2880078850803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3211.2880078850803</v>
      </c>
      <c r="J319" s="1"/>
      <c r="K319" s="88" t="s">
        <v>7</v>
      </c>
      <c r="L319" s="39">
        <v>0</v>
      </c>
      <c r="M319" s="39">
        <v>3211.2880078850803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3211.2880078850803</v>
      </c>
      <c r="U319" s="91" t="s">
        <v>7</v>
      </c>
      <c r="V319" s="92">
        <v>0</v>
      </c>
      <c r="W319" s="92">
        <v>0</v>
      </c>
      <c r="X319" s="92">
        <v>0</v>
      </c>
      <c r="Y319" s="92">
        <v>3211.2880078850803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3211.2880078850803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0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0</v>
      </c>
      <c r="J320" s="1"/>
      <c r="K320" s="49" t="s">
        <v>8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0</v>
      </c>
      <c r="U320" s="96" t="s">
        <v>8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0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24.552234307670503</v>
      </c>
      <c r="C323" s="43">
        <v>145.07494478392746</v>
      </c>
      <c r="D323" s="43">
        <v>1.6575945839569841</v>
      </c>
      <c r="E323" s="43">
        <v>0</v>
      </c>
      <c r="F323" s="236"/>
      <c r="G323" s="43">
        <v>0</v>
      </c>
      <c r="H323" s="53">
        <v>0</v>
      </c>
      <c r="I323" s="41">
        <f t="shared" si="119"/>
        <v>171.28477367555493</v>
      </c>
      <c r="J323" s="1"/>
      <c r="K323" s="54" t="s">
        <v>16</v>
      </c>
      <c r="L323" s="43">
        <v>24.552234307670503</v>
      </c>
      <c r="M323" s="43">
        <v>145.07494478392746</v>
      </c>
      <c r="N323" s="43">
        <v>1.6575945839569841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171.28477367555493</v>
      </c>
      <c r="U323" s="100" t="s">
        <v>16</v>
      </c>
      <c r="V323" s="92">
        <v>24.552234307670503</v>
      </c>
      <c r="W323" s="92">
        <v>0</v>
      </c>
      <c r="X323" s="92">
        <v>0</v>
      </c>
      <c r="Y323" s="92">
        <v>145.07494478392746</v>
      </c>
      <c r="Z323" s="92">
        <v>1.6575945839569841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171.28477367555493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4.9933312732867536</v>
      </c>
      <c r="C324" s="46">
        <v>0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4.9933312732867536</v>
      </c>
      <c r="J324" s="1"/>
      <c r="K324" s="49" t="s">
        <v>15</v>
      </c>
      <c r="L324" s="50">
        <v>4.9933312732867536</v>
      </c>
      <c r="M324" s="50">
        <v>0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4.9933312732867536</v>
      </c>
      <c r="U324" s="96" t="s">
        <v>59</v>
      </c>
      <c r="V324" s="97">
        <v>4.9933312732867536</v>
      </c>
      <c r="W324" s="97">
        <v>0</v>
      </c>
      <c r="X324" s="97">
        <v>0</v>
      </c>
      <c r="Y324" s="97">
        <v>0</v>
      </c>
      <c r="Z324" s="97">
        <v>0</v>
      </c>
      <c r="AA324" s="97">
        <v>0</v>
      </c>
      <c r="AB324" s="97">
        <v>0</v>
      </c>
      <c r="AC324" s="98">
        <v>0</v>
      </c>
      <c r="AD324" s="97">
        <v>0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4.9933312732867536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0.18803909330831731</v>
      </c>
      <c r="F325" s="236"/>
      <c r="G325" s="43">
        <v>0</v>
      </c>
      <c r="H325" s="53">
        <v>0</v>
      </c>
      <c r="I325" s="41">
        <f t="shared" si="119"/>
        <v>0.18803909330831731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0.18803909330831731</v>
      </c>
      <c r="P325" s="43">
        <v>136.7546521789308</v>
      </c>
      <c r="Q325" s="43">
        <v>0</v>
      </c>
      <c r="R325" s="44">
        <v>0</v>
      </c>
      <c r="S325" s="45">
        <f t="shared" si="120"/>
        <v>136.9426912722391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2.5853220894819014E-4</v>
      </c>
      <c r="AB325" s="92">
        <v>136.7546521789308</v>
      </c>
      <c r="AC325" s="93">
        <v>0.18778056109936911</v>
      </c>
      <c r="AD325" s="92">
        <v>0</v>
      </c>
      <c r="AE325" s="92">
        <v>0</v>
      </c>
      <c r="AF325" s="92">
        <v>0</v>
      </c>
      <c r="AG325" s="92">
        <v>0</v>
      </c>
      <c r="AH325" s="92">
        <v>0.18778056109936911</v>
      </c>
      <c r="AI325" s="95">
        <f t="shared" si="121"/>
        <v>136.94269127223913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4.9996899023761632</v>
      </c>
      <c r="Q326" s="50">
        <v>0</v>
      </c>
      <c r="R326" s="51">
        <v>0</v>
      </c>
      <c r="S326" s="52">
        <f t="shared" si="120"/>
        <v>4.9996899023761632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4.9996899023761632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4.9996899023761632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0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1.3550198697987985</v>
      </c>
      <c r="C328" s="46">
        <v>0</v>
      </c>
      <c r="D328" s="46">
        <v>14.984925618951412</v>
      </c>
      <c r="E328" s="46">
        <v>0</v>
      </c>
      <c r="F328" s="236"/>
      <c r="G328" s="46">
        <v>0</v>
      </c>
      <c r="H328" s="47">
        <v>0</v>
      </c>
      <c r="I328" s="48">
        <f t="shared" si="119"/>
        <v>16.33994548875021</v>
      </c>
      <c r="J328" s="1"/>
      <c r="K328" s="49" t="s">
        <v>17</v>
      </c>
      <c r="L328" s="50">
        <v>1.3550198697987985</v>
      </c>
      <c r="M328" s="50">
        <v>0</v>
      </c>
      <c r="N328" s="50">
        <v>14.984925618951412</v>
      </c>
      <c r="O328" s="50">
        <v>0</v>
      </c>
      <c r="P328" s="50">
        <v>2.2053073170731752</v>
      </c>
      <c r="Q328" s="50">
        <v>0</v>
      </c>
      <c r="R328" s="51">
        <v>0</v>
      </c>
      <c r="S328" s="52">
        <f t="shared" si="120"/>
        <v>18.545252805823385</v>
      </c>
      <c r="U328" s="96" t="s">
        <v>17</v>
      </c>
      <c r="V328" s="97">
        <v>1.3550198697987985</v>
      </c>
      <c r="W328" s="97">
        <v>0</v>
      </c>
      <c r="X328" s="97">
        <v>0</v>
      </c>
      <c r="Y328" s="97">
        <v>0</v>
      </c>
      <c r="Z328" s="97">
        <v>14.984925618951412</v>
      </c>
      <c r="AA328" s="97">
        <v>0</v>
      </c>
      <c r="AB328" s="97">
        <v>2.2053073170731752</v>
      </c>
      <c r="AC328" s="98">
        <v>0</v>
      </c>
      <c r="AD328" s="97">
        <v>0</v>
      </c>
      <c r="AE328" s="97">
        <v>0</v>
      </c>
      <c r="AF328" s="97">
        <v>0</v>
      </c>
      <c r="AG328" s="97">
        <v>0</v>
      </c>
      <c r="AH328" s="97">
        <v>0</v>
      </c>
      <c r="AI328" s="99">
        <f t="shared" si="121"/>
        <v>18.545252805823385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1287.7662643349934</v>
      </c>
      <c r="C329" s="43">
        <v>16011.154211067504</v>
      </c>
      <c r="D329" s="43">
        <v>2199.8634418080537</v>
      </c>
      <c r="E329" s="43">
        <v>1149.1012359477782</v>
      </c>
      <c r="F329" s="236"/>
      <c r="G329" s="43">
        <v>0</v>
      </c>
      <c r="H329" s="53">
        <v>0</v>
      </c>
      <c r="I329" s="41">
        <f t="shared" si="119"/>
        <v>20647.885153158331</v>
      </c>
      <c r="J329" s="1"/>
      <c r="K329" s="54" t="s">
        <v>19</v>
      </c>
      <c r="L329" s="43">
        <v>1287.7662643349934</v>
      </c>
      <c r="M329" s="43">
        <v>16011.154211067504</v>
      </c>
      <c r="N329" s="43">
        <v>2199.8634418080537</v>
      </c>
      <c r="O329" s="43">
        <v>1149.1012359477782</v>
      </c>
      <c r="P329" s="43">
        <v>5.6178683326524732</v>
      </c>
      <c r="Q329" s="43">
        <v>0</v>
      </c>
      <c r="R329" s="44">
        <v>0</v>
      </c>
      <c r="S329" s="45">
        <f t="shared" si="120"/>
        <v>20653.503021490982</v>
      </c>
      <c r="U329" s="100" t="s">
        <v>89</v>
      </c>
      <c r="V329" s="92">
        <v>1287.7662643349934</v>
      </c>
      <c r="W329" s="92">
        <v>0</v>
      </c>
      <c r="X329" s="92">
        <v>0</v>
      </c>
      <c r="Y329" s="92">
        <v>16011.154211067504</v>
      </c>
      <c r="Z329" s="92">
        <v>2136.8739992650821</v>
      </c>
      <c r="AA329" s="92">
        <v>53.252426547501585</v>
      </c>
      <c r="AB329" s="92">
        <v>5.6178683326524732</v>
      </c>
      <c r="AC329" s="93">
        <v>1158.8382519432478</v>
      </c>
      <c r="AD329" s="92">
        <v>0</v>
      </c>
      <c r="AE329" s="92">
        <v>0</v>
      </c>
      <c r="AF329" s="92">
        <v>0</v>
      </c>
      <c r="AG329" s="92">
        <v>62.989442542971126</v>
      </c>
      <c r="AH329" s="92">
        <v>1095.8488094002764</v>
      </c>
      <c r="AI329" s="95">
        <f t="shared" si="121"/>
        <v>20653.503021490978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398.89984975072014</v>
      </c>
      <c r="C330" s="46">
        <v>2631.904014675807</v>
      </c>
      <c r="D330" s="46">
        <v>17.508654866762683</v>
      </c>
      <c r="E330" s="46">
        <v>13480.030688783951</v>
      </c>
      <c r="F330" s="236"/>
      <c r="G330" s="46">
        <v>610.98404901227218</v>
      </c>
      <c r="H330" s="47">
        <v>0</v>
      </c>
      <c r="I330" s="48">
        <f t="shared" si="119"/>
        <v>17139.327257089513</v>
      </c>
      <c r="J330" s="1"/>
      <c r="K330" s="49" t="s">
        <v>27</v>
      </c>
      <c r="L330" s="50">
        <v>398.89984975072014</v>
      </c>
      <c r="M330" s="50">
        <v>2631.904014675807</v>
      </c>
      <c r="N330" s="50">
        <v>17.508654866762683</v>
      </c>
      <c r="O330" s="50">
        <v>13480.030688783951</v>
      </c>
      <c r="P330" s="50">
        <v>16.146887242045125</v>
      </c>
      <c r="Q330" s="50">
        <v>610.98404901227218</v>
      </c>
      <c r="R330" s="51">
        <v>0</v>
      </c>
      <c r="S330" s="52">
        <f t="shared" si="120"/>
        <v>17155.474144331558</v>
      </c>
      <c r="U330" s="96" t="s">
        <v>27</v>
      </c>
      <c r="V330" s="97">
        <v>146.12540287600046</v>
      </c>
      <c r="W330" s="97">
        <v>252.77444687471967</v>
      </c>
      <c r="X330" s="97">
        <v>610.98404901227218</v>
      </c>
      <c r="Y330" s="97">
        <v>2631.904014675807</v>
      </c>
      <c r="Z330" s="97">
        <v>2.2520473085550163</v>
      </c>
      <c r="AA330" s="97">
        <v>13463.555967118815</v>
      </c>
      <c r="AB330" s="97">
        <v>16.146887242045125</v>
      </c>
      <c r="AC330" s="98">
        <v>31.731329223338992</v>
      </c>
      <c r="AD330" s="97">
        <v>0</v>
      </c>
      <c r="AE330" s="97">
        <v>0</v>
      </c>
      <c r="AF330" s="97">
        <v>0</v>
      </c>
      <c r="AG330" s="97">
        <v>15.256607558207666</v>
      </c>
      <c r="AH330" s="97">
        <v>16.474721665131327</v>
      </c>
      <c r="AI330" s="99">
        <f t="shared" si="121"/>
        <v>17155.474144331551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62.565908549123876</v>
      </c>
      <c r="C331" s="43">
        <v>731.4568902035021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794.02279875262593</v>
      </c>
      <c r="J331" s="1"/>
      <c r="K331" s="54" t="s">
        <v>26</v>
      </c>
      <c r="L331" s="43">
        <v>62.565908549123876</v>
      </c>
      <c r="M331" s="43">
        <v>731.4568902035021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794.02279875262593</v>
      </c>
      <c r="U331" s="100" t="s">
        <v>26</v>
      </c>
      <c r="V331" s="92">
        <v>62.565908549123876</v>
      </c>
      <c r="W331" s="92">
        <v>0</v>
      </c>
      <c r="X331" s="92">
        <v>0</v>
      </c>
      <c r="Y331" s="92">
        <v>731.4568902035021</v>
      </c>
      <c r="Z331" s="92">
        <v>0</v>
      </c>
      <c r="AA331" s="92">
        <v>0</v>
      </c>
      <c r="AB331" s="92">
        <v>0</v>
      </c>
      <c r="AC331" s="93">
        <v>0</v>
      </c>
      <c r="AD331" s="92">
        <v>0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794.02279875262593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0</v>
      </c>
      <c r="J332" s="1"/>
      <c r="K332" s="49" t="s">
        <v>23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0</v>
      </c>
      <c r="U332" s="96" t="s">
        <v>62</v>
      </c>
      <c r="V332" s="97">
        <v>0</v>
      </c>
      <c r="W332" s="97">
        <v>0</v>
      </c>
      <c r="X332" s="97">
        <v>0</v>
      </c>
      <c r="Y332" s="97">
        <v>0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0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4.9503171658300804</v>
      </c>
      <c r="C333" s="43">
        <v>30489.157054880157</v>
      </c>
      <c r="D333" s="43">
        <v>0</v>
      </c>
      <c r="E333" s="43">
        <v>0</v>
      </c>
      <c r="F333" s="236"/>
      <c r="G333" s="43">
        <v>0</v>
      </c>
      <c r="H333" s="53">
        <v>0</v>
      </c>
      <c r="I333" s="41">
        <f t="shared" si="119"/>
        <v>30494.107372045986</v>
      </c>
      <c r="J333" s="1"/>
      <c r="K333" s="54" t="s">
        <v>24</v>
      </c>
      <c r="L333" s="43">
        <v>4.9503171658300804</v>
      </c>
      <c r="M333" s="43">
        <v>30489.157054880157</v>
      </c>
      <c r="N333" s="43">
        <v>0</v>
      </c>
      <c r="O333" s="43">
        <v>0</v>
      </c>
      <c r="P333" s="43">
        <v>7.4541936355891281</v>
      </c>
      <c r="Q333" s="43">
        <v>0</v>
      </c>
      <c r="R333" s="44">
        <v>0</v>
      </c>
      <c r="S333" s="45">
        <f t="shared" si="120"/>
        <v>30501.561565681575</v>
      </c>
      <c r="U333" s="100" t="s">
        <v>24</v>
      </c>
      <c r="V333" s="92">
        <v>4.9503171658300804</v>
      </c>
      <c r="W333" s="92">
        <v>0</v>
      </c>
      <c r="X333" s="92">
        <v>0</v>
      </c>
      <c r="Y333" s="92">
        <v>30489.157054880157</v>
      </c>
      <c r="Z333" s="92">
        <v>0</v>
      </c>
      <c r="AA333" s="92">
        <v>0</v>
      </c>
      <c r="AB333" s="92">
        <v>7.4541936355891281</v>
      </c>
      <c r="AC333" s="93">
        <v>0</v>
      </c>
      <c r="AD333" s="92">
        <v>0</v>
      </c>
      <c r="AE333" s="92">
        <v>0</v>
      </c>
      <c r="AF333" s="92">
        <v>0</v>
      </c>
      <c r="AG333" s="92">
        <v>0</v>
      </c>
      <c r="AH333" s="92">
        <v>0</v>
      </c>
      <c r="AI333" s="95">
        <f t="shared" si="121"/>
        <v>30501.561565681575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0</v>
      </c>
      <c r="C334" s="46">
        <v>151.37347672888441</v>
      </c>
      <c r="D334" s="46">
        <v>0</v>
      </c>
      <c r="E334" s="46">
        <v>0</v>
      </c>
      <c r="F334" s="236"/>
      <c r="G334" s="46">
        <v>0</v>
      </c>
      <c r="H334" s="47">
        <v>0</v>
      </c>
      <c r="I334" s="48">
        <f t="shared" si="119"/>
        <v>151.37347672888441</v>
      </c>
      <c r="J334" s="1"/>
      <c r="K334" s="49" t="s">
        <v>22</v>
      </c>
      <c r="L334" s="50">
        <v>0</v>
      </c>
      <c r="M334" s="50">
        <v>151.37347672888441</v>
      </c>
      <c r="N334" s="50">
        <v>0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151.37347672888441</v>
      </c>
      <c r="U334" s="96" t="s">
        <v>63</v>
      </c>
      <c r="V334" s="97">
        <v>0</v>
      </c>
      <c r="W334" s="97">
        <v>0</v>
      </c>
      <c r="X334" s="97">
        <v>0</v>
      </c>
      <c r="Y334" s="97">
        <v>151.37347672888441</v>
      </c>
      <c r="Z334" s="97">
        <v>0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151.37347672888441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2.3223048954751926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2.3223048954751926</v>
      </c>
      <c r="J335" s="1"/>
      <c r="K335" s="55" t="s">
        <v>66</v>
      </c>
      <c r="L335" s="43">
        <v>2.3223048954751926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2.3223048954751926</v>
      </c>
      <c r="U335" s="101" t="s">
        <v>64</v>
      </c>
      <c r="V335" s="92">
        <v>2.3223048954751926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2.3223048954751926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2.3223048954751926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2.3223048954751926</v>
      </c>
      <c r="J336" s="1"/>
      <c r="K336" s="59" t="s">
        <v>25</v>
      </c>
      <c r="L336" s="60">
        <v>2.3223048954751926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2.3223048954751926</v>
      </c>
      <c r="U336" s="102" t="s">
        <v>68</v>
      </c>
      <c r="V336" s="103">
        <v>2.3223048954751926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2.3223048954751926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1787.4052301468985</v>
      </c>
      <c r="C340" s="75">
        <f t="shared" ref="C340:H340" si="123">SUM(C319:C335)</f>
        <v>53371.408600224866</v>
      </c>
      <c r="D340" s="75">
        <f t="shared" si="123"/>
        <v>2234.0146168777251</v>
      </c>
      <c r="E340" s="75">
        <f t="shared" si="123"/>
        <v>14629.319963825037</v>
      </c>
      <c r="F340" s="75">
        <f t="shared" si="123"/>
        <v>0</v>
      </c>
      <c r="G340" s="75">
        <f t="shared" si="123"/>
        <v>610.98404901227218</v>
      </c>
      <c r="H340" s="76">
        <f t="shared" si="123"/>
        <v>0</v>
      </c>
      <c r="I340" s="41">
        <f t="shared" si="119"/>
        <v>72633.13246008681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1787.4052301468985</v>
      </c>
      <c r="M340" s="75">
        <f t="shared" ref="M340:R340" si="124">SUM(M319:M335)</f>
        <v>53371.408600224866</v>
      </c>
      <c r="N340" s="75">
        <f t="shared" si="124"/>
        <v>2234.0146168777251</v>
      </c>
      <c r="O340" s="75">
        <f t="shared" si="124"/>
        <v>14629.319963825037</v>
      </c>
      <c r="P340" s="75">
        <f t="shared" si="124"/>
        <v>173.17859860866685</v>
      </c>
      <c r="Q340" s="75">
        <f t="shared" si="124"/>
        <v>610.98404901227218</v>
      </c>
      <c r="R340" s="76">
        <f t="shared" si="124"/>
        <v>0</v>
      </c>
      <c r="S340" s="78">
        <f t="shared" si="120"/>
        <v>72806.311058695472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1534.6307832721789</v>
      </c>
      <c r="W340" s="111">
        <f t="shared" ref="W340:AH340" si="125">SUM(W319:W335)</f>
        <v>252.77444687471967</v>
      </c>
      <c r="X340" s="111">
        <f t="shared" si="125"/>
        <v>610.98404901227218</v>
      </c>
      <c r="Y340" s="111">
        <f t="shared" si="125"/>
        <v>53371.408600224866</v>
      </c>
      <c r="Z340" s="111">
        <f t="shared" si="125"/>
        <v>2155.7685667765459</v>
      </c>
      <c r="AA340" s="111">
        <f t="shared" si="125"/>
        <v>13516.808652198526</v>
      </c>
      <c r="AB340" s="111">
        <f t="shared" si="125"/>
        <v>173.17859860866685</v>
      </c>
      <c r="AC340" s="111">
        <f t="shared" si="125"/>
        <v>1190.757361727686</v>
      </c>
      <c r="AD340" s="112">
        <f t="shared" si="125"/>
        <v>0</v>
      </c>
      <c r="AE340" s="112">
        <f t="shared" si="125"/>
        <v>0</v>
      </c>
      <c r="AF340" s="112">
        <f t="shared" si="125"/>
        <v>0</v>
      </c>
      <c r="AG340" s="112">
        <f t="shared" si="125"/>
        <v>78.246050101178795</v>
      </c>
      <c r="AH340" s="112">
        <f t="shared" si="125"/>
        <v>1112.511311626507</v>
      </c>
      <c r="AI340" s="113">
        <f t="shared" si="121"/>
        <v>72806.311058695457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2.4608676090475779E-2</v>
      </c>
      <c r="C341" s="114">
        <f t="shared" ref="C341:I341" si="126">C340/$I340</f>
        <v>0.73480802483017515</v>
      </c>
      <c r="D341" s="114">
        <f t="shared" si="126"/>
        <v>3.0757514390630965E-2</v>
      </c>
      <c r="E341" s="114">
        <f t="shared" si="126"/>
        <v>0.20141386538525111</v>
      </c>
      <c r="F341" s="114">
        <f t="shared" si="126"/>
        <v>0</v>
      </c>
      <c r="G341" s="114">
        <f t="shared" si="126"/>
        <v>8.4119193034668961E-3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2.4550141384115952E-2</v>
      </c>
      <c r="M341" s="82">
        <f t="shared" ref="M341:S341" si="127">M340/$S340</f>
        <v>0.73306019525144672</v>
      </c>
      <c r="N341" s="82">
        <f t="shared" si="127"/>
        <v>3.0684353930206579E-2</v>
      </c>
      <c r="O341" s="82">
        <f t="shared" si="127"/>
        <v>0.2009347781956852</v>
      </c>
      <c r="P341" s="82">
        <f t="shared" si="127"/>
        <v>2.37862070046445E-3</v>
      </c>
      <c r="Q341" s="82">
        <f t="shared" si="127"/>
        <v>8.3919105380810335E-3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2.1128522635527051E-2</v>
      </c>
      <c r="W341" s="118">
        <f t="shared" ref="W341:AC341" si="128">W340/$I340</f>
        <v>3.4801534549487273E-3</v>
      </c>
      <c r="X341" s="118">
        <f t="shared" si="128"/>
        <v>8.4119193034668961E-3</v>
      </c>
      <c r="Y341" s="118">
        <f t="shared" si="128"/>
        <v>0.73480802483017515</v>
      </c>
      <c r="Z341" s="118">
        <f t="shared" si="128"/>
        <v>2.9680236742662569E-2</v>
      </c>
      <c r="AA341" s="118">
        <f t="shared" si="128"/>
        <v>0.18609700827134573</v>
      </c>
      <c r="AB341" s="118">
        <f t="shared" si="128"/>
        <v>2.3842920268354328E-3</v>
      </c>
      <c r="AC341" s="118">
        <f t="shared" si="128"/>
        <v>1.6394134761873697E-2</v>
      </c>
      <c r="AD341" s="118">
        <f t="shared" ref="AD341:AH341" si="129">AD340/$AI340</f>
        <v>0</v>
      </c>
      <c r="AE341" s="118">
        <f t="shared" si="129"/>
        <v>0</v>
      </c>
      <c r="AF341" s="118">
        <f t="shared" si="129"/>
        <v>0</v>
      </c>
      <c r="AG341" s="118">
        <f t="shared" si="129"/>
        <v>1.0747152130547845E-3</v>
      </c>
      <c r="AH341" s="118">
        <f t="shared" si="129"/>
        <v>1.5280424120508118E-2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0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0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213.94272980223178</v>
      </c>
      <c r="C349" s="43">
        <v>0</v>
      </c>
      <c r="D349" s="43">
        <v>25.673127576267774</v>
      </c>
      <c r="E349" s="43">
        <v>0</v>
      </c>
      <c r="F349" s="236"/>
      <c r="G349" s="43">
        <v>0</v>
      </c>
      <c r="H349" s="53">
        <v>0</v>
      </c>
      <c r="I349" s="41">
        <f t="shared" si="130"/>
        <v>239.61585737849956</v>
      </c>
      <c r="J349" s="1"/>
      <c r="K349" s="54" t="s">
        <v>16</v>
      </c>
      <c r="L349" s="43">
        <v>213.94272980223178</v>
      </c>
      <c r="M349" s="43">
        <v>0</v>
      </c>
      <c r="N349" s="43">
        <v>25.673127576267774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239.61585737849956</v>
      </c>
      <c r="U349" s="100" t="s">
        <v>16</v>
      </c>
      <c r="V349" s="92">
        <v>213.94272980223178</v>
      </c>
      <c r="W349" s="92">
        <v>0</v>
      </c>
      <c r="X349" s="92">
        <v>0</v>
      </c>
      <c r="Y349" s="92">
        <v>0</v>
      </c>
      <c r="Z349" s="92">
        <v>25.673127576267774</v>
      </c>
      <c r="AA349" s="92">
        <v>0</v>
      </c>
      <c r="AB349" s="92">
        <v>0</v>
      </c>
      <c r="AC349" s="93">
        <v>0</v>
      </c>
      <c r="AD349" s="94">
        <v>0</v>
      </c>
      <c r="AE349" s="94">
        <v>0</v>
      </c>
      <c r="AF349" s="94">
        <v>0</v>
      </c>
      <c r="AG349" s="94">
        <v>0</v>
      </c>
      <c r="AH349" s="94">
        <v>0</v>
      </c>
      <c r="AI349" s="95">
        <f t="shared" si="132"/>
        <v>239.61585737849956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1.5322933368837541</v>
      </c>
      <c r="C350" s="46">
        <v>0</v>
      </c>
      <c r="D350" s="46">
        <v>0.18387520042605021</v>
      </c>
      <c r="E350" s="46">
        <v>0</v>
      </c>
      <c r="F350" s="236"/>
      <c r="G350" s="46">
        <v>0</v>
      </c>
      <c r="H350" s="47">
        <v>0</v>
      </c>
      <c r="I350" s="48">
        <f t="shared" si="130"/>
        <v>1.7161685373098043</v>
      </c>
      <c r="J350" s="1"/>
      <c r="K350" s="49" t="s">
        <v>15</v>
      </c>
      <c r="L350" s="50">
        <v>1.5322933368837541</v>
      </c>
      <c r="M350" s="50">
        <v>0</v>
      </c>
      <c r="N350" s="50">
        <v>0.18387520042605021</v>
      </c>
      <c r="O350" s="50">
        <v>0</v>
      </c>
      <c r="P350" s="50">
        <v>0</v>
      </c>
      <c r="Q350" s="50">
        <v>0</v>
      </c>
      <c r="R350" s="51">
        <v>0</v>
      </c>
      <c r="S350" s="52">
        <f t="shared" si="131"/>
        <v>1.7161685373098043</v>
      </c>
      <c r="U350" s="96" t="s">
        <v>59</v>
      </c>
      <c r="V350" s="97">
        <v>1.5322933368837541</v>
      </c>
      <c r="W350" s="97">
        <v>0</v>
      </c>
      <c r="X350" s="97">
        <v>0</v>
      </c>
      <c r="Y350" s="97">
        <v>0</v>
      </c>
      <c r="Z350" s="97">
        <v>0.18387520042605021</v>
      </c>
      <c r="AA350" s="97">
        <v>0</v>
      </c>
      <c r="AB350" s="97">
        <v>0</v>
      </c>
      <c r="AC350" s="98">
        <v>0</v>
      </c>
      <c r="AD350" s="97">
        <v>0</v>
      </c>
      <c r="AE350" s="97">
        <v>0</v>
      </c>
      <c r="AF350" s="97">
        <v>0</v>
      </c>
      <c r="AG350" s="97">
        <v>0</v>
      </c>
      <c r="AH350" s="97">
        <v>0</v>
      </c>
      <c r="AI350" s="99">
        <f t="shared" si="132"/>
        <v>1.7161685373098043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0</v>
      </c>
      <c r="E351" s="43">
        <v>119.12991490328569</v>
      </c>
      <c r="F351" s="236"/>
      <c r="G351" s="43">
        <v>0</v>
      </c>
      <c r="H351" s="53">
        <v>0</v>
      </c>
      <c r="I351" s="41">
        <f t="shared" si="130"/>
        <v>119.12991490328569</v>
      </c>
      <c r="J351" s="1"/>
      <c r="K351" s="54" t="s">
        <v>60</v>
      </c>
      <c r="L351" s="43">
        <v>0</v>
      </c>
      <c r="M351" s="43">
        <v>0</v>
      </c>
      <c r="N351" s="43">
        <v>0</v>
      </c>
      <c r="O351" s="43">
        <v>119.12991490328569</v>
      </c>
      <c r="P351" s="43">
        <v>1341.4100259239078</v>
      </c>
      <c r="Q351" s="43">
        <v>0</v>
      </c>
      <c r="R351" s="44">
        <v>0</v>
      </c>
      <c r="S351" s="45">
        <f t="shared" si="131"/>
        <v>1460.5399408271935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9.7632853246150848</v>
      </c>
      <c r="AB351" s="92">
        <v>1341.4100259239078</v>
      </c>
      <c r="AC351" s="93">
        <v>109.36662957867063</v>
      </c>
      <c r="AD351" s="92">
        <v>0</v>
      </c>
      <c r="AE351" s="92">
        <v>0</v>
      </c>
      <c r="AF351" s="92">
        <v>0</v>
      </c>
      <c r="AG351" s="92">
        <v>0</v>
      </c>
      <c r="AH351" s="92">
        <v>109.36662957867063</v>
      </c>
      <c r="AI351" s="95">
        <f t="shared" si="132"/>
        <v>1460.5399408271935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14.853166180481947</v>
      </c>
      <c r="Q352" s="50">
        <v>0</v>
      </c>
      <c r="R352" s="51">
        <v>0</v>
      </c>
      <c r="S352" s="52">
        <f t="shared" si="131"/>
        <v>14.853166180481947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14.853166180481947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14.853166180481947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0</v>
      </c>
      <c r="D354" s="46">
        <v>0</v>
      </c>
      <c r="E354" s="46">
        <v>54.361767375229135</v>
      </c>
      <c r="F354" s="236"/>
      <c r="G354" s="46">
        <v>0</v>
      </c>
      <c r="H354" s="47">
        <v>0</v>
      </c>
      <c r="I354" s="48">
        <f t="shared" si="130"/>
        <v>54.361767375229135</v>
      </c>
      <c r="J354" s="1"/>
      <c r="K354" s="49" t="s">
        <v>17</v>
      </c>
      <c r="L354" s="50">
        <v>0</v>
      </c>
      <c r="M354" s="50">
        <v>0</v>
      </c>
      <c r="N354" s="50">
        <v>0</v>
      </c>
      <c r="O354" s="50">
        <v>54.361767375229135</v>
      </c>
      <c r="P354" s="50">
        <v>-0.1</v>
      </c>
      <c r="Q354" s="50">
        <v>0</v>
      </c>
      <c r="R354" s="51">
        <v>0</v>
      </c>
      <c r="S354" s="52">
        <f t="shared" si="131"/>
        <v>54.261767375229134</v>
      </c>
      <c r="U354" s="96" t="s">
        <v>17</v>
      </c>
      <c r="V354" s="97">
        <v>0</v>
      </c>
      <c r="W354" s="97">
        <v>0</v>
      </c>
      <c r="X354" s="97">
        <v>0</v>
      </c>
      <c r="Y354" s="97">
        <v>0</v>
      </c>
      <c r="Z354" s="97">
        <v>0</v>
      </c>
      <c r="AA354" s="97">
        <v>54.361767375229135</v>
      </c>
      <c r="AB354" s="97">
        <v>-0.1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54.261767375229134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2456.650920856096</v>
      </c>
      <c r="C355" s="43">
        <v>0</v>
      </c>
      <c r="D355" s="43">
        <v>0</v>
      </c>
      <c r="E355" s="43">
        <v>0</v>
      </c>
      <c r="F355" s="236"/>
      <c r="G355" s="43">
        <v>0</v>
      </c>
      <c r="H355" s="53">
        <v>0</v>
      </c>
      <c r="I355" s="41">
        <f t="shared" si="130"/>
        <v>2456.650920856096</v>
      </c>
      <c r="J355" s="1"/>
      <c r="K355" s="54" t="s">
        <v>19</v>
      </c>
      <c r="L355" s="43">
        <v>2456.650920856096</v>
      </c>
      <c r="M355" s="43">
        <v>0</v>
      </c>
      <c r="N355" s="43">
        <v>0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2456.650920856096</v>
      </c>
      <c r="U355" s="100" t="s">
        <v>89</v>
      </c>
      <c r="V355" s="92">
        <v>2456.650920856096</v>
      </c>
      <c r="W355" s="92">
        <v>0</v>
      </c>
      <c r="X355" s="92">
        <v>0</v>
      </c>
      <c r="Y355" s="92">
        <v>0</v>
      </c>
      <c r="Z355" s="92">
        <v>0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2456.650920856096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296.48501763292029</v>
      </c>
      <c r="C356" s="46">
        <v>166.49079597881493</v>
      </c>
      <c r="D356" s="46">
        <v>57.157925725692294</v>
      </c>
      <c r="E356" s="46">
        <v>5663.5103177112778</v>
      </c>
      <c r="F356" s="236"/>
      <c r="G356" s="46">
        <v>500.85352389091156</v>
      </c>
      <c r="H356" s="47">
        <v>0</v>
      </c>
      <c r="I356" s="48">
        <f t="shared" si="130"/>
        <v>6684.4975809396174</v>
      </c>
      <c r="J356" s="1"/>
      <c r="K356" s="49" t="s">
        <v>27</v>
      </c>
      <c r="L356" s="50">
        <v>296.48501763292029</v>
      </c>
      <c r="M356" s="50">
        <v>166.49079597881493</v>
      </c>
      <c r="N356" s="50">
        <v>57.157925725692294</v>
      </c>
      <c r="O356" s="50">
        <v>5663.5103177112778</v>
      </c>
      <c r="P356" s="50">
        <v>21.025263371816738</v>
      </c>
      <c r="Q356" s="50">
        <v>500.85352389091156</v>
      </c>
      <c r="R356" s="51">
        <v>0</v>
      </c>
      <c r="S356" s="52">
        <f t="shared" si="131"/>
        <v>6705.5228443114338</v>
      </c>
      <c r="U356" s="96" t="s">
        <v>27</v>
      </c>
      <c r="V356" s="97">
        <v>99.02587846258406</v>
      </c>
      <c r="W356" s="97">
        <v>197.45913917033613</v>
      </c>
      <c r="X356" s="97">
        <v>500.85352389091156</v>
      </c>
      <c r="Y356" s="97">
        <v>166.49079597881493</v>
      </c>
      <c r="Z356" s="97">
        <v>38.169386375803477</v>
      </c>
      <c r="AA356" s="97">
        <v>5643.4239038608912</v>
      </c>
      <c r="AB356" s="97">
        <v>21.025263371816738</v>
      </c>
      <c r="AC356" s="98">
        <v>39.074953200276795</v>
      </c>
      <c r="AD356" s="97">
        <v>0</v>
      </c>
      <c r="AE356" s="97">
        <v>0</v>
      </c>
      <c r="AF356" s="97">
        <v>0</v>
      </c>
      <c r="AG356" s="97">
        <v>18.988539349888811</v>
      </c>
      <c r="AH356" s="97">
        <v>20.086413850387981</v>
      </c>
      <c r="AI356" s="99">
        <f t="shared" si="132"/>
        <v>6705.5228443114338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555.57174382387143</v>
      </c>
      <c r="C357" s="43">
        <v>138.43270513063649</v>
      </c>
      <c r="D357" s="43">
        <v>2311.0973174201758</v>
      </c>
      <c r="E357" s="43">
        <v>0</v>
      </c>
      <c r="F357" s="236"/>
      <c r="G357" s="43">
        <v>0</v>
      </c>
      <c r="H357" s="53">
        <v>0</v>
      </c>
      <c r="I357" s="41">
        <f t="shared" si="130"/>
        <v>3005.1017663746838</v>
      </c>
      <c r="J357" s="1"/>
      <c r="K357" s="54" t="s">
        <v>26</v>
      </c>
      <c r="L357" s="43">
        <v>555.57174382387143</v>
      </c>
      <c r="M357" s="43">
        <v>138.43270513063649</v>
      </c>
      <c r="N357" s="43">
        <v>2311.0973174201758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3005.1017663746838</v>
      </c>
      <c r="U357" s="100" t="s">
        <v>26</v>
      </c>
      <c r="V357" s="92">
        <v>555.57174382387143</v>
      </c>
      <c r="W357" s="92">
        <v>0</v>
      </c>
      <c r="X357" s="92">
        <v>0</v>
      </c>
      <c r="Y357" s="92">
        <v>138.43270513063649</v>
      </c>
      <c r="Z357" s="92">
        <v>12.476130858814548</v>
      </c>
      <c r="AA357" s="92">
        <v>0</v>
      </c>
      <c r="AB357" s="92">
        <v>0</v>
      </c>
      <c r="AC357" s="93">
        <v>2298.6211865613618</v>
      </c>
      <c r="AD357" s="92">
        <v>0</v>
      </c>
      <c r="AE357" s="92">
        <v>0</v>
      </c>
      <c r="AF357" s="92">
        <v>0</v>
      </c>
      <c r="AG357" s="92">
        <v>2298.6211865613618</v>
      </c>
      <c r="AH357" s="92">
        <v>0</v>
      </c>
      <c r="AI357" s="95">
        <f t="shared" si="132"/>
        <v>3005.1017663746843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0</v>
      </c>
      <c r="C358" s="46">
        <v>0</v>
      </c>
      <c r="D358" s="46">
        <v>0</v>
      </c>
      <c r="E358" s="46">
        <v>0</v>
      </c>
      <c r="F358" s="236"/>
      <c r="G358" s="46">
        <v>0</v>
      </c>
      <c r="H358" s="47">
        <v>0</v>
      </c>
      <c r="I358" s="48">
        <f t="shared" si="130"/>
        <v>0</v>
      </c>
      <c r="J358" s="1"/>
      <c r="K358" s="49" t="s">
        <v>23</v>
      </c>
      <c r="L358" s="50">
        <v>0</v>
      </c>
      <c r="M358" s="50">
        <v>0</v>
      </c>
      <c r="N358" s="50">
        <v>0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0</v>
      </c>
      <c r="U358" s="96" t="s">
        <v>62</v>
      </c>
      <c r="V358" s="97">
        <v>0</v>
      </c>
      <c r="W358" s="97">
        <v>0</v>
      </c>
      <c r="X358" s="97">
        <v>0</v>
      </c>
      <c r="Y358" s="97">
        <v>0</v>
      </c>
      <c r="Z358" s="97">
        <v>0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0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1650.1476070653432</v>
      </c>
      <c r="C359" s="43">
        <v>1649.7937844838707</v>
      </c>
      <c r="D359" s="43">
        <v>11215.150021428984</v>
      </c>
      <c r="E359" s="43">
        <v>0</v>
      </c>
      <c r="F359" s="236"/>
      <c r="G359" s="43">
        <v>0</v>
      </c>
      <c r="H359" s="53">
        <v>0</v>
      </c>
      <c r="I359" s="41">
        <f t="shared" si="130"/>
        <v>14515.0914129782</v>
      </c>
      <c r="J359" s="1"/>
      <c r="K359" s="54" t="s">
        <v>24</v>
      </c>
      <c r="L359" s="43">
        <v>1650.1476070653432</v>
      </c>
      <c r="M359" s="43">
        <v>1649.7937844838707</v>
      </c>
      <c r="N359" s="43">
        <v>11215.150021428984</v>
      </c>
      <c r="O359" s="43">
        <v>0</v>
      </c>
      <c r="P359" s="43">
        <v>83.398840484438068</v>
      </c>
      <c r="Q359" s="43">
        <v>0</v>
      </c>
      <c r="R359" s="44">
        <v>0</v>
      </c>
      <c r="S359" s="45">
        <f t="shared" si="131"/>
        <v>14598.490253462638</v>
      </c>
      <c r="U359" s="100" t="s">
        <v>24</v>
      </c>
      <c r="V359" s="92">
        <v>1650.1476070653432</v>
      </c>
      <c r="W359" s="92">
        <v>0</v>
      </c>
      <c r="X359" s="92">
        <v>0</v>
      </c>
      <c r="Y359" s="92">
        <v>1649.7937844838707</v>
      </c>
      <c r="Z359" s="92">
        <v>5635.5160234078703</v>
      </c>
      <c r="AA359" s="92">
        <v>0</v>
      </c>
      <c r="AB359" s="92">
        <v>83.398840484438068</v>
      </c>
      <c r="AC359" s="93">
        <v>5579.6339980211142</v>
      </c>
      <c r="AD359" s="92">
        <v>0</v>
      </c>
      <c r="AE359" s="92">
        <v>0</v>
      </c>
      <c r="AF359" s="92">
        <v>0</v>
      </c>
      <c r="AG359" s="92">
        <v>5579.6339980211142</v>
      </c>
      <c r="AH359" s="92">
        <v>0</v>
      </c>
      <c r="AI359" s="95">
        <f t="shared" si="132"/>
        <v>14598.490253462636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359.15883279949617</v>
      </c>
      <c r="C360" s="46">
        <v>0</v>
      </c>
      <c r="D360" s="46">
        <v>51.308404685642302</v>
      </c>
      <c r="E360" s="46">
        <v>0</v>
      </c>
      <c r="F360" s="236"/>
      <c r="G360" s="46">
        <v>0</v>
      </c>
      <c r="H360" s="47">
        <v>0</v>
      </c>
      <c r="I360" s="48">
        <f t="shared" si="130"/>
        <v>410.46723748513847</v>
      </c>
      <c r="J360" s="1"/>
      <c r="K360" s="49" t="s">
        <v>22</v>
      </c>
      <c r="L360" s="50">
        <v>359.15883279949617</v>
      </c>
      <c r="M360" s="50">
        <v>0</v>
      </c>
      <c r="N360" s="50">
        <v>51.308404685642302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410.46723748513847</v>
      </c>
      <c r="U360" s="96" t="s">
        <v>63</v>
      </c>
      <c r="V360" s="97">
        <v>359.15883279949617</v>
      </c>
      <c r="W360" s="97">
        <v>0</v>
      </c>
      <c r="X360" s="97">
        <v>0</v>
      </c>
      <c r="Y360" s="97">
        <v>0</v>
      </c>
      <c r="Z360" s="97">
        <v>0</v>
      </c>
      <c r="AA360" s="97">
        <v>0</v>
      </c>
      <c r="AB360" s="97">
        <v>0</v>
      </c>
      <c r="AC360" s="98">
        <v>51.308404685642302</v>
      </c>
      <c r="AD360" s="97">
        <v>0</v>
      </c>
      <c r="AE360" s="97">
        <v>0</v>
      </c>
      <c r="AF360" s="97">
        <v>0</v>
      </c>
      <c r="AG360" s="97">
        <v>51.308404685642302</v>
      </c>
      <c r="AH360" s="97">
        <v>0</v>
      </c>
      <c r="AI360" s="99">
        <f t="shared" si="132"/>
        <v>410.46723748513847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0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5533.489145316843</v>
      </c>
      <c r="C366" s="75">
        <f t="shared" ref="C366:H366" si="134">SUM(C345:C361)</f>
        <v>1954.7172855933222</v>
      </c>
      <c r="D366" s="75">
        <f t="shared" si="134"/>
        <v>13660.570672037189</v>
      </c>
      <c r="E366" s="75">
        <f t="shared" si="134"/>
        <v>5837.0019999897922</v>
      </c>
      <c r="F366" s="75">
        <f t="shared" si="134"/>
        <v>0</v>
      </c>
      <c r="G366" s="75">
        <f t="shared" si="134"/>
        <v>500.85352389091156</v>
      </c>
      <c r="H366" s="76">
        <f t="shared" si="134"/>
        <v>0</v>
      </c>
      <c r="I366" s="41">
        <f t="shared" si="130"/>
        <v>27486.632626828057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5533.489145316843</v>
      </c>
      <c r="M366" s="75">
        <f t="shared" ref="M366:R366" si="135">SUM(M345:M361)</f>
        <v>1954.7172855933222</v>
      </c>
      <c r="N366" s="75">
        <f t="shared" si="135"/>
        <v>13660.570672037189</v>
      </c>
      <c r="O366" s="75">
        <f t="shared" si="135"/>
        <v>5837.0019999897922</v>
      </c>
      <c r="P366" s="75">
        <f t="shared" si="135"/>
        <v>1460.5872959606447</v>
      </c>
      <c r="Q366" s="75">
        <f t="shared" si="135"/>
        <v>500.85352389091156</v>
      </c>
      <c r="R366" s="76">
        <f t="shared" si="135"/>
        <v>0</v>
      </c>
      <c r="S366" s="78">
        <f t="shared" si="131"/>
        <v>28947.219922788703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5336.0300061465059</v>
      </c>
      <c r="W366" s="111">
        <f t="shared" ref="W366:AH366" si="136">SUM(W345:W361)</f>
        <v>197.45913917033613</v>
      </c>
      <c r="X366" s="111">
        <f t="shared" si="136"/>
        <v>500.85352389091156</v>
      </c>
      <c r="Y366" s="111">
        <f t="shared" si="136"/>
        <v>1954.7172855933222</v>
      </c>
      <c r="Z366" s="111">
        <f t="shared" si="136"/>
        <v>5712.0185434191826</v>
      </c>
      <c r="AA366" s="111">
        <f t="shared" si="136"/>
        <v>5707.548956560735</v>
      </c>
      <c r="AB366" s="111">
        <f t="shared" si="136"/>
        <v>1460.5872959606447</v>
      </c>
      <c r="AC366" s="111">
        <f t="shared" si="136"/>
        <v>8078.0051720470656</v>
      </c>
      <c r="AD366" s="112">
        <f t="shared" si="136"/>
        <v>0</v>
      </c>
      <c r="AE366" s="112">
        <f t="shared" si="136"/>
        <v>0</v>
      </c>
      <c r="AF366" s="112">
        <f t="shared" si="136"/>
        <v>0</v>
      </c>
      <c r="AG366" s="112">
        <f t="shared" si="136"/>
        <v>7948.5521286180065</v>
      </c>
      <c r="AH366" s="112">
        <f t="shared" si="136"/>
        <v>129.4530434290586</v>
      </c>
      <c r="AI366" s="113">
        <f t="shared" si="132"/>
        <v>28947.219922788707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0.20131564387832415</v>
      </c>
      <c r="C367" s="114">
        <f t="shared" ref="C367:I367" si="137">C366/$I366</f>
        <v>7.1115196689660695E-2</v>
      </c>
      <c r="D367" s="114">
        <f t="shared" si="137"/>
        <v>0.49698960427418537</v>
      </c>
      <c r="E367" s="114">
        <f t="shared" si="137"/>
        <v>0.21235784241874153</v>
      </c>
      <c r="F367" s="114">
        <f t="shared" si="137"/>
        <v>0</v>
      </c>
      <c r="G367" s="114">
        <f t="shared" si="137"/>
        <v>1.822171273908825E-2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0.19115787837576081</v>
      </c>
      <c r="M367" s="82">
        <f t="shared" ref="M367:S367" si="138">M366/$S366</f>
        <v>6.752694354784898E-2</v>
      </c>
      <c r="N367" s="82">
        <f t="shared" si="138"/>
        <v>0.47191304410144419</v>
      </c>
      <c r="O367" s="82">
        <f t="shared" si="138"/>
        <v>0.2016429216884697</v>
      </c>
      <c r="P367" s="82">
        <f t="shared" si="138"/>
        <v>5.045691088320358E-2</v>
      </c>
      <c r="Q367" s="82">
        <f t="shared" si="138"/>
        <v>1.7302301403272737E-2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0.19413181958630779</v>
      </c>
      <c r="W367" s="118">
        <f t="shared" ref="W367:AC367" si="139">W366/$I366</f>
        <v>7.183824292016334E-3</v>
      </c>
      <c r="X367" s="118">
        <f t="shared" si="139"/>
        <v>1.822171273908825E-2</v>
      </c>
      <c r="Y367" s="118">
        <f t="shared" si="139"/>
        <v>7.1115196689660695E-2</v>
      </c>
      <c r="Z367" s="118">
        <f t="shared" si="139"/>
        <v>0.20781077918740848</v>
      </c>
      <c r="AA367" s="118">
        <f t="shared" si="139"/>
        <v>0.20764816971395536</v>
      </c>
      <c r="AB367" s="118">
        <f t="shared" si="139"/>
        <v>5.3138095007500226E-2</v>
      </c>
      <c r="AC367" s="118">
        <f t="shared" si="139"/>
        <v>0.29388849779156317</v>
      </c>
      <c r="AD367" s="118">
        <f t="shared" ref="AD367:AH367" si="140">AD366/$AI366</f>
        <v>0</v>
      </c>
      <c r="AE367" s="118">
        <f t="shared" si="140"/>
        <v>0</v>
      </c>
      <c r="AF367" s="118">
        <f t="shared" si="140"/>
        <v>0</v>
      </c>
      <c r="AG367" s="118">
        <f t="shared" si="140"/>
        <v>0.27458775488006387</v>
      </c>
      <c r="AH367" s="118">
        <f t="shared" si="140"/>
        <v>4.4720371688317696E-3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336.33284587072052</v>
      </c>
      <c r="C375" s="43">
        <v>5.2340735967431407</v>
      </c>
      <c r="D375" s="43">
        <v>149.56365302693595</v>
      </c>
      <c r="E375" s="43">
        <v>0</v>
      </c>
      <c r="F375" s="236"/>
      <c r="G375" s="43">
        <v>0</v>
      </c>
      <c r="H375" s="53">
        <v>0</v>
      </c>
      <c r="I375" s="41">
        <f t="shared" si="141"/>
        <v>491.13057249439964</v>
      </c>
      <c r="J375" s="1"/>
      <c r="K375" s="54" t="s">
        <v>16</v>
      </c>
      <c r="L375" s="43">
        <v>336.33284587072052</v>
      </c>
      <c r="M375" s="43">
        <v>5.2340735967431407</v>
      </c>
      <c r="N375" s="43">
        <v>149.56365302693595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491.13057249439964</v>
      </c>
      <c r="U375" s="100" t="s">
        <v>16</v>
      </c>
      <c r="V375" s="92">
        <v>336.33284587072052</v>
      </c>
      <c r="W375" s="92">
        <v>0</v>
      </c>
      <c r="X375" s="92">
        <v>0</v>
      </c>
      <c r="Y375" s="92">
        <v>5.2340735967431407</v>
      </c>
      <c r="Z375" s="92">
        <v>149.56365302693595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491.13057249439964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9.7760806901756823</v>
      </c>
      <c r="C376" s="46">
        <v>0</v>
      </c>
      <c r="D376" s="46">
        <v>43.992363105790524</v>
      </c>
      <c r="E376" s="46">
        <v>0</v>
      </c>
      <c r="F376" s="236"/>
      <c r="G376" s="46">
        <v>0</v>
      </c>
      <c r="H376" s="47">
        <v>0</v>
      </c>
      <c r="I376" s="48">
        <f t="shared" si="141"/>
        <v>53.768443795966206</v>
      </c>
      <c r="J376" s="1"/>
      <c r="K376" s="49" t="s">
        <v>15</v>
      </c>
      <c r="L376" s="50">
        <v>9.7760806901756823</v>
      </c>
      <c r="M376" s="50">
        <v>0</v>
      </c>
      <c r="N376" s="50">
        <v>43.992363105790524</v>
      </c>
      <c r="O376" s="50">
        <v>0</v>
      </c>
      <c r="P376" s="50">
        <v>0</v>
      </c>
      <c r="Q376" s="50">
        <v>0</v>
      </c>
      <c r="R376" s="51">
        <v>0</v>
      </c>
      <c r="S376" s="52">
        <f t="shared" si="142"/>
        <v>53.768443795966206</v>
      </c>
      <c r="U376" s="96" t="s">
        <v>59</v>
      </c>
      <c r="V376" s="97">
        <v>9.7760806901756823</v>
      </c>
      <c r="W376" s="97">
        <v>0</v>
      </c>
      <c r="X376" s="97">
        <v>0</v>
      </c>
      <c r="Y376" s="97">
        <v>0</v>
      </c>
      <c r="Z376" s="97">
        <v>43.992363105790524</v>
      </c>
      <c r="AA376" s="97">
        <v>0</v>
      </c>
      <c r="AB376" s="97">
        <v>0</v>
      </c>
      <c r="AC376" s="98">
        <v>0</v>
      </c>
      <c r="AD376" s="97">
        <v>0</v>
      </c>
      <c r="AE376" s="97">
        <v>0</v>
      </c>
      <c r="AF376" s="97">
        <v>0</v>
      </c>
      <c r="AG376" s="97">
        <v>0</v>
      </c>
      <c r="AH376" s="97">
        <v>0</v>
      </c>
      <c r="AI376" s="99">
        <f t="shared" si="143"/>
        <v>53.768443795966206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7683.7364268110032</v>
      </c>
      <c r="F377" s="236"/>
      <c r="G377" s="43">
        <v>0</v>
      </c>
      <c r="H377" s="53">
        <v>0</v>
      </c>
      <c r="I377" s="41">
        <f t="shared" si="141"/>
        <v>7683.7364268110032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7683.7364268110032</v>
      </c>
      <c r="P377" s="43">
        <v>3923.9486938299515</v>
      </c>
      <c r="Q377" s="43">
        <v>0</v>
      </c>
      <c r="R377" s="44">
        <v>0</v>
      </c>
      <c r="S377" s="45">
        <f t="shared" si="142"/>
        <v>11607.685120640956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7683.7364268110032</v>
      </c>
      <c r="AB377" s="92">
        <v>3923.9486938299515</v>
      </c>
      <c r="AC377" s="93">
        <v>0</v>
      </c>
      <c r="AD377" s="92">
        <v>0</v>
      </c>
      <c r="AE377" s="92">
        <v>0</v>
      </c>
      <c r="AF377" s="92">
        <v>0</v>
      </c>
      <c r="AG377" s="92">
        <v>0</v>
      </c>
      <c r="AH377" s="92">
        <v>0</v>
      </c>
      <c r="AI377" s="95">
        <f t="shared" si="143"/>
        <v>11607.685120640956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34.496605303999871</v>
      </c>
      <c r="F378" s="236"/>
      <c r="G378" s="46">
        <v>0</v>
      </c>
      <c r="H378" s="47">
        <v>0</v>
      </c>
      <c r="I378" s="48">
        <f t="shared" si="141"/>
        <v>34.496605303999871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34.496605303999871</v>
      </c>
      <c r="P378" s="50">
        <v>243.24428599630102</v>
      </c>
      <c r="Q378" s="50">
        <v>0</v>
      </c>
      <c r="R378" s="51">
        <v>0</v>
      </c>
      <c r="S378" s="52">
        <f t="shared" si="142"/>
        <v>277.74089130030086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3.9282929090134449</v>
      </c>
      <c r="AB378" s="97">
        <v>243.24428599630102</v>
      </c>
      <c r="AC378" s="98">
        <v>30.568312394986425</v>
      </c>
      <c r="AD378" s="97">
        <v>0</v>
      </c>
      <c r="AE378" s="97">
        <v>0</v>
      </c>
      <c r="AF378" s="97">
        <v>0</v>
      </c>
      <c r="AG378" s="97">
        <v>0</v>
      </c>
      <c r="AH378" s="97">
        <v>30.568312394986425</v>
      </c>
      <c r="AI378" s="99">
        <f t="shared" si="143"/>
        <v>277.74089130030086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0</v>
      </c>
      <c r="F379" s="236"/>
      <c r="G379" s="43">
        <v>0</v>
      </c>
      <c r="H379" s="53">
        <v>0</v>
      </c>
      <c r="I379" s="41">
        <f t="shared" si="141"/>
        <v>0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0</v>
      </c>
      <c r="P379" s="43">
        <v>0</v>
      </c>
      <c r="Q379" s="43">
        <v>0</v>
      </c>
      <c r="R379" s="44">
        <v>0</v>
      </c>
      <c r="S379" s="45">
        <f t="shared" si="142"/>
        <v>0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0</v>
      </c>
      <c r="AD379" s="92">
        <v>0</v>
      </c>
      <c r="AE379" s="92">
        <v>0</v>
      </c>
      <c r="AF379" s="92">
        <v>0</v>
      </c>
      <c r="AG379" s="92">
        <v>0</v>
      </c>
      <c r="AH379" s="92">
        <v>0</v>
      </c>
      <c r="AI379" s="95">
        <f t="shared" si="143"/>
        <v>0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2.8070060419354892</v>
      </c>
      <c r="C380" s="46">
        <v>0</v>
      </c>
      <c r="D380" s="46">
        <v>146.79365687485353</v>
      </c>
      <c r="E380" s="46">
        <v>1.9138677558650923</v>
      </c>
      <c r="F380" s="236"/>
      <c r="G380" s="46">
        <v>0</v>
      </c>
      <c r="H380" s="47">
        <v>0</v>
      </c>
      <c r="I380" s="48">
        <f t="shared" si="141"/>
        <v>151.5145306726541</v>
      </c>
      <c r="J380" s="1"/>
      <c r="K380" s="49" t="s">
        <v>17</v>
      </c>
      <c r="L380" s="50">
        <v>2.8070060419354892</v>
      </c>
      <c r="M380" s="50">
        <v>0</v>
      </c>
      <c r="N380" s="50">
        <v>146.79365687485353</v>
      </c>
      <c r="O380" s="50">
        <v>1.9138677558650923</v>
      </c>
      <c r="P380" s="50">
        <v>0.13343455438596447</v>
      </c>
      <c r="Q380" s="50">
        <v>0</v>
      </c>
      <c r="R380" s="51">
        <v>0</v>
      </c>
      <c r="S380" s="52">
        <f t="shared" si="142"/>
        <v>151.64796522704006</v>
      </c>
      <c r="U380" s="96" t="s">
        <v>17</v>
      </c>
      <c r="V380" s="97">
        <v>2.8070060419354892</v>
      </c>
      <c r="W380" s="97">
        <v>0</v>
      </c>
      <c r="X380" s="97">
        <v>0</v>
      </c>
      <c r="Y380" s="97">
        <v>0</v>
      </c>
      <c r="Z380" s="97">
        <v>146.79365687485353</v>
      </c>
      <c r="AA380" s="97">
        <v>1.7012157829912047</v>
      </c>
      <c r="AB380" s="97">
        <v>0.13343455438596447</v>
      </c>
      <c r="AC380" s="98">
        <v>0.21265197287388773</v>
      </c>
      <c r="AD380" s="97">
        <v>0</v>
      </c>
      <c r="AE380" s="97">
        <v>0</v>
      </c>
      <c r="AF380" s="97">
        <v>0</v>
      </c>
      <c r="AG380" s="97">
        <v>0</v>
      </c>
      <c r="AH380" s="97">
        <v>0.21265197287388773</v>
      </c>
      <c r="AI380" s="99">
        <f t="shared" si="143"/>
        <v>151.64796522704006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599.70187909166145</v>
      </c>
      <c r="C381" s="43">
        <v>0</v>
      </c>
      <c r="D381" s="43">
        <v>596.59477524267527</v>
      </c>
      <c r="E381" s="43">
        <v>8.3770113791920604</v>
      </c>
      <c r="F381" s="236"/>
      <c r="G381" s="43">
        <v>3.1624336627717393</v>
      </c>
      <c r="H381" s="53">
        <v>0</v>
      </c>
      <c r="I381" s="41">
        <f t="shared" si="141"/>
        <v>1207.8360993763006</v>
      </c>
      <c r="J381" s="1"/>
      <c r="K381" s="54" t="s">
        <v>19</v>
      </c>
      <c r="L381" s="43">
        <v>599.70187909166145</v>
      </c>
      <c r="M381" s="43">
        <v>0</v>
      </c>
      <c r="N381" s="43">
        <v>596.59477524267527</v>
      </c>
      <c r="O381" s="43">
        <v>8.3770113791920604</v>
      </c>
      <c r="P381" s="43">
        <v>1.7783959937397111</v>
      </c>
      <c r="Q381" s="43">
        <v>3.1624336627717393</v>
      </c>
      <c r="R381" s="44">
        <v>0</v>
      </c>
      <c r="S381" s="45">
        <f t="shared" si="142"/>
        <v>1209.6144953700402</v>
      </c>
      <c r="U381" s="100" t="s">
        <v>89</v>
      </c>
      <c r="V381" s="92">
        <v>596.98551794114269</v>
      </c>
      <c r="W381" s="92">
        <v>0.62084587244598644</v>
      </c>
      <c r="X381" s="92">
        <v>3.1624336627717393</v>
      </c>
      <c r="Y381" s="92">
        <v>0</v>
      </c>
      <c r="Z381" s="92">
        <v>582.4145966692513</v>
      </c>
      <c r="AA381" s="92">
        <v>5.558630000782137</v>
      </c>
      <c r="AB381" s="92">
        <v>1.7783959937397111</v>
      </c>
      <c r="AC381" s="93">
        <v>19.094075229906419</v>
      </c>
      <c r="AD381" s="92">
        <v>2.0955152780726345</v>
      </c>
      <c r="AE381" s="92">
        <v>0</v>
      </c>
      <c r="AF381" s="92">
        <v>0</v>
      </c>
      <c r="AG381" s="92">
        <v>14.180178573423859</v>
      </c>
      <c r="AH381" s="92">
        <v>2.8183813784099243</v>
      </c>
      <c r="AI381" s="95">
        <f t="shared" si="143"/>
        <v>1209.6144953700398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304.60268584805056</v>
      </c>
      <c r="C382" s="46">
        <v>0.22988531055261802</v>
      </c>
      <c r="D382" s="46">
        <v>23.429187616838036</v>
      </c>
      <c r="E382" s="46">
        <v>996.70728351044318</v>
      </c>
      <c r="F382" s="236"/>
      <c r="G382" s="46">
        <v>710.76224444570425</v>
      </c>
      <c r="H382" s="47">
        <v>9.6861788154193038E-2</v>
      </c>
      <c r="I382" s="48">
        <f t="shared" si="141"/>
        <v>2035.8281485197429</v>
      </c>
      <c r="J382" s="1"/>
      <c r="K382" s="49" t="s">
        <v>27</v>
      </c>
      <c r="L382" s="50">
        <v>304.60268584805056</v>
      </c>
      <c r="M382" s="50">
        <v>0.22988531055261802</v>
      </c>
      <c r="N382" s="50">
        <v>23.429187616838036</v>
      </c>
      <c r="O382" s="50">
        <v>996.70728351044318</v>
      </c>
      <c r="P382" s="50">
        <v>41.458951822149871</v>
      </c>
      <c r="Q382" s="50">
        <v>710.76224444570425</v>
      </c>
      <c r="R382" s="51">
        <v>9.6861788154193038E-2</v>
      </c>
      <c r="S382" s="52">
        <f t="shared" si="142"/>
        <v>2077.2871003418927</v>
      </c>
      <c r="U382" s="96" t="s">
        <v>27</v>
      </c>
      <c r="V382" s="97">
        <v>176.56328362088749</v>
      </c>
      <c r="W382" s="97">
        <v>127.89811316550879</v>
      </c>
      <c r="X382" s="97">
        <v>710.76224444570425</v>
      </c>
      <c r="Y382" s="97">
        <v>0.22988531055261802</v>
      </c>
      <c r="Z382" s="97">
        <v>23.429187616838036</v>
      </c>
      <c r="AA382" s="97">
        <v>966.16430787345871</v>
      </c>
      <c r="AB382" s="97">
        <v>41.458951822149871</v>
      </c>
      <c r="AC382" s="98">
        <v>30.781126486792814</v>
      </c>
      <c r="AD382" s="97">
        <v>0.14128906165424968</v>
      </c>
      <c r="AE382" s="97">
        <v>0</v>
      </c>
      <c r="AF382" s="97">
        <v>9.6861788154193038E-2</v>
      </c>
      <c r="AG382" s="97">
        <v>0</v>
      </c>
      <c r="AH382" s="97">
        <v>30.542975636984373</v>
      </c>
      <c r="AI382" s="99">
        <f t="shared" si="143"/>
        <v>2077.2871003418927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193.860697927915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193.860697927915</v>
      </c>
      <c r="J383" s="1"/>
      <c r="K383" s="54" t="s">
        <v>26</v>
      </c>
      <c r="L383" s="43">
        <v>193.860697927915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193.860697927915</v>
      </c>
      <c r="U383" s="100" t="s">
        <v>26</v>
      </c>
      <c r="V383" s="92">
        <v>192.81079973978311</v>
      </c>
      <c r="W383" s="92">
        <v>0.17707684190009257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0.87282134623178964</v>
      </c>
      <c r="AD383" s="92">
        <v>0.87282134623178964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193.860697927915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1.7043569290784037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1.7043569290784037</v>
      </c>
      <c r="J384" s="1"/>
      <c r="K384" s="49" t="s">
        <v>23</v>
      </c>
      <c r="L384" s="50">
        <v>1.7043569290784037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1.7043569290784037</v>
      </c>
      <c r="U384" s="96" t="s">
        <v>62</v>
      </c>
      <c r="V384" s="97">
        <v>1.7043569290784037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1.7043569290784037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706.2197983492805</v>
      </c>
      <c r="C385" s="43">
        <v>0</v>
      </c>
      <c r="D385" s="43">
        <v>43.802533738747528</v>
      </c>
      <c r="E385" s="43">
        <v>0</v>
      </c>
      <c r="F385" s="236"/>
      <c r="G385" s="43">
        <v>0</v>
      </c>
      <c r="H385" s="53">
        <v>0</v>
      </c>
      <c r="I385" s="41">
        <f t="shared" si="141"/>
        <v>750.02233208802807</v>
      </c>
      <c r="J385" s="1"/>
      <c r="K385" s="54" t="s">
        <v>24</v>
      </c>
      <c r="L385" s="43">
        <v>706.2197983492805</v>
      </c>
      <c r="M385" s="43">
        <v>0</v>
      </c>
      <c r="N385" s="43">
        <v>43.802533738747528</v>
      </c>
      <c r="O385" s="43">
        <v>0</v>
      </c>
      <c r="P385" s="43">
        <v>658.24386442856633</v>
      </c>
      <c r="Q385" s="43">
        <v>0</v>
      </c>
      <c r="R385" s="44">
        <v>0</v>
      </c>
      <c r="S385" s="45">
        <f t="shared" si="142"/>
        <v>1408.2661965165944</v>
      </c>
      <c r="U385" s="100" t="s">
        <v>24</v>
      </c>
      <c r="V385" s="92">
        <v>706.2197983492805</v>
      </c>
      <c r="W385" s="92">
        <v>0</v>
      </c>
      <c r="X385" s="92">
        <v>0</v>
      </c>
      <c r="Y385" s="92">
        <v>0</v>
      </c>
      <c r="Z385" s="92">
        <v>43.802533738747528</v>
      </c>
      <c r="AA385" s="92">
        <v>0</v>
      </c>
      <c r="AB385" s="92">
        <v>658.24386442856633</v>
      </c>
      <c r="AC385" s="93">
        <v>0</v>
      </c>
      <c r="AD385" s="92">
        <v>0</v>
      </c>
      <c r="AE385" s="92">
        <v>0</v>
      </c>
      <c r="AF385" s="92">
        <v>0</v>
      </c>
      <c r="AG385" s="92">
        <v>0</v>
      </c>
      <c r="AH385" s="92">
        <v>0</v>
      </c>
      <c r="AI385" s="95">
        <f t="shared" si="143"/>
        <v>1408.2661965165944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5.4313139156437078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5.4313139156437078</v>
      </c>
      <c r="J386" s="1"/>
      <c r="K386" s="49" t="s">
        <v>22</v>
      </c>
      <c r="L386" s="50">
        <v>5.4313139156437078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5.4313139156437078</v>
      </c>
      <c r="U386" s="96" t="s">
        <v>63</v>
      </c>
      <c r="V386" s="97">
        <v>5.4313139156437078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5.4313139156437078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13.028527619034453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13.028527619034453</v>
      </c>
      <c r="J387" s="1"/>
      <c r="K387" s="55" t="s">
        <v>66</v>
      </c>
      <c r="L387" s="43">
        <v>13.028527619034453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13.028527619034453</v>
      </c>
      <c r="U387" s="101" t="s">
        <v>64</v>
      </c>
      <c r="V387" s="92">
        <v>7.6161759879653328</v>
      </c>
      <c r="W387" s="92">
        <v>0.1986259867633281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4.5365098612531201</v>
      </c>
      <c r="AD387" s="94">
        <v>4.5365098612531201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12.351311835981781</v>
      </c>
      <c r="AJ387">
        <f t="shared" si="144"/>
        <v>0.67721578305267194</v>
      </c>
      <c r="AS387"/>
      <c r="BH387"/>
    </row>
    <row r="388" spans="1:60">
      <c r="A388" s="28" t="s">
        <v>25</v>
      </c>
      <c r="B388" s="56">
        <v>13.028527619034453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13.028527619034453</v>
      </c>
      <c r="J388" s="1"/>
      <c r="K388" s="59" t="s">
        <v>25</v>
      </c>
      <c r="L388" s="60">
        <v>13.028527619034453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13.028527619034453</v>
      </c>
      <c r="U388" s="102" t="s">
        <v>68</v>
      </c>
      <c r="V388" s="103">
        <v>8.0446573759341753</v>
      </c>
      <c r="W388" s="103">
        <v>0.1986259867633281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4.7852442563369522</v>
      </c>
      <c r="AD388" s="103">
        <v>4.7852442563369522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13.028527619034456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2173.465192283496</v>
      </c>
      <c r="C392" s="75">
        <f t="shared" ref="C392:H392" si="145">SUM(C371:C387)</f>
        <v>5.4639589072957584</v>
      </c>
      <c r="D392" s="75">
        <f t="shared" si="145"/>
        <v>1004.1761696058409</v>
      </c>
      <c r="E392" s="75">
        <f t="shared" si="145"/>
        <v>8725.2311947605031</v>
      </c>
      <c r="F392" s="75">
        <f t="shared" si="145"/>
        <v>0</v>
      </c>
      <c r="G392" s="75">
        <f t="shared" si="145"/>
        <v>713.92467810847597</v>
      </c>
      <c r="H392" s="76">
        <f t="shared" si="145"/>
        <v>9.6861788154193038E-2</v>
      </c>
      <c r="I392" s="41">
        <f t="shared" si="141"/>
        <v>12622.358055453766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2173.465192283496</v>
      </c>
      <c r="M392" s="75">
        <f t="shared" ref="M392:R392" si="146">SUM(M371:M387)</f>
        <v>5.4639589072957584</v>
      </c>
      <c r="N392" s="75">
        <f t="shared" si="146"/>
        <v>1004.1761696058409</v>
      </c>
      <c r="O392" s="75">
        <f t="shared" si="146"/>
        <v>8725.2311947605031</v>
      </c>
      <c r="P392" s="75">
        <f t="shared" si="146"/>
        <v>4868.8076266250946</v>
      </c>
      <c r="Q392" s="75">
        <f t="shared" si="146"/>
        <v>713.92467810847597</v>
      </c>
      <c r="R392" s="76">
        <f t="shared" si="146"/>
        <v>9.6861788154193038E-2</v>
      </c>
      <c r="S392" s="78">
        <f t="shared" si="142"/>
        <v>17491.165682078863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2036.2471790866125</v>
      </c>
      <c r="W392" s="111">
        <f t="shared" ref="W392:AH392" si="147">SUM(W371:W387)</f>
        <v>128.89466186661818</v>
      </c>
      <c r="X392" s="111">
        <f t="shared" si="147"/>
        <v>713.92467810847597</v>
      </c>
      <c r="Y392" s="111">
        <f t="shared" si="147"/>
        <v>5.4639589072957584</v>
      </c>
      <c r="Z392" s="111">
        <f t="shared" si="147"/>
        <v>989.9959910324169</v>
      </c>
      <c r="AA392" s="111">
        <f t="shared" si="147"/>
        <v>8661.0888733772481</v>
      </c>
      <c r="AB392" s="111">
        <f t="shared" si="147"/>
        <v>4868.8076266250946</v>
      </c>
      <c r="AC392" s="111">
        <f t="shared" si="147"/>
        <v>86.065497292044455</v>
      </c>
      <c r="AD392" s="112">
        <f t="shared" si="147"/>
        <v>7.6461355472117933</v>
      </c>
      <c r="AE392" s="112">
        <f t="shared" si="147"/>
        <v>0</v>
      </c>
      <c r="AF392" s="112">
        <f t="shared" si="147"/>
        <v>9.6861788154193038E-2</v>
      </c>
      <c r="AG392" s="112">
        <f t="shared" si="147"/>
        <v>14.180178573423859</v>
      </c>
      <c r="AH392" s="112">
        <f t="shared" si="147"/>
        <v>64.142321383254611</v>
      </c>
      <c r="AI392" s="113">
        <f t="shared" si="143"/>
        <v>17490.488466295807</v>
      </c>
      <c r="AJ392">
        <f t="shared" si="144"/>
        <v>0.6772157830564538</v>
      </c>
      <c r="AS392"/>
      <c r="BH392"/>
    </row>
    <row r="393" spans="1:60" s="4" customFormat="1" ht="15" thickBot="1">
      <c r="A393" s="32" t="s">
        <v>87</v>
      </c>
      <c r="B393" s="114">
        <f>B392/$I392</f>
        <v>0.1721916921334998</v>
      </c>
      <c r="C393" s="114">
        <f t="shared" ref="C393:I393" si="148">C392/$I392</f>
        <v>4.3287940995580737E-4</v>
      </c>
      <c r="D393" s="114">
        <f t="shared" si="148"/>
        <v>7.9555354490357263E-2</v>
      </c>
      <c r="E393" s="114">
        <f t="shared" si="148"/>
        <v>0.69125207480472128</v>
      </c>
      <c r="F393" s="114">
        <f t="shared" si="148"/>
        <v>0</v>
      </c>
      <c r="G393" s="114">
        <f t="shared" si="148"/>
        <v>5.6560325334774446E-2</v>
      </c>
      <c r="H393" s="115">
        <f t="shared" si="148"/>
        <v>7.6738266913876519E-6</v>
      </c>
      <c r="I393" s="116">
        <f t="shared" si="148"/>
        <v>1</v>
      </c>
      <c r="J393"/>
      <c r="K393" s="81" t="s">
        <v>87</v>
      </c>
      <c r="L393" s="82">
        <f>L392/$S392</f>
        <v>0.12426074006664917</v>
      </c>
      <c r="M393" s="82">
        <f t="shared" ref="M393:S393" si="149">M392/$S392</f>
        <v>3.1238392035209142E-4</v>
      </c>
      <c r="N393" s="82">
        <f t="shared" si="149"/>
        <v>5.7410477257939525E-2</v>
      </c>
      <c r="O393" s="82">
        <f t="shared" si="149"/>
        <v>0.49883646140864241</v>
      </c>
      <c r="P393" s="82">
        <f t="shared" si="149"/>
        <v>0.27835809888952046</v>
      </c>
      <c r="Q393" s="82">
        <f t="shared" si="149"/>
        <v>4.0816300702013843E-2</v>
      </c>
      <c r="R393" s="83">
        <f t="shared" si="149"/>
        <v>5.5377548823653246E-6</v>
      </c>
      <c r="S393" s="84">
        <f t="shared" si="149"/>
        <v>1</v>
      </c>
      <c r="U393" s="117" t="s">
        <v>87</v>
      </c>
      <c r="V393" s="118">
        <f>V392/$I392</f>
        <v>0.16132066370964715</v>
      </c>
      <c r="W393" s="118">
        <f t="shared" ref="W393:AC393" si="150">W392/$I392</f>
        <v>1.0211615080189111E-2</v>
      </c>
      <c r="X393" s="118">
        <f t="shared" si="150"/>
        <v>5.6560325334774446E-2</v>
      </c>
      <c r="Y393" s="118">
        <f t="shared" si="150"/>
        <v>4.3287940995580737E-4</v>
      </c>
      <c r="Z393" s="118">
        <f t="shared" si="150"/>
        <v>7.843193693944274E-2</v>
      </c>
      <c r="AA393" s="118">
        <f t="shared" si="150"/>
        <v>0.6861704314935857</v>
      </c>
      <c r="AB393" s="118">
        <f t="shared" si="150"/>
        <v>0.38572884759210424</v>
      </c>
      <c r="AC393" s="118">
        <f t="shared" si="150"/>
        <v>6.8184959509097415E-3</v>
      </c>
      <c r="AD393" s="118">
        <f t="shared" ref="AD393:AH393" si="151">AD392/$AI392</f>
        <v>4.3715963461774703E-4</v>
      </c>
      <c r="AE393" s="118">
        <f t="shared" si="151"/>
        <v>0</v>
      </c>
      <c r="AF393" s="118">
        <f t="shared" si="151"/>
        <v>5.5379692991905755E-6</v>
      </c>
      <c r="AG393" s="118">
        <f t="shared" si="151"/>
        <v>8.1073656694889229E-4</v>
      </c>
      <c r="AH393" s="118">
        <f t="shared" si="151"/>
        <v>3.667268727620555E-3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2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42.037248288988842</v>
      </c>
      <c r="C401" s="43">
        <v>2.2407914866198766</v>
      </c>
      <c r="D401" s="43">
        <v>13.624012238648852</v>
      </c>
      <c r="E401" s="43">
        <v>0</v>
      </c>
      <c r="F401" s="236"/>
      <c r="G401" s="43">
        <v>0</v>
      </c>
      <c r="H401" s="53">
        <v>0</v>
      </c>
      <c r="I401" s="41">
        <f t="shared" si="152"/>
        <v>57.902052014257571</v>
      </c>
      <c r="J401" s="1"/>
      <c r="K401" s="54" t="s">
        <v>16</v>
      </c>
      <c r="L401" s="43">
        <v>42.037248288988842</v>
      </c>
      <c r="M401" s="43">
        <v>2.2407914866198766</v>
      </c>
      <c r="N401" s="43">
        <v>13.624012238648852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57.902052014257571</v>
      </c>
      <c r="U401" s="100" t="s">
        <v>16</v>
      </c>
      <c r="V401" s="92">
        <v>42.037248288988842</v>
      </c>
      <c r="W401" s="92">
        <v>0</v>
      </c>
      <c r="X401" s="92">
        <v>0</v>
      </c>
      <c r="Y401" s="92">
        <v>2.2407914866198766</v>
      </c>
      <c r="Z401" s="92">
        <v>13.624012238648852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57.902052014257571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1.1387695491631906</v>
      </c>
      <c r="C402" s="46">
        <v>6.0702001554541134E-2</v>
      </c>
      <c r="D402" s="46">
        <v>0.3690681694516102</v>
      </c>
      <c r="E402" s="46">
        <v>0</v>
      </c>
      <c r="F402" s="236"/>
      <c r="G402" s="46">
        <v>0</v>
      </c>
      <c r="H402" s="47">
        <v>0</v>
      </c>
      <c r="I402" s="48">
        <f t="shared" si="152"/>
        <v>1.5685397201693421</v>
      </c>
      <c r="J402" s="1"/>
      <c r="K402" s="49" t="s">
        <v>15</v>
      </c>
      <c r="L402" s="50">
        <v>1.1387695491631906</v>
      </c>
      <c r="M402" s="50">
        <v>6.0702001554541134E-2</v>
      </c>
      <c r="N402" s="50">
        <v>0.3690681694516102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1.5685397201693421</v>
      </c>
      <c r="U402" s="96" t="s">
        <v>59</v>
      </c>
      <c r="V402" s="97">
        <v>1.1387695491631906</v>
      </c>
      <c r="W402" s="97">
        <v>0</v>
      </c>
      <c r="X402" s="97">
        <v>0</v>
      </c>
      <c r="Y402" s="97">
        <v>6.0702001554541134E-2</v>
      </c>
      <c r="Z402" s="97">
        <v>0.3690681694516102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1.5685397201693421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4.322785451301173</v>
      </c>
      <c r="F403" s="236"/>
      <c r="G403" s="43">
        <v>0</v>
      </c>
      <c r="H403" s="53">
        <v>0</v>
      </c>
      <c r="I403" s="41">
        <f t="shared" si="152"/>
        <v>4.322785451301173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4.322785451301173</v>
      </c>
      <c r="P403" s="43">
        <v>34.133463516558834</v>
      </c>
      <c r="Q403" s="43">
        <v>0</v>
      </c>
      <c r="R403" s="44">
        <v>0</v>
      </c>
      <c r="S403" s="45">
        <f t="shared" si="153"/>
        <v>38.456248967860006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4.322785451301173</v>
      </c>
      <c r="AB403" s="92">
        <v>34.133463516558834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38.456248967860006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0</v>
      </c>
      <c r="D404" s="46">
        <v>0</v>
      </c>
      <c r="E404" s="46">
        <v>0</v>
      </c>
      <c r="F404" s="236"/>
      <c r="G404" s="46">
        <v>0</v>
      </c>
      <c r="H404" s="47">
        <v>0</v>
      </c>
      <c r="I404" s="48">
        <f t="shared" si="152"/>
        <v>0</v>
      </c>
      <c r="J404" s="1"/>
      <c r="K404" s="49" t="s">
        <v>12</v>
      </c>
      <c r="L404" s="50">
        <v>0</v>
      </c>
      <c r="M404" s="50">
        <v>0</v>
      </c>
      <c r="N404" s="50">
        <v>0</v>
      </c>
      <c r="O404" s="50">
        <v>0</v>
      </c>
      <c r="P404" s="50">
        <v>8.6189106162723377</v>
      </c>
      <c r="Q404" s="50">
        <v>0</v>
      </c>
      <c r="R404" s="51">
        <v>0</v>
      </c>
      <c r="S404" s="52">
        <f t="shared" si="153"/>
        <v>8.6189106162723377</v>
      </c>
      <c r="U404" s="96" t="s">
        <v>12</v>
      </c>
      <c r="V404" s="97">
        <v>0</v>
      </c>
      <c r="W404" s="97">
        <v>0</v>
      </c>
      <c r="X404" s="97">
        <v>0</v>
      </c>
      <c r="Y404" s="97">
        <v>0</v>
      </c>
      <c r="Z404" s="97">
        <v>0</v>
      </c>
      <c r="AA404" s="97">
        <v>0</v>
      </c>
      <c r="AB404" s="97">
        <v>8.6189106162723377</v>
      </c>
      <c r="AC404" s="98">
        <v>0</v>
      </c>
      <c r="AD404" s="97">
        <v>0</v>
      </c>
      <c r="AE404" s="97">
        <v>0</v>
      </c>
      <c r="AF404" s="97">
        <v>0</v>
      </c>
      <c r="AG404" s="97">
        <v>0</v>
      </c>
      <c r="AH404" s="97">
        <v>0</v>
      </c>
      <c r="AI404" s="99">
        <f t="shared" si="154"/>
        <v>8.6189106162723377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0</v>
      </c>
      <c r="C406" s="46">
        <v>0</v>
      </c>
      <c r="D406" s="46">
        <v>0</v>
      </c>
      <c r="E406" s="46">
        <v>6.3923282211062462</v>
      </c>
      <c r="F406" s="236"/>
      <c r="G406" s="46">
        <v>0</v>
      </c>
      <c r="H406" s="47">
        <v>0</v>
      </c>
      <c r="I406" s="48">
        <f t="shared" si="152"/>
        <v>6.3923282211062462</v>
      </c>
      <c r="J406" s="1"/>
      <c r="K406" s="49" t="s">
        <v>17</v>
      </c>
      <c r="L406" s="50">
        <v>0</v>
      </c>
      <c r="M406" s="50">
        <v>0</v>
      </c>
      <c r="N406" s="50">
        <v>0</v>
      </c>
      <c r="O406" s="50">
        <v>6.3923282211062462</v>
      </c>
      <c r="P406" s="50">
        <v>0</v>
      </c>
      <c r="Q406" s="50">
        <v>0</v>
      </c>
      <c r="R406" s="51">
        <v>0</v>
      </c>
      <c r="S406" s="52">
        <f t="shared" si="153"/>
        <v>6.3923282211062462</v>
      </c>
      <c r="U406" s="96" t="s">
        <v>17</v>
      </c>
      <c r="V406" s="97">
        <v>0</v>
      </c>
      <c r="W406" s="97">
        <v>0</v>
      </c>
      <c r="X406" s="97">
        <v>0</v>
      </c>
      <c r="Y406" s="97">
        <v>0</v>
      </c>
      <c r="Z406" s="97">
        <v>0</v>
      </c>
      <c r="AA406" s="97">
        <v>0</v>
      </c>
      <c r="AB406" s="97">
        <v>0</v>
      </c>
      <c r="AC406" s="98">
        <v>6.3923282211062462</v>
      </c>
      <c r="AD406" s="97">
        <v>0</v>
      </c>
      <c r="AE406" s="97">
        <v>0</v>
      </c>
      <c r="AF406" s="97">
        <v>0</v>
      </c>
      <c r="AG406" s="97">
        <v>0</v>
      </c>
      <c r="AH406" s="97">
        <v>6.3923282211062462</v>
      </c>
      <c r="AI406" s="99">
        <f t="shared" si="154"/>
        <v>6.3923282211062462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81.438695365235233</v>
      </c>
      <c r="C407" s="43">
        <v>672.8195656901413</v>
      </c>
      <c r="D407" s="43">
        <v>461.76332771384398</v>
      </c>
      <c r="E407" s="43">
        <v>149.63935870776453</v>
      </c>
      <c r="F407" s="236"/>
      <c r="G407" s="43">
        <v>0</v>
      </c>
      <c r="H407" s="53">
        <v>0</v>
      </c>
      <c r="I407" s="41">
        <f t="shared" si="152"/>
        <v>1365.6609474769853</v>
      </c>
      <c r="J407" s="1"/>
      <c r="K407" s="54" t="s">
        <v>19</v>
      </c>
      <c r="L407" s="43">
        <v>81.438695365235233</v>
      </c>
      <c r="M407" s="43">
        <v>672.8195656901413</v>
      </c>
      <c r="N407" s="43">
        <v>461.76332771384398</v>
      </c>
      <c r="O407" s="43">
        <v>149.63935870776453</v>
      </c>
      <c r="P407" s="43">
        <v>0</v>
      </c>
      <c r="Q407" s="43">
        <v>0</v>
      </c>
      <c r="R407" s="44">
        <v>0</v>
      </c>
      <c r="S407" s="45">
        <f t="shared" si="153"/>
        <v>1365.6609474769853</v>
      </c>
      <c r="U407" s="100" t="s">
        <v>89</v>
      </c>
      <c r="V407" s="92">
        <v>81.438695365235233</v>
      </c>
      <c r="W407" s="92">
        <v>0</v>
      </c>
      <c r="X407" s="92">
        <v>0</v>
      </c>
      <c r="Y407" s="92">
        <v>672.8195656901413</v>
      </c>
      <c r="Z407" s="92">
        <v>461.76332771384398</v>
      </c>
      <c r="AA407" s="92">
        <v>149.63935870776453</v>
      </c>
      <c r="AB407" s="92">
        <v>0</v>
      </c>
      <c r="AC407" s="93">
        <v>0</v>
      </c>
      <c r="AD407" s="92">
        <v>0</v>
      </c>
      <c r="AE407" s="92">
        <v>0</v>
      </c>
      <c r="AF407" s="92">
        <v>0</v>
      </c>
      <c r="AG407" s="92">
        <v>0</v>
      </c>
      <c r="AH407" s="92">
        <v>0</v>
      </c>
      <c r="AI407" s="95">
        <f t="shared" si="154"/>
        <v>1365.6609474769853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65.278848508570888</v>
      </c>
      <c r="C408" s="46">
        <v>7.6682214802830968</v>
      </c>
      <c r="D408" s="46">
        <v>45.142638676436938</v>
      </c>
      <c r="E408" s="46">
        <v>988.66154764298653</v>
      </c>
      <c r="F408" s="236"/>
      <c r="G408" s="46">
        <v>145.83625323413514</v>
      </c>
      <c r="H408" s="47">
        <v>0</v>
      </c>
      <c r="I408" s="48">
        <f t="shared" si="152"/>
        <v>1252.5875095424126</v>
      </c>
      <c r="J408" s="1"/>
      <c r="K408" s="49" t="s">
        <v>27</v>
      </c>
      <c r="L408" s="50">
        <v>65.278848508570888</v>
      </c>
      <c r="M408" s="50">
        <v>7.6682214802830968</v>
      </c>
      <c r="N408" s="50">
        <v>45.142638676436938</v>
      </c>
      <c r="O408" s="50">
        <v>988.66154764298653</v>
      </c>
      <c r="P408" s="50">
        <v>2.0025352131158485</v>
      </c>
      <c r="Q408" s="50">
        <v>145.83625323413514</v>
      </c>
      <c r="R408" s="51">
        <v>0</v>
      </c>
      <c r="S408" s="52">
        <f t="shared" si="153"/>
        <v>1254.5900447555282</v>
      </c>
      <c r="U408" s="96" t="s">
        <v>27</v>
      </c>
      <c r="V408" s="97">
        <v>16.479464503887009</v>
      </c>
      <c r="W408" s="97">
        <v>35.410255393783622</v>
      </c>
      <c r="X408" s="97">
        <v>145.83625323413514</v>
      </c>
      <c r="Y408" s="97">
        <v>7.6682214802830968</v>
      </c>
      <c r="Z408" s="97">
        <v>45.142638676436938</v>
      </c>
      <c r="AA408" s="97">
        <v>987.04877356462032</v>
      </c>
      <c r="AB408" s="97">
        <v>2.0025352131158485</v>
      </c>
      <c r="AC408" s="98">
        <v>15.001902689266462</v>
      </c>
      <c r="AD408" s="97">
        <v>13.389128610900263</v>
      </c>
      <c r="AE408" s="97">
        <v>0</v>
      </c>
      <c r="AF408" s="97">
        <v>0</v>
      </c>
      <c r="AG408" s="97">
        <v>0</v>
      </c>
      <c r="AH408" s="97">
        <v>1.6127740783661979</v>
      </c>
      <c r="AI408" s="99">
        <f t="shared" si="154"/>
        <v>1254.5900447555284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19.273193764783962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19.273193764783962</v>
      </c>
      <c r="J409" s="1"/>
      <c r="K409" s="54" t="s">
        <v>26</v>
      </c>
      <c r="L409" s="43">
        <v>19.273193764783962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19.273193764783962</v>
      </c>
      <c r="U409" s="100" t="s">
        <v>26</v>
      </c>
      <c r="V409" s="92">
        <v>19.273193764783962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0</v>
      </c>
      <c r="AD409" s="92">
        <v>0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19.273193764783962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0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0</v>
      </c>
      <c r="J410" s="1"/>
      <c r="K410" s="49" t="s">
        <v>23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0</v>
      </c>
      <c r="U410" s="96" t="s">
        <v>62</v>
      </c>
      <c r="V410" s="97">
        <v>0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0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7.8936123963821441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7.8936123963821441</v>
      </c>
      <c r="J411" s="1"/>
      <c r="K411" s="54" t="s">
        <v>24</v>
      </c>
      <c r="L411" s="43">
        <v>7.8936123963821441</v>
      </c>
      <c r="M411" s="43">
        <v>0</v>
      </c>
      <c r="N411" s="43">
        <v>0</v>
      </c>
      <c r="O411" s="43">
        <v>0</v>
      </c>
      <c r="P411" s="43">
        <v>2.2369900476979616</v>
      </c>
      <c r="Q411" s="43">
        <v>0</v>
      </c>
      <c r="R411" s="44">
        <v>0</v>
      </c>
      <c r="S411" s="45">
        <f t="shared" si="153"/>
        <v>10.130602444080106</v>
      </c>
      <c r="U411" s="100" t="s">
        <v>24</v>
      </c>
      <c r="V411" s="92">
        <v>7.8936123963821441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2.2369900476979616</v>
      </c>
      <c r="AC411" s="93">
        <v>0</v>
      </c>
      <c r="AD411" s="92">
        <v>0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10.130602444080106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152"/>
        <v>0</v>
      </c>
      <c r="J412" s="1"/>
      <c r="K412" s="49" t="s">
        <v>22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</v>
      </c>
      <c r="U412" s="96" t="s">
        <v>63</v>
      </c>
      <c r="V412" s="97">
        <v>0</v>
      </c>
      <c r="W412" s="97">
        <v>0</v>
      </c>
      <c r="X412" s="97">
        <v>0</v>
      </c>
      <c r="Y412" s="97">
        <v>0</v>
      </c>
      <c r="Z412" s="97">
        <v>0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0.59676999431037869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0.59676999431037869</v>
      </c>
      <c r="J413" s="1"/>
      <c r="K413" s="55" t="s">
        <v>66</v>
      </c>
      <c r="L413" s="43">
        <v>0.59676999431037869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0.59676999431037869</v>
      </c>
      <c r="U413" s="101" t="s">
        <v>64</v>
      </c>
      <c r="V413" s="92">
        <v>0.59676999431037869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0.59676999431037869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0.59676999431037869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0.59676999431037869</v>
      </c>
      <c r="J414" s="1"/>
      <c r="K414" s="59" t="s">
        <v>25</v>
      </c>
      <c r="L414" s="60">
        <v>0.59676999431037869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0.59676999431037869</v>
      </c>
      <c r="U414" s="102" t="s">
        <v>68</v>
      </c>
      <c r="V414" s="103">
        <v>0.59676999431037869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0.59676999431037869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217.65713786743467</v>
      </c>
      <c r="C418" s="75">
        <f t="shared" ref="C418:H418" si="156">SUM(C397:C413)</f>
        <v>682.78928065859884</v>
      </c>
      <c r="D418" s="75">
        <f t="shared" si="156"/>
        <v>520.89904679838139</v>
      </c>
      <c r="E418" s="75">
        <f t="shared" si="156"/>
        <v>1149.0160200231585</v>
      </c>
      <c r="F418" s="75">
        <f t="shared" si="156"/>
        <v>0</v>
      </c>
      <c r="G418" s="75">
        <f t="shared" si="156"/>
        <v>145.83625323413514</v>
      </c>
      <c r="H418" s="76">
        <f t="shared" si="156"/>
        <v>0</v>
      </c>
      <c r="I418" s="41">
        <f t="shared" si="152"/>
        <v>2716.1977385817086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217.65713786743467</v>
      </c>
      <c r="M418" s="75">
        <f t="shared" ref="M418:R418" si="157">SUM(M397:M413)</f>
        <v>682.78928065859884</v>
      </c>
      <c r="N418" s="75">
        <f t="shared" si="157"/>
        <v>520.89904679838139</v>
      </c>
      <c r="O418" s="75">
        <f t="shared" si="157"/>
        <v>1149.0160200231585</v>
      </c>
      <c r="P418" s="75">
        <f t="shared" si="157"/>
        <v>46.991899393644985</v>
      </c>
      <c r="Q418" s="75">
        <f t="shared" si="157"/>
        <v>145.83625323413514</v>
      </c>
      <c r="R418" s="76">
        <f t="shared" si="157"/>
        <v>0</v>
      </c>
      <c r="S418" s="78">
        <f t="shared" si="153"/>
        <v>2763.1896379753534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168.85775386275077</v>
      </c>
      <c r="W418" s="111">
        <f t="shared" ref="W418:AH418" si="158">SUM(W397:W413)</f>
        <v>35.410255393783622</v>
      </c>
      <c r="X418" s="111">
        <f t="shared" si="158"/>
        <v>145.83625323413514</v>
      </c>
      <c r="Y418" s="111">
        <f t="shared" si="158"/>
        <v>682.78928065859884</v>
      </c>
      <c r="Z418" s="111">
        <f t="shared" si="158"/>
        <v>520.89904679838139</v>
      </c>
      <c r="AA418" s="111">
        <f t="shared" si="158"/>
        <v>1141.0109177236859</v>
      </c>
      <c r="AB418" s="111">
        <f t="shared" si="158"/>
        <v>46.991899393644985</v>
      </c>
      <c r="AC418" s="111">
        <f t="shared" si="158"/>
        <v>21.394230910372709</v>
      </c>
      <c r="AD418" s="112">
        <f t="shared" si="158"/>
        <v>13.389128610900263</v>
      </c>
      <c r="AE418" s="112">
        <f t="shared" si="158"/>
        <v>0</v>
      </c>
      <c r="AF418" s="112">
        <f t="shared" si="158"/>
        <v>0</v>
      </c>
      <c r="AG418" s="112">
        <f t="shared" si="158"/>
        <v>0</v>
      </c>
      <c r="AH418" s="112">
        <f t="shared" si="158"/>
        <v>8.0051022994724441</v>
      </c>
      <c r="AI418" s="113">
        <f t="shared" si="154"/>
        <v>2763.189637975353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8.0133023739680551E-2</v>
      </c>
      <c r="C419" s="114">
        <f t="shared" ref="C419:I419" si="159">C418/$I418</f>
        <v>0.25137686809765347</v>
      </c>
      <c r="D419" s="114">
        <f t="shared" si="159"/>
        <v>0.19177508301379204</v>
      </c>
      <c r="E419" s="114">
        <f t="shared" si="159"/>
        <v>0.42302370100018172</v>
      </c>
      <c r="F419" s="114">
        <f t="shared" si="159"/>
        <v>0</v>
      </c>
      <c r="G419" s="114">
        <f t="shared" si="159"/>
        <v>5.3691324148692168E-2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7.8770249741858686E-2</v>
      </c>
      <c r="M419" s="82">
        <f t="shared" ref="M419:S419" si="160">M418/$S418</f>
        <v>0.24710185333457343</v>
      </c>
      <c r="N419" s="82">
        <f t="shared" si="160"/>
        <v>0.18851367985733145</v>
      </c>
      <c r="O419" s="82">
        <f t="shared" si="160"/>
        <v>0.41582959208875236</v>
      </c>
      <c r="P419" s="82">
        <f t="shared" si="160"/>
        <v>1.7006396791527101E-2</v>
      </c>
      <c r="Q419" s="82">
        <f t="shared" si="160"/>
        <v>5.277822818595701E-2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6.2166959151847917E-2</v>
      </c>
      <c r="W419" s="118">
        <f t="shared" ref="W419:AC419" si="161">W418/$I418</f>
        <v>1.3036700123413496E-2</v>
      </c>
      <c r="X419" s="118">
        <f t="shared" si="161"/>
        <v>5.3691324148692168E-2</v>
      </c>
      <c r="Y419" s="118">
        <f t="shared" si="161"/>
        <v>0.25137686809765347</v>
      </c>
      <c r="Z419" s="118">
        <f t="shared" si="161"/>
        <v>0.19177508301379204</v>
      </c>
      <c r="AA419" s="118">
        <f t="shared" si="161"/>
        <v>0.42007652886106772</v>
      </c>
      <c r="AB419" s="118">
        <f t="shared" si="161"/>
        <v>1.7300617965385061E-2</v>
      </c>
      <c r="AC419" s="118">
        <f t="shared" si="161"/>
        <v>7.8765366035331193E-3</v>
      </c>
      <c r="AD419" s="118">
        <f t="shared" ref="AD419:AH419" si="162">AD418/$AI418</f>
        <v>4.8455337364071609E-3</v>
      </c>
      <c r="AE419" s="118">
        <f t="shared" si="162"/>
        <v>0</v>
      </c>
      <c r="AF419" s="118">
        <f t="shared" si="162"/>
        <v>0</v>
      </c>
      <c r="AG419" s="118">
        <f t="shared" si="162"/>
        <v>0</v>
      </c>
      <c r="AH419" s="118">
        <f t="shared" si="162"/>
        <v>2.8970513603032871E-3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3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81.10180687488571</v>
      </c>
      <c r="C427" s="43">
        <v>0</v>
      </c>
      <c r="D427" s="43">
        <v>25.215534707247844</v>
      </c>
      <c r="E427" s="43">
        <v>0</v>
      </c>
      <c r="F427" s="236"/>
      <c r="G427" s="43">
        <v>0</v>
      </c>
      <c r="H427" s="53">
        <v>0</v>
      </c>
      <c r="I427" s="41">
        <f t="shared" si="163"/>
        <v>106.31734158213355</v>
      </c>
      <c r="J427" s="1"/>
      <c r="K427" s="54" t="s">
        <v>16</v>
      </c>
      <c r="L427" s="43">
        <v>81.10180687488571</v>
      </c>
      <c r="M427" s="43">
        <v>0</v>
      </c>
      <c r="N427" s="43">
        <v>25.215534707247844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106.31734158213355</v>
      </c>
      <c r="U427" s="100" t="s">
        <v>16</v>
      </c>
      <c r="V427" s="92">
        <v>81.10180687488571</v>
      </c>
      <c r="W427" s="92">
        <v>0</v>
      </c>
      <c r="X427" s="92">
        <v>0</v>
      </c>
      <c r="Y427" s="92">
        <v>0</v>
      </c>
      <c r="Z427" s="92">
        <v>25.215534707247844</v>
      </c>
      <c r="AA427" s="92">
        <v>0</v>
      </c>
      <c r="AB427" s="92">
        <v>0</v>
      </c>
      <c r="AC427" s="93">
        <v>0</v>
      </c>
      <c r="AD427" s="94">
        <v>0</v>
      </c>
      <c r="AE427" s="94">
        <v>0</v>
      </c>
      <c r="AF427" s="94">
        <v>0</v>
      </c>
      <c r="AG427" s="94">
        <v>0</v>
      </c>
      <c r="AH427" s="94">
        <v>0</v>
      </c>
      <c r="AI427" s="95">
        <f t="shared" si="165"/>
        <v>106.31734158213355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16.110656151309506</v>
      </c>
      <c r="C428" s="46">
        <v>0</v>
      </c>
      <c r="D428" s="46">
        <v>0</v>
      </c>
      <c r="E428" s="46">
        <v>0</v>
      </c>
      <c r="F428" s="236"/>
      <c r="G428" s="46">
        <v>0</v>
      </c>
      <c r="H428" s="47">
        <v>0</v>
      </c>
      <c r="I428" s="48">
        <f t="shared" si="163"/>
        <v>16.110656151309506</v>
      </c>
      <c r="J428" s="1"/>
      <c r="K428" s="49" t="s">
        <v>15</v>
      </c>
      <c r="L428" s="50">
        <v>16.110656151309506</v>
      </c>
      <c r="M428" s="50">
        <v>0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f t="shared" si="164"/>
        <v>16.110656151309506</v>
      </c>
      <c r="U428" s="96" t="s">
        <v>59</v>
      </c>
      <c r="V428" s="97">
        <v>13.694057728613082</v>
      </c>
      <c r="W428" s="97">
        <v>0</v>
      </c>
      <c r="X428" s="97">
        <v>0</v>
      </c>
      <c r="Y428" s="97">
        <v>0</v>
      </c>
      <c r="Z428" s="97">
        <v>0</v>
      </c>
      <c r="AA428" s="97">
        <v>0</v>
      </c>
      <c r="AB428" s="97">
        <v>0</v>
      </c>
      <c r="AC428" s="98">
        <v>2.4165984226964263</v>
      </c>
      <c r="AD428" s="97">
        <v>2.4165984226964263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16.110656151309509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12.275151399912215</v>
      </c>
      <c r="F429" s="236"/>
      <c r="G429" s="43">
        <v>0</v>
      </c>
      <c r="H429" s="53">
        <v>0</v>
      </c>
      <c r="I429" s="41">
        <f t="shared" si="163"/>
        <v>12.275151399912215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12.275151399912215</v>
      </c>
      <c r="P429" s="43">
        <v>437.09200011726671</v>
      </c>
      <c r="Q429" s="43">
        <v>0</v>
      </c>
      <c r="R429" s="44">
        <v>0</v>
      </c>
      <c r="S429" s="45">
        <f t="shared" si="164"/>
        <v>449.36715151717891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0.33658507458560261</v>
      </c>
      <c r="AB429" s="92">
        <v>437.09200011726671</v>
      </c>
      <c r="AC429" s="93">
        <v>11.93856632532661</v>
      </c>
      <c r="AD429" s="92">
        <v>0</v>
      </c>
      <c r="AE429" s="92">
        <v>0</v>
      </c>
      <c r="AF429" s="92">
        <v>0</v>
      </c>
      <c r="AG429" s="92">
        <v>0</v>
      </c>
      <c r="AH429" s="92">
        <v>11.93856632532661</v>
      </c>
      <c r="AI429" s="95">
        <f t="shared" si="165"/>
        <v>449.36715151717897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16.397088497779201</v>
      </c>
      <c r="Q430" s="50">
        <v>0</v>
      </c>
      <c r="R430" s="51">
        <v>0</v>
      </c>
      <c r="S430" s="52">
        <f t="shared" si="164"/>
        <v>16.397088497779201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16.397088497779201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16.397088497779201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1.2262090711574423</v>
      </c>
      <c r="C432" s="46">
        <v>0</v>
      </c>
      <c r="D432" s="46">
        <v>16.065568303200951</v>
      </c>
      <c r="E432" s="46">
        <v>1.5472529006968527</v>
      </c>
      <c r="F432" s="236"/>
      <c r="G432" s="46">
        <v>0</v>
      </c>
      <c r="H432" s="47">
        <v>0</v>
      </c>
      <c r="I432" s="48">
        <f t="shared" si="163"/>
        <v>18.839030275055247</v>
      </c>
      <c r="J432" s="1"/>
      <c r="K432" s="49" t="s">
        <v>17</v>
      </c>
      <c r="L432" s="50">
        <v>1.2262090711574423</v>
      </c>
      <c r="M432" s="50">
        <v>0</v>
      </c>
      <c r="N432" s="50">
        <v>16.065568303200951</v>
      </c>
      <c r="O432" s="50">
        <v>1.5472529006968527</v>
      </c>
      <c r="P432" s="50">
        <v>0.99214106508875755</v>
      </c>
      <c r="Q432" s="50">
        <v>0</v>
      </c>
      <c r="R432" s="51">
        <v>0</v>
      </c>
      <c r="S432" s="52">
        <f t="shared" si="164"/>
        <v>19.831171340144003</v>
      </c>
      <c r="U432" s="96" t="s">
        <v>17</v>
      </c>
      <c r="V432" s="97">
        <v>1.2262090711574423</v>
      </c>
      <c r="W432" s="97">
        <v>0</v>
      </c>
      <c r="X432" s="97">
        <v>0</v>
      </c>
      <c r="Y432" s="97">
        <v>0</v>
      </c>
      <c r="Z432" s="97">
        <v>16.065568303200951</v>
      </c>
      <c r="AA432" s="97">
        <v>0.11147355192340386</v>
      </c>
      <c r="AB432" s="97">
        <v>0.99214106508875755</v>
      </c>
      <c r="AC432" s="98">
        <v>1.4357793487734491</v>
      </c>
      <c r="AD432" s="97">
        <v>0</v>
      </c>
      <c r="AE432" s="97">
        <v>0</v>
      </c>
      <c r="AF432" s="97">
        <v>0</v>
      </c>
      <c r="AG432" s="97">
        <v>0</v>
      </c>
      <c r="AH432" s="97">
        <v>1.4357793487734491</v>
      </c>
      <c r="AI432" s="99">
        <f t="shared" si="165"/>
        <v>19.831171340144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483.3852155098175</v>
      </c>
      <c r="C433" s="43">
        <v>357.62683772839154</v>
      </c>
      <c r="D433" s="43">
        <v>731.23052491981991</v>
      </c>
      <c r="E433" s="43">
        <v>91.609181538705229</v>
      </c>
      <c r="F433" s="236"/>
      <c r="G433" s="43">
        <v>0</v>
      </c>
      <c r="H433" s="53">
        <v>0</v>
      </c>
      <c r="I433" s="41">
        <f t="shared" si="163"/>
        <v>1663.8517596967345</v>
      </c>
      <c r="J433" s="1"/>
      <c r="K433" s="54" t="s">
        <v>19</v>
      </c>
      <c r="L433" s="43">
        <v>483.3852155098175</v>
      </c>
      <c r="M433" s="43">
        <v>357.62683772839154</v>
      </c>
      <c r="N433" s="43">
        <v>731.23052491981991</v>
      </c>
      <c r="O433" s="43">
        <v>91.609181538705229</v>
      </c>
      <c r="P433" s="43">
        <v>0</v>
      </c>
      <c r="Q433" s="43">
        <v>0</v>
      </c>
      <c r="R433" s="44">
        <v>0</v>
      </c>
      <c r="S433" s="45">
        <f t="shared" si="164"/>
        <v>1663.8517596967345</v>
      </c>
      <c r="U433" s="100" t="s">
        <v>89</v>
      </c>
      <c r="V433" s="92">
        <v>464.59492316011716</v>
      </c>
      <c r="W433" s="92">
        <v>18.613320067182379</v>
      </c>
      <c r="X433" s="92">
        <v>0</v>
      </c>
      <c r="Y433" s="92">
        <v>357.62683772839154</v>
      </c>
      <c r="Z433" s="92">
        <v>667.63605570370646</v>
      </c>
      <c r="AA433" s="92">
        <v>91.609181538705229</v>
      </c>
      <c r="AB433" s="92">
        <v>0</v>
      </c>
      <c r="AC433" s="93">
        <v>63.771441498631155</v>
      </c>
      <c r="AD433" s="92">
        <v>0.17697228251795402</v>
      </c>
      <c r="AE433" s="92">
        <v>0</v>
      </c>
      <c r="AF433" s="92">
        <v>0</v>
      </c>
      <c r="AG433" s="92">
        <v>63.594469216113133</v>
      </c>
      <c r="AH433" s="92">
        <v>0</v>
      </c>
      <c r="AI433" s="95">
        <f t="shared" si="165"/>
        <v>1663.851759696734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295.41392762124616</v>
      </c>
      <c r="C434" s="46">
        <v>45.732017731188613</v>
      </c>
      <c r="D434" s="46">
        <v>388.93434705852195</v>
      </c>
      <c r="E434" s="46">
        <v>3592.8034772799419</v>
      </c>
      <c r="F434" s="236"/>
      <c r="G434" s="46">
        <v>409.37523491714461</v>
      </c>
      <c r="H434" s="47">
        <v>0</v>
      </c>
      <c r="I434" s="48">
        <f t="shared" si="163"/>
        <v>4732.2590046080431</v>
      </c>
      <c r="J434" s="1"/>
      <c r="K434" s="49" t="s">
        <v>27</v>
      </c>
      <c r="L434" s="50">
        <v>295.41392762124616</v>
      </c>
      <c r="M434" s="50">
        <v>45.732017731188613</v>
      </c>
      <c r="N434" s="50">
        <v>388.93434705852195</v>
      </c>
      <c r="O434" s="50">
        <v>3592.8034772799419</v>
      </c>
      <c r="P434" s="50">
        <v>15.305964873453208</v>
      </c>
      <c r="Q434" s="50">
        <v>409.37523491714461</v>
      </c>
      <c r="R434" s="51">
        <v>0</v>
      </c>
      <c r="S434" s="52">
        <f t="shared" si="164"/>
        <v>4747.5649694814965</v>
      </c>
      <c r="U434" s="96" t="s">
        <v>27</v>
      </c>
      <c r="V434" s="97">
        <v>50.908803161066075</v>
      </c>
      <c r="W434" s="97">
        <v>244.50512446018007</v>
      </c>
      <c r="X434" s="97">
        <v>409.37523491714461</v>
      </c>
      <c r="Y434" s="97">
        <v>45.732017731188613</v>
      </c>
      <c r="Z434" s="97">
        <v>387.67816927073818</v>
      </c>
      <c r="AA434" s="97">
        <v>3582.0653903993452</v>
      </c>
      <c r="AB434" s="97">
        <v>15.305964873453208</v>
      </c>
      <c r="AC434" s="98">
        <v>11.994264668380158</v>
      </c>
      <c r="AD434" s="97">
        <v>0</v>
      </c>
      <c r="AE434" s="97">
        <v>0.17823767055554179</v>
      </c>
      <c r="AF434" s="97">
        <v>0</v>
      </c>
      <c r="AG434" s="97">
        <v>1.2561777877837692</v>
      </c>
      <c r="AH434" s="97">
        <v>10.559849210040847</v>
      </c>
      <c r="AI434" s="99">
        <f t="shared" si="165"/>
        <v>4747.5649694814965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191.21255107692792</v>
      </c>
      <c r="C435" s="43">
        <v>15.465414217428432</v>
      </c>
      <c r="D435" s="43">
        <v>234.6514814464002</v>
      </c>
      <c r="E435" s="43">
        <v>0</v>
      </c>
      <c r="F435" s="236"/>
      <c r="G435" s="43">
        <v>0</v>
      </c>
      <c r="H435" s="53">
        <v>0</v>
      </c>
      <c r="I435" s="41">
        <f t="shared" si="163"/>
        <v>441.32944674075657</v>
      </c>
      <c r="J435" s="1"/>
      <c r="K435" s="54" t="s">
        <v>26</v>
      </c>
      <c r="L435" s="43">
        <v>191.21255107692792</v>
      </c>
      <c r="M435" s="43">
        <v>15.465414217428432</v>
      </c>
      <c r="N435" s="43">
        <v>234.6514814464002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441.32944674075657</v>
      </c>
      <c r="U435" s="100" t="s">
        <v>26</v>
      </c>
      <c r="V435" s="92">
        <v>190.63682380003269</v>
      </c>
      <c r="W435" s="92">
        <v>0</v>
      </c>
      <c r="X435" s="92">
        <v>0</v>
      </c>
      <c r="Y435" s="92">
        <v>15.465414217428432</v>
      </c>
      <c r="Z435" s="92">
        <v>218.05373528936047</v>
      </c>
      <c r="AA435" s="92">
        <v>0</v>
      </c>
      <c r="AB435" s="92">
        <v>0</v>
      </c>
      <c r="AC435" s="93">
        <v>17.173473433934866</v>
      </c>
      <c r="AD435" s="92">
        <v>0.57572727689521452</v>
      </c>
      <c r="AE435" s="92">
        <v>0</v>
      </c>
      <c r="AF435" s="92">
        <v>0</v>
      </c>
      <c r="AG435" s="92">
        <v>16.597746157039676</v>
      </c>
      <c r="AH435" s="92">
        <v>0</v>
      </c>
      <c r="AI435" s="95">
        <f t="shared" si="165"/>
        <v>441.32944674075645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8.8601988628154764</v>
      </c>
      <c r="C436" s="46">
        <v>0</v>
      </c>
      <c r="D436" s="46">
        <v>0</v>
      </c>
      <c r="E436" s="46">
        <v>0</v>
      </c>
      <c r="F436" s="236"/>
      <c r="G436" s="46">
        <v>0</v>
      </c>
      <c r="H436" s="47">
        <v>0</v>
      </c>
      <c r="I436" s="48">
        <f t="shared" si="163"/>
        <v>8.8601988628154764</v>
      </c>
      <c r="J436" s="1"/>
      <c r="K436" s="49" t="s">
        <v>23</v>
      </c>
      <c r="L436" s="50">
        <v>8.8601988628154764</v>
      </c>
      <c r="M436" s="50">
        <v>0</v>
      </c>
      <c r="N436" s="50">
        <v>0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8.8601988628154764</v>
      </c>
      <c r="U436" s="96" t="s">
        <v>62</v>
      </c>
      <c r="V436" s="97">
        <v>8.8601988628154764</v>
      </c>
      <c r="W436" s="97">
        <v>0</v>
      </c>
      <c r="X436" s="97">
        <v>0</v>
      </c>
      <c r="Y436" s="97">
        <v>0</v>
      </c>
      <c r="Z436" s="97">
        <v>0</v>
      </c>
      <c r="AA436" s="97">
        <v>0</v>
      </c>
      <c r="AB436" s="97">
        <v>0</v>
      </c>
      <c r="AC436" s="98">
        <v>0</v>
      </c>
      <c r="AD436" s="97">
        <v>0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8.8601988628154764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348.37288529477996</v>
      </c>
      <c r="C437" s="43">
        <v>0</v>
      </c>
      <c r="D437" s="43">
        <v>0</v>
      </c>
      <c r="E437" s="43">
        <v>0.43105756335690232</v>
      </c>
      <c r="F437" s="236"/>
      <c r="G437" s="43">
        <v>0</v>
      </c>
      <c r="H437" s="53">
        <v>0</v>
      </c>
      <c r="I437" s="41">
        <f t="shared" si="163"/>
        <v>348.80394285813685</v>
      </c>
      <c r="J437" s="1"/>
      <c r="K437" s="54" t="s">
        <v>24</v>
      </c>
      <c r="L437" s="43">
        <v>348.37288529477996</v>
      </c>
      <c r="M437" s="43">
        <v>0</v>
      </c>
      <c r="N437" s="43">
        <v>0</v>
      </c>
      <c r="O437" s="43">
        <v>0.43105756335690232</v>
      </c>
      <c r="P437" s="43">
        <v>26.124893174225988</v>
      </c>
      <c r="Q437" s="43">
        <v>0</v>
      </c>
      <c r="R437" s="44">
        <v>0</v>
      </c>
      <c r="S437" s="45">
        <f t="shared" si="164"/>
        <v>374.92883603236282</v>
      </c>
      <c r="U437" s="100" t="s">
        <v>24</v>
      </c>
      <c r="V437" s="92">
        <v>348.37288529477996</v>
      </c>
      <c r="W437" s="92">
        <v>0</v>
      </c>
      <c r="X437" s="92">
        <v>0</v>
      </c>
      <c r="Y437" s="92">
        <v>0</v>
      </c>
      <c r="Z437" s="92">
        <v>0</v>
      </c>
      <c r="AA437" s="92">
        <v>0</v>
      </c>
      <c r="AB437" s="92">
        <v>26.124893174225988</v>
      </c>
      <c r="AC437" s="93">
        <v>0.43105756335690232</v>
      </c>
      <c r="AD437" s="92">
        <v>0</v>
      </c>
      <c r="AE437" s="92">
        <v>0</v>
      </c>
      <c r="AF437" s="92">
        <v>0</v>
      </c>
      <c r="AG437" s="92">
        <v>0</v>
      </c>
      <c r="AH437" s="92">
        <v>0.43105756335690232</v>
      </c>
      <c r="AI437" s="95">
        <f t="shared" si="165"/>
        <v>374.92883603236282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83.755040144910893</v>
      </c>
      <c r="C438" s="46">
        <v>0</v>
      </c>
      <c r="D438" s="46">
        <v>0</v>
      </c>
      <c r="E438" s="46">
        <v>0</v>
      </c>
      <c r="F438" s="236"/>
      <c r="G438" s="46">
        <v>0</v>
      </c>
      <c r="H438" s="47">
        <v>0</v>
      </c>
      <c r="I438" s="48">
        <f t="shared" si="163"/>
        <v>83.755040144910893</v>
      </c>
      <c r="J438" s="1"/>
      <c r="K438" s="49" t="s">
        <v>22</v>
      </c>
      <c r="L438" s="50">
        <v>83.755040144910893</v>
      </c>
      <c r="M438" s="50">
        <v>0</v>
      </c>
      <c r="N438" s="50">
        <v>0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83.755040144910893</v>
      </c>
      <c r="U438" s="96" t="s">
        <v>63</v>
      </c>
      <c r="V438" s="97">
        <v>83.755040144910893</v>
      </c>
      <c r="W438" s="97">
        <v>0</v>
      </c>
      <c r="X438" s="97">
        <v>0</v>
      </c>
      <c r="Y438" s="97">
        <v>0</v>
      </c>
      <c r="Z438" s="97">
        <v>0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83.755040144910893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12.251707808188929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12.251707808188929</v>
      </c>
      <c r="J439" s="1"/>
      <c r="K439" s="55" t="s">
        <v>66</v>
      </c>
      <c r="L439" s="43">
        <v>12.251707808188929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12.251707808188929</v>
      </c>
      <c r="U439" s="101" t="s">
        <v>64</v>
      </c>
      <c r="V439" s="92">
        <v>12.251707808188929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12.251707808188929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12.251707808188929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12.251707808188929</v>
      </c>
      <c r="J440" s="1"/>
      <c r="K440" s="59" t="s">
        <v>25</v>
      </c>
      <c r="L440" s="60">
        <v>12.251707808188929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12.251707808188929</v>
      </c>
      <c r="U440" s="102" t="s">
        <v>68</v>
      </c>
      <c r="V440" s="103">
        <v>12.251707808188929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12.251707808188929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1521.6901984160395</v>
      </c>
      <c r="C444" s="75">
        <f t="shared" ref="C444:H444" si="167">SUM(C423:C439)</f>
        <v>418.82426967700854</v>
      </c>
      <c r="D444" s="75">
        <f t="shared" si="167"/>
        <v>1396.0974564351907</v>
      </c>
      <c r="E444" s="75">
        <f t="shared" si="167"/>
        <v>3698.6661206826129</v>
      </c>
      <c r="F444" s="75">
        <f t="shared" si="167"/>
        <v>0</v>
      </c>
      <c r="G444" s="75">
        <f t="shared" si="167"/>
        <v>409.37523491714461</v>
      </c>
      <c r="H444" s="76">
        <f t="shared" si="167"/>
        <v>0</v>
      </c>
      <c r="I444" s="41">
        <f t="shared" si="163"/>
        <v>7444.6532801279964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1521.6901984160395</v>
      </c>
      <c r="M444" s="75">
        <f t="shared" ref="M444:R444" si="168">SUM(M423:M439)</f>
        <v>418.82426967700854</v>
      </c>
      <c r="N444" s="75">
        <f t="shared" si="168"/>
        <v>1396.0974564351907</v>
      </c>
      <c r="O444" s="75">
        <f t="shared" si="168"/>
        <v>3698.6661206826129</v>
      </c>
      <c r="P444" s="75">
        <f t="shared" si="168"/>
        <v>495.9120877278138</v>
      </c>
      <c r="Q444" s="75">
        <f t="shared" si="168"/>
        <v>409.37523491714461</v>
      </c>
      <c r="R444" s="76">
        <f t="shared" si="168"/>
        <v>0</v>
      </c>
      <c r="S444" s="78">
        <f t="shared" si="164"/>
        <v>7940.5653678558101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1255.4024559065674</v>
      </c>
      <c r="W444" s="111">
        <f t="shared" ref="W444:AH444" si="169">SUM(W423:W439)</f>
        <v>263.11844452736244</v>
      </c>
      <c r="X444" s="111">
        <f t="shared" si="169"/>
        <v>409.37523491714461</v>
      </c>
      <c r="Y444" s="111">
        <f t="shared" si="169"/>
        <v>418.82426967700854</v>
      </c>
      <c r="Z444" s="111">
        <f t="shared" si="169"/>
        <v>1314.6490632742539</v>
      </c>
      <c r="AA444" s="111">
        <f t="shared" si="169"/>
        <v>3674.1226305645596</v>
      </c>
      <c r="AB444" s="111">
        <f t="shared" si="169"/>
        <v>495.9120877278138</v>
      </c>
      <c r="AC444" s="111">
        <f t="shared" si="169"/>
        <v>109.16118126109957</v>
      </c>
      <c r="AD444" s="112">
        <f t="shared" si="169"/>
        <v>3.1692979821095948</v>
      </c>
      <c r="AE444" s="112">
        <f t="shared" si="169"/>
        <v>0.17823767055554179</v>
      </c>
      <c r="AF444" s="112">
        <f t="shared" si="169"/>
        <v>0</v>
      </c>
      <c r="AG444" s="112">
        <f t="shared" si="169"/>
        <v>81.448393160936575</v>
      </c>
      <c r="AH444" s="112">
        <f t="shared" si="169"/>
        <v>24.365252447497809</v>
      </c>
      <c r="AI444" s="113">
        <f t="shared" si="165"/>
        <v>7940.5653678558101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0.20440041210218415</v>
      </c>
      <c r="C445" s="114">
        <f t="shared" ref="C445:I445" si="170">C444/$I444</f>
        <v>5.6258398331991581E-2</v>
      </c>
      <c r="D445" s="114">
        <f t="shared" si="170"/>
        <v>0.1875302185209608</v>
      </c>
      <c r="E445" s="114">
        <f t="shared" si="170"/>
        <v>0.49682181043346341</v>
      </c>
      <c r="F445" s="114">
        <f t="shared" si="170"/>
        <v>0</v>
      </c>
      <c r="G445" s="114">
        <f t="shared" si="170"/>
        <v>5.4989160611400051E-2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0.19163499422547306</v>
      </c>
      <c r="M445" s="82">
        <f t="shared" ref="M445:S445" si="171">M444/$S444</f>
        <v>5.2744892872798502E-2</v>
      </c>
      <c r="N445" s="82">
        <f t="shared" si="171"/>
        <v>0.17581839475646541</v>
      </c>
      <c r="O445" s="82">
        <f t="shared" si="171"/>
        <v>0.46579380048367552</v>
      </c>
      <c r="P445" s="82">
        <f t="shared" si="171"/>
        <v>6.2452994812600464E-2</v>
      </c>
      <c r="Q445" s="82">
        <f t="shared" si="171"/>
        <v>5.155492284898703E-2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0.16863142025131131</v>
      </c>
      <c r="W445" s="118">
        <f t="shared" ref="W445:AC445" si="172">W444/$I444</f>
        <v>3.5343277198644586E-2</v>
      </c>
      <c r="X445" s="118">
        <f t="shared" si="172"/>
        <v>5.4989160611400051E-2</v>
      </c>
      <c r="Y445" s="118">
        <f t="shared" si="172"/>
        <v>5.6258398331991581E-2</v>
      </c>
      <c r="Z445" s="118">
        <f t="shared" si="172"/>
        <v>0.17658969649848502</v>
      </c>
      <c r="AA445" s="118">
        <f t="shared" si="172"/>
        <v>0.49352501618468791</v>
      </c>
      <c r="AB445" s="118">
        <f t="shared" si="172"/>
        <v>6.6613187890368422E-2</v>
      </c>
      <c r="AC445" s="118">
        <f t="shared" si="172"/>
        <v>1.4663030923479455E-2</v>
      </c>
      <c r="AD445" s="118">
        <f t="shared" ref="AD445:AH445" si="173">AD444/$AI444</f>
        <v>3.9912749726099165E-4</v>
      </c>
      <c r="AE445" s="118">
        <f t="shared" si="173"/>
        <v>2.2446471038078149E-5</v>
      </c>
      <c r="AF445" s="118">
        <f t="shared" si="173"/>
        <v>0</v>
      </c>
      <c r="AG445" s="118">
        <f t="shared" si="173"/>
        <v>1.0257253657358918E-2</v>
      </c>
      <c r="AH445" s="118">
        <f t="shared" si="173"/>
        <v>3.0684531036203984E-3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4.6029487021970645</v>
      </c>
      <c r="G449" s="242"/>
      <c r="H449" s="244"/>
      <c r="I449" s="41">
        <f>SUM(B449:H449)</f>
        <v>4.6029487021970645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4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1381.6938863181392</v>
      </c>
      <c r="G455" s="245"/>
      <c r="H455" s="247"/>
      <c r="I455" s="41">
        <f t="shared" si="174"/>
        <v>1381.6938863181392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5827.0211999999983</v>
      </c>
      <c r="G460" s="245"/>
      <c r="H460" s="247"/>
      <c r="I460" s="48">
        <f t="shared" si="174"/>
        <v>5827.0211999999983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</v>
      </c>
      <c r="G462" s="245"/>
      <c r="H462" s="247"/>
      <c r="I462" s="48">
        <f t="shared" si="174"/>
        <v>0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85.86734480180175</v>
      </c>
      <c r="G463" s="245"/>
      <c r="H463" s="247"/>
      <c r="I463" s="41">
        <f t="shared" si="174"/>
        <v>85.86734480180175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7299.1853798221364</v>
      </c>
      <c r="G470" s="75">
        <f t="shared" si="176"/>
        <v>0</v>
      </c>
      <c r="H470" s="76">
        <f t="shared" si="176"/>
        <v>0</v>
      </c>
      <c r="I470" s="41">
        <f t="shared" si="174"/>
        <v>7299.1853798221364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253897.43980468559</v>
      </c>
      <c r="G481" s="245"/>
      <c r="H481" s="247"/>
      <c r="I481" s="41">
        <f t="shared" si="179"/>
        <v>253897.43980468559</v>
      </c>
      <c r="J481" s="1"/>
      <c r="K481" s="54" t="s">
        <v>60</v>
      </c>
      <c r="L481" s="245"/>
      <c r="M481" s="246"/>
      <c r="N481" s="246"/>
      <c r="O481" s="247"/>
      <c r="P481" s="43">
        <v>150536.52610501228</v>
      </c>
      <c r="Q481" s="245"/>
      <c r="R481" s="252"/>
      <c r="S481" s="45">
        <f t="shared" si="180"/>
        <v>150536.52610501228</v>
      </c>
    </row>
    <row r="482" spans="1:20" ht="15">
      <c r="A482" s="25" t="s">
        <v>12</v>
      </c>
      <c r="B482" s="245"/>
      <c r="C482" s="246"/>
      <c r="D482" s="246"/>
      <c r="E482" s="247"/>
      <c r="F482" s="46">
        <v>63466.49637659594</v>
      </c>
      <c r="G482" s="245"/>
      <c r="H482" s="247"/>
      <c r="I482" s="48">
        <f t="shared" si="179"/>
        <v>63466.49637659594</v>
      </c>
      <c r="J482" s="1"/>
      <c r="K482" s="49" t="s">
        <v>12</v>
      </c>
      <c r="L482" s="245"/>
      <c r="M482" s="246"/>
      <c r="N482" s="246"/>
      <c r="O482" s="247"/>
      <c r="P482" s="50">
        <v>22955.11233460248</v>
      </c>
      <c r="Q482" s="245"/>
      <c r="R482" s="252"/>
      <c r="S482" s="52">
        <f t="shared" si="180"/>
        <v>22955.11233460248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0</v>
      </c>
      <c r="Q483" s="245"/>
      <c r="R483" s="252"/>
      <c r="S483" s="45">
        <f t="shared" si="180"/>
        <v>0</v>
      </c>
    </row>
    <row r="484" spans="1:20" ht="15">
      <c r="A484" s="25" t="s">
        <v>17</v>
      </c>
      <c r="B484" s="245"/>
      <c r="C484" s="246"/>
      <c r="D484" s="246"/>
      <c r="E484" s="247"/>
      <c r="F484" s="46">
        <v>485.88106937468535</v>
      </c>
      <c r="G484" s="245"/>
      <c r="H484" s="247"/>
      <c r="I484" s="48">
        <f t="shared" si="179"/>
        <v>485.88106937468535</v>
      </c>
      <c r="J484" s="1"/>
      <c r="K484" s="49" t="s">
        <v>17</v>
      </c>
      <c r="L484" s="245"/>
      <c r="M484" s="246"/>
      <c r="N484" s="246"/>
      <c r="O484" s="247"/>
      <c r="P484" s="50">
        <v>136.33770624474462</v>
      </c>
      <c r="Q484" s="245"/>
      <c r="R484" s="252"/>
      <c r="S484" s="52">
        <f t="shared" si="180"/>
        <v>136.33770624474462</v>
      </c>
    </row>
    <row r="485" spans="1:20" ht="15">
      <c r="A485" s="26" t="s">
        <v>19</v>
      </c>
      <c r="B485" s="245"/>
      <c r="C485" s="246"/>
      <c r="D485" s="246"/>
      <c r="E485" s="247"/>
      <c r="F485" s="43">
        <v>716.61500146849323</v>
      </c>
      <c r="G485" s="245"/>
      <c r="H485" s="247"/>
      <c r="I485" s="41">
        <f t="shared" si="179"/>
        <v>716.61500146849323</v>
      </c>
      <c r="J485" s="1"/>
      <c r="K485" s="54" t="s">
        <v>19</v>
      </c>
      <c r="L485" s="245"/>
      <c r="M485" s="246"/>
      <c r="N485" s="246"/>
      <c r="O485" s="247"/>
      <c r="P485" s="43">
        <v>445.14689556141025</v>
      </c>
      <c r="Q485" s="245"/>
      <c r="R485" s="252"/>
      <c r="S485" s="45">
        <f t="shared" si="180"/>
        <v>445.14689556141025</v>
      </c>
    </row>
    <row r="486" spans="1:20" ht="15">
      <c r="A486" s="25" t="s">
        <v>27</v>
      </c>
      <c r="B486" s="245"/>
      <c r="C486" s="246"/>
      <c r="D486" s="246"/>
      <c r="E486" s="247"/>
      <c r="F486" s="46">
        <v>5113.3790267874356</v>
      </c>
      <c r="G486" s="245"/>
      <c r="H486" s="247"/>
      <c r="I486" s="48">
        <f t="shared" si="179"/>
        <v>5113.3790267874356</v>
      </c>
      <c r="J486" s="1"/>
      <c r="K486" s="49" t="s">
        <v>27</v>
      </c>
      <c r="L486" s="245"/>
      <c r="M486" s="246"/>
      <c r="N486" s="246"/>
      <c r="O486" s="247"/>
      <c r="P486" s="50">
        <v>-3.1621880542667333E-12</v>
      </c>
      <c r="Q486" s="245"/>
      <c r="R486" s="252"/>
      <c r="S486" s="52">
        <f t="shared" si="180"/>
        <v>-3.1621880542667333E-12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0</v>
      </c>
      <c r="Q487" s="245"/>
      <c r="R487" s="252"/>
      <c r="S487" s="45">
        <f t="shared" si="180"/>
        <v>0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0</v>
      </c>
      <c r="Q488" s="245"/>
      <c r="R488" s="252"/>
      <c r="S488" s="52">
        <f t="shared" si="180"/>
        <v>0</v>
      </c>
    </row>
    <row r="489" spans="1:20" ht="15">
      <c r="A489" s="26" t="s">
        <v>24</v>
      </c>
      <c r="B489" s="245"/>
      <c r="C489" s="246"/>
      <c r="D489" s="246"/>
      <c r="E489" s="247"/>
      <c r="F489" s="43">
        <v>19945.984811426006</v>
      </c>
      <c r="G489" s="245"/>
      <c r="H489" s="247"/>
      <c r="I489" s="41">
        <f t="shared" si="179"/>
        <v>19945.984811426006</v>
      </c>
      <c r="J489" s="1"/>
      <c r="K489" s="54" t="s">
        <v>24</v>
      </c>
      <c r="L489" s="245"/>
      <c r="M489" s="246"/>
      <c r="N489" s="246"/>
      <c r="O489" s="247"/>
      <c r="P489" s="43">
        <v>11559.528721221915</v>
      </c>
      <c r="Q489" s="245"/>
      <c r="R489" s="252"/>
      <c r="S489" s="45">
        <f t="shared" si="180"/>
        <v>11559.528721221915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343625.79609033815</v>
      </c>
      <c r="G496" s="75">
        <f t="shared" si="181"/>
        <v>0</v>
      </c>
      <c r="H496" s="76">
        <f t="shared" si="181"/>
        <v>0</v>
      </c>
      <c r="I496" s="41">
        <f t="shared" si="179"/>
        <v>343625.79609033815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185632.65176264284</v>
      </c>
      <c r="Q496" s="75">
        <f t="shared" si="182"/>
        <v>0</v>
      </c>
      <c r="R496" s="76">
        <f t="shared" si="182"/>
        <v>0</v>
      </c>
      <c r="S496" s="78">
        <f t="shared" si="180"/>
        <v>185632.65176264284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11450.414972124003</v>
      </c>
      <c r="G511" s="245"/>
      <c r="H511" s="247"/>
      <c r="I511" s="41">
        <f t="shared" si="185"/>
        <v>11450.414972124003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798.49440000000004</v>
      </c>
      <c r="G512" s="245"/>
      <c r="H512" s="247"/>
      <c r="I512" s="48">
        <f t="shared" si="185"/>
        <v>798.49440000000004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12248.909372124002</v>
      </c>
      <c r="G522" s="75">
        <f t="shared" si="187"/>
        <v>0</v>
      </c>
      <c r="H522" s="76">
        <f t="shared" si="187"/>
        <v>0</v>
      </c>
      <c r="I522" s="41">
        <f t="shared" si="185"/>
        <v>12248.909372124002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947.42767499999979</v>
      </c>
      <c r="G533" s="245"/>
      <c r="H533" s="247"/>
      <c r="I533" s="41">
        <f t="shared" si="191"/>
        <v>947.42767499999979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93.822000000000031</v>
      </c>
      <c r="G534" s="245"/>
      <c r="H534" s="247"/>
      <c r="I534" s="48">
        <f t="shared" si="191"/>
        <v>93.822000000000031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1041.2496749999998</v>
      </c>
      <c r="G548" s="75">
        <f t="shared" si="193"/>
        <v>0</v>
      </c>
      <c r="H548" s="76">
        <f t="shared" si="193"/>
        <v>0</v>
      </c>
      <c r="I548" s="41">
        <f t="shared" si="191"/>
        <v>1041.2496749999998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105.37672950000002</v>
      </c>
      <c r="G560" s="245"/>
      <c r="H560" s="247"/>
      <c r="I560" s="48">
        <f t="shared" si="197"/>
        <v>105.37672950000002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32019.324352899999</v>
      </c>
      <c r="G561" s="245"/>
      <c r="H561" s="247"/>
      <c r="I561" s="41">
        <f t="shared" si="197"/>
        <v>32019.324352899999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32124.701082399999</v>
      </c>
      <c r="G574" s="75">
        <f t="shared" si="199"/>
        <v>0</v>
      </c>
      <c r="H574" s="76">
        <f t="shared" si="199"/>
        <v>0</v>
      </c>
      <c r="I574" s="41">
        <f t="shared" si="197"/>
        <v>32124.701082399999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0</v>
      </c>
      <c r="C579" s="39">
        <v>0</v>
      </c>
      <c r="D579" s="39">
        <v>0</v>
      </c>
      <c r="E579" s="39">
        <v>0</v>
      </c>
      <c r="F579" s="235"/>
      <c r="G579" s="39">
        <v>0</v>
      </c>
      <c r="H579" s="40">
        <v>0</v>
      </c>
      <c r="I579" s="41">
        <f>SUM(B579:H579)</f>
        <v>0</v>
      </c>
      <c r="J579" s="1"/>
      <c r="K579" s="88" t="s">
        <v>7</v>
      </c>
      <c r="L579" s="39">
        <v>0</v>
      </c>
      <c r="M579" s="39">
        <v>0</v>
      </c>
      <c r="N579" s="39">
        <v>0</v>
      </c>
      <c r="O579" s="39">
        <v>0</v>
      </c>
      <c r="P579" s="39">
        <v>4.6029487021970645</v>
      </c>
      <c r="Q579" s="39">
        <v>0</v>
      </c>
      <c r="R579" s="89">
        <v>0</v>
      </c>
      <c r="S579" s="90">
        <f>SUM(L579:R579)</f>
        <v>4.6029487021970645</v>
      </c>
    </row>
    <row r="580" spans="1:19" ht="15">
      <c r="A580" s="25" t="s">
        <v>8</v>
      </c>
      <c r="B580" s="46">
        <v>0</v>
      </c>
      <c r="C580" s="46">
        <v>0</v>
      </c>
      <c r="D580" s="46">
        <v>0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0</v>
      </c>
      <c r="J580" s="1"/>
      <c r="K580" s="49" t="s">
        <v>8</v>
      </c>
      <c r="L580" s="50">
        <v>0</v>
      </c>
      <c r="M580" s="50">
        <v>0</v>
      </c>
      <c r="N580" s="50">
        <v>0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4">SUM(L580:R580)</f>
        <v>0</v>
      </c>
    </row>
    <row r="581" spans="1:19" ht="15">
      <c r="A581" s="26" t="s">
        <v>10</v>
      </c>
      <c r="B581" s="43">
        <v>0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0</v>
      </c>
      <c r="J581" s="1"/>
      <c r="K581" s="54" t="s">
        <v>10</v>
      </c>
      <c r="L581" s="43">
        <v>0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0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512.02398162069767</v>
      </c>
      <c r="C583" s="43">
        <v>62.018801861009777</v>
      </c>
      <c r="D583" s="43">
        <v>13.372613151938349</v>
      </c>
      <c r="E583" s="43">
        <v>29.824724433696915</v>
      </c>
      <c r="F583" s="236"/>
      <c r="G583" s="43">
        <v>0</v>
      </c>
      <c r="H583" s="53">
        <v>0</v>
      </c>
      <c r="I583" s="41">
        <f t="shared" si="203"/>
        <v>617.24012106734278</v>
      </c>
      <c r="J583" s="1"/>
      <c r="K583" s="54" t="s">
        <v>16</v>
      </c>
      <c r="L583" s="43">
        <v>512.02398162069767</v>
      </c>
      <c r="M583" s="43">
        <v>62.018801861009777</v>
      </c>
      <c r="N583" s="43">
        <v>13.372613151938349</v>
      </c>
      <c r="O583" s="43">
        <v>29.824724433696915</v>
      </c>
      <c r="P583" s="43">
        <v>0</v>
      </c>
      <c r="Q583" s="43">
        <v>0</v>
      </c>
      <c r="R583" s="44">
        <v>0</v>
      </c>
      <c r="S583" s="45">
        <f t="shared" si="204"/>
        <v>617.24012106734278</v>
      </c>
    </row>
    <row r="584" spans="1:19" ht="15">
      <c r="A584" s="25" t="s">
        <v>15</v>
      </c>
      <c r="B584" s="46">
        <v>6573.7101487136588</v>
      </c>
      <c r="C584" s="46">
        <v>99.761605716581855</v>
      </c>
      <c r="D584" s="46">
        <v>117.95787793845057</v>
      </c>
      <c r="E584" s="46">
        <v>0</v>
      </c>
      <c r="F584" s="236"/>
      <c r="G584" s="46">
        <v>0</v>
      </c>
      <c r="H584" s="47">
        <v>0</v>
      </c>
      <c r="I584" s="48">
        <f t="shared" si="203"/>
        <v>6791.4296323686904</v>
      </c>
      <c r="J584" s="1"/>
      <c r="K584" s="49" t="s">
        <v>15</v>
      </c>
      <c r="L584" s="50">
        <v>6573.7101487136588</v>
      </c>
      <c r="M584" s="50">
        <v>99.761605716581855</v>
      </c>
      <c r="N584" s="50">
        <v>117.95787793845057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6791.4296323686904</v>
      </c>
    </row>
    <row r="585" spans="1:19" ht="15">
      <c r="A585" s="26" t="s">
        <v>60</v>
      </c>
      <c r="B585" s="43">
        <v>0</v>
      </c>
      <c r="C585" s="43">
        <v>0</v>
      </c>
      <c r="D585" s="43">
        <v>2.5878639922471276</v>
      </c>
      <c r="E585" s="43">
        <v>1207.1988411329507</v>
      </c>
      <c r="F585" s="236"/>
      <c r="G585" s="43">
        <v>0</v>
      </c>
      <c r="H585" s="53">
        <v>0</v>
      </c>
      <c r="I585" s="41">
        <f t="shared" si="203"/>
        <v>1209.7867051251978</v>
      </c>
      <c r="J585" s="1"/>
      <c r="K585" s="54" t="s">
        <v>60</v>
      </c>
      <c r="L585" s="43">
        <v>0</v>
      </c>
      <c r="M585" s="43">
        <v>0</v>
      </c>
      <c r="N585" s="43">
        <v>2.5878639922471276</v>
      </c>
      <c r="O585" s="43">
        <v>1207.1988411329507</v>
      </c>
      <c r="P585" s="43">
        <v>16904.087061319227</v>
      </c>
      <c r="Q585" s="43">
        <v>0</v>
      </c>
      <c r="R585" s="44">
        <v>0</v>
      </c>
      <c r="S585" s="45">
        <f t="shared" si="204"/>
        <v>18113.873766444427</v>
      </c>
    </row>
    <row r="586" spans="1:19" ht="15">
      <c r="A586" s="25" t="s">
        <v>12</v>
      </c>
      <c r="B586" s="46">
        <v>0</v>
      </c>
      <c r="C586" s="46">
        <v>0</v>
      </c>
      <c r="D586" s="46">
        <v>0.35072029491424034</v>
      </c>
      <c r="E586" s="46">
        <v>10.254187792277042</v>
      </c>
      <c r="F586" s="236"/>
      <c r="G586" s="46">
        <v>0</v>
      </c>
      <c r="H586" s="47">
        <v>0</v>
      </c>
      <c r="I586" s="48">
        <f t="shared" si="203"/>
        <v>10.604908087191282</v>
      </c>
      <c r="J586" s="1"/>
      <c r="K586" s="49" t="s">
        <v>12</v>
      </c>
      <c r="L586" s="50">
        <v>0</v>
      </c>
      <c r="M586" s="50">
        <v>0</v>
      </c>
      <c r="N586" s="50">
        <v>0.35072029491424034</v>
      </c>
      <c r="O586" s="50">
        <v>10.254187792277042</v>
      </c>
      <c r="P586" s="50">
        <v>1234.720873919799</v>
      </c>
      <c r="Q586" s="50">
        <v>0</v>
      </c>
      <c r="R586" s="51">
        <v>0</v>
      </c>
      <c r="S586" s="52">
        <f t="shared" si="204"/>
        <v>1245.3257820069903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32019.324352899999</v>
      </c>
      <c r="Q587" s="43">
        <v>0</v>
      </c>
      <c r="R587" s="44">
        <v>0</v>
      </c>
      <c r="S587" s="45">
        <f t="shared" si="204"/>
        <v>32019.324352899999</v>
      </c>
    </row>
    <row r="588" spans="1:19" ht="15">
      <c r="A588" s="25" t="s">
        <v>17</v>
      </c>
      <c r="B588" s="46">
        <v>276.33546979658024</v>
      </c>
      <c r="C588" s="46">
        <v>1.4972670125328265</v>
      </c>
      <c r="D588" s="46">
        <v>35.07150578827212</v>
      </c>
      <c r="E588" s="46">
        <v>4.7808537243380353</v>
      </c>
      <c r="F588" s="236"/>
      <c r="G588" s="46">
        <v>0</v>
      </c>
      <c r="H588" s="47">
        <v>0</v>
      </c>
      <c r="I588" s="48">
        <f t="shared" si="203"/>
        <v>317.68509632172322</v>
      </c>
      <c r="J588" s="1"/>
      <c r="K588" s="49" t="s">
        <v>17</v>
      </c>
      <c r="L588" s="50">
        <v>276.33546979658024</v>
      </c>
      <c r="M588" s="50">
        <v>1.4972670125328265</v>
      </c>
      <c r="N588" s="50">
        <v>35.07150578827212</v>
      </c>
      <c r="O588" s="50">
        <v>4.7808537243380353</v>
      </c>
      <c r="P588" s="50">
        <v>296.88248563399998</v>
      </c>
      <c r="Q588" s="50">
        <v>0</v>
      </c>
      <c r="R588" s="51">
        <v>0</v>
      </c>
      <c r="S588" s="52">
        <f t="shared" si="204"/>
        <v>614.5675819557232</v>
      </c>
    </row>
    <row r="589" spans="1:19" ht="15">
      <c r="A589" s="26" t="s">
        <v>19</v>
      </c>
      <c r="B589" s="43">
        <v>11927.544201852612</v>
      </c>
      <c r="C589" s="43">
        <v>1879.6233268967756</v>
      </c>
      <c r="D589" s="43">
        <v>366.58518784396711</v>
      </c>
      <c r="E589" s="43">
        <v>288.65629869325198</v>
      </c>
      <c r="F589" s="236"/>
      <c r="G589" s="43">
        <v>0</v>
      </c>
      <c r="H589" s="53">
        <v>0</v>
      </c>
      <c r="I589" s="41">
        <f t="shared" si="203"/>
        <v>14462.409015286605</v>
      </c>
      <c r="J589" s="1"/>
      <c r="K589" s="54" t="s">
        <v>19</v>
      </c>
      <c r="L589" s="43">
        <v>11927.544201852612</v>
      </c>
      <c r="M589" s="43">
        <v>1879.6233268967756</v>
      </c>
      <c r="N589" s="43">
        <v>366.58518784396711</v>
      </c>
      <c r="O589" s="43">
        <v>288.65629869325198</v>
      </c>
      <c r="P589" s="43">
        <v>11450.414972124003</v>
      </c>
      <c r="Q589" s="43">
        <v>0</v>
      </c>
      <c r="R589" s="44">
        <v>0</v>
      </c>
      <c r="S589" s="45">
        <f t="shared" si="204"/>
        <v>25912.823987410608</v>
      </c>
    </row>
    <row r="590" spans="1:19" ht="15">
      <c r="A590" s="25" t="s">
        <v>27</v>
      </c>
      <c r="B590" s="46">
        <v>8451.4569310270163</v>
      </c>
      <c r="C590" s="46">
        <v>0</v>
      </c>
      <c r="D590" s="46">
        <v>18639.938207461611</v>
      </c>
      <c r="E590" s="46">
        <v>4107.5604141344356</v>
      </c>
      <c r="F590" s="236"/>
      <c r="G590" s="46">
        <v>12770.469862895661</v>
      </c>
      <c r="H590" s="47">
        <v>3.3245753440817873</v>
      </c>
      <c r="I590" s="48">
        <f t="shared" si="203"/>
        <v>43972.749990862801</v>
      </c>
      <c r="J590" s="1"/>
      <c r="K590" s="49" t="s">
        <v>27</v>
      </c>
      <c r="L590" s="50">
        <v>8451.4569310270163</v>
      </c>
      <c r="M590" s="50">
        <v>0</v>
      </c>
      <c r="N590" s="50">
        <v>18639.938207461611</v>
      </c>
      <c r="O590" s="50">
        <v>4107.5604141344356</v>
      </c>
      <c r="P590" s="50">
        <v>11488.215897390392</v>
      </c>
      <c r="Q590" s="50">
        <v>12770.469862895661</v>
      </c>
      <c r="R590" s="51">
        <v>3.3245753440817873</v>
      </c>
      <c r="S590" s="52">
        <f t="shared" si="204"/>
        <v>55460.965888253195</v>
      </c>
    </row>
    <row r="591" spans="1:19" ht="15">
      <c r="A591" s="26" t="s">
        <v>26</v>
      </c>
      <c r="B591" s="43">
        <v>29714.096806302485</v>
      </c>
      <c r="C591" s="43">
        <v>188.38207114654801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29902.478877449033</v>
      </c>
      <c r="J591" s="1"/>
      <c r="K591" s="54" t="s">
        <v>26</v>
      </c>
      <c r="L591" s="43">
        <v>29714.096806302485</v>
      </c>
      <c r="M591" s="43">
        <v>188.38207114654801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29902.478877449033</v>
      </c>
    </row>
    <row r="592" spans="1:19" ht="15">
      <c r="A592" s="25" t="s">
        <v>23</v>
      </c>
      <c r="B592" s="46">
        <v>180.37577522022011</v>
      </c>
      <c r="C592" s="46">
        <v>0</v>
      </c>
      <c r="D592" s="46">
        <v>32.065501154880771</v>
      </c>
      <c r="E592" s="46">
        <v>0</v>
      </c>
      <c r="F592" s="236"/>
      <c r="G592" s="46">
        <v>0</v>
      </c>
      <c r="H592" s="47">
        <v>0</v>
      </c>
      <c r="I592" s="48">
        <f t="shared" si="203"/>
        <v>212.44127637510087</v>
      </c>
      <c r="J592" s="1"/>
      <c r="K592" s="49" t="s">
        <v>23</v>
      </c>
      <c r="L592" s="50">
        <v>180.37577522022011</v>
      </c>
      <c r="M592" s="50">
        <v>0</v>
      </c>
      <c r="N592" s="50">
        <v>32.065501154880771</v>
      </c>
      <c r="O592" s="50">
        <v>0</v>
      </c>
      <c r="P592" s="50">
        <v>0</v>
      </c>
      <c r="Q592" s="50">
        <v>0</v>
      </c>
      <c r="R592" s="51">
        <v>0</v>
      </c>
      <c r="S592" s="52">
        <f t="shared" si="204"/>
        <v>212.44127637510087</v>
      </c>
    </row>
    <row r="593" spans="1:60" ht="15">
      <c r="A593" s="26" t="s">
        <v>24</v>
      </c>
      <c r="B593" s="43">
        <v>3104.1807772688167</v>
      </c>
      <c r="C593" s="43">
        <v>0</v>
      </c>
      <c r="D593" s="43">
        <v>191.4634434191417</v>
      </c>
      <c r="E593" s="43">
        <v>0</v>
      </c>
      <c r="F593" s="236"/>
      <c r="G593" s="43">
        <v>0</v>
      </c>
      <c r="H593" s="53">
        <v>0</v>
      </c>
      <c r="I593" s="41">
        <f t="shared" si="203"/>
        <v>3295.6442206879583</v>
      </c>
      <c r="J593" s="1"/>
      <c r="K593" s="54" t="s">
        <v>24</v>
      </c>
      <c r="L593" s="43">
        <v>3104.1807772688167</v>
      </c>
      <c r="M593" s="43">
        <v>0</v>
      </c>
      <c r="N593" s="43">
        <v>191.4634434191417</v>
      </c>
      <c r="O593" s="43">
        <v>0</v>
      </c>
      <c r="P593" s="43">
        <v>1092.8536378883298</v>
      </c>
      <c r="Q593" s="43">
        <v>0</v>
      </c>
      <c r="R593" s="44">
        <v>0</v>
      </c>
      <c r="S593" s="45">
        <f t="shared" si="204"/>
        <v>4388.4978585762883</v>
      </c>
    </row>
    <row r="594" spans="1:60" ht="15">
      <c r="A594" s="25" t="s">
        <v>22</v>
      </c>
      <c r="B594" s="46">
        <v>0</v>
      </c>
      <c r="C594" s="46">
        <v>0</v>
      </c>
      <c r="D594" s="46">
        <v>0</v>
      </c>
      <c r="E594" s="46">
        <v>0</v>
      </c>
      <c r="F594" s="236"/>
      <c r="G594" s="46">
        <v>0</v>
      </c>
      <c r="H594" s="47">
        <v>0</v>
      </c>
      <c r="I594" s="48">
        <f t="shared" si="203"/>
        <v>0</v>
      </c>
      <c r="J594" s="1"/>
      <c r="K594" s="49" t="s">
        <v>22</v>
      </c>
      <c r="L594" s="50">
        <v>0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0</v>
      </c>
    </row>
    <row r="595" spans="1:60" ht="15">
      <c r="A595" s="27" t="s">
        <v>66</v>
      </c>
      <c r="B595" s="43">
        <v>9030.5174854790621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9030.5174854790621</v>
      </c>
      <c r="J595" s="1"/>
      <c r="K595" s="55" t="s">
        <v>66</v>
      </c>
      <c r="L595" s="43">
        <v>9030.5174854790621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9030.5174854790621</v>
      </c>
    </row>
    <row r="596" spans="1:60">
      <c r="A596" s="28" t="s">
        <v>25</v>
      </c>
      <c r="B596" s="56">
        <v>9030.5174854790621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9030.5174854790621</v>
      </c>
      <c r="J596" s="1"/>
      <c r="K596" s="59" t="s">
        <v>25</v>
      </c>
      <c r="L596" s="60">
        <v>9030.5174854790621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9030.5174854790621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69770.241577281151</v>
      </c>
      <c r="C600" s="75">
        <f t="shared" ref="C600:H600" si="205">SUM(C579:C595)</f>
        <v>2231.2830726334478</v>
      </c>
      <c r="D600" s="75">
        <f t="shared" si="205"/>
        <v>19399.392921045426</v>
      </c>
      <c r="E600" s="75">
        <f t="shared" si="205"/>
        <v>5648.2753199109502</v>
      </c>
      <c r="F600" s="75">
        <f t="shared" si="205"/>
        <v>0</v>
      </c>
      <c r="G600" s="75">
        <f t="shared" si="205"/>
        <v>12770.469862895661</v>
      </c>
      <c r="H600" s="76">
        <f t="shared" si="205"/>
        <v>3.3245753440817873</v>
      </c>
      <c r="I600" s="41">
        <f t="shared" si="203"/>
        <v>109822.98732911072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69770.241577281151</v>
      </c>
      <c r="M600" s="75">
        <f t="shared" ref="M600:R600" si="206">SUM(M579:M595)</f>
        <v>2231.2830726334478</v>
      </c>
      <c r="N600" s="75">
        <f t="shared" si="206"/>
        <v>19399.392921045426</v>
      </c>
      <c r="O600" s="75">
        <f t="shared" si="206"/>
        <v>5648.2753199109502</v>
      </c>
      <c r="P600" s="75">
        <f t="shared" si="206"/>
        <v>74491.102229877943</v>
      </c>
      <c r="Q600" s="75">
        <f t="shared" si="206"/>
        <v>12770.469862895661</v>
      </c>
      <c r="R600" s="76">
        <f t="shared" si="206"/>
        <v>3.3245753440817873</v>
      </c>
      <c r="S600" s="78">
        <f t="shared" si="204"/>
        <v>184314.08955898866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0.6352972476353973</v>
      </c>
      <c r="C601" s="114">
        <f t="shared" ref="C601:I601" si="207">C600/$I600</f>
        <v>2.0317085948016303E-2</v>
      </c>
      <c r="D601" s="114">
        <f t="shared" si="207"/>
        <v>0.17664237144552011</v>
      </c>
      <c r="E601" s="114">
        <f t="shared" si="207"/>
        <v>5.1430720082167758E-2</v>
      </c>
      <c r="F601" s="114">
        <f t="shared" si="207"/>
        <v>0</v>
      </c>
      <c r="G601" s="114">
        <f t="shared" si="207"/>
        <v>0.1162823027625893</v>
      </c>
      <c r="H601" s="115">
        <f t="shared" si="207"/>
        <v>3.0272126309211623E-5</v>
      </c>
      <c r="I601" s="116">
        <f t="shared" si="207"/>
        <v>1</v>
      </c>
      <c r="K601" s="81" t="s">
        <v>87</v>
      </c>
      <c r="L601" s="82">
        <f>L600/$S600</f>
        <v>0.37853992467001057</v>
      </c>
      <c r="M601" s="82">
        <f t="shared" ref="M601:S601" si="208">M600/$S600</f>
        <v>1.2105873609403791E-2</v>
      </c>
      <c r="N601" s="82">
        <f t="shared" si="208"/>
        <v>0.10525181752226685</v>
      </c>
      <c r="O601" s="82">
        <f t="shared" si="208"/>
        <v>3.064483748055111E-2</v>
      </c>
      <c r="P601" s="82">
        <f t="shared" si="208"/>
        <v>0.4041530542136742</v>
      </c>
      <c r="Q601" s="82">
        <f t="shared" si="208"/>
        <v>6.9286454950089671E-2</v>
      </c>
      <c r="R601" s="83">
        <f t="shared" si="208"/>
        <v>1.8037554003801625E-5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337.842657196652</v>
      </c>
      <c r="C605" s="39">
        <v>0</v>
      </c>
      <c r="D605" s="39">
        <v>9.8155475876846552</v>
      </c>
      <c r="E605" s="39">
        <v>0</v>
      </c>
      <c r="F605" s="235"/>
      <c r="G605" s="39">
        <v>0</v>
      </c>
      <c r="H605" s="40">
        <v>0</v>
      </c>
      <c r="I605" s="41">
        <f>SUM(B605:H605)</f>
        <v>347.65820478433665</v>
      </c>
      <c r="J605" s="1"/>
      <c r="K605" s="88" t="s">
        <v>7</v>
      </c>
      <c r="L605" s="39">
        <v>337.842657196652</v>
      </c>
      <c r="M605" s="39">
        <v>0</v>
      </c>
      <c r="N605" s="39">
        <v>9.8155475876846552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347.65820478433665</v>
      </c>
      <c r="U605" s="91" t="s">
        <v>7</v>
      </c>
      <c r="V605" s="92">
        <v>337.842657196652</v>
      </c>
      <c r="W605" s="92">
        <v>8.7023927150366305</v>
      </c>
      <c r="X605" s="92">
        <v>1.113154872648024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347.65820478433665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258.5872956845281</v>
      </c>
      <c r="C606" s="46">
        <v>0</v>
      </c>
      <c r="D606" s="46">
        <v>8.917740013892681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267.50503569842078</v>
      </c>
      <c r="J606" s="1"/>
      <c r="K606" s="49" t="s">
        <v>8</v>
      </c>
      <c r="L606" s="50">
        <v>258.5872956845281</v>
      </c>
      <c r="M606" s="50">
        <v>0</v>
      </c>
      <c r="N606" s="50">
        <v>8.917740013892681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267.50503569842078</v>
      </c>
      <c r="U606" s="96" t="s">
        <v>8</v>
      </c>
      <c r="V606" s="97">
        <v>258.5872956845281</v>
      </c>
      <c r="W606" s="97">
        <v>7.749467934533369</v>
      </c>
      <c r="X606" s="97">
        <v>1.16827207935931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267.50503569842078</v>
      </c>
      <c r="AG606" s="16" t="str">
        <f t="shared" ref="AG606:AG626" si="212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290.12591000724382</v>
      </c>
      <c r="C607" s="43">
        <v>0</v>
      </c>
      <c r="D607" s="43">
        <v>22.85302027994269</v>
      </c>
      <c r="E607" s="43">
        <v>0</v>
      </c>
      <c r="F607" s="236"/>
      <c r="G607" s="43">
        <v>0</v>
      </c>
      <c r="H607" s="53">
        <v>0</v>
      </c>
      <c r="I607" s="41">
        <f t="shared" si="209"/>
        <v>312.97893028718653</v>
      </c>
      <c r="J607" s="1"/>
      <c r="K607" s="54" t="s">
        <v>10</v>
      </c>
      <c r="L607" s="43">
        <v>290.12591000724382</v>
      </c>
      <c r="M607" s="43">
        <v>0</v>
      </c>
      <c r="N607" s="43">
        <v>22.85302027994269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312.97893028718653</v>
      </c>
      <c r="U607" s="155" t="s">
        <v>10</v>
      </c>
      <c r="V607" s="92">
        <v>290.12591000724382</v>
      </c>
      <c r="W607" s="92">
        <v>22.85302027994269</v>
      </c>
      <c r="X607" s="92">
        <v>0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312.97893028718653</v>
      </c>
      <c r="AG607" s="16" t="str">
        <f t="shared" si="212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0</v>
      </c>
      <c r="C609" s="43">
        <v>0</v>
      </c>
      <c r="D609" s="43">
        <v>0</v>
      </c>
      <c r="E609" s="43">
        <v>0</v>
      </c>
      <c r="F609" s="236"/>
      <c r="G609" s="43">
        <v>0</v>
      </c>
      <c r="H609" s="53">
        <v>0</v>
      </c>
      <c r="I609" s="41">
        <f t="shared" si="209"/>
        <v>0</v>
      </c>
      <c r="J609" s="1"/>
      <c r="K609" s="54" t="s">
        <v>16</v>
      </c>
      <c r="L609" s="43">
        <v>0</v>
      </c>
      <c r="M609" s="43">
        <v>0</v>
      </c>
      <c r="N609" s="43">
        <v>0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0</v>
      </c>
      <c r="U609" s="155" t="s">
        <v>16</v>
      </c>
      <c r="V609" s="92">
        <v>0</v>
      </c>
      <c r="W609" s="92">
        <v>0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0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37781.627522379269</v>
      </c>
      <c r="C610" s="46">
        <v>0</v>
      </c>
      <c r="D610" s="46">
        <v>4249.1672184513236</v>
      </c>
      <c r="E610" s="46">
        <v>0</v>
      </c>
      <c r="F610" s="236"/>
      <c r="G610" s="46">
        <v>0</v>
      </c>
      <c r="H610" s="47">
        <v>0</v>
      </c>
      <c r="I610" s="48">
        <f t="shared" si="209"/>
        <v>42030.794740830592</v>
      </c>
      <c r="J610" s="1"/>
      <c r="K610" s="49" t="s">
        <v>15</v>
      </c>
      <c r="L610" s="50">
        <v>37781.627522379269</v>
      </c>
      <c r="M610" s="50">
        <v>0</v>
      </c>
      <c r="N610" s="50">
        <v>4249.1672184513236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42030.794740830592</v>
      </c>
      <c r="U610" s="96" t="s">
        <v>15</v>
      </c>
      <c r="V610" s="97">
        <v>37781.627522379269</v>
      </c>
      <c r="W610" s="97">
        <v>4249.1672184513236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42030.794740830592</v>
      </c>
      <c r="AG610" s="16" t="str">
        <f t="shared" si="212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75606.8461265894</v>
      </c>
      <c r="Q611" s="43">
        <v>0</v>
      </c>
      <c r="R611" s="44">
        <v>0</v>
      </c>
      <c r="S611" s="45">
        <f t="shared" si="210"/>
        <v>75606.8461265894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75606.8461265894</v>
      </c>
      <c r="AF611" s="126">
        <f t="shared" si="211"/>
        <v>75606.8461265894</v>
      </c>
      <c r="AG611" s="16" t="str">
        <f t="shared" si="212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39015.786278472697</v>
      </c>
      <c r="Q612" s="50">
        <v>0</v>
      </c>
      <c r="R612" s="51">
        <v>0</v>
      </c>
      <c r="S612" s="52">
        <f t="shared" si="210"/>
        <v>39015.786278472697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39015.786278472697</v>
      </c>
      <c r="AF612" s="99">
        <f t="shared" si="211"/>
        <v>39015.786278472697</v>
      </c>
      <c r="AG612" s="16" t="str">
        <f t="shared" si="212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1206.3968643679227</v>
      </c>
      <c r="C614" s="46">
        <v>0</v>
      </c>
      <c r="D614" s="46">
        <v>134.45733751817301</v>
      </c>
      <c r="E614" s="46">
        <v>0</v>
      </c>
      <c r="F614" s="236"/>
      <c r="G614" s="46">
        <v>0</v>
      </c>
      <c r="H614" s="47">
        <v>0</v>
      </c>
      <c r="I614" s="48">
        <f t="shared" si="209"/>
        <v>1340.8542018860958</v>
      </c>
      <c r="J614" s="1"/>
      <c r="K614" s="49" t="s">
        <v>17</v>
      </c>
      <c r="L614" s="50">
        <v>1206.3968643679227</v>
      </c>
      <c r="M614" s="50">
        <v>0</v>
      </c>
      <c r="N614" s="50">
        <v>134.45733751817301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1340.8542018860958</v>
      </c>
      <c r="U614" s="96" t="s">
        <v>17</v>
      </c>
      <c r="V614" s="97">
        <v>1206.3968643679227</v>
      </c>
      <c r="W614" s="97">
        <v>115.90373710339574</v>
      </c>
      <c r="X614" s="97">
        <v>18.553600414777247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1340.8542018860958</v>
      </c>
      <c r="AG614" s="16" t="str">
        <f t="shared" si="212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53954.459842545592</v>
      </c>
      <c r="C615" s="43">
        <v>0</v>
      </c>
      <c r="D615" s="43">
        <v>7561.8766988884126</v>
      </c>
      <c r="E615" s="43">
        <v>0</v>
      </c>
      <c r="F615" s="236"/>
      <c r="G615" s="43">
        <v>0</v>
      </c>
      <c r="H615" s="53">
        <v>0</v>
      </c>
      <c r="I615" s="41">
        <f t="shared" si="209"/>
        <v>61516.336541434008</v>
      </c>
      <c r="J615" s="1"/>
      <c r="K615" s="54" t="s">
        <v>19</v>
      </c>
      <c r="L615" s="43">
        <v>53954.459842545592</v>
      </c>
      <c r="M615" s="43">
        <v>0</v>
      </c>
      <c r="N615" s="43">
        <v>7561.8766988884126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61516.336541434008</v>
      </c>
      <c r="U615" s="100" t="s">
        <v>19</v>
      </c>
      <c r="V615" s="92">
        <v>53954.459842545592</v>
      </c>
      <c r="W615" s="92">
        <v>7169.8937126455066</v>
      </c>
      <c r="X615" s="92">
        <v>391.98298624290572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61516.336541434001</v>
      </c>
      <c r="AG615" s="16" t="str">
        <f t="shared" si="212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10375.778929758711</v>
      </c>
      <c r="C616" s="46">
        <v>0</v>
      </c>
      <c r="D616" s="46">
        <v>17107.001047186204</v>
      </c>
      <c r="E616" s="46">
        <v>26445.040684960572</v>
      </c>
      <c r="F616" s="236"/>
      <c r="G616" s="46">
        <v>10803.067099368684</v>
      </c>
      <c r="H616" s="47">
        <v>0</v>
      </c>
      <c r="I616" s="48">
        <f t="shared" si="209"/>
        <v>64730.887761274163</v>
      </c>
      <c r="J616" s="1"/>
      <c r="K616" s="49" t="s">
        <v>27</v>
      </c>
      <c r="L616" s="50">
        <v>10375.778929758711</v>
      </c>
      <c r="M616" s="50">
        <v>0</v>
      </c>
      <c r="N616" s="50">
        <v>17107.001047186204</v>
      </c>
      <c r="O616" s="50">
        <v>26445.040684960572</v>
      </c>
      <c r="P616" s="50">
        <v>0</v>
      </c>
      <c r="Q616" s="50">
        <v>10803.067099368684</v>
      </c>
      <c r="R616" s="51">
        <v>0</v>
      </c>
      <c r="S616" s="52">
        <f t="shared" si="210"/>
        <v>64730.887761274163</v>
      </c>
      <c r="U616" s="96" t="s">
        <v>27</v>
      </c>
      <c r="V616" s="97">
        <v>10375.778929758711</v>
      </c>
      <c r="W616" s="97">
        <v>10622.506446715952</v>
      </c>
      <c r="X616" s="97">
        <v>6484.4946004702533</v>
      </c>
      <c r="Y616" s="97">
        <v>7623.1465819440591</v>
      </c>
      <c r="Z616" s="97">
        <v>7999.3881110365164</v>
      </c>
      <c r="AA616" s="97">
        <v>2387.0795146345286</v>
      </c>
      <c r="AB616" s="97">
        <v>6300.530148191383</v>
      </c>
      <c r="AC616" s="97">
        <v>4502.5369511773006</v>
      </c>
      <c r="AD616" s="97">
        <v>8435.426477345467</v>
      </c>
      <c r="AE616" s="97">
        <v>0</v>
      </c>
      <c r="AF616" s="99">
        <f t="shared" si="211"/>
        <v>64730.887761274178</v>
      </c>
      <c r="AG616" s="16" t="str">
        <f t="shared" si="212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29983.922972442495</v>
      </c>
      <c r="C617" s="43">
        <v>0</v>
      </c>
      <c r="D617" s="43">
        <v>4565.1021836259188</v>
      </c>
      <c r="E617" s="43">
        <v>0</v>
      </c>
      <c r="F617" s="236"/>
      <c r="G617" s="43">
        <v>0</v>
      </c>
      <c r="H617" s="53">
        <v>0</v>
      </c>
      <c r="I617" s="41">
        <f t="shared" si="209"/>
        <v>34549.025156068412</v>
      </c>
      <c r="J617" s="1"/>
      <c r="K617" s="54" t="s">
        <v>26</v>
      </c>
      <c r="L617" s="43">
        <v>29983.922972442495</v>
      </c>
      <c r="M617" s="43">
        <v>0</v>
      </c>
      <c r="N617" s="43">
        <v>4565.1021836259188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34549.025156068412</v>
      </c>
      <c r="U617" s="157" t="s">
        <v>26</v>
      </c>
      <c r="V617" s="92">
        <v>29983.922972442495</v>
      </c>
      <c r="W617" s="92">
        <v>4565.1021836259188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34549.025156068412</v>
      </c>
      <c r="AG617" s="16" t="str">
        <f t="shared" si="212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53816.425334066138</v>
      </c>
      <c r="C618" s="46">
        <v>0</v>
      </c>
      <c r="D618" s="46">
        <v>4505.7651903746309</v>
      </c>
      <c r="E618" s="46">
        <v>0</v>
      </c>
      <c r="F618" s="236"/>
      <c r="G618" s="46">
        <v>0</v>
      </c>
      <c r="H618" s="47">
        <v>0</v>
      </c>
      <c r="I618" s="48">
        <f t="shared" si="209"/>
        <v>58322.190524440768</v>
      </c>
      <c r="J618" s="1"/>
      <c r="K618" s="49" t="s">
        <v>23</v>
      </c>
      <c r="L618" s="50">
        <v>53816.425334066138</v>
      </c>
      <c r="M618" s="50">
        <v>0</v>
      </c>
      <c r="N618" s="50">
        <v>4505.7651903746309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58322.190524440768</v>
      </c>
      <c r="U618" s="96" t="s">
        <v>23</v>
      </c>
      <c r="V618" s="97">
        <v>53816.425334066138</v>
      </c>
      <c r="W618" s="97">
        <v>4194.5769798585898</v>
      </c>
      <c r="X618" s="97">
        <v>311.18821051604061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58322.190524440768</v>
      </c>
      <c r="AG618" s="16" t="str">
        <f t="shared" si="212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13697.127107522843</v>
      </c>
      <c r="C619" s="43">
        <v>0</v>
      </c>
      <c r="D619" s="43">
        <v>2811.5744997207262</v>
      </c>
      <c r="E619" s="43">
        <v>0</v>
      </c>
      <c r="F619" s="236"/>
      <c r="G619" s="43">
        <v>0</v>
      </c>
      <c r="H619" s="53">
        <v>0</v>
      </c>
      <c r="I619" s="41">
        <f t="shared" si="209"/>
        <v>16508.701607243569</v>
      </c>
      <c r="J619" s="1"/>
      <c r="K619" s="54" t="s">
        <v>24</v>
      </c>
      <c r="L619" s="43">
        <v>13697.127107522843</v>
      </c>
      <c r="M619" s="43">
        <v>0</v>
      </c>
      <c r="N619" s="43">
        <v>2811.5744997207262</v>
      </c>
      <c r="O619" s="43">
        <v>0</v>
      </c>
      <c r="P619" s="43">
        <v>6148.4971085657999</v>
      </c>
      <c r="Q619" s="43">
        <v>0</v>
      </c>
      <c r="R619" s="44">
        <v>0</v>
      </c>
      <c r="S619" s="45">
        <f t="shared" si="210"/>
        <v>22657.198715809369</v>
      </c>
      <c r="U619" s="157" t="s">
        <v>24</v>
      </c>
      <c r="V619" s="92">
        <v>13697.127107522843</v>
      </c>
      <c r="W619" s="92">
        <v>2806.3696115909843</v>
      </c>
      <c r="X619" s="92">
        <v>5.2048881297420513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6148.4971085657999</v>
      </c>
      <c r="AF619" s="126">
        <f t="shared" si="211"/>
        <v>22657.198715809369</v>
      </c>
      <c r="AG619" s="16" t="str">
        <f t="shared" si="212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6675.7309598539705</v>
      </c>
      <c r="C621" s="43">
        <v>0</v>
      </c>
      <c r="D621" s="43">
        <v>4624.5220334852138</v>
      </c>
      <c r="E621" s="43">
        <v>0</v>
      </c>
      <c r="F621" s="236"/>
      <c r="G621" s="43">
        <v>0</v>
      </c>
      <c r="H621" s="53">
        <v>0</v>
      </c>
      <c r="I621" s="41">
        <f t="shared" si="209"/>
        <v>11300.252993339185</v>
      </c>
      <c r="J621" s="1"/>
      <c r="K621" s="55" t="s">
        <v>66</v>
      </c>
      <c r="L621" s="43">
        <v>6675.7309598539705</v>
      </c>
      <c r="M621" s="43">
        <v>0</v>
      </c>
      <c r="N621" s="43">
        <v>4624.5220334852138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11300.252993339185</v>
      </c>
      <c r="U621" s="158" t="s">
        <v>66</v>
      </c>
      <c r="V621" s="92">
        <v>6675.7309598539705</v>
      </c>
      <c r="W621" s="92">
        <v>4624.5220334852138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11300.252993339185</v>
      </c>
      <c r="AG621" s="16" t="str">
        <f t="shared" si="212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6675.7309598539705</v>
      </c>
      <c r="C622" s="56">
        <v>0</v>
      </c>
      <c r="D622" s="56">
        <v>4624.5220334852138</v>
      </c>
      <c r="E622" s="56">
        <v>0</v>
      </c>
      <c r="F622" s="236"/>
      <c r="G622" s="56">
        <v>0</v>
      </c>
      <c r="H622" s="57">
        <v>0</v>
      </c>
      <c r="I622" s="58">
        <f t="shared" si="209"/>
        <v>11300.252993339185</v>
      </c>
      <c r="J622" s="1"/>
      <c r="K622" s="59" t="s">
        <v>25</v>
      </c>
      <c r="L622" s="60">
        <v>6675.7309598539705</v>
      </c>
      <c r="M622" s="60">
        <v>0</v>
      </c>
      <c r="N622" s="60">
        <v>4624.5220334852138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11300.252993339185</v>
      </c>
      <c r="U622" s="159" t="s">
        <v>135</v>
      </c>
      <c r="V622" s="97">
        <v>6675.7309598539705</v>
      </c>
      <c r="W622" s="97">
        <v>4624.5220334852138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11300.252993339185</v>
      </c>
      <c r="AG622" s="127" t="str">
        <f t="shared" si="212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0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0</v>
      </c>
      <c r="J625" s="1"/>
      <c r="K625" s="72" t="s">
        <v>11</v>
      </c>
      <c r="L625" s="69">
        <v>0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0</v>
      </c>
      <c r="U625" s="161" t="s">
        <v>11</v>
      </c>
      <c r="V625" s="92">
        <v>0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0</v>
      </c>
      <c r="AG625" s="127" t="str">
        <f t="shared" si="212"/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208378.02539582539</v>
      </c>
      <c r="C626" s="75">
        <f t="shared" ref="C626:H626" si="213">SUM(C605:C621)</f>
        <v>0</v>
      </c>
      <c r="D626" s="75">
        <f t="shared" si="213"/>
        <v>45601.052517132121</v>
      </c>
      <c r="E626" s="75">
        <f t="shared" si="213"/>
        <v>26445.040684960572</v>
      </c>
      <c r="F626" s="75">
        <f t="shared" si="213"/>
        <v>0</v>
      </c>
      <c r="G626" s="75">
        <f t="shared" si="213"/>
        <v>10803.067099368684</v>
      </c>
      <c r="H626" s="76">
        <f t="shared" si="213"/>
        <v>0</v>
      </c>
      <c r="I626" s="41">
        <f t="shared" si="209"/>
        <v>291227.18569728674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208378.02539582539</v>
      </c>
      <c r="M626" s="75">
        <f t="shared" ref="M626:R626" si="214">SUM(M605:M621)</f>
        <v>0</v>
      </c>
      <c r="N626" s="75">
        <f t="shared" si="214"/>
        <v>45601.052517132121</v>
      </c>
      <c r="O626" s="75">
        <f t="shared" si="214"/>
        <v>26445.040684960572</v>
      </c>
      <c r="P626" s="75">
        <f t="shared" si="214"/>
        <v>120771.12951362789</v>
      </c>
      <c r="Q626" s="75">
        <f t="shared" si="214"/>
        <v>10803.067099368684</v>
      </c>
      <c r="R626" s="76">
        <f t="shared" si="214"/>
        <v>0</v>
      </c>
      <c r="S626" s="78">
        <f t="shared" si="210"/>
        <v>411998.31521091465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208378.02539582539</v>
      </c>
      <c r="W626" s="111">
        <f t="shared" ref="W626:AE626" si="215">SUM(W605:W621)</f>
        <v>38387.346804406392</v>
      </c>
      <c r="X626" s="111">
        <f t="shared" si="215"/>
        <v>7213.7057127257258</v>
      </c>
      <c r="Y626" s="111">
        <f t="shared" si="215"/>
        <v>7623.1465819440591</v>
      </c>
      <c r="Z626" s="111">
        <f t="shared" si="215"/>
        <v>7999.3881110365164</v>
      </c>
      <c r="AA626" s="111">
        <f t="shared" si="215"/>
        <v>2387.0795146345286</v>
      </c>
      <c r="AB626" s="111">
        <f t="shared" si="215"/>
        <v>6300.530148191383</v>
      </c>
      <c r="AC626" s="111">
        <f t="shared" si="215"/>
        <v>4502.5369511773006</v>
      </c>
      <c r="AD626" s="112">
        <f t="shared" si="215"/>
        <v>8435.426477345467</v>
      </c>
      <c r="AE626" s="128">
        <f t="shared" si="215"/>
        <v>120771.12951362789</v>
      </c>
      <c r="AF626" s="113">
        <f>SUM(V626:AE626)</f>
        <v>411998.31521091459</v>
      </c>
      <c r="AG626" s="5" t="str">
        <f t="shared" si="212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0.71551707955047128</v>
      </c>
      <c r="C627" s="114">
        <f t="shared" ref="C627:I627" si="216">C626/$I626</f>
        <v>0</v>
      </c>
      <c r="D627" s="114">
        <f t="shared" si="216"/>
        <v>0.15658240286856903</v>
      </c>
      <c r="E627" s="114">
        <f t="shared" si="216"/>
        <v>9.0805535965480272E-2</v>
      </c>
      <c r="F627" s="114">
        <f t="shared" si="216"/>
        <v>0</v>
      </c>
      <c r="G627" s="114">
        <f t="shared" si="216"/>
        <v>3.7094981615479493E-2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0.50577397455897422</v>
      </c>
      <c r="M627" s="82">
        <f t="shared" ref="M627:S627" si="217">M626/$S626</f>
        <v>0</v>
      </c>
      <c r="N627" s="82">
        <f t="shared" si="217"/>
        <v>0.11068261891747673</v>
      </c>
      <c r="O627" s="82">
        <f t="shared" si="217"/>
        <v>6.4187254434335581E-2</v>
      </c>
      <c r="P627" s="82">
        <f t="shared" si="217"/>
        <v>0.29313500821429678</v>
      </c>
      <c r="Q627" s="82">
        <f t="shared" si="217"/>
        <v>2.6221143874916721E-2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0.50577397455897433</v>
      </c>
      <c r="W627" s="118">
        <f t="shared" ref="W627:AF627" si="218">W626/$AF626</f>
        <v>9.3173552869396395E-2</v>
      </c>
      <c r="X627" s="118">
        <f t="shared" si="218"/>
        <v>1.7509066048080339E-2</v>
      </c>
      <c r="Y627" s="118">
        <f t="shared" si="218"/>
        <v>1.8502858629510503E-2</v>
      </c>
      <c r="Z627" s="118">
        <f t="shared" si="218"/>
        <v>1.9416069958784622E-2</v>
      </c>
      <c r="AA627" s="118">
        <f t="shared" si="218"/>
        <v>5.793906010058583E-3</v>
      </c>
      <c r="AB627" s="118">
        <f t="shared" si="218"/>
        <v>1.5292611439359765E-2</v>
      </c>
      <c r="AC627" s="118">
        <f t="shared" si="218"/>
        <v>1.092853243555696E-2</v>
      </c>
      <c r="AD627" s="118">
        <f t="shared" si="218"/>
        <v>2.0474419835981885E-2</v>
      </c>
      <c r="AE627" s="118">
        <f t="shared" si="218"/>
        <v>0.29313500821429683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+IF(ABS(AF626-S626)&gt;0.01,AF626-S626,"")</f>
        <v/>
      </c>
    </row>
    <row r="631" spans="1:60" ht="15">
      <c r="A631" s="24" t="s">
        <v>7</v>
      </c>
      <c r="B631" s="39">
        <v>1.075317029810974</v>
      </c>
      <c r="C631" s="39">
        <v>0</v>
      </c>
      <c r="D631" s="39">
        <v>1.3975337167334283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2.4728507465444025</v>
      </c>
      <c r="J631" s="1"/>
      <c r="K631" s="88" t="s">
        <v>7</v>
      </c>
      <c r="L631" s="39">
        <v>1.075317029810974</v>
      </c>
      <c r="M631" s="39">
        <v>0</v>
      </c>
      <c r="N631" s="39">
        <v>1.3975337167334283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2.4728507465444025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17.724047841010464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17.724047841010464</v>
      </c>
      <c r="J632" s="1"/>
      <c r="K632" s="49" t="s">
        <v>8</v>
      </c>
      <c r="L632" s="50">
        <v>17.724047841010464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17.724047841010464</v>
      </c>
    </row>
    <row r="633" spans="1:60" ht="15">
      <c r="A633" s="26" t="s">
        <v>10</v>
      </c>
      <c r="B633" s="43">
        <v>7.2070250899699593</v>
      </c>
      <c r="C633" s="43">
        <v>0</v>
      </c>
      <c r="D633" s="43">
        <v>2.3087311654991418E-2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7.2301124016249503</v>
      </c>
      <c r="J633" s="1"/>
      <c r="K633" s="54" t="s">
        <v>10</v>
      </c>
      <c r="L633" s="43">
        <v>7.2070250899699593</v>
      </c>
      <c r="M633" s="43">
        <v>0</v>
      </c>
      <c r="N633" s="43">
        <v>2.3087311654991418E-2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7.2301124016249503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92.815978458203887</v>
      </c>
      <c r="C635" s="43">
        <v>0.4011564763953161</v>
      </c>
      <c r="D635" s="43">
        <v>7.4790864673369883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100.69622140193619</v>
      </c>
      <c r="J635" s="1"/>
      <c r="K635" s="54" t="s">
        <v>16</v>
      </c>
      <c r="L635" s="43">
        <v>92.815978458203887</v>
      </c>
      <c r="M635" s="43">
        <v>0.4011564763953161</v>
      </c>
      <c r="N635" s="43">
        <v>7.4790864673369883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100.69622140193619</v>
      </c>
    </row>
    <row r="636" spans="1:60" ht="15">
      <c r="A636" s="25" t="s">
        <v>15</v>
      </c>
      <c r="B636" s="46">
        <v>40.722272025681754</v>
      </c>
      <c r="C636" s="46">
        <v>0.91901235049114427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41.641284376172898</v>
      </c>
      <c r="J636" s="1"/>
      <c r="K636" s="49" t="s">
        <v>15</v>
      </c>
      <c r="L636" s="50">
        <v>40.722272025681754</v>
      </c>
      <c r="M636" s="50">
        <v>0.91901235049114427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41.641284376172898</v>
      </c>
    </row>
    <row r="637" spans="1:60" ht="15">
      <c r="A637" s="26" t="s">
        <v>60</v>
      </c>
      <c r="B637" s="43">
        <v>0</v>
      </c>
      <c r="C637" s="43">
        <v>4.598370797685206</v>
      </c>
      <c r="D637" s="43">
        <v>0</v>
      </c>
      <c r="E637" s="43">
        <v>223.18496491298328</v>
      </c>
      <c r="F637" s="43">
        <v>8814.1946404912287</v>
      </c>
      <c r="G637" s="43">
        <v>0</v>
      </c>
      <c r="H637" s="53">
        <v>0</v>
      </c>
      <c r="I637" s="41">
        <f t="shared" si="219"/>
        <v>9041.977976201897</v>
      </c>
      <c r="J637" s="1"/>
      <c r="K637" s="54" t="s">
        <v>60</v>
      </c>
      <c r="L637" s="43">
        <v>0</v>
      </c>
      <c r="M637" s="43">
        <v>4.598370797685206</v>
      </c>
      <c r="N637" s="43">
        <v>0</v>
      </c>
      <c r="O637" s="43">
        <v>223.18496491298328</v>
      </c>
      <c r="P637" s="43">
        <v>8814.1946404912287</v>
      </c>
      <c r="Q637" s="43">
        <v>0</v>
      </c>
      <c r="R637" s="44">
        <v>0</v>
      </c>
      <c r="S637" s="45">
        <f t="shared" si="220"/>
        <v>9041.977976201897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154.06177146559818</v>
      </c>
      <c r="F638" s="46">
        <v>0</v>
      </c>
      <c r="G638" s="46">
        <v>0</v>
      </c>
      <c r="H638" s="47">
        <v>0</v>
      </c>
      <c r="I638" s="48">
        <f t="shared" si="219"/>
        <v>154.06177146559818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154.06177146559818</v>
      </c>
      <c r="P638" s="50">
        <v>0</v>
      </c>
      <c r="Q638" s="50">
        <v>0</v>
      </c>
      <c r="R638" s="51">
        <v>0</v>
      </c>
      <c r="S638" s="52">
        <f t="shared" si="220"/>
        <v>154.06177146559818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132.64460697361082</v>
      </c>
      <c r="C640" s="46">
        <v>0</v>
      </c>
      <c r="D640" s="46">
        <v>0.64216328949761092</v>
      </c>
      <c r="E640" s="46">
        <v>3.9073794635861758</v>
      </c>
      <c r="F640" s="46">
        <v>0</v>
      </c>
      <c r="G640" s="46">
        <v>0</v>
      </c>
      <c r="H640" s="47">
        <v>0</v>
      </c>
      <c r="I640" s="48">
        <f t="shared" si="219"/>
        <v>137.1941497266946</v>
      </c>
      <c r="J640" s="1"/>
      <c r="K640" s="49" t="s">
        <v>17</v>
      </c>
      <c r="L640" s="50">
        <v>132.64460697361082</v>
      </c>
      <c r="M640" s="50">
        <v>0</v>
      </c>
      <c r="N640" s="50">
        <v>0.64216328949761092</v>
      </c>
      <c r="O640" s="50">
        <v>3.9073794635861758</v>
      </c>
      <c r="P640" s="50">
        <v>0</v>
      </c>
      <c r="Q640" s="50">
        <v>0</v>
      </c>
      <c r="R640" s="51">
        <v>0</v>
      </c>
      <c r="S640" s="52">
        <f t="shared" si="220"/>
        <v>137.1941497266946</v>
      </c>
    </row>
    <row r="641" spans="1:45" ht="15">
      <c r="A641" s="26" t="s">
        <v>19</v>
      </c>
      <c r="B641" s="43">
        <v>805.48790633387546</v>
      </c>
      <c r="C641" s="43">
        <v>0</v>
      </c>
      <c r="D641" s="43">
        <v>208.18345372224402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1013.6713600561195</v>
      </c>
      <c r="J641" s="1"/>
      <c r="K641" s="54" t="s">
        <v>19</v>
      </c>
      <c r="L641" s="43">
        <v>805.48790633387546</v>
      </c>
      <c r="M641" s="43">
        <v>0</v>
      </c>
      <c r="N641" s="43">
        <v>208.18345372224402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1013.6713600561195</v>
      </c>
    </row>
    <row r="642" spans="1:45" ht="15">
      <c r="A642" s="25" t="s">
        <v>27</v>
      </c>
      <c r="B642" s="46">
        <v>1313.2091134746881</v>
      </c>
      <c r="C642" s="46">
        <v>1.7062834191526726</v>
      </c>
      <c r="D642" s="46">
        <v>27.162812864061316</v>
      </c>
      <c r="E642" s="46">
        <v>2182.1423461211593</v>
      </c>
      <c r="F642" s="46">
        <v>0</v>
      </c>
      <c r="G642" s="46">
        <v>735.86259498981974</v>
      </c>
      <c r="H642" s="47">
        <v>10.324145714725198</v>
      </c>
      <c r="I642" s="48">
        <f t="shared" si="219"/>
        <v>4270.4072965836067</v>
      </c>
      <c r="J642" s="1"/>
      <c r="K642" s="49" t="s">
        <v>27</v>
      </c>
      <c r="L642" s="50">
        <v>1313.2091134746881</v>
      </c>
      <c r="M642" s="50">
        <v>1.7062834191526726</v>
      </c>
      <c r="N642" s="50">
        <v>27.162812864061316</v>
      </c>
      <c r="O642" s="50">
        <v>2182.1423461211593</v>
      </c>
      <c r="P642" s="50">
        <v>0</v>
      </c>
      <c r="Q642" s="50">
        <v>735.86259498981974</v>
      </c>
      <c r="R642" s="51">
        <v>10.324145714725198</v>
      </c>
      <c r="S642" s="52">
        <f t="shared" si="220"/>
        <v>4270.4072965836067</v>
      </c>
    </row>
    <row r="643" spans="1:45" ht="15">
      <c r="A643" s="26" t="s">
        <v>26</v>
      </c>
      <c r="B643" s="43">
        <v>488.38999197997083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488.38999197997083</v>
      </c>
      <c r="J643" s="1"/>
      <c r="K643" s="54" t="s">
        <v>26</v>
      </c>
      <c r="L643" s="43">
        <v>488.38999197997083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488.38999197997083</v>
      </c>
    </row>
    <row r="644" spans="1:45" ht="15">
      <c r="A644" s="25" t="s">
        <v>23</v>
      </c>
      <c r="B644" s="46">
        <v>2276.9560655173204</v>
      </c>
      <c r="C644" s="46">
        <v>103.13838184436277</v>
      </c>
      <c r="D644" s="46">
        <v>1296.51608153863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3676.6105289003135</v>
      </c>
      <c r="J644" s="1"/>
      <c r="K644" s="49" t="s">
        <v>23</v>
      </c>
      <c r="L644" s="50">
        <v>2276.9560655173204</v>
      </c>
      <c r="M644" s="50">
        <v>103.13838184436277</v>
      </c>
      <c r="N644" s="50">
        <v>1296.51608153863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3676.6105289003135</v>
      </c>
    </row>
    <row r="645" spans="1:45" ht="15">
      <c r="A645" s="26" t="s">
        <v>24</v>
      </c>
      <c r="B645" s="43">
        <v>3701.6647587691209</v>
      </c>
      <c r="C645" s="43">
        <v>0</v>
      </c>
      <c r="D645" s="43">
        <v>33.89077082588161</v>
      </c>
      <c r="E645" s="43">
        <v>14.000591759918233</v>
      </c>
      <c r="F645" s="43">
        <v>564.41564759866844</v>
      </c>
      <c r="G645" s="43">
        <v>0</v>
      </c>
      <c r="H645" s="53">
        <v>0</v>
      </c>
      <c r="I645" s="41">
        <f t="shared" si="219"/>
        <v>4313.9717689535892</v>
      </c>
      <c r="J645" s="1"/>
      <c r="K645" s="54" t="s">
        <v>24</v>
      </c>
      <c r="L645" s="43">
        <v>3701.6647587691209</v>
      </c>
      <c r="M645" s="43">
        <v>0</v>
      </c>
      <c r="N645" s="43">
        <v>33.89077082588161</v>
      </c>
      <c r="O645" s="43">
        <v>14.000591759918233</v>
      </c>
      <c r="P645" s="43">
        <v>564.41564759866844</v>
      </c>
      <c r="Q645" s="43">
        <v>0</v>
      </c>
      <c r="R645" s="44">
        <v>0</v>
      </c>
      <c r="S645" s="45">
        <f t="shared" si="220"/>
        <v>4313.9717689535892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172.30768473060317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172.30768473060317</v>
      </c>
      <c r="J647" s="1"/>
      <c r="K647" s="55" t="s">
        <v>66</v>
      </c>
      <c r="L647" s="43">
        <v>172.30768473060317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172.30768473060317</v>
      </c>
    </row>
    <row r="648" spans="1:45">
      <c r="A648" s="28" t="s">
        <v>25</v>
      </c>
      <c r="B648" s="56">
        <v>172.30768473060317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172.30768473060317</v>
      </c>
      <c r="J648" s="1"/>
      <c r="K648" s="59" t="s">
        <v>25</v>
      </c>
      <c r="L648" s="60">
        <v>172.30768473060317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172.30768473060317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9050.2047682238681</v>
      </c>
      <c r="C652" s="75">
        <f t="shared" ref="C652:H652" si="221">SUM(C631:C647)</f>
        <v>110.7632048880871</v>
      </c>
      <c r="D652" s="75">
        <f t="shared" si="221"/>
        <v>1575.29498973604</v>
      </c>
      <c r="E652" s="75">
        <f t="shared" si="221"/>
        <v>2577.297053723245</v>
      </c>
      <c r="F652" s="75">
        <f t="shared" si="221"/>
        <v>9378.6102880898979</v>
      </c>
      <c r="G652" s="75">
        <f t="shared" si="221"/>
        <v>735.86259498981974</v>
      </c>
      <c r="H652" s="76">
        <f t="shared" si="221"/>
        <v>10.324145714725198</v>
      </c>
      <c r="I652" s="41">
        <f t="shared" si="219"/>
        <v>23438.357045365683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9050.2047682238681</v>
      </c>
      <c r="M652" s="75">
        <f t="shared" ref="M652:R652" si="222">SUM(M631:M647)</f>
        <v>110.7632048880871</v>
      </c>
      <c r="N652" s="75">
        <f t="shared" si="222"/>
        <v>1575.29498973604</v>
      </c>
      <c r="O652" s="75">
        <f t="shared" si="222"/>
        <v>2577.297053723245</v>
      </c>
      <c r="P652" s="75">
        <f t="shared" si="222"/>
        <v>9378.6102880898979</v>
      </c>
      <c r="Q652" s="75">
        <f t="shared" si="222"/>
        <v>735.86259498981974</v>
      </c>
      <c r="R652" s="76">
        <f t="shared" si="222"/>
        <v>10.324145714725198</v>
      </c>
      <c r="S652" s="78">
        <f t="shared" si="220"/>
        <v>23438.357045365683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0.38612795046627668</v>
      </c>
      <c r="C653" s="114">
        <f t="shared" ref="C653:I653" si="223">C652/$I652</f>
        <v>4.7257239350736663E-3</v>
      </c>
      <c r="D653" s="114">
        <f t="shared" si="223"/>
        <v>6.7210128537892252E-2</v>
      </c>
      <c r="E653" s="114">
        <f t="shared" si="223"/>
        <v>0.10996065333140906</v>
      </c>
      <c r="F653" s="114">
        <f t="shared" si="223"/>
        <v>0.40013940695319644</v>
      </c>
      <c r="G653" s="114">
        <f t="shared" si="223"/>
        <v>3.1395655999502628E-2</v>
      </c>
      <c r="H653" s="115">
        <f t="shared" si="223"/>
        <v>4.4048077664925433E-4</v>
      </c>
      <c r="I653" s="116">
        <f t="shared" si="223"/>
        <v>1</v>
      </c>
      <c r="K653" s="81" t="s">
        <v>87</v>
      </c>
      <c r="L653" s="82">
        <f>L652/$S652</f>
        <v>0.38612795046627668</v>
      </c>
      <c r="M653" s="82">
        <f t="shared" ref="M653:S653" si="224">M652/$S652</f>
        <v>4.7257239350736663E-3</v>
      </c>
      <c r="N653" s="82">
        <f t="shared" si="224"/>
        <v>6.7210128537892252E-2</v>
      </c>
      <c r="O653" s="82">
        <f t="shared" si="224"/>
        <v>0.10996065333140906</v>
      </c>
      <c r="P653" s="82">
        <f t="shared" si="224"/>
        <v>0.40013940695319644</v>
      </c>
      <c r="Q653" s="82">
        <f t="shared" si="224"/>
        <v>3.1395655999502628E-2</v>
      </c>
      <c r="R653" s="83">
        <f t="shared" si="224"/>
        <v>4.4048077664925433E-4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55" zoomScaleNormal="55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8" width="16.625" style="1" customWidth="1"/>
    <col min="9" max="9" width="18.7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149</v>
      </c>
      <c r="B1" s="201"/>
      <c r="C1" s="201"/>
      <c r="D1" s="201"/>
      <c r="E1" s="201"/>
      <c r="F1" s="201"/>
      <c r="G1" s="201"/>
      <c r="H1" s="201"/>
      <c r="I1" s="202"/>
      <c r="K1" s="209" t="s">
        <v>150</v>
      </c>
      <c r="L1" s="210"/>
      <c r="M1" s="210"/>
      <c r="N1" s="210"/>
      <c r="O1" s="210"/>
      <c r="P1" s="210"/>
      <c r="Q1" s="210"/>
      <c r="R1" s="210"/>
      <c r="S1" s="211"/>
      <c r="U1" s="218" t="s">
        <v>151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243.01911641262103</v>
      </c>
      <c r="C7" s="39">
        <v>5617.2425099755246</v>
      </c>
      <c r="D7" s="39">
        <v>569.55589431075111</v>
      </c>
      <c r="E7" s="39">
        <v>0</v>
      </c>
      <c r="F7" s="39">
        <v>4.7953432931021069</v>
      </c>
      <c r="G7" s="39">
        <v>0</v>
      </c>
      <c r="H7" s="40">
        <v>0</v>
      </c>
      <c r="I7" s="41">
        <f>SUM(B7:H7)</f>
        <v>6434.612863991998</v>
      </c>
      <c r="J7" s="1"/>
      <c r="K7" s="42" t="s">
        <v>7</v>
      </c>
      <c r="L7" s="43">
        <v>243.01911641262103</v>
      </c>
      <c r="M7" s="43">
        <v>5617.2425099755246</v>
      </c>
      <c r="N7" s="43">
        <v>569.55589431075111</v>
      </c>
      <c r="O7" s="43">
        <v>0</v>
      </c>
      <c r="P7" s="43">
        <v>4.7953432931021069</v>
      </c>
      <c r="Q7" s="43">
        <v>0</v>
      </c>
      <c r="R7" s="44">
        <v>0</v>
      </c>
      <c r="S7" s="45">
        <f>SUM(L7:R7)</f>
        <v>6434.612863991998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192.08735329733767</v>
      </c>
      <c r="C8" s="46">
        <v>0</v>
      </c>
      <c r="D8" s="46">
        <v>1631.3710362154063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1823.4583895127439</v>
      </c>
      <c r="J8" s="1"/>
      <c r="K8" s="49" t="s">
        <v>8</v>
      </c>
      <c r="L8" s="50">
        <v>192.08735329733767</v>
      </c>
      <c r="M8" s="50">
        <v>0</v>
      </c>
      <c r="N8" s="50">
        <v>1631.3710362154063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1823.4583895127439</v>
      </c>
      <c r="T8" s="1" t="str">
        <f t="shared" ref="T8:T24" si="2">IF(ABS(S8-I8)&gt;0.01,S8-I8,"")</f>
        <v/>
      </c>
      <c r="U8" s="1"/>
      <c r="X8" s="168" t="s">
        <v>172</v>
      </c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401.91544080632889</v>
      </c>
      <c r="C9" s="43">
        <v>0</v>
      </c>
      <c r="D9" s="43">
        <v>6454.3164380257531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6856.2318788320817</v>
      </c>
      <c r="J9" s="1"/>
      <c r="K9" s="42" t="s">
        <v>10</v>
      </c>
      <c r="L9" s="43">
        <v>401.91544080632889</v>
      </c>
      <c r="M9" s="43">
        <v>0</v>
      </c>
      <c r="N9" s="43">
        <v>6454.3164380257531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6856.2318788320817</v>
      </c>
      <c r="T9" s="1" t="str">
        <f t="shared" si="2"/>
        <v/>
      </c>
      <c r="U9" s="1"/>
      <c r="X9" s="168" t="s">
        <v>172</v>
      </c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141.13284059438999</v>
      </c>
      <c r="D10" s="46">
        <v>1565.2913844211305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1706.4242250155205</v>
      </c>
      <c r="J10" s="1"/>
      <c r="K10" s="49" t="s">
        <v>58</v>
      </c>
      <c r="L10" s="50">
        <v>0</v>
      </c>
      <c r="M10" s="50">
        <v>141.13284059438999</v>
      </c>
      <c r="N10" s="50">
        <v>1565.2913844211305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1706.4242250155205</v>
      </c>
      <c r="T10" s="1" t="str">
        <f t="shared" si="2"/>
        <v/>
      </c>
      <c r="U10" s="1"/>
      <c r="X10" s="168" t="s">
        <v>172</v>
      </c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2980.5407116722276</v>
      </c>
      <c r="C11" s="43">
        <v>1136.2335860708395</v>
      </c>
      <c r="D11" s="43">
        <v>1549.419327427255</v>
      </c>
      <c r="E11" s="43">
        <v>55.052896317987056</v>
      </c>
      <c r="F11" s="43">
        <v>0</v>
      </c>
      <c r="G11" s="43">
        <v>0</v>
      </c>
      <c r="H11" s="53">
        <v>0</v>
      </c>
      <c r="I11" s="41">
        <f t="shared" si="0"/>
        <v>5721.2465214883086</v>
      </c>
      <c r="J11" s="1"/>
      <c r="K11" s="42" t="s">
        <v>16</v>
      </c>
      <c r="L11" s="43">
        <v>2980.5407116722276</v>
      </c>
      <c r="M11" s="43">
        <v>1136.2335860708395</v>
      </c>
      <c r="N11" s="43">
        <v>1549.419327427255</v>
      </c>
      <c r="O11" s="43">
        <v>55.052896317987056</v>
      </c>
      <c r="P11" s="43">
        <v>0</v>
      </c>
      <c r="Q11" s="43">
        <v>0</v>
      </c>
      <c r="R11" s="44">
        <v>0</v>
      </c>
      <c r="S11" s="45">
        <f t="shared" si="1"/>
        <v>5721.2465214883086</v>
      </c>
      <c r="T11" s="1" t="str">
        <f t="shared" si="2"/>
        <v/>
      </c>
      <c r="U11" s="1"/>
      <c r="X11" s="168" t="s">
        <v>172</v>
      </c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41787.047606553744</v>
      </c>
      <c r="C12" s="46">
        <v>79.817308437046108</v>
      </c>
      <c r="D12" s="46">
        <v>4520.1295960666084</v>
      </c>
      <c r="E12" s="46">
        <v>0</v>
      </c>
      <c r="F12" s="46">
        <v>0</v>
      </c>
      <c r="G12" s="46">
        <v>0</v>
      </c>
      <c r="H12" s="47">
        <v>0</v>
      </c>
      <c r="I12" s="48">
        <f t="shared" si="0"/>
        <v>46386.994511057397</v>
      </c>
      <c r="J12" s="1"/>
      <c r="K12" s="49" t="s">
        <v>15</v>
      </c>
      <c r="L12" s="50">
        <v>41787.047606553744</v>
      </c>
      <c r="M12" s="50">
        <v>79.817308437046108</v>
      </c>
      <c r="N12" s="50">
        <v>4520.1295960666084</v>
      </c>
      <c r="O12" s="50">
        <v>0</v>
      </c>
      <c r="P12" s="50">
        <v>0</v>
      </c>
      <c r="Q12" s="50">
        <v>0</v>
      </c>
      <c r="R12" s="51">
        <v>0</v>
      </c>
      <c r="S12" s="52">
        <f t="shared" si="1"/>
        <v>46386.994511057397</v>
      </c>
      <c r="T12" s="1" t="str">
        <f t="shared" si="2"/>
        <v/>
      </c>
      <c r="U12" s="1"/>
      <c r="X12" s="168" t="s">
        <v>172</v>
      </c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4.6149583488899362</v>
      </c>
      <c r="D13" s="43">
        <v>2.2403696042212951</v>
      </c>
      <c r="E13" s="43">
        <v>8776.1249050393981</v>
      </c>
      <c r="F13" s="43">
        <v>257811.95930806483</v>
      </c>
      <c r="G13" s="43">
        <v>0</v>
      </c>
      <c r="H13" s="53">
        <v>0</v>
      </c>
      <c r="I13" s="41">
        <f t="shared" si="0"/>
        <v>266594.93954105733</v>
      </c>
      <c r="J13" s="1"/>
      <c r="K13" s="54" t="s">
        <v>60</v>
      </c>
      <c r="L13" s="43">
        <v>0</v>
      </c>
      <c r="M13" s="43">
        <v>4.6149583488899362</v>
      </c>
      <c r="N13" s="43">
        <v>2.2403696042212951</v>
      </c>
      <c r="O13" s="43">
        <v>8776.1249050393981</v>
      </c>
      <c r="P13" s="43">
        <v>257811.95930806483</v>
      </c>
      <c r="Q13" s="43">
        <v>0</v>
      </c>
      <c r="R13" s="44">
        <v>0</v>
      </c>
      <c r="S13" s="45">
        <f t="shared" si="1"/>
        <v>266594.93954105733</v>
      </c>
      <c r="T13" s="1" t="str">
        <f>IF(ABS(S13-I13)&gt;0.3,S13-I13,"")</f>
        <v/>
      </c>
      <c r="U13" s="1"/>
      <c r="X13" s="168" t="s">
        <v>172</v>
      </c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0</v>
      </c>
      <c r="D14" s="46">
        <v>0.36356742167758149</v>
      </c>
      <c r="E14" s="46">
        <v>296.61677414065997</v>
      </c>
      <c r="F14" s="46">
        <v>64351.82811562901</v>
      </c>
      <c r="G14" s="46">
        <v>0</v>
      </c>
      <c r="H14" s="47">
        <v>0</v>
      </c>
      <c r="I14" s="48">
        <f t="shared" si="0"/>
        <v>64648.80845719135</v>
      </c>
      <c r="J14" s="1"/>
      <c r="K14" s="49" t="s">
        <v>12</v>
      </c>
      <c r="L14" s="50">
        <v>0</v>
      </c>
      <c r="M14" s="50">
        <v>0</v>
      </c>
      <c r="N14" s="50">
        <v>0.36356742167758149</v>
      </c>
      <c r="O14" s="50">
        <v>296.61677414065997</v>
      </c>
      <c r="P14" s="50">
        <v>64351.828115629003</v>
      </c>
      <c r="Q14" s="50">
        <v>0</v>
      </c>
      <c r="R14" s="51">
        <v>0</v>
      </c>
      <c r="S14" s="52">
        <f t="shared" si="1"/>
        <v>64648.808457191342</v>
      </c>
      <c r="T14" s="1" t="str">
        <f t="shared" si="2"/>
        <v/>
      </c>
      <c r="U14" s="1"/>
      <c r="X14" s="168" t="s">
        <v>172</v>
      </c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0</v>
      </c>
      <c r="C15" s="43">
        <v>0</v>
      </c>
      <c r="D15" s="43">
        <v>0</v>
      </c>
      <c r="E15" s="43">
        <v>0</v>
      </c>
      <c r="F15" s="43">
        <v>33126.320635100004</v>
      </c>
      <c r="G15" s="43">
        <v>0</v>
      </c>
      <c r="H15" s="53">
        <v>0</v>
      </c>
      <c r="I15" s="41">
        <f t="shared" si="0"/>
        <v>33126.320635100004</v>
      </c>
      <c r="J15" s="1"/>
      <c r="K15" s="54" t="s">
        <v>61</v>
      </c>
      <c r="L15" s="43">
        <v>0</v>
      </c>
      <c r="M15" s="43">
        <v>0</v>
      </c>
      <c r="N15" s="43">
        <v>0</v>
      </c>
      <c r="O15" s="43">
        <v>0</v>
      </c>
      <c r="P15" s="43">
        <v>33126.320635100004</v>
      </c>
      <c r="Q15" s="43">
        <v>0</v>
      </c>
      <c r="R15" s="44">
        <v>0</v>
      </c>
      <c r="S15" s="45">
        <f t="shared" si="1"/>
        <v>33126.320635100004</v>
      </c>
      <c r="T15" s="1" t="str">
        <f t="shared" si="2"/>
        <v/>
      </c>
      <c r="U15" s="1"/>
      <c r="X15" s="168" t="s">
        <v>172</v>
      </c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1387.9236407497865</v>
      </c>
      <c r="C16" s="46">
        <v>16.76522249728286</v>
      </c>
      <c r="D16" s="46">
        <v>887.37999546918195</v>
      </c>
      <c r="E16" s="46">
        <v>139.80213722752524</v>
      </c>
      <c r="F16" s="46">
        <v>510.37712126342086</v>
      </c>
      <c r="G16" s="46">
        <v>0</v>
      </c>
      <c r="H16" s="47">
        <v>0</v>
      </c>
      <c r="I16" s="48">
        <f t="shared" si="0"/>
        <v>2942.2481172071975</v>
      </c>
      <c r="J16" s="1"/>
      <c r="K16" s="49" t="s">
        <v>17</v>
      </c>
      <c r="L16" s="50">
        <v>1387.9236407497865</v>
      </c>
      <c r="M16" s="50">
        <v>16.76522249728286</v>
      </c>
      <c r="N16" s="50">
        <v>887.37999546918195</v>
      </c>
      <c r="O16" s="50">
        <v>139.80213722752524</v>
      </c>
      <c r="P16" s="50">
        <v>510.37712126342103</v>
      </c>
      <c r="Q16" s="50">
        <v>0</v>
      </c>
      <c r="R16" s="51">
        <v>0</v>
      </c>
      <c r="S16" s="52">
        <f t="shared" si="1"/>
        <v>2942.2481172071975</v>
      </c>
      <c r="T16" s="1" t="str">
        <f>IF(ABS(S16-I16)&gt;0.1,S16-I16,"")</f>
        <v/>
      </c>
      <c r="U16" s="1"/>
      <c r="X16" s="168" t="s">
        <v>172</v>
      </c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81836.929682886403</v>
      </c>
      <c r="C17" s="43">
        <v>48655.056413576138</v>
      </c>
      <c r="D17" s="43">
        <v>53221.398180100943</v>
      </c>
      <c r="E17" s="43">
        <v>2313.0234587973246</v>
      </c>
      <c r="F17" s="43">
        <v>10749.879786295232</v>
      </c>
      <c r="G17" s="43">
        <v>3.6465697712543865</v>
      </c>
      <c r="H17" s="53">
        <v>0</v>
      </c>
      <c r="I17" s="41">
        <f t="shared" si="0"/>
        <v>196779.93409142728</v>
      </c>
      <c r="J17" s="1"/>
      <c r="K17" s="54" t="s">
        <v>19</v>
      </c>
      <c r="L17" s="43">
        <v>81836.929682886403</v>
      </c>
      <c r="M17" s="43">
        <v>48655.056413576138</v>
      </c>
      <c r="N17" s="43">
        <v>53221.398180100943</v>
      </c>
      <c r="O17" s="43">
        <v>2313.0234587973246</v>
      </c>
      <c r="P17" s="43">
        <v>10749.879786295232</v>
      </c>
      <c r="Q17" s="43">
        <v>3.6465697712543865</v>
      </c>
      <c r="R17" s="44">
        <v>0</v>
      </c>
      <c r="S17" s="45">
        <f t="shared" si="1"/>
        <v>196779.93409142728</v>
      </c>
      <c r="T17" s="163" t="str">
        <f t="shared" si="2"/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24416.481369679161</v>
      </c>
      <c r="C18" s="46">
        <v>3414.2512925792084</v>
      </c>
      <c r="D18" s="46">
        <v>50335.474984116932</v>
      </c>
      <c r="E18" s="46">
        <v>102362.37354751378</v>
      </c>
      <c r="F18" s="46">
        <v>11543.775877653581</v>
      </c>
      <c r="G18" s="46">
        <v>30734.803717022962</v>
      </c>
      <c r="H18" s="47">
        <v>531.49336968221405</v>
      </c>
      <c r="I18" s="48">
        <f t="shared" si="0"/>
        <v>223338.65415824787</v>
      </c>
      <c r="J18" s="1"/>
      <c r="K18" s="49" t="s">
        <v>27</v>
      </c>
      <c r="L18" s="50">
        <v>24416.481369679161</v>
      </c>
      <c r="M18" s="50">
        <v>3414.2512925792084</v>
      </c>
      <c r="N18" s="50">
        <v>50335.474984116932</v>
      </c>
      <c r="O18" s="50">
        <v>102362.37354751378</v>
      </c>
      <c r="P18" s="50">
        <v>11543.775877653581</v>
      </c>
      <c r="Q18" s="50">
        <v>30734.803717022962</v>
      </c>
      <c r="R18" s="51">
        <v>531.49336968221405</v>
      </c>
      <c r="S18" s="52">
        <f t="shared" si="1"/>
        <v>223338.65415824787</v>
      </c>
      <c r="T18" s="163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60840.755709677651</v>
      </c>
      <c r="C19" s="43">
        <v>2818.3552527160718</v>
      </c>
      <c r="D19" s="43">
        <v>8857.4303852638168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72516.541347657534</v>
      </c>
      <c r="J19" s="1"/>
      <c r="K19" s="54" t="s">
        <v>26</v>
      </c>
      <c r="L19" s="43">
        <v>60840.755709677651</v>
      </c>
      <c r="M19" s="43">
        <v>2818.3552527160718</v>
      </c>
      <c r="N19" s="43">
        <v>8857.4303852638168</v>
      </c>
      <c r="O19" s="43">
        <v>0</v>
      </c>
      <c r="P19" s="43">
        <v>0</v>
      </c>
      <c r="Q19" s="43">
        <v>0</v>
      </c>
      <c r="R19" s="44">
        <v>0</v>
      </c>
      <c r="S19" s="45">
        <f t="shared" si="1"/>
        <v>72516.541347657534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56146.669388305803</v>
      </c>
      <c r="C20" s="46">
        <v>103.1286620064275</v>
      </c>
      <c r="D20" s="46">
        <v>5829.020910191005</v>
      </c>
      <c r="E20" s="46">
        <v>0</v>
      </c>
      <c r="F20" s="46">
        <v>0.29327532300000003</v>
      </c>
      <c r="G20" s="46">
        <v>0</v>
      </c>
      <c r="H20" s="47">
        <v>0</v>
      </c>
      <c r="I20" s="48">
        <f t="shared" si="0"/>
        <v>62079.112235826236</v>
      </c>
      <c r="J20" s="1"/>
      <c r="K20" s="49" t="s">
        <v>23</v>
      </c>
      <c r="L20" s="50">
        <v>56146.669388305803</v>
      </c>
      <c r="M20" s="50">
        <v>103.1286620064275</v>
      </c>
      <c r="N20" s="50">
        <v>5829.020910191005</v>
      </c>
      <c r="O20" s="50">
        <v>0</v>
      </c>
      <c r="P20" s="50">
        <v>0.29327532300000003</v>
      </c>
      <c r="Q20" s="50">
        <v>0</v>
      </c>
      <c r="R20" s="51">
        <v>0</v>
      </c>
      <c r="S20" s="52">
        <f t="shared" si="1"/>
        <v>62079.112235826236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21476.853258761959</v>
      </c>
      <c r="C21" s="43">
        <v>34305.3898357242</v>
      </c>
      <c r="D21" s="43">
        <v>18132.813572044706</v>
      </c>
      <c r="E21" s="43">
        <v>344.58855816469912</v>
      </c>
      <c r="F21" s="43">
        <v>23341.377566290295</v>
      </c>
      <c r="G21" s="43">
        <v>0</v>
      </c>
      <c r="H21" s="53">
        <v>0</v>
      </c>
      <c r="I21" s="41">
        <f t="shared" si="0"/>
        <v>97601.022790985851</v>
      </c>
      <c r="J21" s="1"/>
      <c r="K21" s="54" t="s">
        <v>24</v>
      </c>
      <c r="L21" s="43">
        <v>21476.853258761959</v>
      </c>
      <c r="M21" s="43">
        <v>34305.3898357242</v>
      </c>
      <c r="N21" s="43">
        <v>18132.813572044706</v>
      </c>
      <c r="O21" s="43">
        <v>344.58855816469912</v>
      </c>
      <c r="P21" s="43">
        <v>23341.377566290295</v>
      </c>
      <c r="Q21" s="43">
        <v>0</v>
      </c>
      <c r="R21" s="44">
        <v>0</v>
      </c>
      <c r="S21" s="45">
        <f t="shared" si="1"/>
        <v>97601.022790985851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642.60074684539347</v>
      </c>
      <c r="C22" s="46">
        <v>3009.1676792566691</v>
      </c>
      <c r="D22" s="46">
        <v>7543.1486440577091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11194.917070159772</v>
      </c>
      <c r="J22" s="1"/>
      <c r="K22" s="49" t="s">
        <v>22</v>
      </c>
      <c r="L22" s="50">
        <v>642.60074684539347</v>
      </c>
      <c r="M22" s="50">
        <v>3009.1676792566691</v>
      </c>
      <c r="N22" s="50">
        <v>7543.1486440577091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11194.917070159772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14110.210005986381</v>
      </c>
      <c r="C23" s="43">
        <v>0</v>
      </c>
      <c r="D23" s="43">
        <v>9862.4183897334024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23972.628395719781</v>
      </c>
      <c r="J23" s="1"/>
      <c r="K23" s="55" t="s">
        <v>66</v>
      </c>
      <c r="L23" s="43">
        <v>14110.210005986381</v>
      </c>
      <c r="M23" s="43">
        <v>0</v>
      </c>
      <c r="N23" s="43">
        <v>9862.4183897334024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23972.628395719781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14110.210005986381</v>
      </c>
      <c r="C24" s="56">
        <v>0</v>
      </c>
      <c r="D24" s="56">
        <v>5333.592103446791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19443.802109433171</v>
      </c>
      <c r="J24" s="1"/>
      <c r="K24" s="59" t="s">
        <v>25</v>
      </c>
      <c r="L24" s="60">
        <v>14110.210005986381</v>
      </c>
      <c r="M24" s="60">
        <v>0</v>
      </c>
      <c r="N24" s="60">
        <v>5333.592103446791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19443.802109433171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0</v>
      </c>
      <c r="D25" s="63">
        <v>1089.4827959519289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1089.4827959519289</v>
      </c>
      <c r="J25" s="1"/>
      <c r="K25" s="66" t="s">
        <v>20</v>
      </c>
      <c r="L25" s="63">
        <v>0</v>
      </c>
      <c r="M25" s="63">
        <v>0</v>
      </c>
      <c r="N25" s="63">
        <v>1089.4827959519289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1089.4827959519289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0</v>
      </c>
      <c r="D26" s="56">
        <v>3439.3434903346824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3439.3434903346824</v>
      </c>
      <c r="J26" s="1"/>
      <c r="K26" s="59" t="s">
        <v>21</v>
      </c>
      <c r="L26" s="60">
        <v>0</v>
      </c>
      <c r="M26" s="60">
        <v>0</v>
      </c>
      <c r="N26" s="60">
        <v>3439.3434903346824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3439.3434903346824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0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0</v>
      </c>
      <c r="J27" s="1"/>
      <c r="K27" s="72" t="s">
        <v>69</v>
      </c>
      <c r="L27" s="69">
        <v>0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0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306463.03403163486</v>
      </c>
      <c r="C28" s="75">
        <f t="shared" ref="C28:H28" si="3">SUM(C7:C23)</f>
        <v>99301.155561782696</v>
      </c>
      <c r="D28" s="75">
        <f t="shared" si="3"/>
        <v>170961.77267447053</v>
      </c>
      <c r="E28" s="75">
        <f t="shared" si="3"/>
        <v>114287.58227720138</v>
      </c>
      <c r="F28" s="75">
        <f t="shared" si="3"/>
        <v>401440.60702891252</v>
      </c>
      <c r="G28" s="75">
        <f t="shared" si="3"/>
        <v>30738.450286794217</v>
      </c>
      <c r="H28" s="76">
        <f t="shared" si="3"/>
        <v>531.49336968221405</v>
      </c>
      <c r="I28" s="41">
        <f t="shared" si="0"/>
        <v>1123724.0952304786</v>
      </c>
      <c r="J28" s="172">
        <v>5.4249996319413185E-3</v>
      </c>
      <c r="K28" s="77" t="s">
        <v>28</v>
      </c>
      <c r="L28" s="75">
        <f>SUM(L7:L23)</f>
        <v>306463.03403163486</v>
      </c>
      <c r="M28" s="75">
        <f t="shared" ref="M28:R28" si="4">SUM(M7:M23)</f>
        <v>99301.155561782696</v>
      </c>
      <c r="N28" s="75">
        <f t="shared" si="4"/>
        <v>170961.77267447053</v>
      </c>
      <c r="O28" s="75">
        <f t="shared" si="4"/>
        <v>114287.58227720138</v>
      </c>
      <c r="P28" s="75">
        <f t="shared" si="4"/>
        <v>401440.60702891246</v>
      </c>
      <c r="Q28" s="75">
        <f t="shared" si="4"/>
        <v>30738.450286794217</v>
      </c>
      <c r="R28" s="76">
        <f t="shared" si="4"/>
        <v>531.49336968221405</v>
      </c>
      <c r="S28" s="78">
        <f t="shared" si="1"/>
        <v>1123724.0952304783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0.27272088881281714</v>
      </c>
      <c r="C29" s="79">
        <f t="shared" ref="C29:I29" si="5">C28/$I28</f>
        <v>8.8367915205569914E-2</v>
      </c>
      <c r="D29" s="79">
        <f t="shared" si="5"/>
        <v>0.15213856621932259</v>
      </c>
      <c r="E29" s="79">
        <f t="shared" si="5"/>
        <v>0.10170430870200457</v>
      </c>
      <c r="F29" s="79">
        <f t="shared" si="5"/>
        <v>0.35724125586768352</v>
      </c>
      <c r="G29" s="79">
        <f t="shared" si="5"/>
        <v>2.7354090223089579E-2</v>
      </c>
      <c r="H29" s="79">
        <f t="shared" si="5"/>
        <v>4.7297496951260396E-4</v>
      </c>
      <c r="I29" s="80">
        <f t="shared" si="5"/>
        <v>1</v>
      </c>
      <c r="K29" s="81" t="s">
        <v>87</v>
      </c>
      <c r="L29" s="82">
        <f>L28/$S28</f>
        <v>0.2727208888128172</v>
      </c>
      <c r="M29" s="82">
        <f t="shared" ref="M29:S29" si="6">M28/$S28</f>
        <v>8.8367915205569927E-2</v>
      </c>
      <c r="N29" s="82">
        <f t="shared" si="6"/>
        <v>0.15213856621932262</v>
      </c>
      <c r="O29" s="82">
        <f t="shared" si="6"/>
        <v>0.1017043087020046</v>
      </c>
      <c r="P29" s="82">
        <f t="shared" si="6"/>
        <v>0.35724125586768352</v>
      </c>
      <c r="Q29" s="82">
        <f t="shared" si="6"/>
        <v>2.7354090223089586E-2</v>
      </c>
      <c r="R29" s="83">
        <f t="shared" si="6"/>
        <v>4.7297496951260407E-4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0.27411590411506792</v>
      </c>
      <c r="C33" s="39">
        <v>5617.2425099755246</v>
      </c>
      <c r="D33" s="39">
        <v>558.50415201009071</v>
      </c>
      <c r="E33" s="39">
        <v>0</v>
      </c>
      <c r="F33" s="235"/>
      <c r="G33" s="39">
        <v>0</v>
      </c>
      <c r="H33" s="40">
        <v>0</v>
      </c>
      <c r="I33" s="41">
        <f>SUM(B33:H33)</f>
        <v>6176.0207778897302</v>
      </c>
      <c r="J33" s="1"/>
      <c r="K33" s="88" t="s">
        <v>7</v>
      </c>
      <c r="L33" s="39">
        <v>0.27411590411506792</v>
      </c>
      <c r="M33" s="39">
        <v>5617.2425099755246</v>
      </c>
      <c r="N33" s="39">
        <v>558.50415201009071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6176.0207778897302</v>
      </c>
      <c r="T33" s="1"/>
      <c r="U33" s="91" t="s">
        <v>7</v>
      </c>
      <c r="V33" s="92">
        <v>0.27411590411506792</v>
      </c>
      <c r="W33" s="92">
        <v>0</v>
      </c>
      <c r="X33" s="92">
        <v>0</v>
      </c>
      <c r="Y33" s="92">
        <v>5617.2425099755246</v>
      </c>
      <c r="Z33" s="92">
        <v>558.50415201009071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6176.0207778897302</v>
      </c>
      <c r="AJ33" s="136" t="str">
        <f>IF(ABS(S33-AI33)&gt;0.001,S33-AI33,"")</f>
        <v/>
      </c>
    </row>
    <row r="34" spans="1:36" ht="15">
      <c r="A34" s="25" t="s">
        <v>8</v>
      </c>
      <c r="B34" s="46">
        <v>0</v>
      </c>
      <c r="C34" s="46">
        <v>0</v>
      </c>
      <c r="D34" s="46">
        <v>1623.8200927756814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1623.8200927756814</v>
      </c>
      <c r="J34" s="1"/>
      <c r="K34" s="49" t="s">
        <v>8</v>
      </c>
      <c r="L34" s="50">
        <v>0</v>
      </c>
      <c r="M34" s="50">
        <v>0</v>
      </c>
      <c r="N34" s="50">
        <v>1623.8200927756814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1623.8200927756814</v>
      </c>
      <c r="T34" s="1"/>
      <c r="U34" s="96" t="s">
        <v>8</v>
      </c>
      <c r="V34" s="97">
        <v>0</v>
      </c>
      <c r="W34" s="97">
        <v>0</v>
      </c>
      <c r="X34" s="97">
        <v>0</v>
      </c>
      <c r="Y34" s="97">
        <v>0</v>
      </c>
      <c r="Z34" s="97">
        <v>1623.8200927756814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1623.8200927756814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0</v>
      </c>
      <c r="C35" s="43">
        <v>0</v>
      </c>
      <c r="D35" s="43">
        <v>6430.42941326449</v>
      </c>
      <c r="E35" s="43">
        <v>0</v>
      </c>
      <c r="F35" s="236"/>
      <c r="G35" s="43">
        <v>0</v>
      </c>
      <c r="H35" s="53">
        <v>0</v>
      </c>
      <c r="I35" s="41">
        <f t="shared" si="7"/>
        <v>6430.42941326449</v>
      </c>
      <c r="J35" s="1"/>
      <c r="K35" s="54" t="s">
        <v>10</v>
      </c>
      <c r="L35" s="43">
        <v>0</v>
      </c>
      <c r="M35" s="43">
        <v>0</v>
      </c>
      <c r="N35" s="43">
        <v>6430.42941326449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6430.42941326449</v>
      </c>
      <c r="T35" s="1"/>
      <c r="U35" s="100" t="s">
        <v>10</v>
      </c>
      <c r="V35" s="92">
        <v>0</v>
      </c>
      <c r="W35" s="92">
        <v>0</v>
      </c>
      <c r="X35" s="92">
        <v>0</v>
      </c>
      <c r="Y35" s="92">
        <v>0</v>
      </c>
      <c r="Z35" s="92">
        <v>6430.42941326449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6430.42941326449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141.13284059438999</v>
      </c>
      <c r="D36" s="46">
        <v>1565.2913844211305</v>
      </c>
      <c r="E36" s="46">
        <v>0</v>
      </c>
      <c r="F36" s="236"/>
      <c r="G36" s="46">
        <v>0</v>
      </c>
      <c r="H36" s="47">
        <v>0</v>
      </c>
      <c r="I36" s="48">
        <f t="shared" si="7"/>
        <v>1706.4242250155205</v>
      </c>
      <c r="J36" s="1"/>
      <c r="K36" s="49" t="s">
        <v>58</v>
      </c>
      <c r="L36" s="50">
        <v>0</v>
      </c>
      <c r="M36" s="50">
        <v>141.13284059438999</v>
      </c>
      <c r="N36" s="50">
        <v>1565.2913844211305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1706.4242250155205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141.13284059438999</v>
      </c>
      <c r="Z36" s="97">
        <v>1565.2913844211305</v>
      </c>
      <c r="AA36" s="97">
        <v>0</v>
      </c>
      <c r="AB36" s="97">
        <v>0</v>
      </c>
      <c r="AC36" s="98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9">
        <f t="shared" si="9"/>
        <v>1706.4242250155205</v>
      </c>
      <c r="AJ36" t="str">
        <f t="shared" si="10"/>
        <v/>
      </c>
    </row>
    <row r="37" spans="1:36" ht="15">
      <c r="A37" s="26" t="s">
        <v>16</v>
      </c>
      <c r="B37" s="43">
        <v>1618.3757782973505</v>
      </c>
      <c r="C37" s="43">
        <v>1019.9518216954383</v>
      </c>
      <c r="D37" s="43">
        <v>1491.1309467502354</v>
      </c>
      <c r="E37" s="43">
        <v>0</v>
      </c>
      <c r="F37" s="236"/>
      <c r="G37" s="43">
        <v>0</v>
      </c>
      <c r="H37" s="53">
        <v>0</v>
      </c>
      <c r="I37" s="41">
        <f t="shared" si="7"/>
        <v>4129.4585467430243</v>
      </c>
      <c r="J37" s="1"/>
      <c r="K37" s="54" t="s">
        <v>16</v>
      </c>
      <c r="L37" s="43">
        <v>1618.3757782973505</v>
      </c>
      <c r="M37" s="43">
        <v>1019.9518216954383</v>
      </c>
      <c r="N37" s="43">
        <v>1491.1309467502354</v>
      </c>
      <c r="O37" s="43">
        <v>0</v>
      </c>
      <c r="P37" s="43">
        <v>0</v>
      </c>
      <c r="Q37" s="43">
        <v>0</v>
      </c>
      <c r="R37" s="44">
        <v>0</v>
      </c>
      <c r="S37" s="45">
        <f t="shared" si="8"/>
        <v>4129.4585467430243</v>
      </c>
      <c r="T37" s="1"/>
      <c r="U37" s="100" t="s">
        <v>16</v>
      </c>
      <c r="V37" s="92">
        <v>1604.3952653095118</v>
      </c>
      <c r="W37" s="92">
        <v>0</v>
      </c>
      <c r="X37" s="92">
        <v>0</v>
      </c>
      <c r="Y37" s="92">
        <v>1019.9518216954383</v>
      </c>
      <c r="Z37" s="92">
        <v>1479.1578820484535</v>
      </c>
      <c r="AA37" s="92">
        <v>0</v>
      </c>
      <c r="AB37" s="92">
        <v>0</v>
      </c>
      <c r="AC37" s="93">
        <v>25.953577689620435</v>
      </c>
      <c r="AD37" s="94">
        <v>13.980512987838621</v>
      </c>
      <c r="AE37" s="94">
        <v>0</v>
      </c>
      <c r="AF37" s="94">
        <v>0</v>
      </c>
      <c r="AG37" s="94">
        <v>11.973064701781816</v>
      </c>
      <c r="AH37" s="94">
        <v>0</v>
      </c>
      <c r="AI37" s="95">
        <f t="shared" si="9"/>
        <v>4129.4585467430234</v>
      </c>
      <c r="AJ37" t="str">
        <f t="shared" si="10"/>
        <v/>
      </c>
    </row>
    <row r="38" spans="1:36" ht="15">
      <c r="A38" s="25" t="s">
        <v>15</v>
      </c>
      <c r="B38" s="46">
        <v>119.61394761548431</v>
      </c>
      <c r="C38" s="46">
        <v>15.451599794396685</v>
      </c>
      <c r="D38" s="46">
        <v>153.32456711571078</v>
      </c>
      <c r="E38" s="46">
        <v>0</v>
      </c>
      <c r="F38" s="236"/>
      <c r="G38" s="46">
        <v>0</v>
      </c>
      <c r="H38" s="47">
        <v>0</v>
      </c>
      <c r="I38" s="48">
        <f t="shared" si="7"/>
        <v>288.3901145255918</v>
      </c>
      <c r="J38" s="1"/>
      <c r="K38" s="49" t="s">
        <v>15</v>
      </c>
      <c r="L38" s="50">
        <v>119.61394761548431</v>
      </c>
      <c r="M38" s="50">
        <v>15.451599794396685</v>
      </c>
      <c r="N38" s="50">
        <v>153.32456711571078</v>
      </c>
      <c r="O38" s="50">
        <v>0</v>
      </c>
      <c r="P38" s="50">
        <v>0</v>
      </c>
      <c r="Q38" s="50">
        <v>0</v>
      </c>
      <c r="R38" s="51">
        <v>0</v>
      </c>
      <c r="S38" s="52">
        <f t="shared" si="8"/>
        <v>288.3901145255918</v>
      </c>
      <c r="T38" s="1"/>
      <c r="U38" s="96" t="s">
        <v>59</v>
      </c>
      <c r="V38" s="97">
        <v>117.48649570395239</v>
      </c>
      <c r="W38" s="97">
        <v>0</v>
      </c>
      <c r="X38" s="97">
        <v>0</v>
      </c>
      <c r="Y38" s="97">
        <v>15.451599794396685</v>
      </c>
      <c r="Z38" s="97">
        <v>153.32456711571078</v>
      </c>
      <c r="AA38" s="97">
        <v>0</v>
      </c>
      <c r="AB38" s="97">
        <v>0</v>
      </c>
      <c r="AC38" s="98">
        <v>2.1274519115319195</v>
      </c>
      <c r="AD38" s="97">
        <v>2.1274519115319195</v>
      </c>
      <c r="AE38" s="97">
        <v>0</v>
      </c>
      <c r="AF38" s="97">
        <v>0</v>
      </c>
      <c r="AG38" s="97">
        <v>0</v>
      </c>
      <c r="AH38" s="97">
        <v>0</v>
      </c>
      <c r="AI38" s="99">
        <f t="shared" si="9"/>
        <v>288.3901145255918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0</v>
      </c>
      <c r="E39" s="43">
        <v>7507.0368108845378</v>
      </c>
      <c r="F39" s="236"/>
      <c r="G39" s="43">
        <v>0</v>
      </c>
      <c r="H39" s="53">
        <v>0</v>
      </c>
      <c r="I39" s="41">
        <f t="shared" si="7"/>
        <v>7507.0368108845378</v>
      </c>
      <c r="J39" s="1"/>
      <c r="K39" s="54" t="s">
        <v>60</v>
      </c>
      <c r="L39" s="43">
        <v>0</v>
      </c>
      <c r="M39" s="43">
        <v>0</v>
      </c>
      <c r="N39" s="43">
        <v>0</v>
      </c>
      <c r="O39" s="43">
        <v>7507.0368108845378</v>
      </c>
      <c r="P39" s="43">
        <v>12181.236366179537</v>
      </c>
      <c r="Q39" s="43">
        <v>0</v>
      </c>
      <c r="R39" s="44">
        <v>0</v>
      </c>
      <c r="S39" s="45">
        <f t="shared" si="8"/>
        <v>19688.273177064075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6867.2976578350645</v>
      </c>
      <c r="AB39" s="92">
        <v>12181.236366179537</v>
      </c>
      <c r="AC39" s="93">
        <v>639.73915304947252</v>
      </c>
      <c r="AD39" s="92">
        <v>0</v>
      </c>
      <c r="AE39" s="92">
        <v>0</v>
      </c>
      <c r="AF39" s="92">
        <v>0</v>
      </c>
      <c r="AG39" s="92">
        <v>0</v>
      </c>
      <c r="AH39" s="92">
        <v>639.73915304947252</v>
      </c>
      <c r="AI39" s="95">
        <f t="shared" si="9"/>
        <v>19688.273177064075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0</v>
      </c>
      <c r="D40" s="46">
        <v>0</v>
      </c>
      <c r="E40" s="46">
        <v>88.435931946428582</v>
      </c>
      <c r="F40" s="236"/>
      <c r="G40" s="46">
        <v>0</v>
      </c>
      <c r="H40" s="47">
        <v>0</v>
      </c>
      <c r="I40" s="48">
        <f t="shared" si="7"/>
        <v>88.435931946428582</v>
      </c>
      <c r="J40" s="1"/>
      <c r="K40" s="49" t="s">
        <v>12</v>
      </c>
      <c r="L40" s="50">
        <v>0</v>
      </c>
      <c r="M40" s="50">
        <v>0</v>
      </c>
      <c r="N40" s="50">
        <v>0</v>
      </c>
      <c r="O40" s="50">
        <v>88.435931946428582</v>
      </c>
      <c r="P40" s="50">
        <v>391.33670184888678</v>
      </c>
      <c r="Q40" s="50">
        <v>0</v>
      </c>
      <c r="R40" s="51">
        <v>0</v>
      </c>
      <c r="S40" s="52">
        <f t="shared" si="8"/>
        <v>479.77263379531536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0</v>
      </c>
      <c r="Z40" s="97">
        <v>0</v>
      </c>
      <c r="AA40" s="97">
        <v>39.345459338166052</v>
      </c>
      <c r="AB40" s="97">
        <v>391.33670184888678</v>
      </c>
      <c r="AC40" s="98">
        <v>49.090472608262537</v>
      </c>
      <c r="AD40" s="97">
        <v>0</v>
      </c>
      <c r="AE40" s="97">
        <v>0</v>
      </c>
      <c r="AF40" s="97">
        <v>0</v>
      </c>
      <c r="AG40" s="97">
        <v>0</v>
      </c>
      <c r="AH40" s="97">
        <v>49.090472608262537</v>
      </c>
      <c r="AI40" s="99">
        <f t="shared" si="9"/>
        <v>479.77263379531536</v>
      </c>
      <c r="AJ40" t="str">
        <f t="shared" si="10"/>
        <v/>
      </c>
    </row>
    <row r="41" spans="1:36" ht="15">
      <c r="A41" s="26" t="s">
        <v>61</v>
      </c>
      <c r="B41" s="43">
        <v>0</v>
      </c>
      <c r="C41" s="43">
        <v>0</v>
      </c>
      <c r="D41" s="43">
        <v>0</v>
      </c>
      <c r="E41" s="43">
        <v>0</v>
      </c>
      <c r="F41" s="236"/>
      <c r="G41" s="43">
        <v>0</v>
      </c>
      <c r="H41" s="53">
        <v>0</v>
      </c>
      <c r="I41" s="41">
        <f t="shared" si="7"/>
        <v>0</v>
      </c>
      <c r="J41" s="1"/>
      <c r="K41" s="54" t="s">
        <v>61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4">
        <v>0</v>
      </c>
      <c r="S41" s="45">
        <f t="shared" si="8"/>
        <v>0</v>
      </c>
      <c r="T41" s="1"/>
      <c r="U41" s="100" t="s">
        <v>61</v>
      </c>
      <c r="V41" s="92">
        <v>0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0</v>
      </c>
      <c r="AC41" s="93">
        <v>0</v>
      </c>
      <c r="AD41" s="92">
        <v>0</v>
      </c>
      <c r="AE41" s="92">
        <v>0</v>
      </c>
      <c r="AF41" s="92">
        <v>0</v>
      </c>
      <c r="AG41" s="92">
        <v>0</v>
      </c>
      <c r="AH41" s="92">
        <v>0</v>
      </c>
      <c r="AI41" s="95">
        <f t="shared" si="9"/>
        <v>0</v>
      </c>
      <c r="AJ41" t="str">
        <f t="shared" si="10"/>
        <v/>
      </c>
    </row>
    <row r="42" spans="1:36" ht="15">
      <c r="A42" s="25" t="s">
        <v>17</v>
      </c>
      <c r="B42" s="46">
        <v>197.16994877806951</v>
      </c>
      <c r="C42" s="46">
        <v>16.180840569938397</v>
      </c>
      <c r="D42" s="46">
        <v>737.73747807900099</v>
      </c>
      <c r="E42" s="46">
        <v>134.70546139898349</v>
      </c>
      <c r="F42" s="236"/>
      <c r="G42" s="46">
        <v>0</v>
      </c>
      <c r="H42" s="47">
        <v>0</v>
      </c>
      <c r="I42" s="48">
        <f t="shared" si="7"/>
        <v>1085.7937288259923</v>
      </c>
      <c r="J42" s="1"/>
      <c r="K42" s="49" t="s">
        <v>17</v>
      </c>
      <c r="L42" s="50">
        <v>197.16994877806951</v>
      </c>
      <c r="M42" s="50">
        <v>16.180840569938397</v>
      </c>
      <c r="N42" s="50">
        <v>737.73747807900099</v>
      </c>
      <c r="O42" s="50">
        <v>134.70546139898349</v>
      </c>
      <c r="P42" s="50">
        <v>51.871892172841953</v>
      </c>
      <c r="Q42" s="50">
        <v>0</v>
      </c>
      <c r="R42" s="51">
        <v>0</v>
      </c>
      <c r="S42" s="52">
        <f t="shared" si="8"/>
        <v>1137.6656209988341</v>
      </c>
      <c r="T42" s="1"/>
      <c r="U42" s="96" t="s">
        <v>17</v>
      </c>
      <c r="V42" s="97">
        <v>197.16994877806951</v>
      </c>
      <c r="W42" s="97">
        <v>0</v>
      </c>
      <c r="X42" s="97">
        <v>0</v>
      </c>
      <c r="Y42" s="97">
        <v>16.180840569938397</v>
      </c>
      <c r="Z42" s="97">
        <v>737.73747807900099</v>
      </c>
      <c r="AA42" s="97">
        <v>86.421567290393668</v>
      </c>
      <c r="AB42" s="97">
        <v>51.871892172841953</v>
      </c>
      <c r="AC42" s="98">
        <v>48.283894108589848</v>
      </c>
      <c r="AD42" s="97">
        <v>0</v>
      </c>
      <c r="AE42" s="97">
        <v>0</v>
      </c>
      <c r="AF42" s="97">
        <v>0</v>
      </c>
      <c r="AG42" s="97">
        <v>0</v>
      </c>
      <c r="AH42" s="97">
        <v>48.283894108589848</v>
      </c>
      <c r="AI42" s="99">
        <f t="shared" si="9"/>
        <v>1137.6656209988344</v>
      </c>
      <c r="AJ42" t="str">
        <f t="shared" si="10"/>
        <v/>
      </c>
    </row>
    <row r="43" spans="1:36" ht="15">
      <c r="A43" s="26" t="s">
        <v>19</v>
      </c>
      <c r="B43" s="43">
        <v>15173.577108604895</v>
      </c>
      <c r="C43" s="43">
        <v>46884.820459115668</v>
      </c>
      <c r="D43" s="43">
        <v>45162.407013606564</v>
      </c>
      <c r="E43" s="43">
        <v>2041.1659269630554</v>
      </c>
      <c r="F43" s="236"/>
      <c r="G43" s="43">
        <v>3.6465697712543865</v>
      </c>
      <c r="H43" s="53">
        <v>0</v>
      </c>
      <c r="I43" s="41">
        <f t="shared" si="7"/>
        <v>109265.61707806145</v>
      </c>
      <c r="J43" s="1"/>
      <c r="K43" s="54" t="s">
        <v>19</v>
      </c>
      <c r="L43" s="43">
        <v>15173.577108604895</v>
      </c>
      <c r="M43" s="43">
        <v>46884.820459115668</v>
      </c>
      <c r="N43" s="43">
        <v>45162.407013606564</v>
      </c>
      <c r="O43" s="43">
        <v>2041.1659269630554</v>
      </c>
      <c r="P43" s="43">
        <v>282.611846032534</v>
      </c>
      <c r="Q43" s="43">
        <v>3.6465697712543865</v>
      </c>
      <c r="R43" s="44">
        <v>0</v>
      </c>
      <c r="S43" s="45">
        <f t="shared" si="8"/>
        <v>109548.22892409399</v>
      </c>
      <c r="T43" s="1"/>
      <c r="U43" s="100" t="s">
        <v>89</v>
      </c>
      <c r="V43" s="92">
        <v>14851.483803252384</v>
      </c>
      <c r="W43" s="92">
        <v>139.93295863821243</v>
      </c>
      <c r="X43" s="92">
        <v>3.6465697712543865</v>
      </c>
      <c r="Y43" s="92">
        <v>46884.820459115668</v>
      </c>
      <c r="Z43" s="92">
        <v>43335.206242139975</v>
      </c>
      <c r="AA43" s="92">
        <v>797.61433452032622</v>
      </c>
      <c r="AB43" s="92">
        <v>282.611846032534</v>
      </c>
      <c r="AC43" s="93">
        <v>3252.9127106236178</v>
      </c>
      <c r="AD43" s="92">
        <v>182.16034671430083</v>
      </c>
      <c r="AE43" s="92">
        <v>0</v>
      </c>
      <c r="AF43" s="92">
        <v>0</v>
      </c>
      <c r="AG43" s="92">
        <v>1827.2007714665874</v>
      </c>
      <c r="AH43" s="92">
        <v>1243.5515924427289</v>
      </c>
      <c r="AI43" s="95">
        <f t="shared" si="9"/>
        <v>109548.22892409397</v>
      </c>
      <c r="AJ43" t="str">
        <f t="shared" si="10"/>
        <v/>
      </c>
    </row>
    <row r="44" spans="1:36" ht="15">
      <c r="A44" s="25" t="s">
        <v>27</v>
      </c>
      <c r="B44" s="46">
        <v>4757.445430177575</v>
      </c>
      <c r="C44" s="46">
        <v>3412.547701387954</v>
      </c>
      <c r="D44" s="46">
        <v>15455.854760424516</v>
      </c>
      <c r="E44" s="46">
        <v>69941.799723134129</v>
      </c>
      <c r="F44" s="236"/>
      <c r="G44" s="46">
        <v>7053.4445756430159</v>
      </c>
      <c r="H44" s="47">
        <v>518.00846303047626</v>
      </c>
      <c r="I44" s="48">
        <f t="shared" si="7"/>
        <v>101139.10065379768</v>
      </c>
      <c r="J44" s="1"/>
      <c r="K44" s="49" t="s">
        <v>27</v>
      </c>
      <c r="L44" s="50">
        <v>4757.445430177575</v>
      </c>
      <c r="M44" s="50">
        <v>3412.547701387954</v>
      </c>
      <c r="N44" s="50">
        <v>15455.854760424516</v>
      </c>
      <c r="O44" s="50">
        <v>69941.799723134129</v>
      </c>
      <c r="P44" s="50">
        <v>250.75603514904662</v>
      </c>
      <c r="Q44" s="50">
        <v>7053.4445756430159</v>
      </c>
      <c r="R44" s="51">
        <v>518.00846303047626</v>
      </c>
      <c r="S44" s="52">
        <f t="shared" si="8"/>
        <v>101389.85668894673</v>
      </c>
      <c r="T44" s="1"/>
      <c r="U44" s="96" t="s">
        <v>27</v>
      </c>
      <c r="V44" s="97">
        <v>990.43379532326492</v>
      </c>
      <c r="W44" s="97">
        <v>3718.6447118806605</v>
      </c>
      <c r="X44" s="97">
        <v>7053.4445756430159</v>
      </c>
      <c r="Y44" s="97">
        <v>3412.547701387954</v>
      </c>
      <c r="Z44" s="97">
        <v>15271.532768468862</v>
      </c>
      <c r="AA44" s="97">
        <v>69421.986206302026</v>
      </c>
      <c r="AB44" s="97">
        <v>250.75603514904662</v>
      </c>
      <c r="AC44" s="98">
        <v>1270.5108947919116</v>
      </c>
      <c r="AD44" s="97">
        <v>48.366922973649217</v>
      </c>
      <c r="AE44" s="97">
        <v>322.62943562580324</v>
      </c>
      <c r="AF44" s="97">
        <v>518.00846303047626</v>
      </c>
      <c r="AG44" s="97">
        <v>184.32199195565505</v>
      </c>
      <c r="AH44" s="97">
        <v>197.18408120632807</v>
      </c>
      <c r="AI44" s="99">
        <f t="shared" si="9"/>
        <v>101389.85668894675</v>
      </c>
      <c r="AJ44" t="str">
        <f t="shared" si="10"/>
        <v/>
      </c>
    </row>
    <row r="45" spans="1:36" ht="15">
      <c r="A45" s="26" t="s">
        <v>26</v>
      </c>
      <c r="B45" s="43">
        <v>3457.8015971160194</v>
      </c>
      <c r="C45" s="43">
        <v>2633.9627327685062</v>
      </c>
      <c r="D45" s="43">
        <v>4035.2976272576993</v>
      </c>
      <c r="E45" s="43">
        <v>0</v>
      </c>
      <c r="F45" s="236"/>
      <c r="G45" s="43">
        <v>0</v>
      </c>
      <c r="H45" s="53">
        <v>0</v>
      </c>
      <c r="I45" s="41">
        <f t="shared" si="7"/>
        <v>10127.061957142225</v>
      </c>
      <c r="J45" s="1"/>
      <c r="K45" s="54" t="s">
        <v>26</v>
      </c>
      <c r="L45" s="43">
        <v>3457.8015971160194</v>
      </c>
      <c r="M45" s="43">
        <v>2633.9627327685062</v>
      </c>
      <c r="N45" s="43">
        <v>4035.2976272576993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10127.061957142225</v>
      </c>
      <c r="T45" s="1"/>
      <c r="U45" s="100" t="s">
        <v>26</v>
      </c>
      <c r="V45" s="92">
        <v>3442.4762169654073</v>
      </c>
      <c r="W45" s="92">
        <v>0.16364309569956523</v>
      </c>
      <c r="X45" s="92">
        <v>0</v>
      </c>
      <c r="Y45" s="92">
        <v>2633.9627327685062</v>
      </c>
      <c r="Z45" s="92">
        <v>1706.5449099825601</v>
      </c>
      <c r="AA45" s="92">
        <v>0</v>
      </c>
      <c r="AB45" s="92">
        <v>0</v>
      </c>
      <c r="AC45" s="93">
        <v>2343.9144543300517</v>
      </c>
      <c r="AD45" s="92">
        <v>15.161737054912443</v>
      </c>
      <c r="AE45" s="92">
        <v>0</v>
      </c>
      <c r="AF45" s="92">
        <v>0</v>
      </c>
      <c r="AG45" s="92">
        <v>2328.7527172751393</v>
      </c>
      <c r="AH45" s="92">
        <v>0</v>
      </c>
      <c r="AI45" s="95">
        <f t="shared" si="9"/>
        <v>10127.061957142225</v>
      </c>
      <c r="AJ45" t="str">
        <f t="shared" si="10"/>
        <v/>
      </c>
    </row>
    <row r="46" spans="1:36" ht="15">
      <c r="A46" s="25" t="s">
        <v>23</v>
      </c>
      <c r="B46" s="46">
        <v>10.425872734390987</v>
      </c>
      <c r="C46" s="46">
        <v>3.1753200485899274E-2</v>
      </c>
      <c r="D46" s="46">
        <v>6.004991686021176E-3</v>
      </c>
      <c r="E46" s="46">
        <v>0</v>
      </c>
      <c r="F46" s="236"/>
      <c r="G46" s="46">
        <v>0</v>
      </c>
      <c r="H46" s="47">
        <v>0</v>
      </c>
      <c r="I46" s="48">
        <f t="shared" si="7"/>
        <v>10.463630926562908</v>
      </c>
      <c r="J46" s="1"/>
      <c r="K46" s="49" t="s">
        <v>23</v>
      </c>
      <c r="L46" s="50">
        <v>10.425872734390987</v>
      </c>
      <c r="M46" s="50">
        <v>3.1753200485899274E-2</v>
      </c>
      <c r="N46" s="50">
        <v>6.004991686021176E-3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10.463630926562908</v>
      </c>
      <c r="T46" s="1"/>
      <c r="U46" s="96" t="s">
        <v>62</v>
      </c>
      <c r="V46" s="97">
        <v>10.425872734390987</v>
      </c>
      <c r="W46" s="97">
        <v>0</v>
      </c>
      <c r="X46" s="97">
        <v>0</v>
      </c>
      <c r="Y46" s="97">
        <v>3.1753200485899274E-2</v>
      </c>
      <c r="Z46" s="97">
        <v>6.004991686021176E-3</v>
      </c>
      <c r="AA46" s="97">
        <v>0</v>
      </c>
      <c r="AB46" s="97">
        <v>0</v>
      </c>
      <c r="AC46" s="98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10.463630926562908</v>
      </c>
      <c r="AJ46" t="str">
        <f t="shared" si="10"/>
        <v/>
      </c>
    </row>
    <row r="47" spans="1:36" ht="15">
      <c r="A47" s="26" t="s">
        <v>24</v>
      </c>
      <c r="B47" s="43">
        <v>3315.4884118808768</v>
      </c>
      <c r="C47" s="43">
        <v>34305.3898357242</v>
      </c>
      <c r="D47" s="43">
        <v>15257.866073963411</v>
      </c>
      <c r="E47" s="43">
        <v>330.08234146060084</v>
      </c>
      <c r="F47" s="236"/>
      <c r="G47" s="43">
        <v>0</v>
      </c>
      <c r="H47" s="53">
        <v>0</v>
      </c>
      <c r="I47" s="41">
        <f t="shared" si="7"/>
        <v>53208.826663029089</v>
      </c>
      <c r="J47" s="1"/>
      <c r="K47" s="54" t="s">
        <v>24</v>
      </c>
      <c r="L47" s="43">
        <v>3315.4884118808768</v>
      </c>
      <c r="M47" s="43">
        <v>34305.3898357242</v>
      </c>
      <c r="N47" s="43">
        <v>15257.866073963411</v>
      </c>
      <c r="O47" s="43">
        <v>330.08234146060084</v>
      </c>
      <c r="P47" s="43">
        <v>1151.6965440196045</v>
      </c>
      <c r="Q47" s="43">
        <v>0</v>
      </c>
      <c r="R47" s="44">
        <v>0</v>
      </c>
      <c r="S47" s="45">
        <f t="shared" si="8"/>
        <v>54360.523207048696</v>
      </c>
      <c r="T47" s="1"/>
      <c r="U47" s="100" t="s">
        <v>24</v>
      </c>
      <c r="V47" s="92">
        <v>3315.4884118808768</v>
      </c>
      <c r="W47" s="92">
        <v>0</v>
      </c>
      <c r="X47" s="92">
        <v>0</v>
      </c>
      <c r="Y47" s="92">
        <v>34305.3898357242</v>
      </c>
      <c r="Z47" s="92">
        <v>9595.3234053521755</v>
      </c>
      <c r="AA47" s="92">
        <v>0</v>
      </c>
      <c r="AB47" s="92">
        <v>1151.6965440196045</v>
      </c>
      <c r="AC47" s="93">
        <v>5992.6250100718353</v>
      </c>
      <c r="AD47" s="92">
        <v>0</v>
      </c>
      <c r="AE47" s="92">
        <v>0</v>
      </c>
      <c r="AF47" s="92">
        <v>0</v>
      </c>
      <c r="AG47" s="92">
        <v>5662.5426686112332</v>
      </c>
      <c r="AH47" s="92">
        <v>330.08234146060084</v>
      </c>
      <c r="AI47" s="95">
        <f t="shared" si="9"/>
        <v>54360.523207048696</v>
      </c>
      <c r="AJ47" t="str">
        <f t="shared" si="10"/>
        <v/>
      </c>
    </row>
    <row r="48" spans="1:36" ht="15">
      <c r="A48" s="25" t="s">
        <v>22</v>
      </c>
      <c r="B48" s="46">
        <v>642.60074684539347</v>
      </c>
      <c r="C48" s="46">
        <v>3009.1676792566691</v>
      </c>
      <c r="D48" s="46">
        <v>7543.1486440577091</v>
      </c>
      <c r="E48" s="46">
        <v>0</v>
      </c>
      <c r="F48" s="236"/>
      <c r="G48" s="46">
        <v>0</v>
      </c>
      <c r="H48" s="47">
        <v>0</v>
      </c>
      <c r="I48" s="48">
        <f t="shared" si="7"/>
        <v>11194.917070159772</v>
      </c>
      <c r="J48" s="1"/>
      <c r="K48" s="49" t="s">
        <v>22</v>
      </c>
      <c r="L48" s="50">
        <v>642.60074684539347</v>
      </c>
      <c r="M48" s="50">
        <v>3009.1676792566691</v>
      </c>
      <c r="N48" s="50">
        <v>7543.1486440577091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11194.917070159772</v>
      </c>
      <c r="T48" s="1"/>
      <c r="U48" s="96" t="s">
        <v>63</v>
      </c>
      <c r="V48" s="97">
        <v>642.60074684539347</v>
      </c>
      <c r="W48" s="97">
        <v>0</v>
      </c>
      <c r="X48" s="97">
        <v>0</v>
      </c>
      <c r="Y48" s="97">
        <v>3009.1676792566691</v>
      </c>
      <c r="Z48" s="97">
        <v>7490.6401273755073</v>
      </c>
      <c r="AA48" s="97">
        <v>0</v>
      </c>
      <c r="AB48" s="97">
        <v>0</v>
      </c>
      <c r="AC48" s="98">
        <v>52.508516682200536</v>
      </c>
      <c r="AD48" s="97">
        <v>0</v>
      </c>
      <c r="AE48" s="97">
        <v>0</v>
      </c>
      <c r="AF48" s="97">
        <v>0</v>
      </c>
      <c r="AG48" s="97">
        <v>52.508516682200536</v>
      </c>
      <c r="AH48" s="97">
        <v>0</v>
      </c>
      <c r="AI48" s="99">
        <f t="shared" si="9"/>
        <v>11194.91707015977</v>
      </c>
      <c r="AJ48" t="str">
        <f t="shared" si="10"/>
        <v/>
      </c>
    </row>
    <row r="49" spans="1:36" ht="15">
      <c r="A49" s="27" t="s">
        <v>66</v>
      </c>
      <c r="B49" s="43">
        <v>202.9272715541596</v>
      </c>
      <c r="C49" s="43">
        <v>0</v>
      </c>
      <c r="D49" s="43">
        <v>4528.8262862866113</v>
      </c>
      <c r="E49" s="43">
        <v>0</v>
      </c>
      <c r="F49" s="236"/>
      <c r="G49" s="43">
        <v>0</v>
      </c>
      <c r="H49" s="53">
        <v>0</v>
      </c>
      <c r="I49" s="41">
        <f t="shared" si="7"/>
        <v>4731.7535578407706</v>
      </c>
      <c r="J49" s="1"/>
      <c r="K49" s="55" t="s">
        <v>66</v>
      </c>
      <c r="L49" s="43">
        <v>202.9272715541596</v>
      </c>
      <c r="M49" s="43">
        <v>0</v>
      </c>
      <c r="N49" s="43">
        <v>4528.8262862866113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4731.7535578407706</v>
      </c>
      <c r="T49" s="1"/>
      <c r="U49" s="101" t="s">
        <v>64</v>
      </c>
      <c r="V49" s="92">
        <v>184.17273858158464</v>
      </c>
      <c r="W49" s="92">
        <v>9.1966054618240562</v>
      </c>
      <c r="X49" s="92">
        <v>0</v>
      </c>
      <c r="Y49" s="92">
        <v>0</v>
      </c>
      <c r="Z49" s="92">
        <v>4528.8262862866113</v>
      </c>
      <c r="AA49" s="92">
        <v>0</v>
      </c>
      <c r="AB49" s="92">
        <v>0</v>
      </c>
      <c r="AC49" s="93">
        <v>9.5499412244592108</v>
      </c>
      <c r="AD49" s="94">
        <v>9.5499412244592108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4731.7455715544793</v>
      </c>
      <c r="AJ49">
        <f t="shared" si="10"/>
        <v>7.9862862912705168E-3</v>
      </c>
    </row>
    <row r="50" spans="1:36">
      <c r="A50" s="28" t="s">
        <v>25</v>
      </c>
      <c r="B50" s="56">
        <v>202.9272715541596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202.9272715541596</v>
      </c>
      <c r="J50" s="1"/>
      <c r="K50" s="59" t="s">
        <v>25</v>
      </c>
      <c r="L50" s="60">
        <v>202.9272715541596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202.9272715541596</v>
      </c>
      <c r="T50" s="1"/>
      <c r="U50" s="102" t="s">
        <v>68</v>
      </c>
      <c r="V50" s="103">
        <v>184.17273858158464</v>
      </c>
      <c r="W50" s="103">
        <v>9.1966054618240562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9.557927510750913</v>
      </c>
      <c r="AD50" s="103">
        <v>9.557927510750913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202.9272715541596</v>
      </c>
      <c r="AJ50" t="str">
        <f>IF(ABS(S50-AI50)&gt;0.2,S50-AI50,"")</f>
        <v/>
      </c>
    </row>
    <row r="51" spans="1:36">
      <c r="A51" s="29" t="s">
        <v>20</v>
      </c>
      <c r="B51" s="63">
        <v>0</v>
      </c>
      <c r="C51" s="63">
        <v>0</v>
      </c>
      <c r="D51" s="63">
        <v>1089.4827959519289</v>
      </c>
      <c r="E51" s="63">
        <v>0</v>
      </c>
      <c r="F51" s="236"/>
      <c r="G51" s="63">
        <v>0</v>
      </c>
      <c r="H51" s="64">
        <v>0</v>
      </c>
      <c r="I51" s="65">
        <f t="shared" si="7"/>
        <v>1089.4827959519289</v>
      </c>
      <c r="J51" s="1"/>
      <c r="K51" s="66" t="s">
        <v>20</v>
      </c>
      <c r="L51" s="63">
        <v>0</v>
      </c>
      <c r="M51" s="63">
        <v>0</v>
      </c>
      <c r="N51" s="63">
        <v>1089.4827959519289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1089.4827959519289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0</v>
      </c>
      <c r="Z51" s="107">
        <v>1089.4827959519289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1089.4827959519289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0</v>
      </c>
      <c r="D52" s="56">
        <v>3439.3434903346824</v>
      </c>
      <c r="E52" s="56">
        <v>0</v>
      </c>
      <c r="F52" s="236"/>
      <c r="G52" s="56">
        <v>0</v>
      </c>
      <c r="H52" s="57">
        <v>0</v>
      </c>
      <c r="I52" s="58">
        <f t="shared" si="7"/>
        <v>3439.3434903346824</v>
      </c>
      <c r="J52" s="1"/>
      <c r="K52" s="59" t="s">
        <v>21</v>
      </c>
      <c r="L52" s="60">
        <v>0</v>
      </c>
      <c r="M52" s="60">
        <v>0</v>
      </c>
      <c r="N52" s="60">
        <v>3439.3434903346824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3439.3434903346824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0</v>
      </c>
      <c r="Z52" s="103">
        <v>3439.3434903346824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3439.3434903346824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29495.700229508333</v>
      </c>
      <c r="C54" s="75">
        <f t="shared" ref="C54:H54" si="11">SUM(C33:C49)</f>
        <v>97055.87977408318</v>
      </c>
      <c r="D54" s="75">
        <f t="shared" si="11"/>
        <v>104543.64444500452</v>
      </c>
      <c r="E54" s="75">
        <f t="shared" si="11"/>
        <v>80043.226195787734</v>
      </c>
      <c r="F54" s="75">
        <f t="shared" si="11"/>
        <v>0</v>
      </c>
      <c r="G54" s="75">
        <f t="shared" si="11"/>
        <v>7057.0911454142706</v>
      </c>
      <c r="H54" s="76">
        <f t="shared" si="11"/>
        <v>518.00846303047626</v>
      </c>
      <c r="I54" s="167">
        <f t="shared" si="7"/>
        <v>318713.55025282851</v>
      </c>
      <c r="J54" s="1" t="str">
        <f>+IF(ABS(SUM(I33:I49)-I54)&gt;0.0001,ABS(SUM(I33:I49)-I54),"")</f>
        <v/>
      </c>
      <c r="K54" s="77" t="s">
        <v>28</v>
      </c>
      <c r="L54" s="75">
        <f>SUM(L33:L49)</f>
        <v>29495.700229508333</v>
      </c>
      <c r="M54" s="75">
        <f t="shared" ref="M54:R54" si="12">SUM(M33:M49)</f>
        <v>97055.87977408318</v>
      </c>
      <c r="N54" s="75">
        <f t="shared" si="12"/>
        <v>104543.64444500452</v>
      </c>
      <c r="O54" s="75">
        <f t="shared" si="12"/>
        <v>80043.226195787734</v>
      </c>
      <c r="P54" s="75">
        <f t="shared" si="12"/>
        <v>14309.509385402449</v>
      </c>
      <c r="Q54" s="75">
        <f t="shared" si="12"/>
        <v>7057.0911454142706</v>
      </c>
      <c r="R54" s="76">
        <f t="shared" si="12"/>
        <v>518.00846303047626</v>
      </c>
      <c r="S54" s="78">
        <f t="shared" si="8"/>
        <v>333023.05963823094</v>
      </c>
      <c r="T54" s="1" t="str">
        <f>+IF(ABS(SUM(S33:S49)-S54)&gt;0.0001,ABS(SUM(S33:S49)-S54),"")</f>
        <v/>
      </c>
      <c r="U54" s="110" t="s">
        <v>65</v>
      </c>
      <c r="V54" s="111">
        <f>SUM(V33:V49)</f>
        <v>25356.407411278946</v>
      </c>
      <c r="W54" s="111">
        <f t="shared" ref="W54:AH54" si="13">SUM(W33:W49)</f>
        <v>3867.9379190763966</v>
      </c>
      <c r="X54" s="111">
        <f t="shared" si="13"/>
        <v>7057.0911454142706</v>
      </c>
      <c r="Y54" s="111">
        <f t="shared" si="13"/>
        <v>97055.87977408318</v>
      </c>
      <c r="Z54" s="111">
        <f t="shared" si="13"/>
        <v>94476.344714311927</v>
      </c>
      <c r="AA54" s="111">
        <f t="shared" si="13"/>
        <v>77212.665225285979</v>
      </c>
      <c r="AB54" s="111">
        <f t="shared" si="13"/>
        <v>14309.509385402449</v>
      </c>
      <c r="AC54" s="111">
        <f t="shared" si="13"/>
        <v>13687.216077091554</v>
      </c>
      <c r="AD54" s="112">
        <f t="shared" si="13"/>
        <v>271.34691286669221</v>
      </c>
      <c r="AE54" s="112">
        <f t="shared" si="13"/>
        <v>322.62943562580324</v>
      </c>
      <c r="AF54" s="112">
        <f t="shared" si="13"/>
        <v>518.00846303047626</v>
      </c>
      <c r="AG54" s="112">
        <f t="shared" si="13"/>
        <v>10067.299730692597</v>
      </c>
      <c r="AH54" s="112">
        <f t="shared" si="13"/>
        <v>2507.9315348759824</v>
      </c>
      <c r="AI54" s="113">
        <f t="shared" si="9"/>
        <v>333023.0516519447</v>
      </c>
      <c r="AJ54">
        <f t="shared" si="10"/>
        <v>7.9862862476147711E-3</v>
      </c>
    </row>
    <row r="55" spans="1:36" ht="15" thickBot="1">
      <c r="A55" s="32" t="s">
        <v>87</v>
      </c>
      <c r="B55" s="114">
        <f>B54/$I54</f>
        <v>9.254611297859798E-2</v>
      </c>
      <c r="C55" s="114">
        <f t="shared" ref="C55:I55" si="14">C54/$I54</f>
        <v>0.30452385754258288</v>
      </c>
      <c r="D55" s="114">
        <f t="shared" si="14"/>
        <v>0.32801757051770258</v>
      </c>
      <c r="E55" s="114">
        <f t="shared" si="14"/>
        <v>0.25114472268998661</v>
      </c>
      <c r="F55" s="114">
        <f t="shared" si="14"/>
        <v>0</v>
      </c>
      <c r="G55" s="114">
        <f t="shared" si="14"/>
        <v>2.2142425823489569E-2</v>
      </c>
      <c r="H55" s="115">
        <f t="shared" si="14"/>
        <v>1.6253104476403699E-3</v>
      </c>
      <c r="I55" s="116">
        <f t="shared" si="14"/>
        <v>1</v>
      </c>
      <c r="K55" s="81" t="s">
        <v>87</v>
      </c>
      <c r="L55" s="82">
        <f>L54/$S54</f>
        <v>8.8569543086746166E-2</v>
      </c>
      <c r="M55" s="82">
        <f t="shared" ref="M55:S55" si="15">M54/$S54</f>
        <v>0.2914389168110964</v>
      </c>
      <c r="N55" s="82">
        <f t="shared" si="15"/>
        <v>0.31392313961253077</v>
      </c>
      <c r="O55" s="82">
        <f t="shared" si="15"/>
        <v>0.24035340460429425</v>
      </c>
      <c r="P55" s="82">
        <f t="shared" si="15"/>
        <v>4.2968524164504196E-2</v>
      </c>
      <c r="Q55" s="82">
        <f t="shared" si="15"/>
        <v>2.1190998464432217E-2</v>
      </c>
      <c r="R55" s="83">
        <f t="shared" si="15"/>
        <v>1.5554732563961137E-3</v>
      </c>
      <c r="S55" s="84">
        <f t="shared" si="15"/>
        <v>1</v>
      </c>
      <c r="U55" s="117" t="s">
        <v>87</v>
      </c>
      <c r="V55" s="118">
        <f>V54/$I54</f>
        <v>7.9558611145225111E-2</v>
      </c>
      <c r="W55" s="118">
        <f t="shared" ref="W55:AC55" si="16">W54/$I54</f>
        <v>1.2136094985632225E-2</v>
      </c>
      <c r="X55" s="118">
        <f t="shared" si="16"/>
        <v>2.2142425823489569E-2</v>
      </c>
      <c r="Y55" s="118">
        <f t="shared" si="16"/>
        <v>0.30452385754258288</v>
      </c>
      <c r="Z55" s="118">
        <f t="shared" si="16"/>
        <v>0.29643027301275987</v>
      </c>
      <c r="AA55" s="118">
        <f t="shared" si="16"/>
        <v>0.24226351582489936</v>
      </c>
      <c r="AB55" s="118">
        <f t="shared" si="16"/>
        <v>4.4897712613884873E-2</v>
      </c>
      <c r="AC55" s="118">
        <f t="shared" si="16"/>
        <v>4.2945196607529816E-2</v>
      </c>
      <c r="AD55" s="118">
        <f t="shared" ref="AD55:AH55" si="17">AD54/$AI54</f>
        <v>8.147991903884401E-4</v>
      </c>
      <c r="AE55" s="118">
        <f t="shared" si="17"/>
        <v>9.6879010034114932E-4</v>
      </c>
      <c r="AF55" s="118">
        <f t="shared" si="17"/>
        <v>1.5554732936982002E-3</v>
      </c>
      <c r="AG55" s="118">
        <f t="shared" si="17"/>
        <v>3.0230038673762206E-2</v>
      </c>
      <c r="AH55" s="118">
        <f t="shared" si="17"/>
        <v>7.5308046167840625E-3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4.7953432931021069</v>
      </c>
      <c r="G59" s="242"/>
      <c r="H59" s="244"/>
      <c r="I59" s="41">
        <f>+F59</f>
        <v>4.7953432931021069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8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248965.96951416816</v>
      </c>
      <c r="G65" s="245"/>
      <c r="H65" s="247"/>
      <c r="I65" s="41">
        <f t="shared" si="18"/>
        <v>248965.96951416816</v>
      </c>
      <c r="J65" s="1"/>
      <c r="K65" s="54" t="s">
        <v>60</v>
      </c>
      <c r="L65" s="245"/>
      <c r="M65" s="246"/>
      <c r="N65" s="246"/>
      <c r="O65" s="247"/>
      <c r="P65" s="43">
        <v>145203.40744579572</v>
      </c>
      <c r="Q65" s="245"/>
      <c r="R65" s="252"/>
      <c r="S65" s="45">
        <v>145203.40744579572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64351.82811562901</v>
      </c>
      <c r="G66" s="245"/>
      <c r="H66" s="247"/>
      <c r="I66" s="48">
        <f t="shared" si="18"/>
        <v>64351.82811562901</v>
      </c>
      <c r="J66" s="1"/>
      <c r="K66" s="49" t="s">
        <v>12</v>
      </c>
      <c r="L66" s="245"/>
      <c r="M66" s="246"/>
      <c r="N66" s="246"/>
      <c r="O66" s="247"/>
      <c r="P66" s="50">
        <v>23486.862056724785</v>
      </c>
      <c r="Q66" s="245"/>
      <c r="R66" s="252"/>
      <c r="S66" s="52">
        <v>23486.862056724785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33126.320635100004</v>
      </c>
      <c r="G67" s="245"/>
      <c r="H67" s="247"/>
      <c r="I67" s="41">
        <f t="shared" si="18"/>
        <v>33126.320635100004</v>
      </c>
      <c r="J67" s="1"/>
      <c r="K67" s="54" t="s">
        <v>61</v>
      </c>
      <c r="L67" s="245"/>
      <c r="M67" s="246"/>
      <c r="N67" s="246"/>
      <c r="O67" s="247"/>
      <c r="P67" s="43">
        <v>0</v>
      </c>
      <c r="Q67" s="245"/>
      <c r="R67" s="252"/>
      <c r="S67" s="45">
        <v>0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510.37712126342086</v>
      </c>
      <c r="G68" s="245"/>
      <c r="H68" s="247"/>
      <c r="I68" s="48">
        <f t="shared" si="18"/>
        <v>510.37712126342086</v>
      </c>
      <c r="J68" s="1"/>
      <c r="K68" s="49" t="s">
        <v>17</v>
      </c>
      <c r="L68" s="245"/>
      <c r="M68" s="246"/>
      <c r="N68" s="246"/>
      <c r="O68" s="247"/>
      <c r="P68" s="50">
        <v>88.27861477657909</v>
      </c>
      <c r="Q68" s="245"/>
      <c r="R68" s="252"/>
      <c r="S68" s="52">
        <v>88.27861477657909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10749.879786295232</v>
      </c>
      <c r="G69" s="245"/>
      <c r="H69" s="247"/>
      <c r="I69" s="41">
        <f t="shared" si="18"/>
        <v>10749.879786295232</v>
      </c>
      <c r="J69" s="1"/>
      <c r="K69" s="54" t="s">
        <v>19</v>
      </c>
      <c r="L69" s="245"/>
      <c r="M69" s="246"/>
      <c r="N69" s="246"/>
      <c r="O69" s="247"/>
      <c r="P69" s="43">
        <v>434.68201443869907</v>
      </c>
      <c r="Q69" s="245"/>
      <c r="R69" s="252"/>
      <c r="S69" s="45">
        <v>434.68201443869907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11543.775877653581</v>
      </c>
      <c r="G70" s="245"/>
      <c r="H70" s="247"/>
      <c r="I70" s="48">
        <f t="shared" si="18"/>
        <v>11543.775877653581</v>
      </c>
      <c r="J70" s="1"/>
      <c r="K70" s="49" t="s">
        <v>27</v>
      </c>
      <c r="L70" s="245"/>
      <c r="M70" s="246"/>
      <c r="N70" s="246"/>
      <c r="O70" s="247"/>
      <c r="P70" s="50">
        <v>-2.0194494676755576E-13</v>
      </c>
      <c r="Q70" s="245"/>
      <c r="R70" s="252"/>
      <c r="S70" s="52">
        <v>-2.0194494676755576E-13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0</v>
      </c>
      <c r="Q71" s="245"/>
      <c r="R71" s="252"/>
      <c r="S71" s="45">
        <v>0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0.29327532300000003</v>
      </c>
      <c r="G72" s="245"/>
      <c r="H72" s="247"/>
      <c r="I72" s="48">
        <f t="shared" si="18"/>
        <v>0.29327532300000003</v>
      </c>
      <c r="J72" s="1"/>
      <c r="K72" s="49" t="s">
        <v>23</v>
      </c>
      <c r="L72" s="245"/>
      <c r="M72" s="246"/>
      <c r="N72" s="246"/>
      <c r="O72" s="247"/>
      <c r="P72" s="50">
        <v>0</v>
      </c>
      <c r="Q72" s="245"/>
      <c r="R72" s="252"/>
      <c r="S72" s="52">
        <v>0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22755.706794761234</v>
      </c>
      <c r="G73" s="245"/>
      <c r="H73" s="247"/>
      <c r="I73" s="41">
        <f t="shared" si="18"/>
        <v>22755.706794761234</v>
      </c>
      <c r="J73" s="1"/>
      <c r="K73" s="54" t="s">
        <v>24</v>
      </c>
      <c r="L73" s="245"/>
      <c r="M73" s="246"/>
      <c r="N73" s="246"/>
      <c r="O73" s="247"/>
      <c r="P73" s="43">
        <v>14223.389259364882</v>
      </c>
      <c r="Q73" s="245"/>
      <c r="R73" s="252"/>
      <c r="S73" s="45">
        <v>14223.389259364882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392008.94646348676</v>
      </c>
      <c r="G80" s="75">
        <f t="shared" si="19"/>
        <v>0</v>
      </c>
      <c r="H80" s="76">
        <f t="shared" si="19"/>
        <v>0</v>
      </c>
      <c r="I80" s="167">
        <f t="shared" ref="I80" si="20">SUM(B80:H80)</f>
        <v>392008.94646348676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183436.61939110068</v>
      </c>
      <c r="Q80" s="75">
        <f t="shared" si="21"/>
        <v>0</v>
      </c>
      <c r="R80" s="76">
        <f t="shared" si="21"/>
        <v>0</v>
      </c>
      <c r="S80" s="78">
        <f t="shared" ref="S80" si="22">SUM(L80:R80)</f>
        <v>183436.61939110068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242.74500050850591</v>
      </c>
      <c r="C85" s="39">
        <v>0</v>
      </c>
      <c r="D85" s="39">
        <v>11.051742300660367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253.79674280916629</v>
      </c>
      <c r="J85" s="1"/>
      <c r="K85" s="88" t="s">
        <v>7</v>
      </c>
      <c r="L85" s="39">
        <v>242.74500050850591</v>
      </c>
      <c r="M85" s="39">
        <v>0</v>
      </c>
      <c r="N85" s="39">
        <v>11.051742300660367</v>
      </c>
      <c r="O85" s="39">
        <v>0</v>
      </c>
      <c r="P85" s="39">
        <v>4.7953432931021069</v>
      </c>
      <c r="Q85" s="39">
        <v>0</v>
      </c>
      <c r="R85" s="89">
        <v>0</v>
      </c>
      <c r="S85" s="90">
        <f>SUM(L85:R85)</f>
        <v>258.59208610226841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192.08735329733767</v>
      </c>
      <c r="C86" s="46">
        <v>0</v>
      </c>
      <c r="D86" s="46">
        <v>7.5509434397250148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199.63829673706269</v>
      </c>
      <c r="J86" s="1"/>
      <c r="K86" s="49" t="s">
        <v>8</v>
      </c>
      <c r="L86" s="50">
        <v>192.08735329733767</v>
      </c>
      <c r="M86" s="50">
        <v>0</v>
      </c>
      <c r="N86" s="50">
        <v>7.5509434397250148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6">SUM(L86:R86)</f>
        <v>199.63829673706269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401.91544080632889</v>
      </c>
      <c r="C87" s="43">
        <v>0</v>
      </c>
      <c r="D87" s="43">
        <v>23.887024761263874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425.80246556759278</v>
      </c>
      <c r="J87" s="1"/>
      <c r="K87" s="54" t="s">
        <v>10</v>
      </c>
      <c r="L87" s="43">
        <v>401.91544080632889</v>
      </c>
      <c r="M87" s="43">
        <v>0</v>
      </c>
      <c r="N87" s="43">
        <v>23.887024761263874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425.80246556759278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1362.1649333748774</v>
      </c>
      <c r="C89" s="43">
        <v>116.28176437540105</v>
      </c>
      <c r="D89" s="43">
        <v>58.288380677019376</v>
      </c>
      <c r="E89" s="43">
        <v>55.052896317987056</v>
      </c>
      <c r="F89" s="43">
        <v>0</v>
      </c>
      <c r="G89" s="43">
        <v>0</v>
      </c>
      <c r="H89" s="53">
        <v>0</v>
      </c>
      <c r="I89" s="41">
        <f t="shared" si="25"/>
        <v>1591.7879747452848</v>
      </c>
      <c r="J89" s="1"/>
      <c r="K89" s="54" t="s">
        <v>16</v>
      </c>
      <c r="L89" s="43">
        <v>1362.1649333748774</v>
      </c>
      <c r="M89" s="43">
        <v>116.28176437540105</v>
      </c>
      <c r="N89" s="43">
        <v>58.288380677019376</v>
      </c>
      <c r="O89" s="43">
        <v>55.052896317987056</v>
      </c>
      <c r="P89" s="43">
        <v>0</v>
      </c>
      <c r="Q89" s="43">
        <v>0</v>
      </c>
      <c r="R89" s="44">
        <v>0</v>
      </c>
      <c r="S89" s="45">
        <f t="shared" si="26"/>
        <v>1591.7879747452848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41667.433658938251</v>
      </c>
      <c r="C90" s="46">
        <v>64.365708642649437</v>
      </c>
      <c r="D90" s="46">
        <v>4366.8050289508983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46098.604396531795</v>
      </c>
      <c r="J90" s="1"/>
      <c r="K90" s="49" t="s">
        <v>15</v>
      </c>
      <c r="L90" s="50">
        <v>41667.433658938251</v>
      </c>
      <c r="M90" s="50">
        <v>64.365708642649437</v>
      </c>
      <c r="N90" s="50">
        <v>4366.8050289508983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46098.604396531795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4.6149583488899362</v>
      </c>
      <c r="D91" s="43">
        <v>2.2403696042212951</v>
      </c>
      <c r="E91" s="43">
        <v>1269.0880941548592</v>
      </c>
      <c r="F91" s="43">
        <v>8845.9897938966897</v>
      </c>
      <c r="G91" s="43">
        <v>0</v>
      </c>
      <c r="H91" s="53">
        <v>0</v>
      </c>
      <c r="I91" s="41">
        <f t="shared" si="25"/>
        <v>10121.93321600466</v>
      </c>
      <c r="J91" s="1"/>
      <c r="K91" s="54" t="s">
        <v>60</v>
      </c>
      <c r="L91" s="43">
        <v>0</v>
      </c>
      <c r="M91" s="43">
        <v>4.6149583488899362</v>
      </c>
      <c r="N91" s="43">
        <v>2.2403696042212951</v>
      </c>
      <c r="O91" s="43">
        <v>1269.0880941548592</v>
      </c>
      <c r="P91" s="43">
        <v>100427.31549608958</v>
      </c>
      <c r="Q91" s="43">
        <v>0</v>
      </c>
      <c r="R91" s="44">
        <v>0</v>
      </c>
      <c r="S91" s="45">
        <f t="shared" si="26"/>
        <v>101703.25891819755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0.36356742167758149</v>
      </c>
      <c r="E92" s="46">
        <v>208.18084219423139</v>
      </c>
      <c r="F92" s="46">
        <v>0</v>
      </c>
      <c r="G92" s="46">
        <v>0</v>
      </c>
      <c r="H92" s="47">
        <v>0</v>
      </c>
      <c r="I92" s="48">
        <f t="shared" si="25"/>
        <v>208.54440961590896</v>
      </c>
      <c r="J92" s="1"/>
      <c r="K92" s="49" t="s">
        <v>12</v>
      </c>
      <c r="L92" s="50">
        <v>0</v>
      </c>
      <c r="M92" s="50">
        <v>0</v>
      </c>
      <c r="N92" s="50">
        <v>0.36356742167758149</v>
      </c>
      <c r="O92" s="50">
        <v>208.18084219423139</v>
      </c>
      <c r="P92" s="50">
        <v>40473.629357055332</v>
      </c>
      <c r="Q92" s="50">
        <v>0</v>
      </c>
      <c r="R92" s="51">
        <v>0</v>
      </c>
      <c r="S92" s="52">
        <f t="shared" si="26"/>
        <v>40682.173766671243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33126.320635100004</v>
      </c>
      <c r="Q93" s="43">
        <v>0</v>
      </c>
      <c r="R93" s="44">
        <v>0</v>
      </c>
      <c r="S93" s="45">
        <f t="shared" si="26"/>
        <v>33126.320635100004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1190.753691971717</v>
      </c>
      <c r="C94" s="46">
        <v>0.58438192734446703</v>
      </c>
      <c r="D94" s="46">
        <v>149.64251739018121</v>
      </c>
      <c r="E94" s="46">
        <v>5.0966758285417457</v>
      </c>
      <c r="F94" s="46">
        <v>0</v>
      </c>
      <c r="G94" s="46">
        <v>0</v>
      </c>
      <c r="H94" s="47">
        <v>0</v>
      </c>
      <c r="I94" s="48">
        <f t="shared" si="25"/>
        <v>1346.0772671177845</v>
      </c>
      <c r="J94" s="1"/>
      <c r="K94" s="49" t="s">
        <v>17</v>
      </c>
      <c r="L94" s="50">
        <v>1190.753691971717</v>
      </c>
      <c r="M94" s="50">
        <v>0.58438192734446703</v>
      </c>
      <c r="N94" s="50">
        <v>149.64251739018121</v>
      </c>
      <c r="O94" s="50">
        <v>5.0966758285417457</v>
      </c>
      <c r="P94" s="50">
        <v>370.22661431400002</v>
      </c>
      <c r="Q94" s="50">
        <v>0</v>
      </c>
      <c r="R94" s="51">
        <v>0</v>
      </c>
      <c r="S94" s="52">
        <f t="shared" si="26"/>
        <v>1716.3038814317845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66663.352574281511</v>
      </c>
      <c r="C95" s="43">
        <v>1770.2359544604692</v>
      </c>
      <c r="D95" s="43">
        <v>8058.9911664943775</v>
      </c>
      <c r="E95" s="43">
        <v>271.85753183426925</v>
      </c>
      <c r="F95" s="43">
        <v>0</v>
      </c>
      <c r="G95" s="43">
        <v>0</v>
      </c>
      <c r="H95" s="53">
        <v>0</v>
      </c>
      <c r="I95" s="41">
        <f t="shared" si="25"/>
        <v>76764.437227070623</v>
      </c>
      <c r="J95" s="1"/>
      <c r="K95" s="54" t="s">
        <v>19</v>
      </c>
      <c r="L95" s="43">
        <v>66663.352574281511</v>
      </c>
      <c r="M95" s="43">
        <v>1770.2359544604692</v>
      </c>
      <c r="N95" s="43">
        <v>8058.9911664943775</v>
      </c>
      <c r="O95" s="43">
        <v>271.85753183426925</v>
      </c>
      <c r="P95" s="43">
        <v>10032.585925824</v>
      </c>
      <c r="Q95" s="43">
        <v>0</v>
      </c>
      <c r="R95" s="44">
        <v>0</v>
      </c>
      <c r="S95" s="45">
        <f t="shared" si="26"/>
        <v>86797.023152894617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19659.035939501584</v>
      </c>
      <c r="C96" s="46">
        <v>1.7035911912544643</v>
      </c>
      <c r="D96" s="46">
        <v>34879.620223692422</v>
      </c>
      <c r="E96" s="46">
        <v>32420.57382437963</v>
      </c>
      <c r="F96" s="46">
        <v>0</v>
      </c>
      <c r="G96" s="46">
        <v>23681.35914137994</v>
      </c>
      <c r="H96" s="47">
        <v>13.484906651737722</v>
      </c>
      <c r="I96" s="48">
        <f t="shared" si="25"/>
        <v>110655.77762679657</v>
      </c>
      <c r="J96" s="1"/>
      <c r="K96" s="49" t="s">
        <v>27</v>
      </c>
      <c r="L96" s="50">
        <v>19659.035939501584</v>
      </c>
      <c r="M96" s="50">
        <v>1.7035911912544643</v>
      </c>
      <c r="N96" s="50">
        <v>34879.620223692422</v>
      </c>
      <c r="O96" s="50">
        <v>32420.57382437963</v>
      </c>
      <c r="P96" s="50">
        <v>11293.019842504536</v>
      </c>
      <c r="Q96" s="50">
        <v>23681.35914137994</v>
      </c>
      <c r="R96" s="51">
        <v>13.484906651737722</v>
      </c>
      <c r="S96" s="52">
        <f t="shared" si="26"/>
        <v>121948.79746930111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57382.954112561623</v>
      </c>
      <c r="C97" s="43">
        <v>184.39251994756523</v>
      </c>
      <c r="D97" s="43">
        <v>4822.1327580061188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62389.479390515306</v>
      </c>
      <c r="J97" s="1"/>
      <c r="K97" s="54" t="s">
        <v>26</v>
      </c>
      <c r="L97" s="43">
        <v>57382.954112561623</v>
      </c>
      <c r="M97" s="43">
        <v>184.39251994756523</v>
      </c>
      <c r="N97" s="43">
        <v>4822.1327580061188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62389.479390515306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56136.243515571419</v>
      </c>
      <c r="C98" s="46">
        <v>103.09690880594161</v>
      </c>
      <c r="D98" s="46">
        <v>5829.0149051993194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62068.355329576683</v>
      </c>
      <c r="J98" s="1"/>
      <c r="K98" s="49" t="s">
        <v>23</v>
      </c>
      <c r="L98" s="50">
        <v>56136.243515571419</v>
      </c>
      <c r="M98" s="50">
        <v>103.09690880594161</v>
      </c>
      <c r="N98" s="50">
        <v>5829.0149051993194</v>
      </c>
      <c r="O98" s="50">
        <v>0</v>
      </c>
      <c r="P98" s="50">
        <v>0.29327532300000003</v>
      </c>
      <c r="Q98" s="50">
        <v>0</v>
      </c>
      <c r="R98" s="51">
        <v>0</v>
      </c>
      <c r="S98" s="52">
        <f t="shared" si="26"/>
        <v>62068.648604899681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18161.364846881086</v>
      </c>
      <c r="C99" s="43">
        <v>0</v>
      </c>
      <c r="D99" s="43">
        <v>2874.9474980812929</v>
      </c>
      <c r="E99" s="43">
        <v>14.506216704098261</v>
      </c>
      <c r="F99" s="43">
        <v>585.67077152905892</v>
      </c>
      <c r="G99" s="43">
        <v>0</v>
      </c>
      <c r="H99" s="53">
        <v>0</v>
      </c>
      <c r="I99" s="41">
        <f t="shared" si="25"/>
        <v>21636.489333195535</v>
      </c>
      <c r="J99" s="1"/>
      <c r="K99" s="54" t="s">
        <v>24</v>
      </c>
      <c r="L99" s="43">
        <v>18161.364846881086</v>
      </c>
      <c r="M99" s="43">
        <v>0</v>
      </c>
      <c r="N99" s="43">
        <v>2874.9474980812929</v>
      </c>
      <c r="O99" s="43">
        <v>14.506216704098261</v>
      </c>
      <c r="P99" s="43">
        <v>7966.2917629058084</v>
      </c>
      <c r="Q99" s="43">
        <v>0</v>
      </c>
      <c r="R99" s="44">
        <v>0</v>
      </c>
      <c r="S99" s="45">
        <f t="shared" si="26"/>
        <v>29017.110324572284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0</v>
      </c>
      <c r="C100" s="46">
        <v>0</v>
      </c>
      <c r="D100" s="46">
        <v>0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0</v>
      </c>
      <c r="J100" s="1"/>
      <c r="K100" s="49" t="s">
        <v>22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0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13907.282734432221</v>
      </c>
      <c r="C101" s="43">
        <v>0</v>
      </c>
      <c r="D101" s="43">
        <v>5333.592103446791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19240.874837879011</v>
      </c>
      <c r="J101" s="1"/>
      <c r="K101" s="55" t="s">
        <v>66</v>
      </c>
      <c r="L101" s="43">
        <v>13907.282734432221</v>
      </c>
      <c r="M101" s="43">
        <v>0</v>
      </c>
      <c r="N101" s="43">
        <v>5333.592103446791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19240.874837879011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13907.282734432221</v>
      </c>
      <c r="C102" s="56">
        <v>0</v>
      </c>
      <c r="D102" s="56">
        <v>5333.592103446791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19240.874837879011</v>
      </c>
      <c r="J102" s="1"/>
      <c r="K102" s="59" t="s">
        <v>25</v>
      </c>
      <c r="L102" s="60">
        <v>13907.282734432221</v>
      </c>
      <c r="M102" s="60">
        <v>0</v>
      </c>
      <c r="N102" s="60">
        <v>5333.592103446791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19240.874837879011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0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0</v>
      </c>
      <c r="J105" s="1"/>
      <c r="K105" s="72" t="s">
        <v>11</v>
      </c>
      <c r="L105" s="69">
        <v>0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0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276967.33380212646</v>
      </c>
      <c r="C106" s="75">
        <f t="shared" ref="C106:H106" si="27">SUM(C85:C101)</f>
        <v>2245.2757876995151</v>
      </c>
      <c r="D106" s="75">
        <f t="shared" si="27"/>
        <v>66418.128229465976</v>
      </c>
      <c r="E106" s="75">
        <f t="shared" si="27"/>
        <v>34244.356081413614</v>
      </c>
      <c r="F106" s="75">
        <f t="shared" si="27"/>
        <v>9431.6605654257492</v>
      </c>
      <c r="G106" s="75">
        <f t="shared" si="27"/>
        <v>23681.35914137994</v>
      </c>
      <c r="H106" s="76">
        <f t="shared" si="27"/>
        <v>13.484906651737722</v>
      </c>
      <c r="I106" s="167">
        <f t="shared" si="25"/>
        <v>413001.59851416299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276967.33380212646</v>
      </c>
      <c r="M106" s="75">
        <f t="shared" ref="M106:R106" si="28">SUM(M85:M101)</f>
        <v>2245.2757876995151</v>
      </c>
      <c r="N106" s="75">
        <f t="shared" si="28"/>
        <v>66418.128229465976</v>
      </c>
      <c r="O106" s="75">
        <f t="shared" si="28"/>
        <v>34244.356081413614</v>
      </c>
      <c r="P106" s="75">
        <f t="shared" si="28"/>
        <v>203694.47825240935</v>
      </c>
      <c r="Q106" s="75">
        <f t="shared" si="28"/>
        <v>23681.35914137994</v>
      </c>
      <c r="R106" s="76">
        <f t="shared" si="28"/>
        <v>13.484906651737722</v>
      </c>
      <c r="S106" s="78">
        <f t="shared" si="26"/>
        <v>607264.41620114667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0.6706204886338436</v>
      </c>
      <c r="C107" s="114">
        <f t="shared" ref="C107:I107" si="29">C106/$I106</f>
        <v>5.4364820760433889E-3</v>
      </c>
      <c r="D107" s="114">
        <f t="shared" si="29"/>
        <v>0.16081808997450722</v>
      </c>
      <c r="E107" s="114">
        <f t="shared" si="29"/>
        <v>8.2915795494770406E-2</v>
      </c>
      <c r="F107" s="114">
        <f t="shared" si="29"/>
        <v>2.2836862131666327E-2</v>
      </c>
      <c r="G107" s="114">
        <f t="shared" si="29"/>
        <v>5.7339630709850244E-2</v>
      </c>
      <c r="H107" s="115">
        <f t="shared" si="29"/>
        <v>3.2650979318849506E-5</v>
      </c>
      <c r="I107" s="116">
        <f t="shared" si="29"/>
        <v>1</v>
      </c>
      <c r="K107" s="81" t="s">
        <v>87</v>
      </c>
      <c r="L107" s="82">
        <f>L106/$S106</f>
        <v>0.45609017491053755</v>
      </c>
      <c r="M107" s="82">
        <f t="shared" ref="M107:S107" si="30">M106/$S106</f>
        <v>3.6973610305462115E-3</v>
      </c>
      <c r="N107" s="82">
        <f t="shared" si="30"/>
        <v>0.1093726661031066</v>
      </c>
      <c r="O107" s="82">
        <f t="shared" si="30"/>
        <v>5.6391178484712527E-2</v>
      </c>
      <c r="P107" s="82">
        <f t="shared" si="30"/>
        <v>0.33542962969353168</v>
      </c>
      <c r="Q107" s="82">
        <f t="shared" si="30"/>
        <v>3.8996783789050249E-2</v>
      </c>
      <c r="R107" s="83">
        <f t="shared" si="30"/>
        <v>2.2205988515011327E-5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0</v>
      </c>
      <c r="C111" s="39">
        <v>0</v>
      </c>
      <c r="D111" s="39">
        <v>5.1949938929974453E-2</v>
      </c>
      <c r="E111" s="39">
        <v>0</v>
      </c>
      <c r="F111" s="235"/>
      <c r="G111" s="39">
        <v>0</v>
      </c>
      <c r="H111" s="40">
        <v>0</v>
      </c>
      <c r="I111" s="41">
        <f>SUM(B111:H111)</f>
        <v>5.1949938929974453E-2</v>
      </c>
      <c r="J111" s="1"/>
      <c r="K111" s="88" t="s">
        <v>7</v>
      </c>
      <c r="L111" s="39">
        <v>0</v>
      </c>
      <c r="M111" s="39">
        <v>0</v>
      </c>
      <c r="N111" s="39">
        <v>5.1949938929974453E-2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5.1949938929974453E-2</v>
      </c>
      <c r="U111" s="91" t="s">
        <v>7</v>
      </c>
      <c r="V111" s="92">
        <v>0</v>
      </c>
      <c r="W111" s="92">
        <v>0</v>
      </c>
      <c r="X111" s="92">
        <v>0</v>
      </c>
      <c r="Y111" s="92">
        <v>0</v>
      </c>
      <c r="Z111" s="92">
        <v>5.1949938929974453E-2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5.1949938929974453E-2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6147.9377759249282</v>
      </c>
      <c r="E113" s="43">
        <v>0</v>
      </c>
      <c r="F113" s="236"/>
      <c r="G113" s="43">
        <v>0</v>
      </c>
      <c r="H113" s="53">
        <v>0</v>
      </c>
      <c r="I113" s="41">
        <f t="shared" si="31"/>
        <v>6147.9377759249282</v>
      </c>
      <c r="J113" s="1"/>
      <c r="K113" s="54" t="s">
        <v>10</v>
      </c>
      <c r="L113" s="43">
        <v>0</v>
      </c>
      <c r="M113" s="43">
        <v>0</v>
      </c>
      <c r="N113" s="43">
        <v>6147.9377759249282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6147.9377759249282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6147.9377759249282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6147.9377759249282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8.7121758757662668</v>
      </c>
      <c r="C115" s="43">
        <v>57.246402616877241</v>
      </c>
      <c r="D115" s="43">
        <v>0</v>
      </c>
      <c r="E115" s="43">
        <v>0</v>
      </c>
      <c r="F115" s="236"/>
      <c r="G115" s="43">
        <v>0</v>
      </c>
      <c r="H115" s="53">
        <v>0</v>
      </c>
      <c r="I115" s="41">
        <f t="shared" si="31"/>
        <v>65.958578492643511</v>
      </c>
      <c r="J115" s="1"/>
      <c r="K115" s="54" t="s">
        <v>16</v>
      </c>
      <c r="L115" s="43">
        <v>8.7121758757662668</v>
      </c>
      <c r="M115" s="43">
        <v>57.246402616877241</v>
      </c>
      <c r="N115" s="43">
        <v>0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65.958578492643511</v>
      </c>
      <c r="U115" s="100" t="s">
        <v>16</v>
      </c>
      <c r="V115" s="92">
        <v>8.7121758757662668</v>
      </c>
      <c r="W115" s="92">
        <v>0</v>
      </c>
      <c r="X115" s="92">
        <v>0</v>
      </c>
      <c r="Y115" s="92">
        <v>57.246402616877241</v>
      </c>
      <c r="Z115" s="92">
        <v>0</v>
      </c>
      <c r="AA115" s="92">
        <v>0</v>
      </c>
      <c r="AB115" s="92">
        <v>0</v>
      </c>
      <c r="AC115" s="93">
        <v>0</v>
      </c>
      <c r="AD115" s="94">
        <v>0</v>
      </c>
      <c r="AE115" s="94">
        <v>0</v>
      </c>
      <c r="AF115" s="94">
        <v>0</v>
      </c>
      <c r="AG115" s="94">
        <v>0</v>
      </c>
      <c r="AH115" s="94">
        <v>0</v>
      </c>
      <c r="AI115" s="95">
        <f t="shared" si="33"/>
        <v>65.958578492643511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0.42123325524195598</v>
      </c>
      <c r="C116" s="46">
        <v>0</v>
      </c>
      <c r="D116" s="46">
        <v>0</v>
      </c>
      <c r="E116" s="46">
        <v>0</v>
      </c>
      <c r="F116" s="236"/>
      <c r="G116" s="46">
        <v>0</v>
      </c>
      <c r="H116" s="47">
        <v>0</v>
      </c>
      <c r="I116" s="48">
        <f t="shared" si="31"/>
        <v>0.42123325524195598</v>
      </c>
      <c r="J116" s="1"/>
      <c r="K116" s="49" t="s">
        <v>15</v>
      </c>
      <c r="L116" s="50">
        <v>0.42123325524195598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1">
        <v>0</v>
      </c>
      <c r="S116" s="52">
        <f t="shared" si="32"/>
        <v>0.42123325524195598</v>
      </c>
      <c r="U116" s="96" t="s">
        <v>59</v>
      </c>
      <c r="V116" s="97">
        <v>0.42123325524195598</v>
      </c>
      <c r="W116" s="97">
        <v>0</v>
      </c>
      <c r="X116" s="97">
        <v>0</v>
      </c>
      <c r="Y116" s="97">
        <v>0</v>
      </c>
      <c r="Z116" s="97">
        <v>0</v>
      </c>
      <c r="AA116" s="97">
        <v>0</v>
      </c>
      <c r="AB116" s="97">
        <v>0</v>
      </c>
      <c r="AC116" s="98">
        <v>0</v>
      </c>
      <c r="AD116" s="97">
        <v>0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0.42123325524195598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45.329904361307946</v>
      </c>
      <c r="F117" s="236"/>
      <c r="G117" s="43">
        <v>0</v>
      </c>
      <c r="H117" s="53">
        <v>0</v>
      </c>
      <c r="I117" s="41">
        <f t="shared" si="31"/>
        <v>45.329904361307946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45.329904361307946</v>
      </c>
      <c r="P117" s="43">
        <v>475.68850149000133</v>
      </c>
      <c r="Q117" s="43">
        <v>0</v>
      </c>
      <c r="R117" s="44">
        <v>0</v>
      </c>
      <c r="S117" s="45">
        <f t="shared" si="32"/>
        <v>521.01840585130924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3.6749202612848735</v>
      </c>
      <c r="AB117" s="92">
        <v>475.68850149000133</v>
      </c>
      <c r="AC117" s="93">
        <v>41.654984100023071</v>
      </c>
      <c r="AD117" s="92">
        <v>0</v>
      </c>
      <c r="AE117" s="92">
        <v>0</v>
      </c>
      <c r="AF117" s="92">
        <v>0</v>
      </c>
      <c r="AG117" s="92">
        <v>0</v>
      </c>
      <c r="AH117" s="92">
        <v>41.654984100023071</v>
      </c>
      <c r="AI117" s="95">
        <f t="shared" si="33"/>
        <v>521.01840585130924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2.3522082559571214</v>
      </c>
      <c r="Q118" s="50">
        <v>0</v>
      </c>
      <c r="R118" s="51">
        <v>0</v>
      </c>
      <c r="S118" s="52">
        <f t="shared" si="32"/>
        <v>2.3522082559571214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2.3522082559571214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2.3522082559571214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0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0</v>
      </c>
      <c r="J119" s="1"/>
      <c r="K119" s="54" t="s">
        <v>61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0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0</v>
      </c>
      <c r="AD119" s="92">
        <v>0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0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0</v>
      </c>
      <c r="C120" s="46">
        <v>0</v>
      </c>
      <c r="D120" s="46">
        <v>7.0912646044854188</v>
      </c>
      <c r="E120" s="46">
        <v>0</v>
      </c>
      <c r="F120" s="236"/>
      <c r="G120" s="46">
        <v>0</v>
      </c>
      <c r="H120" s="47">
        <v>0</v>
      </c>
      <c r="I120" s="48">
        <f t="shared" si="31"/>
        <v>7.0912646044854188</v>
      </c>
      <c r="J120" s="1"/>
      <c r="K120" s="49" t="s">
        <v>17</v>
      </c>
      <c r="L120" s="50">
        <v>0</v>
      </c>
      <c r="M120" s="50">
        <v>0</v>
      </c>
      <c r="N120" s="50">
        <v>7.0912646044854188</v>
      </c>
      <c r="O120" s="50">
        <v>0</v>
      </c>
      <c r="P120" s="50">
        <v>0</v>
      </c>
      <c r="Q120" s="50">
        <v>0</v>
      </c>
      <c r="R120" s="51">
        <v>0</v>
      </c>
      <c r="S120" s="52">
        <f t="shared" si="32"/>
        <v>7.0912646044854188</v>
      </c>
      <c r="U120" s="96" t="s">
        <v>17</v>
      </c>
      <c r="V120" s="97">
        <v>0</v>
      </c>
      <c r="W120" s="97">
        <v>0</v>
      </c>
      <c r="X120" s="97">
        <v>0</v>
      </c>
      <c r="Y120" s="97">
        <v>0</v>
      </c>
      <c r="Z120" s="97">
        <v>7.0912646044854188</v>
      </c>
      <c r="AA120" s="97">
        <v>0</v>
      </c>
      <c r="AB120" s="97">
        <v>0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7.0912646044854188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1159.6307881819441</v>
      </c>
      <c r="C121" s="43">
        <v>351.4444922928846</v>
      </c>
      <c r="D121" s="43">
        <v>15108.723093680448</v>
      </c>
      <c r="E121" s="43">
        <v>286.1912655598166</v>
      </c>
      <c r="F121" s="236"/>
      <c r="G121" s="43">
        <v>0</v>
      </c>
      <c r="H121" s="53">
        <v>0</v>
      </c>
      <c r="I121" s="41">
        <f t="shared" si="31"/>
        <v>16905.989639715095</v>
      </c>
      <c r="J121" s="1"/>
      <c r="K121" s="54" t="s">
        <v>19</v>
      </c>
      <c r="L121" s="43">
        <v>1159.6307881819441</v>
      </c>
      <c r="M121" s="43">
        <v>351.4444922928846</v>
      </c>
      <c r="N121" s="43">
        <v>15108.723093680448</v>
      </c>
      <c r="O121" s="43">
        <v>286.1912655598166</v>
      </c>
      <c r="P121" s="43">
        <v>45.068561082645495</v>
      </c>
      <c r="Q121" s="43">
        <v>0</v>
      </c>
      <c r="R121" s="44">
        <v>0</v>
      </c>
      <c r="S121" s="45">
        <f t="shared" si="32"/>
        <v>16951.058200797739</v>
      </c>
      <c r="U121" s="100" t="s">
        <v>89</v>
      </c>
      <c r="V121" s="92">
        <v>1157.3992765106839</v>
      </c>
      <c r="W121" s="92">
        <v>0</v>
      </c>
      <c r="X121" s="92">
        <v>0</v>
      </c>
      <c r="Y121" s="92">
        <v>351.4444922928846</v>
      </c>
      <c r="Z121" s="92">
        <v>15108.723093680448</v>
      </c>
      <c r="AA121" s="92">
        <v>257.91125277449436</v>
      </c>
      <c r="AB121" s="92">
        <v>45.068561082645495</v>
      </c>
      <c r="AC121" s="93">
        <v>30.511524456582393</v>
      </c>
      <c r="AD121" s="92">
        <v>2.2315116712601828</v>
      </c>
      <c r="AE121" s="92">
        <v>0</v>
      </c>
      <c r="AF121" s="92">
        <v>0</v>
      </c>
      <c r="AG121" s="92">
        <v>0</v>
      </c>
      <c r="AH121" s="92">
        <v>28.280012785322207</v>
      </c>
      <c r="AI121" s="95">
        <f t="shared" si="33"/>
        <v>16951.058200797739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261.37870025069191</v>
      </c>
      <c r="C122" s="46">
        <v>16.162156713582533</v>
      </c>
      <c r="D122" s="46">
        <v>3575.4415796956505</v>
      </c>
      <c r="E122" s="46">
        <v>5157.7836590816323</v>
      </c>
      <c r="F122" s="236"/>
      <c r="G122" s="46">
        <v>336.70444046858574</v>
      </c>
      <c r="H122" s="47">
        <v>3.8664911319727908</v>
      </c>
      <c r="I122" s="48">
        <f t="shared" si="31"/>
        <v>9351.3370273421151</v>
      </c>
      <c r="J122" s="1"/>
      <c r="K122" s="49" t="s">
        <v>27</v>
      </c>
      <c r="L122" s="50">
        <v>261.37870025069191</v>
      </c>
      <c r="M122" s="50">
        <v>16.162156713582533</v>
      </c>
      <c r="N122" s="50">
        <v>3575.4415796956505</v>
      </c>
      <c r="O122" s="50">
        <v>5157.7836590816323</v>
      </c>
      <c r="P122" s="50">
        <v>14.78268266532517</v>
      </c>
      <c r="Q122" s="50">
        <v>336.70444046858574</v>
      </c>
      <c r="R122" s="51">
        <v>3.8664911319727908</v>
      </c>
      <c r="S122" s="52">
        <f t="shared" si="32"/>
        <v>9366.1197100074405</v>
      </c>
      <c r="U122" s="96" t="s">
        <v>27</v>
      </c>
      <c r="V122" s="97">
        <v>139.22469758557551</v>
      </c>
      <c r="W122" s="97">
        <v>120.75536556316013</v>
      </c>
      <c r="X122" s="97">
        <v>336.70444046858574</v>
      </c>
      <c r="Y122" s="97">
        <v>16.162156713582533</v>
      </c>
      <c r="Z122" s="97">
        <v>3575.4415796956505</v>
      </c>
      <c r="AA122" s="97">
        <v>5143.5547479340312</v>
      </c>
      <c r="AB122" s="97">
        <v>14.78268266532517</v>
      </c>
      <c r="AC122" s="98">
        <v>19.494039381531788</v>
      </c>
      <c r="AD122" s="97">
        <v>1.3986371019562793</v>
      </c>
      <c r="AE122" s="97">
        <v>0</v>
      </c>
      <c r="AF122" s="97">
        <v>3.8664911319727908</v>
      </c>
      <c r="AG122" s="97">
        <v>0</v>
      </c>
      <c r="AH122" s="97">
        <v>14.228911147602718</v>
      </c>
      <c r="AI122" s="99">
        <f t="shared" si="33"/>
        <v>9366.1197100074442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348.70752557305883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348.70752557305883</v>
      </c>
      <c r="J123" s="1"/>
      <c r="K123" s="54" t="s">
        <v>26</v>
      </c>
      <c r="L123" s="43">
        <v>348.70752557305883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348.70752557305883</v>
      </c>
      <c r="U123" s="100" t="s">
        <v>26</v>
      </c>
      <c r="V123" s="92">
        <v>348.70752557305883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0</v>
      </c>
      <c r="AD123" s="92">
        <v>0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348.70752557305883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12.666095257916147</v>
      </c>
      <c r="C125" s="43">
        <v>0</v>
      </c>
      <c r="D125" s="43">
        <v>25.716011584254002</v>
      </c>
      <c r="E125" s="43">
        <v>0</v>
      </c>
      <c r="F125" s="236"/>
      <c r="G125" s="43">
        <v>0</v>
      </c>
      <c r="H125" s="53">
        <v>0</v>
      </c>
      <c r="I125" s="41">
        <f t="shared" si="31"/>
        <v>38.382106842170145</v>
      </c>
      <c r="J125" s="1"/>
      <c r="K125" s="54" t="s">
        <v>24</v>
      </c>
      <c r="L125" s="43">
        <v>12.666095257916147</v>
      </c>
      <c r="M125" s="43">
        <v>0</v>
      </c>
      <c r="N125" s="43">
        <v>25.716011584254002</v>
      </c>
      <c r="O125" s="43">
        <v>0</v>
      </c>
      <c r="P125" s="43">
        <v>32.307961089843637</v>
      </c>
      <c r="Q125" s="43">
        <v>0</v>
      </c>
      <c r="R125" s="44">
        <v>0</v>
      </c>
      <c r="S125" s="45">
        <f t="shared" si="32"/>
        <v>70.69006793201379</v>
      </c>
      <c r="U125" s="100" t="s">
        <v>24</v>
      </c>
      <c r="V125" s="92">
        <v>12.666095257916147</v>
      </c>
      <c r="W125" s="92">
        <v>0</v>
      </c>
      <c r="X125" s="92">
        <v>0</v>
      </c>
      <c r="Y125" s="92">
        <v>0</v>
      </c>
      <c r="Z125" s="92">
        <v>25.716011584254002</v>
      </c>
      <c r="AA125" s="92">
        <v>0</v>
      </c>
      <c r="AB125" s="92">
        <v>32.307961089843637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70.69006793201379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1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0</v>
      </c>
      <c r="D127" s="43">
        <v>4528.8262862866113</v>
      </c>
      <c r="E127" s="43">
        <v>0</v>
      </c>
      <c r="F127" s="236"/>
      <c r="G127" s="43">
        <v>0</v>
      </c>
      <c r="H127" s="53">
        <v>0</v>
      </c>
      <c r="I127" s="41">
        <f t="shared" si="31"/>
        <v>4528.8262862866113</v>
      </c>
      <c r="J127" s="1"/>
      <c r="K127" s="55" t="s">
        <v>66</v>
      </c>
      <c r="L127" s="43">
        <v>0</v>
      </c>
      <c r="M127" s="43">
        <v>0</v>
      </c>
      <c r="N127" s="43">
        <v>4528.8262862866113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4528.8262862866113</v>
      </c>
      <c r="U127" s="101" t="s">
        <v>64</v>
      </c>
      <c r="V127" s="92">
        <v>0</v>
      </c>
      <c r="W127" s="92">
        <v>0</v>
      </c>
      <c r="X127" s="92">
        <v>0</v>
      </c>
      <c r="Y127" s="92">
        <v>0</v>
      </c>
      <c r="Z127" s="92">
        <v>4528.8262862866113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4528.8262862866113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0</v>
      </c>
      <c r="D129" s="63">
        <v>1089.4827959519289</v>
      </c>
      <c r="E129" s="63">
        <v>0</v>
      </c>
      <c r="F129" s="236"/>
      <c r="G129" s="63">
        <v>0</v>
      </c>
      <c r="H129" s="64">
        <v>0</v>
      </c>
      <c r="I129" s="65">
        <f t="shared" si="31"/>
        <v>1089.4827959519289</v>
      </c>
      <c r="J129" s="1"/>
      <c r="K129" s="66" t="s">
        <v>20</v>
      </c>
      <c r="L129" s="63">
        <v>0</v>
      </c>
      <c r="M129" s="63">
        <v>0</v>
      </c>
      <c r="N129" s="63">
        <v>1089.4827959519289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1089.4827959519289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0</v>
      </c>
      <c r="Z129" s="107">
        <v>1089.4827959519289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1089.4827959519289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0</v>
      </c>
      <c r="D130" s="56">
        <v>3439.3434903346824</v>
      </c>
      <c r="E130" s="56">
        <v>0</v>
      </c>
      <c r="F130" s="236"/>
      <c r="G130" s="56">
        <v>0</v>
      </c>
      <c r="H130" s="57">
        <v>0</v>
      </c>
      <c r="I130" s="58">
        <f t="shared" si="31"/>
        <v>3439.3434903346824</v>
      </c>
      <c r="J130" s="1"/>
      <c r="K130" s="59" t="s">
        <v>21</v>
      </c>
      <c r="L130" s="60">
        <v>0</v>
      </c>
      <c r="M130" s="60">
        <v>0</v>
      </c>
      <c r="N130" s="60">
        <v>3439.3434903346824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3439.3434903346824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0</v>
      </c>
      <c r="Z130" s="103">
        <v>3439.3434903346824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3439.3434903346824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1791.5165183946192</v>
      </c>
      <c r="C132" s="75">
        <f t="shared" ref="C132:H132" si="35">SUM(C111:C127)</f>
        <v>424.85305162334436</v>
      </c>
      <c r="D132" s="75">
        <f t="shared" si="35"/>
        <v>29393.787961715305</v>
      </c>
      <c r="E132" s="75">
        <f t="shared" si="35"/>
        <v>5489.3048290027573</v>
      </c>
      <c r="F132" s="75">
        <f t="shared" si="35"/>
        <v>0</v>
      </c>
      <c r="G132" s="75">
        <f t="shared" si="35"/>
        <v>336.70444046858574</v>
      </c>
      <c r="H132" s="76">
        <f t="shared" si="35"/>
        <v>3.8664911319727908</v>
      </c>
      <c r="I132" s="41">
        <f t="shared" si="31"/>
        <v>37440.033292336586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1791.5165183946192</v>
      </c>
      <c r="M132" s="75">
        <f t="shared" ref="M132:R132" si="36">SUM(M111:M127)</f>
        <v>424.85305162334436</v>
      </c>
      <c r="N132" s="75">
        <f t="shared" si="36"/>
        <v>29393.787961715305</v>
      </c>
      <c r="O132" s="75">
        <f t="shared" si="36"/>
        <v>5489.3048290027573</v>
      </c>
      <c r="P132" s="75">
        <f t="shared" si="36"/>
        <v>570.19991458377274</v>
      </c>
      <c r="Q132" s="75">
        <f t="shared" si="36"/>
        <v>336.70444046858574</v>
      </c>
      <c r="R132" s="76">
        <f t="shared" si="36"/>
        <v>3.8664911319727908</v>
      </c>
      <c r="S132" s="78">
        <f t="shared" si="32"/>
        <v>38010.233206920362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1667.1310040582425</v>
      </c>
      <c r="W132" s="111">
        <f t="shared" ref="W132:AH132" si="37">SUM(W111:W127)</f>
        <v>120.75536556316013</v>
      </c>
      <c r="X132" s="111">
        <f t="shared" si="37"/>
        <v>336.70444046858574</v>
      </c>
      <c r="Y132" s="111">
        <f t="shared" si="37"/>
        <v>424.85305162334436</v>
      </c>
      <c r="Z132" s="111">
        <f t="shared" si="37"/>
        <v>29393.787961715305</v>
      </c>
      <c r="AA132" s="111">
        <f t="shared" si="37"/>
        <v>5405.1409209698104</v>
      </c>
      <c r="AB132" s="111">
        <f t="shared" si="37"/>
        <v>570.19991458377274</v>
      </c>
      <c r="AC132" s="111">
        <f t="shared" si="37"/>
        <v>91.660547938137256</v>
      </c>
      <c r="AD132" s="112">
        <f t="shared" si="37"/>
        <v>3.6301487732164621</v>
      </c>
      <c r="AE132" s="112">
        <f t="shared" si="37"/>
        <v>0</v>
      </c>
      <c r="AF132" s="112">
        <f t="shared" si="37"/>
        <v>3.8664911319727908</v>
      </c>
      <c r="AG132" s="112">
        <f t="shared" si="37"/>
        <v>0</v>
      </c>
      <c r="AH132" s="112">
        <f t="shared" si="37"/>
        <v>84.163908032947987</v>
      </c>
      <c r="AI132" s="113">
        <f t="shared" si="33"/>
        <v>38010.233206920362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4.7850291809471118E-2</v>
      </c>
      <c r="C133" s="114">
        <f t="shared" ref="C133:I133" si="38">C132/$I132</f>
        <v>1.1347560732813382E-2</v>
      </c>
      <c r="D133" s="114">
        <f t="shared" si="38"/>
        <v>0.78508979231414766</v>
      </c>
      <c r="E133" s="114">
        <f t="shared" si="38"/>
        <v>0.14661591740962301</v>
      </c>
      <c r="F133" s="114">
        <f t="shared" si="38"/>
        <v>0</v>
      </c>
      <c r="G133" s="114">
        <f t="shared" si="38"/>
        <v>8.9931661609260402E-3</v>
      </c>
      <c r="H133" s="115">
        <f t="shared" si="38"/>
        <v>1.0327157301871854E-4</v>
      </c>
      <c r="I133" s="116">
        <f t="shared" si="38"/>
        <v>1</v>
      </c>
      <c r="J133"/>
      <c r="K133" s="81" t="s">
        <v>87</v>
      </c>
      <c r="L133" s="82">
        <f>L132/$S132</f>
        <v>4.7132478999588071E-2</v>
      </c>
      <c r="M133" s="82">
        <f t="shared" ref="M133:S133" si="39">M132/$S132</f>
        <v>1.11773334646627E-2</v>
      </c>
      <c r="N133" s="82">
        <f t="shared" si="39"/>
        <v>0.77331248671117603</v>
      </c>
      <c r="O133" s="82">
        <f t="shared" si="39"/>
        <v>0.14441649960735686</v>
      </c>
      <c r="P133" s="82">
        <f t="shared" si="39"/>
        <v>1.500122115746343E-2</v>
      </c>
      <c r="Q133" s="82">
        <f t="shared" si="39"/>
        <v>8.8582576864401717E-3</v>
      </c>
      <c r="R133" s="83">
        <f t="shared" si="39"/>
        <v>1.017223733125856E-4</v>
      </c>
      <c r="S133" s="84">
        <f t="shared" si="39"/>
        <v>1</v>
      </c>
      <c r="U133" s="117" t="s">
        <v>87</v>
      </c>
      <c r="V133" s="118">
        <f>V132/$I132</f>
        <v>4.4528032094444725E-2</v>
      </c>
      <c r="W133" s="118">
        <f t="shared" ref="W133:AC133" si="40">W132/$I132</f>
        <v>3.2253006993953966E-3</v>
      </c>
      <c r="X133" s="118">
        <f t="shared" si="40"/>
        <v>8.9931661609260402E-3</v>
      </c>
      <c r="Y133" s="118">
        <f t="shared" si="40"/>
        <v>1.1347560732813382E-2</v>
      </c>
      <c r="Z133" s="118">
        <f t="shared" si="40"/>
        <v>0.78508979231414766</v>
      </c>
      <c r="AA133" s="118">
        <f t="shared" si="40"/>
        <v>0.14436795177947029</v>
      </c>
      <c r="AB133" s="118">
        <f t="shared" si="40"/>
        <v>1.5229685030768499E-2</v>
      </c>
      <c r="AC133" s="118">
        <f t="shared" si="40"/>
        <v>2.4481962188024763E-3</v>
      </c>
      <c r="AD133" s="118">
        <f t="shared" ref="AD133:AH133" si="41">AD132/$AI132</f>
        <v>9.5504511994299902E-5</v>
      </c>
      <c r="AE133" s="118">
        <f t="shared" si="41"/>
        <v>0</v>
      </c>
      <c r="AF133" s="118">
        <f t="shared" si="41"/>
        <v>1.017223733125856E-4</v>
      </c>
      <c r="AG133" s="118">
        <f t="shared" si="41"/>
        <v>0</v>
      </c>
      <c r="AH133" s="118">
        <f t="shared" si="41"/>
        <v>2.2142434005804684E-3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763.46189130591029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763.46189130591029</v>
      </c>
      <c r="J137" s="1"/>
      <c r="K137" s="88" t="s">
        <v>7</v>
      </c>
      <c r="L137" s="39">
        <v>0</v>
      </c>
      <c r="M137" s="39">
        <v>763.46189130591029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763.46189130591029</v>
      </c>
      <c r="U137" s="91" t="s">
        <v>7</v>
      </c>
      <c r="V137" s="92">
        <v>0</v>
      </c>
      <c r="W137" s="92">
        <v>0</v>
      </c>
      <c r="X137" s="92">
        <v>0</v>
      </c>
      <c r="Y137" s="92">
        <v>763.46189130591029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763.46189130591029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2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0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141.13284059438999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141.13284059438999</v>
      </c>
      <c r="J140" s="1"/>
      <c r="K140" s="49" t="s">
        <v>58</v>
      </c>
      <c r="L140" s="50">
        <v>0</v>
      </c>
      <c r="M140" s="50">
        <v>141.13284059438999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141.13284059438999</v>
      </c>
      <c r="U140" s="96" t="s">
        <v>58</v>
      </c>
      <c r="V140" s="97">
        <v>0</v>
      </c>
      <c r="W140" s="97">
        <v>0</v>
      </c>
      <c r="X140" s="97">
        <v>0</v>
      </c>
      <c r="Y140" s="97">
        <v>141.13284059438999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141.13284059438999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246.03311232914388</v>
      </c>
      <c r="C141" s="43">
        <v>319.15138667595801</v>
      </c>
      <c r="D141" s="43">
        <v>49.860278556663133</v>
      </c>
      <c r="E141" s="43">
        <v>0</v>
      </c>
      <c r="F141" s="236"/>
      <c r="G141" s="43">
        <v>0</v>
      </c>
      <c r="H141" s="53">
        <v>0</v>
      </c>
      <c r="I141" s="41">
        <f t="shared" si="42"/>
        <v>615.04477756176504</v>
      </c>
      <c r="J141" s="1"/>
      <c r="K141" s="54" t="s">
        <v>16</v>
      </c>
      <c r="L141" s="43">
        <v>246.03311232914388</v>
      </c>
      <c r="M141" s="43">
        <v>319.15138667595801</v>
      </c>
      <c r="N141" s="43">
        <v>49.860278556663133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615.04477756176504</v>
      </c>
      <c r="U141" s="100" t="s">
        <v>16</v>
      </c>
      <c r="V141" s="92">
        <v>246.03311232914388</v>
      </c>
      <c r="W141" s="92">
        <v>0</v>
      </c>
      <c r="X141" s="92">
        <v>0</v>
      </c>
      <c r="Y141" s="92">
        <v>319.15138667595801</v>
      </c>
      <c r="Z141" s="92">
        <v>49.860278556663133</v>
      </c>
      <c r="AA141" s="92">
        <v>0</v>
      </c>
      <c r="AB141" s="92">
        <v>0</v>
      </c>
      <c r="AC141" s="93">
        <v>0</v>
      </c>
      <c r="AD141" s="94">
        <v>0</v>
      </c>
      <c r="AE141" s="94">
        <v>0</v>
      </c>
      <c r="AF141" s="94">
        <v>0</v>
      </c>
      <c r="AG141" s="94">
        <v>0</v>
      </c>
      <c r="AH141" s="94">
        <v>0</v>
      </c>
      <c r="AI141" s="95">
        <f t="shared" si="44"/>
        <v>615.04477756176504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11.842771700551456</v>
      </c>
      <c r="C142" s="46">
        <v>2.9362753806491826</v>
      </c>
      <c r="D142" s="46">
        <v>0.45872747075633813</v>
      </c>
      <c r="E142" s="46">
        <v>0</v>
      </c>
      <c r="F142" s="236"/>
      <c r="G142" s="46">
        <v>0</v>
      </c>
      <c r="H142" s="47">
        <v>0</v>
      </c>
      <c r="I142" s="48">
        <f t="shared" si="42"/>
        <v>15.237774551956976</v>
      </c>
      <c r="J142" s="1"/>
      <c r="K142" s="49" t="s">
        <v>15</v>
      </c>
      <c r="L142" s="50">
        <v>11.842771700551456</v>
      </c>
      <c r="M142" s="50">
        <v>2.9362753806491826</v>
      </c>
      <c r="N142" s="50">
        <v>0.45872747075633813</v>
      </c>
      <c r="O142" s="50">
        <v>0</v>
      </c>
      <c r="P142" s="50">
        <v>0</v>
      </c>
      <c r="Q142" s="50">
        <v>0</v>
      </c>
      <c r="R142" s="51">
        <v>0</v>
      </c>
      <c r="S142" s="52">
        <f t="shared" si="43"/>
        <v>15.237774551956976</v>
      </c>
      <c r="U142" s="96" t="s">
        <v>59</v>
      </c>
      <c r="V142" s="97">
        <v>11.842771700551456</v>
      </c>
      <c r="W142" s="97">
        <v>0</v>
      </c>
      <c r="X142" s="97">
        <v>0</v>
      </c>
      <c r="Y142" s="97">
        <v>2.9362753806491826</v>
      </c>
      <c r="Z142" s="97">
        <v>0.45872747075633813</v>
      </c>
      <c r="AA142" s="97">
        <v>0</v>
      </c>
      <c r="AB142" s="97">
        <v>0</v>
      </c>
      <c r="AC142" s="98">
        <v>0</v>
      </c>
      <c r="AD142" s="97">
        <v>0</v>
      </c>
      <c r="AE142" s="97">
        <v>0</v>
      </c>
      <c r="AF142" s="97">
        <v>0</v>
      </c>
      <c r="AG142" s="97">
        <v>0</v>
      </c>
      <c r="AH142" s="97">
        <v>0</v>
      </c>
      <c r="AI142" s="99">
        <f t="shared" si="44"/>
        <v>15.237774551956976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0.95621685474751361</v>
      </c>
      <c r="F143" s="236"/>
      <c r="G143" s="43">
        <v>0</v>
      </c>
      <c r="H143" s="53">
        <v>0</v>
      </c>
      <c r="I143" s="41">
        <f t="shared" si="42"/>
        <v>0.95621685474751361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0.95621685474751361</v>
      </c>
      <c r="P143" s="43">
        <v>153.89522466532696</v>
      </c>
      <c r="Q143" s="43">
        <v>0</v>
      </c>
      <c r="R143" s="44">
        <v>0</v>
      </c>
      <c r="S143" s="45">
        <f t="shared" si="43"/>
        <v>154.85144152007447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0.95621685474751361</v>
      </c>
      <c r="AB143" s="92">
        <v>153.89522466532696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154.85144152007447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4.7427777483696858E-2</v>
      </c>
      <c r="F144" s="236"/>
      <c r="G144" s="46">
        <v>0</v>
      </c>
      <c r="H144" s="47">
        <v>0</v>
      </c>
      <c r="I144" s="48">
        <f t="shared" si="42"/>
        <v>4.7427777483696858E-2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4.7427777483696858E-2</v>
      </c>
      <c r="P144" s="50">
        <v>9.4782180209156319</v>
      </c>
      <c r="Q144" s="50">
        <v>0</v>
      </c>
      <c r="R144" s="51">
        <v>0</v>
      </c>
      <c r="S144" s="52">
        <f t="shared" si="43"/>
        <v>9.5256457983993279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4.7427777483696858E-2</v>
      </c>
      <c r="AB144" s="97">
        <v>9.4782180209156319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9.5256457983993279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3.3268880781861641</v>
      </c>
      <c r="C146" s="46">
        <v>0.33268880781861548</v>
      </c>
      <c r="D146" s="46">
        <v>4.3249545016420106</v>
      </c>
      <c r="E146" s="46">
        <v>0.13307552312743931</v>
      </c>
      <c r="F146" s="236"/>
      <c r="G146" s="46">
        <v>0</v>
      </c>
      <c r="H146" s="47">
        <v>0</v>
      </c>
      <c r="I146" s="48">
        <f t="shared" si="42"/>
        <v>8.1176069107742297</v>
      </c>
      <c r="J146" s="1"/>
      <c r="K146" s="49" t="s">
        <v>17</v>
      </c>
      <c r="L146" s="50">
        <v>3.3268880781861641</v>
      </c>
      <c r="M146" s="50">
        <v>0.33268880781861548</v>
      </c>
      <c r="N146" s="50">
        <v>4.3249545016420106</v>
      </c>
      <c r="O146" s="50">
        <v>0.13307552312743931</v>
      </c>
      <c r="P146" s="50">
        <v>0.12970491803278675</v>
      </c>
      <c r="Q146" s="50">
        <v>0</v>
      </c>
      <c r="R146" s="51">
        <v>0</v>
      </c>
      <c r="S146" s="52">
        <f t="shared" si="43"/>
        <v>8.2473118288070157</v>
      </c>
      <c r="U146" s="96" t="s">
        <v>17</v>
      </c>
      <c r="V146" s="97">
        <v>3.3268880781861641</v>
      </c>
      <c r="W146" s="97">
        <v>0</v>
      </c>
      <c r="X146" s="97">
        <v>0</v>
      </c>
      <c r="Y146" s="97">
        <v>0.33268880781861548</v>
      </c>
      <c r="Z146" s="97">
        <v>4.3249545016420106</v>
      </c>
      <c r="AA146" s="97">
        <v>0</v>
      </c>
      <c r="AB146" s="97">
        <v>0.12970491803278675</v>
      </c>
      <c r="AC146" s="98">
        <v>0.13307552312743931</v>
      </c>
      <c r="AD146" s="97">
        <v>0</v>
      </c>
      <c r="AE146" s="97">
        <v>0</v>
      </c>
      <c r="AF146" s="97">
        <v>0</v>
      </c>
      <c r="AG146" s="97">
        <v>0</v>
      </c>
      <c r="AH146" s="97">
        <v>0.13307552312743931</v>
      </c>
      <c r="AI146" s="99">
        <f t="shared" si="44"/>
        <v>8.2473118288070157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2346.0963486099727</v>
      </c>
      <c r="C147" s="43">
        <v>14912.534228745772</v>
      </c>
      <c r="D147" s="43">
        <v>1284.1989039674115</v>
      </c>
      <c r="E147" s="43">
        <v>0</v>
      </c>
      <c r="F147" s="236"/>
      <c r="G147" s="43">
        <v>0</v>
      </c>
      <c r="H147" s="53">
        <v>0</v>
      </c>
      <c r="I147" s="41">
        <f t="shared" si="42"/>
        <v>18542.829481323155</v>
      </c>
      <c r="J147" s="1"/>
      <c r="K147" s="54" t="s">
        <v>19</v>
      </c>
      <c r="L147" s="43">
        <v>2346.0963486099727</v>
      </c>
      <c r="M147" s="43">
        <v>14912.534228745772</v>
      </c>
      <c r="N147" s="43">
        <v>1284.1989039674115</v>
      </c>
      <c r="O147" s="43">
        <v>0</v>
      </c>
      <c r="P147" s="43">
        <v>0</v>
      </c>
      <c r="Q147" s="43">
        <v>0</v>
      </c>
      <c r="R147" s="44">
        <v>0</v>
      </c>
      <c r="S147" s="45">
        <f t="shared" si="43"/>
        <v>18542.829481323155</v>
      </c>
      <c r="U147" s="100" t="s">
        <v>89</v>
      </c>
      <c r="V147" s="92">
        <v>2209.5788620783269</v>
      </c>
      <c r="W147" s="92">
        <v>11.384955752859817</v>
      </c>
      <c r="X147" s="92">
        <v>0</v>
      </c>
      <c r="Y147" s="92">
        <v>14912.534228745772</v>
      </c>
      <c r="Z147" s="92">
        <v>1283.4646299481715</v>
      </c>
      <c r="AA147" s="92">
        <v>0</v>
      </c>
      <c r="AB147" s="92">
        <v>0</v>
      </c>
      <c r="AC147" s="93">
        <v>125.86680479802581</v>
      </c>
      <c r="AD147" s="92">
        <v>125.13253077878596</v>
      </c>
      <c r="AE147" s="92">
        <v>0</v>
      </c>
      <c r="AF147" s="92">
        <v>0</v>
      </c>
      <c r="AG147" s="92">
        <v>0.73427401923981894</v>
      </c>
      <c r="AH147" s="92">
        <v>0</v>
      </c>
      <c r="AI147" s="95">
        <f t="shared" si="44"/>
        <v>18542.829481323155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431.42052713317656</v>
      </c>
      <c r="C148" s="46">
        <v>60.354172146655266</v>
      </c>
      <c r="D148" s="46">
        <v>3322.7173207522073</v>
      </c>
      <c r="E148" s="46">
        <v>12552.25591842788</v>
      </c>
      <c r="F148" s="236"/>
      <c r="G148" s="46">
        <v>969.61734046132221</v>
      </c>
      <c r="H148" s="47">
        <v>0</v>
      </c>
      <c r="I148" s="48">
        <f t="shared" si="42"/>
        <v>17336.365278921243</v>
      </c>
      <c r="J148" s="1"/>
      <c r="K148" s="49" t="s">
        <v>27</v>
      </c>
      <c r="L148" s="50">
        <v>431.42052713317656</v>
      </c>
      <c r="M148" s="50">
        <v>60.354172146655266</v>
      </c>
      <c r="N148" s="50">
        <v>3322.7173207522073</v>
      </c>
      <c r="O148" s="50">
        <v>12552.25591842788</v>
      </c>
      <c r="P148" s="50">
        <v>2.3877356479213279E-2</v>
      </c>
      <c r="Q148" s="50">
        <v>969.61734046132221</v>
      </c>
      <c r="R148" s="51">
        <v>0</v>
      </c>
      <c r="S148" s="52">
        <f t="shared" si="43"/>
        <v>17336.389156277721</v>
      </c>
      <c r="U148" s="96" t="s">
        <v>27</v>
      </c>
      <c r="V148" s="97">
        <v>11.605051729040035</v>
      </c>
      <c r="W148" s="97">
        <v>419.81547540413663</v>
      </c>
      <c r="X148" s="97">
        <v>969.61734046132221</v>
      </c>
      <c r="Y148" s="97">
        <v>60.354172146655266</v>
      </c>
      <c r="Z148" s="97">
        <v>3322.7173207522073</v>
      </c>
      <c r="AA148" s="97">
        <v>12536.836144678675</v>
      </c>
      <c r="AB148" s="97">
        <v>2.3877356479213279E-2</v>
      </c>
      <c r="AC148" s="98">
        <v>15.419773749205119</v>
      </c>
      <c r="AD148" s="97">
        <v>0</v>
      </c>
      <c r="AE148" s="97">
        <v>15.394370748915566</v>
      </c>
      <c r="AF148" s="97">
        <v>0</v>
      </c>
      <c r="AG148" s="97">
        <v>0</v>
      </c>
      <c r="AH148" s="97">
        <v>2.5403000289551617E-2</v>
      </c>
      <c r="AI148" s="99">
        <f t="shared" si="44"/>
        <v>17336.389156277721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455.85607640103956</v>
      </c>
      <c r="C149" s="43">
        <v>1701.3589240656925</v>
      </c>
      <c r="D149" s="43">
        <v>487.53111500668155</v>
      </c>
      <c r="E149" s="43">
        <v>0</v>
      </c>
      <c r="F149" s="236"/>
      <c r="G149" s="43">
        <v>0</v>
      </c>
      <c r="H149" s="53">
        <v>0</v>
      </c>
      <c r="I149" s="41">
        <f t="shared" si="42"/>
        <v>2644.7461154734133</v>
      </c>
      <c r="J149" s="1"/>
      <c r="K149" s="54" t="s">
        <v>26</v>
      </c>
      <c r="L149" s="43">
        <v>455.85607640103956</v>
      </c>
      <c r="M149" s="43">
        <v>1701.3589240656925</v>
      </c>
      <c r="N149" s="43">
        <v>487.53111500668155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2644.7461154734133</v>
      </c>
      <c r="U149" s="100" t="s">
        <v>26</v>
      </c>
      <c r="V149" s="92">
        <v>449.45516150919417</v>
      </c>
      <c r="W149" s="92">
        <v>0</v>
      </c>
      <c r="X149" s="92">
        <v>0</v>
      </c>
      <c r="Y149" s="92">
        <v>1701.3589240656925</v>
      </c>
      <c r="Z149" s="92">
        <v>487.53111500668155</v>
      </c>
      <c r="AA149" s="92">
        <v>0</v>
      </c>
      <c r="AB149" s="92">
        <v>0</v>
      </c>
      <c r="AC149" s="93">
        <v>6.4009148918453143</v>
      </c>
      <c r="AD149" s="92">
        <v>6.4009148918453143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2644.7461154734133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0</v>
      </c>
      <c r="J150" s="1"/>
      <c r="K150" s="49" t="s">
        <v>23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0</v>
      </c>
      <c r="U150" s="96" t="s">
        <v>62</v>
      </c>
      <c r="V150" s="97">
        <v>0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0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0</v>
      </c>
      <c r="C151" s="43">
        <v>2200.8324267991666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2200.8324267991666</v>
      </c>
      <c r="J151" s="1"/>
      <c r="K151" s="54" t="s">
        <v>24</v>
      </c>
      <c r="L151" s="43">
        <v>0</v>
      </c>
      <c r="M151" s="43">
        <v>2200.8324267991666</v>
      </c>
      <c r="N151" s="43">
        <v>0</v>
      </c>
      <c r="O151" s="43">
        <v>0</v>
      </c>
      <c r="P151" s="43">
        <v>9.2930770258194801</v>
      </c>
      <c r="Q151" s="43">
        <v>0</v>
      </c>
      <c r="R151" s="44">
        <v>0</v>
      </c>
      <c r="S151" s="45">
        <f t="shared" si="43"/>
        <v>2210.125503824986</v>
      </c>
      <c r="U151" s="100" t="s">
        <v>24</v>
      </c>
      <c r="V151" s="92">
        <v>0</v>
      </c>
      <c r="W151" s="92">
        <v>0</v>
      </c>
      <c r="X151" s="92">
        <v>0</v>
      </c>
      <c r="Y151" s="92">
        <v>2200.8324267991666</v>
      </c>
      <c r="Z151" s="92">
        <v>0</v>
      </c>
      <c r="AA151" s="92">
        <v>0</v>
      </c>
      <c r="AB151" s="92">
        <v>9.2930770258194801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2210.125503824986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2791.824347061056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2791.824347061056</v>
      </c>
      <c r="J152" s="1"/>
      <c r="K152" s="49" t="s">
        <v>22</v>
      </c>
      <c r="L152" s="50">
        <v>0</v>
      </c>
      <c r="M152" s="50">
        <v>2791.824347061056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2791.824347061056</v>
      </c>
      <c r="U152" s="96" t="s">
        <v>63</v>
      </c>
      <c r="V152" s="97">
        <v>0</v>
      </c>
      <c r="W152" s="97">
        <v>0</v>
      </c>
      <c r="X152" s="97">
        <v>0</v>
      </c>
      <c r="Y152" s="97">
        <v>2791.824347061056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2791.824347061056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0.62509629706682501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0.62509629706682501</v>
      </c>
      <c r="J153" s="1"/>
      <c r="K153" s="55" t="s">
        <v>66</v>
      </c>
      <c r="L153" s="43">
        <v>0.62509629706682501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0.62509629706682501</v>
      </c>
      <c r="U153" s="101" t="s">
        <v>64</v>
      </c>
      <c r="V153" s="92">
        <v>0.62509629706682501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0.62509629706682501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0.62509629706682501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0.62509629706682501</v>
      </c>
      <c r="J154" s="1"/>
      <c r="K154" s="59" t="s">
        <v>25</v>
      </c>
      <c r="L154" s="60">
        <v>0.62509629706682501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0.62509629706682501</v>
      </c>
      <c r="U154" s="102" t="s">
        <v>68</v>
      </c>
      <c r="V154" s="103">
        <v>0.62509629706682501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0.62509629706682501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3495.200820549137</v>
      </c>
      <c r="C158" s="75">
        <f t="shared" ref="C158:H158" si="46">SUM(C137:C153)</f>
        <v>22893.919181583071</v>
      </c>
      <c r="D158" s="75">
        <f t="shared" si="46"/>
        <v>5149.0913002553625</v>
      </c>
      <c r="E158" s="75">
        <f t="shared" si="46"/>
        <v>12553.392638583238</v>
      </c>
      <c r="F158" s="75">
        <f t="shared" si="46"/>
        <v>0</v>
      </c>
      <c r="G158" s="75">
        <f t="shared" si="46"/>
        <v>969.61734046132221</v>
      </c>
      <c r="H158" s="76">
        <f t="shared" si="46"/>
        <v>0</v>
      </c>
      <c r="I158" s="41">
        <f t="shared" si="42"/>
        <v>45061.221281432132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3495.200820549137</v>
      </c>
      <c r="M158" s="75">
        <f t="shared" ref="M158:R158" si="47">SUM(M137:M153)</f>
        <v>22893.919181583071</v>
      </c>
      <c r="N158" s="75">
        <f t="shared" si="47"/>
        <v>5149.0913002553625</v>
      </c>
      <c r="O158" s="75">
        <f t="shared" si="47"/>
        <v>12553.392638583238</v>
      </c>
      <c r="P158" s="75">
        <f t="shared" si="47"/>
        <v>172.82010198657406</v>
      </c>
      <c r="Q158" s="75">
        <f t="shared" si="47"/>
        <v>969.61734046132221</v>
      </c>
      <c r="R158" s="76">
        <f t="shared" si="47"/>
        <v>0</v>
      </c>
      <c r="S158" s="78">
        <f>SUM(L158:R158)</f>
        <v>45234.041383418706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2932.4669437215093</v>
      </c>
      <c r="W158" s="111">
        <f t="shared" ref="W158:AH158" si="48">SUM(W137:W153)</f>
        <v>431.20043115699644</v>
      </c>
      <c r="X158" s="111">
        <f t="shared" si="48"/>
        <v>969.61734046132221</v>
      </c>
      <c r="Y158" s="111">
        <f t="shared" si="48"/>
        <v>22893.919181583071</v>
      </c>
      <c r="Z158" s="111">
        <f t="shared" si="48"/>
        <v>5148.3570262361218</v>
      </c>
      <c r="AA158" s="111">
        <f t="shared" si="48"/>
        <v>12537.839789310907</v>
      </c>
      <c r="AB158" s="111">
        <f t="shared" si="48"/>
        <v>172.82010198657406</v>
      </c>
      <c r="AC158" s="111">
        <f t="shared" si="48"/>
        <v>147.82056896220368</v>
      </c>
      <c r="AD158" s="112">
        <f t="shared" si="48"/>
        <v>131.53344567063127</v>
      </c>
      <c r="AE158" s="112">
        <f t="shared" si="48"/>
        <v>15.394370748915566</v>
      </c>
      <c r="AF158" s="112">
        <f t="shared" si="48"/>
        <v>0</v>
      </c>
      <c r="AG158" s="112">
        <f t="shared" si="48"/>
        <v>0.73427401923981894</v>
      </c>
      <c r="AH158" s="112">
        <f t="shared" si="48"/>
        <v>0.15847852341699092</v>
      </c>
      <c r="AI158" s="113">
        <f t="shared" si="44"/>
        <v>45234.041383418706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7.7565603442474054E-2</v>
      </c>
      <c r="C159" s="114">
        <f t="shared" ref="C159:I159" si="49">C158/$I158</f>
        <v>0.50806255424365765</v>
      </c>
      <c r="D159" s="114">
        <f t="shared" si="49"/>
        <v>0.11426879152023983</v>
      </c>
      <c r="E159" s="114">
        <f t="shared" si="49"/>
        <v>0.27858527313719245</v>
      </c>
      <c r="F159" s="114">
        <f t="shared" si="49"/>
        <v>0</v>
      </c>
      <c r="G159" s="114">
        <f t="shared" si="49"/>
        <v>2.1517777656436077E-2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7.7269258143942032E-2</v>
      </c>
      <c r="M159" s="82">
        <f t="shared" ref="M159:S159" si="50">M158/$S158</f>
        <v>0.50612146254027213</v>
      </c>
      <c r="N159" s="82">
        <f t="shared" si="50"/>
        <v>0.11383221889483543</v>
      </c>
      <c r="O159" s="82">
        <f t="shared" si="50"/>
        <v>0.27752091687268282</v>
      </c>
      <c r="P159" s="82">
        <f t="shared" si="50"/>
        <v>3.8205762010449979E-3</v>
      </c>
      <c r="Q159" s="82">
        <f t="shared" si="50"/>
        <v>2.1435567347222521E-2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6.5077396047626829E-2</v>
      </c>
      <c r="W159" s="118">
        <f t="shared" ref="W159:AC159" si="51">W158/$I158</f>
        <v>9.5692131481282406E-3</v>
      </c>
      <c r="X159" s="118">
        <f t="shared" si="51"/>
        <v>2.1517777656436077E-2</v>
      </c>
      <c r="Y159" s="118">
        <f t="shared" si="51"/>
        <v>0.50806255424365765</v>
      </c>
      <c r="Z159" s="118">
        <f t="shared" si="51"/>
        <v>0.11425249648876133</v>
      </c>
      <c r="AA159" s="118">
        <f t="shared" si="51"/>
        <v>0.27824012383075897</v>
      </c>
      <c r="AB159" s="118">
        <f t="shared" si="51"/>
        <v>3.8352289856330656E-3</v>
      </c>
      <c r="AC159" s="118">
        <f t="shared" si="51"/>
        <v>3.2804385846309592E-3</v>
      </c>
      <c r="AD159" s="118">
        <f t="shared" ref="AD159:AH159" si="52">AD158/$AI158</f>
        <v>2.9078420067689785E-3</v>
      </c>
      <c r="AE159" s="118">
        <f t="shared" si="52"/>
        <v>3.4032711378644649E-4</v>
      </c>
      <c r="AF159" s="118">
        <f t="shared" si="52"/>
        <v>0</v>
      </c>
      <c r="AG159" s="118">
        <f t="shared" si="52"/>
        <v>1.6232775069020903E-5</v>
      </c>
      <c r="AH159" s="118">
        <f t="shared" si="52"/>
        <v>3.5035234210818024E-6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3.0511499758448902E-4</v>
      </c>
      <c r="E163" s="39">
        <v>0</v>
      </c>
      <c r="F163" s="235"/>
      <c r="G163" s="39">
        <v>0</v>
      </c>
      <c r="H163" s="40">
        <v>0</v>
      </c>
      <c r="I163" s="41">
        <f>SUM(B163:H163)</f>
        <v>3.0511499758448902E-4</v>
      </c>
      <c r="J163" s="1"/>
      <c r="K163" s="88" t="s">
        <v>7</v>
      </c>
      <c r="L163" s="39">
        <v>0</v>
      </c>
      <c r="M163" s="39">
        <v>0</v>
      </c>
      <c r="N163" s="39">
        <v>3.0511499758448902E-4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3.0511499758448902E-4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3.0511499758448902E-4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3.0511499758448902E-4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127.21552881839264</v>
      </c>
      <c r="E165" s="43">
        <v>0</v>
      </c>
      <c r="F165" s="236"/>
      <c r="G165" s="43">
        <v>0</v>
      </c>
      <c r="H165" s="53">
        <v>0</v>
      </c>
      <c r="I165" s="41">
        <f t="shared" si="53"/>
        <v>127.21552881839264</v>
      </c>
      <c r="J165" s="1"/>
      <c r="K165" s="54" t="s">
        <v>10</v>
      </c>
      <c r="L165" s="43">
        <v>0</v>
      </c>
      <c r="M165" s="43">
        <v>0</v>
      </c>
      <c r="N165" s="43">
        <v>127.21552881839264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127.21552881839264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127.21552881839264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127.21552881839264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10.821462919919322</v>
      </c>
      <c r="C167" s="43">
        <v>0</v>
      </c>
      <c r="D167" s="43">
        <v>68.574102771199463</v>
      </c>
      <c r="E167" s="43">
        <v>0</v>
      </c>
      <c r="F167" s="236"/>
      <c r="G167" s="43">
        <v>0</v>
      </c>
      <c r="H167" s="53">
        <v>0</v>
      </c>
      <c r="I167" s="41">
        <f t="shared" si="53"/>
        <v>79.39556569111879</v>
      </c>
      <c r="J167" s="1"/>
      <c r="K167" s="54" t="s">
        <v>16</v>
      </c>
      <c r="L167" s="43">
        <v>10.821462919919322</v>
      </c>
      <c r="M167" s="43">
        <v>0</v>
      </c>
      <c r="N167" s="43">
        <v>68.574102771199463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79.39556569111879</v>
      </c>
      <c r="U167" s="100" t="s">
        <v>16</v>
      </c>
      <c r="V167" s="92">
        <v>10.821462919919322</v>
      </c>
      <c r="W167" s="92">
        <v>0</v>
      </c>
      <c r="X167" s="92">
        <v>0</v>
      </c>
      <c r="Y167" s="92">
        <v>0</v>
      </c>
      <c r="Z167" s="92">
        <v>68.574102771199463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79.39556569111879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0.80638746736796418</v>
      </c>
      <c r="C168" s="46">
        <v>0</v>
      </c>
      <c r="D168" s="46">
        <v>0</v>
      </c>
      <c r="E168" s="46">
        <v>0</v>
      </c>
      <c r="F168" s="236"/>
      <c r="G168" s="46">
        <v>0</v>
      </c>
      <c r="H168" s="47">
        <v>0</v>
      </c>
      <c r="I168" s="48">
        <f t="shared" si="53"/>
        <v>0.80638746736796418</v>
      </c>
      <c r="J168" s="1"/>
      <c r="K168" s="49" t="s">
        <v>15</v>
      </c>
      <c r="L168" s="50">
        <v>0.80638746736796418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0.80638746736796418</v>
      </c>
      <c r="U168" s="96" t="s">
        <v>59</v>
      </c>
      <c r="V168" s="97">
        <v>0.80638746736796418</v>
      </c>
      <c r="W168" s="97">
        <v>0</v>
      </c>
      <c r="X168" s="97">
        <v>0</v>
      </c>
      <c r="Y168" s="97">
        <v>0</v>
      </c>
      <c r="Z168" s="97">
        <v>0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0.80638746736796418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0.7825432452182175</v>
      </c>
      <c r="F169" s="236"/>
      <c r="G169" s="43">
        <v>0</v>
      </c>
      <c r="H169" s="53">
        <v>0</v>
      </c>
      <c r="I169" s="41">
        <f t="shared" si="53"/>
        <v>0.7825432452182175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0.7825432452182175</v>
      </c>
      <c r="P169" s="43">
        <v>114.35008683323713</v>
      </c>
      <c r="Q169" s="43">
        <v>0</v>
      </c>
      <c r="R169" s="44">
        <v>0</v>
      </c>
      <c r="S169" s="45">
        <f t="shared" si="54"/>
        <v>115.13263007845535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5.3598852412206667E-3</v>
      </c>
      <c r="AB169" s="92">
        <v>114.35008683323713</v>
      </c>
      <c r="AC169" s="93">
        <v>0.77718335997699695</v>
      </c>
      <c r="AD169" s="92">
        <v>0</v>
      </c>
      <c r="AE169" s="92">
        <v>0</v>
      </c>
      <c r="AF169" s="92">
        <v>0</v>
      </c>
      <c r="AG169" s="92">
        <v>0</v>
      </c>
      <c r="AH169" s="92">
        <v>0.77718335997699695</v>
      </c>
      <c r="AI169" s="95">
        <f t="shared" si="55"/>
        <v>115.13263007845535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10.0015970847851</v>
      </c>
      <c r="Q170" s="50">
        <v>0</v>
      </c>
      <c r="R170" s="51">
        <v>0</v>
      </c>
      <c r="S170" s="52">
        <f t="shared" si="54"/>
        <v>10.0015970847851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10.0015970847851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10.0015970847851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0</v>
      </c>
      <c r="E171" s="43">
        <v>0</v>
      </c>
      <c r="F171" s="236"/>
      <c r="G171" s="43">
        <v>0</v>
      </c>
      <c r="H171" s="53">
        <v>0</v>
      </c>
      <c r="I171" s="41">
        <f t="shared" si="53"/>
        <v>0</v>
      </c>
      <c r="J171" s="1"/>
      <c r="K171" s="54" t="s">
        <v>61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0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0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0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0</v>
      </c>
      <c r="C172" s="46">
        <v>0</v>
      </c>
      <c r="D172" s="46">
        <v>17.215098962535805</v>
      </c>
      <c r="E172" s="46">
        <v>0</v>
      </c>
      <c r="F172" s="236"/>
      <c r="G172" s="46">
        <v>0</v>
      </c>
      <c r="H172" s="47">
        <v>0</v>
      </c>
      <c r="I172" s="48">
        <f t="shared" si="53"/>
        <v>17.215098962535805</v>
      </c>
      <c r="J172" s="1"/>
      <c r="K172" s="49" t="s">
        <v>17</v>
      </c>
      <c r="L172" s="50">
        <v>0</v>
      </c>
      <c r="M172" s="50">
        <v>0</v>
      </c>
      <c r="N172" s="50">
        <v>17.215098962535805</v>
      </c>
      <c r="O172" s="50">
        <v>0</v>
      </c>
      <c r="P172" s="50">
        <v>0</v>
      </c>
      <c r="Q172" s="50">
        <v>0</v>
      </c>
      <c r="R172" s="51">
        <v>0</v>
      </c>
      <c r="S172" s="52">
        <f t="shared" si="54"/>
        <v>17.215098962535805</v>
      </c>
      <c r="U172" s="96" t="s">
        <v>17</v>
      </c>
      <c r="V172" s="97">
        <v>0</v>
      </c>
      <c r="W172" s="97">
        <v>0</v>
      </c>
      <c r="X172" s="97">
        <v>0</v>
      </c>
      <c r="Y172" s="97">
        <v>0</v>
      </c>
      <c r="Z172" s="97">
        <v>17.215098962535805</v>
      </c>
      <c r="AA172" s="97">
        <v>0</v>
      </c>
      <c r="AB172" s="97">
        <v>0</v>
      </c>
      <c r="AC172" s="98">
        <v>0</v>
      </c>
      <c r="AD172" s="97">
        <v>0</v>
      </c>
      <c r="AE172" s="97">
        <v>0</v>
      </c>
      <c r="AF172" s="97">
        <v>0</v>
      </c>
      <c r="AG172" s="97">
        <v>0</v>
      </c>
      <c r="AH172" s="97">
        <v>0</v>
      </c>
      <c r="AI172" s="99">
        <f t="shared" si="55"/>
        <v>17.215098962535805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379.5960276328874</v>
      </c>
      <c r="C173" s="43">
        <v>0</v>
      </c>
      <c r="D173" s="43">
        <v>4369.4244237431421</v>
      </c>
      <c r="E173" s="43">
        <v>79.15301835738785</v>
      </c>
      <c r="F173" s="236"/>
      <c r="G173" s="43">
        <v>0</v>
      </c>
      <c r="H173" s="53">
        <v>0</v>
      </c>
      <c r="I173" s="41">
        <f t="shared" si="53"/>
        <v>4828.1734697334168</v>
      </c>
      <c r="J173" s="1"/>
      <c r="K173" s="54" t="s">
        <v>19</v>
      </c>
      <c r="L173" s="43">
        <v>379.5960276328874</v>
      </c>
      <c r="M173" s="43">
        <v>0</v>
      </c>
      <c r="N173" s="43">
        <v>4369.4244237431421</v>
      </c>
      <c r="O173" s="43">
        <v>79.15301835738785</v>
      </c>
      <c r="P173" s="43">
        <v>0</v>
      </c>
      <c r="Q173" s="43">
        <v>0</v>
      </c>
      <c r="R173" s="44">
        <v>0</v>
      </c>
      <c r="S173" s="45">
        <f t="shared" si="54"/>
        <v>4828.1734697334168</v>
      </c>
      <c r="U173" s="100" t="s">
        <v>89</v>
      </c>
      <c r="V173" s="92">
        <v>379.5960276328874</v>
      </c>
      <c r="W173" s="92">
        <v>0</v>
      </c>
      <c r="X173" s="92">
        <v>0</v>
      </c>
      <c r="Y173" s="92">
        <v>0</v>
      </c>
      <c r="Z173" s="92">
        <v>3464.8184996587111</v>
      </c>
      <c r="AA173" s="92">
        <v>79.15301835738785</v>
      </c>
      <c r="AB173" s="92">
        <v>0</v>
      </c>
      <c r="AC173" s="93">
        <v>904.60592408443119</v>
      </c>
      <c r="AD173" s="92">
        <v>0</v>
      </c>
      <c r="AE173" s="92">
        <v>0</v>
      </c>
      <c r="AF173" s="92">
        <v>0</v>
      </c>
      <c r="AG173" s="92">
        <v>904.60592408443119</v>
      </c>
      <c r="AH173" s="92">
        <v>0</v>
      </c>
      <c r="AI173" s="95">
        <f t="shared" si="55"/>
        <v>4828.1734697334177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122.70776345640903</v>
      </c>
      <c r="C174" s="46">
        <v>15.255982417238798</v>
      </c>
      <c r="D174" s="46">
        <v>599.61650364716252</v>
      </c>
      <c r="E174" s="46">
        <v>2735.0469685053754</v>
      </c>
      <c r="F174" s="236"/>
      <c r="G174" s="46">
        <v>251.4170008935607</v>
      </c>
      <c r="H174" s="47">
        <v>0</v>
      </c>
      <c r="I174" s="48">
        <f t="shared" si="53"/>
        <v>3724.0442189197465</v>
      </c>
      <c r="J174" s="1"/>
      <c r="K174" s="49" t="s">
        <v>27</v>
      </c>
      <c r="L174" s="50">
        <v>122.70776345640903</v>
      </c>
      <c r="M174" s="50">
        <v>15.255982417238798</v>
      </c>
      <c r="N174" s="50">
        <v>599.61650364716252</v>
      </c>
      <c r="O174" s="50">
        <v>2735.0469685053754</v>
      </c>
      <c r="P174" s="50">
        <v>0.15319659271116165</v>
      </c>
      <c r="Q174" s="50">
        <v>251.4170008935607</v>
      </c>
      <c r="R174" s="51">
        <v>0</v>
      </c>
      <c r="S174" s="52">
        <f t="shared" si="54"/>
        <v>3724.1974155124576</v>
      </c>
      <c r="U174" s="96" t="s">
        <v>27</v>
      </c>
      <c r="V174" s="97">
        <v>33.209013722060526</v>
      </c>
      <c r="W174" s="97">
        <v>89.498749734348507</v>
      </c>
      <c r="X174" s="97">
        <v>251.4170008935607</v>
      </c>
      <c r="Y174" s="97">
        <v>15.255982417238798</v>
      </c>
      <c r="Z174" s="97">
        <v>599.61650364716252</v>
      </c>
      <c r="AA174" s="97">
        <v>2734.8885318099683</v>
      </c>
      <c r="AB174" s="97">
        <v>0.15319659271116165</v>
      </c>
      <c r="AC174" s="98">
        <v>0.15843669540657931</v>
      </c>
      <c r="AD174" s="97">
        <v>0</v>
      </c>
      <c r="AE174" s="97">
        <v>0</v>
      </c>
      <c r="AF174" s="97">
        <v>0</v>
      </c>
      <c r="AG174" s="97">
        <v>0</v>
      </c>
      <c r="AH174" s="97">
        <v>0.15843669540657931</v>
      </c>
      <c r="AI174" s="99">
        <f t="shared" si="55"/>
        <v>3724.1974155124572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68.939130268946741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68.939130268946741</v>
      </c>
      <c r="J175" s="1"/>
      <c r="K175" s="54" t="s">
        <v>26</v>
      </c>
      <c r="L175" s="43">
        <v>68.939130268946741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68.939130268946741</v>
      </c>
      <c r="U175" s="100" t="s">
        <v>26</v>
      </c>
      <c r="V175" s="92">
        <v>68.939130268946741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68.939130268946741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0</v>
      </c>
      <c r="C177" s="43">
        <v>0</v>
      </c>
      <c r="D177" s="43">
        <v>0</v>
      </c>
      <c r="E177" s="43">
        <v>44.008302473567241</v>
      </c>
      <c r="F177" s="236"/>
      <c r="G177" s="43">
        <v>0</v>
      </c>
      <c r="H177" s="53">
        <v>0</v>
      </c>
      <c r="I177" s="41">
        <f t="shared" si="53"/>
        <v>44.008302473567241</v>
      </c>
      <c r="J177" s="1"/>
      <c r="K177" s="54" t="s">
        <v>24</v>
      </c>
      <c r="L177" s="43">
        <v>0</v>
      </c>
      <c r="M177" s="43">
        <v>0</v>
      </c>
      <c r="N177" s="43">
        <v>0</v>
      </c>
      <c r="O177" s="43">
        <v>44.008302473567241</v>
      </c>
      <c r="P177" s="43">
        <v>6.441975973929436</v>
      </c>
      <c r="Q177" s="43">
        <v>0</v>
      </c>
      <c r="R177" s="44">
        <v>0</v>
      </c>
      <c r="S177" s="45">
        <f t="shared" si="54"/>
        <v>50.450278447496679</v>
      </c>
      <c r="U177" s="100" t="s">
        <v>24</v>
      </c>
      <c r="V177" s="92">
        <v>0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6.441975973929436</v>
      </c>
      <c r="AC177" s="93">
        <v>44.008302473567241</v>
      </c>
      <c r="AD177" s="92">
        <v>0</v>
      </c>
      <c r="AE177" s="92">
        <v>0</v>
      </c>
      <c r="AF177" s="92">
        <v>0</v>
      </c>
      <c r="AG177" s="92">
        <v>0</v>
      </c>
      <c r="AH177" s="92">
        <v>44.008302473567241</v>
      </c>
      <c r="AI177" s="95">
        <f t="shared" si="55"/>
        <v>50.450278447496679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182.78009061600002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182.78009061600002</v>
      </c>
      <c r="J178" s="1"/>
      <c r="K178" s="49" t="s">
        <v>22</v>
      </c>
      <c r="L178" s="50">
        <v>182.78009061600002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182.78009061600002</v>
      </c>
      <c r="U178" s="96" t="s">
        <v>63</v>
      </c>
      <c r="V178" s="97">
        <v>182.78009061600002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182.78009061600002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765.65086236153059</v>
      </c>
      <c r="C184" s="75">
        <f t="shared" ref="C184:H184" si="57">SUM(C163:C179)</f>
        <v>15.255982417238798</v>
      </c>
      <c r="D184" s="75">
        <f t="shared" si="57"/>
        <v>5182.0459630574296</v>
      </c>
      <c r="E184" s="75">
        <f t="shared" si="57"/>
        <v>2858.9908325815486</v>
      </c>
      <c r="F184" s="75">
        <f t="shared" si="57"/>
        <v>0</v>
      </c>
      <c r="G184" s="75">
        <f t="shared" si="57"/>
        <v>251.4170008935607</v>
      </c>
      <c r="H184" s="76">
        <f t="shared" si="57"/>
        <v>0</v>
      </c>
      <c r="I184" s="41">
        <f t="shared" si="53"/>
        <v>9073.3606413113066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765.65086236153059</v>
      </c>
      <c r="M184" s="75">
        <f t="shared" ref="M184:R184" si="58">SUM(M163:M179)</f>
        <v>15.255982417238798</v>
      </c>
      <c r="N184" s="75">
        <f t="shared" si="58"/>
        <v>5182.0459630574296</v>
      </c>
      <c r="O184" s="75">
        <f t="shared" si="58"/>
        <v>2858.9908325815486</v>
      </c>
      <c r="P184" s="75">
        <f t="shared" si="58"/>
        <v>130.94685648466285</v>
      </c>
      <c r="Q184" s="75">
        <f t="shared" si="58"/>
        <v>251.4170008935607</v>
      </c>
      <c r="R184" s="76">
        <f t="shared" si="58"/>
        <v>0</v>
      </c>
      <c r="S184" s="78">
        <f t="shared" si="54"/>
        <v>9204.3074977959695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676.15211262718208</v>
      </c>
      <c r="W184" s="111">
        <f t="shared" ref="W184:AH184" si="59">SUM(W163:W179)</f>
        <v>89.498749734348507</v>
      </c>
      <c r="X184" s="111">
        <f t="shared" si="59"/>
        <v>251.4170008935607</v>
      </c>
      <c r="Y184" s="111">
        <f t="shared" si="59"/>
        <v>15.255982417238798</v>
      </c>
      <c r="Z184" s="111">
        <f t="shared" si="59"/>
        <v>4277.440038972999</v>
      </c>
      <c r="AA184" s="111">
        <f t="shared" si="59"/>
        <v>2814.0469100525975</v>
      </c>
      <c r="AB184" s="111">
        <f t="shared" si="59"/>
        <v>130.94685648466285</v>
      </c>
      <c r="AC184" s="111">
        <f t="shared" si="59"/>
        <v>949.5498466133821</v>
      </c>
      <c r="AD184" s="112">
        <f t="shared" si="59"/>
        <v>0</v>
      </c>
      <c r="AE184" s="112">
        <f t="shared" si="59"/>
        <v>0</v>
      </c>
      <c r="AF184" s="112">
        <f t="shared" si="59"/>
        <v>0</v>
      </c>
      <c r="AG184" s="112">
        <f t="shared" si="59"/>
        <v>904.60592408443119</v>
      </c>
      <c r="AH184" s="112">
        <f t="shared" si="59"/>
        <v>44.943922528950814</v>
      </c>
      <c r="AI184" s="113">
        <f t="shared" si="55"/>
        <v>9204.3074977959714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8.4384484716224908E-2</v>
      </c>
      <c r="C185" s="114">
        <f t="shared" ref="C185:I185" si="60">C184/$I184</f>
        <v>1.681403729041455E-3</v>
      </c>
      <c r="D185" s="114">
        <f t="shared" si="60"/>
        <v>0.57112752021157465</v>
      </c>
      <c r="E185" s="114">
        <f t="shared" si="60"/>
        <v>0.31509723305436249</v>
      </c>
      <c r="F185" s="114">
        <f t="shared" si="60"/>
        <v>0</v>
      </c>
      <c r="G185" s="114">
        <f t="shared" si="60"/>
        <v>2.7709358288796646E-2</v>
      </c>
      <c r="H185" s="115">
        <f t="shared" si="60"/>
        <v>0</v>
      </c>
      <c r="I185" s="116">
        <f t="shared" si="60"/>
        <v>1</v>
      </c>
      <c r="J185"/>
      <c r="K185" s="81" t="s">
        <v>87</v>
      </c>
      <c r="L185" s="82">
        <f>L184/$S184</f>
        <v>8.3183972563375425E-2</v>
      </c>
      <c r="M185" s="82">
        <f t="shared" ref="M185:S185" si="61">M184/$S184</f>
        <v>1.6574829144823703E-3</v>
      </c>
      <c r="N185" s="82">
        <f t="shared" si="61"/>
        <v>0.56300226435267442</v>
      </c>
      <c r="O185" s="82">
        <f t="shared" si="61"/>
        <v>0.31061444147385908</v>
      </c>
      <c r="P185" s="82">
        <f t="shared" si="61"/>
        <v>1.4226692938715804E-2</v>
      </c>
      <c r="Q185" s="82">
        <f t="shared" si="61"/>
        <v>2.7315145756893075E-2</v>
      </c>
      <c r="R185" s="83">
        <f t="shared" si="61"/>
        <v>0</v>
      </c>
      <c r="S185" s="84">
        <f t="shared" si="61"/>
        <v>1</v>
      </c>
      <c r="U185" s="117" t="s">
        <v>87</v>
      </c>
      <c r="V185" s="118">
        <f>V184/$I184</f>
        <v>7.4520581662833887E-2</v>
      </c>
      <c r="W185" s="118">
        <f t="shared" ref="W185:AC185" si="62">W184/$I184</f>
        <v>9.863903053391021E-3</v>
      </c>
      <c r="X185" s="118">
        <f t="shared" si="62"/>
        <v>2.7709358288796646E-2</v>
      </c>
      <c r="Y185" s="118">
        <f t="shared" si="62"/>
        <v>1.681403729041455E-3</v>
      </c>
      <c r="Z185" s="118">
        <f t="shared" si="62"/>
        <v>0.47142841644557532</v>
      </c>
      <c r="AA185" s="118">
        <f t="shared" si="62"/>
        <v>0.3101438398954573</v>
      </c>
      <c r="AB185" s="118">
        <f t="shared" si="62"/>
        <v>1.4432012752635176E-2</v>
      </c>
      <c r="AC185" s="118">
        <f t="shared" si="62"/>
        <v>0.10465249692490462</v>
      </c>
      <c r="AD185" s="118">
        <f t="shared" ref="AD185:AH185" si="63">AD184/$AI184</f>
        <v>0</v>
      </c>
      <c r="AE185" s="118">
        <f t="shared" si="63"/>
        <v>0</v>
      </c>
      <c r="AF185" s="118">
        <f t="shared" si="63"/>
        <v>0</v>
      </c>
      <c r="AG185" s="118">
        <f t="shared" si="63"/>
        <v>9.8280715230455382E-2</v>
      </c>
      <c r="AH185" s="118">
        <f t="shared" si="63"/>
        <v>4.8829227554286854E-3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0</v>
      </c>
      <c r="C189" s="39">
        <v>0</v>
      </c>
      <c r="D189" s="39">
        <v>558.45189695616318</v>
      </c>
      <c r="E189" s="39">
        <v>0</v>
      </c>
      <c r="F189" s="235"/>
      <c r="G189" s="39">
        <v>0</v>
      </c>
      <c r="H189" s="40">
        <v>0</v>
      </c>
      <c r="I189" s="41">
        <f>SUM(B189:H189)</f>
        <v>558.45189695616318</v>
      </c>
      <c r="J189" s="1"/>
      <c r="K189" s="88" t="s">
        <v>7</v>
      </c>
      <c r="L189" s="39">
        <v>0</v>
      </c>
      <c r="M189" s="39">
        <v>0</v>
      </c>
      <c r="N189" s="39">
        <v>558.45189695616318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558.45189695616318</v>
      </c>
      <c r="U189" s="91" t="s">
        <v>7</v>
      </c>
      <c r="V189" s="92">
        <v>0</v>
      </c>
      <c r="W189" s="92">
        <v>0</v>
      </c>
      <c r="X189" s="92">
        <v>0</v>
      </c>
      <c r="Y189" s="92">
        <v>0</v>
      </c>
      <c r="Z189" s="92">
        <v>558.45189695616318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558.45189695616318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1623.8200927756814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1623.8200927756814</v>
      </c>
      <c r="J190" s="1"/>
      <c r="K190" s="49" t="s">
        <v>8</v>
      </c>
      <c r="L190" s="50">
        <v>0</v>
      </c>
      <c r="M190" s="50">
        <v>0</v>
      </c>
      <c r="N190" s="50">
        <v>1623.8200927756814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1623.8200927756814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1623.8200927756814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1623.8200927756814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0.23837385409092304</v>
      </c>
      <c r="E191" s="43">
        <v>0</v>
      </c>
      <c r="F191" s="236"/>
      <c r="G191" s="43">
        <v>0</v>
      </c>
      <c r="H191" s="53">
        <v>0</v>
      </c>
      <c r="I191" s="41">
        <f t="shared" si="64"/>
        <v>0.23837385409092304</v>
      </c>
      <c r="J191" s="1"/>
      <c r="K191" s="54" t="s">
        <v>10</v>
      </c>
      <c r="L191" s="43">
        <v>0</v>
      </c>
      <c r="M191" s="43">
        <v>0</v>
      </c>
      <c r="N191" s="43">
        <v>0.23837385409092304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0.23837385409092304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0.23837385409092304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0.23837385409092304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1565.2913844211305</v>
      </c>
      <c r="E192" s="46">
        <v>0</v>
      </c>
      <c r="F192" s="236"/>
      <c r="G192" s="46">
        <v>0</v>
      </c>
      <c r="H192" s="47">
        <v>0</v>
      </c>
      <c r="I192" s="48">
        <f t="shared" si="64"/>
        <v>1565.2913844211305</v>
      </c>
      <c r="J192" s="1"/>
      <c r="K192" s="49" t="s">
        <v>58</v>
      </c>
      <c r="L192" s="50">
        <v>0</v>
      </c>
      <c r="M192" s="50">
        <v>0</v>
      </c>
      <c r="N192" s="50">
        <v>1565.2913844211305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1565.2913844211305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1565.2913844211305</v>
      </c>
      <c r="AA192" s="97">
        <v>0</v>
      </c>
      <c r="AB192" s="97">
        <v>0</v>
      </c>
      <c r="AC192" s="98">
        <v>0</v>
      </c>
      <c r="AD192" s="97">
        <v>0</v>
      </c>
      <c r="AE192" s="97">
        <v>0</v>
      </c>
      <c r="AF192" s="97">
        <v>0</v>
      </c>
      <c r="AG192" s="97">
        <v>0</v>
      </c>
      <c r="AH192" s="97">
        <v>0</v>
      </c>
      <c r="AI192" s="99">
        <f t="shared" si="66"/>
        <v>1565.2913844211305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6.5473307609182907</v>
      </c>
      <c r="C193" s="43">
        <v>2.4465778562046054</v>
      </c>
      <c r="D193" s="43">
        <v>858.02455097343523</v>
      </c>
      <c r="E193" s="43">
        <v>0</v>
      </c>
      <c r="F193" s="236"/>
      <c r="G193" s="43">
        <v>0</v>
      </c>
      <c r="H193" s="53">
        <v>0</v>
      </c>
      <c r="I193" s="41">
        <f t="shared" si="64"/>
        <v>867.01845959055811</v>
      </c>
      <c r="J193" s="1"/>
      <c r="K193" s="54" t="s">
        <v>16</v>
      </c>
      <c r="L193" s="43">
        <v>6.5473307609182907</v>
      </c>
      <c r="M193" s="43">
        <v>2.4465778562046054</v>
      </c>
      <c r="N193" s="43">
        <v>858.02455097343523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867.01845959055811</v>
      </c>
      <c r="U193" s="100" t="s">
        <v>16</v>
      </c>
      <c r="V193" s="92">
        <v>6.5473307609182907</v>
      </c>
      <c r="W193" s="92">
        <v>0</v>
      </c>
      <c r="X193" s="92">
        <v>0</v>
      </c>
      <c r="Y193" s="92">
        <v>2.4465778562046054</v>
      </c>
      <c r="Z193" s="92">
        <v>846.0514862716534</v>
      </c>
      <c r="AA193" s="92">
        <v>0</v>
      </c>
      <c r="AB193" s="92">
        <v>0</v>
      </c>
      <c r="AC193" s="93">
        <v>11.973064701781816</v>
      </c>
      <c r="AD193" s="94">
        <v>0</v>
      </c>
      <c r="AE193" s="94">
        <v>0</v>
      </c>
      <c r="AF193" s="94">
        <v>0</v>
      </c>
      <c r="AG193" s="94">
        <v>11.973064701781816</v>
      </c>
      <c r="AH193" s="94">
        <v>0</v>
      </c>
      <c r="AI193" s="95">
        <f t="shared" si="66"/>
        <v>867.01845959055811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29.396978289654594</v>
      </c>
      <c r="C194" s="46">
        <v>0</v>
      </c>
      <c r="D194" s="46">
        <v>45.936113080567374</v>
      </c>
      <c r="E194" s="46">
        <v>0</v>
      </c>
      <c r="F194" s="236"/>
      <c r="G194" s="46">
        <v>0</v>
      </c>
      <c r="H194" s="47">
        <v>0</v>
      </c>
      <c r="I194" s="48">
        <f t="shared" si="64"/>
        <v>75.333091370221965</v>
      </c>
      <c r="J194" s="1"/>
      <c r="K194" s="49" t="s">
        <v>15</v>
      </c>
      <c r="L194" s="50">
        <v>29.396978289654594</v>
      </c>
      <c r="M194" s="50">
        <v>0</v>
      </c>
      <c r="N194" s="50">
        <v>45.936113080567374</v>
      </c>
      <c r="O194" s="50">
        <v>0</v>
      </c>
      <c r="P194" s="50">
        <v>0</v>
      </c>
      <c r="Q194" s="50">
        <v>0</v>
      </c>
      <c r="R194" s="51">
        <v>0</v>
      </c>
      <c r="S194" s="52">
        <f t="shared" si="65"/>
        <v>75.333091370221965</v>
      </c>
      <c r="U194" s="96" t="s">
        <v>59</v>
      </c>
      <c r="V194" s="97">
        <v>29.396978289654594</v>
      </c>
      <c r="W194" s="97">
        <v>0</v>
      </c>
      <c r="X194" s="97">
        <v>0</v>
      </c>
      <c r="Y194" s="97">
        <v>0</v>
      </c>
      <c r="Z194" s="97">
        <v>45.936113080567374</v>
      </c>
      <c r="AA194" s="97">
        <v>0</v>
      </c>
      <c r="AB194" s="97">
        <v>0</v>
      </c>
      <c r="AC194" s="98">
        <v>0</v>
      </c>
      <c r="AD194" s="97">
        <v>0</v>
      </c>
      <c r="AE194" s="97">
        <v>0</v>
      </c>
      <c r="AF194" s="97">
        <v>0</v>
      </c>
      <c r="AG194" s="97">
        <v>0</v>
      </c>
      <c r="AH194" s="97">
        <v>0</v>
      </c>
      <c r="AI194" s="99">
        <f t="shared" si="66"/>
        <v>75.333091370221965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0</v>
      </c>
      <c r="E195" s="43">
        <v>142.9098473194104</v>
      </c>
      <c r="F195" s="236"/>
      <c r="G195" s="43">
        <v>0</v>
      </c>
      <c r="H195" s="53">
        <v>0</v>
      </c>
      <c r="I195" s="41">
        <f t="shared" si="64"/>
        <v>142.9098473194104</v>
      </c>
      <c r="J195" s="1"/>
      <c r="K195" s="54" t="s">
        <v>60</v>
      </c>
      <c r="L195" s="43">
        <v>0</v>
      </c>
      <c r="M195" s="43">
        <v>0</v>
      </c>
      <c r="N195" s="43">
        <v>0</v>
      </c>
      <c r="O195" s="43">
        <v>142.9098473194104</v>
      </c>
      <c r="P195" s="43">
        <v>2456.6232667006461</v>
      </c>
      <c r="Q195" s="43">
        <v>0</v>
      </c>
      <c r="R195" s="44">
        <v>0</v>
      </c>
      <c r="S195" s="45">
        <f t="shared" si="65"/>
        <v>2599.5331140200565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7.8852406158854764</v>
      </c>
      <c r="AB195" s="92">
        <v>2456.6232667006461</v>
      </c>
      <c r="AC195" s="93">
        <v>135.02460670352491</v>
      </c>
      <c r="AD195" s="92">
        <v>0</v>
      </c>
      <c r="AE195" s="92">
        <v>0</v>
      </c>
      <c r="AF195" s="92">
        <v>0</v>
      </c>
      <c r="AG195" s="92">
        <v>0</v>
      </c>
      <c r="AH195" s="92">
        <v>135.02460670352491</v>
      </c>
      <c r="AI195" s="95">
        <f t="shared" si="66"/>
        <v>2599.5331140200565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1.0724323632386415E-3</v>
      </c>
      <c r="F196" s="236"/>
      <c r="G196" s="46">
        <v>0</v>
      </c>
      <c r="H196" s="47">
        <v>0</v>
      </c>
      <c r="I196" s="48">
        <f t="shared" si="64"/>
        <v>1.0724323632386415E-3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1.0724323632386415E-3</v>
      </c>
      <c r="P196" s="50">
        <v>3.7347296148810529</v>
      </c>
      <c r="Q196" s="50">
        <v>0</v>
      </c>
      <c r="R196" s="51">
        <v>0</v>
      </c>
      <c r="S196" s="52">
        <f t="shared" si="65"/>
        <v>3.7358020472442917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1.0724323632386415E-3</v>
      </c>
      <c r="AB196" s="97">
        <v>3.7347296148810529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3.7358020472442917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0</v>
      </c>
      <c r="E197" s="43">
        <v>0</v>
      </c>
      <c r="F197" s="236"/>
      <c r="G197" s="43">
        <v>0</v>
      </c>
      <c r="H197" s="53">
        <v>0</v>
      </c>
      <c r="I197" s="41">
        <f t="shared" si="64"/>
        <v>0</v>
      </c>
      <c r="J197" s="1"/>
      <c r="K197" s="54" t="s">
        <v>61</v>
      </c>
      <c r="L197" s="43">
        <v>0</v>
      </c>
      <c r="M197" s="43">
        <v>0</v>
      </c>
      <c r="N197" s="43">
        <v>0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0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0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0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10.46207436160819</v>
      </c>
      <c r="C198" s="46">
        <v>0</v>
      </c>
      <c r="D198" s="46">
        <v>63.569311784415113</v>
      </c>
      <c r="E198" s="46">
        <v>3.7272746497129825</v>
      </c>
      <c r="F198" s="236"/>
      <c r="G198" s="46">
        <v>0</v>
      </c>
      <c r="H198" s="47">
        <v>0</v>
      </c>
      <c r="I198" s="48">
        <f t="shared" si="64"/>
        <v>77.75866079573629</v>
      </c>
      <c r="J198" s="1"/>
      <c r="K198" s="49" t="s">
        <v>17</v>
      </c>
      <c r="L198" s="50">
        <v>10.46207436160819</v>
      </c>
      <c r="M198" s="50">
        <v>0</v>
      </c>
      <c r="N198" s="50">
        <v>63.569311784415113</v>
      </c>
      <c r="O198" s="50">
        <v>3.7272746497129825</v>
      </c>
      <c r="P198" s="50">
        <v>6.1052669972451934</v>
      </c>
      <c r="Q198" s="50">
        <v>0</v>
      </c>
      <c r="R198" s="51">
        <v>0</v>
      </c>
      <c r="S198" s="52">
        <f t="shared" si="65"/>
        <v>83.863927792981485</v>
      </c>
      <c r="U198" s="96" t="s">
        <v>17</v>
      </c>
      <c r="V198" s="97">
        <v>10.46207436160819</v>
      </c>
      <c r="W198" s="97">
        <v>0</v>
      </c>
      <c r="X198" s="97">
        <v>0</v>
      </c>
      <c r="Y198" s="97">
        <v>0</v>
      </c>
      <c r="Z198" s="97">
        <v>63.569311784415113</v>
      </c>
      <c r="AA198" s="97">
        <v>3.7272746497129825</v>
      </c>
      <c r="AB198" s="97">
        <v>6.1052669972451934</v>
      </c>
      <c r="AC198" s="98">
        <v>0</v>
      </c>
      <c r="AD198" s="97">
        <v>0</v>
      </c>
      <c r="AE198" s="97">
        <v>0</v>
      </c>
      <c r="AF198" s="97">
        <v>0</v>
      </c>
      <c r="AG198" s="97">
        <v>0</v>
      </c>
      <c r="AH198" s="97">
        <v>0</v>
      </c>
      <c r="AI198" s="99">
        <f t="shared" si="66"/>
        <v>83.863927792981485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1224.8310909645184</v>
      </c>
      <c r="C199" s="43">
        <v>643.07725495444038</v>
      </c>
      <c r="D199" s="43">
        <v>13052.406295944873</v>
      </c>
      <c r="E199" s="43">
        <v>0</v>
      </c>
      <c r="F199" s="236"/>
      <c r="G199" s="43">
        <v>0</v>
      </c>
      <c r="H199" s="53">
        <v>0</v>
      </c>
      <c r="I199" s="41">
        <f t="shared" si="64"/>
        <v>14920.314641863832</v>
      </c>
      <c r="J199" s="1"/>
      <c r="K199" s="54" t="s">
        <v>19</v>
      </c>
      <c r="L199" s="43">
        <v>1224.8310909645184</v>
      </c>
      <c r="M199" s="43">
        <v>643.07725495444038</v>
      </c>
      <c r="N199" s="43">
        <v>13052.406295944873</v>
      </c>
      <c r="O199" s="43">
        <v>0</v>
      </c>
      <c r="P199" s="43">
        <v>92.502397918723659</v>
      </c>
      <c r="Q199" s="43">
        <v>0</v>
      </c>
      <c r="R199" s="44">
        <v>0</v>
      </c>
      <c r="S199" s="45">
        <f t="shared" si="65"/>
        <v>15012.817039782556</v>
      </c>
      <c r="U199" s="100" t="s">
        <v>89</v>
      </c>
      <c r="V199" s="92">
        <v>1224.6806181138552</v>
      </c>
      <c r="W199" s="92">
        <v>0</v>
      </c>
      <c r="X199" s="92">
        <v>0</v>
      </c>
      <c r="Y199" s="92">
        <v>643.07725495444038</v>
      </c>
      <c r="Z199" s="92">
        <v>12296.158410006579</v>
      </c>
      <c r="AA199" s="92">
        <v>0</v>
      </c>
      <c r="AB199" s="92">
        <v>92.502397918723659</v>
      </c>
      <c r="AC199" s="93">
        <v>756.39835878895872</v>
      </c>
      <c r="AD199" s="92">
        <v>0.15047285066328309</v>
      </c>
      <c r="AE199" s="92">
        <v>0</v>
      </c>
      <c r="AF199" s="92">
        <v>0</v>
      </c>
      <c r="AG199" s="92">
        <v>756.24788593829498</v>
      </c>
      <c r="AH199" s="92">
        <v>0</v>
      </c>
      <c r="AI199" s="95">
        <f t="shared" si="66"/>
        <v>15012.817039782558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188.63654312263603</v>
      </c>
      <c r="C200" s="46">
        <v>19.759208613142544</v>
      </c>
      <c r="D200" s="46">
        <v>2545.287046594221</v>
      </c>
      <c r="E200" s="46">
        <v>5555.4588633293624</v>
      </c>
      <c r="F200" s="236"/>
      <c r="G200" s="46">
        <v>348.0893407998006</v>
      </c>
      <c r="H200" s="47">
        <v>0</v>
      </c>
      <c r="I200" s="48">
        <f t="shared" si="64"/>
        <v>8657.2310024591625</v>
      </c>
      <c r="J200" s="1"/>
      <c r="K200" s="49" t="s">
        <v>27</v>
      </c>
      <c r="L200" s="50">
        <v>188.63654312263603</v>
      </c>
      <c r="M200" s="50">
        <v>19.759208613142544</v>
      </c>
      <c r="N200" s="50">
        <v>2545.287046594221</v>
      </c>
      <c r="O200" s="50">
        <v>5555.4588633293624</v>
      </c>
      <c r="P200" s="50">
        <v>0.76575201378254454</v>
      </c>
      <c r="Q200" s="50">
        <v>348.0893407998006</v>
      </c>
      <c r="R200" s="51">
        <v>0</v>
      </c>
      <c r="S200" s="52">
        <f t="shared" si="65"/>
        <v>8657.9967544729443</v>
      </c>
      <c r="U200" s="96" t="s">
        <v>27</v>
      </c>
      <c r="V200" s="97">
        <v>26.218873701934093</v>
      </c>
      <c r="W200" s="97">
        <v>162.41766942070197</v>
      </c>
      <c r="X200" s="97">
        <v>348.0893407998006</v>
      </c>
      <c r="Y200" s="97">
        <v>19.759208613142544</v>
      </c>
      <c r="Z200" s="97">
        <v>2545.287046594221</v>
      </c>
      <c r="AA200" s="97">
        <v>5554.5265782822144</v>
      </c>
      <c r="AB200" s="97">
        <v>0.76575201378254454</v>
      </c>
      <c r="AC200" s="98">
        <v>0.93228504714934213</v>
      </c>
      <c r="AD200" s="97">
        <v>0</v>
      </c>
      <c r="AE200" s="97">
        <v>0</v>
      </c>
      <c r="AF200" s="97">
        <v>0</v>
      </c>
      <c r="AG200" s="97">
        <v>0</v>
      </c>
      <c r="AH200" s="97">
        <v>0.93228504714934213</v>
      </c>
      <c r="AI200" s="99">
        <f t="shared" si="66"/>
        <v>8657.9967544729443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17.522504469467123</v>
      </c>
      <c r="C201" s="43">
        <v>0</v>
      </c>
      <c r="D201" s="43">
        <v>0</v>
      </c>
      <c r="E201" s="43">
        <v>0</v>
      </c>
      <c r="F201" s="236"/>
      <c r="G201" s="43">
        <v>0</v>
      </c>
      <c r="H201" s="53">
        <v>0</v>
      </c>
      <c r="I201" s="41">
        <f t="shared" si="64"/>
        <v>17.522504469467123</v>
      </c>
      <c r="J201" s="1"/>
      <c r="K201" s="54" t="s">
        <v>26</v>
      </c>
      <c r="L201" s="43">
        <v>17.522504469467123</v>
      </c>
      <c r="M201" s="43">
        <v>0</v>
      </c>
      <c r="N201" s="43">
        <v>0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17.522504469467123</v>
      </c>
      <c r="U201" s="100" t="s">
        <v>26</v>
      </c>
      <c r="V201" s="92">
        <v>17.522504469467123</v>
      </c>
      <c r="W201" s="92">
        <v>0</v>
      </c>
      <c r="X201" s="92">
        <v>0</v>
      </c>
      <c r="Y201" s="92">
        <v>0</v>
      </c>
      <c r="Z201" s="92">
        <v>0</v>
      </c>
      <c r="AA201" s="92">
        <v>0</v>
      </c>
      <c r="AB201" s="92">
        <v>0</v>
      </c>
      <c r="AC201" s="93">
        <v>0</v>
      </c>
      <c r="AD201" s="92">
        <v>0</v>
      </c>
      <c r="AE201" s="92">
        <v>0</v>
      </c>
      <c r="AF201" s="92">
        <v>0</v>
      </c>
      <c r="AG201" s="92">
        <v>0</v>
      </c>
      <c r="AH201" s="92">
        <v>0</v>
      </c>
      <c r="AI201" s="95">
        <f t="shared" si="66"/>
        <v>17.522504469467123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1.1325737061787123E-2</v>
      </c>
      <c r="C202" s="46">
        <v>0</v>
      </c>
      <c r="D202" s="46">
        <v>0</v>
      </c>
      <c r="E202" s="46">
        <v>0</v>
      </c>
      <c r="F202" s="236"/>
      <c r="G202" s="46">
        <v>0</v>
      </c>
      <c r="H202" s="47">
        <v>0</v>
      </c>
      <c r="I202" s="48">
        <f t="shared" si="64"/>
        <v>1.1325737061787123E-2</v>
      </c>
      <c r="J202" s="1"/>
      <c r="K202" s="49" t="s">
        <v>23</v>
      </c>
      <c r="L202" s="50">
        <v>1.1325737061787123E-2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1.1325737061787123E-2</v>
      </c>
      <c r="U202" s="96" t="s">
        <v>62</v>
      </c>
      <c r="V202" s="97">
        <v>1.1325737061787123E-2</v>
      </c>
      <c r="W202" s="97">
        <v>0</v>
      </c>
      <c r="X202" s="97">
        <v>0</v>
      </c>
      <c r="Y202" s="97">
        <v>0</v>
      </c>
      <c r="Z202" s="97">
        <v>0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1.1325737061787123E-2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61.324664358618058</v>
      </c>
      <c r="C203" s="43">
        <v>0</v>
      </c>
      <c r="D203" s="43">
        <v>3815.4416618566488</v>
      </c>
      <c r="E203" s="43">
        <v>231.76794857242831</v>
      </c>
      <c r="F203" s="236"/>
      <c r="G203" s="43">
        <v>0</v>
      </c>
      <c r="H203" s="53">
        <v>0</v>
      </c>
      <c r="I203" s="41">
        <f t="shared" si="64"/>
        <v>4108.5342747876948</v>
      </c>
      <c r="J203" s="1"/>
      <c r="K203" s="54" t="s">
        <v>24</v>
      </c>
      <c r="L203" s="43">
        <v>61.324664358618058</v>
      </c>
      <c r="M203" s="43">
        <v>0</v>
      </c>
      <c r="N203" s="43">
        <v>3815.4416618566488</v>
      </c>
      <c r="O203" s="43">
        <v>231.76794857242831</v>
      </c>
      <c r="P203" s="43">
        <v>155.07503852579407</v>
      </c>
      <c r="Q203" s="43">
        <v>0</v>
      </c>
      <c r="R203" s="44">
        <v>0</v>
      </c>
      <c r="S203" s="45">
        <f t="shared" si="65"/>
        <v>4263.6093133134891</v>
      </c>
      <c r="U203" s="100" t="s">
        <v>24</v>
      </c>
      <c r="V203" s="92">
        <v>61.324664358618058</v>
      </c>
      <c r="W203" s="92">
        <v>0</v>
      </c>
      <c r="X203" s="92">
        <v>0</v>
      </c>
      <c r="Y203" s="92">
        <v>0</v>
      </c>
      <c r="Z203" s="92">
        <v>3796.236784762134</v>
      </c>
      <c r="AA203" s="92">
        <v>0</v>
      </c>
      <c r="AB203" s="92">
        <v>155.07503852579407</v>
      </c>
      <c r="AC203" s="93">
        <v>250.97282566694213</v>
      </c>
      <c r="AD203" s="92">
        <v>0</v>
      </c>
      <c r="AE203" s="92">
        <v>0</v>
      </c>
      <c r="AF203" s="92">
        <v>0</v>
      </c>
      <c r="AG203" s="92">
        <v>19.204877094513819</v>
      </c>
      <c r="AH203" s="92">
        <v>231.76794857242831</v>
      </c>
      <c r="AI203" s="95">
        <f t="shared" si="66"/>
        <v>4263.6093133134882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7490.6162039947658</v>
      </c>
      <c r="E204" s="46">
        <v>0</v>
      </c>
      <c r="F204" s="236"/>
      <c r="G204" s="46">
        <v>0</v>
      </c>
      <c r="H204" s="47">
        <v>0</v>
      </c>
      <c r="I204" s="48">
        <f t="shared" si="64"/>
        <v>7490.6162039947658</v>
      </c>
      <c r="J204" s="1"/>
      <c r="K204" s="49" t="s">
        <v>22</v>
      </c>
      <c r="L204" s="50">
        <v>0</v>
      </c>
      <c r="M204" s="50">
        <v>0</v>
      </c>
      <c r="N204" s="50">
        <v>7490.6162039947658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7490.6162039947658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7490.6162039947658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7490.6162039947658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1538.7325120644825</v>
      </c>
      <c r="C210" s="75">
        <f t="shared" ref="C210:H210" si="68">SUM(C189:C205)</f>
        <v>665.28304142378749</v>
      </c>
      <c r="D210" s="75">
        <f t="shared" si="68"/>
        <v>31619.082932235993</v>
      </c>
      <c r="E210" s="75">
        <f t="shared" si="68"/>
        <v>5933.8650063032774</v>
      </c>
      <c r="F210" s="75">
        <f t="shared" si="68"/>
        <v>0</v>
      </c>
      <c r="G210" s="75">
        <f t="shared" si="68"/>
        <v>348.0893407998006</v>
      </c>
      <c r="H210" s="76">
        <f t="shared" si="68"/>
        <v>0</v>
      </c>
      <c r="I210" s="41">
        <f t="shared" si="64"/>
        <v>40105.052832827343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1538.7325120644825</v>
      </c>
      <c r="M210" s="75">
        <f t="shared" ref="M210:R210" si="69">SUM(M189:M205)</f>
        <v>665.28304142378749</v>
      </c>
      <c r="N210" s="75">
        <f t="shared" si="69"/>
        <v>31619.082932235993</v>
      </c>
      <c r="O210" s="75">
        <f t="shared" si="69"/>
        <v>5933.8650063032774</v>
      </c>
      <c r="P210" s="75">
        <f t="shared" si="69"/>
        <v>2714.8064517710727</v>
      </c>
      <c r="Q210" s="75">
        <f t="shared" si="69"/>
        <v>348.0893407998006</v>
      </c>
      <c r="R210" s="76">
        <f t="shared" si="69"/>
        <v>0</v>
      </c>
      <c r="S210" s="78">
        <f t="shared" si="65"/>
        <v>42819.859284598417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1376.1643697931172</v>
      </c>
      <c r="W210" s="111">
        <f t="shared" ref="W210:AH210" si="70">SUM(W189:W205)</f>
        <v>162.41766942070197</v>
      </c>
      <c r="X210" s="111">
        <f t="shared" si="70"/>
        <v>348.0893407998006</v>
      </c>
      <c r="Y210" s="111">
        <f t="shared" si="70"/>
        <v>665.28304142378749</v>
      </c>
      <c r="Z210" s="111">
        <f t="shared" si="70"/>
        <v>30831.657104501403</v>
      </c>
      <c r="AA210" s="111">
        <f t="shared" si="70"/>
        <v>5566.1401659801759</v>
      </c>
      <c r="AB210" s="111">
        <f t="shared" si="70"/>
        <v>2714.8064517710727</v>
      </c>
      <c r="AC210" s="111">
        <f t="shared" si="70"/>
        <v>1155.301140908357</v>
      </c>
      <c r="AD210" s="112">
        <f t="shared" si="70"/>
        <v>0.15047285066328309</v>
      </c>
      <c r="AE210" s="112">
        <f t="shared" si="70"/>
        <v>0</v>
      </c>
      <c r="AF210" s="112">
        <f t="shared" si="70"/>
        <v>0</v>
      </c>
      <c r="AG210" s="112">
        <f t="shared" si="70"/>
        <v>787.4258277345906</v>
      </c>
      <c r="AH210" s="112">
        <f t="shared" si="70"/>
        <v>367.72484032310257</v>
      </c>
      <c r="AI210" s="113">
        <f t="shared" si="66"/>
        <v>42819.859284598417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3.8367547313264673E-2</v>
      </c>
      <c r="C211" s="114">
        <f t="shared" ref="C211:I211" si="71">C210/$I210</f>
        <v>1.6588509288266811E-2</v>
      </c>
      <c r="D211" s="114">
        <f t="shared" si="71"/>
        <v>0.7884064649917305</v>
      </c>
      <c r="E211" s="114">
        <f t="shared" si="71"/>
        <v>0.14795803987686579</v>
      </c>
      <c r="F211" s="114">
        <f t="shared" si="71"/>
        <v>0</v>
      </c>
      <c r="G211" s="114">
        <f t="shared" si="71"/>
        <v>8.6794385298721681E-3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3.5935020286671955E-2</v>
      </c>
      <c r="M211" s="82">
        <f t="shared" ref="M211:S211" si="72">M210/$S210</f>
        <v>1.5536787194979845E-2</v>
      </c>
      <c r="N211" s="82">
        <f t="shared" si="72"/>
        <v>0.73842099111261783</v>
      </c>
      <c r="O211" s="82">
        <f t="shared" si="72"/>
        <v>0.13857740556465559</v>
      </c>
      <c r="P211" s="82">
        <f t="shared" si="72"/>
        <v>6.3400639262435485E-2</v>
      </c>
      <c r="Q211" s="82">
        <f t="shared" si="72"/>
        <v>8.12915657863926E-3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3.4313989699240093E-2</v>
      </c>
      <c r="W211" s="118">
        <f t="shared" ref="W211:AC211" si="73">W210/$I210</f>
        <v>4.049805646628088E-3</v>
      </c>
      <c r="X211" s="118">
        <f t="shared" si="73"/>
        <v>8.6794385298721681E-3</v>
      </c>
      <c r="Y211" s="118">
        <f t="shared" si="73"/>
        <v>1.6588509288266811E-2</v>
      </c>
      <c r="Z211" s="118">
        <f t="shared" si="73"/>
        <v>0.76877238469225129</v>
      </c>
      <c r="AA211" s="118">
        <f t="shared" si="73"/>
        <v>0.13878899970988448</v>
      </c>
      <c r="AB211" s="118">
        <f t="shared" si="73"/>
        <v>6.769237938888617E-2</v>
      </c>
      <c r="AC211" s="118">
        <f t="shared" si="73"/>
        <v>2.8806872433857111E-2</v>
      </c>
      <c r="AD211" s="118">
        <f t="shared" ref="AD211:AH211" si="74">AD210/$AI210</f>
        <v>3.5140902650608577E-6</v>
      </c>
      <c r="AE211" s="118">
        <f t="shared" si="74"/>
        <v>0</v>
      </c>
      <c r="AF211" s="118">
        <f t="shared" si="74"/>
        <v>0</v>
      </c>
      <c r="AG211" s="118">
        <f t="shared" si="74"/>
        <v>1.8389267057162293E-2</v>
      </c>
      <c r="AH211" s="118">
        <f t="shared" si="74"/>
        <v>8.5877171589717714E-3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5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31.290307775368756</v>
      </c>
      <c r="C219" s="43">
        <v>0</v>
      </c>
      <c r="D219" s="43">
        <v>34.792111172612259</v>
      </c>
      <c r="E219" s="43">
        <v>0</v>
      </c>
      <c r="F219" s="236"/>
      <c r="G219" s="43">
        <v>0</v>
      </c>
      <c r="H219" s="53">
        <v>0</v>
      </c>
      <c r="I219" s="41">
        <f t="shared" si="75"/>
        <v>66.082418947981012</v>
      </c>
      <c r="J219" s="1"/>
      <c r="K219" s="54" t="s">
        <v>16</v>
      </c>
      <c r="L219" s="43">
        <v>31.290307775368756</v>
      </c>
      <c r="M219" s="43">
        <v>0</v>
      </c>
      <c r="N219" s="43">
        <v>34.792111172612259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66.082418947981012</v>
      </c>
      <c r="U219" s="100" t="s">
        <v>16</v>
      </c>
      <c r="V219" s="92">
        <v>31.290307775368756</v>
      </c>
      <c r="W219" s="92">
        <v>0</v>
      </c>
      <c r="X219" s="92">
        <v>0</v>
      </c>
      <c r="Y219" s="92">
        <v>0</v>
      </c>
      <c r="Z219" s="92">
        <v>34.792111172612259</v>
      </c>
      <c r="AA219" s="92">
        <v>0</v>
      </c>
      <c r="AB219" s="92">
        <v>0</v>
      </c>
      <c r="AC219" s="93">
        <v>0</v>
      </c>
      <c r="AD219" s="94">
        <v>0</v>
      </c>
      <c r="AE219" s="94">
        <v>0</v>
      </c>
      <c r="AF219" s="94">
        <v>0</v>
      </c>
      <c r="AG219" s="94">
        <v>0</v>
      </c>
      <c r="AH219" s="94">
        <v>0</v>
      </c>
      <c r="AI219" s="95">
        <f t="shared" si="77"/>
        <v>66.082418947981012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1.3972028467211213</v>
      </c>
      <c r="C220" s="46">
        <v>0</v>
      </c>
      <c r="D220" s="46">
        <v>1.5535685082675312</v>
      </c>
      <c r="E220" s="46">
        <v>0</v>
      </c>
      <c r="F220" s="236"/>
      <c r="G220" s="46">
        <v>0</v>
      </c>
      <c r="H220" s="47">
        <v>0</v>
      </c>
      <c r="I220" s="48">
        <f t="shared" si="75"/>
        <v>2.9507713549886523</v>
      </c>
      <c r="J220" s="1"/>
      <c r="K220" s="49" t="s">
        <v>15</v>
      </c>
      <c r="L220" s="50">
        <v>1.3972028467211213</v>
      </c>
      <c r="M220" s="50">
        <v>0</v>
      </c>
      <c r="N220" s="50">
        <v>1.5535685082675312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2.9507713549886523</v>
      </c>
      <c r="U220" s="96" t="s">
        <v>59</v>
      </c>
      <c r="V220" s="97">
        <v>1.3972028467211213</v>
      </c>
      <c r="W220" s="97">
        <v>0</v>
      </c>
      <c r="X220" s="97">
        <v>0</v>
      </c>
      <c r="Y220" s="97">
        <v>0</v>
      </c>
      <c r="Z220" s="97">
        <v>1.5535685082675312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2.9507713549886523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30.87160441045577</v>
      </c>
      <c r="F221" s="236"/>
      <c r="G221" s="43">
        <v>0</v>
      </c>
      <c r="H221" s="53">
        <v>0</v>
      </c>
      <c r="I221" s="41">
        <f t="shared" si="75"/>
        <v>30.87160441045577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30.87160441045577</v>
      </c>
      <c r="P221" s="43">
        <v>272.63754277540005</v>
      </c>
      <c r="Q221" s="43">
        <v>0</v>
      </c>
      <c r="R221" s="44">
        <v>0</v>
      </c>
      <c r="S221" s="45">
        <f t="shared" si="76"/>
        <v>303.5091471858558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4.6049667062973887</v>
      </c>
      <c r="AB221" s="92">
        <v>272.63754277540005</v>
      </c>
      <c r="AC221" s="93">
        <v>26.266637704158388</v>
      </c>
      <c r="AD221" s="92">
        <v>0</v>
      </c>
      <c r="AE221" s="92">
        <v>0</v>
      </c>
      <c r="AF221" s="92">
        <v>0</v>
      </c>
      <c r="AG221" s="92">
        <v>0</v>
      </c>
      <c r="AH221" s="92">
        <v>26.266637704158388</v>
      </c>
      <c r="AI221" s="95">
        <f t="shared" si="77"/>
        <v>303.5091471858558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20.779806332881311</v>
      </c>
      <c r="F222" s="236"/>
      <c r="G222" s="46">
        <v>0</v>
      </c>
      <c r="H222" s="47">
        <v>0</v>
      </c>
      <c r="I222" s="48">
        <f t="shared" si="75"/>
        <v>20.779806332881311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20.779806332881311</v>
      </c>
      <c r="P222" s="50">
        <v>42.650206434914125</v>
      </c>
      <c r="Q222" s="50">
        <v>0</v>
      </c>
      <c r="R222" s="51">
        <v>0</v>
      </c>
      <c r="S222" s="52">
        <f t="shared" si="76"/>
        <v>63.430012767795432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20.779806332881311</v>
      </c>
      <c r="AB222" s="97">
        <v>42.650206434914125</v>
      </c>
      <c r="AC222" s="98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9">
        <f t="shared" si="77"/>
        <v>63.430012767795432</v>
      </c>
      <c r="AJ222" t="str">
        <f t="shared" si="78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31.823057415816891</v>
      </c>
      <c r="C224" s="46">
        <v>0</v>
      </c>
      <c r="D224" s="46">
        <v>0</v>
      </c>
      <c r="E224" s="46">
        <v>0</v>
      </c>
      <c r="F224" s="236"/>
      <c r="G224" s="46">
        <v>0</v>
      </c>
      <c r="H224" s="47">
        <v>0</v>
      </c>
      <c r="I224" s="48">
        <f t="shared" si="75"/>
        <v>31.823057415816891</v>
      </c>
      <c r="J224" s="1"/>
      <c r="K224" s="49" t="s">
        <v>17</v>
      </c>
      <c r="L224" s="50">
        <v>31.823057415816891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1">
        <v>0</v>
      </c>
      <c r="S224" s="52">
        <f t="shared" si="76"/>
        <v>31.823057415816891</v>
      </c>
      <c r="U224" s="96" t="s">
        <v>17</v>
      </c>
      <c r="V224" s="97">
        <v>31.823057415816891</v>
      </c>
      <c r="W224" s="97">
        <v>0</v>
      </c>
      <c r="X224" s="97">
        <v>0</v>
      </c>
      <c r="Y224" s="97">
        <v>0</v>
      </c>
      <c r="Z224" s="97">
        <v>0</v>
      </c>
      <c r="AA224" s="97">
        <v>0</v>
      </c>
      <c r="AB224" s="97">
        <v>0</v>
      </c>
      <c r="AC224" s="98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9">
        <f t="shared" si="77"/>
        <v>31.823057415816891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1366.2533441879666</v>
      </c>
      <c r="C225" s="43">
        <v>0</v>
      </c>
      <c r="D225" s="43">
        <v>147.88018350417988</v>
      </c>
      <c r="E225" s="43">
        <v>0</v>
      </c>
      <c r="F225" s="236"/>
      <c r="G225" s="43">
        <v>0</v>
      </c>
      <c r="H225" s="53">
        <v>0</v>
      </c>
      <c r="I225" s="41">
        <f t="shared" si="75"/>
        <v>1514.1335276921466</v>
      </c>
      <c r="J225" s="1"/>
      <c r="K225" s="54" t="s">
        <v>19</v>
      </c>
      <c r="L225" s="43">
        <v>1366.2533441879666</v>
      </c>
      <c r="M225" s="43">
        <v>0</v>
      </c>
      <c r="N225" s="43">
        <v>147.88018350417988</v>
      </c>
      <c r="O225" s="43">
        <v>0</v>
      </c>
      <c r="P225" s="43">
        <v>0</v>
      </c>
      <c r="Q225" s="43">
        <v>0</v>
      </c>
      <c r="R225" s="44">
        <v>0</v>
      </c>
      <c r="S225" s="45">
        <f t="shared" si="76"/>
        <v>1514.1335276921466</v>
      </c>
      <c r="U225" s="100" t="s">
        <v>89</v>
      </c>
      <c r="V225" s="92">
        <v>1334.5178619412022</v>
      </c>
      <c r="W225" s="92">
        <v>0</v>
      </c>
      <c r="X225" s="92">
        <v>0</v>
      </c>
      <c r="Y225" s="92">
        <v>0</v>
      </c>
      <c r="Z225" s="92">
        <v>131.6041077333787</v>
      </c>
      <c r="AA225" s="92">
        <v>0</v>
      </c>
      <c r="AB225" s="92">
        <v>0</v>
      </c>
      <c r="AC225" s="93">
        <v>48.011558017566138</v>
      </c>
      <c r="AD225" s="92">
        <v>31.735482246764771</v>
      </c>
      <c r="AE225" s="92">
        <v>0</v>
      </c>
      <c r="AF225" s="92">
        <v>0</v>
      </c>
      <c r="AG225" s="92">
        <v>16.276075770801214</v>
      </c>
      <c r="AH225" s="92">
        <v>0</v>
      </c>
      <c r="AI225" s="95">
        <f t="shared" si="77"/>
        <v>1514.133527692147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456.3528762088763</v>
      </c>
      <c r="C226" s="46">
        <v>12.04644846995954</v>
      </c>
      <c r="D226" s="46">
        <v>190.063206517635</v>
      </c>
      <c r="E226" s="46">
        <v>1602.4156492112329</v>
      </c>
      <c r="F226" s="236"/>
      <c r="G226" s="46">
        <v>456.39969641345681</v>
      </c>
      <c r="H226" s="47">
        <v>0.58622797817374084</v>
      </c>
      <c r="I226" s="48">
        <f t="shared" si="75"/>
        <v>2717.8641047993342</v>
      </c>
      <c r="J226" s="1"/>
      <c r="K226" s="49" t="s">
        <v>27</v>
      </c>
      <c r="L226" s="50">
        <v>456.3528762088763</v>
      </c>
      <c r="M226" s="50">
        <v>12.04644846995954</v>
      </c>
      <c r="N226" s="50">
        <v>190.063206517635</v>
      </c>
      <c r="O226" s="50">
        <v>1602.4156492112329</v>
      </c>
      <c r="P226" s="50">
        <v>17.510749070355867</v>
      </c>
      <c r="Q226" s="50">
        <v>456.39969641345681</v>
      </c>
      <c r="R226" s="51">
        <v>0.58622797817374084</v>
      </c>
      <c r="S226" s="52">
        <f t="shared" si="76"/>
        <v>2735.37485386969</v>
      </c>
      <c r="U226" s="96" t="s">
        <v>27</v>
      </c>
      <c r="V226" s="97">
        <v>30.235854093901871</v>
      </c>
      <c r="W226" s="97">
        <v>426.11702211497453</v>
      </c>
      <c r="X226" s="97">
        <v>456.39969641345681</v>
      </c>
      <c r="Y226" s="97">
        <v>12.04644846995954</v>
      </c>
      <c r="Z226" s="97">
        <v>190.063206517635</v>
      </c>
      <c r="AA226" s="97">
        <v>1574.884881207963</v>
      </c>
      <c r="AB226" s="97">
        <v>17.510749070355867</v>
      </c>
      <c r="AC226" s="98">
        <v>28.116995981443786</v>
      </c>
      <c r="AD226" s="97">
        <v>0</v>
      </c>
      <c r="AE226" s="97">
        <v>11.891600397521817</v>
      </c>
      <c r="AF226" s="97">
        <v>0.58622797817374084</v>
      </c>
      <c r="AG226" s="97">
        <v>0</v>
      </c>
      <c r="AH226" s="97">
        <v>15.639167605748227</v>
      </c>
      <c r="AI226" s="99">
        <f t="shared" si="77"/>
        <v>2735.3748538696905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656.11016491414784</v>
      </c>
      <c r="C227" s="43">
        <v>0</v>
      </c>
      <c r="D227" s="43">
        <v>0</v>
      </c>
      <c r="E227" s="43">
        <v>0</v>
      </c>
      <c r="F227" s="236"/>
      <c r="G227" s="43">
        <v>0</v>
      </c>
      <c r="H227" s="53">
        <v>0</v>
      </c>
      <c r="I227" s="41">
        <f t="shared" si="75"/>
        <v>656.11016491414784</v>
      </c>
      <c r="J227" s="1"/>
      <c r="K227" s="54" t="s">
        <v>26</v>
      </c>
      <c r="L227" s="43">
        <v>656.11016491414784</v>
      </c>
      <c r="M227" s="43">
        <v>0</v>
      </c>
      <c r="N227" s="43">
        <v>0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656.11016491414784</v>
      </c>
      <c r="U227" s="100" t="s">
        <v>26</v>
      </c>
      <c r="V227" s="92">
        <v>656.11016491414784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0</v>
      </c>
      <c r="AD227" s="92">
        <v>0</v>
      </c>
      <c r="AE227" s="92">
        <v>0</v>
      </c>
      <c r="AF227" s="92">
        <v>0</v>
      </c>
      <c r="AG227" s="92">
        <v>0</v>
      </c>
      <c r="AH227" s="92">
        <v>0</v>
      </c>
      <c r="AI227" s="95">
        <f t="shared" si="77"/>
        <v>656.11016491414784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0</v>
      </c>
      <c r="J228" s="1"/>
      <c r="K228" s="49" t="s">
        <v>23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0</v>
      </c>
      <c r="U228" s="96" t="s">
        <v>62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0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0</v>
      </c>
      <c r="C229" s="43">
        <v>0</v>
      </c>
      <c r="D229" s="43">
        <v>0</v>
      </c>
      <c r="E229" s="43">
        <v>36.153908787366966</v>
      </c>
      <c r="F229" s="236"/>
      <c r="G229" s="43">
        <v>0</v>
      </c>
      <c r="H229" s="53">
        <v>0</v>
      </c>
      <c r="I229" s="41">
        <f t="shared" si="75"/>
        <v>36.153908787366966</v>
      </c>
      <c r="J229" s="1"/>
      <c r="K229" s="54" t="s">
        <v>24</v>
      </c>
      <c r="L229" s="43">
        <v>0</v>
      </c>
      <c r="M229" s="43">
        <v>0</v>
      </c>
      <c r="N229" s="43">
        <v>0</v>
      </c>
      <c r="O229" s="43">
        <v>36.153908787366966</v>
      </c>
      <c r="P229" s="43">
        <v>18.205783748038577</v>
      </c>
      <c r="Q229" s="43">
        <v>0</v>
      </c>
      <c r="R229" s="44">
        <v>0</v>
      </c>
      <c r="S229" s="45">
        <f t="shared" si="76"/>
        <v>54.359692535405543</v>
      </c>
      <c r="U229" s="100" t="s">
        <v>24</v>
      </c>
      <c r="V229" s="92">
        <v>0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18.205783748038577</v>
      </c>
      <c r="AC229" s="93">
        <v>36.153908787366966</v>
      </c>
      <c r="AD229" s="92">
        <v>0</v>
      </c>
      <c r="AE229" s="92">
        <v>0</v>
      </c>
      <c r="AF229" s="92">
        <v>0</v>
      </c>
      <c r="AG229" s="92">
        <v>0</v>
      </c>
      <c r="AH229" s="92">
        <v>36.153908787366966</v>
      </c>
      <c r="AI229" s="95">
        <f t="shared" si="77"/>
        <v>54.359692535405543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2543.2269533488975</v>
      </c>
      <c r="C236" s="75">
        <f t="shared" ref="C236:H236" si="79">SUM(C215:C231)</f>
        <v>12.04644846995954</v>
      </c>
      <c r="D236" s="75">
        <f t="shared" si="79"/>
        <v>374.28906970269463</v>
      </c>
      <c r="E236" s="75">
        <f t="shared" si="79"/>
        <v>1690.220968741937</v>
      </c>
      <c r="F236" s="75">
        <f t="shared" si="79"/>
        <v>0</v>
      </c>
      <c r="G236" s="75">
        <f t="shared" si="79"/>
        <v>456.39969641345681</v>
      </c>
      <c r="H236" s="76">
        <f t="shared" si="79"/>
        <v>0.58622797817374084</v>
      </c>
      <c r="I236" s="41">
        <f t="shared" si="75"/>
        <v>5076.7693646551197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2543.2269533488975</v>
      </c>
      <c r="M236" s="75">
        <f t="shared" ref="M236:R236" si="80">SUM(M215:M231)</f>
        <v>12.04644846995954</v>
      </c>
      <c r="N236" s="75">
        <f t="shared" si="80"/>
        <v>374.28906970269463</v>
      </c>
      <c r="O236" s="75">
        <f t="shared" si="80"/>
        <v>1690.220968741937</v>
      </c>
      <c r="P236" s="75">
        <f t="shared" si="80"/>
        <v>351.00428202870864</v>
      </c>
      <c r="Q236" s="75">
        <f t="shared" si="80"/>
        <v>456.39969641345681</v>
      </c>
      <c r="R236" s="76">
        <f t="shared" si="80"/>
        <v>0.58622797817374084</v>
      </c>
      <c r="S236" s="78">
        <f t="shared" si="76"/>
        <v>5427.7736466838287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2085.3744489871588</v>
      </c>
      <c r="W236" s="111">
        <f t="shared" ref="W236:AH236" si="81">SUM(W215:W231)</f>
        <v>426.11702211497453</v>
      </c>
      <c r="X236" s="111">
        <f t="shared" si="81"/>
        <v>456.39969641345681</v>
      </c>
      <c r="Y236" s="111">
        <f t="shared" si="81"/>
        <v>12.04644846995954</v>
      </c>
      <c r="Z236" s="111">
        <f t="shared" si="81"/>
        <v>358.01299393189345</v>
      </c>
      <c r="AA236" s="111">
        <f t="shared" si="81"/>
        <v>1600.2696542471417</v>
      </c>
      <c r="AB236" s="111">
        <f t="shared" si="81"/>
        <v>351.00428202870864</v>
      </c>
      <c r="AC236" s="111">
        <f t="shared" si="81"/>
        <v>138.54910049053527</v>
      </c>
      <c r="AD236" s="112">
        <f t="shared" si="81"/>
        <v>31.735482246764771</v>
      </c>
      <c r="AE236" s="112">
        <f t="shared" si="81"/>
        <v>11.891600397521817</v>
      </c>
      <c r="AF236" s="112">
        <f t="shared" si="81"/>
        <v>0.58622797817374084</v>
      </c>
      <c r="AG236" s="112">
        <f t="shared" si="81"/>
        <v>16.276075770801214</v>
      </c>
      <c r="AH236" s="112">
        <f t="shared" si="81"/>
        <v>78.05971409727357</v>
      </c>
      <c r="AI236" s="113">
        <f t="shared" si="77"/>
        <v>5427.7736466838296</v>
      </c>
      <c r="AJ236" t="str">
        <f t="shared" si="78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0.50095380953388391</v>
      </c>
      <c r="C237" s="114">
        <f t="shared" ref="C237:I237" si="82">C236/$I236</f>
        <v>2.3728571468753122E-3</v>
      </c>
      <c r="D237" s="114">
        <f t="shared" si="82"/>
        <v>7.372583681041836E-2</v>
      </c>
      <c r="E237" s="114">
        <f t="shared" si="82"/>
        <v>0.33293239210537956</v>
      </c>
      <c r="F237" s="114">
        <f t="shared" si="82"/>
        <v>0</v>
      </c>
      <c r="G237" s="114">
        <f t="shared" si="82"/>
        <v>8.9899631760100934E-2</v>
      </c>
      <c r="H237" s="115">
        <f t="shared" si="82"/>
        <v>1.1547264334186769E-4</v>
      </c>
      <c r="I237" s="116">
        <f t="shared" si="82"/>
        <v>1</v>
      </c>
      <c r="J237"/>
      <c r="K237" s="81" t="s">
        <v>87</v>
      </c>
      <c r="L237" s="82">
        <f>L236/$S236</f>
        <v>0.46855803482201513</v>
      </c>
      <c r="M237" s="82">
        <f t="shared" ref="M237:S237" si="83">M236/$S236</f>
        <v>2.2194087768047364E-3</v>
      </c>
      <c r="N237" s="82">
        <f t="shared" si="83"/>
        <v>6.8958120597267636E-2</v>
      </c>
      <c r="O237" s="82">
        <f t="shared" si="83"/>
        <v>0.31140225786213471</v>
      </c>
      <c r="P237" s="82">
        <f t="shared" si="83"/>
        <v>6.4668187156839058E-2</v>
      </c>
      <c r="Q237" s="82">
        <f t="shared" si="83"/>
        <v>8.4085985548107797E-2</v>
      </c>
      <c r="R237" s="83">
        <f t="shared" si="83"/>
        <v>1.0800523683074086E-4</v>
      </c>
      <c r="S237" s="84">
        <f t="shared" si="83"/>
        <v>1</v>
      </c>
      <c r="U237" s="117" t="s">
        <v>87</v>
      </c>
      <c r="V237" s="118">
        <f>V236/$I236</f>
        <v>0.41076800996824969</v>
      </c>
      <c r="W237" s="118">
        <f t="shared" ref="W237:AC237" si="84">W236/$I236</f>
        <v>8.3934681981347389E-2</v>
      </c>
      <c r="X237" s="118">
        <f t="shared" si="84"/>
        <v>8.9899631760100934E-2</v>
      </c>
      <c r="Y237" s="118">
        <f t="shared" si="84"/>
        <v>2.3728571468753122E-3</v>
      </c>
      <c r="Z237" s="118">
        <f t="shared" si="84"/>
        <v>7.0519846031298752E-2</v>
      </c>
      <c r="AA237" s="118">
        <f t="shared" si="84"/>
        <v>0.31521417249882355</v>
      </c>
      <c r="AB237" s="118">
        <f t="shared" si="84"/>
        <v>6.9139300373270637E-2</v>
      </c>
      <c r="AC237" s="118">
        <f t="shared" si="84"/>
        <v>2.7290800613304467E-2</v>
      </c>
      <c r="AD237" s="118">
        <f t="shared" ref="AD237:AH237" si="85">AD236/$AI236</f>
        <v>5.8468691424068478E-3</v>
      </c>
      <c r="AE237" s="118">
        <f t="shared" si="85"/>
        <v>2.1908799392891315E-3</v>
      </c>
      <c r="AF237" s="118">
        <f t="shared" si="85"/>
        <v>1.0800523683074083E-4</v>
      </c>
      <c r="AG237" s="118">
        <f t="shared" si="85"/>
        <v>2.9986651673923983E-3</v>
      </c>
      <c r="AH237" s="118">
        <f t="shared" si="85"/>
        <v>1.4381534525664163E-2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/>
      <c r="G241" s="39">
        <v>0</v>
      </c>
      <c r="H241" s="40">
        <v>0</v>
      </c>
      <c r="I241" s="41">
        <f>SUM(B241:H241)</f>
        <v>0</v>
      </c>
      <c r="J241" s="1"/>
      <c r="K241" s="88" t="s">
        <v>7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0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0</v>
      </c>
      <c r="E243" s="43">
        <v>0</v>
      </c>
      <c r="F243" s="236"/>
      <c r="G243" s="43">
        <v>0</v>
      </c>
      <c r="H243" s="53">
        <v>0</v>
      </c>
      <c r="I243" s="41">
        <f t="shared" si="86"/>
        <v>0</v>
      </c>
      <c r="J243" s="1"/>
      <c r="K243" s="54" t="s">
        <v>10</v>
      </c>
      <c r="L243" s="43">
        <v>0</v>
      </c>
      <c r="M243" s="43">
        <v>0</v>
      </c>
      <c r="N243" s="43">
        <v>0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0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0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300.83240563367627</v>
      </c>
      <c r="C245" s="43">
        <v>0.15357126970606727</v>
      </c>
      <c r="D245" s="43">
        <v>165.48675482879696</v>
      </c>
      <c r="E245" s="43">
        <v>0</v>
      </c>
      <c r="F245" s="236"/>
      <c r="G245" s="43">
        <v>0</v>
      </c>
      <c r="H245" s="53">
        <v>0</v>
      </c>
      <c r="I245" s="41">
        <f t="shared" si="86"/>
        <v>466.47273173217928</v>
      </c>
      <c r="J245" s="1"/>
      <c r="K245" s="54" t="s">
        <v>16</v>
      </c>
      <c r="L245" s="43">
        <v>300.83240563367627</v>
      </c>
      <c r="M245" s="43">
        <v>0.15357126970606727</v>
      </c>
      <c r="N245" s="43">
        <v>165.48675482879696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466.47273173217928</v>
      </c>
      <c r="U245" s="100" t="s">
        <v>16</v>
      </c>
      <c r="V245" s="92">
        <v>297.62386303446033</v>
      </c>
      <c r="W245" s="92">
        <v>0</v>
      </c>
      <c r="X245" s="92">
        <v>0</v>
      </c>
      <c r="Y245" s="92">
        <v>0.15357126970606727</v>
      </c>
      <c r="Z245" s="92">
        <v>165.48675482879696</v>
      </c>
      <c r="AA245" s="92">
        <v>0</v>
      </c>
      <c r="AB245" s="92">
        <v>0</v>
      </c>
      <c r="AC245" s="93">
        <v>3.2085425992160466</v>
      </c>
      <c r="AD245" s="94">
        <v>3.2085425992160466</v>
      </c>
      <c r="AE245" s="94">
        <v>0</v>
      </c>
      <c r="AF245" s="94">
        <v>0</v>
      </c>
      <c r="AG245" s="94">
        <v>0</v>
      </c>
      <c r="AH245" s="94">
        <v>0</v>
      </c>
      <c r="AI245" s="95">
        <f t="shared" si="88"/>
        <v>466.4727317321794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30.401694651513886</v>
      </c>
      <c r="C246" s="46">
        <v>0</v>
      </c>
      <c r="D246" s="46">
        <v>0</v>
      </c>
      <c r="E246" s="46">
        <v>0</v>
      </c>
      <c r="F246" s="236"/>
      <c r="G246" s="46">
        <v>0</v>
      </c>
      <c r="H246" s="47">
        <v>0</v>
      </c>
      <c r="I246" s="48">
        <f t="shared" si="86"/>
        <v>30.401694651513886</v>
      </c>
      <c r="J246" s="1"/>
      <c r="K246" s="49" t="s">
        <v>15</v>
      </c>
      <c r="L246" s="50">
        <v>30.401694651513886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1">
        <v>0</v>
      </c>
      <c r="S246" s="52">
        <f t="shared" si="87"/>
        <v>30.401694651513886</v>
      </c>
      <c r="U246" s="96" t="s">
        <v>59</v>
      </c>
      <c r="V246" s="97">
        <v>30.401694651513886</v>
      </c>
      <c r="W246" s="97">
        <v>0</v>
      </c>
      <c r="X246" s="97">
        <v>0</v>
      </c>
      <c r="Y246" s="97">
        <v>0</v>
      </c>
      <c r="Z246" s="97">
        <v>0</v>
      </c>
      <c r="AA246" s="97">
        <v>0</v>
      </c>
      <c r="AB246" s="97">
        <v>0</v>
      </c>
      <c r="AC246" s="98">
        <v>0</v>
      </c>
      <c r="AD246" s="97">
        <v>0</v>
      </c>
      <c r="AE246" s="97">
        <v>0</v>
      </c>
      <c r="AF246" s="97">
        <v>0</v>
      </c>
      <c r="AG246" s="97">
        <v>0</v>
      </c>
      <c r="AH246" s="97">
        <v>0</v>
      </c>
      <c r="AI246" s="99">
        <f t="shared" si="88"/>
        <v>30.401694651513886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238.22785516690453</v>
      </c>
      <c r="F247" s="236"/>
      <c r="G247" s="43">
        <v>0</v>
      </c>
      <c r="H247" s="53">
        <v>0</v>
      </c>
      <c r="I247" s="41">
        <f t="shared" si="86"/>
        <v>238.22785516690453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238.22785516690453</v>
      </c>
      <c r="P247" s="43">
        <v>874.91951586029609</v>
      </c>
      <c r="Q247" s="43">
        <v>0</v>
      </c>
      <c r="R247" s="44">
        <v>0</v>
      </c>
      <c r="S247" s="45">
        <f t="shared" si="87"/>
        <v>1113.1473710272007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50.892679199597389</v>
      </c>
      <c r="AB247" s="92">
        <v>874.91951586029609</v>
      </c>
      <c r="AC247" s="93">
        <v>187.33517596730718</v>
      </c>
      <c r="AD247" s="92">
        <v>0</v>
      </c>
      <c r="AE247" s="92">
        <v>0</v>
      </c>
      <c r="AF247" s="92">
        <v>0</v>
      </c>
      <c r="AG247" s="92">
        <v>0</v>
      </c>
      <c r="AH247" s="92">
        <v>187.33517596730718</v>
      </c>
      <c r="AI247" s="95">
        <f t="shared" si="88"/>
        <v>1113.1473710272007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38.623558460312836</v>
      </c>
      <c r="F248" s="236"/>
      <c r="G248" s="46">
        <v>0</v>
      </c>
      <c r="H248" s="47">
        <v>0</v>
      </c>
      <c r="I248" s="48">
        <f t="shared" si="86"/>
        <v>38.623558460312836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38.623558460312836</v>
      </c>
      <c r="P248" s="50">
        <v>52.166145769170122</v>
      </c>
      <c r="Q248" s="50">
        <v>0</v>
      </c>
      <c r="R248" s="51">
        <v>0</v>
      </c>
      <c r="S248" s="52">
        <f t="shared" si="87"/>
        <v>90.789704229482965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14.960999909425214</v>
      </c>
      <c r="AB248" s="97">
        <v>52.166145769170122</v>
      </c>
      <c r="AC248" s="98">
        <v>23.662558550887631</v>
      </c>
      <c r="AD248" s="97">
        <v>0</v>
      </c>
      <c r="AE248" s="97">
        <v>0</v>
      </c>
      <c r="AF248" s="97">
        <v>0</v>
      </c>
      <c r="AG248" s="97">
        <v>0</v>
      </c>
      <c r="AH248" s="97">
        <v>23.662558550887631</v>
      </c>
      <c r="AI248" s="99">
        <f t="shared" si="88"/>
        <v>90.789704229482965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0</v>
      </c>
      <c r="E249" s="43">
        <v>0</v>
      </c>
      <c r="F249" s="236"/>
      <c r="G249" s="43">
        <v>0</v>
      </c>
      <c r="H249" s="53">
        <v>0</v>
      </c>
      <c r="I249" s="41">
        <f t="shared" si="86"/>
        <v>0</v>
      </c>
      <c r="J249" s="1"/>
      <c r="K249" s="54" t="s">
        <v>61</v>
      </c>
      <c r="L249" s="43">
        <v>0</v>
      </c>
      <c r="M249" s="43">
        <v>0</v>
      </c>
      <c r="N249" s="43">
        <v>0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0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0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0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142.65843077861095</v>
      </c>
      <c r="C250" s="46">
        <v>0</v>
      </c>
      <c r="D250" s="46">
        <v>271.56507674987779</v>
      </c>
      <c r="E250" s="46">
        <v>42.838189209782129</v>
      </c>
      <c r="F250" s="236"/>
      <c r="G250" s="46">
        <v>0</v>
      </c>
      <c r="H250" s="47">
        <v>0</v>
      </c>
      <c r="I250" s="48">
        <f t="shared" si="86"/>
        <v>457.06169673827088</v>
      </c>
      <c r="J250" s="1"/>
      <c r="K250" s="49" t="s">
        <v>17</v>
      </c>
      <c r="L250" s="50">
        <v>142.65843077861095</v>
      </c>
      <c r="M250" s="50">
        <v>0</v>
      </c>
      <c r="N250" s="50">
        <v>271.56507674987779</v>
      </c>
      <c r="O250" s="50">
        <v>42.838189209782129</v>
      </c>
      <c r="P250" s="50">
        <v>7.6581413820492461</v>
      </c>
      <c r="Q250" s="50">
        <v>0</v>
      </c>
      <c r="R250" s="51">
        <v>0</v>
      </c>
      <c r="S250" s="52">
        <f t="shared" si="87"/>
        <v>464.71983812032011</v>
      </c>
      <c r="U250" s="96" t="s">
        <v>17</v>
      </c>
      <c r="V250" s="97">
        <v>142.65843077861095</v>
      </c>
      <c r="W250" s="97">
        <v>0</v>
      </c>
      <c r="X250" s="97">
        <v>0</v>
      </c>
      <c r="Y250" s="97">
        <v>0</v>
      </c>
      <c r="Z250" s="97">
        <v>271.56507674987779</v>
      </c>
      <c r="AA250" s="97">
        <v>33.762301665336921</v>
      </c>
      <c r="AB250" s="97">
        <v>7.6581413820492461</v>
      </c>
      <c r="AC250" s="98">
        <v>9.0758875444452087</v>
      </c>
      <c r="AD250" s="97">
        <v>0</v>
      </c>
      <c r="AE250" s="97">
        <v>0</v>
      </c>
      <c r="AF250" s="97">
        <v>0</v>
      </c>
      <c r="AG250" s="97">
        <v>0</v>
      </c>
      <c r="AH250" s="97">
        <v>9.0758875444452087</v>
      </c>
      <c r="AI250" s="99">
        <f t="shared" si="88"/>
        <v>464.71983812032011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2890.7577388517229</v>
      </c>
      <c r="C251" s="43">
        <v>0</v>
      </c>
      <c r="D251" s="43">
        <v>3190.5044955096373</v>
      </c>
      <c r="E251" s="43">
        <v>196.78690601242178</v>
      </c>
      <c r="F251" s="236"/>
      <c r="G251" s="43">
        <v>0.31757039508188478</v>
      </c>
      <c r="H251" s="53">
        <v>0</v>
      </c>
      <c r="I251" s="41">
        <f t="shared" si="86"/>
        <v>6278.3667107688643</v>
      </c>
      <c r="J251" s="1"/>
      <c r="K251" s="54" t="s">
        <v>19</v>
      </c>
      <c r="L251" s="43">
        <v>2890.7577388517229</v>
      </c>
      <c r="M251" s="43">
        <v>0</v>
      </c>
      <c r="N251" s="43">
        <v>3190.5044955096373</v>
      </c>
      <c r="O251" s="43">
        <v>196.78690601242178</v>
      </c>
      <c r="P251" s="43">
        <v>103.84097394911336</v>
      </c>
      <c r="Q251" s="43">
        <v>0.31757039508188478</v>
      </c>
      <c r="R251" s="44">
        <v>0</v>
      </c>
      <c r="S251" s="45">
        <f t="shared" si="87"/>
        <v>6382.2076847179778</v>
      </c>
      <c r="U251" s="100" t="s">
        <v>89</v>
      </c>
      <c r="V251" s="92">
        <v>2772.1610748083931</v>
      </c>
      <c r="W251" s="92">
        <v>105.98029795871561</v>
      </c>
      <c r="X251" s="92">
        <v>0.31757039508188478</v>
      </c>
      <c r="Y251" s="92">
        <v>0</v>
      </c>
      <c r="Z251" s="92">
        <v>3182.847520428219</v>
      </c>
      <c r="AA251" s="92">
        <v>126.64971997861457</v>
      </c>
      <c r="AB251" s="92">
        <v>103.84097394911336</v>
      </c>
      <c r="AC251" s="93">
        <v>90.410527199840232</v>
      </c>
      <c r="AD251" s="92">
        <v>12.61636608461424</v>
      </c>
      <c r="AE251" s="92">
        <v>0</v>
      </c>
      <c r="AF251" s="92">
        <v>0</v>
      </c>
      <c r="AG251" s="92">
        <v>7.6569750814188078</v>
      </c>
      <c r="AH251" s="92">
        <v>70.137186033807197</v>
      </c>
      <c r="AI251" s="95">
        <f t="shared" si="88"/>
        <v>6382.2076847179787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1487.5347352885708</v>
      </c>
      <c r="C252" s="46">
        <v>21.802979460153129</v>
      </c>
      <c r="D252" s="46">
        <v>2767.8770707110589</v>
      </c>
      <c r="E252" s="46">
        <v>6963.9384521197589</v>
      </c>
      <c r="F252" s="236"/>
      <c r="G252" s="46">
        <v>1650.7546336650412</v>
      </c>
      <c r="H252" s="47">
        <v>513.47197019985651</v>
      </c>
      <c r="I252" s="48">
        <f t="shared" si="86"/>
        <v>13405.379841444439</v>
      </c>
      <c r="J252" s="1"/>
      <c r="K252" s="49" t="s">
        <v>27</v>
      </c>
      <c r="L252" s="50">
        <v>1487.5347352885708</v>
      </c>
      <c r="M252" s="50">
        <v>21.802979460153129</v>
      </c>
      <c r="N252" s="50">
        <v>2767.8770707110589</v>
      </c>
      <c r="O252" s="50">
        <v>6963.9384521197589</v>
      </c>
      <c r="P252" s="50">
        <v>21.616734369677502</v>
      </c>
      <c r="Q252" s="50">
        <v>1650.7546336650412</v>
      </c>
      <c r="R252" s="51">
        <v>513.47197019985651</v>
      </c>
      <c r="S252" s="52">
        <f t="shared" si="87"/>
        <v>13426.996575814117</v>
      </c>
      <c r="U252" s="96" t="s">
        <v>27</v>
      </c>
      <c r="V252" s="97">
        <v>221.87368499954866</v>
      </c>
      <c r="W252" s="97">
        <v>1240.8621511787926</v>
      </c>
      <c r="X252" s="97">
        <v>1650.7546336650412</v>
      </c>
      <c r="Y252" s="97">
        <v>21.802979460153129</v>
      </c>
      <c r="Z252" s="97">
        <v>2767.8770707110589</v>
      </c>
      <c r="AA252" s="97">
        <v>6944.9839614695347</v>
      </c>
      <c r="AB252" s="97">
        <v>21.616734369677502</v>
      </c>
      <c r="AC252" s="98">
        <v>557.2253599603107</v>
      </c>
      <c r="AD252" s="97">
        <v>24.798899110229609</v>
      </c>
      <c r="AE252" s="97">
        <v>0</v>
      </c>
      <c r="AF252" s="97">
        <v>513.47197019985651</v>
      </c>
      <c r="AG252" s="97">
        <v>0</v>
      </c>
      <c r="AH252" s="97">
        <v>18.954490650224606</v>
      </c>
      <c r="AI252" s="99">
        <f t="shared" si="88"/>
        <v>13426.996575814117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928.69872827623124</v>
      </c>
      <c r="C253" s="43">
        <v>0</v>
      </c>
      <c r="D253" s="43">
        <v>31.263023174847149</v>
      </c>
      <c r="E253" s="43">
        <v>0</v>
      </c>
      <c r="F253" s="236"/>
      <c r="G253" s="43">
        <v>0</v>
      </c>
      <c r="H253" s="53">
        <v>0</v>
      </c>
      <c r="I253" s="41">
        <f t="shared" si="86"/>
        <v>959.96175145107838</v>
      </c>
      <c r="J253" s="1"/>
      <c r="K253" s="54" t="s">
        <v>26</v>
      </c>
      <c r="L253" s="43">
        <v>928.69872827623124</v>
      </c>
      <c r="M253" s="43">
        <v>0</v>
      </c>
      <c r="N253" s="43">
        <v>31.263023174847149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959.96175145107838</v>
      </c>
      <c r="U253" s="100" t="s">
        <v>26</v>
      </c>
      <c r="V253" s="92">
        <v>921.75232452623163</v>
      </c>
      <c r="W253" s="92">
        <v>0</v>
      </c>
      <c r="X253" s="92">
        <v>0</v>
      </c>
      <c r="Y253" s="92">
        <v>0</v>
      </c>
      <c r="Z253" s="92">
        <v>30.287762509946674</v>
      </c>
      <c r="AA253" s="92">
        <v>0</v>
      </c>
      <c r="AB253" s="92">
        <v>0</v>
      </c>
      <c r="AC253" s="93">
        <v>7.9216644149001416</v>
      </c>
      <c r="AD253" s="92">
        <v>6.9464037499996696</v>
      </c>
      <c r="AE253" s="92">
        <v>0</v>
      </c>
      <c r="AF253" s="92">
        <v>0</v>
      </c>
      <c r="AG253" s="92">
        <v>0.97526066490047125</v>
      </c>
      <c r="AH253" s="92">
        <v>0</v>
      </c>
      <c r="AI253" s="95">
        <f t="shared" si="88"/>
        <v>959.9617514510785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0.33427787052184582</v>
      </c>
      <c r="C254" s="46">
        <v>0</v>
      </c>
      <c r="D254" s="46">
        <v>6.004991686021176E-3</v>
      </c>
      <c r="E254" s="46">
        <v>0</v>
      </c>
      <c r="F254" s="236"/>
      <c r="G254" s="46">
        <v>0</v>
      </c>
      <c r="H254" s="47">
        <v>0</v>
      </c>
      <c r="I254" s="48">
        <f t="shared" si="86"/>
        <v>0.34028286220786702</v>
      </c>
      <c r="J254" s="1"/>
      <c r="K254" s="49" t="s">
        <v>23</v>
      </c>
      <c r="L254" s="50">
        <v>0.33427787052184582</v>
      </c>
      <c r="M254" s="50">
        <v>0</v>
      </c>
      <c r="N254" s="50">
        <v>6.004991686021176E-3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0.34028286220786702</v>
      </c>
      <c r="U254" s="96" t="s">
        <v>62</v>
      </c>
      <c r="V254" s="97">
        <v>0.33427787052184582</v>
      </c>
      <c r="W254" s="97">
        <v>0</v>
      </c>
      <c r="X254" s="97">
        <v>0</v>
      </c>
      <c r="Y254" s="97">
        <v>0</v>
      </c>
      <c r="Z254" s="97">
        <v>6.004991686021176E-3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0.34028286220786702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263.84600479443753</v>
      </c>
      <c r="C255" s="43">
        <v>0</v>
      </c>
      <c r="D255" s="43">
        <v>25.638114707369795</v>
      </c>
      <c r="E255" s="43">
        <v>0</v>
      </c>
      <c r="F255" s="236"/>
      <c r="G255" s="43">
        <v>0</v>
      </c>
      <c r="H255" s="53">
        <v>0</v>
      </c>
      <c r="I255" s="41">
        <f t="shared" si="86"/>
        <v>289.4841195018073</v>
      </c>
      <c r="J255" s="1"/>
      <c r="K255" s="54" t="s">
        <v>24</v>
      </c>
      <c r="L255" s="43">
        <v>263.84600479443753</v>
      </c>
      <c r="M255" s="43">
        <v>0</v>
      </c>
      <c r="N255" s="43">
        <v>25.638114707369795</v>
      </c>
      <c r="O255" s="43">
        <v>0</v>
      </c>
      <c r="P255" s="43">
        <v>66.51438387646165</v>
      </c>
      <c r="Q255" s="43">
        <v>0</v>
      </c>
      <c r="R255" s="44">
        <v>0</v>
      </c>
      <c r="S255" s="45">
        <f t="shared" si="87"/>
        <v>355.99850337826894</v>
      </c>
      <c r="U255" s="100" t="s">
        <v>24</v>
      </c>
      <c r="V255" s="92">
        <v>263.84600479443753</v>
      </c>
      <c r="W255" s="92">
        <v>0</v>
      </c>
      <c r="X255" s="92">
        <v>0</v>
      </c>
      <c r="Y255" s="92">
        <v>0</v>
      </c>
      <c r="Z255" s="92">
        <v>25.638114707369795</v>
      </c>
      <c r="AA255" s="92">
        <v>0</v>
      </c>
      <c r="AB255" s="92">
        <v>66.51438387646165</v>
      </c>
      <c r="AC255" s="93">
        <v>0</v>
      </c>
      <c r="AD255" s="92">
        <v>0</v>
      </c>
      <c r="AE255" s="92">
        <v>0</v>
      </c>
      <c r="AF255" s="92">
        <v>0</v>
      </c>
      <c r="AG255" s="92">
        <v>0</v>
      </c>
      <c r="AH255" s="92">
        <v>0</v>
      </c>
      <c r="AI255" s="95">
        <f t="shared" si="88"/>
        <v>355.99850337826894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0.20088694387965861</v>
      </c>
      <c r="C256" s="46">
        <v>0</v>
      </c>
      <c r="D256" s="46">
        <v>1.9520335410848057E-2</v>
      </c>
      <c r="E256" s="46">
        <v>0</v>
      </c>
      <c r="F256" s="236"/>
      <c r="G256" s="46">
        <v>0</v>
      </c>
      <c r="H256" s="47">
        <v>0</v>
      </c>
      <c r="I256" s="48">
        <f t="shared" si="86"/>
        <v>0.22040727929050666</v>
      </c>
      <c r="J256" s="1"/>
      <c r="K256" s="49" t="s">
        <v>22</v>
      </c>
      <c r="L256" s="50">
        <v>0.20088694387965861</v>
      </c>
      <c r="M256" s="50">
        <v>0</v>
      </c>
      <c r="N256" s="50">
        <v>1.9520335410848057E-2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0.22040727929050666</v>
      </c>
      <c r="U256" s="96" t="s">
        <v>63</v>
      </c>
      <c r="V256" s="97">
        <v>0.20088694387965861</v>
      </c>
      <c r="W256" s="97">
        <v>0</v>
      </c>
      <c r="X256" s="97">
        <v>0</v>
      </c>
      <c r="Y256" s="97">
        <v>0</v>
      </c>
      <c r="Z256" s="97">
        <v>1.9520335410848057E-2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0.22040727929050666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134.46316367956516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134.46316367956516</v>
      </c>
      <c r="J257" s="1"/>
      <c r="K257" s="55" t="s">
        <v>66</v>
      </c>
      <c r="L257" s="43">
        <v>134.46316367956516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134.46316367956516</v>
      </c>
      <c r="U257" s="101" t="s">
        <v>64</v>
      </c>
      <c r="V257" s="92">
        <v>125.26137071941326</v>
      </c>
      <c r="W257" s="92">
        <v>9.0775832656263677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0.12420969452552123</v>
      </c>
      <c r="AD257" s="94">
        <v>0.12420969452552123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134.46316367956516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134.46316367956516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134.46316367956516</v>
      </c>
      <c r="J258" s="1"/>
      <c r="K258" s="59" t="s">
        <v>25</v>
      </c>
      <c r="L258" s="60">
        <v>134.46316367956516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134.46316367956516</v>
      </c>
      <c r="U258" s="102" t="s">
        <v>68</v>
      </c>
      <c r="V258" s="103">
        <v>125.26137071941326</v>
      </c>
      <c r="W258" s="103">
        <v>9.0775832656263677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0.12420969452552123</v>
      </c>
      <c r="AD258" s="103">
        <v>0.12420969452552123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134.46316367956516</v>
      </c>
      <c r="AJ258" t="str">
        <f>IF(ABS(S258-AI258)&gt;0.2,S258-AI258,"")</f>
        <v/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6179.7280667687291</v>
      </c>
      <c r="C262" s="75">
        <f t="shared" ref="C262:H262" si="90">SUM(C241:C257)</f>
        <v>21.956550729859195</v>
      </c>
      <c r="D262" s="75">
        <f t="shared" si="90"/>
        <v>6452.3600610086842</v>
      </c>
      <c r="E262" s="75">
        <f t="shared" si="90"/>
        <v>7480.4149609691804</v>
      </c>
      <c r="F262" s="75">
        <f t="shared" si="90"/>
        <v>0</v>
      </c>
      <c r="G262" s="75">
        <f t="shared" si="90"/>
        <v>1651.0722040601231</v>
      </c>
      <c r="H262" s="76">
        <f t="shared" si="90"/>
        <v>513.47197019985651</v>
      </c>
      <c r="I262" s="41">
        <f t="shared" si="86"/>
        <v>22299.003813736432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6179.7280667687291</v>
      </c>
      <c r="M262" s="75">
        <f t="shared" ref="M262:R262" si="91">SUM(M241:M257)</f>
        <v>21.956550729859195</v>
      </c>
      <c r="N262" s="75">
        <f t="shared" si="91"/>
        <v>6452.3600610086842</v>
      </c>
      <c r="O262" s="75">
        <f t="shared" si="91"/>
        <v>7480.4149609691804</v>
      </c>
      <c r="P262" s="75">
        <f t="shared" si="91"/>
        <v>1126.715895206768</v>
      </c>
      <c r="Q262" s="75">
        <f t="shared" si="91"/>
        <v>1651.0722040601231</v>
      </c>
      <c r="R262" s="76">
        <f t="shared" si="91"/>
        <v>513.47197019985651</v>
      </c>
      <c r="S262" s="78">
        <f t="shared" si="87"/>
        <v>23425.719708943201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4776.1136131270105</v>
      </c>
      <c r="W262" s="111">
        <f t="shared" ref="W262:AH262" si="92">SUM(W241:W257)</f>
        <v>1355.9200324031347</v>
      </c>
      <c r="X262" s="111">
        <f t="shared" si="92"/>
        <v>1651.0722040601231</v>
      </c>
      <c r="Y262" s="111">
        <f t="shared" si="92"/>
        <v>21.956550729859195</v>
      </c>
      <c r="Z262" s="111">
        <f t="shared" si="92"/>
        <v>6443.7278252623646</v>
      </c>
      <c r="AA262" s="111">
        <f t="shared" si="92"/>
        <v>7171.249662222509</v>
      </c>
      <c r="AB262" s="111">
        <f t="shared" si="92"/>
        <v>1126.715895206768</v>
      </c>
      <c r="AC262" s="111">
        <f t="shared" si="92"/>
        <v>878.96392593143275</v>
      </c>
      <c r="AD262" s="112">
        <f t="shared" si="92"/>
        <v>47.694421238585086</v>
      </c>
      <c r="AE262" s="112">
        <f t="shared" si="92"/>
        <v>0</v>
      </c>
      <c r="AF262" s="112">
        <f t="shared" si="92"/>
        <v>513.47197019985651</v>
      </c>
      <c r="AG262" s="112">
        <f t="shared" si="92"/>
        <v>8.6322357463192798</v>
      </c>
      <c r="AH262" s="112">
        <f t="shared" si="92"/>
        <v>309.16529874667185</v>
      </c>
      <c r="AI262" s="113">
        <f t="shared" si="88"/>
        <v>23425.719708943201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0.2771302304976489</v>
      </c>
      <c r="C263" s="114">
        <f t="shared" ref="C263:I263" si="93">C262/$I262</f>
        <v>9.8464267342443881E-4</v>
      </c>
      <c r="D263" s="114">
        <f t="shared" si="93"/>
        <v>0.28935642663256372</v>
      </c>
      <c r="E263" s="114">
        <f t="shared" si="93"/>
        <v>0.33545960274517567</v>
      </c>
      <c r="F263" s="114">
        <f t="shared" si="93"/>
        <v>0</v>
      </c>
      <c r="G263" s="114">
        <f t="shared" si="93"/>
        <v>7.4042419914877297E-2</v>
      </c>
      <c r="H263" s="115">
        <f t="shared" si="93"/>
        <v>2.3026677536310037E-2</v>
      </c>
      <c r="I263" s="116">
        <f t="shared" si="93"/>
        <v>1</v>
      </c>
      <c r="J263"/>
      <c r="K263" s="81" t="s">
        <v>87</v>
      </c>
      <c r="L263" s="82">
        <f>L262/$S262</f>
        <v>0.26380099068672386</v>
      </c>
      <c r="M263" s="82">
        <f t="shared" ref="M263:S263" si="94">M262/$S262</f>
        <v>9.3728393418268706E-4</v>
      </c>
      <c r="N263" s="82">
        <f t="shared" si="94"/>
        <v>0.27543913874054321</v>
      </c>
      <c r="O263" s="82">
        <f t="shared" si="94"/>
        <v>0.31932487257214959</v>
      </c>
      <c r="P263" s="82">
        <f t="shared" si="94"/>
        <v>4.809738651387617E-2</v>
      </c>
      <c r="Q263" s="82">
        <f t="shared" si="94"/>
        <v>7.048117302580871E-2</v>
      </c>
      <c r="R263" s="83">
        <f t="shared" si="94"/>
        <v>2.191915452671574E-2</v>
      </c>
      <c r="S263" s="84">
        <f t="shared" si="94"/>
        <v>1</v>
      </c>
      <c r="U263" s="117" t="s">
        <v>87</v>
      </c>
      <c r="V263" s="118">
        <f>V262/$I262</f>
        <v>0.21418506642816357</v>
      </c>
      <c r="W263" s="118">
        <f t="shared" ref="W263:AC263" si="95">W262/$I262</f>
        <v>6.0806305238078527E-2</v>
      </c>
      <c r="X263" s="118">
        <f t="shared" si="95"/>
        <v>7.4042419914877297E-2</v>
      </c>
      <c r="Y263" s="118">
        <f t="shared" si="95"/>
        <v>9.8464267342443881E-4</v>
      </c>
      <c r="Z263" s="118">
        <f t="shared" si="95"/>
        <v>0.2889693135660597</v>
      </c>
      <c r="AA263" s="118">
        <f t="shared" si="95"/>
        <v>0.32159506864629261</v>
      </c>
      <c r="AB263" s="118">
        <f t="shared" si="95"/>
        <v>5.0527633638624635E-2</v>
      </c>
      <c r="AC263" s="118">
        <f t="shared" si="95"/>
        <v>3.9417183533103903E-2</v>
      </c>
      <c r="AD263" s="118">
        <f t="shared" ref="AD263:AH263" si="96">AD262/$AI262</f>
        <v>2.0359853114940525E-3</v>
      </c>
      <c r="AE263" s="118">
        <f t="shared" si="96"/>
        <v>0</v>
      </c>
      <c r="AF263" s="118">
        <f t="shared" si="96"/>
        <v>2.191915452671574E-2</v>
      </c>
      <c r="AG263" s="118">
        <f t="shared" si="96"/>
        <v>3.6849393971975872E-4</v>
      </c>
      <c r="AH263" s="118">
        <f t="shared" si="96"/>
        <v>1.3197686243494251E-2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0.24655645990183739</v>
      </c>
      <c r="C267" s="39">
        <v>0</v>
      </c>
      <c r="D267" s="39">
        <v>0</v>
      </c>
      <c r="E267" s="39">
        <v>0</v>
      </c>
      <c r="F267" s="235"/>
      <c r="G267" s="39">
        <v>0</v>
      </c>
      <c r="H267" s="40">
        <v>0</v>
      </c>
      <c r="I267" s="41">
        <f>SUM(B267:H267)</f>
        <v>0.24655645990183739</v>
      </c>
      <c r="J267" s="1"/>
      <c r="K267" s="88" t="s">
        <v>7</v>
      </c>
      <c r="L267" s="39">
        <v>0.24655645990183739</v>
      </c>
      <c r="M267" s="39">
        <v>0</v>
      </c>
      <c r="N267" s="39">
        <v>0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0.24655645990183739</v>
      </c>
      <c r="U267" s="91" t="s">
        <v>7</v>
      </c>
      <c r="V267" s="92">
        <v>0.24655645990183739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0.24655645990183739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2.5042965588173138</v>
      </c>
      <c r="E269" s="43">
        <v>0</v>
      </c>
      <c r="F269" s="236"/>
      <c r="G269" s="43">
        <v>0</v>
      </c>
      <c r="H269" s="53">
        <v>0</v>
      </c>
      <c r="I269" s="41">
        <f t="shared" si="97"/>
        <v>2.5042965588173138</v>
      </c>
      <c r="J269" s="1"/>
      <c r="K269" s="54" t="s">
        <v>10</v>
      </c>
      <c r="L269" s="43">
        <v>0</v>
      </c>
      <c r="M269" s="43">
        <v>0</v>
      </c>
      <c r="N269" s="43">
        <v>2.5042965588173138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2.5042965588173138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2.5042965588173138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2.5042965588173138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44.594092717728486</v>
      </c>
      <c r="C271" s="43">
        <v>32.330717220353151</v>
      </c>
      <c r="D271" s="43">
        <v>12.263375497375335</v>
      </c>
      <c r="E271" s="43">
        <v>0</v>
      </c>
      <c r="F271" s="236"/>
      <c r="G271" s="43">
        <v>0</v>
      </c>
      <c r="H271" s="53">
        <v>0</v>
      </c>
      <c r="I271" s="41">
        <f t="shared" si="97"/>
        <v>89.188185435456973</v>
      </c>
      <c r="J271" s="1"/>
      <c r="K271" s="54" t="s">
        <v>16</v>
      </c>
      <c r="L271" s="43">
        <v>44.594092717728486</v>
      </c>
      <c r="M271" s="43">
        <v>32.330717220353151</v>
      </c>
      <c r="N271" s="43">
        <v>12.263375497375335</v>
      </c>
      <c r="O271" s="43">
        <v>0</v>
      </c>
      <c r="P271" s="43">
        <v>0</v>
      </c>
      <c r="Q271" s="43">
        <v>0</v>
      </c>
      <c r="R271" s="44">
        <v>0</v>
      </c>
      <c r="S271" s="45">
        <f t="shared" si="98"/>
        <v>89.188185435456973</v>
      </c>
      <c r="U271" s="100" t="s">
        <v>16</v>
      </c>
      <c r="V271" s="92">
        <v>44.594092717728486</v>
      </c>
      <c r="W271" s="92">
        <v>0</v>
      </c>
      <c r="X271" s="92">
        <v>0</v>
      </c>
      <c r="Y271" s="92">
        <v>32.330717220353151</v>
      </c>
      <c r="Z271" s="92">
        <v>12.263375497375335</v>
      </c>
      <c r="AA271" s="92">
        <v>0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89.188185435456973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14.931893752297384</v>
      </c>
      <c r="C272" s="46">
        <v>0</v>
      </c>
      <c r="D272" s="46">
        <v>43.780027385912376</v>
      </c>
      <c r="E272" s="46">
        <v>0</v>
      </c>
      <c r="F272" s="236"/>
      <c r="G272" s="46">
        <v>0</v>
      </c>
      <c r="H272" s="47">
        <v>0</v>
      </c>
      <c r="I272" s="48">
        <f t="shared" si="97"/>
        <v>58.71192113820976</v>
      </c>
      <c r="J272" s="1"/>
      <c r="K272" s="49" t="s">
        <v>15</v>
      </c>
      <c r="L272" s="50">
        <v>14.931893752297384</v>
      </c>
      <c r="M272" s="50">
        <v>0</v>
      </c>
      <c r="N272" s="50">
        <v>43.780027385912376</v>
      </c>
      <c r="O272" s="50">
        <v>0</v>
      </c>
      <c r="P272" s="50">
        <v>0</v>
      </c>
      <c r="Q272" s="50">
        <v>0</v>
      </c>
      <c r="R272" s="51">
        <v>0</v>
      </c>
      <c r="S272" s="52">
        <f t="shared" si="98"/>
        <v>58.71192113820976</v>
      </c>
      <c r="U272" s="96" t="s">
        <v>59</v>
      </c>
      <c r="V272" s="97">
        <v>14.931893752297384</v>
      </c>
      <c r="W272" s="97">
        <v>0</v>
      </c>
      <c r="X272" s="97">
        <v>0</v>
      </c>
      <c r="Y272" s="97">
        <v>0</v>
      </c>
      <c r="Z272" s="97">
        <v>43.780027385912376</v>
      </c>
      <c r="AA272" s="97">
        <v>0</v>
      </c>
      <c r="AB272" s="97">
        <v>0</v>
      </c>
      <c r="AC272" s="98">
        <v>0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9">
        <f t="shared" si="99"/>
        <v>58.71192113820976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155.51577637661273</v>
      </c>
      <c r="F273" s="236"/>
      <c r="G273" s="43">
        <v>0</v>
      </c>
      <c r="H273" s="53">
        <v>0</v>
      </c>
      <c r="I273" s="41">
        <f t="shared" si="97"/>
        <v>155.51577637661273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155.51577637661273</v>
      </c>
      <c r="P273" s="43">
        <v>1469.2243048229052</v>
      </c>
      <c r="Q273" s="43">
        <v>0</v>
      </c>
      <c r="R273" s="44">
        <v>0</v>
      </c>
      <c r="S273" s="45">
        <f t="shared" si="98"/>
        <v>1624.740081199518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14.961515056635154</v>
      </c>
      <c r="AB273" s="92">
        <v>1469.2243048229052</v>
      </c>
      <c r="AC273" s="93">
        <v>140.5542613199776</v>
      </c>
      <c r="AD273" s="92">
        <v>0</v>
      </c>
      <c r="AE273" s="92">
        <v>0</v>
      </c>
      <c r="AF273" s="92">
        <v>0</v>
      </c>
      <c r="AG273" s="92">
        <v>0</v>
      </c>
      <c r="AH273" s="92">
        <v>140.5542613199776</v>
      </c>
      <c r="AI273" s="95">
        <f t="shared" si="99"/>
        <v>1624.7400811995178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0</v>
      </c>
      <c r="F274" s="236"/>
      <c r="G274" s="46">
        <v>0</v>
      </c>
      <c r="H274" s="47">
        <v>0</v>
      </c>
      <c r="I274" s="48">
        <f t="shared" si="97"/>
        <v>0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0</v>
      </c>
      <c r="P274" s="50">
        <v>1.4271092535554823</v>
      </c>
      <c r="Q274" s="50">
        <v>0</v>
      </c>
      <c r="R274" s="51">
        <v>0</v>
      </c>
      <c r="S274" s="52">
        <f t="shared" si="98"/>
        <v>1.4271092535554823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0</v>
      </c>
      <c r="AB274" s="97">
        <v>1.4271092535554823</v>
      </c>
      <c r="AC274" s="98">
        <v>0</v>
      </c>
      <c r="AD274" s="97">
        <v>0</v>
      </c>
      <c r="AE274" s="97">
        <v>0</v>
      </c>
      <c r="AF274" s="97">
        <v>0</v>
      </c>
      <c r="AG274" s="97">
        <v>0</v>
      </c>
      <c r="AH274" s="97">
        <v>0</v>
      </c>
      <c r="AI274" s="99">
        <f t="shared" si="99"/>
        <v>1.4271092535554823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2.4332117818646291</v>
      </c>
      <c r="C276" s="46">
        <v>0</v>
      </c>
      <c r="D276" s="46">
        <v>74.25220469819152</v>
      </c>
      <c r="E276" s="46">
        <v>0</v>
      </c>
      <c r="F276" s="236"/>
      <c r="G276" s="46">
        <v>0</v>
      </c>
      <c r="H276" s="47">
        <v>0</v>
      </c>
      <c r="I276" s="48">
        <f t="shared" si="97"/>
        <v>76.685416480056148</v>
      </c>
      <c r="J276" s="1"/>
      <c r="K276" s="49" t="s">
        <v>17</v>
      </c>
      <c r="L276" s="50">
        <v>2.4332117818646291</v>
      </c>
      <c r="M276" s="50">
        <v>0</v>
      </c>
      <c r="N276" s="50">
        <v>74.25220469819152</v>
      </c>
      <c r="O276" s="50">
        <v>0</v>
      </c>
      <c r="P276" s="50">
        <v>0</v>
      </c>
      <c r="Q276" s="50">
        <v>0</v>
      </c>
      <c r="R276" s="51">
        <v>0</v>
      </c>
      <c r="S276" s="52">
        <f t="shared" si="98"/>
        <v>76.685416480056148</v>
      </c>
      <c r="U276" s="96" t="s">
        <v>17</v>
      </c>
      <c r="V276" s="97">
        <v>2.4332117818646291</v>
      </c>
      <c r="W276" s="97">
        <v>0</v>
      </c>
      <c r="X276" s="97">
        <v>0</v>
      </c>
      <c r="Y276" s="97">
        <v>0</v>
      </c>
      <c r="Z276" s="97">
        <v>74.25220469819152</v>
      </c>
      <c r="AA276" s="97">
        <v>0</v>
      </c>
      <c r="AB276" s="97">
        <v>0</v>
      </c>
      <c r="AC276" s="98">
        <v>0</v>
      </c>
      <c r="AD276" s="97">
        <v>0</v>
      </c>
      <c r="AE276" s="97">
        <v>0</v>
      </c>
      <c r="AF276" s="97">
        <v>0</v>
      </c>
      <c r="AG276" s="97">
        <v>0</v>
      </c>
      <c r="AH276" s="97">
        <v>0</v>
      </c>
      <c r="AI276" s="99">
        <f t="shared" si="99"/>
        <v>76.685416480056148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260.16963465734307</v>
      </c>
      <c r="C277" s="43">
        <v>5325.3976048941267</v>
      </c>
      <c r="D277" s="43">
        <v>545.01955704226134</v>
      </c>
      <c r="E277" s="43">
        <v>0</v>
      </c>
      <c r="F277" s="236"/>
      <c r="G277" s="43">
        <v>0</v>
      </c>
      <c r="H277" s="53">
        <v>0</v>
      </c>
      <c r="I277" s="41">
        <f t="shared" si="97"/>
        <v>6130.5867965937314</v>
      </c>
      <c r="J277" s="1"/>
      <c r="K277" s="54" t="s">
        <v>19</v>
      </c>
      <c r="L277" s="43">
        <v>260.16963465734307</v>
      </c>
      <c r="M277" s="43">
        <v>5325.3976048941267</v>
      </c>
      <c r="N277" s="43">
        <v>545.01955704226134</v>
      </c>
      <c r="O277" s="43">
        <v>0</v>
      </c>
      <c r="P277" s="43">
        <v>0</v>
      </c>
      <c r="Q277" s="43">
        <v>0</v>
      </c>
      <c r="R277" s="44">
        <v>0</v>
      </c>
      <c r="S277" s="45">
        <f t="shared" si="98"/>
        <v>6130.5867965937314</v>
      </c>
      <c r="U277" s="100" t="s">
        <v>89</v>
      </c>
      <c r="V277" s="92">
        <v>260.16963465734307</v>
      </c>
      <c r="W277" s="92">
        <v>0</v>
      </c>
      <c r="X277" s="92">
        <v>0</v>
      </c>
      <c r="Y277" s="92">
        <v>5325.3976048941267</v>
      </c>
      <c r="Z277" s="92">
        <v>545.01955704226134</v>
      </c>
      <c r="AA277" s="92">
        <v>0</v>
      </c>
      <c r="AB277" s="92">
        <v>0</v>
      </c>
      <c r="AC277" s="93">
        <v>0</v>
      </c>
      <c r="AD277" s="92">
        <v>0</v>
      </c>
      <c r="AE277" s="92">
        <v>0</v>
      </c>
      <c r="AF277" s="92">
        <v>0</v>
      </c>
      <c r="AG277" s="92">
        <v>0</v>
      </c>
      <c r="AH277" s="92">
        <v>0</v>
      </c>
      <c r="AI277" s="95">
        <f t="shared" si="99"/>
        <v>6130.5867965937314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14.357121191474219</v>
      </c>
      <c r="C278" s="46">
        <v>1.3364816637378147</v>
      </c>
      <c r="D278" s="46">
        <v>1342.1193668351978</v>
      </c>
      <c r="E278" s="46">
        <v>4866.8939140662333</v>
      </c>
      <c r="F278" s="236"/>
      <c r="G278" s="46">
        <v>220.03265114635445</v>
      </c>
      <c r="H278" s="47">
        <v>0</v>
      </c>
      <c r="I278" s="48">
        <f t="shared" si="97"/>
        <v>6444.7395349029975</v>
      </c>
      <c r="J278" s="1"/>
      <c r="K278" s="49" t="s">
        <v>27</v>
      </c>
      <c r="L278" s="50">
        <v>14.357121191474219</v>
      </c>
      <c r="M278" s="50">
        <v>1.3364816637378147</v>
      </c>
      <c r="N278" s="50">
        <v>1342.1193668351978</v>
      </c>
      <c r="O278" s="50">
        <v>4866.8939140662333</v>
      </c>
      <c r="P278" s="50">
        <v>1.5885817015132912E-2</v>
      </c>
      <c r="Q278" s="50">
        <v>220.03265114635445</v>
      </c>
      <c r="R278" s="51">
        <v>0</v>
      </c>
      <c r="S278" s="52">
        <f t="shared" si="98"/>
        <v>6444.7554207200128</v>
      </c>
      <c r="U278" s="96" t="s">
        <v>27</v>
      </c>
      <c r="V278" s="97">
        <v>12.57616013085568</v>
      </c>
      <c r="W278" s="97">
        <v>1.7809610606185398</v>
      </c>
      <c r="X278" s="97">
        <v>220.03265114635445</v>
      </c>
      <c r="Y278" s="97">
        <v>1.3364816637378147</v>
      </c>
      <c r="Z278" s="97">
        <v>1342.1193668351978</v>
      </c>
      <c r="AA278" s="97">
        <v>4866.872742079483</v>
      </c>
      <c r="AB278" s="97">
        <v>1.5885817015132912E-2</v>
      </c>
      <c r="AC278" s="98">
        <v>2.1171986750689403E-2</v>
      </c>
      <c r="AD278" s="97">
        <v>0</v>
      </c>
      <c r="AE278" s="97">
        <v>0</v>
      </c>
      <c r="AF278" s="97">
        <v>0</v>
      </c>
      <c r="AG278" s="97">
        <v>0</v>
      </c>
      <c r="AH278" s="97">
        <v>2.1171986750689403E-2</v>
      </c>
      <c r="AI278" s="99">
        <f t="shared" si="99"/>
        <v>6444.7554207200137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2.9625809979328435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2.9625809979328435</v>
      </c>
      <c r="J279" s="1"/>
      <c r="K279" s="54" t="s">
        <v>26</v>
      </c>
      <c r="L279" s="43">
        <v>2.9625809979328435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2.9625809979328435</v>
      </c>
      <c r="U279" s="100" t="s">
        <v>26</v>
      </c>
      <c r="V279" s="92">
        <v>2.9625809979328435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2.9625809979328435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0</v>
      </c>
      <c r="J280" s="1"/>
      <c r="K280" s="49" t="s">
        <v>23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0</v>
      </c>
      <c r="U280" s="96" t="s">
        <v>62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0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0</v>
      </c>
      <c r="C281" s="43">
        <v>0</v>
      </c>
      <c r="D281" s="43">
        <v>0</v>
      </c>
      <c r="E281" s="43">
        <v>17.781066206963068</v>
      </c>
      <c r="F281" s="236"/>
      <c r="G281" s="43">
        <v>0</v>
      </c>
      <c r="H281" s="53">
        <v>0</v>
      </c>
      <c r="I281" s="41">
        <f t="shared" si="97"/>
        <v>17.781066206963068</v>
      </c>
      <c r="J281" s="1"/>
      <c r="K281" s="54" t="s">
        <v>24</v>
      </c>
      <c r="L281" s="43">
        <v>0</v>
      </c>
      <c r="M281" s="43">
        <v>0</v>
      </c>
      <c r="N281" s="43">
        <v>0</v>
      </c>
      <c r="O281" s="43">
        <v>17.781066206963068</v>
      </c>
      <c r="P281" s="43">
        <v>90.610153747787962</v>
      </c>
      <c r="Q281" s="43">
        <v>0</v>
      </c>
      <c r="R281" s="44">
        <v>0</v>
      </c>
      <c r="S281" s="45">
        <f t="shared" si="98"/>
        <v>108.39121995475102</v>
      </c>
      <c r="U281" s="100" t="s">
        <v>24</v>
      </c>
      <c r="V281" s="92">
        <v>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90.610153747787962</v>
      </c>
      <c r="AC281" s="93">
        <v>17.781066206963068</v>
      </c>
      <c r="AD281" s="92">
        <v>0</v>
      </c>
      <c r="AE281" s="92">
        <v>0</v>
      </c>
      <c r="AF281" s="92">
        <v>0</v>
      </c>
      <c r="AG281" s="92">
        <v>0</v>
      </c>
      <c r="AH281" s="92">
        <v>17.781066206963068</v>
      </c>
      <c r="AI281" s="95">
        <f t="shared" si="99"/>
        <v>108.39121995475102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339.69509155854246</v>
      </c>
      <c r="C288" s="75">
        <f t="shared" ref="C288:H288" si="101">SUM(C267:C283)</f>
        <v>5359.0648037782175</v>
      </c>
      <c r="D288" s="75">
        <f t="shared" si="101"/>
        <v>2019.9388280177557</v>
      </c>
      <c r="E288" s="75">
        <f t="shared" si="101"/>
        <v>5040.1907566498094</v>
      </c>
      <c r="F288" s="75">
        <f t="shared" si="101"/>
        <v>0</v>
      </c>
      <c r="G288" s="75">
        <f t="shared" si="101"/>
        <v>220.03265114635445</v>
      </c>
      <c r="H288" s="76">
        <f t="shared" si="101"/>
        <v>0</v>
      </c>
      <c r="I288" s="41">
        <f t="shared" si="97"/>
        <v>12978.922131150677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339.69509155854246</v>
      </c>
      <c r="M288" s="75">
        <f t="shared" ref="M288:R288" si="102">SUM(M267:M283)</f>
        <v>5359.0648037782175</v>
      </c>
      <c r="N288" s="75">
        <f t="shared" si="102"/>
        <v>2019.9388280177557</v>
      </c>
      <c r="O288" s="75">
        <f t="shared" si="102"/>
        <v>5040.1907566498094</v>
      </c>
      <c r="P288" s="75">
        <f t="shared" si="102"/>
        <v>1561.2774536412637</v>
      </c>
      <c r="Q288" s="75">
        <f t="shared" si="102"/>
        <v>220.03265114635445</v>
      </c>
      <c r="R288" s="76">
        <f t="shared" si="102"/>
        <v>0</v>
      </c>
      <c r="S288" s="78">
        <f t="shared" si="98"/>
        <v>14540.199584791941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337.91413049792391</v>
      </c>
      <c r="W288" s="111">
        <f t="shared" ref="W288:AH288" si="103">SUM(W267:W283)</f>
        <v>1.7809610606185398</v>
      </c>
      <c r="X288" s="111">
        <f t="shared" si="103"/>
        <v>220.03265114635445</v>
      </c>
      <c r="Y288" s="111">
        <f t="shared" si="103"/>
        <v>5359.0648037782175</v>
      </c>
      <c r="Z288" s="111">
        <f t="shared" si="103"/>
        <v>2019.9388280177557</v>
      </c>
      <c r="AA288" s="111">
        <f t="shared" si="103"/>
        <v>4881.8342571361181</v>
      </c>
      <c r="AB288" s="111">
        <f t="shared" si="103"/>
        <v>1561.2774536412637</v>
      </c>
      <c r="AC288" s="111">
        <f t="shared" si="103"/>
        <v>158.35649951369135</v>
      </c>
      <c r="AD288" s="112">
        <f t="shared" si="103"/>
        <v>0</v>
      </c>
      <c r="AE288" s="112">
        <f t="shared" si="103"/>
        <v>0</v>
      </c>
      <c r="AF288" s="112">
        <f t="shared" si="103"/>
        <v>0</v>
      </c>
      <c r="AG288" s="112">
        <f t="shared" si="103"/>
        <v>0</v>
      </c>
      <c r="AH288" s="112">
        <f t="shared" si="103"/>
        <v>158.35649951369135</v>
      </c>
      <c r="AI288" s="113">
        <f t="shared" si="99"/>
        <v>14540.199584791942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2.6172827614339495E-2</v>
      </c>
      <c r="C289" s="114">
        <f t="shared" ref="C289:I289" si="104">C288/$I288</f>
        <v>0.4129052281557295</v>
      </c>
      <c r="D289" s="114">
        <f t="shared" si="104"/>
        <v>0.15563224801000275</v>
      </c>
      <c r="E289" s="114">
        <f t="shared" si="104"/>
        <v>0.3883366203848978</v>
      </c>
      <c r="F289" s="114">
        <f t="shared" si="104"/>
        <v>0</v>
      </c>
      <c r="G289" s="114">
        <f t="shared" si="104"/>
        <v>1.6953075835030605E-2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2.3362477906688463E-2</v>
      </c>
      <c r="M289" s="82">
        <f t="shared" ref="M289:S289" si="105">M288/$S288</f>
        <v>0.36856886128189292</v>
      </c>
      <c r="N289" s="82">
        <f t="shared" si="105"/>
        <v>0.1389209835971216</v>
      </c>
      <c r="O289" s="82">
        <f t="shared" si="105"/>
        <v>0.34663834751769884</v>
      </c>
      <c r="P289" s="82">
        <f t="shared" si="105"/>
        <v>0.10737661780614439</v>
      </c>
      <c r="Q289" s="82">
        <f t="shared" si="105"/>
        <v>1.5132711890453942E-2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2.6035608125492722E-2</v>
      </c>
      <c r="W289" s="118">
        <f t="shared" ref="W289:AC289" si="106">W288/$I288</f>
        <v>1.3721948884677101E-4</v>
      </c>
      <c r="X289" s="118">
        <f t="shared" si="106"/>
        <v>1.6953075835030605E-2</v>
      </c>
      <c r="Y289" s="118">
        <f t="shared" si="106"/>
        <v>0.4129052281557295</v>
      </c>
      <c r="Z289" s="118">
        <f t="shared" si="106"/>
        <v>0.15563224801000275</v>
      </c>
      <c r="AA289" s="118">
        <f t="shared" si="106"/>
        <v>0.37613556871716186</v>
      </c>
      <c r="AB289" s="118">
        <f t="shared" si="106"/>
        <v>0.120293306167085</v>
      </c>
      <c r="AC289" s="118">
        <f t="shared" si="106"/>
        <v>1.2201051667735977E-2</v>
      </c>
      <c r="AD289" s="118">
        <f t="shared" ref="AD289:AH289" si="107">AD288/$AI288</f>
        <v>0</v>
      </c>
      <c r="AE289" s="118">
        <f t="shared" si="107"/>
        <v>0</v>
      </c>
      <c r="AF289" s="118">
        <f t="shared" si="107"/>
        <v>0</v>
      </c>
      <c r="AG289" s="118">
        <f t="shared" si="107"/>
        <v>0</v>
      </c>
      <c r="AH289" s="118">
        <f t="shared" si="107"/>
        <v>1.0890944005976469E-2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/>
      <c r="G293" s="39">
        <v>0</v>
      </c>
      <c r="H293" s="40">
        <v>0</v>
      </c>
      <c r="I293" s="41">
        <f>SUM(B293:H293)</f>
        <v>0</v>
      </c>
      <c r="J293" s="1"/>
      <c r="K293" s="88" t="s">
        <v>7</v>
      </c>
      <c r="L293" s="39">
        <v>0</v>
      </c>
      <c r="M293" s="39">
        <v>0</v>
      </c>
      <c r="N293" s="39">
        <v>0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0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0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0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0</v>
      </c>
      <c r="C295" s="43">
        <v>0</v>
      </c>
      <c r="D295" s="43">
        <v>152.53343810826084</v>
      </c>
      <c r="E295" s="43">
        <v>0</v>
      </c>
      <c r="F295" s="236"/>
      <c r="G295" s="43">
        <v>0</v>
      </c>
      <c r="H295" s="53">
        <v>0</v>
      </c>
      <c r="I295" s="41">
        <f t="shared" si="108"/>
        <v>152.53343810826084</v>
      </c>
      <c r="J295" s="1"/>
      <c r="K295" s="54" t="s">
        <v>10</v>
      </c>
      <c r="L295" s="43">
        <v>0</v>
      </c>
      <c r="M295" s="43">
        <v>0</v>
      </c>
      <c r="N295" s="43">
        <v>152.53343810826084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152.53343810826084</v>
      </c>
      <c r="U295" s="100" t="s">
        <v>10</v>
      </c>
      <c r="V295" s="92">
        <v>0</v>
      </c>
      <c r="W295" s="92">
        <v>0</v>
      </c>
      <c r="X295" s="92">
        <v>0</v>
      </c>
      <c r="Y295" s="92">
        <v>0</v>
      </c>
      <c r="Z295" s="92">
        <v>152.53343810826084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152.53343810826084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122.96266273281165</v>
      </c>
      <c r="C297" s="43">
        <v>371.33389136854959</v>
      </c>
      <c r="D297" s="43">
        <v>49.058336029729041</v>
      </c>
      <c r="E297" s="43">
        <v>0</v>
      </c>
      <c r="F297" s="236"/>
      <c r="G297" s="43">
        <v>0</v>
      </c>
      <c r="H297" s="53">
        <v>0</v>
      </c>
      <c r="I297" s="41">
        <f t="shared" si="108"/>
        <v>543.35489013109031</v>
      </c>
      <c r="J297" s="1"/>
      <c r="K297" s="54" t="s">
        <v>16</v>
      </c>
      <c r="L297" s="43">
        <v>122.96266273281165</v>
      </c>
      <c r="M297" s="43">
        <v>371.33389136854959</v>
      </c>
      <c r="N297" s="43">
        <v>49.058336029729041</v>
      </c>
      <c r="O297" s="43">
        <v>0</v>
      </c>
      <c r="P297" s="43">
        <v>0</v>
      </c>
      <c r="Q297" s="43">
        <v>0</v>
      </c>
      <c r="R297" s="44">
        <v>0</v>
      </c>
      <c r="S297" s="45">
        <f t="shared" si="109"/>
        <v>543.35489013109031</v>
      </c>
      <c r="U297" s="100" t="s">
        <v>16</v>
      </c>
      <c r="V297" s="92">
        <v>112.19069234418906</v>
      </c>
      <c r="W297" s="92">
        <v>0</v>
      </c>
      <c r="X297" s="92">
        <v>0</v>
      </c>
      <c r="Y297" s="92">
        <v>371.33389136854959</v>
      </c>
      <c r="Z297" s="92">
        <v>49.058336029729041</v>
      </c>
      <c r="AA297" s="92">
        <v>0</v>
      </c>
      <c r="AB297" s="92">
        <v>0</v>
      </c>
      <c r="AC297" s="93">
        <v>10.771970388622572</v>
      </c>
      <c r="AD297" s="94">
        <v>10.771970388622572</v>
      </c>
      <c r="AE297" s="94">
        <v>0</v>
      </c>
      <c r="AF297" s="94">
        <v>0</v>
      </c>
      <c r="AG297" s="94">
        <v>0</v>
      </c>
      <c r="AH297" s="94">
        <v>0</v>
      </c>
      <c r="AI297" s="95">
        <f t="shared" si="110"/>
        <v>543.3548901310902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4.5186214922016799</v>
      </c>
      <c r="C298" s="46">
        <v>12.477557075056927</v>
      </c>
      <c r="D298" s="46">
        <v>41.027029230331131</v>
      </c>
      <c r="E298" s="46">
        <v>0</v>
      </c>
      <c r="F298" s="236"/>
      <c r="G298" s="46">
        <v>0</v>
      </c>
      <c r="H298" s="47">
        <v>0</v>
      </c>
      <c r="I298" s="48">
        <f t="shared" si="108"/>
        <v>58.023207797589734</v>
      </c>
      <c r="J298" s="1"/>
      <c r="K298" s="49" t="s">
        <v>15</v>
      </c>
      <c r="L298" s="50">
        <v>4.5186214922016799</v>
      </c>
      <c r="M298" s="50">
        <v>12.477557075056927</v>
      </c>
      <c r="N298" s="50">
        <v>41.027029230331131</v>
      </c>
      <c r="O298" s="50">
        <v>0</v>
      </c>
      <c r="P298" s="50">
        <v>0</v>
      </c>
      <c r="Q298" s="50">
        <v>0</v>
      </c>
      <c r="R298" s="51">
        <v>0</v>
      </c>
      <c r="S298" s="52">
        <f t="shared" si="109"/>
        <v>58.023207797589734</v>
      </c>
      <c r="U298" s="96" t="s">
        <v>59</v>
      </c>
      <c r="V298" s="97">
        <v>4.5186214922016799</v>
      </c>
      <c r="W298" s="97">
        <v>0</v>
      </c>
      <c r="X298" s="97">
        <v>0</v>
      </c>
      <c r="Y298" s="97">
        <v>12.477557075056927</v>
      </c>
      <c r="Z298" s="97">
        <v>41.027029230331131</v>
      </c>
      <c r="AA298" s="97">
        <v>0</v>
      </c>
      <c r="AB298" s="97">
        <v>0</v>
      </c>
      <c r="AC298" s="98">
        <v>0</v>
      </c>
      <c r="AD298" s="97">
        <v>0</v>
      </c>
      <c r="AE298" s="97">
        <v>0</v>
      </c>
      <c r="AF298" s="97">
        <v>0</v>
      </c>
      <c r="AG298" s="97">
        <v>0</v>
      </c>
      <c r="AH298" s="97">
        <v>0</v>
      </c>
      <c r="AI298" s="99">
        <f t="shared" si="110"/>
        <v>58.023207797589734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1.6587201714762343</v>
      </c>
      <c r="F299" s="236"/>
      <c r="G299" s="43">
        <v>0</v>
      </c>
      <c r="H299" s="53">
        <v>0</v>
      </c>
      <c r="I299" s="41">
        <f t="shared" si="108"/>
        <v>1.6587201714762343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1.6587201714762343</v>
      </c>
      <c r="P299" s="43">
        <v>1038.8870316978196</v>
      </c>
      <c r="Q299" s="43">
        <v>0</v>
      </c>
      <c r="R299" s="44">
        <v>0</v>
      </c>
      <c r="S299" s="45">
        <f t="shared" si="109"/>
        <v>1040.5457518692958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2.6546131739073543E-3</v>
      </c>
      <c r="AB299" s="92">
        <v>1038.8870316978196</v>
      </c>
      <c r="AC299" s="93">
        <v>1.6560655583023269</v>
      </c>
      <c r="AD299" s="92">
        <v>0</v>
      </c>
      <c r="AE299" s="92">
        <v>0</v>
      </c>
      <c r="AF299" s="92">
        <v>0</v>
      </c>
      <c r="AG299" s="92">
        <v>0</v>
      </c>
      <c r="AH299" s="92">
        <v>1.6560655583023269</v>
      </c>
      <c r="AI299" s="95">
        <f t="shared" si="110"/>
        <v>1040.5457518692958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0.28844568674397003</v>
      </c>
      <c r="F300" s="236"/>
      <c r="G300" s="46">
        <v>0</v>
      </c>
      <c r="H300" s="47">
        <v>0</v>
      </c>
      <c r="I300" s="48">
        <f t="shared" si="108"/>
        <v>0.28844568674397003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0.28844568674397003</v>
      </c>
      <c r="P300" s="50">
        <v>13.816506553893332</v>
      </c>
      <c r="Q300" s="50">
        <v>0</v>
      </c>
      <c r="R300" s="51">
        <v>0</v>
      </c>
      <c r="S300" s="52">
        <f t="shared" si="109"/>
        <v>14.104952240637301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0.28844568674397003</v>
      </c>
      <c r="AB300" s="97">
        <v>13.816506553893332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14.104952240637301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0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0.54648799179723317</v>
      </c>
      <c r="C302" s="46">
        <v>15.848151762119778</v>
      </c>
      <c r="D302" s="46">
        <v>106.56515840046056</v>
      </c>
      <c r="E302" s="46">
        <v>40.986599384792505</v>
      </c>
      <c r="F302" s="236"/>
      <c r="G302" s="46">
        <v>0</v>
      </c>
      <c r="H302" s="47">
        <v>0</v>
      </c>
      <c r="I302" s="48">
        <f t="shared" si="108"/>
        <v>163.94639753917008</v>
      </c>
      <c r="J302" s="1"/>
      <c r="K302" s="49" t="s">
        <v>17</v>
      </c>
      <c r="L302" s="50">
        <v>0.54648799179723317</v>
      </c>
      <c r="M302" s="50">
        <v>15.848151762119778</v>
      </c>
      <c r="N302" s="50">
        <v>106.56515840046056</v>
      </c>
      <c r="O302" s="50">
        <v>40.986599384792505</v>
      </c>
      <c r="P302" s="50">
        <v>34.171672741006567</v>
      </c>
      <c r="Q302" s="50">
        <v>0</v>
      </c>
      <c r="R302" s="51">
        <v>0</v>
      </c>
      <c r="S302" s="52">
        <f t="shared" si="109"/>
        <v>198.11807028017665</v>
      </c>
      <c r="U302" s="96" t="s">
        <v>17</v>
      </c>
      <c r="V302" s="97">
        <v>0.54648799179723317</v>
      </c>
      <c r="W302" s="97">
        <v>0</v>
      </c>
      <c r="X302" s="97">
        <v>0</v>
      </c>
      <c r="Y302" s="97">
        <v>15.848151762119778</v>
      </c>
      <c r="Z302" s="97">
        <v>106.56515840046056</v>
      </c>
      <c r="AA302" s="97">
        <v>7.650831885161276</v>
      </c>
      <c r="AB302" s="97">
        <v>34.171672741006567</v>
      </c>
      <c r="AC302" s="98">
        <v>33.335767499631238</v>
      </c>
      <c r="AD302" s="97">
        <v>0</v>
      </c>
      <c r="AE302" s="97">
        <v>0</v>
      </c>
      <c r="AF302" s="97">
        <v>0</v>
      </c>
      <c r="AG302" s="97">
        <v>0</v>
      </c>
      <c r="AH302" s="97">
        <v>33.335767499631238</v>
      </c>
      <c r="AI302" s="99">
        <f t="shared" si="110"/>
        <v>198.11807028017665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753.63099440194787</v>
      </c>
      <c r="C303" s="43">
        <v>8211.0325817778994</v>
      </c>
      <c r="D303" s="43">
        <v>3312.2227077696525</v>
      </c>
      <c r="E303" s="43">
        <v>30.032634815835067</v>
      </c>
      <c r="F303" s="236"/>
      <c r="G303" s="43">
        <v>0</v>
      </c>
      <c r="H303" s="53">
        <v>0</v>
      </c>
      <c r="I303" s="41">
        <f t="shared" si="108"/>
        <v>12306.918918765336</v>
      </c>
      <c r="J303" s="1"/>
      <c r="K303" s="54" t="s">
        <v>19</v>
      </c>
      <c r="L303" s="43">
        <v>753.63099440194787</v>
      </c>
      <c r="M303" s="43">
        <v>8211.0325817778994</v>
      </c>
      <c r="N303" s="43">
        <v>3312.2227077696525</v>
      </c>
      <c r="O303" s="43">
        <v>30.032634815835067</v>
      </c>
      <c r="P303" s="43">
        <v>33.536723403906599</v>
      </c>
      <c r="Q303" s="43">
        <v>0</v>
      </c>
      <c r="R303" s="44">
        <v>0</v>
      </c>
      <c r="S303" s="45">
        <f t="shared" si="109"/>
        <v>12340.455642169241</v>
      </c>
      <c r="U303" s="100" t="s">
        <v>89</v>
      </c>
      <c r="V303" s="92">
        <v>742.14435092766757</v>
      </c>
      <c r="W303" s="92">
        <v>3.5961878896757202</v>
      </c>
      <c r="X303" s="92">
        <v>0</v>
      </c>
      <c r="Y303" s="92">
        <v>8211.0325817778994</v>
      </c>
      <c r="Z303" s="92">
        <v>3312.2227077696525</v>
      </c>
      <c r="AA303" s="92">
        <v>1.5139843326272588</v>
      </c>
      <c r="AB303" s="92">
        <v>33.536723403906599</v>
      </c>
      <c r="AC303" s="93">
        <v>36.40910606781248</v>
      </c>
      <c r="AD303" s="92">
        <v>7.8904555846046689</v>
      </c>
      <c r="AE303" s="92">
        <v>0</v>
      </c>
      <c r="AF303" s="92">
        <v>0</v>
      </c>
      <c r="AG303" s="92">
        <v>0</v>
      </c>
      <c r="AH303" s="92">
        <v>28.518650483207807</v>
      </c>
      <c r="AI303" s="95">
        <f t="shared" si="110"/>
        <v>12340.455642169241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461.5731333859593</v>
      </c>
      <c r="C304" s="46">
        <v>275.57244124830908</v>
      </c>
      <c r="D304" s="46">
        <v>587.90168361966391</v>
      </c>
      <c r="E304" s="46">
        <v>5318.6010663927673</v>
      </c>
      <c r="F304" s="236"/>
      <c r="G304" s="46">
        <v>514.33176437017903</v>
      </c>
      <c r="H304" s="47">
        <v>0</v>
      </c>
      <c r="I304" s="48">
        <f t="shared" si="108"/>
        <v>7157.980089016879</v>
      </c>
      <c r="J304" s="1"/>
      <c r="K304" s="49" t="s">
        <v>27</v>
      </c>
      <c r="L304" s="50">
        <v>461.5731333859593</v>
      </c>
      <c r="M304" s="50">
        <v>275.57244124830908</v>
      </c>
      <c r="N304" s="50">
        <v>587.90168361966391</v>
      </c>
      <c r="O304" s="50">
        <v>5318.6010663927673</v>
      </c>
      <c r="P304" s="50">
        <v>100.64494005639924</v>
      </c>
      <c r="Q304" s="50">
        <v>514.33176437017903</v>
      </c>
      <c r="R304" s="51">
        <v>0</v>
      </c>
      <c r="S304" s="52">
        <f t="shared" si="109"/>
        <v>7258.6250290732778</v>
      </c>
      <c r="U304" s="96" t="s">
        <v>27</v>
      </c>
      <c r="V304" s="97">
        <v>44.403938523196757</v>
      </c>
      <c r="W304" s="97">
        <v>409.46382444938058</v>
      </c>
      <c r="X304" s="97">
        <v>514.33176437017903</v>
      </c>
      <c r="Y304" s="97">
        <v>275.57244124830908</v>
      </c>
      <c r="Z304" s="97">
        <v>439.43836132646709</v>
      </c>
      <c r="AA304" s="97">
        <v>4951.7031111735369</v>
      </c>
      <c r="AB304" s="97">
        <v>100.64494005639924</v>
      </c>
      <c r="AC304" s="98">
        <v>523.06664792580943</v>
      </c>
      <c r="AD304" s="97">
        <v>7.7053704133819947</v>
      </c>
      <c r="AE304" s="97">
        <v>295.1684318461584</v>
      </c>
      <c r="AF304" s="97">
        <v>0</v>
      </c>
      <c r="AG304" s="97">
        <v>148.46332229319697</v>
      </c>
      <c r="AH304" s="97">
        <v>71.729523373072041</v>
      </c>
      <c r="AI304" s="99">
        <f t="shared" si="110"/>
        <v>7258.6250290732778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20.624986765199036</v>
      </c>
      <c r="C305" s="43">
        <v>0</v>
      </c>
      <c r="D305" s="43">
        <v>1106.4462961040524</v>
      </c>
      <c r="E305" s="43">
        <v>0</v>
      </c>
      <c r="F305" s="236"/>
      <c r="G305" s="43">
        <v>0</v>
      </c>
      <c r="H305" s="53">
        <v>0</v>
      </c>
      <c r="I305" s="41">
        <f t="shared" si="108"/>
        <v>1127.0712828692515</v>
      </c>
      <c r="J305" s="1"/>
      <c r="K305" s="54" t="s">
        <v>26</v>
      </c>
      <c r="L305" s="43">
        <v>20.624986765199036</v>
      </c>
      <c r="M305" s="43">
        <v>0</v>
      </c>
      <c r="N305" s="43">
        <v>1106.4462961040524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1127.0712828692515</v>
      </c>
      <c r="U305" s="100" t="s">
        <v>26</v>
      </c>
      <c r="V305" s="92">
        <v>20.100702831979294</v>
      </c>
      <c r="W305" s="92">
        <v>0</v>
      </c>
      <c r="X305" s="92">
        <v>0</v>
      </c>
      <c r="Y305" s="92">
        <v>0</v>
      </c>
      <c r="Z305" s="92">
        <v>973.43233560747638</v>
      </c>
      <c r="AA305" s="92">
        <v>0</v>
      </c>
      <c r="AB305" s="92">
        <v>0</v>
      </c>
      <c r="AC305" s="93">
        <v>133.53824442979615</v>
      </c>
      <c r="AD305" s="92">
        <v>0.52428393321973654</v>
      </c>
      <c r="AE305" s="92">
        <v>0</v>
      </c>
      <c r="AF305" s="92">
        <v>0</v>
      </c>
      <c r="AG305" s="92">
        <v>133.01396049657612</v>
      </c>
      <c r="AH305" s="92">
        <v>0</v>
      </c>
      <c r="AI305" s="95">
        <f t="shared" si="110"/>
        <v>1127.0712828692519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0</v>
      </c>
      <c r="C306" s="46">
        <v>3.1753200485899274E-2</v>
      </c>
      <c r="D306" s="46">
        <v>0</v>
      </c>
      <c r="E306" s="46">
        <v>0</v>
      </c>
      <c r="F306" s="236"/>
      <c r="G306" s="46">
        <v>0</v>
      </c>
      <c r="H306" s="47">
        <v>0</v>
      </c>
      <c r="I306" s="48">
        <f t="shared" si="108"/>
        <v>3.1753200485899274E-2</v>
      </c>
      <c r="J306" s="1"/>
      <c r="K306" s="49" t="s">
        <v>23</v>
      </c>
      <c r="L306" s="50">
        <v>0</v>
      </c>
      <c r="M306" s="50">
        <v>3.1753200485899274E-2</v>
      </c>
      <c r="N306" s="50">
        <v>0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3.1753200485899274E-2</v>
      </c>
      <c r="U306" s="96" t="s">
        <v>62</v>
      </c>
      <c r="V306" s="97">
        <v>0</v>
      </c>
      <c r="W306" s="97">
        <v>0</v>
      </c>
      <c r="X306" s="97">
        <v>0</v>
      </c>
      <c r="Y306" s="97">
        <v>3.1753200485899274E-2</v>
      </c>
      <c r="Z306" s="97">
        <v>0</v>
      </c>
      <c r="AA306" s="97">
        <v>0</v>
      </c>
      <c r="AB306" s="97">
        <v>0</v>
      </c>
      <c r="AC306" s="98">
        <v>0</v>
      </c>
      <c r="AD306" s="97">
        <v>0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3.1753200485899274E-2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358.16925580579789</v>
      </c>
      <c r="C307" s="43">
        <v>180.65432214134924</v>
      </c>
      <c r="D307" s="43">
        <v>8.9781009633516735</v>
      </c>
      <c r="E307" s="43">
        <v>0</v>
      </c>
      <c r="F307" s="236"/>
      <c r="G307" s="43">
        <v>0</v>
      </c>
      <c r="H307" s="53">
        <v>0</v>
      </c>
      <c r="I307" s="41">
        <f t="shared" si="108"/>
        <v>547.80167891049882</v>
      </c>
      <c r="J307" s="1"/>
      <c r="K307" s="54" t="s">
        <v>24</v>
      </c>
      <c r="L307" s="43">
        <v>358.16925580579789</v>
      </c>
      <c r="M307" s="43">
        <v>180.65432214134924</v>
      </c>
      <c r="N307" s="43">
        <v>8.9781009633516735</v>
      </c>
      <c r="O307" s="43">
        <v>0</v>
      </c>
      <c r="P307" s="43">
        <v>62.352419216781605</v>
      </c>
      <c r="Q307" s="43">
        <v>0</v>
      </c>
      <c r="R307" s="44">
        <v>0</v>
      </c>
      <c r="S307" s="45">
        <f t="shared" si="109"/>
        <v>610.15409812728046</v>
      </c>
      <c r="U307" s="100" t="s">
        <v>24</v>
      </c>
      <c r="V307" s="92">
        <v>358.16925580579789</v>
      </c>
      <c r="W307" s="92">
        <v>0</v>
      </c>
      <c r="X307" s="92">
        <v>0</v>
      </c>
      <c r="Y307" s="92">
        <v>180.65432214134924</v>
      </c>
      <c r="Z307" s="92">
        <v>8.9781009633516735</v>
      </c>
      <c r="AA307" s="92">
        <v>0</v>
      </c>
      <c r="AB307" s="92">
        <v>62.352419216781605</v>
      </c>
      <c r="AC307" s="93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610.15409812728046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0.17565356811700439</v>
      </c>
      <c r="C308" s="46">
        <v>8.8596594390816116E-2</v>
      </c>
      <c r="D308" s="46">
        <v>4.4030453300059787E-3</v>
      </c>
      <c r="E308" s="46">
        <v>0</v>
      </c>
      <c r="F308" s="236"/>
      <c r="G308" s="46">
        <v>0</v>
      </c>
      <c r="H308" s="47">
        <v>0</v>
      </c>
      <c r="I308" s="48">
        <f t="shared" si="108"/>
        <v>0.26865320783782648</v>
      </c>
      <c r="J308" s="1"/>
      <c r="K308" s="49" t="s">
        <v>22</v>
      </c>
      <c r="L308" s="50">
        <v>0.17565356811700439</v>
      </c>
      <c r="M308" s="50">
        <v>8.8596594390816116E-2</v>
      </c>
      <c r="N308" s="50">
        <v>4.4030453300059787E-3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0.26865320783782648</v>
      </c>
      <c r="U308" s="96" t="s">
        <v>63</v>
      </c>
      <c r="V308" s="97">
        <v>0.17565356811700439</v>
      </c>
      <c r="W308" s="97">
        <v>0</v>
      </c>
      <c r="X308" s="97">
        <v>0</v>
      </c>
      <c r="Y308" s="97">
        <v>8.8596594390816116E-2</v>
      </c>
      <c r="Z308" s="97">
        <v>4.4030453300059787E-3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0.26865320783782648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46.860531715326005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46.860531715326005</v>
      </c>
      <c r="J309" s="1"/>
      <c r="K309" s="55" t="s">
        <v>66</v>
      </c>
      <c r="L309" s="43">
        <v>46.860531715326005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46.860531715326005</v>
      </c>
      <c r="U309" s="101" t="s">
        <v>64</v>
      </c>
      <c r="V309" s="92">
        <v>39.85155252179905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7.0009929072352559</v>
      </c>
      <c r="AD309" s="94">
        <v>7.0009929072352559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46.852545429034308</v>
      </c>
      <c r="AJ309">
        <f t="shared" si="111"/>
        <v>7.9862862916968425E-3</v>
      </c>
      <c r="AS309"/>
      <c r="BH309"/>
    </row>
    <row r="310" spans="1:60">
      <c r="A310" s="28" t="s">
        <v>25</v>
      </c>
      <c r="B310" s="56">
        <v>46.860531715326005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46.860531715326005</v>
      </c>
      <c r="J310" s="1"/>
      <c r="K310" s="59" t="s">
        <v>25</v>
      </c>
      <c r="L310" s="60">
        <v>46.860531715326005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46.860531715326005</v>
      </c>
      <c r="U310" s="102" t="s">
        <v>68</v>
      </c>
      <c r="V310" s="103">
        <v>39.85155252179905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7.008979193526959</v>
      </c>
      <c r="AD310" s="103">
        <v>7.008979193526959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46.860531715326012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1769.0623278591579</v>
      </c>
      <c r="C314" s="75">
        <f t="shared" ref="C314:H314" si="112">SUM(C293:C309)</f>
        <v>9067.0392951681606</v>
      </c>
      <c r="D314" s="75">
        <f t="shared" si="112"/>
        <v>5364.7371532708321</v>
      </c>
      <c r="E314" s="75">
        <f t="shared" si="112"/>
        <v>5391.5674664516155</v>
      </c>
      <c r="F314" s="75">
        <f t="shared" si="112"/>
        <v>0</v>
      </c>
      <c r="G314" s="75">
        <f t="shared" si="112"/>
        <v>514.33176437017903</v>
      </c>
      <c r="H314" s="76">
        <f t="shared" si="112"/>
        <v>0</v>
      </c>
      <c r="I314" s="41">
        <f t="shared" si="108"/>
        <v>22106.738007119944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1769.0623278591579</v>
      </c>
      <c r="M314" s="75">
        <f t="shared" ref="M314:R314" si="113">SUM(M293:M309)</f>
        <v>9067.0392951681606</v>
      </c>
      <c r="N314" s="75">
        <f t="shared" si="113"/>
        <v>5364.7371532708321</v>
      </c>
      <c r="O314" s="75">
        <f t="shared" si="113"/>
        <v>5391.5674664516155</v>
      </c>
      <c r="P314" s="75">
        <f t="shared" si="113"/>
        <v>1283.4092936698069</v>
      </c>
      <c r="Q314" s="75">
        <f t="shared" si="113"/>
        <v>514.33176437017903</v>
      </c>
      <c r="R314" s="76">
        <f t="shared" si="113"/>
        <v>0</v>
      </c>
      <c r="S314" s="78">
        <f t="shared" si="109"/>
        <v>23390.147300789751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1322.1012560067456</v>
      </c>
      <c r="W314" s="111">
        <f t="shared" ref="W314:AH314" si="114">SUM(W293:W309)</f>
        <v>413.0600123390563</v>
      </c>
      <c r="X314" s="111">
        <f t="shared" si="114"/>
        <v>514.33176437017903</v>
      </c>
      <c r="Y314" s="111">
        <f t="shared" si="114"/>
        <v>9067.0392951681606</v>
      </c>
      <c r="Z314" s="111">
        <f t="shared" si="114"/>
        <v>5083.2598704810589</v>
      </c>
      <c r="AA314" s="111">
        <f t="shared" si="114"/>
        <v>4961.159027691243</v>
      </c>
      <c r="AB314" s="111">
        <f t="shared" si="114"/>
        <v>1283.4092936698069</v>
      </c>
      <c r="AC314" s="111">
        <f t="shared" si="114"/>
        <v>745.77879477720944</v>
      </c>
      <c r="AD314" s="112">
        <f t="shared" si="114"/>
        <v>33.893073227064228</v>
      </c>
      <c r="AE314" s="112">
        <f t="shared" si="114"/>
        <v>295.1684318461584</v>
      </c>
      <c r="AF314" s="112">
        <f t="shared" si="114"/>
        <v>0</v>
      </c>
      <c r="AG314" s="112">
        <f t="shared" si="114"/>
        <v>281.47728278977308</v>
      </c>
      <c r="AH314" s="112">
        <f t="shared" si="114"/>
        <v>135.24000691421341</v>
      </c>
      <c r="AI314" s="113">
        <f t="shared" si="110"/>
        <v>23390.13931450346</v>
      </c>
      <c r="AJ314">
        <f t="shared" si="111"/>
        <v>7.9862862912705168E-3</v>
      </c>
      <c r="AS314"/>
      <c r="BH314"/>
    </row>
    <row r="315" spans="1:60" s="4" customFormat="1" ht="15" thickBot="1">
      <c r="A315" s="32" t="s">
        <v>87</v>
      </c>
      <c r="B315" s="114">
        <f>B314/$I314</f>
        <v>8.0023670940931851E-2</v>
      </c>
      <c r="C315" s="114">
        <f t="shared" ref="C315:I315" si="115">C314/$I314</f>
        <v>0.41014822233148679</v>
      </c>
      <c r="D315" s="114">
        <f t="shared" si="115"/>
        <v>0.24267429919072658</v>
      </c>
      <c r="E315" s="114">
        <f t="shared" si="115"/>
        <v>0.24388797047828345</v>
      </c>
      <c r="F315" s="114">
        <f t="shared" si="115"/>
        <v>0</v>
      </c>
      <c r="G315" s="114">
        <f t="shared" si="115"/>
        <v>2.3265837058571354E-2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7.5632799789996485E-2</v>
      </c>
      <c r="M315" s="82">
        <f t="shared" ref="M315:S315" si="116">M314/$S314</f>
        <v>0.38764353120863065</v>
      </c>
      <c r="N315" s="82">
        <f t="shared" si="116"/>
        <v>0.22935884431517434</v>
      </c>
      <c r="O315" s="82">
        <f t="shared" si="116"/>
        <v>0.23050592187889185</v>
      </c>
      <c r="P315" s="82">
        <f t="shared" si="116"/>
        <v>5.486965418240327E-2</v>
      </c>
      <c r="Q315" s="82">
        <f t="shared" si="116"/>
        <v>2.1989248624903399E-2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5.9805352358223762E-2</v>
      </c>
      <c r="W315" s="118">
        <f t="shared" ref="W315:AC315" si="117">W314/$I314</f>
        <v>1.8684801539061147E-2</v>
      </c>
      <c r="X315" s="118">
        <f t="shared" si="117"/>
        <v>2.3265837058571354E-2</v>
      </c>
      <c r="Y315" s="118">
        <f t="shared" si="117"/>
        <v>0.41014822233148679</v>
      </c>
      <c r="Z315" s="118">
        <f t="shared" si="117"/>
        <v>0.22994165257867927</v>
      </c>
      <c r="AA315" s="118">
        <f t="shared" si="117"/>
        <v>0.22441841153106334</v>
      </c>
      <c r="AB315" s="118">
        <f t="shared" si="117"/>
        <v>5.8055118455579362E-2</v>
      </c>
      <c r="AC315" s="118">
        <f t="shared" si="117"/>
        <v>3.3735361342637507E-2</v>
      </c>
      <c r="AD315" s="118">
        <f t="shared" ref="AD315:AH315" si="118">AD314/$AI314</f>
        <v>1.4490325504837092E-3</v>
      </c>
      <c r="AE315" s="118">
        <f t="shared" si="118"/>
        <v>1.2619353304284688E-2</v>
      </c>
      <c r="AF315" s="118">
        <f t="shared" si="118"/>
        <v>0</v>
      </c>
      <c r="AG315" s="118">
        <f t="shared" si="118"/>
        <v>1.2034014804488071E-2</v>
      </c>
      <c r="AH315" s="118">
        <f t="shared" si="118"/>
        <v>5.7819239593137227E-3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4853.7806186696143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4853.7806186696143</v>
      </c>
      <c r="J319" s="1"/>
      <c r="K319" s="88" t="s">
        <v>7</v>
      </c>
      <c r="L319" s="39">
        <v>0</v>
      </c>
      <c r="M319" s="39">
        <v>4853.7806186696143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4853.7806186696143</v>
      </c>
      <c r="U319" s="91" t="s">
        <v>7</v>
      </c>
      <c r="V319" s="92">
        <v>0</v>
      </c>
      <c r="W319" s="92">
        <v>0</v>
      </c>
      <c r="X319" s="92">
        <v>0</v>
      </c>
      <c r="Y319" s="92">
        <v>4853.7806186696143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4853.7806186696143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0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0</v>
      </c>
      <c r="J320" s="1"/>
      <c r="K320" s="49" t="s">
        <v>8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0</v>
      </c>
      <c r="U320" s="96" t="s">
        <v>8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0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38.612908044815278</v>
      </c>
      <c r="C323" s="43">
        <v>228.15705619094575</v>
      </c>
      <c r="D323" s="43">
        <v>2.6068726146817047</v>
      </c>
      <c r="E323" s="43">
        <v>0</v>
      </c>
      <c r="F323" s="236"/>
      <c r="G323" s="43">
        <v>0</v>
      </c>
      <c r="H323" s="53">
        <v>0</v>
      </c>
      <c r="I323" s="41">
        <f t="shared" si="119"/>
        <v>269.37683685044277</v>
      </c>
      <c r="J323" s="1"/>
      <c r="K323" s="54" t="s">
        <v>16</v>
      </c>
      <c r="L323" s="43">
        <v>38.612908044815278</v>
      </c>
      <c r="M323" s="43">
        <v>228.15705619094575</v>
      </c>
      <c r="N323" s="43">
        <v>2.6068726146817047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269.37683685044277</v>
      </c>
      <c r="U323" s="100" t="s">
        <v>16</v>
      </c>
      <c r="V323" s="92">
        <v>38.612908044815278</v>
      </c>
      <c r="W323" s="92">
        <v>0</v>
      </c>
      <c r="X323" s="92">
        <v>0</v>
      </c>
      <c r="Y323" s="92">
        <v>228.15705619094575</v>
      </c>
      <c r="Z323" s="92">
        <v>2.6068726146817047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269.37683685044277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5.3582119261729186</v>
      </c>
      <c r="C324" s="46">
        <v>0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5.3582119261729186</v>
      </c>
      <c r="J324" s="1"/>
      <c r="K324" s="49" t="s">
        <v>15</v>
      </c>
      <c r="L324" s="50">
        <v>5.3582119261729186</v>
      </c>
      <c r="M324" s="50">
        <v>0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5.3582119261729186</v>
      </c>
      <c r="U324" s="96" t="s">
        <v>59</v>
      </c>
      <c r="V324" s="97">
        <v>5.3582119261729186</v>
      </c>
      <c r="W324" s="97">
        <v>0</v>
      </c>
      <c r="X324" s="97">
        <v>0</v>
      </c>
      <c r="Y324" s="97">
        <v>0</v>
      </c>
      <c r="Z324" s="97">
        <v>0</v>
      </c>
      <c r="AA324" s="97">
        <v>0</v>
      </c>
      <c r="AB324" s="97">
        <v>0</v>
      </c>
      <c r="AC324" s="98">
        <v>0</v>
      </c>
      <c r="AD324" s="97">
        <v>0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5.3582119261729186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0.18273021273577175</v>
      </c>
      <c r="F325" s="236"/>
      <c r="G325" s="43">
        <v>0</v>
      </c>
      <c r="H325" s="53">
        <v>0</v>
      </c>
      <c r="I325" s="41">
        <f t="shared" si="119"/>
        <v>0.18273021273577175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0.18273021273577175</v>
      </c>
      <c r="P325" s="43">
        <v>133.68973634387913</v>
      </c>
      <c r="Q325" s="43">
        <v>0</v>
      </c>
      <c r="R325" s="44">
        <v>0</v>
      </c>
      <c r="S325" s="45">
        <f t="shared" si="120"/>
        <v>133.87246655661491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2.5123310641948413E-4</v>
      </c>
      <c r="AB325" s="92">
        <v>133.68973634387913</v>
      </c>
      <c r="AC325" s="93">
        <v>0.18247897962935228</v>
      </c>
      <c r="AD325" s="92">
        <v>0</v>
      </c>
      <c r="AE325" s="92">
        <v>0</v>
      </c>
      <c r="AF325" s="92">
        <v>0</v>
      </c>
      <c r="AG325" s="92">
        <v>0</v>
      </c>
      <c r="AH325" s="92">
        <v>0.18247897962935228</v>
      </c>
      <c r="AI325" s="95">
        <f t="shared" si="121"/>
        <v>133.87246655661491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13.556903551149066</v>
      </c>
      <c r="Q326" s="50">
        <v>0</v>
      </c>
      <c r="R326" s="51">
        <v>0</v>
      </c>
      <c r="S326" s="52">
        <f t="shared" si="120"/>
        <v>13.556903551149066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13.556903551149066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13.556903551149066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0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1.8071656464544368</v>
      </c>
      <c r="C328" s="46">
        <v>0</v>
      </c>
      <c r="D328" s="46">
        <v>19.98512597255494</v>
      </c>
      <c r="E328" s="46">
        <v>0</v>
      </c>
      <c r="F328" s="236"/>
      <c r="G328" s="46">
        <v>0</v>
      </c>
      <c r="H328" s="47">
        <v>0</v>
      </c>
      <c r="I328" s="48">
        <f t="shared" si="119"/>
        <v>21.792291619009376</v>
      </c>
      <c r="J328" s="1"/>
      <c r="K328" s="49" t="s">
        <v>17</v>
      </c>
      <c r="L328" s="50">
        <v>1.8071656464544368</v>
      </c>
      <c r="M328" s="50">
        <v>0</v>
      </c>
      <c r="N328" s="50">
        <v>19.98512597255494</v>
      </c>
      <c r="O328" s="50">
        <v>0</v>
      </c>
      <c r="P328" s="50">
        <v>2.8717463414634201</v>
      </c>
      <c r="Q328" s="50">
        <v>0</v>
      </c>
      <c r="R328" s="51">
        <v>0</v>
      </c>
      <c r="S328" s="52">
        <f t="shared" si="120"/>
        <v>24.664037960472797</v>
      </c>
      <c r="U328" s="96" t="s">
        <v>17</v>
      </c>
      <c r="V328" s="97">
        <v>1.8071656464544368</v>
      </c>
      <c r="W328" s="97">
        <v>0</v>
      </c>
      <c r="X328" s="97">
        <v>0</v>
      </c>
      <c r="Y328" s="97">
        <v>0</v>
      </c>
      <c r="Z328" s="97">
        <v>19.98512597255494</v>
      </c>
      <c r="AA328" s="97">
        <v>0</v>
      </c>
      <c r="AB328" s="97">
        <v>2.8717463414634201</v>
      </c>
      <c r="AC328" s="98">
        <v>0</v>
      </c>
      <c r="AD328" s="97">
        <v>0</v>
      </c>
      <c r="AE328" s="97">
        <v>0</v>
      </c>
      <c r="AF328" s="97">
        <v>0</v>
      </c>
      <c r="AG328" s="97">
        <v>0</v>
      </c>
      <c r="AH328" s="97">
        <v>0</v>
      </c>
      <c r="AI328" s="99">
        <f t="shared" si="121"/>
        <v>24.664037960472797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1308.5968142223628</v>
      </c>
      <c r="C329" s="43">
        <v>16270.146200363204</v>
      </c>
      <c r="D329" s="43">
        <v>2235.4478226379451</v>
      </c>
      <c r="E329" s="43">
        <v>1167.6887787992823</v>
      </c>
      <c r="F329" s="236"/>
      <c r="G329" s="43">
        <v>0</v>
      </c>
      <c r="H329" s="53">
        <v>0</v>
      </c>
      <c r="I329" s="41">
        <f t="shared" si="119"/>
        <v>20981.879616022794</v>
      </c>
      <c r="J329" s="1"/>
      <c r="K329" s="54" t="s">
        <v>19</v>
      </c>
      <c r="L329" s="43">
        <v>1308.5968142223628</v>
      </c>
      <c r="M329" s="43">
        <v>16270.146200363204</v>
      </c>
      <c r="N329" s="43">
        <v>2235.4478226379451</v>
      </c>
      <c r="O329" s="43">
        <v>1167.6887787992823</v>
      </c>
      <c r="P329" s="43">
        <v>5.716046193727264</v>
      </c>
      <c r="Q329" s="43">
        <v>0</v>
      </c>
      <c r="R329" s="44">
        <v>0</v>
      </c>
      <c r="S329" s="45">
        <f t="shared" si="120"/>
        <v>20987.595662216521</v>
      </c>
      <c r="U329" s="100" t="s">
        <v>89</v>
      </c>
      <c r="V329" s="92">
        <v>1308.5968142223628</v>
      </c>
      <c r="W329" s="92">
        <v>0</v>
      </c>
      <c r="X329" s="92">
        <v>0</v>
      </c>
      <c r="Y329" s="92">
        <v>16270.146200363204</v>
      </c>
      <c r="Z329" s="92">
        <v>2171.4394803446012</v>
      </c>
      <c r="AA329" s="92">
        <v>54.113823028014345</v>
      </c>
      <c r="AB329" s="92">
        <v>5.716046193727264</v>
      </c>
      <c r="AC329" s="93">
        <v>1177.5832980646117</v>
      </c>
      <c r="AD329" s="92">
        <v>0</v>
      </c>
      <c r="AE329" s="92">
        <v>0</v>
      </c>
      <c r="AF329" s="92">
        <v>0</v>
      </c>
      <c r="AG329" s="92">
        <v>64.00834229334356</v>
      </c>
      <c r="AH329" s="92">
        <v>1113.5749557712684</v>
      </c>
      <c r="AI329" s="95">
        <f t="shared" si="121"/>
        <v>20987.595662216525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420.48996860941554</v>
      </c>
      <c r="C330" s="46">
        <v>2774.3536058126256</v>
      </c>
      <c r="D330" s="46">
        <v>18.456296085142455</v>
      </c>
      <c r="E330" s="46">
        <v>14209.626011949853</v>
      </c>
      <c r="F330" s="236"/>
      <c r="G330" s="46">
        <v>644.05304677495712</v>
      </c>
      <c r="H330" s="47">
        <v>0</v>
      </c>
      <c r="I330" s="48">
        <f t="shared" si="119"/>
        <v>18066.978929231991</v>
      </c>
      <c r="J330" s="1"/>
      <c r="K330" s="49" t="s">
        <v>27</v>
      </c>
      <c r="L330" s="50">
        <v>420.48996860941554</v>
      </c>
      <c r="M330" s="50">
        <v>2774.3536058126256</v>
      </c>
      <c r="N330" s="50">
        <v>18.456296085142455</v>
      </c>
      <c r="O330" s="50">
        <v>14209.626011949853</v>
      </c>
      <c r="P330" s="50">
        <v>16.753059096820245</v>
      </c>
      <c r="Q330" s="50">
        <v>644.05304677495712</v>
      </c>
      <c r="R330" s="51">
        <v>0</v>
      </c>
      <c r="S330" s="52">
        <f t="shared" si="120"/>
        <v>18083.731988328811</v>
      </c>
      <c r="U330" s="96" t="s">
        <v>27</v>
      </c>
      <c r="V330" s="97">
        <v>154.03431740263949</v>
      </c>
      <c r="W330" s="97">
        <v>266.45565120677605</v>
      </c>
      <c r="X330" s="97">
        <v>644.05304677495712</v>
      </c>
      <c r="Y330" s="97">
        <v>2774.3536058126256</v>
      </c>
      <c r="Z330" s="97">
        <v>2.3739374749651874</v>
      </c>
      <c r="AA330" s="97">
        <v>14192.259609831253</v>
      </c>
      <c r="AB330" s="97">
        <v>16.753059096820245</v>
      </c>
      <c r="AC330" s="98">
        <v>33.448760728776776</v>
      </c>
      <c r="AD330" s="97">
        <v>0</v>
      </c>
      <c r="AE330" s="97">
        <v>0</v>
      </c>
      <c r="AF330" s="97">
        <v>0</v>
      </c>
      <c r="AG330" s="97">
        <v>16.082358610177273</v>
      </c>
      <c r="AH330" s="97">
        <v>17.36640211859951</v>
      </c>
      <c r="AI330" s="99">
        <f t="shared" si="121"/>
        <v>18083.731988328815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67.310671797389091</v>
      </c>
      <c r="C331" s="43">
        <v>786.92783038177822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854.23850217916731</v>
      </c>
      <c r="J331" s="1"/>
      <c r="K331" s="54" t="s">
        <v>26</v>
      </c>
      <c r="L331" s="43">
        <v>67.310671797389091</v>
      </c>
      <c r="M331" s="43">
        <v>786.92783038177822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854.23850217916731</v>
      </c>
      <c r="U331" s="100" t="s">
        <v>26</v>
      </c>
      <c r="V331" s="92">
        <v>67.310671797389091</v>
      </c>
      <c r="W331" s="92">
        <v>0</v>
      </c>
      <c r="X331" s="92">
        <v>0</v>
      </c>
      <c r="Y331" s="92">
        <v>786.92783038177822</v>
      </c>
      <c r="Z331" s="92">
        <v>0</v>
      </c>
      <c r="AA331" s="92">
        <v>0</v>
      </c>
      <c r="AB331" s="92">
        <v>0</v>
      </c>
      <c r="AC331" s="93">
        <v>0</v>
      </c>
      <c r="AD331" s="92">
        <v>0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854.23850217916731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0</v>
      </c>
      <c r="J332" s="1"/>
      <c r="K332" s="49" t="s">
        <v>23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0</v>
      </c>
      <c r="U332" s="96" t="s">
        <v>62</v>
      </c>
      <c r="V332" s="97">
        <v>0</v>
      </c>
      <c r="W332" s="97">
        <v>0</v>
      </c>
      <c r="X332" s="97">
        <v>0</v>
      </c>
      <c r="Y332" s="97">
        <v>0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0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4.9123430468903511</v>
      </c>
      <c r="C333" s="43">
        <v>30255.273277823235</v>
      </c>
      <c r="D333" s="43">
        <v>0</v>
      </c>
      <c r="E333" s="43">
        <v>0</v>
      </c>
      <c r="F333" s="236"/>
      <c r="G333" s="43">
        <v>0</v>
      </c>
      <c r="H333" s="53">
        <v>0</v>
      </c>
      <c r="I333" s="41">
        <f t="shared" si="119"/>
        <v>30260.185620870125</v>
      </c>
      <c r="J333" s="1"/>
      <c r="K333" s="54" t="s">
        <v>24</v>
      </c>
      <c r="L333" s="43">
        <v>4.9123430468903511</v>
      </c>
      <c r="M333" s="43">
        <v>30255.273277823235</v>
      </c>
      <c r="N333" s="43">
        <v>0</v>
      </c>
      <c r="O333" s="43">
        <v>0</v>
      </c>
      <c r="P333" s="43">
        <v>7.5290290474905053</v>
      </c>
      <c r="Q333" s="43">
        <v>0</v>
      </c>
      <c r="R333" s="44">
        <v>0</v>
      </c>
      <c r="S333" s="45">
        <f t="shared" si="120"/>
        <v>30267.714649917616</v>
      </c>
      <c r="U333" s="100" t="s">
        <v>24</v>
      </c>
      <c r="V333" s="92">
        <v>4.9123430468903511</v>
      </c>
      <c r="W333" s="92">
        <v>0</v>
      </c>
      <c r="X333" s="92">
        <v>0</v>
      </c>
      <c r="Y333" s="92">
        <v>30255.273277823235</v>
      </c>
      <c r="Z333" s="92">
        <v>0</v>
      </c>
      <c r="AA333" s="92">
        <v>0</v>
      </c>
      <c r="AB333" s="92">
        <v>7.5290290474905053</v>
      </c>
      <c r="AC333" s="93">
        <v>0</v>
      </c>
      <c r="AD333" s="92">
        <v>0</v>
      </c>
      <c r="AE333" s="92">
        <v>0</v>
      </c>
      <c r="AF333" s="92">
        <v>0</v>
      </c>
      <c r="AG333" s="92">
        <v>0</v>
      </c>
      <c r="AH333" s="92">
        <v>0</v>
      </c>
      <c r="AI333" s="95">
        <f t="shared" si="121"/>
        <v>30267.714649917616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0</v>
      </c>
      <c r="C334" s="46">
        <v>217.25473560122208</v>
      </c>
      <c r="D334" s="46">
        <v>0</v>
      </c>
      <c r="E334" s="46">
        <v>0</v>
      </c>
      <c r="F334" s="236"/>
      <c r="G334" s="46">
        <v>0</v>
      </c>
      <c r="H334" s="47">
        <v>0</v>
      </c>
      <c r="I334" s="48">
        <f t="shared" si="119"/>
        <v>217.25473560122208</v>
      </c>
      <c r="J334" s="1"/>
      <c r="K334" s="49" t="s">
        <v>22</v>
      </c>
      <c r="L334" s="50">
        <v>0</v>
      </c>
      <c r="M334" s="50">
        <v>217.25473560122208</v>
      </c>
      <c r="N334" s="50">
        <v>0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217.25473560122208</v>
      </c>
      <c r="U334" s="96" t="s">
        <v>63</v>
      </c>
      <c r="V334" s="97">
        <v>0</v>
      </c>
      <c r="W334" s="97">
        <v>0</v>
      </c>
      <c r="X334" s="97">
        <v>0</v>
      </c>
      <c r="Y334" s="97">
        <v>217.25473560122208</v>
      </c>
      <c r="Z334" s="97">
        <v>0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217.25473560122208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2.6698939581850789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2.6698939581850789</v>
      </c>
      <c r="J335" s="1"/>
      <c r="K335" s="55" t="s">
        <v>66</v>
      </c>
      <c r="L335" s="43">
        <v>2.6698939581850789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2.6698939581850789</v>
      </c>
      <c r="U335" s="101" t="s">
        <v>64</v>
      </c>
      <c r="V335" s="92">
        <v>2.6698939581850789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2.6698939581850789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2.6698939581850789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2.6698939581850789</v>
      </c>
      <c r="J336" s="1"/>
      <c r="K336" s="59" t="s">
        <v>25</v>
      </c>
      <c r="L336" s="60">
        <v>2.6698939581850789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2.6698939581850789</v>
      </c>
      <c r="U336" s="102" t="s">
        <v>68</v>
      </c>
      <c r="V336" s="103">
        <v>2.6698939581850789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2.6698939581850789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1849.7579772516856</v>
      </c>
      <c r="C340" s="75">
        <f t="shared" ref="C340:H340" si="123">SUM(C319:C335)</f>
        <v>55385.893324842626</v>
      </c>
      <c r="D340" s="75">
        <f t="shared" si="123"/>
        <v>2276.4961173103243</v>
      </c>
      <c r="E340" s="75">
        <f t="shared" si="123"/>
        <v>15377.497520961871</v>
      </c>
      <c r="F340" s="75">
        <f t="shared" si="123"/>
        <v>0</v>
      </c>
      <c r="G340" s="75">
        <f t="shared" si="123"/>
        <v>644.05304677495712</v>
      </c>
      <c r="H340" s="76">
        <f t="shared" si="123"/>
        <v>0</v>
      </c>
      <c r="I340" s="41">
        <f t="shared" si="119"/>
        <v>75533.697987141466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1849.7579772516856</v>
      </c>
      <c r="M340" s="75">
        <f t="shared" ref="M340:R340" si="124">SUM(M319:M335)</f>
        <v>55385.893324842626</v>
      </c>
      <c r="N340" s="75">
        <f t="shared" si="124"/>
        <v>2276.4961173103243</v>
      </c>
      <c r="O340" s="75">
        <f t="shared" si="124"/>
        <v>15377.497520961871</v>
      </c>
      <c r="P340" s="75">
        <f t="shared" si="124"/>
        <v>180.11652057452963</v>
      </c>
      <c r="Q340" s="75">
        <f t="shared" si="124"/>
        <v>644.05304677495712</v>
      </c>
      <c r="R340" s="76">
        <f t="shared" si="124"/>
        <v>0</v>
      </c>
      <c r="S340" s="78">
        <f t="shared" si="120"/>
        <v>75713.814507716001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1583.3023260449095</v>
      </c>
      <c r="W340" s="111">
        <f t="shared" ref="W340:AH340" si="125">SUM(W319:W335)</f>
        <v>266.45565120677605</v>
      </c>
      <c r="X340" s="111">
        <f t="shared" si="125"/>
        <v>644.05304677495712</v>
      </c>
      <c r="Y340" s="111">
        <f t="shared" si="125"/>
        <v>55385.893324842626</v>
      </c>
      <c r="Z340" s="111">
        <f t="shared" si="125"/>
        <v>2196.4054164068029</v>
      </c>
      <c r="AA340" s="111">
        <f t="shared" si="125"/>
        <v>14246.373684092374</v>
      </c>
      <c r="AB340" s="111">
        <f t="shared" si="125"/>
        <v>180.11652057452963</v>
      </c>
      <c r="AC340" s="111">
        <f t="shared" si="125"/>
        <v>1211.2145377730178</v>
      </c>
      <c r="AD340" s="112">
        <f t="shared" si="125"/>
        <v>0</v>
      </c>
      <c r="AE340" s="112">
        <f t="shared" si="125"/>
        <v>0</v>
      </c>
      <c r="AF340" s="112">
        <f t="shared" si="125"/>
        <v>0</v>
      </c>
      <c r="AG340" s="112">
        <f t="shared" si="125"/>
        <v>80.090700903520826</v>
      </c>
      <c r="AH340" s="112">
        <f t="shared" si="125"/>
        <v>1131.1238368694974</v>
      </c>
      <c r="AI340" s="113">
        <f t="shared" si="121"/>
        <v>75713.814507716001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2.448917538191471E-2</v>
      </c>
      <c r="C341" s="114">
        <f t="shared" ref="C341:I341" si="126">C340/$I340</f>
        <v>0.7332607141023505</v>
      </c>
      <c r="D341" s="114">
        <f t="shared" si="126"/>
        <v>3.0138814568536884E-2</v>
      </c>
      <c r="E341" s="114">
        <f t="shared" si="126"/>
        <v>0.2035845977457594</v>
      </c>
      <c r="F341" s="114">
        <f t="shared" si="126"/>
        <v>0</v>
      </c>
      <c r="G341" s="114">
        <f t="shared" si="126"/>
        <v>8.5266982014384884E-3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2.4430917782687817E-2</v>
      </c>
      <c r="M341" s="82">
        <f t="shared" ref="M341:S341" si="127">M340/$S340</f>
        <v>0.73151635120957015</v>
      </c>
      <c r="N341" s="82">
        <f t="shared" si="127"/>
        <v>3.0067116973459665E-2</v>
      </c>
      <c r="O341" s="82">
        <f t="shared" si="127"/>
        <v>0.20310028785294854</v>
      </c>
      <c r="P341" s="82">
        <f t="shared" si="127"/>
        <v>2.3789122466703078E-3</v>
      </c>
      <c r="Q341" s="82">
        <f t="shared" si="127"/>
        <v>8.5064139346634239E-3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2.0961535953323035E-2</v>
      </c>
      <c r="W341" s="118">
        <f t="shared" ref="W341:AC341" si="128">W340/$I340</f>
        <v>3.5276394285916773E-3</v>
      </c>
      <c r="X341" s="118">
        <f t="shared" si="128"/>
        <v>8.5266982014384884E-3</v>
      </c>
      <c r="Y341" s="118">
        <f t="shared" si="128"/>
        <v>0.7332607141023505</v>
      </c>
      <c r="Z341" s="118">
        <f t="shared" si="128"/>
        <v>2.9078483841486348E-2</v>
      </c>
      <c r="AA341" s="118">
        <f t="shared" si="128"/>
        <v>0.18860950891769679</v>
      </c>
      <c r="AB341" s="118">
        <f t="shared" si="128"/>
        <v>2.3845849650468839E-3</v>
      </c>
      <c r="AC341" s="118">
        <f t="shared" si="128"/>
        <v>1.6035419555113135E-2</v>
      </c>
      <c r="AD341" s="118">
        <f t="shared" ref="AD341:AH341" si="129">AD340/$AI340</f>
        <v>0</v>
      </c>
      <c r="AE341" s="118">
        <f t="shared" si="129"/>
        <v>0</v>
      </c>
      <c r="AF341" s="118">
        <f t="shared" si="129"/>
        <v>0</v>
      </c>
      <c r="AG341" s="118">
        <f t="shared" si="129"/>
        <v>1.057808293298428E-3</v>
      </c>
      <c r="AH341" s="118">
        <f t="shared" si="129"/>
        <v>1.4939464405854554E-2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0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0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268.425499478581</v>
      </c>
      <c r="C349" s="43">
        <v>0</v>
      </c>
      <c r="D349" s="43">
        <v>32.211059937429674</v>
      </c>
      <c r="E349" s="43">
        <v>0</v>
      </c>
      <c r="F349" s="236"/>
      <c r="G349" s="43">
        <v>0</v>
      </c>
      <c r="H349" s="53">
        <v>0</v>
      </c>
      <c r="I349" s="41">
        <f t="shared" si="130"/>
        <v>300.6365594160107</v>
      </c>
      <c r="J349" s="1"/>
      <c r="K349" s="54" t="s">
        <v>16</v>
      </c>
      <c r="L349" s="43">
        <v>268.425499478581</v>
      </c>
      <c r="M349" s="43">
        <v>0</v>
      </c>
      <c r="N349" s="43">
        <v>32.211059937429674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300.6365594160107</v>
      </c>
      <c r="U349" s="100" t="s">
        <v>16</v>
      </c>
      <c r="V349" s="92">
        <v>268.425499478581</v>
      </c>
      <c r="W349" s="92">
        <v>0</v>
      </c>
      <c r="X349" s="92">
        <v>0</v>
      </c>
      <c r="Y349" s="92">
        <v>0</v>
      </c>
      <c r="Z349" s="92">
        <v>32.211059937429674</v>
      </c>
      <c r="AA349" s="92">
        <v>0</v>
      </c>
      <c r="AB349" s="92">
        <v>0</v>
      </c>
      <c r="AC349" s="93">
        <v>0</v>
      </c>
      <c r="AD349" s="94">
        <v>0</v>
      </c>
      <c r="AE349" s="94">
        <v>0</v>
      </c>
      <c r="AF349" s="94">
        <v>0</v>
      </c>
      <c r="AG349" s="94">
        <v>0</v>
      </c>
      <c r="AH349" s="94">
        <v>0</v>
      </c>
      <c r="AI349" s="95">
        <f t="shared" si="132"/>
        <v>300.6365594160107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1.1584321810668705</v>
      </c>
      <c r="C350" s="46">
        <v>0</v>
      </c>
      <c r="D350" s="46">
        <v>0.13901186172802424</v>
      </c>
      <c r="E350" s="46">
        <v>0</v>
      </c>
      <c r="F350" s="236"/>
      <c r="G350" s="46">
        <v>0</v>
      </c>
      <c r="H350" s="47">
        <v>0</v>
      </c>
      <c r="I350" s="48">
        <f t="shared" si="130"/>
        <v>1.2974440427948948</v>
      </c>
      <c r="J350" s="1"/>
      <c r="K350" s="49" t="s">
        <v>15</v>
      </c>
      <c r="L350" s="50">
        <v>1.1584321810668705</v>
      </c>
      <c r="M350" s="50">
        <v>0</v>
      </c>
      <c r="N350" s="50">
        <v>0.13901186172802424</v>
      </c>
      <c r="O350" s="50">
        <v>0</v>
      </c>
      <c r="P350" s="50">
        <v>0</v>
      </c>
      <c r="Q350" s="50">
        <v>0</v>
      </c>
      <c r="R350" s="51">
        <v>0</v>
      </c>
      <c r="S350" s="52">
        <f t="shared" si="131"/>
        <v>1.2974440427948948</v>
      </c>
      <c r="U350" s="96" t="s">
        <v>59</v>
      </c>
      <c r="V350" s="97">
        <v>1.1584321810668705</v>
      </c>
      <c r="W350" s="97">
        <v>0</v>
      </c>
      <c r="X350" s="97">
        <v>0</v>
      </c>
      <c r="Y350" s="97">
        <v>0</v>
      </c>
      <c r="Z350" s="97">
        <v>0.13901186172802424</v>
      </c>
      <c r="AA350" s="97">
        <v>0</v>
      </c>
      <c r="AB350" s="97">
        <v>0</v>
      </c>
      <c r="AC350" s="98">
        <v>0</v>
      </c>
      <c r="AD350" s="97">
        <v>0</v>
      </c>
      <c r="AE350" s="97">
        <v>0</v>
      </c>
      <c r="AF350" s="97">
        <v>0</v>
      </c>
      <c r="AG350" s="97">
        <v>0</v>
      </c>
      <c r="AH350" s="97">
        <v>0</v>
      </c>
      <c r="AI350" s="99">
        <f t="shared" si="132"/>
        <v>1.2974440427948948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0</v>
      </c>
      <c r="E351" s="43">
        <v>109.07192073913339</v>
      </c>
      <c r="F351" s="236"/>
      <c r="G351" s="43">
        <v>0</v>
      </c>
      <c r="H351" s="53">
        <v>0</v>
      </c>
      <c r="I351" s="41">
        <f t="shared" si="130"/>
        <v>109.07192073913339</v>
      </c>
      <c r="J351" s="1"/>
      <c r="K351" s="54" t="s">
        <v>60</v>
      </c>
      <c r="L351" s="43">
        <v>0</v>
      </c>
      <c r="M351" s="43">
        <v>0</v>
      </c>
      <c r="N351" s="43">
        <v>0</v>
      </c>
      <c r="O351" s="43">
        <v>109.07192073913339</v>
      </c>
      <c r="P351" s="43">
        <v>1227.3283963247022</v>
      </c>
      <c r="Q351" s="43">
        <v>0</v>
      </c>
      <c r="R351" s="44">
        <v>0</v>
      </c>
      <c r="S351" s="45">
        <f t="shared" si="131"/>
        <v>1336.4003170638357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8.9389829913375536</v>
      </c>
      <c r="AB351" s="92">
        <v>1227.3283963247022</v>
      </c>
      <c r="AC351" s="93">
        <v>100.13293774779582</v>
      </c>
      <c r="AD351" s="92">
        <v>0</v>
      </c>
      <c r="AE351" s="92">
        <v>0</v>
      </c>
      <c r="AF351" s="92">
        <v>0</v>
      </c>
      <c r="AG351" s="92">
        <v>0</v>
      </c>
      <c r="AH351" s="92">
        <v>100.13293774779582</v>
      </c>
      <c r="AI351" s="95">
        <f t="shared" si="132"/>
        <v>1336.4003170638355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14.828764758006736</v>
      </c>
      <c r="Q352" s="50">
        <v>0</v>
      </c>
      <c r="R352" s="51">
        <v>0</v>
      </c>
      <c r="S352" s="52">
        <f t="shared" si="131"/>
        <v>14.828764758006736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14.828764758006736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14.828764758006736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0</v>
      </c>
      <c r="D354" s="46">
        <v>0</v>
      </c>
      <c r="E354" s="46">
        <v>39.339413390910089</v>
      </c>
      <c r="F354" s="236"/>
      <c r="G354" s="46">
        <v>0</v>
      </c>
      <c r="H354" s="47">
        <v>0</v>
      </c>
      <c r="I354" s="48">
        <f t="shared" si="130"/>
        <v>39.339413390910089</v>
      </c>
      <c r="J354" s="1"/>
      <c r="K354" s="49" t="s">
        <v>17</v>
      </c>
      <c r="L354" s="50">
        <v>0</v>
      </c>
      <c r="M354" s="50">
        <v>0</v>
      </c>
      <c r="N354" s="50">
        <v>0</v>
      </c>
      <c r="O354" s="50">
        <v>39.339413390910089</v>
      </c>
      <c r="P354" s="50">
        <v>-0.1</v>
      </c>
      <c r="Q354" s="50">
        <v>0</v>
      </c>
      <c r="R354" s="51">
        <v>0</v>
      </c>
      <c r="S354" s="52">
        <f t="shared" si="131"/>
        <v>39.239413390910087</v>
      </c>
      <c r="U354" s="96" t="s">
        <v>17</v>
      </c>
      <c r="V354" s="97">
        <v>0</v>
      </c>
      <c r="W354" s="97">
        <v>0</v>
      </c>
      <c r="X354" s="97">
        <v>0</v>
      </c>
      <c r="Y354" s="97">
        <v>0</v>
      </c>
      <c r="Z354" s="97">
        <v>0</v>
      </c>
      <c r="AA354" s="97">
        <v>39.339413390910089</v>
      </c>
      <c r="AB354" s="97">
        <v>-0.1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39.239413390910087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2271.1381826277379</v>
      </c>
      <c r="C355" s="43">
        <v>0</v>
      </c>
      <c r="D355" s="43">
        <v>0</v>
      </c>
      <c r="E355" s="43">
        <v>0</v>
      </c>
      <c r="F355" s="236"/>
      <c r="G355" s="43">
        <v>0</v>
      </c>
      <c r="H355" s="53">
        <v>0</v>
      </c>
      <c r="I355" s="41">
        <f t="shared" si="130"/>
        <v>2271.1381826277379</v>
      </c>
      <c r="J355" s="1"/>
      <c r="K355" s="54" t="s">
        <v>19</v>
      </c>
      <c r="L355" s="43">
        <v>2271.1381826277379</v>
      </c>
      <c r="M355" s="43">
        <v>0</v>
      </c>
      <c r="N355" s="43">
        <v>0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2271.1381826277379</v>
      </c>
      <c r="U355" s="100" t="s">
        <v>89</v>
      </c>
      <c r="V355" s="92">
        <v>2271.1381826277379</v>
      </c>
      <c r="W355" s="92">
        <v>0</v>
      </c>
      <c r="X355" s="92">
        <v>0</v>
      </c>
      <c r="Y355" s="92">
        <v>0</v>
      </c>
      <c r="Z355" s="92">
        <v>0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2271.1381826277379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289.52406747016647</v>
      </c>
      <c r="C356" s="46">
        <v>162.58188300028249</v>
      </c>
      <c r="D356" s="46">
        <v>55.815957502274202</v>
      </c>
      <c r="E356" s="46">
        <v>5530.5409913602234</v>
      </c>
      <c r="F356" s="236"/>
      <c r="G356" s="46">
        <v>489.09435829637619</v>
      </c>
      <c r="H356" s="47">
        <v>0</v>
      </c>
      <c r="I356" s="48">
        <f t="shared" si="130"/>
        <v>6527.5572576293234</v>
      </c>
      <c r="J356" s="1"/>
      <c r="K356" s="49" t="s">
        <v>27</v>
      </c>
      <c r="L356" s="50">
        <v>289.52406747016647</v>
      </c>
      <c r="M356" s="50">
        <v>162.58188300028249</v>
      </c>
      <c r="N356" s="50">
        <v>55.815957502274202</v>
      </c>
      <c r="O356" s="50">
        <v>5530.5409913602234</v>
      </c>
      <c r="P356" s="50">
        <v>20.742655069834598</v>
      </c>
      <c r="Q356" s="50">
        <v>489.09435829637619</v>
      </c>
      <c r="R356" s="51">
        <v>0</v>
      </c>
      <c r="S356" s="52">
        <f t="shared" si="131"/>
        <v>6548.2999126991581</v>
      </c>
      <c r="U356" s="96" t="s">
        <v>27</v>
      </c>
      <c r="V356" s="97">
        <v>96.700923865200664</v>
      </c>
      <c r="W356" s="97">
        <v>192.82314360496576</v>
      </c>
      <c r="X356" s="97">
        <v>489.09435829637619</v>
      </c>
      <c r="Y356" s="97">
        <v>162.58188300028249</v>
      </c>
      <c r="Z356" s="97">
        <v>37.273235877454098</v>
      </c>
      <c r="AA356" s="97">
        <v>5510.9261714098484</v>
      </c>
      <c r="AB356" s="97">
        <v>20.742655069834598</v>
      </c>
      <c r="AC356" s="98">
        <v>38.157541575194855</v>
      </c>
      <c r="AD356" s="97">
        <v>0</v>
      </c>
      <c r="AE356" s="97">
        <v>0</v>
      </c>
      <c r="AF356" s="97">
        <v>0</v>
      </c>
      <c r="AG356" s="97">
        <v>18.542721624820103</v>
      </c>
      <c r="AH356" s="97">
        <v>19.614819950374752</v>
      </c>
      <c r="AI356" s="99">
        <f t="shared" si="132"/>
        <v>6548.2999126991572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526.72631654587974</v>
      </c>
      <c r="C357" s="43">
        <v>131.24524361350188</v>
      </c>
      <c r="D357" s="43">
        <v>2191.1045525916979</v>
      </c>
      <c r="E357" s="43">
        <v>0</v>
      </c>
      <c r="F357" s="236"/>
      <c r="G357" s="43">
        <v>0</v>
      </c>
      <c r="H357" s="53">
        <v>0</v>
      </c>
      <c r="I357" s="41">
        <f t="shared" si="130"/>
        <v>2849.0761127510796</v>
      </c>
      <c r="J357" s="1"/>
      <c r="K357" s="54" t="s">
        <v>26</v>
      </c>
      <c r="L357" s="43">
        <v>526.72631654587974</v>
      </c>
      <c r="M357" s="43">
        <v>131.24524361350188</v>
      </c>
      <c r="N357" s="43">
        <v>2191.1045525916979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2849.0761127510796</v>
      </c>
      <c r="U357" s="100" t="s">
        <v>26</v>
      </c>
      <c r="V357" s="92">
        <v>526.72631654587974</v>
      </c>
      <c r="W357" s="92">
        <v>0</v>
      </c>
      <c r="X357" s="92">
        <v>0</v>
      </c>
      <c r="Y357" s="92">
        <v>131.24524361350188</v>
      </c>
      <c r="Z357" s="92">
        <v>11.828366948213775</v>
      </c>
      <c r="AA357" s="92">
        <v>0</v>
      </c>
      <c r="AB357" s="92">
        <v>0</v>
      </c>
      <c r="AC357" s="93">
        <v>2179.276185643484</v>
      </c>
      <c r="AD357" s="92">
        <v>0</v>
      </c>
      <c r="AE357" s="92">
        <v>0</v>
      </c>
      <c r="AF357" s="92">
        <v>0</v>
      </c>
      <c r="AG357" s="92">
        <v>2179.276185643484</v>
      </c>
      <c r="AH357" s="92">
        <v>0</v>
      </c>
      <c r="AI357" s="95">
        <f t="shared" si="132"/>
        <v>2849.0761127510796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0</v>
      </c>
      <c r="C358" s="46">
        <v>0</v>
      </c>
      <c r="D358" s="46">
        <v>0</v>
      </c>
      <c r="E358" s="46">
        <v>0</v>
      </c>
      <c r="F358" s="236"/>
      <c r="G358" s="46">
        <v>0</v>
      </c>
      <c r="H358" s="47">
        <v>0</v>
      </c>
      <c r="I358" s="48">
        <f t="shared" si="130"/>
        <v>0</v>
      </c>
      <c r="J358" s="1"/>
      <c r="K358" s="49" t="s">
        <v>23</v>
      </c>
      <c r="L358" s="50">
        <v>0</v>
      </c>
      <c r="M358" s="50">
        <v>0</v>
      </c>
      <c r="N358" s="50">
        <v>0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0</v>
      </c>
      <c r="U358" s="96" t="s">
        <v>62</v>
      </c>
      <c r="V358" s="97">
        <v>0</v>
      </c>
      <c r="W358" s="97">
        <v>0</v>
      </c>
      <c r="X358" s="97">
        <v>0</v>
      </c>
      <c r="Y358" s="97">
        <v>0</v>
      </c>
      <c r="Z358" s="97">
        <v>0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0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1668.9876712048626</v>
      </c>
      <c r="C359" s="43">
        <v>1668.6298089604527</v>
      </c>
      <c r="D359" s="43">
        <v>11343.19562464252</v>
      </c>
      <c r="E359" s="43">
        <v>0</v>
      </c>
      <c r="F359" s="236"/>
      <c r="G359" s="43">
        <v>0</v>
      </c>
      <c r="H359" s="53">
        <v>0</v>
      </c>
      <c r="I359" s="41">
        <f t="shared" si="130"/>
        <v>14680.813104807836</v>
      </c>
      <c r="J359" s="1"/>
      <c r="K359" s="54" t="s">
        <v>24</v>
      </c>
      <c r="L359" s="43">
        <v>1668.9876712048626</v>
      </c>
      <c r="M359" s="43">
        <v>1668.6298089604527</v>
      </c>
      <c r="N359" s="43">
        <v>11343.19562464252</v>
      </c>
      <c r="O359" s="43">
        <v>0</v>
      </c>
      <c r="P359" s="43">
        <v>78.84664560426414</v>
      </c>
      <c r="Q359" s="43">
        <v>0</v>
      </c>
      <c r="R359" s="44">
        <v>0</v>
      </c>
      <c r="S359" s="45">
        <f t="shared" si="131"/>
        <v>14759.6597504121</v>
      </c>
      <c r="U359" s="100" t="s">
        <v>24</v>
      </c>
      <c r="V359" s="92">
        <v>1668.9876712048626</v>
      </c>
      <c r="W359" s="92">
        <v>0</v>
      </c>
      <c r="X359" s="92">
        <v>0</v>
      </c>
      <c r="Y359" s="92">
        <v>1668.6298089604527</v>
      </c>
      <c r="Z359" s="92">
        <v>5699.8578331257986</v>
      </c>
      <c r="AA359" s="92">
        <v>0</v>
      </c>
      <c r="AB359" s="92">
        <v>78.84664560426414</v>
      </c>
      <c r="AC359" s="93">
        <v>5643.3377915167212</v>
      </c>
      <c r="AD359" s="92">
        <v>0</v>
      </c>
      <c r="AE359" s="92">
        <v>0</v>
      </c>
      <c r="AF359" s="92">
        <v>0</v>
      </c>
      <c r="AG359" s="92">
        <v>5643.3377915167212</v>
      </c>
      <c r="AH359" s="92">
        <v>0</v>
      </c>
      <c r="AI359" s="95">
        <f t="shared" si="132"/>
        <v>14759.659750412098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367.5596167754037</v>
      </c>
      <c r="C360" s="46">
        <v>0</v>
      </c>
      <c r="D360" s="46">
        <v>52.508516682200536</v>
      </c>
      <c r="E360" s="46">
        <v>0</v>
      </c>
      <c r="F360" s="236"/>
      <c r="G360" s="46">
        <v>0</v>
      </c>
      <c r="H360" s="47">
        <v>0</v>
      </c>
      <c r="I360" s="48">
        <f t="shared" si="130"/>
        <v>420.06813345760423</v>
      </c>
      <c r="J360" s="1"/>
      <c r="K360" s="49" t="s">
        <v>22</v>
      </c>
      <c r="L360" s="50">
        <v>367.5596167754037</v>
      </c>
      <c r="M360" s="50">
        <v>0</v>
      </c>
      <c r="N360" s="50">
        <v>52.508516682200536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420.06813345760423</v>
      </c>
      <c r="U360" s="96" t="s">
        <v>63</v>
      </c>
      <c r="V360" s="97">
        <v>367.5596167754037</v>
      </c>
      <c r="W360" s="97">
        <v>0</v>
      </c>
      <c r="X360" s="97">
        <v>0</v>
      </c>
      <c r="Y360" s="97">
        <v>0</v>
      </c>
      <c r="Z360" s="97">
        <v>0</v>
      </c>
      <c r="AA360" s="97">
        <v>0</v>
      </c>
      <c r="AB360" s="97">
        <v>0</v>
      </c>
      <c r="AC360" s="98">
        <v>52.508516682200536</v>
      </c>
      <c r="AD360" s="97">
        <v>0</v>
      </c>
      <c r="AE360" s="97">
        <v>0</v>
      </c>
      <c r="AF360" s="97">
        <v>0</v>
      </c>
      <c r="AG360" s="97">
        <v>52.508516682200536</v>
      </c>
      <c r="AH360" s="97">
        <v>0</v>
      </c>
      <c r="AI360" s="99">
        <f t="shared" si="132"/>
        <v>420.06813345760423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0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5393.5197862836985</v>
      </c>
      <c r="C366" s="75">
        <f t="shared" ref="C366:H366" si="134">SUM(C345:C361)</f>
        <v>1962.4569355742369</v>
      </c>
      <c r="D366" s="75">
        <f t="shared" si="134"/>
        <v>13674.974723217851</v>
      </c>
      <c r="E366" s="75">
        <f t="shared" si="134"/>
        <v>5678.952325490267</v>
      </c>
      <c r="F366" s="75">
        <f t="shared" si="134"/>
        <v>0</v>
      </c>
      <c r="G366" s="75">
        <f t="shared" si="134"/>
        <v>489.09435829637619</v>
      </c>
      <c r="H366" s="76">
        <f t="shared" si="134"/>
        <v>0</v>
      </c>
      <c r="I366" s="41">
        <f t="shared" si="130"/>
        <v>27198.998128862429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5393.5197862836985</v>
      </c>
      <c r="M366" s="75">
        <f t="shared" ref="M366:R366" si="135">SUM(M345:M361)</f>
        <v>1962.4569355742369</v>
      </c>
      <c r="N366" s="75">
        <f t="shared" si="135"/>
        <v>13674.974723217851</v>
      </c>
      <c r="O366" s="75">
        <f t="shared" si="135"/>
        <v>5678.952325490267</v>
      </c>
      <c r="P366" s="75">
        <f t="shared" si="135"/>
        <v>1341.6464617568076</v>
      </c>
      <c r="Q366" s="75">
        <f t="shared" si="135"/>
        <v>489.09435829637619</v>
      </c>
      <c r="R366" s="76">
        <f t="shared" si="135"/>
        <v>0</v>
      </c>
      <c r="S366" s="78">
        <f t="shared" si="131"/>
        <v>28540.644590619238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5200.696642678733</v>
      </c>
      <c r="W366" s="111">
        <f t="shared" ref="W366:AH366" si="136">SUM(W345:W361)</f>
        <v>192.82314360496576</v>
      </c>
      <c r="X366" s="111">
        <f t="shared" si="136"/>
        <v>489.09435829637619</v>
      </c>
      <c r="Y366" s="111">
        <f t="shared" si="136"/>
        <v>1962.4569355742369</v>
      </c>
      <c r="Z366" s="111">
        <f t="shared" si="136"/>
        <v>5781.3095077506241</v>
      </c>
      <c r="AA366" s="111">
        <f t="shared" si="136"/>
        <v>5559.204567792096</v>
      </c>
      <c r="AB366" s="111">
        <f t="shared" si="136"/>
        <v>1341.6464617568076</v>
      </c>
      <c r="AC366" s="111">
        <f t="shared" si="136"/>
        <v>8013.4129731653966</v>
      </c>
      <c r="AD366" s="112">
        <f t="shared" si="136"/>
        <v>0</v>
      </c>
      <c r="AE366" s="112">
        <f t="shared" si="136"/>
        <v>0</v>
      </c>
      <c r="AF366" s="112">
        <f t="shared" si="136"/>
        <v>0</v>
      </c>
      <c r="AG366" s="112">
        <f t="shared" si="136"/>
        <v>7893.6652154672265</v>
      </c>
      <c r="AH366" s="112">
        <f t="shared" si="136"/>
        <v>119.74775769817057</v>
      </c>
      <c r="AI366" s="113">
        <f t="shared" si="132"/>
        <v>28540.644590619235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0.1982984726397081</v>
      </c>
      <c r="C367" s="114">
        <f t="shared" ref="C367:I367" si="137">C366/$I366</f>
        <v>7.2151809646685494E-2</v>
      </c>
      <c r="D367" s="114">
        <f t="shared" si="137"/>
        <v>0.50277494260740963</v>
      </c>
      <c r="E367" s="114">
        <f t="shared" si="137"/>
        <v>0.20879270253208343</v>
      </c>
      <c r="F367" s="114">
        <f t="shared" si="137"/>
        <v>0</v>
      </c>
      <c r="G367" s="114">
        <f t="shared" si="137"/>
        <v>1.7982072574113304E-2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0.1889768035602267</v>
      </c>
      <c r="M367" s="82">
        <f t="shared" ref="M367:S367" si="138">M366/$S366</f>
        <v>6.8760077556876867E-2</v>
      </c>
      <c r="N367" s="82">
        <f t="shared" si="138"/>
        <v>0.47914035998025611</v>
      </c>
      <c r="O367" s="82">
        <f t="shared" si="138"/>
        <v>0.19897771781078938</v>
      </c>
      <c r="P367" s="82">
        <f t="shared" si="138"/>
        <v>4.7008274725434236E-2</v>
      </c>
      <c r="Q367" s="82">
        <f t="shared" si="138"/>
        <v>1.713676636641669E-2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0.1912091253523038</v>
      </c>
      <c r="W367" s="118">
        <f t="shared" ref="W367:AC367" si="139">W366/$I366</f>
        <v>7.0893472874043097E-3</v>
      </c>
      <c r="X367" s="118">
        <f t="shared" si="139"/>
        <v>1.7982072574113304E-2</v>
      </c>
      <c r="Y367" s="118">
        <f t="shared" si="139"/>
        <v>7.2151809646685494E-2</v>
      </c>
      <c r="Z367" s="118">
        <f t="shared" si="139"/>
        <v>0.21255597284724037</v>
      </c>
      <c r="AA367" s="118">
        <f t="shared" si="139"/>
        <v>0.20439004927512028</v>
      </c>
      <c r="AB367" s="118">
        <f t="shared" si="139"/>
        <v>4.9327054452535476E-2</v>
      </c>
      <c r="AC367" s="118">
        <f t="shared" si="139"/>
        <v>0.29462162301713241</v>
      </c>
      <c r="AD367" s="118">
        <f t="shared" ref="AD367:AH367" si="140">AD366/$AI366</f>
        <v>0</v>
      </c>
      <c r="AE367" s="118">
        <f t="shared" si="140"/>
        <v>0</v>
      </c>
      <c r="AF367" s="118">
        <f t="shared" si="140"/>
        <v>0</v>
      </c>
      <c r="AG367" s="118">
        <f t="shared" si="140"/>
        <v>0.2765762766991508</v>
      </c>
      <c r="AH367" s="118">
        <f t="shared" si="140"/>
        <v>4.1956921231389912E-3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2.7559444213230505E-2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2.7559444213230505E-2</v>
      </c>
      <c r="J371" s="1"/>
      <c r="K371" s="88" t="s">
        <v>7</v>
      </c>
      <c r="L371" s="39">
        <v>2.7559444213230505E-2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2.7559444213230505E-2</v>
      </c>
      <c r="U371" s="91" t="s">
        <v>7</v>
      </c>
      <c r="V371" s="92">
        <v>2.7559444213230505E-2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2.7559444213230505E-2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371.31450491874841</v>
      </c>
      <c r="C375" s="43">
        <v>5.7784646077356623</v>
      </c>
      <c r="D375" s="43">
        <v>165.11962616604731</v>
      </c>
      <c r="E375" s="43">
        <v>0</v>
      </c>
      <c r="F375" s="236"/>
      <c r="G375" s="43">
        <v>0</v>
      </c>
      <c r="H375" s="53">
        <v>0</v>
      </c>
      <c r="I375" s="41">
        <f t="shared" si="141"/>
        <v>542.21259569253141</v>
      </c>
      <c r="J375" s="1"/>
      <c r="K375" s="54" t="s">
        <v>16</v>
      </c>
      <c r="L375" s="43">
        <v>371.31450491874841</v>
      </c>
      <c r="M375" s="43">
        <v>5.7784646077356623</v>
      </c>
      <c r="N375" s="43">
        <v>165.11962616604731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542.21259569253141</v>
      </c>
      <c r="U375" s="100" t="s">
        <v>16</v>
      </c>
      <c r="V375" s="92">
        <v>371.31450491874841</v>
      </c>
      <c r="W375" s="92">
        <v>0</v>
      </c>
      <c r="X375" s="92">
        <v>0</v>
      </c>
      <c r="Y375" s="92">
        <v>5.7784646077356623</v>
      </c>
      <c r="Z375" s="92">
        <v>165.11962616604731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542.21259569253141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4.4889920353131894</v>
      </c>
      <c r="C376" s="46">
        <v>0</v>
      </c>
      <c r="D376" s="46">
        <v>20.20046415890933</v>
      </c>
      <c r="E376" s="46">
        <v>0</v>
      </c>
      <c r="F376" s="236"/>
      <c r="G376" s="46">
        <v>0</v>
      </c>
      <c r="H376" s="47">
        <v>0</v>
      </c>
      <c r="I376" s="48">
        <f t="shared" si="141"/>
        <v>24.689456194222519</v>
      </c>
      <c r="J376" s="1"/>
      <c r="K376" s="49" t="s">
        <v>15</v>
      </c>
      <c r="L376" s="50">
        <v>4.4889920353131894</v>
      </c>
      <c r="M376" s="50">
        <v>0</v>
      </c>
      <c r="N376" s="50">
        <v>20.20046415890933</v>
      </c>
      <c r="O376" s="50">
        <v>0</v>
      </c>
      <c r="P376" s="50">
        <v>0</v>
      </c>
      <c r="Q376" s="50">
        <v>0</v>
      </c>
      <c r="R376" s="51">
        <v>0</v>
      </c>
      <c r="S376" s="52">
        <f t="shared" si="142"/>
        <v>24.689456194222519</v>
      </c>
      <c r="U376" s="96" t="s">
        <v>59</v>
      </c>
      <c r="V376" s="97">
        <v>4.4889920353131894</v>
      </c>
      <c r="W376" s="97">
        <v>0</v>
      </c>
      <c r="X376" s="97">
        <v>0</v>
      </c>
      <c r="Y376" s="97">
        <v>0</v>
      </c>
      <c r="Z376" s="97">
        <v>20.20046415890933</v>
      </c>
      <c r="AA376" s="97">
        <v>0</v>
      </c>
      <c r="AB376" s="97">
        <v>0</v>
      </c>
      <c r="AC376" s="98">
        <v>0</v>
      </c>
      <c r="AD376" s="97">
        <v>0</v>
      </c>
      <c r="AE376" s="97">
        <v>0</v>
      </c>
      <c r="AF376" s="97">
        <v>0</v>
      </c>
      <c r="AG376" s="97">
        <v>0</v>
      </c>
      <c r="AH376" s="97">
        <v>0</v>
      </c>
      <c r="AI376" s="99">
        <f t="shared" si="143"/>
        <v>24.689456194222519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6765.3080523303206</v>
      </c>
      <c r="F377" s="236"/>
      <c r="G377" s="43">
        <v>0</v>
      </c>
      <c r="H377" s="53">
        <v>0</v>
      </c>
      <c r="I377" s="41">
        <f t="shared" si="141"/>
        <v>6765.3080523303206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6765.3080523303206</v>
      </c>
      <c r="P377" s="43">
        <v>3521.9121132475043</v>
      </c>
      <c r="Q377" s="43">
        <v>0</v>
      </c>
      <c r="R377" s="44">
        <v>0</v>
      </c>
      <c r="S377" s="45">
        <f t="shared" si="142"/>
        <v>10287.220165577824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6765.3080523303206</v>
      </c>
      <c r="AB377" s="92">
        <v>3521.9121132475043</v>
      </c>
      <c r="AC377" s="93">
        <v>0</v>
      </c>
      <c r="AD377" s="92">
        <v>0</v>
      </c>
      <c r="AE377" s="92">
        <v>0</v>
      </c>
      <c r="AF377" s="92">
        <v>0</v>
      </c>
      <c r="AG377" s="92">
        <v>0</v>
      </c>
      <c r="AH377" s="92">
        <v>0</v>
      </c>
      <c r="AI377" s="95">
        <f t="shared" si="143"/>
        <v>10287.220165577824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28.695621256643513</v>
      </c>
      <c r="F378" s="236"/>
      <c r="G378" s="46">
        <v>0</v>
      </c>
      <c r="H378" s="47">
        <v>0</v>
      </c>
      <c r="I378" s="48">
        <f t="shared" si="141"/>
        <v>28.695621256643513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28.695621256643513</v>
      </c>
      <c r="P378" s="50">
        <v>201.84401300723846</v>
      </c>
      <c r="Q378" s="50">
        <v>0</v>
      </c>
      <c r="R378" s="51">
        <v>0</v>
      </c>
      <c r="S378" s="52">
        <f t="shared" si="142"/>
        <v>230.53963426388196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3.2677071992686137</v>
      </c>
      <c r="AB378" s="97">
        <v>201.84401300723846</v>
      </c>
      <c r="AC378" s="98">
        <v>25.427914057374906</v>
      </c>
      <c r="AD378" s="97">
        <v>0</v>
      </c>
      <c r="AE378" s="97">
        <v>0</v>
      </c>
      <c r="AF378" s="97">
        <v>0</v>
      </c>
      <c r="AG378" s="97">
        <v>0</v>
      </c>
      <c r="AH378" s="97">
        <v>25.427914057374906</v>
      </c>
      <c r="AI378" s="99">
        <f t="shared" si="143"/>
        <v>230.53963426388196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0</v>
      </c>
      <c r="F379" s="236"/>
      <c r="G379" s="43">
        <v>0</v>
      </c>
      <c r="H379" s="53">
        <v>0</v>
      </c>
      <c r="I379" s="41">
        <f t="shared" si="141"/>
        <v>0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0</v>
      </c>
      <c r="P379" s="43">
        <v>0</v>
      </c>
      <c r="Q379" s="43">
        <v>0</v>
      </c>
      <c r="R379" s="44">
        <v>0</v>
      </c>
      <c r="S379" s="45">
        <f t="shared" si="142"/>
        <v>0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0</v>
      </c>
      <c r="AD379" s="92">
        <v>0</v>
      </c>
      <c r="AE379" s="92">
        <v>0</v>
      </c>
      <c r="AF379" s="92">
        <v>0</v>
      </c>
      <c r="AG379" s="92">
        <v>0</v>
      </c>
      <c r="AH379" s="92">
        <v>0</v>
      </c>
      <c r="AI379" s="95">
        <f t="shared" si="143"/>
        <v>0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3.0435123473409593</v>
      </c>
      <c r="C380" s="46">
        <v>0</v>
      </c>
      <c r="D380" s="46">
        <v>159.16186161889866</v>
      </c>
      <c r="E380" s="46">
        <v>2.0751220550051848</v>
      </c>
      <c r="F380" s="236"/>
      <c r="G380" s="46">
        <v>0</v>
      </c>
      <c r="H380" s="47">
        <v>0</v>
      </c>
      <c r="I380" s="48">
        <f t="shared" si="141"/>
        <v>164.2804960212448</v>
      </c>
      <c r="J380" s="1"/>
      <c r="K380" s="49" t="s">
        <v>17</v>
      </c>
      <c r="L380" s="50">
        <v>3.0435123473409593</v>
      </c>
      <c r="M380" s="50">
        <v>0</v>
      </c>
      <c r="N380" s="50">
        <v>159.16186161889866</v>
      </c>
      <c r="O380" s="50">
        <v>2.0751220550051848</v>
      </c>
      <c r="P380" s="50">
        <v>0.16241588771929769</v>
      </c>
      <c r="Q380" s="50">
        <v>0</v>
      </c>
      <c r="R380" s="51">
        <v>0</v>
      </c>
      <c r="S380" s="52">
        <f t="shared" si="142"/>
        <v>164.44291190896411</v>
      </c>
      <c r="U380" s="96" t="s">
        <v>17</v>
      </c>
      <c r="V380" s="97">
        <v>3.0435123473409593</v>
      </c>
      <c r="W380" s="97">
        <v>0</v>
      </c>
      <c r="X380" s="97">
        <v>0</v>
      </c>
      <c r="Y380" s="97">
        <v>0</v>
      </c>
      <c r="Z380" s="97">
        <v>159.16186161889866</v>
      </c>
      <c r="AA380" s="97">
        <v>1.844552937782399</v>
      </c>
      <c r="AB380" s="97">
        <v>0.16241588771929769</v>
      </c>
      <c r="AC380" s="98">
        <v>0.23056911722278592</v>
      </c>
      <c r="AD380" s="97">
        <v>0</v>
      </c>
      <c r="AE380" s="97">
        <v>0</v>
      </c>
      <c r="AF380" s="97">
        <v>0</v>
      </c>
      <c r="AG380" s="97">
        <v>0</v>
      </c>
      <c r="AH380" s="97">
        <v>0.23056911722278592</v>
      </c>
      <c r="AI380" s="99">
        <f t="shared" si="143"/>
        <v>164.44291190896411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638.00002986183233</v>
      </c>
      <c r="C381" s="43">
        <v>0</v>
      </c>
      <c r="D381" s="43">
        <v>634.70141979585446</v>
      </c>
      <c r="E381" s="43">
        <v>8.954466972136002</v>
      </c>
      <c r="F381" s="236"/>
      <c r="G381" s="43">
        <v>3.3289993761725016</v>
      </c>
      <c r="H381" s="53">
        <v>0</v>
      </c>
      <c r="I381" s="41">
        <f t="shared" si="141"/>
        <v>1284.9849160059953</v>
      </c>
      <c r="J381" s="1"/>
      <c r="K381" s="54" t="s">
        <v>19</v>
      </c>
      <c r="L381" s="43">
        <v>638.00002986183233</v>
      </c>
      <c r="M381" s="43">
        <v>0</v>
      </c>
      <c r="N381" s="43">
        <v>634.70141979585446</v>
      </c>
      <c r="O381" s="43">
        <v>8.954466972136002</v>
      </c>
      <c r="P381" s="43">
        <v>1.947143484417676</v>
      </c>
      <c r="Q381" s="43">
        <v>3.3289993761725016</v>
      </c>
      <c r="R381" s="44">
        <v>0</v>
      </c>
      <c r="S381" s="45">
        <f t="shared" si="142"/>
        <v>1286.9320594904129</v>
      </c>
      <c r="U381" s="100" t="s">
        <v>89</v>
      </c>
      <c r="V381" s="92">
        <v>635.11712062962624</v>
      </c>
      <c r="W381" s="92">
        <v>0.65354588980073736</v>
      </c>
      <c r="X381" s="92">
        <v>3.3289993761725016</v>
      </c>
      <c r="Y381" s="92">
        <v>0</v>
      </c>
      <c r="Z381" s="92">
        <v>619.61550244123146</v>
      </c>
      <c r="AA381" s="92">
        <v>5.9136796030121968</v>
      </c>
      <c r="AB381" s="92">
        <v>1.947143484417676</v>
      </c>
      <c r="AC381" s="93">
        <v>20.356068066152194</v>
      </c>
      <c r="AD381" s="92">
        <v>2.2293633424053954</v>
      </c>
      <c r="AE381" s="92">
        <v>0</v>
      </c>
      <c r="AF381" s="92">
        <v>0</v>
      </c>
      <c r="AG381" s="92">
        <v>15.085917354622996</v>
      </c>
      <c r="AH381" s="92">
        <v>3.0407873691238057</v>
      </c>
      <c r="AI381" s="95">
        <f t="shared" si="143"/>
        <v>1286.9320594904132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263.44444745351007</v>
      </c>
      <c r="C382" s="46">
        <v>0.19882296325654875</v>
      </c>
      <c r="D382" s="46">
        <v>20.263410904661331</v>
      </c>
      <c r="E382" s="46">
        <v>862.03113687672089</v>
      </c>
      <c r="F382" s="236"/>
      <c r="G382" s="46">
        <v>614.72329515906517</v>
      </c>
      <c r="H382" s="47">
        <v>8.3773720473264979E-2</v>
      </c>
      <c r="I382" s="48">
        <f t="shared" si="141"/>
        <v>1760.7448870776873</v>
      </c>
      <c r="J382" s="1"/>
      <c r="K382" s="49" t="s">
        <v>27</v>
      </c>
      <c r="L382" s="50">
        <v>263.44444745351007</v>
      </c>
      <c r="M382" s="50">
        <v>0.19882296325654875</v>
      </c>
      <c r="N382" s="50">
        <v>20.263410904661331</v>
      </c>
      <c r="O382" s="50">
        <v>862.03113687672089</v>
      </c>
      <c r="P382" s="50">
        <v>40.573873867225601</v>
      </c>
      <c r="Q382" s="50">
        <v>614.72329515906517</v>
      </c>
      <c r="R382" s="51">
        <v>8.3773720473264979E-2</v>
      </c>
      <c r="S382" s="52">
        <f t="shared" si="142"/>
        <v>1801.3187609449128</v>
      </c>
      <c r="U382" s="96" t="s">
        <v>27</v>
      </c>
      <c r="V382" s="97">
        <v>152.70586523089841</v>
      </c>
      <c r="W382" s="97">
        <v>110.61638428901465</v>
      </c>
      <c r="X382" s="97">
        <v>614.72329515906517</v>
      </c>
      <c r="Y382" s="97">
        <v>0.19882296325654875</v>
      </c>
      <c r="Z382" s="97">
        <v>20.263410904661331</v>
      </c>
      <c r="AA382" s="97">
        <v>835.6151605439145</v>
      </c>
      <c r="AB382" s="97">
        <v>40.573873867225601</v>
      </c>
      <c r="AC382" s="98">
        <v>26.621947986876677</v>
      </c>
      <c r="AD382" s="97">
        <v>0.12219793359700258</v>
      </c>
      <c r="AE382" s="97">
        <v>0</v>
      </c>
      <c r="AF382" s="97">
        <v>8.3773720473264979E-2</v>
      </c>
      <c r="AG382" s="97">
        <v>0</v>
      </c>
      <c r="AH382" s="97">
        <v>26.415976332806409</v>
      </c>
      <c r="AI382" s="99">
        <f t="shared" si="143"/>
        <v>1801.3187609449128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167.23074055608345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167.23074055608345</v>
      </c>
      <c r="J383" s="1"/>
      <c r="K383" s="54" t="s">
        <v>26</v>
      </c>
      <c r="L383" s="43">
        <v>167.23074055608345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167.23074055608345</v>
      </c>
      <c r="U383" s="100" t="s">
        <v>26</v>
      </c>
      <c r="V383" s="92">
        <v>166.31417249073493</v>
      </c>
      <c r="W383" s="92">
        <v>0.16364309569956523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0.7529249696489515</v>
      </c>
      <c r="AD383" s="92">
        <v>0.7529249696489515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167.23074055608345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1.3823100086221032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1.3823100086221032</v>
      </c>
      <c r="J384" s="1"/>
      <c r="K384" s="49" t="s">
        <v>23</v>
      </c>
      <c r="L384" s="50">
        <v>1.3823100086221032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1.3823100086221032</v>
      </c>
      <c r="U384" s="96" t="s">
        <v>62</v>
      </c>
      <c r="V384" s="97">
        <v>1.3823100086221032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1.3823100086221032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627.12173390030102</v>
      </c>
      <c r="C385" s="43">
        <v>0</v>
      </c>
      <c r="D385" s="43">
        <v>38.896560209267847</v>
      </c>
      <c r="E385" s="43">
        <v>0</v>
      </c>
      <c r="F385" s="236"/>
      <c r="G385" s="43">
        <v>0</v>
      </c>
      <c r="H385" s="53">
        <v>0</v>
      </c>
      <c r="I385" s="41">
        <f t="shared" si="141"/>
        <v>666.01829410956884</v>
      </c>
      <c r="J385" s="1"/>
      <c r="K385" s="54" t="s">
        <v>24</v>
      </c>
      <c r="L385" s="43">
        <v>627.12173390030102</v>
      </c>
      <c r="M385" s="43">
        <v>0</v>
      </c>
      <c r="N385" s="43">
        <v>38.896560209267847</v>
      </c>
      <c r="O385" s="43">
        <v>0</v>
      </c>
      <c r="P385" s="43">
        <v>597.00383537293419</v>
      </c>
      <c r="Q385" s="43">
        <v>0</v>
      </c>
      <c r="R385" s="44">
        <v>0</v>
      </c>
      <c r="S385" s="45">
        <f t="shared" si="142"/>
        <v>1263.022129482503</v>
      </c>
      <c r="U385" s="100" t="s">
        <v>24</v>
      </c>
      <c r="V385" s="92">
        <v>627.12173390030102</v>
      </c>
      <c r="W385" s="92">
        <v>0</v>
      </c>
      <c r="X385" s="92">
        <v>0</v>
      </c>
      <c r="Y385" s="92">
        <v>0</v>
      </c>
      <c r="Z385" s="92">
        <v>38.896560209267847</v>
      </c>
      <c r="AA385" s="92">
        <v>0</v>
      </c>
      <c r="AB385" s="92">
        <v>597.00383537293419</v>
      </c>
      <c r="AC385" s="93">
        <v>0</v>
      </c>
      <c r="AD385" s="92">
        <v>0</v>
      </c>
      <c r="AE385" s="92">
        <v>0</v>
      </c>
      <c r="AF385" s="92">
        <v>0</v>
      </c>
      <c r="AG385" s="92">
        <v>0</v>
      </c>
      <c r="AH385" s="92">
        <v>0</v>
      </c>
      <c r="AI385" s="95">
        <f t="shared" si="143"/>
        <v>1263.022129482503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5.0889271797703293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5.0889271797703293</v>
      </c>
      <c r="J386" s="1"/>
      <c r="K386" s="49" t="s">
        <v>22</v>
      </c>
      <c r="L386" s="50">
        <v>5.0889271797703293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5.0889271797703293</v>
      </c>
      <c r="U386" s="96" t="s">
        <v>63</v>
      </c>
      <c r="V386" s="97">
        <v>5.0889271797703293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5.0889271797703293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6.6017056648532453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6.6017056648532453</v>
      </c>
      <c r="J387" s="1"/>
      <c r="K387" s="55" t="s">
        <v>66</v>
      </c>
      <c r="L387" s="43">
        <v>6.6017056648532453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6.6017056648532453</v>
      </c>
      <c r="U387" s="101" t="s">
        <v>64</v>
      </c>
      <c r="V387" s="92">
        <v>4.057944845957123</v>
      </c>
      <c r="W387" s="92">
        <v>0.11902219619768832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2.4247386226984342</v>
      </c>
      <c r="AD387" s="94">
        <v>2.4247386226984342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6.6017056648532453</v>
      </c>
      <c r="AJ387" t="str">
        <f t="shared" si="144"/>
        <v/>
      </c>
      <c r="AS387"/>
      <c r="BH387"/>
    </row>
    <row r="388" spans="1:60">
      <c r="A388" s="28" t="s">
        <v>25</v>
      </c>
      <c r="B388" s="56">
        <v>6.6017056648532453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6.6017056648532453</v>
      </c>
      <c r="J388" s="1"/>
      <c r="K388" s="59" t="s">
        <v>25</v>
      </c>
      <c r="L388" s="60">
        <v>6.6017056648532453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6.6017056648532453</v>
      </c>
      <c r="U388" s="102" t="s">
        <v>68</v>
      </c>
      <c r="V388" s="103">
        <v>4.057944845957123</v>
      </c>
      <c r="W388" s="103">
        <v>0.11902219619768832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2.4247386226984342</v>
      </c>
      <c r="AD388" s="103">
        <v>2.4247386226984342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6.6017056648532453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2087.7444633705886</v>
      </c>
      <c r="C392" s="75">
        <f t="shared" ref="C392:H392" si="145">SUM(C371:C387)</f>
        <v>5.9772875709922113</v>
      </c>
      <c r="D392" s="75">
        <f t="shared" si="145"/>
        <v>1038.3433428536389</v>
      </c>
      <c r="E392" s="75">
        <f t="shared" si="145"/>
        <v>7667.0643994908269</v>
      </c>
      <c r="F392" s="75">
        <f t="shared" si="145"/>
        <v>0</v>
      </c>
      <c r="G392" s="75">
        <f t="shared" si="145"/>
        <v>618.05229453523771</v>
      </c>
      <c r="H392" s="76">
        <f t="shared" si="145"/>
        <v>8.3773720473264979E-2</v>
      </c>
      <c r="I392" s="41">
        <f t="shared" si="141"/>
        <v>11417.265561541759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2087.7444633705886</v>
      </c>
      <c r="M392" s="75">
        <f t="shared" ref="M392:R392" si="146">SUM(M371:M387)</f>
        <v>5.9772875709922113</v>
      </c>
      <c r="N392" s="75">
        <f t="shared" si="146"/>
        <v>1038.3433428536389</v>
      </c>
      <c r="O392" s="75">
        <f t="shared" si="146"/>
        <v>7667.0643994908269</v>
      </c>
      <c r="P392" s="75">
        <f t="shared" si="146"/>
        <v>4363.4433948670394</v>
      </c>
      <c r="Q392" s="75">
        <f t="shared" si="146"/>
        <v>618.05229453523771</v>
      </c>
      <c r="R392" s="76">
        <f t="shared" si="146"/>
        <v>8.3773720473264979E-2</v>
      </c>
      <c r="S392" s="78">
        <f t="shared" si="142"/>
        <v>15780.708956408796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1970.6626430315259</v>
      </c>
      <c r="W392" s="111">
        <f t="shared" ref="W392:AH392" si="147">SUM(W371:W387)</f>
        <v>111.55259547071265</v>
      </c>
      <c r="X392" s="111">
        <f t="shared" si="147"/>
        <v>618.05229453523771</v>
      </c>
      <c r="Y392" s="111">
        <f t="shared" si="147"/>
        <v>5.9772875709922113</v>
      </c>
      <c r="Z392" s="111">
        <f t="shared" si="147"/>
        <v>1023.2574254990159</v>
      </c>
      <c r="AA392" s="111">
        <f t="shared" si="147"/>
        <v>7611.9491526142983</v>
      </c>
      <c r="AB392" s="111">
        <f t="shared" si="147"/>
        <v>4363.4433948670394</v>
      </c>
      <c r="AC392" s="111">
        <f t="shared" si="147"/>
        <v>75.81416281997393</v>
      </c>
      <c r="AD392" s="112">
        <f t="shared" si="147"/>
        <v>5.5292248683497842</v>
      </c>
      <c r="AE392" s="112">
        <f t="shared" si="147"/>
        <v>0</v>
      </c>
      <c r="AF392" s="112">
        <f t="shared" si="147"/>
        <v>8.3773720473264979E-2</v>
      </c>
      <c r="AG392" s="112">
        <f t="shared" si="147"/>
        <v>15.085917354622996</v>
      </c>
      <c r="AH392" s="112">
        <f t="shared" si="147"/>
        <v>55.115246876527905</v>
      </c>
      <c r="AI392" s="113">
        <f t="shared" si="143"/>
        <v>15780.708956408796</v>
      </c>
      <c r="AJ392" t="str">
        <f t="shared" si="144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0.182858535795384</v>
      </c>
      <c r="C393" s="114">
        <f t="shared" ref="C393:I393" si="148">C392/$I392</f>
        <v>5.2353057207728238E-4</v>
      </c>
      <c r="D393" s="114">
        <f t="shared" si="148"/>
        <v>9.0945011067380621E-2</v>
      </c>
      <c r="E393" s="114">
        <f t="shared" si="148"/>
        <v>0.67153245741404</v>
      </c>
      <c r="F393" s="114">
        <f t="shared" si="148"/>
        <v>0</v>
      </c>
      <c r="G393" s="114">
        <f t="shared" si="148"/>
        <v>5.4133127691896959E-2</v>
      </c>
      <c r="H393" s="115">
        <f t="shared" si="148"/>
        <v>7.3374592210109181E-6</v>
      </c>
      <c r="I393" s="116">
        <f t="shared" si="148"/>
        <v>1</v>
      </c>
      <c r="J393"/>
      <c r="K393" s="81" t="s">
        <v>87</v>
      </c>
      <c r="L393" s="82">
        <f>L392/$S392</f>
        <v>0.13229725414349794</v>
      </c>
      <c r="M393" s="82">
        <f t="shared" ref="M393:S393" si="149">M392/$S392</f>
        <v>3.7877180217335798E-4</v>
      </c>
      <c r="N393" s="82">
        <f t="shared" si="149"/>
        <v>6.5798269629195022E-2</v>
      </c>
      <c r="O393" s="82">
        <f t="shared" si="149"/>
        <v>0.485850440602487</v>
      </c>
      <c r="P393" s="82">
        <f t="shared" si="149"/>
        <v>0.27650490272143163</v>
      </c>
      <c r="Q393" s="82">
        <f t="shared" si="149"/>
        <v>3.9165052485442164E-2</v>
      </c>
      <c r="R393" s="83">
        <f t="shared" si="149"/>
        <v>5.3086157728828238E-6</v>
      </c>
      <c r="S393" s="84">
        <f t="shared" si="149"/>
        <v>1</v>
      </c>
      <c r="U393" s="117" t="s">
        <v>87</v>
      </c>
      <c r="V393" s="118">
        <f>V392/$I392</f>
        <v>0.1726037318138208</v>
      </c>
      <c r="W393" s="118">
        <f t="shared" ref="W393:AC393" si="150">W392/$I392</f>
        <v>9.7705177189247108E-3</v>
      </c>
      <c r="X393" s="118">
        <f t="shared" si="150"/>
        <v>5.4133127691896959E-2</v>
      </c>
      <c r="Y393" s="118">
        <f t="shared" si="150"/>
        <v>5.2353057207728238E-4</v>
      </c>
      <c r="Z393" s="118">
        <f t="shared" si="150"/>
        <v>8.9623686160527363E-2</v>
      </c>
      <c r="AA393" s="118">
        <f t="shared" si="150"/>
        <v>0.66670509778230991</v>
      </c>
      <c r="AB393" s="118">
        <f t="shared" si="150"/>
        <v>0.38217937310357269</v>
      </c>
      <c r="AC393" s="118">
        <f t="shared" si="150"/>
        <v>6.6403082604427196E-3</v>
      </c>
      <c r="AD393" s="118">
        <f t="shared" ref="AD393:AH393" si="151">AD392/$AI392</f>
        <v>3.5037873669828239E-4</v>
      </c>
      <c r="AE393" s="118">
        <f t="shared" si="151"/>
        <v>0</v>
      </c>
      <c r="AF393" s="118">
        <f t="shared" si="151"/>
        <v>5.3086157728828238E-6</v>
      </c>
      <c r="AG393" s="118">
        <f t="shared" si="151"/>
        <v>9.559720920203883E-4</v>
      </c>
      <c r="AH393" s="118">
        <f t="shared" si="151"/>
        <v>3.4925710263571351E-3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2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62.916422959671792</v>
      </c>
      <c r="C401" s="43">
        <v>3.3537538891083085</v>
      </c>
      <c r="D401" s="43">
        <v>20.390823645778518</v>
      </c>
      <c r="E401" s="43">
        <v>0</v>
      </c>
      <c r="F401" s="236"/>
      <c r="G401" s="43">
        <v>0</v>
      </c>
      <c r="H401" s="53">
        <v>0</v>
      </c>
      <c r="I401" s="41">
        <f t="shared" si="152"/>
        <v>86.661000494558607</v>
      </c>
      <c r="J401" s="1"/>
      <c r="K401" s="54" t="s">
        <v>16</v>
      </c>
      <c r="L401" s="43">
        <v>62.916422959671792</v>
      </c>
      <c r="M401" s="43">
        <v>3.3537538891083085</v>
      </c>
      <c r="N401" s="43">
        <v>20.390823645778518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86.661000494558607</v>
      </c>
      <c r="U401" s="100" t="s">
        <v>16</v>
      </c>
      <c r="V401" s="92">
        <v>62.916422959671792</v>
      </c>
      <c r="W401" s="92">
        <v>0</v>
      </c>
      <c r="X401" s="92">
        <v>0</v>
      </c>
      <c r="Y401" s="92">
        <v>3.3537538891083085</v>
      </c>
      <c r="Z401" s="92">
        <v>20.390823645778518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86.661000494558607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0.70851527383516333</v>
      </c>
      <c r="C402" s="46">
        <v>3.7767338690573769E-2</v>
      </c>
      <c r="D402" s="46">
        <v>0.22962541923868859</v>
      </c>
      <c r="E402" s="46">
        <v>0</v>
      </c>
      <c r="F402" s="236"/>
      <c r="G402" s="46">
        <v>0</v>
      </c>
      <c r="H402" s="47">
        <v>0</v>
      </c>
      <c r="I402" s="48">
        <f t="shared" si="152"/>
        <v>0.97590803176442575</v>
      </c>
      <c r="J402" s="1"/>
      <c r="K402" s="49" t="s">
        <v>15</v>
      </c>
      <c r="L402" s="50">
        <v>0.70851527383516333</v>
      </c>
      <c r="M402" s="50">
        <v>3.7767338690573769E-2</v>
      </c>
      <c r="N402" s="50">
        <v>0.22962541923868859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0.97590803176442575</v>
      </c>
      <c r="U402" s="96" t="s">
        <v>59</v>
      </c>
      <c r="V402" s="97">
        <v>0.70851527383516333</v>
      </c>
      <c r="W402" s="97">
        <v>0</v>
      </c>
      <c r="X402" s="97">
        <v>0</v>
      </c>
      <c r="Y402" s="97">
        <v>3.7767338690573769E-2</v>
      </c>
      <c r="Z402" s="97">
        <v>0.22962541923868859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0.97590803176442575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4.8824840700617846</v>
      </c>
      <c r="F403" s="236"/>
      <c r="G403" s="43">
        <v>0</v>
      </c>
      <c r="H403" s="53">
        <v>0</v>
      </c>
      <c r="I403" s="41">
        <f t="shared" si="152"/>
        <v>4.8824840700617846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4.8824840700617846</v>
      </c>
      <c r="P403" s="43">
        <v>38.610648162218041</v>
      </c>
      <c r="Q403" s="43">
        <v>0</v>
      </c>
      <c r="R403" s="44">
        <v>0</v>
      </c>
      <c r="S403" s="45">
        <f t="shared" si="153"/>
        <v>43.493132232279827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4.8824840700617846</v>
      </c>
      <c r="AB403" s="92">
        <v>38.610648162218041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43.493132232279827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0</v>
      </c>
      <c r="D404" s="46">
        <v>0</v>
      </c>
      <c r="E404" s="46">
        <v>0</v>
      </c>
      <c r="F404" s="236"/>
      <c r="G404" s="46">
        <v>0</v>
      </c>
      <c r="H404" s="47">
        <v>0</v>
      </c>
      <c r="I404" s="48">
        <f t="shared" si="152"/>
        <v>0</v>
      </c>
      <c r="J404" s="1"/>
      <c r="K404" s="49" t="s">
        <v>12</v>
      </c>
      <c r="L404" s="50">
        <v>0</v>
      </c>
      <c r="M404" s="50">
        <v>0</v>
      </c>
      <c r="N404" s="50">
        <v>0</v>
      </c>
      <c r="O404" s="50">
        <v>0</v>
      </c>
      <c r="P404" s="50">
        <v>7.9672786322635982</v>
      </c>
      <c r="Q404" s="50">
        <v>0</v>
      </c>
      <c r="R404" s="51">
        <v>0</v>
      </c>
      <c r="S404" s="52">
        <f t="shared" si="153"/>
        <v>7.9672786322635982</v>
      </c>
      <c r="U404" s="96" t="s">
        <v>12</v>
      </c>
      <c r="V404" s="97">
        <v>0</v>
      </c>
      <c r="W404" s="97">
        <v>0</v>
      </c>
      <c r="X404" s="97">
        <v>0</v>
      </c>
      <c r="Y404" s="97">
        <v>0</v>
      </c>
      <c r="Z404" s="97">
        <v>0</v>
      </c>
      <c r="AA404" s="97">
        <v>0</v>
      </c>
      <c r="AB404" s="97">
        <v>7.9672786322635982</v>
      </c>
      <c r="AC404" s="98">
        <v>0</v>
      </c>
      <c r="AD404" s="97">
        <v>0</v>
      </c>
      <c r="AE404" s="97">
        <v>0</v>
      </c>
      <c r="AF404" s="97">
        <v>0</v>
      </c>
      <c r="AG404" s="97">
        <v>0</v>
      </c>
      <c r="AH404" s="97">
        <v>0</v>
      </c>
      <c r="AI404" s="99">
        <f t="shared" si="154"/>
        <v>7.9672786322635982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0</v>
      </c>
      <c r="C406" s="46">
        <v>0</v>
      </c>
      <c r="D406" s="46">
        <v>0</v>
      </c>
      <c r="E406" s="46">
        <v>4.2567516561719385</v>
      </c>
      <c r="F406" s="236"/>
      <c r="G406" s="46">
        <v>0</v>
      </c>
      <c r="H406" s="47">
        <v>0</v>
      </c>
      <c r="I406" s="48">
        <f t="shared" si="152"/>
        <v>4.2567516561719385</v>
      </c>
      <c r="J406" s="1"/>
      <c r="K406" s="49" t="s">
        <v>17</v>
      </c>
      <c r="L406" s="50">
        <v>0</v>
      </c>
      <c r="M406" s="50">
        <v>0</v>
      </c>
      <c r="N406" s="50">
        <v>0</v>
      </c>
      <c r="O406" s="50">
        <v>4.2567516561719385</v>
      </c>
      <c r="P406" s="50">
        <v>0</v>
      </c>
      <c r="Q406" s="50">
        <v>0</v>
      </c>
      <c r="R406" s="51">
        <v>0</v>
      </c>
      <c r="S406" s="52">
        <f t="shared" si="153"/>
        <v>4.2567516561719385</v>
      </c>
      <c r="U406" s="96" t="s">
        <v>17</v>
      </c>
      <c r="V406" s="97">
        <v>0</v>
      </c>
      <c r="W406" s="97">
        <v>0</v>
      </c>
      <c r="X406" s="97">
        <v>0</v>
      </c>
      <c r="Y406" s="97">
        <v>0</v>
      </c>
      <c r="Z406" s="97">
        <v>0</v>
      </c>
      <c r="AA406" s="97">
        <v>0</v>
      </c>
      <c r="AB406" s="97">
        <v>0</v>
      </c>
      <c r="AC406" s="98">
        <v>4.2567516561719385</v>
      </c>
      <c r="AD406" s="97">
        <v>0</v>
      </c>
      <c r="AE406" s="97">
        <v>0</v>
      </c>
      <c r="AF406" s="97">
        <v>0</v>
      </c>
      <c r="AG406" s="97">
        <v>0</v>
      </c>
      <c r="AH406" s="97">
        <v>4.2567516561719385</v>
      </c>
      <c r="AI406" s="99">
        <f t="shared" si="154"/>
        <v>4.2567516561719385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99.161067399981036</v>
      </c>
      <c r="C407" s="43">
        <v>819.23594186046614</v>
      </c>
      <c r="D407" s="43">
        <v>562.25046652476851</v>
      </c>
      <c r="E407" s="43">
        <v>182.20329375321543</v>
      </c>
      <c r="F407" s="236"/>
      <c r="G407" s="43">
        <v>0</v>
      </c>
      <c r="H407" s="53">
        <v>0</v>
      </c>
      <c r="I407" s="41">
        <f t="shared" si="152"/>
        <v>1662.850769538431</v>
      </c>
      <c r="J407" s="1"/>
      <c r="K407" s="54" t="s">
        <v>19</v>
      </c>
      <c r="L407" s="43">
        <v>99.161067399981036</v>
      </c>
      <c r="M407" s="43">
        <v>819.23594186046614</v>
      </c>
      <c r="N407" s="43">
        <v>562.25046652476851</v>
      </c>
      <c r="O407" s="43">
        <v>182.20329375321543</v>
      </c>
      <c r="P407" s="43">
        <v>0</v>
      </c>
      <c r="Q407" s="43">
        <v>0</v>
      </c>
      <c r="R407" s="44">
        <v>0</v>
      </c>
      <c r="S407" s="45">
        <f t="shared" si="153"/>
        <v>1662.850769538431</v>
      </c>
      <c r="U407" s="100" t="s">
        <v>89</v>
      </c>
      <c r="V407" s="92">
        <v>99.161067399981036</v>
      </c>
      <c r="W407" s="92">
        <v>0</v>
      </c>
      <c r="X407" s="92">
        <v>0</v>
      </c>
      <c r="Y407" s="92">
        <v>819.23594186046614</v>
      </c>
      <c r="Z407" s="92">
        <v>562.25046652476851</v>
      </c>
      <c r="AA407" s="92">
        <v>182.20329375321543</v>
      </c>
      <c r="AB407" s="92">
        <v>0</v>
      </c>
      <c r="AC407" s="93">
        <v>0</v>
      </c>
      <c r="AD407" s="92">
        <v>0</v>
      </c>
      <c r="AE407" s="92">
        <v>0</v>
      </c>
      <c r="AF407" s="92">
        <v>0</v>
      </c>
      <c r="AG407" s="92">
        <v>0</v>
      </c>
      <c r="AH407" s="92">
        <v>0</v>
      </c>
      <c r="AI407" s="95">
        <f t="shared" si="154"/>
        <v>1662.850769538431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69.923698458939882</v>
      </c>
      <c r="C408" s="46">
        <v>8.2138459662517036</v>
      </c>
      <c r="D408" s="46">
        <v>48.354717133798886</v>
      </c>
      <c r="E408" s="46">
        <v>1059.0087526782952</v>
      </c>
      <c r="F408" s="236"/>
      <c r="G408" s="46">
        <v>156.21308323455457</v>
      </c>
      <c r="H408" s="47">
        <v>0</v>
      </c>
      <c r="I408" s="48">
        <f t="shared" si="152"/>
        <v>1341.7140974718404</v>
      </c>
      <c r="J408" s="1"/>
      <c r="K408" s="49" t="s">
        <v>27</v>
      </c>
      <c r="L408" s="50">
        <v>69.923698458939882</v>
      </c>
      <c r="M408" s="50">
        <v>8.2138459662517036</v>
      </c>
      <c r="N408" s="50">
        <v>48.354717133798886</v>
      </c>
      <c r="O408" s="50">
        <v>1059.0087526782952</v>
      </c>
      <c r="P408" s="50">
        <v>2.0865584703616098</v>
      </c>
      <c r="Q408" s="50">
        <v>156.21308323455457</v>
      </c>
      <c r="R408" s="51">
        <v>0</v>
      </c>
      <c r="S408" s="52">
        <f t="shared" si="153"/>
        <v>1343.800655942202</v>
      </c>
      <c r="U408" s="96" t="s">
        <v>27</v>
      </c>
      <c r="V408" s="97">
        <v>17.652044009068341</v>
      </c>
      <c r="W408" s="97">
        <v>37.929836035387225</v>
      </c>
      <c r="X408" s="97">
        <v>156.21308323455457</v>
      </c>
      <c r="Y408" s="97">
        <v>8.2138459662517036</v>
      </c>
      <c r="Z408" s="97">
        <v>48.354717133798886</v>
      </c>
      <c r="AA408" s="97">
        <v>1057.2812233037034</v>
      </c>
      <c r="AB408" s="97">
        <v>2.0865584703616098</v>
      </c>
      <c r="AC408" s="98">
        <v>16.069347789075952</v>
      </c>
      <c r="AD408" s="97">
        <v>14.341818414484329</v>
      </c>
      <c r="AE408" s="97">
        <v>0</v>
      </c>
      <c r="AF408" s="97">
        <v>0</v>
      </c>
      <c r="AG408" s="97">
        <v>0</v>
      </c>
      <c r="AH408" s="97">
        <v>1.7275293745916225</v>
      </c>
      <c r="AI408" s="99">
        <f t="shared" si="154"/>
        <v>1343.8006559422015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18.692274481363508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18.692274481363508</v>
      </c>
      <c r="J409" s="1"/>
      <c r="K409" s="54" t="s">
        <v>26</v>
      </c>
      <c r="L409" s="43">
        <v>18.692274481363508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18.692274481363508</v>
      </c>
      <c r="U409" s="100" t="s">
        <v>26</v>
      </c>
      <c r="V409" s="92">
        <v>18.692274481363508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0</v>
      </c>
      <c r="AD409" s="92">
        <v>0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18.692274481363508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0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0</v>
      </c>
      <c r="J410" s="1"/>
      <c r="K410" s="49" t="s">
        <v>23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0</v>
      </c>
      <c r="U410" s="96" t="s">
        <v>62</v>
      </c>
      <c r="V410" s="97">
        <v>0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0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18.531908398655343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18.531908398655343</v>
      </c>
      <c r="J411" s="1"/>
      <c r="K411" s="54" t="s">
        <v>24</v>
      </c>
      <c r="L411" s="43">
        <v>18.531908398655343</v>
      </c>
      <c r="M411" s="43">
        <v>0</v>
      </c>
      <c r="N411" s="43">
        <v>0</v>
      </c>
      <c r="O411" s="43">
        <v>0</v>
      </c>
      <c r="P411" s="43">
        <v>2.6106778462028162</v>
      </c>
      <c r="Q411" s="43">
        <v>0</v>
      </c>
      <c r="R411" s="44">
        <v>0</v>
      </c>
      <c r="S411" s="45">
        <f t="shared" si="153"/>
        <v>21.142586244858158</v>
      </c>
      <c r="U411" s="100" t="s">
        <v>24</v>
      </c>
      <c r="V411" s="92">
        <v>18.531908398655343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2.6106778462028162</v>
      </c>
      <c r="AC411" s="93">
        <v>0</v>
      </c>
      <c r="AD411" s="92">
        <v>0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21.142586244858158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152"/>
        <v>0</v>
      </c>
      <c r="J412" s="1"/>
      <c r="K412" s="49" t="s">
        <v>22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</v>
      </c>
      <c r="U412" s="96" t="s">
        <v>63</v>
      </c>
      <c r="V412" s="97">
        <v>0</v>
      </c>
      <c r="W412" s="97">
        <v>0</v>
      </c>
      <c r="X412" s="97">
        <v>0</v>
      </c>
      <c r="Y412" s="97">
        <v>0</v>
      </c>
      <c r="Z412" s="97">
        <v>0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0.59724774062678676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0.59724774062678676</v>
      </c>
      <c r="J413" s="1"/>
      <c r="K413" s="55" t="s">
        <v>66</v>
      </c>
      <c r="L413" s="43">
        <v>0.59724774062678676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0.59724774062678676</v>
      </c>
      <c r="U413" s="101" t="s">
        <v>64</v>
      </c>
      <c r="V413" s="92">
        <v>0.59724774062678676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0.59724774062678676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0.59724774062678676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0.59724774062678676</v>
      </c>
      <c r="J414" s="1"/>
      <c r="K414" s="59" t="s">
        <v>25</v>
      </c>
      <c r="L414" s="60">
        <v>0.59724774062678676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0.59724774062678676</v>
      </c>
      <c r="U414" s="102" t="s">
        <v>68</v>
      </c>
      <c r="V414" s="103">
        <v>0.59724774062678676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0.59724774062678676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270.53113471307358</v>
      </c>
      <c r="C418" s="75">
        <f t="shared" ref="C418:H418" si="156">SUM(C397:C413)</f>
        <v>830.84130905451673</v>
      </c>
      <c r="D418" s="75">
        <f t="shared" si="156"/>
        <v>631.22563272358457</v>
      </c>
      <c r="E418" s="75">
        <f t="shared" si="156"/>
        <v>1250.3512821577444</v>
      </c>
      <c r="F418" s="75">
        <f t="shared" si="156"/>
        <v>0</v>
      </c>
      <c r="G418" s="75">
        <f t="shared" si="156"/>
        <v>156.21308323455457</v>
      </c>
      <c r="H418" s="76">
        <f t="shared" si="156"/>
        <v>0</v>
      </c>
      <c r="I418" s="41">
        <f t="shared" si="152"/>
        <v>3139.162441883474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270.53113471307358</v>
      </c>
      <c r="M418" s="75">
        <f t="shared" ref="M418:R418" si="157">SUM(M397:M413)</f>
        <v>830.84130905451673</v>
      </c>
      <c r="N418" s="75">
        <f t="shared" si="157"/>
        <v>631.22563272358457</v>
      </c>
      <c r="O418" s="75">
        <f t="shared" si="157"/>
        <v>1250.3512821577444</v>
      </c>
      <c r="P418" s="75">
        <f t="shared" si="157"/>
        <v>51.275163111046069</v>
      </c>
      <c r="Q418" s="75">
        <f t="shared" si="157"/>
        <v>156.21308323455457</v>
      </c>
      <c r="R418" s="76">
        <f t="shared" si="157"/>
        <v>0</v>
      </c>
      <c r="S418" s="78">
        <f t="shared" si="153"/>
        <v>3190.4376049945199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218.25948026320197</v>
      </c>
      <c r="W418" s="111">
        <f t="shared" ref="W418:AH418" si="158">SUM(W397:W413)</f>
        <v>37.929836035387225</v>
      </c>
      <c r="X418" s="111">
        <f t="shared" si="158"/>
        <v>156.21308323455457</v>
      </c>
      <c r="Y418" s="111">
        <f t="shared" si="158"/>
        <v>830.84130905451673</v>
      </c>
      <c r="Z418" s="111">
        <f t="shared" si="158"/>
        <v>631.22563272358457</v>
      </c>
      <c r="AA418" s="111">
        <f t="shared" si="158"/>
        <v>1244.3670011269805</v>
      </c>
      <c r="AB418" s="111">
        <f t="shared" si="158"/>
        <v>51.275163111046069</v>
      </c>
      <c r="AC418" s="111">
        <f t="shared" si="158"/>
        <v>20.326099445247891</v>
      </c>
      <c r="AD418" s="112">
        <f t="shared" si="158"/>
        <v>14.341818414484329</v>
      </c>
      <c r="AE418" s="112">
        <f t="shared" si="158"/>
        <v>0</v>
      </c>
      <c r="AF418" s="112">
        <f t="shared" si="158"/>
        <v>0</v>
      </c>
      <c r="AG418" s="112">
        <f t="shared" si="158"/>
        <v>0</v>
      </c>
      <c r="AH418" s="112">
        <f t="shared" si="158"/>
        <v>5.9842810307635608</v>
      </c>
      <c r="AI418" s="113">
        <f t="shared" si="154"/>
        <v>3190.4376049945195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8.6179399671575105E-2</v>
      </c>
      <c r="C419" s="114">
        <f t="shared" ref="C419:I419" si="159">C418/$I418</f>
        <v>0.26466974055538783</v>
      </c>
      <c r="D419" s="114">
        <f t="shared" si="159"/>
        <v>0.20108090753814381</v>
      </c>
      <c r="E419" s="114">
        <f t="shared" si="159"/>
        <v>0.39830728906387625</v>
      </c>
      <c r="F419" s="114">
        <f t="shared" si="159"/>
        <v>0</v>
      </c>
      <c r="G419" s="114">
        <f t="shared" si="159"/>
        <v>4.9762663171017012E-2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8.4794366230377435E-2</v>
      </c>
      <c r="M419" s="82">
        <f t="shared" ref="M419:S419" si="160">M418/$S418</f>
        <v>0.26041609707516716</v>
      </c>
      <c r="N419" s="82">
        <f t="shared" si="160"/>
        <v>0.19784923288749562</v>
      </c>
      <c r="O419" s="82">
        <f t="shared" si="160"/>
        <v>0.39190588783192709</v>
      </c>
      <c r="P419" s="82">
        <f t="shared" si="160"/>
        <v>1.6071514149274248E-2</v>
      </c>
      <c r="Q419" s="82">
        <f t="shared" si="160"/>
        <v>4.8962901825758444E-2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6.9527934378651624E-2</v>
      </c>
      <c r="W419" s="118">
        <f t="shared" ref="W419:AC419" si="161">W418/$I418</f>
        <v>1.2082788558284867E-2</v>
      </c>
      <c r="X419" s="118">
        <f t="shared" si="161"/>
        <v>4.9762663171017012E-2</v>
      </c>
      <c r="Y419" s="118">
        <f t="shared" si="161"/>
        <v>0.26466974055538783</v>
      </c>
      <c r="Z419" s="118">
        <f t="shared" si="161"/>
        <v>0.20108090753814381</v>
      </c>
      <c r="AA419" s="118">
        <f t="shared" si="161"/>
        <v>0.39640095858829455</v>
      </c>
      <c r="AB419" s="118">
        <f t="shared" si="161"/>
        <v>1.6334026690342712E-2</v>
      </c>
      <c r="AC419" s="118">
        <f t="shared" si="161"/>
        <v>6.4750072102201829E-3</v>
      </c>
      <c r="AD419" s="118">
        <f t="shared" ref="AD419:AH419" si="162">AD418/$AI418</f>
        <v>4.4952511818543983E-3</v>
      </c>
      <c r="AE419" s="118">
        <f t="shared" si="162"/>
        <v>0</v>
      </c>
      <c r="AF419" s="118">
        <f t="shared" si="162"/>
        <v>0</v>
      </c>
      <c r="AG419" s="118">
        <f t="shared" si="162"/>
        <v>0</v>
      </c>
      <c r="AH419" s="118">
        <f t="shared" si="162"/>
        <v>1.8756928583700794E-3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3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105.31289215020107</v>
      </c>
      <c r="C427" s="43">
        <v>0</v>
      </c>
      <c r="D427" s="43">
        <v>32.743054556486868</v>
      </c>
      <c r="E427" s="43">
        <v>0</v>
      </c>
      <c r="F427" s="236"/>
      <c r="G427" s="43">
        <v>0</v>
      </c>
      <c r="H427" s="53">
        <v>0</v>
      </c>
      <c r="I427" s="41">
        <f t="shared" si="163"/>
        <v>138.05594670668793</v>
      </c>
      <c r="J427" s="1"/>
      <c r="K427" s="54" t="s">
        <v>16</v>
      </c>
      <c r="L427" s="43">
        <v>105.31289215020107</v>
      </c>
      <c r="M427" s="43">
        <v>0</v>
      </c>
      <c r="N427" s="43">
        <v>32.743054556486868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138.05594670668793</v>
      </c>
      <c r="U427" s="100" t="s">
        <v>16</v>
      </c>
      <c r="V427" s="92">
        <v>105.31289215020107</v>
      </c>
      <c r="W427" s="92">
        <v>0</v>
      </c>
      <c r="X427" s="92">
        <v>0</v>
      </c>
      <c r="Y427" s="92">
        <v>0</v>
      </c>
      <c r="Z427" s="92">
        <v>32.743054556486868</v>
      </c>
      <c r="AA427" s="92">
        <v>0</v>
      </c>
      <c r="AB427" s="92">
        <v>0</v>
      </c>
      <c r="AC427" s="93">
        <v>0</v>
      </c>
      <c r="AD427" s="94">
        <v>0</v>
      </c>
      <c r="AE427" s="94">
        <v>0</v>
      </c>
      <c r="AF427" s="94">
        <v>0</v>
      </c>
      <c r="AG427" s="94">
        <v>0</v>
      </c>
      <c r="AH427" s="94">
        <v>0</v>
      </c>
      <c r="AI427" s="95">
        <f t="shared" si="165"/>
        <v>138.05594670668793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14.183012743546128</v>
      </c>
      <c r="C428" s="46">
        <v>0</v>
      </c>
      <c r="D428" s="46">
        <v>0</v>
      </c>
      <c r="E428" s="46">
        <v>0</v>
      </c>
      <c r="F428" s="236"/>
      <c r="G428" s="46">
        <v>0</v>
      </c>
      <c r="H428" s="47">
        <v>0</v>
      </c>
      <c r="I428" s="48">
        <f t="shared" si="163"/>
        <v>14.183012743546128</v>
      </c>
      <c r="J428" s="1"/>
      <c r="K428" s="49" t="s">
        <v>15</v>
      </c>
      <c r="L428" s="50">
        <v>14.183012743546128</v>
      </c>
      <c r="M428" s="50">
        <v>0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f t="shared" si="164"/>
        <v>14.183012743546128</v>
      </c>
      <c r="U428" s="96" t="s">
        <v>59</v>
      </c>
      <c r="V428" s="97">
        <v>12.05556083201421</v>
      </c>
      <c r="W428" s="97">
        <v>0</v>
      </c>
      <c r="X428" s="97">
        <v>0</v>
      </c>
      <c r="Y428" s="97">
        <v>0</v>
      </c>
      <c r="Z428" s="97">
        <v>0</v>
      </c>
      <c r="AA428" s="97">
        <v>0</v>
      </c>
      <c r="AB428" s="97">
        <v>0</v>
      </c>
      <c r="AC428" s="98">
        <v>2.1274519115319195</v>
      </c>
      <c r="AD428" s="97">
        <v>2.1274519115319195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14.183012743546129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11.339155626152275</v>
      </c>
      <c r="F429" s="236"/>
      <c r="G429" s="43">
        <v>0</v>
      </c>
      <c r="H429" s="53">
        <v>0</v>
      </c>
      <c r="I429" s="41">
        <f t="shared" si="163"/>
        <v>11.339155626152275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11.339155626152275</v>
      </c>
      <c r="P429" s="43">
        <v>403.46999725560346</v>
      </c>
      <c r="Q429" s="43">
        <v>0</v>
      </c>
      <c r="R429" s="44">
        <v>0</v>
      </c>
      <c r="S429" s="45">
        <f t="shared" si="164"/>
        <v>414.80915288175572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5.184334017375269</v>
      </c>
      <c r="AB429" s="92">
        <v>403.46999725560346</v>
      </c>
      <c r="AC429" s="93">
        <v>6.1548216087770093</v>
      </c>
      <c r="AD429" s="92">
        <v>0</v>
      </c>
      <c r="AE429" s="92">
        <v>0</v>
      </c>
      <c r="AF429" s="92">
        <v>0</v>
      </c>
      <c r="AG429" s="92">
        <v>0</v>
      </c>
      <c r="AH429" s="92">
        <v>6.1548216087770093</v>
      </c>
      <c r="AI429" s="95">
        <f t="shared" si="165"/>
        <v>414.80915288175572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17.513020912156986</v>
      </c>
      <c r="Q430" s="50">
        <v>0</v>
      </c>
      <c r="R430" s="51">
        <v>0</v>
      </c>
      <c r="S430" s="52">
        <f t="shared" si="164"/>
        <v>17.513020912156986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17.513020912156986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17.513020912156986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1.0691203763900277</v>
      </c>
      <c r="C432" s="46">
        <v>0</v>
      </c>
      <c r="D432" s="46">
        <v>14.007420785939154</v>
      </c>
      <c r="E432" s="46">
        <v>1.3490355294812415</v>
      </c>
      <c r="F432" s="236"/>
      <c r="G432" s="46">
        <v>0</v>
      </c>
      <c r="H432" s="47">
        <v>0</v>
      </c>
      <c r="I432" s="48">
        <f t="shared" si="163"/>
        <v>16.425576691810424</v>
      </c>
      <c r="J432" s="1"/>
      <c r="K432" s="49" t="s">
        <v>17</v>
      </c>
      <c r="L432" s="50">
        <v>1.0691203763900277</v>
      </c>
      <c r="M432" s="50">
        <v>0</v>
      </c>
      <c r="N432" s="50">
        <v>14.007420785939154</v>
      </c>
      <c r="O432" s="50">
        <v>1.3490355294812415</v>
      </c>
      <c r="P432" s="50">
        <v>0.87294390532544386</v>
      </c>
      <c r="Q432" s="50">
        <v>0</v>
      </c>
      <c r="R432" s="51">
        <v>0</v>
      </c>
      <c r="S432" s="52">
        <f t="shared" si="164"/>
        <v>17.298520597135866</v>
      </c>
      <c r="U432" s="96" t="s">
        <v>17</v>
      </c>
      <c r="V432" s="97">
        <v>1.0691203763900277</v>
      </c>
      <c r="W432" s="97">
        <v>0</v>
      </c>
      <c r="X432" s="97">
        <v>0</v>
      </c>
      <c r="Y432" s="97">
        <v>0</v>
      </c>
      <c r="Z432" s="97">
        <v>14.007420785939154</v>
      </c>
      <c r="AA432" s="97">
        <v>9.7192761490002513E-2</v>
      </c>
      <c r="AB432" s="97">
        <v>0.87294390532544386</v>
      </c>
      <c r="AC432" s="98">
        <v>1.2518427679912392</v>
      </c>
      <c r="AD432" s="97">
        <v>0</v>
      </c>
      <c r="AE432" s="97">
        <v>0</v>
      </c>
      <c r="AF432" s="97">
        <v>0</v>
      </c>
      <c r="AG432" s="97">
        <v>0</v>
      </c>
      <c r="AH432" s="97">
        <v>1.2518427679912392</v>
      </c>
      <c r="AI432" s="99">
        <f t="shared" si="165"/>
        <v>17.298520597135866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475.71504700467995</v>
      </c>
      <c r="C433" s="43">
        <v>351.95215422686334</v>
      </c>
      <c r="D433" s="43">
        <v>719.62764348638609</v>
      </c>
      <c r="E433" s="43">
        <v>90.155562692960189</v>
      </c>
      <c r="F433" s="236"/>
      <c r="G433" s="43">
        <v>0</v>
      </c>
      <c r="H433" s="53">
        <v>0</v>
      </c>
      <c r="I433" s="41">
        <f t="shared" si="163"/>
        <v>1637.4504074108895</v>
      </c>
      <c r="J433" s="1"/>
      <c r="K433" s="54" t="s">
        <v>19</v>
      </c>
      <c r="L433" s="43">
        <v>475.71504700467995</v>
      </c>
      <c r="M433" s="43">
        <v>351.95215422686334</v>
      </c>
      <c r="N433" s="43">
        <v>719.62764348638609</v>
      </c>
      <c r="O433" s="43">
        <v>90.155562692960189</v>
      </c>
      <c r="P433" s="43">
        <v>0</v>
      </c>
      <c r="Q433" s="43">
        <v>0</v>
      </c>
      <c r="R433" s="44">
        <v>0</v>
      </c>
      <c r="S433" s="45">
        <f t="shared" si="164"/>
        <v>1637.4504074108895</v>
      </c>
      <c r="U433" s="100" t="s">
        <v>89</v>
      </c>
      <c r="V433" s="92">
        <v>457.22291170231699</v>
      </c>
      <c r="W433" s="92">
        <v>18.317971147160545</v>
      </c>
      <c r="X433" s="92">
        <v>0</v>
      </c>
      <c r="Y433" s="92">
        <v>351.95215422686334</v>
      </c>
      <c r="Z433" s="92">
        <v>657.04226656195158</v>
      </c>
      <c r="AA433" s="92">
        <v>90.155562692960189</v>
      </c>
      <c r="AB433" s="92">
        <v>0</v>
      </c>
      <c r="AC433" s="93">
        <v>62.759541079636875</v>
      </c>
      <c r="AD433" s="92">
        <v>0.17416415520231016</v>
      </c>
      <c r="AE433" s="92">
        <v>0</v>
      </c>
      <c r="AF433" s="92">
        <v>0</v>
      </c>
      <c r="AG433" s="92">
        <v>62.585376924434492</v>
      </c>
      <c r="AH433" s="92">
        <v>0</v>
      </c>
      <c r="AI433" s="95">
        <f t="shared" si="165"/>
        <v>1637.4504074108897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290.10184814774902</v>
      </c>
      <c r="C434" s="46">
        <v>44.909672912758388</v>
      </c>
      <c r="D434" s="46">
        <v>381.94060042584283</v>
      </c>
      <c r="E434" s="46">
        <v>3528.1983391348053</v>
      </c>
      <c r="F434" s="236"/>
      <c r="G434" s="46">
        <v>402.01392395976296</v>
      </c>
      <c r="H434" s="47">
        <v>0</v>
      </c>
      <c r="I434" s="48">
        <f t="shared" si="163"/>
        <v>4647.1643845809185</v>
      </c>
      <c r="J434" s="1"/>
      <c r="K434" s="49" t="s">
        <v>27</v>
      </c>
      <c r="L434" s="50">
        <v>290.10184814774902</v>
      </c>
      <c r="M434" s="50">
        <v>44.909672912758388</v>
      </c>
      <c r="N434" s="50">
        <v>381.94060042584283</v>
      </c>
      <c r="O434" s="50">
        <v>3528.1983391348053</v>
      </c>
      <c r="P434" s="50">
        <v>15.086070703058681</v>
      </c>
      <c r="Q434" s="50">
        <v>402.01392395976296</v>
      </c>
      <c r="R434" s="51">
        <v>0</v>
      </c>
      <c r="S434" s="52">
        <f t="shared" si="164"/>
        <v>4662.2504552839773</v>
      </c>
      <c r="U434" s="96" t="s">
        <v>27</v>
      </c>
      <c r="V434" s="97">
        <v>49.993370329344863</v>
      </c>
      <c r="W434" s="97">
        <v>240.10847781840414</v>
      </c>
      <c r="X434" s="97">
        <v>402.01392395976296</v>
      </c>
      <c r="Y434" s="97">
        <v>44.909672912758388</v>
      </c>
      <c r="Z434" s="97">
        <v>380.70701099838209</v>
      </c>
      <c r="AA434" s="97">
        <v>3517.6533425778862</v>
      </c>
      <c r="AB434" s="97">
        <v>15.086070703058681</v>
      </c>
      <c r="AC434" s="98">
        <v>11.77858598438025</v>
      </c>
      <c r="AD434" s="97">
        <v>0</v>
      </c>
      <c r="AE434" s="97">
        <v>0.17503263320748572</v>
      </c>
      <c r="AF434" s="97">
        <v>0</v>
      </c>
      <c r="AG434" s="97">
        <v>1.2335894274607426</v>
      </c>
      <c r="AH434" s="97">
        <v>10.369963923712023</v>
      </c>
      <c r="AI434" s="99">
        <f t="shared" si="165"/>
        <v>4662.2504552839782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178.41989606928001</v>
      </c>
      <c r="C435" s="43">
        <v>14.430734707534029</v>
      </c>
      <c r="D435" s="43">
        <v>218.95264038042012</v>
      </c>
      <c r="E435" s="43">
        <v>0</v>
      </c>
      <c r="F435" s="236"/>
      <c r="G435" s="43">
        <v>0</v>
      </c>
      <c r="H435" s="53">
        <v>0</v>
      </c>
      <c r="I435" s="41">
        <f t="shared" si="163"/>
        <v>411.80327115723418</v>
      </c>
      <c r="J435" s="1"/>
      <c r="K435" s="54" t="s">
        <v>26</v>
      </c>
      <c r="L435" s="43">
        <v>178.41989606928001</v>
      </c>
      <c r="M435" s="43">
        <v>14.430734707534029</v>
      </c>
      <c r="N435" s="43">
        <v>218.95264038042012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411.80327115723418</v>
      </c>
      <c r="U435" s="100" t="s">
        <v>26</v>
      </c>
      <c r="V435" s="92">
        <v>177.88268655908124</v>
      </c>
      <c r="W435" s="92">
        <v>0</v>
      </c>
      <c r="X435" s="92">
        <v>0</v>
      </c>
      <c r="Y435" s="92">
        <v>14.430734707534029</v>
      </c>
      <c r="Z435" s="92">
        <v>203.46532991024128</v>
      </c>
      <c r="AA435" s="92">
        <v>0</v>
      </c>
      <c r="AB435" s="92">
        <v>0</v>
      </c>
      <c r="AC435" s="93">
        <v>16.02451998037758</v>
      </c>
      <c r="AD435" s="92">
        <v>0.53720951019877028</v>
      </c>
      <c r="AE435" s="92">
        <v>0</v>
      </c>
      <c r="AF435" s="92">
        <v>0</v>
      </c>
      <c r="AG435" s="92">
        <v>15.487310470178839</v>
      </c>
      <c r="AH435" s="92">
        <v>0</v>
      </c>
      <c r="AI435" s="95">
        <f t="shared" si="165"/>
        <v>411.80327115723412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8.6979591181852491</v>
      </c>
      <c r="C436" s="46">
        <v>0</v>
      </c>
      <c r="D436" s="46">
        <v>0</v>
      </c>
      <c r="E436" s="46">
        <v>0</v>
      </c>
      <c r="F436" s="236"/>
      <c r="G436" s="46">
        <v>0</v>
      </c>
      <c r="H436" s="47">
        <v>0</v>
      </c>
      <c r="I436" s="48">
        <f t="shared" si="163"/>
        <v>8.6979591181852491</v>
      </c>
      <c r="J436" s="1"/>
      <c r="K436" s="49" t="s">
        <v>23</v>
      </c>
      <c r="L436" s="50">
        <v>8.6979591181852491</v>
      </c>
      <c r="M436" s="50">
        <v>0</v>
      </c>
      <c r="N436" s="50">
        <v>0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8.6979591181852491</v>
      </c>
      <c r="U436" s="96" t="s">
        <v>62</v>
      </c>
      <c r="V436" s="97">
        <v>8.6979591181852491</v>
      </c>
      <c r="W436" s="97">
        <v>0</v>
      </c>
      <c r="X436" s="97">
        <v>0</v>
      </c>
      <c r="Y436" s="97">
        <v>0</v>
      </c>
      <c r="Z436" s="97">
        <v>0</v>
      </c>
      <c r="AA436" s="97">
        <v>0</v>
      </c>
      <c r="AB436" s="97">
        <v>0</v>
      </c>
      <c r="AC436" s="98">
        <v>0</v>
      </c>
      <c r="AD436" s="97">
        <v>0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8.6979591181852491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299.92873511339781</v>
      </c>
      <c r="C437" s="43">
        <v>0</v>
      </c>
      <c r="D437" s="43">
        <v>0</v>
      </c>
      <c r="E437" s="43">
        <v>0.37111542027532257</v>
      </c>
      <c r="F437" s="236"/>
      <c r="G437" s="43">
        <v>0</v>
      </c>
      <c r="H437" s="53">
        <v>0</v>
      </c>
      <c r="I437" s="41">
        <f t="shared" si="163"/>
        <v>300.29985053367312</v>
      </c>
      <c r="J437" s="1"/>
      <c r="K437" s="54" t="s">
        <v>24</v>
      </c>
      <c r="L437" s="43">
        <v>299.92873511339781</v>
      </c>
      <c r="M437" s="43">
        <v>0</v>
      </c>
      <c r="N437" s="43">
        <v>0</v>
      </c>
      <c r="O437" s="43">
        <v>0.37111542027532257</v>
      </c>
      <c r="P437" s="43">
        <v>24.905562944256232</v>
      </c>
      <c r="Q437" s="43">
        <v>0</v>
      </c>
      <c r="R437" s="44">
        <v>0</v>
      </c>
      <c r="S437" s="45">
        <f t="shared" si="164"/>
        <v>325.20541347792937</v>
      </c>
      <c r="U437" s="100" t="s">
        <v>24</v>
      </c>
      <c r="V437" s="92">
        <v>299.92873511339781</v>
      </c>
      <c r="W437" s="92">
        <v>0</v>
      </c>
      <c r="X437" s="92">
        <v>0</v>
      </c>
      <c r="Y437" s="92">
        <v>0</v>
      </c>
      <c r="Z437" s="92">
        <v>0</v>
      </c>
      <c r="AA437" s="92">
        <v>0</v>
      </c>
      <c r="AB437" s="92">
        <v>24.905562944256232</v>
      </c>
      <c r="AC437" s="93">
        <v>0.37111542027532257</v>
      </c>
      <c r="AD437" s="92">
        <v>0</v>
      </c>
      <c r="AE437" s="92">
        <v>0</v>
      </c>
      <c r="AF437" s="92">
        <v>0</v>
      </c>
      <c r="AG437" s="92">
        <v>0</v>
      </c>
      <c r="AH437" s="92">
        <v>0.37111542027532257</v>
      </c>
      <c r="AI437" s="95">
        <f t="shared" si="165"/>
        <v>325.20541347792937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86.795571762222679</v>
      </c>
      <c r="C438" s="46">
        <v>0</v>
      </c>
      <c r="D438" s="46">
        <v>0</v>
      </c>
      <c r="E438" s="46">
        <v>0</v>
      </c>
      <c r="F438" s="236"/>
      <c r="G438" s="46">
        <v>0</v>
      </c>
      <c r="H438" s="47">
        <v>0</v>
      </c>
      <c r="I438" s="48">
        <f t="shared" si="163"/>
        <v>86.795571762222679</v>
      </c>
      <c r="J438" s="1"/>
      <c r="K438" s="49" t="s">
        <v>22</v>
      </c>
      <c r="L438" s="50">
        <v>86.795571762222679</v>
      </c>
      <c r="M438" s="50">
        <v>0</v>
      </c>
      <c r="N438" s="50">
        <v>0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86.795571762222679</v>
      </c>
      <c r="U438" s="96" t="s">
        <v>63</v>
      </c>
      <c r="V438" s="97">
        <v>86.795571762222679</v>
      </c>
      <c r="W438" s="97">
        <v>0</v>
      </c>
      <c r="X438" s="97">
        <v>0</v>
      </c>
      <c r="Y438" s="97">
        <v>0</v>
      </c>
      <c r="Z438" s="97">
        <v>0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86.795571762222679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11.109632498536481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11.109632498536481</v>
      </c>
      <c r="J439" s="1"/>
      <c r="K439" s="55" t="s">
        <v>66</v>
      </c>
      <c r="L439" s="43">
        <v>11.109632498536481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11.109632498536481</v>
      </c>
      <c r="U439" s="101" t="s">
        <v>64</v>
      </c>
      <c r="V439" s="92">
        <v>11.109632498536481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11.109632498536481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11.109632498536481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11.109632498536481</v>
      </c>
      <c r="J440" s="1"/>
      <c r="K440" s="59" t="s">
        <v>25</v>
      </c>
      <c r="L440" s="60">
        <v>11.109632498536481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11.109632498536481</v>
      </c>
      <c r="U440" s="102" t="s">
        <v>68</v>
      </c>
      <c r="V440" s="103">
        <v>11.109632498536481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11.109632498536481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1471.3337149841884</v>
      </c>
      <c r="C444" s="75">
        <f t="shared" ref="C444:H444" si="167">SUM(C423:C439)</f>
        <v>411.29256184715575</v>
      </c>
      <c r="D444" s="75">
        <f t="shared" si="167"/>
        <v>1367.271359635075</v>
      </c>
      <c r="E444" s="75">
        <f t="shared" si="167"/>
        <v>3631.4132084036742</v>
      </c>
      <c r="F444" s="75">
        <f t="shared" si="167"/>
        <v>0</v>
      </c>
      <c r="G444" s="75">
        <f t="shared" si="167"/>
        <v>402.01392395976296</v>
      </c>
      <c r="H444" s="76">
        <f t="shared" si="167"/>
        <v>0</v>
      </c>
      <c r="I444" s="41">
        <f t="shared" si="163"/>
        <v>7283.3247688298561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1471.3337149841884</v>
      </c>
      <c r="M444" s="75">
        <f t="shared" ref="M444:R444" si="168">SUM(M423:M439)</f>
        <v>411.29256184715575</v>
      </c>
      <c r="N444" s="75">
        <f t="shared" si="168"/>
        <v>1367.271359635075</v>
      </c>
      <c r="O444" s="75">
        <f t="shared" si="168"/>
        <v>3631.4132084036742</v>
      </c>
      <c r="P444" s="75">
        <f t="shared" si="168"/>
        <v>461.84759572040082</v>
      </c>
      <c r="Q444" s="75">
        <f t="shared" si="168"/>
        <v>402.01392395976296</v>
      </c>
      <c r="R444" s="76">
        <f t="shared" si="168"/>
        <v>0</v>
      </c>
      <c r="S444" s="78">
        <f t="shared" si="164"/>
        <v>7745.172364550257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1210.0684404416907</v>
      </c>
      <c r="W444" s="111">
        <f t="shared" ref="W444:AH444" si="169">SUM(W423:W439)</f>
        <v>258.4264489655647</v>
      </c>
      <c r="X444" s="111">
        <f t="shared" si="169"/>
        <v>402.01392395976296</v>
      </c>
      <c r="Y444" s="111">
        <f t="shared" si="169"/>
        <v>411.29256184715575</v>
      </c>
      <c r="Z444" s="111">
        <f t="shared" si="169"/>
        <v>1287.9650828130009</v>
      </c>
      <c r="AA444" s="111">
        <f t="shared" si="169"/>
        <v>3613.0904320497116</v>
      </c>
      <c r="AB444" s="111">
        <f t="shared" si="169"/>
        <v>461.84759572040082</v>
      </c>
      <c r="AC444" s="111">
        <f t="shared" si="169"/>
        <v>100.46787875297018</v>
      </c>
      <c r="AD444" s="112">
        <f t="shared" si="169"/>
        <v>2.838825576933</v>
      </c>
      <c r="AE444" s="112">
        <f t="shared" si="169"/>
        <v>0.17503263320748572</v>
      </c>
      <c r="AF444" s="112">
        <f t="shared" si="169"/>
        <v>0</v>
      </c>
      <c r="AG444" s="112">
        <f t="shared" si="169"/>
        <v>79.306276822074068</v>
      </c>
      <c r="AH444" s="112">
        <f t="shared" si="169"/>
        <v>18.147743720755596</v>
      </c>
      <c r="AI444" s="113">
        <f t="shared" si="165"/>
        <v>7745.172364550257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0.20201401992686011</v>
      </c>
      <c r="C445" s="114">
        <f t="shared" ref="C445:I445" si="170">C444/$I444</f>
        <v>5.6470441028161691E-2</v>
      </c>
      <c r="D445" s="114">
        <f t="shared" si="170"/>
        <v>0.18772626554929003</v>
      </c>
      <c r="E445" s="114">
        <f t="shared" si="170"/>
        <v>0.49859278882425828</v>
      </c>
      <c r="F445" s="114">
        <f t="shared" si="170"/>
        <v>0</v>
      </c>
      <c r="G445" s="114">
        <f t="shared" si="170"/>
        <v>5.5196484671429916E-2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0.18996784651539839</v>
      </c>
      <c r="M445" s="82">
        <f t="shared" ref="M445:S445" si="171">M444/$S444</f>
        <v>5.3103086992569271E-2</v>
      </c>
      <c r="N445" s="82">
        <f t="shared" si="171"/>
        <v>0.17653207640582561</v>
      </c>
      <c r="O445" s="82">
        <f t="shared" si="171"/>
        <v>0.46886150978701185</v>
      </c>
      <c r="P445" s="82">
        <f t="shared" si="171"/>
        <v>5.9630383157679302E-2</v>
      </c>
      <c r="Q445" s="82">
        <f t="shared" si="171"/>
        <v>5.1905097141515574E-2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0.16614231533658508</v>
      </c>
      <c r="W445" s="118">
        <f t="shared" ref="W445:AC445" si="172">W444/$I444</f>
        <v>3.5481934029846049E-2</v>
      </c>
      <c r="X445" s="118">
        <f t="shared" si="172"/>
        <v>5.5196484671429916E-2</v>
      </c>
      <c r="Y445" s="118">
        <f t="shared" si="172"/>
        <v>5.6470441028161691E-2</v>
      </c>
      <c r="Z445" s="118">
        <f t="shared" si="172"/>
        <v>0.17683751908538417</v>
      </c>
      <c r="AA445" s="118">
        <f t="shared" si="172"/>
        <v>0.49607707286547281</v>
      </c>
      <c r="AB445" s="118">
        <f t="shared" si="172"/>
        <v>6.3411643772491227E-2</v>
      </c>
      <c r="AC445" s="118">
        <f t="shared" si="172"/>
        <v>1.3794232983120347E-2</v>
      </c>
      <c r="AD445" s="118">
        <f t="shared" ref="AD445:AH445" si="173">AD444/$AI444</f>
        <v>3.6652839256700562E-4</v>
      </c>
      <c r="AE445" s="118">
        <f t="shared" si="173"/>
        <v>2.2598933241126057E-5</v>
      </c>
      <c r="AF445" s="118">
        <f t="shared" si="173"/>
        <v>0</v>
      </c>
      <c r="AG445" s="118">
        <f t="shared" si="173"/>
        <v>1.0239446340156329E-2</v>
      </c>
      <c r="AH445" s="118">
        <f t="shared" si="173"/>
        <v>2.3431039190061191E-3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4.7953432931021069</v>
      </c>
      <c r="G449" s="242"/>
      <c r="H449" s="244"/>
      <c r="I449" s="41">
        <f>SUM(B449:H449)</f>
        <v>4.7953432931021069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4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1609.1780553217925</v>
      </c>
      <c r="G455" s="245"/>
      <c r="H455" s="247"/>
      <c r="I455" s="41">
        <f t="shared" si="174"/>
        <v>1609.1780553217925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5792.3999999999978</v>
      </c>
      <c r="G460" s="245"/>
      <c r="H460" s="247"/>
      <c r="I460" s="48">
        <f t="shared" si="174"/>
        <v>5792.3999999999978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0.29327532300000003</v>
      </c>
      <c r="G462" s="245"/>
      <c r="H462" s="247"/>
      <c r="I462" s="48">
        <f t="shared" si="174"/>
        <v>0.29327532300000003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103.14525750391837</v>
      </c>
      <c r="G463" s="245"/>
      <c r="H463" s="247"/>
      <c r="I463" s="41">
        <f t="shared" si="174"/>
        <v>103.14525750391837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7509.8119314418109</v>
      </c>
      <c r="G470" s="75">
        <f t="shared" si="176"/>
        <v>0</v>
      </c>
      <c r="H470" s="76">
        <f t="shared" si="176"/>
        <v>0</v>
      </c>
      <c r="I470" s="41">
        <f t="shared" si="174"/>
        <v>7509.8119314418109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246416.99407384641</v>
      </c>
      <c r="G481" s="245"/>
      <c r="H481" s="247"/>
      <c r="I481" s="41">
        <f t="shared" si="179"/>
        <v>246416.99407384641</v>
      </c>
      <c r="J481" s="1"/>
      <c r="K481" s="54" t="s">
        <v>60</v>
      </c>
      <c r="L481" s="245"/>
      <c r="M481" s="246"/>
      <c r="N481" s="246"/>
      <c r="O481" s="247"/>
      <c r="P481" s="43">
        <v>145203.40744579572</v>
      </c>
      <c r="Q481" s="245"/>
      <c r="R481" s="252"/>
      <c r="S481" s="45">
        <f t="shared" si="180"/>
        <v>145203.40744579572</v>
      </c>
    </row>
    <row r="482" spans="1:20" ht="15">
      <c r="A482" s="25" t="s">
        <v>12</v>
      </c>
      <c r="B482" s="245"/>
      <c r="C482" s="246"/>
      <c r="D482" s="246"/>
      <c r="E482" s="247"/>
      <c r="F482" s="46">
        <v>64112.740312929011</v>
      </c>
      <c r="G482" s="245"/>
      <c r="H482" s="247"/>
      <c r="I482" s="48">
        <f t="shared" si="179"/>
        <v>64112.740312929011</v>
      </c>
      <c r="J482" s="1"/>
      <c r="K482" s="49" t="s">
        <v>12</v>
      </c>
      <c r="L482" s="245"/>
      <c r="M482" s="246"/>
      <c r="N482" s="246"/>
      <c r="O482" s="247"/>
      <c r="P482" s="50">
        <v>23486.862056724785</v>
      </c>
      <c r="Q482" s="245"/>
      <c r="R482" s="252"/>
      <c r="S482" s="52">
        <f t="shared" si="180"/>
        <v>23486.862056724785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0</v>
      </c>
      <c r="Q483" s="245"/>
      <c r="R483" s="252"/>
      <c r="S483" s="45">
        <f t="shared" si="180"/>
        <v>0</v>
      </c>
    </row>
    <row r="484" spans="1:20" ht="15">
      <c r="A484" s="25" t="s">
        <v>17</v>
      </c>
      <c r="B484" s="245"/>
      <c r="C484" s="246"/>
      <c r="D484" s="246"/>
      <c r="E484" s="247"/>
      <c r="F484" s="46">
        <v>510.37712126342086</v>
      </c>
      <c r="G484" s="245"/>
      <c r="H484" s="247"/>
      <c r="I484" s="48">
        <f t="shared" si="179"/>
        <v>510.37712126342086</v>
      </c>
      <c r="J484" s="1"/>
      <c r="K484" s="49" t="s">
        <v>17</v>
      </c>
      <c r="L484" s="245"/>
      <c r="M484" s="246"/>
      <c r="N484" s="246"/>
      <c r="O484" s="247"/>
      <c r="P484" s="50">
        <v>88.27861477657909</v>
      </c>
      <c r="Q484" s="245"/>
      <c r="R484" s="252"/>
      <c r="S484" s="52">
        <f t="shared" si="180"/>
        <v>88.27861477657909</v>
      </c>
    </row>
    <row r="485" spans="1:20" ht="15">
      <c r="A485" s="26" t="s">
        <v>19</v>
      </c>
      <c r="B485" s="245"/>
      <c r="C485" s="246"/>
      <c r="D485" s="246"/>
      <c r="E485" s="247"/>
      <c r="F485" s="43">
        <v>717.29386047123296</v>
      </c>
      <c r="G485" s="245"/>
      <c r="H485" s="247"/>
      <c r="I485" s="41">
        <f t="shared" si="179"/>
        <v>717.29386047123296</v>
      </c>
      <c r="J485" s="1"/>
      <c r="K485" s="54" t="s">
        <v>19</v>
      </c>
      <c r="L485" s="245"/>
      <c r="M485" s="246"/>
      <c r="N485" s="246"/>
      <c r="O485" s="247"/>
      <c r="P485" s="43">
        <v>434.68201443869907</v>
      </c>
      <c r="Q485" s="245"/>
      <c r="R485" s="252"/>
      <c r="S485" s="45">
        <f t="shared" si="180"/>
        <v>434.68201443869907</v>
      </c>
    </row>
    <row r="486" spans="1:20" ht="15">
      <c r="A486" s="25" t="s">
        <v>27</v>
      </c>
      <c r="B486" s="245"/>
      <c r="C486" s="246"/>
      <c r="D486" s="246"/>
      <c r="E486" s="247"/>
      <c r="F486" s="46">
        <v>4994.5128604535821</v>
      </c>
      <c r="G486" s="245"/>
      <c r="H486" s="247"/>
      <c r="I486" s="48">
        <f t="shared" si="179"/>
        <v>4994.5128604535821</v>
      </c>
      <c r="J486" s="1"/>
      <c r="K486" s="49" t="s">
        <v>27</v>
      </c>
      <c r="L486" s="245"/>
      <c r="M486" s="246"/>
      <c r="N486" s="246"/>
      <c r="O486" s="247"/>
      <c r="P486" s="50">
        <v>-2.0194494676755576E-13</v>
      </c>
      <c r="Q486" s="245"/>
      <c r="R486" s="252"/>
      <c r="S486" s="52">
        <f t="shared" si="180"/>
        <v>-2.0194494676755576E-13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0</v>
      </c>
      <c r="Q487" s="245"/>
      <c r="R487" s="252"/>
      <c r="S487" s="45">
        <f t="shared" si="180"/>
        <v>0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0</v>
      </c>
      <c r="Q488" s="245"/>
      <c r="R488" s="252"/>
      <c r="S488" s="52">
        <f t="shared" si="180"/>
        <v>0</v>
      </c>
    </row>
    <row r="489" spans="1:20" ht="15">
      <c r="A489" s="26" t="s">
        <v>24</v>
      </c>
      <c r="B489" s="245"/>
      <c r="C489" s="246"/>
      <c r="D489" s="246"/>
      <c r="E489" s="247"/>
      <c r="F489" s="43">
        <v>22652.561537257316</v>
      </c>
      <c r="G489" s="245"/>
      <c r="H489" s="247"/>
      <c r="I489" s="41">
        <f t="shared" si="179"/>
        <v>22652.561537257316</v>
      </c>
      <c r="J489" s="1"/>
      <c r="K489" s="54" t="s">
        <v>24</v>
      </c>
      <c r="L489" s="245"/>
      <c r="M489" s="246"/>
      <c r="N489" s="246"/>
      <c r="O489" s="247"/>
      <c r="P489" s="43">
        <v>14223.389259364882</v>
      </c>
      <c r="Q489" s="245"/>
      <c r="R489" s="252"/>
      <c r="S489" s="45">
        <f t="shared" si="180"/>
        <v>14223.389259364882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339404.47976622096</v>
      </c>
      <c r="G496" s="75">
        <f t="shared" si="181"/>
        <v>0</v>
      </c>
      <c r="H496" s="76">
        <f t="shared" si="181"/>
        <v>0</v>
      </c>
      <c r="I496" s="41">
        <f t="shared" si="179"/>
        <v>339404.47976622096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183436.61939110068</v>
      </c>
      <c r="Q496" s="75">
        <f t="shared" si="182"/>
        <v>0</v>
      </c>
      <c r="R496" s="76">
        <f t="shared" si="182"/>
        <v>0</v>
      </c>
      <c r="S496" s="78">
        <f t="shared" si="180"/>
        <v>183436.61939110068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10032.585925824</v>
      </c>
      <c r="G511" s="245"/>
      <c r="H511" s="247"/>
      <c r="I511" s="41">
        <f t="shared" si="185"/>
        <v>10032.585925824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756.86301720000006</v>
      </c>
      <c r="G512" s="245"/>
      <c r="H512" s="247"/>
      <c r="I512" s="48">
        <f t="shared" si="185"/>
        <v>756.86301720000006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10789.448943023999</v>
      </c>
      <c r="G522" s="75">
        <f t="shared" si="187"/>
        <v>0</v>
      </c>
      <c r="H522" s="76">
        <f t="shared" si="187"/>
        <v>0</v>
      </c>
      <c r="I522" s="41">
        <f t="shared" si="185"/>
        <v>10789.448943023999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939.79738500000019</v>
      </c>
      <c r="G533" s="245"/>
      <c r="H533" s="247"/>
      <c r="I533" s="41">
        <f t="shared" si="191"/>
        <v>939.79738500000019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94.644999999999982</v>
      </c>
      <c r="G534" s="245"/>
      <c r="H534" s="247"/>
      <c r="I534" s="48">
        <f t="shared" si="191"/>
        <v>94.644999999999982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1034.4423850000003</v>
      </c>
      <c r="G548" s="75">
        <f t="shared" si="193"/>
        <v>0</v>
      </c>
      <c r="H548" s="76">
        <f t="shared" si="193"/>
        <v>0</v>
      </c>
      <c r="I548" s="41">
        <f t="shared" si="191"/>
        <v>1034.4423850000003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144.44280269999999</v>
      </c>
      <c r="G560" s="245"/>
      <c r="H560" s="247"/>
      <c r="I560" s="48">
        <f t="shared" si="197"/>
        <v>144.44280269999999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33126.320635100004</v>
      </c>
      <c r="G561" s="245"/>
      <c r="H561" s="247"/>
      <c r="I561" s="41">
        <f t="shared" si="197"/>
        <v>33126.320635100004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33270.763437800008</v>
      </c>
      <c r="G574" s="75">
        <f t="shared" si="199"/>
        <v>0</v>
      </c>
      <c r="H574" s="76">
        <f t="shared" si="199"/>
        <v>0</v>
      </c>
      <c r="I574" s="41">
        <f t="shared" si="197"/>
        <v>33270.763437800008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0</v>
      </c>
      <c r="C579" s="39">
        <v>0</v>
      </c>
      <c r="D579" s="39">
        <v>0</v>
      </c>
      <c r="E579" s="39">
        <v>0</v>
      </c>
      <c r="F579" s="235"/>
      <c r="G579" s="39">
        <v>0</v>
      </c>
      <c r="H579" s="40">
        <v>0</v>
      </c>
      <c r="I579" s="41">
        <f>SUM(B579:H579)</f>
        <v>0</v>
      </c>
      <c r="J579" s="1"/>
      <c r="K579" s="88" t="s">
        <v>7</v>
      </c>
      <c r="L579" s="39">
        <v>0</v>
      </c>
      <c r="M579" s="39">
        <v>0</v>
      </c>
      <c r="N579" s="39">
        <v>0</v>
      </c>
      <c r="O579" s="39">
        <v>0</v>
      </c>
      <c r="P579" s="39">
        <v>4.7953432931021069</v>
      </c>
      <c r="Q579" s="39">
        <v>0</v>
      </c>
      <c r="R579" s="89">
        <v>0</v>
      </c>
      <c r="S579" s="90">
        <f>SUM(L579:R579)</f>
        <v>4.7953432931021069</v>
      </c>
    </row>
    <row r="580" spans="1:19" ht="15">
      <c r="A580" s="25" t="s">
        <v>8</v>
      </c>
      <c r="B580" s="46">
        <v>0</v>
      </c>
      <c r="C580" s="46">
        <v>0</v>
      </c>
      <c r="D580" s="46">
        <v>0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0</v>
      </c>
      <c r="J580" s="1"/>
      <c r="K580" s="49" t="s">
        <v>8</v>
      </c>
      <c r="L580" s="50">
        <v>0</v>
      </c>
      <c r="M580" s="50">
        <v>0</v>
      </c>
      <c r="N580" s="50">
        <v>0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4">SUM(L580:R580)</f>
        <v>0</v>
      </c>
    </row>
    <row r="581" spans="1:19" ht="15">
      <c r="A581" s="26" t="s">
        <v>10</v>
      </c>
      <c r="B581" s="43">
        <v>0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0</v>
      </c>
      <c r="J581" s="1"/>
      <c r="K581" s="54" t="s">
        <v>10</v>
      </c>
      <c r="L581" s="43">
        <v>0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0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945.13541056020722</v>
      </c>
      <c r="C583" s="43">
        <v>114.4793366393137</v>
      </c>
      <c r="D583" s="43">
        <v>24.684254400769213</v>
      </c>
      <c r="E583" s="43">
        <v>55.052896317987056</v>
      </c>
      <c r="F583" s="236"/>
      <c r="G583" s="43">
        <v>0</v>
      </c>
      <c r="H583" s="53">
        <v>0</v>
      </c>
      <c r="I583" s="41">
        <f t="shared" si="203"/>
        <v>1139.3518979182772</v>
      </c>
      <c r="J583" s="1"/>
      <c r="K583" s="54" t="s">
        <v>16</v>
      </c>
      <c r="L583" s="43">
        <v>945.13541056020722</v>
      </c>
      <c r="M583" s="43">
        <v>114.4793366393137</v>
      </c>
      <c r="N583" s="43">
        <v>24.684254400769213</v>
      </c>
      <c r="O583" s="43">
        <v>55.052896317987056</v>
      </c>
      <c r="P583" s="43">
        <v>0</v>
      </c>
      <c r="Q583" s="43">
        <v>0</v>
      </c>
      <c r="R583" s="44">
        <v>0</v>
      </c>
      <c r="S583" s="45">
        <f t="shared" si="204"/>
        <v>1139.3518979182772</v>
      </c>
    </row>
    <row r="584" spans="1:19" ht="15">
      <c r="A584" s="25" t="s">
        <v>15</v>
      </c>
      <c r="B584" s="46">
        <v>4183.7784891651208</v>
      </c>
      <c r="C584" s="46">
        <v>63.492373499808181</v>
      </c>
      <c r="D584" s="46">
        <v>75.073226713992568</v>
      </c>
      <c r="E584" s="46">
        <v>0</v>
      </c>
      <c r="F584" s="236"/>
      <c r="G584" s="46">
        <v>0</v>
      </c>
      <c r="H584" s="47">
        <v>0</v>
      </c>
      <c r="I584" s="48">
        <f t="shared" si="203"/>
        <v>4322.344089378922</v>
      </c>
      <c r="J584" s="1"/>
      <c r="K584" s="49" t="s">
        <v>15</v>
      </c>
      <c r="L584" s="50">
        <v>4183.7784891651208</v>
      </c>
      <c r="M584" s="50">
        <v>63.492373499808181</v>
      </c>
      <c r="N584" s="50">
        <v>75.073226713992568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4322.344089378922</v>
      </c>
    </row>
    <row r="585" spans="1:19" ht="15">
      <c r="A585" s="26" t="s">
        <v>60</v>
      </c>
      <c r="B585" s="43">
        <v>0</v>
      </c>
      <c r="C585" s="43">
        <v>0</v>
      </c>
      <c r="D585" s="43">
        <v>2.2403696042212951</v>
      </c>
      <c r="E585" s="43">
        <v>1045.0980414843852</v>
      </c>
      <c r="F585" s="236"/>
      <c r="G585" s="43">
        <v>0</v>
      </c>
      <c r="H585" s="53">
        <v>0</v>
      </c>
      <c r="I585" s="41">
        <f t="shared" si="203"/>
        <v>1047.3384110886066</v>
      </c>
      <c r="J585" s="1"/>
      <c r="K585" s="54" t="s">
        <v>60</v>
      </c>
      <c r="L585" s="43">
        <v>0</v>
      </c>
      <c r="M585" s="43">
        <v>0</v>
      </c>
      <c r="N585" s="43">
        <v>2.2403696042212951</v>
      </c>
      <c r="O585" s="43">
        <v>1045.0980414843852</v>
      </c>
      <c r="P585" s="43">
        <v>15993.500497030554</v>
      </c>
      <c r="Q585" s="43">
        <v>0</v>
      </c>
      <c r="R585" s="44">
        <v>0</v>
      </c>
      <c r="S585" s="45">
        <f t="shared" si="204"/>
        <v>17040.83890811916</v>
      </c>
    </row>
    <row r="586" spans="1:19" ht="15">
      <c r="A586" s="25" t="s">
        <v>12</v>
      </c>
      <c r="B586" s="46">
        <v>0</v>
      </c>
      <c r="C586" s="46">
        <v>0</v>
      </c>
      <c r="D586" s="46">
        <v>0.36356742167758149</v>
      </c>
      <c r="E586" s="46">
        <v>10.629805777129333</v>
      </c>
      <c r="F586" s="236"/>
      <c r="G586" s="46">
        <v>0</v>
      </c>
      <c r="H586" s="47">
        <v>0</v>
      </c>
      <c r="I586" s="48">
        <f t="shared" si="203"/>
        <v>10.993373198806914</v>
      </c>
      <c r="J586" s="1"/>
      <c r="K586" s="49" t="s">
        <v>12</v>
      </c>
      <c r="L586" s="50">
        <v>0</v>
      </c>
      <c r="M586" s="50">
        <v>0</v>
      </c>
      <c r="N586" s="50">
        <v>0.36356742167758149</v>
      </c>
      <c r="O586" s="50">
        <v>10.629805777129333</v>
      </c>
      <c r="P586" s="50">
        <v>1464.3252538871416</v>
      </c>
      <c r="Q586" s="50">
        <v>0</v>
      </c>
      <c r="R586" s="51">
        <v>0</v>
      </c>
      <c r="S586" s="52">
        <f t="shared" si="204"/>
        <v>1475.3186270859485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33126.320635100004</v>
      </c>
      <c r="Q587" s="43">
        <v>0</v>
      </c>
      <c r="R587" s="44">
        <v>0</v>
      </c>
      <c r="S587" s="45">
        <f t="shared" si="204"/>
        <v>33126.320635100004</v>
      </c>
    </row>
    <row r="588" spans="1:19" ht="15">
      <c r="A588" s="25" t="s">
        <v>17</v>
      </c>
      <c r="B588" s="46">
        <v>107.85347775757793</v>
      </c>
      <c r="C588" s="46">
        <v>0.58438192734446703</v>
      </c>
      <c r="D588" s="46">
        <v>13.688376205358864</v>
      </c>
      <c r="E588" s="46">
        <v>1.8659627777776762</v>
      </c>
      <c r="F588" s="236"/>
      <c r="G588" s="46">
        <v>0</v>
      </c>
      <c r="H588" s="47">
        <v>0</v>
      </c>
      <c r="I588" s="48">
        <f t="shared" si="203"/>
        <v>123.99219866805895</v>
      </c>
      <c r="J588" s="1"/>
      <c r="K588" s="49" t="s">
        <v>17</v>
      </c>
      <c r="L588" s="50">
        <v>107.85347775757793</v>
      </c>
      <c r="M588" s="50">
        <v>0.58438192734446703</v>
      </c>
      <c r="N588" s="50">
        <v>13.688376205358864</v>
      </c>
      <c r="O588" s="50">
        <v>1.8659627777776762</v>
      </c>
      <c r="P588" s="50">
        <v>370.22661431400002</v>
      </c>
      <c r="Q588" s="50">
        <v>0</v>
      </c>
      <c r="R588" s="51">
        <v>0</v>
      </c>
      <c r="S588" s="52">
        <f t="shared" si="204"/>
        <v>494.21881298205898</v>
      </c>
    </row>
    <row r="589" spans="1:19" ht="15">
      <c r="A589" s="26" t="s">
        <v>19</v>
      </c>
      <c r="B589" s="43">
        <v>11233.403678489012</v>
      </c>
      <c r="C589" s="43">
        <v>1770.2359544604692</v>
      </c>
      <c r="D589" s="43">
        <v>345.25123763250355</v>
      </c>
      <c r="E589" s="43">
        <v>271.85753183426925</v>
      </c>
      <c r="F589" s="236"/>
      <c r="G589" s="43">
        <v>0</v>
      </c>
      <c r="H589" s="53">
        <v>0</v>
      </c>
      <c r="I589" s="41">
        <f t="shared" si="203"/>
        <v>13620.748402416255</v>
      </c>
      <c r="J589" s="1"/>
      <c r="K589" s="54" t="s">
        <v>19</v>
      </c>
      <c r="L589" s="43">
        <v>11233.403678489012</v>
      </c>
      <c r="M589" s="43">
        <v>1770.2359544604692</v>
      </c>
      <c r="N589" s="43">
        <v>345.25123763250355</v>
      </c>
      <c r="O589" s="43">
        <v>271.85753183426925</v>
      </c>
      <c r="P589" s="43">
        <v>10032.585925824</v>
      </c>
      <c r="Q589" s="43">
        <v>0</v>
      </c>
      <c r="R589" s="44">
        <v>0</v>
      </c>
      <c r="S589" s="45">
        <f t="shared" si="204"/>
        <v>23653.334328240257</v>
      </c>
    </row>
    <row r="590" spans="1:19" ht="15">
      <c r="A590" s="25" t="s">
        <v>27</v>
      </c>
      <c r="B590" s="46">
        <v>8076.4321403219737</v>
      </c>
      <c r="C590" s="46">
        <v>0</v>
      </c>
      <c r="D590" s="46">
        <v>17812.80994045893</v>
      </c>
      <c r="E590" s="46">
        <v>3925.2916056685458</v>
      </c>
      <c r="F590" s="236"/>
      <c r="G590" s="46">
        <v>12203.793273684729</v>
      </c>
      <c r="H590" s="47">
        <v>3.1770507003697475</v>
      </c>
      <c r="I590" s="48">
        <f t="shared" si="203"/>
        <v>42021.504010834542</v>
      </c>
      <c r="J590" s="1"/>
      <c r="K590" s="49" t="s">
        <v>27</v>
      </c>
      <c r="L590" s="50">
        <v>8076.4321403219737</v>
      </c>
      <c r="M590" s="50">
        <v>0</v>
      </c>
      <c r="N590" s="50">
        <v>17812.80994045893</v>
      </c>
      <c r="O590" s="50">
        <v>3925.2916056685458</v>
      </c>
      <c r="P590" s="50">
        <v>11293.019842504536</v>
      </c>
      <c r="Q590" s="50">
        <v>12203.793273684729</v>
      </c>
      <c r="R590" s="51">
        <v>3.1770507003697475</v>
      </c>
      <c r="S590" s="52">
        <f t="shared" si="204"/>
        <v>53314.52385333908</v>
      </c>
    </row>
    <row r="591" spans="1:19" ht="15">
      <c r="A591" s="26" t="s">
        <v>26</v>
      </c>
      <c r="B591" s="43">
        <v>29084.81234298402</v>
      </c>
      <c r="C591" s="43">
        <v>184.39251994756523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29269.204862931583</v>
      </c>
      <c r="J591" s="1"/>
      <c r="K591" s="54" t="s">
        <v>26</v>
      </c>
      <c r="L591" s="43">
        <v>29084.81234298402</v>
      </c>
      <c r="M591" s="43">
        <v>184.39251994756523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29269.204862931583</v>
      </c>
    </row>
    <row r="592" spans="1:19" ht="15">
      <c r="A592" s="25" t="s">
        <v>23</v>
      </c>
      <c r="B592" s="46">
        <v>80.22331025770616</v>
      </c>
      <c r="C592" s="46">
        <v>0</v>
      </c>
      <c r="D592" s="46">
        <v>14.261342159589896</v>
      </c>
      <c r="E592" s="46">
        <v>0</v>
      </c>
      <c r="F592" s="236"/>
      <c r="G592" s="46">
        <v>0</v>
      </c>
      <c r="H592" s="47">
        <v>0</v>
      </c>
      <c r="I592" s="48">
        <f t="shared" si="203"/>
        <v>94.484652417296061</v>
      </c>
      <c r="J592" s="1"/>
      <c r="K592" s="49" t="s">
        <v>23</v>
      </c>
      <c r="L592" s="50">
        <v>80.22331025770616</v>
      </c>
      <c r="M592" s="50">
        <v>0</v>
      </c>
      <c r="N592" s="50">
        <v>14.261342159589896</v>
      </c>
      <c r="O592" s="50">
        <v>0</v>
      </c>
      <c r="P592" s="50">
        <v>0.29327532300000003</v>
      </c>
      <c r="Q592" s="50">
        <v>0</v>
      </c>
      <c r="R592" s="51">
        <v>0</v>
      </c>
      <c r="S592" s="52">
        <f t="shared" si="204"/>
        <v>94.777927740296064</v>
      </c>
    </row>
    <row r="593" spans="1:60" ht="15">
      <c r="A593" s="26" t="s">
        <v>24</v>
      </c>
      <c r="B593" s="43">
        <v>1952.1453149840827</v>
      </c>
      <c r="C593" s="43">
        <v>0</v>
      </c>
      <c r="D593" s="43">
        <v>120.40679679430606</v>
      </c>
      <c r="E593" s="43">
        <v>0</v>
      </c>
      <c r="F593" s="236"/>
      <c r="G593" s="43">
        <v>0</v>
      </c>
      <c r="H593" s="53">
        <v>0</v>
      </c>
      <c r="I593" s="41">
        <f t="shared" si="203"/>
        <v>2072.5521117783887</v>
      </c>
      <c r="J593" s="1"/>
      <c r="K593" s="54" t="s">
        <v>24</v>
      </c>
      <c r="L593" s="43">
        <v>1952.1453149840827</v>
      </c>
      <c r="M593" s="43">
        <v>0</v>
      </c>
      <c r="N593" s="43">
        <v>120.40679679430606</v>
      </c>
      <c r="O593" s="43">
        <v>0</v>
      </c>
      <c r="P593" s="43">
        <v>1075.1402798306372</v>
      </c>
      <c r="Q593" s="43">
        <v>0</v>
      </c>
      <c r="R593" s="44">
        <v>0</v>
      </c>
      <c r="S593" s="45">
        <f t="shared" si="204"/>
        <v>3147.6923916090259</v>
      </c>
    </row>
    <row r="594" spans="1:60" ht="15">
      <c r="A594" s="25" t="s">
        <v>22</v>
      </c>
      <c r="B594" s="46">
        <v>0</v>
      </c>
      <c r="C594" s="46">
        <v>0</v>
      </c>
      <c r="D594" s="46">
        <v>0</v>
      </c>
      <c r="E594" s="46">
        <v>0</v>
      </c>
      <c r="F594" s="236"/>
      <c r="G594" s="46">
        <v>0</v>
      </c>
      <c r="H594" s="47">
        <v>0</v>
      </c>
      <c r="I594" s="48">
        <f t="shared" si="203"/>
        <v>0</v>
      </c>
      <c r="J594" s="1"/>
      <c r="K594" s="49" t="s">
        <v>22</v>
      </c>
      <c r="L594" s="50">
        <v>0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0</v>
      </c>
    </row>
    <row r="595" spans="1:60" ht="15">
      <c r="A595" s="27" t="s">
        <v>66</v>
      </c>
      <c r="B595" s="43">
        <v>7532.761509246915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7532.761509246915</v>
      </c>
      <c r="J595" s="1"/>
      <c r="K595" s="55" t="s">
        <v>66</v>
      </c>
      <c r="L595" s="43">
        <v>7532.761509246915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7532.761509246915</v>
      </c>
    </row>
    <row r="596" spans="1:60">
      <c r="A596" s="28" t="s">
        <v>25</v>
      </c>
      <c r="B596" s="56">
        <v>7532.761509246915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7532.761509246915</v>
      </c>
      <c r="J596" s="1"/>
      <c r="K596" s="59" t="s">
        <v>25</v>
      </c>
      <c r="L596" s="60">
        <v>7532.761509246915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7532.761509246915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63196.54567376661</v>
      </c>
      <c r="C600" s="75">
        <f t="shared" ref="C600:H600" si="205">SUM(C579:C595)</f>
        <v>2133.1845664745006</v>
      </c>
      <c r="D600" s="75">
        <f t="shared" si="205"/>
        <v>18408.779111391348</v>
      </c>
      <c r="E600" s="75">
        <f t="shared" si="205"/>
        <v>5309.7958438600945</v>
      </c>
      <c r="F600" s="75">
        <f t="shared" si="205"/>
        <v>0</v>
      </c>
      <c r="G600" s="75">
        <f t="shared" si="205"/>
        <v>12203.793273684729</v>
      </c>
      <c r="H600" s="76">
        <f t="shared" si="205"/>
        <v>3.1770507003697475</v>
      </c>
      <c r="I600" s="41">
        <f t="shared" si="203"/>
        <v>101255.27551987764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63196.54567376661</v>
      </c>
      <c r="M600" s="75">
        <f t="shared" ref="M600:R600" si="206">SUM(M579:M595)</f>
        <v>2133.1845664745006</v>
      </c>
      <c r="N600" s="75">
        <f t="shared" si="206"/>
        <v>18408.779111391348</v>
      </c>
      <c r="O600" s="75">
        <f t="shared" si="206"/>
        <v>5309.7958438600945</v>
      </c>
      <c r="P600" s="75">
        <f t="shared" si="206"/>
        <v>73360.207667106966</v>
      </c>
      <c r="Q600" s="75">
        <f t="shared" si="206"/>
        <v>12203.793273684729</v>
      </c>
      <c r="R600" s="76">
        <f t="shared" si="206"/>
        <v>3.1770507003697475</v>
      </c>
      <c r="S600" s="78">
        <f t="shared" si="204"/>
        <v>174615.48318698464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0.62413089440816705</v>
      </c>
      <c r="C601" s="114">
        <f t="shared" ref="C601:I601" si="207">C600/$I600</f>
        <v>2.1067391852148291E-2</v>
      </c>
      <c r="D601" s="114">
        <f t="shared" si="207"/>
        <v>0.181805629552383</v>
      </c>
      <c r="E601" s="114">
        <f t="shared" si="207"/>
        <v>5.2439695774841054E-2</v>
      </c>
      <c r="F601" s="114">
        <f t="shared" si="207"/>
        <v>0</v>
      </c>
      <c r="G601" s="114">
        <f t="shared" si="207"/>
        <v>0.12052501176878409</v>
      </c>
      <c r="H601" s="115">
        <f t="shared" si="207"/>
        <v>3.1376643676665062E-5</v>
      </c>
      <c r="I601" s="116">
        <f t="shared" si="207"/>
        <v>1</v>
      </c>
      <c r="K601" s="81" t="s">
        <v>87</v>
      </c>
      <c r="L601" s="82">
        <f>L600/$S600</f>
        <v>0.3619183392007308</v>
      </c>
      <c r="M601" s="82">
        <f t="shared" ref="M601:S601" si="208">M600/$S600</f>
        <v>1.2216468594541577E-2</v>
      </c>
      <c r="N601" s="82">
        <f t="shared" si="208"/>
        <v>0.10542466667562667</v>
      </c>
      <c r="O601" s="82">
        <f t="shared" si="208"/>
        <v>3.0408505288011436E-2</v>
      </c>
      <c r="P601" s="82">
        <f t="shared" si="208"/>
        <v>0.42012430013752089</v>
      </c>
      <c r="Q601" s="82">
        <f t="shared" si="208"/>
        <v>6.9889525550357184E-2</v>
      </c>
      <c r="R601" s="83">
        <f t="shared" si="208"/>
        <v>1.8194553211341776E-5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241.78231715139904</v>
      </c>
      <c r="C605" s="39">
        <v>0</v>
      </c>
      <c r="D605" s="39">
        <v>10.283267405199867</v>
      </c>
      <c r="E605" s="39">
        <v>0</v>
      </c>
      <c r="F605" s="235"/>
      <c r="G605" s="39">
        <v>0</v>
      </c>
      <c r="H605" s="40">
        <v>0</v>
      </c>
      <c r="I605" s="41">
        <f>SUM(B605:H605)</f>
        <v>252.06558455659891</v>
      </c>
      <c r="J605" s="1"/>
      <c r="K605" s="88" t="s">
        <v>7</v>
      </c>
      <c r="L605" s="39">
        <v>241.78231715139904</v>
      </c>
      <c r="M605" s="39">
        <v>0</v>
      </c>
      <c r="N605" s="39">
        <v>10.283267405199867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252.06558455659891</v>
      </c>
      <c r="U605" s="91" t="s">
        <v>7</v>
      </c>
      <c r="V605" s="92">
        <v>241.78231715139904</v>
      </c>
      <c r="W605" s="92">
        <v>9.1815062019742744</v>
      </c>
      <c r="X605" s="92">
        <v>1.1017612032255921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252.06558455659891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184.19962791452724</v>
      </c>
      <c r="C606" s="46">
        <v>0</v>
      </c>
      <c r="D606" s="46">
        <v>7.5509434397250148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191.75057135425226</v>
      </c>
      <c r="J606" s="1"/>
      <c r="K606" s="49" t="s">
        <v>8</v>
      </c>
      <c r="L606" s="50">
        <v>184.19962791452724</v>
      </c>
      <c r="M606" s="50">
        <v>0</v>
      </c>
      <c r="N606" s="50">
        <v>7.5509434397250148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191.75057135425226</v>
      </c>
      <c r="U606" s="96" t="s">
        <v>8</v>
      </c>
      <c r="V606" s="97">
        <v>184.19962791452724</v>
      </c>
      <c r="W606" s="97">
        <v>6.5852552337003694</v>
      </c>
      <c r="X606" s="97">
        <v>0.96568820602464556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191.75057135425226</v>
      </c>
      <c r="AG606" s="16" t="str">
        <f t="shared" ref="AG606:AG626" si="212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392.33179811170629</v>
      </c>
      <c r="C607" s="43">
        <v>0</v>
      </c>
      <c r="D607" s="43">
        <v>23.856324084782422</v>
      </c>
      <c r="E607" s="43">
        <v>0</v>
      </c>
      <c r="F607" s="236"/>
      <c r="G607" s="43">
        <v>0</v>
      </c>
      <c r="H607" s="53">
        <v>0</v>
      </c>
      <c r="I607" s="41">
        <f t="shared" si="209"/>
        <v>416.18812219648873</v>
      </c>
      <c r="J607" s="1"/>
      <c r="K607" s="54" t="s">
        <v>10</v>
      </c>
      <c r="L607" s="43">
        <v>392.33179811170629</v>
      </c>
      <c r="M607" s="43">
        <v>0</v>
      </c>
      <c r="N607" s="43">
        <v>23.856324084782422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416.18812219648873</v>
      </c>
      <c r="U607" s="155" t="s">
        <v>10</v>
      </c>
      <c r="V607" s="92">
        <v>392.33179811170629</v>
      </c>
      <c r="W607" s="92">
        <v>23.856324084782422</v>
      </c>
      <c r="X607" s="92">
        <v>0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416.18812219648873</v>
      </c>
      <c r="AG607" s="16" t="str">
        <f t="shared" si="212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0</v>
      </c>
      <c r="C609" s="43">
        <v>0</v>
      </c>
      <c r="D609" s="43">
        <v>0</v>
      </c>
      <c r="E609" s="43">
        <v>0</v>
      </c>
      <c r="F609" s="236"/>
      <c r="G609" s="43">
        <v>0</v>
      </c>
      <c r="H609" s="53">
        <v>0</v>
      </c>
      <c r="I609" s="41">
        <f t="shared" si="209"/>
        <v>0</v>
      </c>
      <c r="J609" s="1"/>
      <c r="K609" s="54" t="s">
        <v>16</v>
      </c>
      <c r="L609" s="43">
        <v>0</v>
      </c>
      <c r="M609" s="43">
        <v>0</v>
      </c>
      <c r="N609" s="43">
        <v>0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0</v>
      </c>
      <c r="U609" s="155" t="s">
        <v>16</v>
      </c>
      <c r="V609" s="92">
        <v>0</v>
      </c>
      <c r="W609" s="92">
        <v>0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0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37444.956896308839</v>
      </c>
      <c r="C610" s="46">
        <v>0</v>
      </c>
      <c r="D610" s="46">
        <v>4291.7318022369054</v>
      </c>
      <c r="E610" s="46">
        <v>0</v>
      </c>
      <c r="F610" s="236"/>
      <c r="G610" s="46">
        <v>0</v>
      </c>
      <c r="H610" s="47">
        <v>0</v>
      </c>
      <c r="I610" s="48">
        <f t="shared" si="209"/>
        <v>41736.688698545746</v>
      </c>
      <c r="J610" s="1"/>
      <c r="K610" s="49" t="s">
        <v>15</v>
      </c>
      <c r="L610" s="50">
        <v>37444.956896308839</v>
      </c>
      <c r="M610" s="50">
        <v>0</v>
      </c>
      <c r="N610" s="50">
        <v>4291.7318022369054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41736.688698545746</v>
      </c>
      <c r="U610" s="96" t="s">
        <v>15</v>
      </c>
      <c r="V610" s="97">
        <v>37444.956896308839</v>
      </c>
      <c r="W610" s="97">
        <v>4291.7318022369054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41736.688698545746</v>
      </c>
      <c r="AG610" s="16" t="str">
        <f t="shared" si="212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75587.825205162328</v>
      </c>
      <c r="Q611" s="43">
        <v>0</v>
      </c>
      <c r="R611" s="44">
        <v>0</v>
      </c>
      <c r="S611" s="45">
        <f t="shared" si="210"/>
        <v>75587.825205162328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75587.825205162328</v>
      </c>
      <c r="AF611" s="126">
        <f t="shared" si="211"/>
        <v>75587.825205162328</v>
      </c>
      <c r="AG611" s="16" t="str">
        <f t="shared" si="212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39009.304103168186</v>
      </c>
      <c r="Q612" s="50">
        <v>0</v>
      </c>
      <c r="R612" s="51">
        <v>0</v>
      </c>
      <c r="S612" s="52">
        <f t="shared" si="210"/>
        <v>39009.304103168186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39009.304103168186</v>
      </c>
      <c r="AF612" s="99">
        <f t="shared" si="211"/>
        <v>39009.304103168186</v>
      </c>
      <c r="AG612" s="16" t="str">
        <f t="shared" si="212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973.22653986109685</v>
      </c>
      <c r="C614" s="46">
        <v>0</v>
      </c>
      <c r="D614" s="46">
        <v>135.42318550482358</v>
      </c>
      <c r="E614" s="46">
        <v>0</v>
      </c>
      <c r="F614" s="236"/>
      <c r="G614" s="46">
        <v>0</v>
      </c>
      <c r="H614" s="47">
        <v>0</v>
      </c>
      <c r="I614" s="48">
        <f t="shared" si="209"/>
        <v>1108.6497253659204</v>
      </c>
      <c r="J614" s="1"/>
      <c r="K614" s="49" t="s">
        <v>17</v>
      </c>
      <c r="L614" s="50">
        <v>973.22653986109685</v>
      </c>
      <c r="M614" s="50">
        <v>0</v>
      </c>
      <c r="N614" s="50">
        <v>135.42318550482358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1108.6497253659204</v>
      </c>
      <c r="U614" s="96" t="s">
        <v>17</v>
      </c>
      <c r="V614" s="97">
        <v>973.22653986109685</v>
      </c>
      <c r="W614" s="97">
        <v>116.40829958774266</v>
      </c>
      <c r="X614" s="97">
        <v>19.014885917080925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1108.6497253659204</v>
      </c>
      <c r="AG614" s="16" t="str">
        <f t="shared" si="212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54844.769151190296</v>
      </c>
      <c r="C615" s="43">
        <v>0</v>
      </c>
      <c r="D615" s="43">
        <v>7562.4965156192557</v>
      </c>
      <c r="E615" s="43">
        <v>0</v>
      </c>
      <c r="F615" s="236"/>
      <c r="G615" s="43">
        <v>0</v>
      </c>
      <c r="H615" s="53">
        <v>0</v>
      </c>
      <c r="I615" s="41">
        <f t="shared" si="209"/>
        <v>62407.265666809551</v>
      </c>
      <c r="J615" s="1"/>
      <c r="K615" s="54" t="s">
        <v>19</v>
      </c>
      <c r="L615" s="43">
        <v>54844.769151190296</v>
      </c>
      <c r="M615" s="43">
        <v>0</v>
      </c>
      <c r="N615" s="43">
        <v>7562.4965156192557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62407.265666809551</v>
      </c>
      <c r="U615" s="100" t="s">
        <v>19</v>
      </c>
      <c r="V615" s="92">
        <v>54844.769151190296</v>
      </c>
      <c r="W615" s="92">
        <v>7172.3803973182266</v>
      </c>
      <c r="X615" s="92">
        <v>390.11611830102873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62407.265666809551</v>
      </c>
      <c r="AG615" s="16" t="str">
        <f t="shared" si="212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10271.466708542275</v>
      </c>
      <c r="C616" s="46">
        <v>0</v>
      </c>
      <c r="D616" s="46">
        <v>17039.690328713928</v>
      </c>
      <c r="E616" s="46">
        <v>26316.582925740502</v>
      </c>
      <c r="F616" s="236"/>
      <c r="G616" s="46">
        <v>10742.864339961423</v>
      </c>
      <c r="H616" s="47">
        <v>0</v>
      </c>
      <c r="I616" s="48">
        <f t="shared" si="209"/>
        <v>64370.604302958134</v>
      </c>
      <c r="J616" s="1"/>
      <c r="K616" s="49" t="s">
        <v>27</v>
      </c>
      <c r="L616" s="50">
        <v>10271.466708542275</v>
      </c>
      <c r="M616" s="50">
        <v>0</v>
      </c>
      <c r="N616" s="50">
        <v>17039.690328713928</v>
      </c>
      <c r="O616" s="50">
        <v>26316.582925740502</v>
      </c>
      <c r="P616" s="50">
        <v>0</v>
      </c>
      <c r="Q616" s="50">
        <v>10742.864339961423</v>
      </c>
      <c r="R616" s="51">
        <v>0</v>
      </c>
      <c r="S616" s="52">
        <f t="shared" si="210"/>
        <v>64370.604302958134</v>
      </c>
      <c r="U616" s="96" t="s">
        <v>27</v>
      </c>
      <c r="V616" s="97">
        <v>10271.466708542275</v>
      </c>
      <c r="W616" s="97">
        <v>10587.104351053233</v>
      </c>
      <c r="X616" s="97">
        <v>6452.5859776606976</v>
      </c>
      <c r="Y616" s="97">
        <v>7583.2273948222828</v>
      </c>
      <c r="Z616" s="97">
        <v>7962.6121924910622</v>
      </c>
      <c r="AA616" s="97">
        <v>2376.5075944042492</v>
      </c>
      <c r="AB616" s="97">
        <v>6262.2402589129733</v>
      </c>
      <c r="AC616" s="97">
        <v>4480.6240810484496</v>
      </c>
      <c r="AD616" s="97">
        <v>8394.2357440229043</v>
      </c>
      <c r="AE616" s="97">
        <v>0</v>
      </c>
      <c r="AF616" s="99">
        <f t="shared" si="211"/>
        <v>64370.60430295812</v>
      </c>
      <c r="AG616" s="16" t="str">
        <f t="shared" si="212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27836.474990149043</v>
      </c>
      <c r="C617" s="43">
        <v>0</v>
      </c>
      <c r="D617" s="43">
        <v>4822.1327580061188</v>
      </c>
      <c r="E617" s="43">
        <v>0</v>
      </c>
      <c r="F617" s="236"/>
      <c r="G617" s="43">
        <v>0</v>
      </c>
      <c r="H617" s="53">
        <v>0</v>
      </c>
      <c r="I617" s="41">
        <f t="shared" si="209"/>
        <v>32658.607748155162</v>
      </c>
      <c r="J617" s="1"/>
      <c r="K617" s="54" t="s">
        <v>26</v>
      </c>
      <c r="L617" s="43">
        <v>27836.474990149043</v>
      </c>
      <c r="M617" s="43">
        <v>0</v>
      </c>
      <c r="N617" s="43">
        <v>4822.1327580061188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32658.607748155162</v>
      </c>
      <c r="U617" s="157" t="s">
        <v>26</v>
      </c>
      <c r="V617" s="92">
        <v>27836.474990149043</v>
      </c>
      <c r="W617" s="92">
        <v>4822.1327580061188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32658.607748155162</v>
      </c>
      <c r="AG617" s="16" t="str">
        <f t="shared" si="212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53779.979728006139</v>
      </c>
      <c r="C618" s="46">
        <v>0</v>
      </c>
      <c r="D618" s="46">
        <v>4518.7588243833679</v>
      </c>
      <c r="E618" s="46">
        <v>0</v>
      </c>
      <c r="F618" s="236"/>
      <c r="G618" s="46">
        <v>0</v>
      </c>
      <c r="H618" s="47">
        <v>0</v>
      </c>
      <c r="I618" s="48">
        <f t="shared" si="209"/>
        <v>58298.738552389506</v>
      </c>
      <c r="J618" s="1"/>
      <c r="K618" s="49" t="s">
        <v>23</v>
      </c>
      <c r="L618" s="50">
        <v>53779.979728006139</v>
      </c>
      <c r="M618" s="50">
        <v>0</v>
      </c>
      <c r="N618" s="50">
        <v>4518.7588243833679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58298.738552389506</v>
      </c>
      <c r="U618" s="96" t="s">
        <v>23</v>
      </c>
      <c r="V618" s="97">
        <v>53779.979728006139</v>
      </c>
      <c r="W618" s="97">
        <v>4207.0931222451136</v>
      </c>
      <c r="X618" s="97">
        <v>311.66570213825361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58298.738552389506</v>
      </c>
      <c r="AG618" s="16" t="str">
        <f t="shared" si="212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12830.472583888044</v>
      </c>
      <c r="C619" s="43">
        <v>0</v>
      </c>
      <c r="D619" s="43">
        <v>2725.5036927375613</v>
      </c>
      <c r="E619" s="43">
        <v>0</v>
      </c>
      <c r="F619" s="236"/>
      <c r="G619" s="43">
        <v>0</v>
      </c>
      <c r="H619" s="53">
        <v>0</v>
      </c>
      <c r="I619" s="41">
        <f t="shared" si="209"/>
        <v>15555.976276625606</v>
      </c>
      <c r="J619" s="1"/>
      <c r="K619" s="54" t="s">
        <v>24</v>
      </c>
      <c r="L619" s="43">
        <v>12830.472583888044</v>
      </c>
      <c r="M619" s="43">
        <v>0</v>
      </c>
      <c r="N619" s="43">
        <v>2725.5036927375613</v>
      </c>
      <c r="O619" s="43">
        <v>0</v>
      </c>
      <c r="P619" s="43">
        <v>6305.4807115461135</v>
      </c>
      <c r="Q619" s="43">
        <v>0</v>
      </c>
      <c r="R619" s="44">
        <v>0</v>
      </c>
      <c r="S619" s="45">
        <f t="shared" si="210"/>
        <v>21861.456988171718</v>
      </c>
      <c r="U619" s="157" t="s">
        <v>24</v>
      </c>
      <c r="V619" s="92">
        <v>12830.472583888044</v>
      </c>
      <c r="W619" s="92">
        <v>2720.4989067891329</v>
      </c>
      <c r="X619" s="92">
        <v>5.0047859484288413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6305.4807115461135</v>
      </c>
      <c r="AF619" s="126">
        <f t="shared" si="211"/>
        <v>21861.456988171718</v>
      </c>
      <c r="AG619" s="16" t="str">
        <f t="shared" si="212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6218.5352978853025</v>
      </c>
      <c r="C621" s="43">
        <v>0</v>
      </c>
      <c r="D621" s="43">
        <v>5333.592103446791</v>
      </c>
      <c r="E621" s="43">
        <v>0</v>
      </c>
      <c r="F621" s="236"/>
      <c r="G621" s="43">
        <v>0</v>
      </c>
      <c r="H621" s="53">
        <v>0</v>
      </c>
      <c r="I621" s="41">
        <f t="shared" si="209"/>
        <v>11552.127401332094</v>
      </c>
      <c r="J621" s="1"/>
      <c r="K621" s="55" t="s">
        <v>66</v>
      </c>
      <c r="L621" s="43">
        <v>6218.5352978853025</v>
      </c>
      <c r="M621" s="43">
        <v>0</v>
      </c>
      <c r="N621" s="43">
        <v>5333.592103446791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11552.127401332094</v>
      </c>
      <c r="U621" s="158" t="s">
        <v>66</v>
      </c>
      <c r="V621" s="92">
        <v>6218.5352978853025</v>
      </c>
      <c r="W621" s="92">
        <v>5333.592103446791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11552.127401332094</v>
      </c>
      <c r="AG621" s="16" t="str">
        <f t="shared" si="212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6218.5352978853025</v>
      </c>
      <c r="C622" s="56">
        <v>0</v>
      </c>
      <c r="D622" s="56">
        <v>5333.592103446791</v>
      </c>
      <c r="E622" s="56">
        <v>0</v>
      </c>
      <c r="F622" s="236"/>
      <c r="G622" s="56">
        <v>0</v>
      </c>
      <c r="H622" s="57">
        <v>0</v>
      </c>
      <c r="I622" s="58">
        <f t="shared" si="209"/>
        <v>11552.127401332094</v>
      </c>
      <c r="J622" s="1"/>
      <c r="K622" s="59" t="s">
        <v>25</v>
      </c>
      <c r="L622" s="60">
        <v>6218.5352978853025</v>
      </c>
      <c r="M622" s="60">
        <v>0</v>
      </c>
      <c r="N622" s="60">
        <v>5333.592103446791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11552.127401332094</v>
      </c>
      <c r="U622" s="159" t="s">
        <v>135</v>
      </c>
      <c r="V622" s="97">
        <v>6218.5352978853025</v>
      </c>
      <c r="W622" s="97">
        <v>5333.592103446791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11552.127401332094</v>
      </c>
      <c r="AG622" s="127" t="str">
        <f t="shared" si="212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0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0</v>
      </c>
      <c r="J625" s="1"/>
      <c r="K625" s="72" t="s">
        <v>11</v>
      </c>
      <c r="L625" s="69">
        <v>0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0</v>
      </c>
      <c r="U625" s="161" t="s">
        <v>11</v>
      </c>
      <c r="V625" s="92">
        <v>0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0</v>
      </c>
      <c r="AG625" s="127" t="str">
        <f t="shared" si="212"/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205018.19563900869</v>
      </c>
      <c r="C626" s="75">
        <f t="shared" ref="C626:H626" si="213">SUM(C605:C621)</f>
        <v>0</v>
      </c>
      <c r="D626" s="75">
        <f t="shared" si="213"/>
        <v>46471.019745578458</v>
      </c>
      <c r="E626" s="75">
        <f t="shared" si="213"/>
        <v>26316.582925740502</v>
      </c>
      <c r="F626" s="75">
        <f t="shared" si="213"/>
        <v>0</v>
      </c>
      <c r="G626" s="75">
        <f t="shared" si="213"/>
        <v>10742.864339961423</v>
      </c>
      <c r="H626" s="76">
        <f t="shared" si="213"/>
        <v>0</v>
      </c>
      <c r="I626" s="41">
        <f t="shared" si="209"/>
        <v>288548.66265028907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205018.19563900869</v>
      </c>
      <c r="M626" s="75">
        <f t="shared" ref="M626:R626" si="214">SUM(M605:M621)</f>
        <v>0</v>
      </c>
      <c r="N626" s="75">
        <f t="shared" si="214"/>
        <v>46471.019745578458</v>
      </c>
      <c r="O626" s="75">
        <f t="shared" si="214"/>
        <v>26316.582925740502</v>
      </c>
      <c r="P626" s="75">
        <f t="shared" si="214"/>
        <v>120902.61001987662</v>
      </c>
      <c r="Q626" s="75">
        <f t="shared" si="214"/>
        <v>10742.864339961423</v>
      </c>
      <c r="R626" s="76">
        <f t="shared" si="214"/>
        <v>0</v>
      </c>
      <c r="S626" s="78">
        <f t="shared" si="210"/>
        <v>409451.27267016569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205018.19563900869</v>
      </c>
      <c r="W626" s="111">
        <f t="shared" ref="W626:AE626" si="215">SUM(W605:W621)</f>
        <v>39290.564826203721</v>
      </c>
      <c r="X626" s="111">
        <f t="shared" si="215"/>
        <v>7180.4549193747389</v>
      </c>
      <c r="Y626" s="111">
        <f t="shared" si="215"/>
        <v>7583.2273948222828</v>
      </c>
      <c r="Z626" s="111">
        <f t="shared" si="215"/>
        <v>7962.6121924910622</v>
      </c>
      <c r="AA626" s="111">
        <f t="shared" si="215"/>
        <v>2376.5075944042492</v>
      </c>
      <c r="AB626" s="111">
        <f t="shared" si="215"/>
        <v>6262.2402589129733</v>
      </c>
      <c r="AC626" s="111">
        <f t="shared" si="215"/>
        <v>4480.6240810484496</v>
      </c>
      <c r="AD626" s="112">
        <f t="shared" si="215"/>
        <v>8394.2357440229043</v>
      </c>
      <c r="AE626" s="128">
        <f t="shared" si="215"/>
        <v>120902.61001987662</v>
      </c>
      <c r="AF626" s="113">
        <f>SUM(V626:AE626)</f>
        <v>409451.27267016569</v>
      </c>
      <c r="AG626" s="5" t="str">
        <f t="shared" si="212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0.71051514762168066</v>
      </c>
      <c r="C627" s="114">
        <f t="shared" ref="C627:I627" si="216">C626/$I626</f>
        <v>0</v>
      </c>
      <c r="D627" s="114">
        <f t="shared" si="216"/>
        <v>0.16105089283293514</v>
      </c>
      <c r="E627" s="114">
        <f t="shared" si="216"/>
        <v>9.1203274636678128E-2</v>
      </c>
      <c r="F627" s="114">
        <f t="shared" si="216"/>
        <v>0</v>
      </c>
      <c r="G627" s="114">
        <f t="shared" si="216"/>
        <v>3.7230684908706027E-2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0.5007145155564372</v>
      </c>
      <c r="M627" s="82">
        <f t="shared" ref="M627:S627" si="217">M626/$S626</f>
        <v>0</v>
      </c>
      <c r="N627" s="82">
        <f t="shared" si="217"/>
        <v>0.11349584882842283</v>
      </c>
      <c r="O627" s="82">
        <f t="shared" si="217"/>
        <v>6.4272807736367399E-2</v>
      </c>
      <c r="P627" s="82">
        <f t="shared" si="217"/>
        <v>0.29527960490006822</v>
      </c>
      <c r="Q627" s="82">
        <f t="shared" si="217"/>
        <v>2.6237222978704379E-2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0.5007145155564372</v>
      </c>
      <c r="W627" s="118">
        <f t="shared" ref="W627:AF627" si="218">W626/$AF626</f>
        <v>9.5959073640135728E-2</v>
      </c>
      <c r="X627" s="118">
        <f t="shared" si="218"/>
        <v>1.7536775188287102E-2</v>
      </c>
      <c r="Y627" s="118">
        <f t="shared" si="218"/>
        <v>1.8520463608208068E-2</v>
      </c>
      <c r="Z627" s="118">
        <f t="shared" si="218"/>
        <v>1.9447032465094719E-2</v>
      </c>
      <c r="AA627" s="118">
        <f t="shared" si="218"/>
        <v>5.804127995271002E-3</v>
      </c>
      <c r="AB627" s="118">
        <f t="shared" si="218"/>
        <v>1.5294225899152435E-2</v>
      </c>
      <c r="AC627" s="118">
        <f t="shared" si="218"/>
        <v>1.0942997079551943E-2</v>
      </c>
      <c r="AD627" s="118">
        <f t="shared" si="218"/>
        <v>2.0501183667793597E-2</v>
      </c>
      <c r="AE627" s="118">
        <f t="shared" si="218"/>
        <v>0.29527960490006822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+IF(ABS(AF626-S626)&gt;0.01,AF626-S626,"")</f>
        <v/>
      </c>
    </row>
    <row r="631" spans="1:60" ht="15">
      <c r="A631" s="24" t="s">
        <v>7</v>
      </c>
      <c r="B631" s="39">
        <v>0.96268335710695141</v>
      </c>
      <c r="C631" s="39">
        <v>0</v>
      </c>
      <c r="D631" s="39">
        <v>0.76847489546049952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1.7311582525674509</v>
      </c>
      <c r="J631" s="1"/>
      <c r="K631" s="88" t="s">
        <v>7</v>
      </c>
      <c r="L631" s="39">
        <v>0.96268335710695141</v>
      </c>
      <c r="M631" s="39">
        <v>0</v>
      </c>
      <c r="N631" s="39">
        <v>0.76847489546049952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1.7311582525674509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7.8877253828104212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7.8877253828104212</v>
      </c>
      <c r="J632" s="1"/>
      <c r="K632" s="49" t="s">
        <v>8</v>
      </c>
      <c r="L632" s="50">
        <v>7.8877253828104212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7.8877253828104212</v>
      </c>
    </row>
    <row r="633" spans="1:60" ht="15">
      <c r="A633" s="26" t="s">
        <v>10</v>
      </c>
      <c r="B633" s="43">
        <v>9.5836426946225597</v>
      </c>
      <c r="C633" s="43">
        <v>0</v>
      </c>
      <c r="D633" s="43">
        <v>3.0700676481446115E-2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9.6143433711040061</v>
      </c>
      <c r="J633" s="1"/>
      <c r="K633" s="54" t="s">
        <v>10</v>
      </c>
      <c r="L633" s="43">
        <v>9.5836426946225597</v>
      </c>
      <c r="M633" s="43">
        <v>0</v>
      </c>
      <c r="N633" s="43">
        <v>3.0700676481446115E-2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9.6143433711040061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417.02952281466986</v>
      </c>
      <c r="C635" s="43">
        <v>1.8024277360873535</v>
      </c>
      <c r="D635" s="43">
        <v>33.60412627625017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452.43607682700735</v>
      </c>
      <c r="J635" s="1"/>
      <c r="K635" s="54" t="s">
        <v>16</v>
      </c>
      <c r="L635" s="43">
        <v>417.02952281466986</v>
      </c>
      <c r="M635" s="43">
        <v>1.8024277360873535</v>
      </c>
      <c r="N635" s="43">
        <v>33.60412627625017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452.43607682700735</v>
      </c>
    </row>
    <row r="636" spans="1:60" ht="15">
      <c r="A636" s="25" t="s">
        <v>15</v>
      </c>
      <c r="B636" s="46">
        <v>38.698273464292996</v>
      </c>
      <c r="C636" s="46">
        <v>0.87333514284124925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39.571608607134245</v>
      </c>
      <c r="J636" s="1"/>
      <c r="K636" s="49" t="s">
        <v>15</v>
      </c>
      <c r="L636" s="50">
        <v>38.698273464292996</v>
      </c>
      <c r="M636" s="50">
        <v>0.87333514284124925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39.571608607134245</v>
      </c>
    </row>
    <row r="637" spans="1:60" ht="15">
      <c r="A637" s="26" t="s">
        <v>60</v>
      </c>
      <c r="B637" s="43">
        <v>0</v>
      </c>
      <c r="C637" s="43">
        <v>4.6149583488899362</v>
      </c>
      <c r="D637" s="43">
        <v>0</v>
      </c>
      <c r="E637" s="43">
        <v>223.99005267047403</v>
      </c>
      <c r="F637" s="43">
        <v>8845.9897938966897</v>
      </c>
      <c r="G637" s="43">
        <v>0</v>
      </c>
      <c r="H637" s="53">
        <v>0</v>
      </c>
      <c r="I637" s="41">
        <f t="shared" si="219"/>
        <v>9074.5948049160543</v>
      </c>
      <c r="J637" s="1"/>
      <c r="K637" s="54" t="s">
        <v>60</v>
      </c>
      <c r="L637" s="43">
        <v>0</v>
      </c>
      <c r="M637" s="43">
        <v>4.6149583488899362</v>
      </c>
      <c r="N637" s="43">
        <v>0</v>
      </c>
      <c r="O637" s="43">
        <v>223.99005267047403</v>
      </c>
      <c r="P637" s="43">
        <v>8845.9897938966897</v>
      </c>
      <c r="Q637" s="43">
        <v>0</v>
      </c>
      <c r="R637" s="44">
        <v>0</v>
      </c>
      <c r="S637" s="45">
        <f t="shared" si="220"/>
        <v>9074.5948049160543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197.55103641710198</v>
      </c>
      <c r="F638" s="46">
        <v>0</v>
      </c>
      <c r="G638" s="46">
        <v>0</v>
      </c>
      <c r="H638" s="47">
        <v>0</v>
      </c>
      <c r="I638" s="48">
        <f t="shared" si="219"/>
        <v>197.55103641710198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197.55103641710198</v>
      </c>
      <c r="P638" s="50">
        <v>0</v>
      </c>
      <c r="Q638" s="50">
        <v>0</v>
      </c>
      <c r="R638" s="51">
        <v>0</v>
      </c>
      <c r="S638" s="52">
        <f t="shared" si="220"/>
        <v>197.55103641710198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109.6736743530423</v>
      </c>
      <c r="C640" s="46">
        <v>0</v>
      </c>
      <c r="D640" s="46">
        <v>0.53095567999874194</v>
      </c>
      <c r="E640" s="46">
        <v>3.23071305076407</v>
      </c>
      <c r="F640" s="46">
        <v>0</v>
      </c>
      <c r="G640" s="46">
        <v>0</v>
      </c>
      <c r="H640" s="47">
        <v>0</v>
      </c>
      <c r="I640" s="48">
        <f t="shared" si="219"/>
        <v>113.43534308380511</v>
      </c>
      <c r="J640" s="1"/>
      <c r="K640" s="49" t="s">
        <v>17</v>
      </c>
      <c r="L640" s="50">
        <v>109.6736743530423</v>
      </c>
      <c r="M640" s="50">
        <v>0</v>
      </c>
      <c r="N640" s="50">
        <v>0.53095567999874194</v>
      </c>
      <c r="O640" s="50">
        <v>3.23071305076407</v>
      </c>
      <c r="P640" s="50">
        <v>0</v>
      </c>
      <c r="Q640" s="50">
        <v>0</v>
      </c>
      <c r="R640" s="51">
        <v>0</v>
      </c>
      <c r="S640" s="52">
        <f t="shared" si="220"/>
        <v>113.43534308380511</v>
      </c>
    </row>
    <row r="641" spans="1:45" ht="15">
      <c r="A641" s="26" t="s">
        <v>19</v>
      </c>
      <c r="B641" s="43">
        <v>585.17974460219079</v>
      </c>
      <c r="C641" s="43">
        <v>0</v>
      </c>
      <c r="D641" s="43">
        <v>151.24341324261707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736.42315784480786</v>
      </c>
      <c r="J641" s="1"/>
      <c r="K641" s="54" t="s">
        <v>19</v>
      </c>
      <c r="L641" s="43">
        <v>585.17974460219079</v>
      </c>
      <c r="M641" s="43">
        <v>0</v>
      </c>
      <c r="N641" s="43">
        <v>151.24341324261707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736.42315784480786</v>
      </c>
    </row>
    <row r="642" spans="1:45" ht="15">
      <c r="A642" s="25" t="s">
        <v>27</v>
      </c>
      <c r="B642" s="46">
        <v>1311.137090637337</v>
      </c>
      <c r="C642" s="46">
        <v>1.7035911912544643</v>
      </c>
      <c r="D642" s="46">
        <v>27.119954519564981</v>
      </c>
      <c r="E642" s="46">
        <v>2178.6992929705834</v>
      </c>
      <c r="F642" s="46">
        <v>0</v>
      </c>
      <c r="G642" s="46">
        <v>734.701527733793</v>
      </c>
      <c r="H642" s="47">
        <v>10.307855951367976</v>
      </c>
      <c r="I642" s="48">
        <f t="shared" si="219"/>
        <v>4263.6693130039012</v>
      </c>
      <c r="J642" s="1"/>
      <c r="K642" s="49" t="s">
        <v>27</v>
      </c>
      <c r="L642" s="50">
        <v>1311.137090637337</v>
      </c>
      <c r="M642" s="50">
        <v>1.7035911912544643</v>
      </c>
      <c r="N642" s="50">
        <v>27.119954519564981</v>
      </c>
      <c r="O642" s="50">
        <v>2178.6992929705834</v>
      </c>
      <c r="P642" s="50">
        <v>0</v>
      </c>
      <c r="Q642" s="50">
        <v>734.701527733793</v>
      </c>
      <c r="R642" s="51">
        <v>10.307855951367976</v>
      </c>
      <c r="S642" s="52">
        <f t="shared" si="220"/>
        <v>4263.6693130039012</v>
      </c>
    </row>
    <row r="643" spans="1:45" ht="15">
      <c r="A643" s="26" t="s">
        <v>26</v>
      </c>
      <c r="B643" s="43">
        <v>461.66677942856307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461.66677942856307</v>
      </c>
      <c r="J643" s="1"/>
      <c r="K643" s="54" t="s">
        <v>26</v>
      </c>
      <c r="L643" s="43">
        <v>461.66677942856307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461.66677942856307</v>
      </c>
    </row>
    <row r="644" spans="1:45" ht="15">
      <c r="A644" s="25" t="s">
        <v>23</v>
      </c>
      <c r="B644" s="46">
        <v>2276.0404773075793</v>
      </c>
      <c r="C644" s="46">
        <v>103.09690880594161</v>
      </c>
      <c r="D644" s="46">
        <v>1295.9947386563611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3675.1321247698816</v>
      </c>
      <c r="J644" s="1"/>
      <c r="K644" s="49" t="s">
        <v>23</v>
      </c>
      <c r="L644" s="50">
        <v>2276.0404773075793</v>
      </c>
      <c r="M644" s="50">
        <v>103.09690880594161</v>
      </c>
      <c r="N644" s="50">
        <v>1295.9947386563611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3675.1321247698816</v>
      </c>
    </row>
    <row r="645" spans="1:45" ht="15">
      <c r="A645" s="26" t="s">
        <v>24</v>
      </c>
      <c r="B645" s="43">
        <v>3378.7469480089626</v>
      </c>
      <c r="C645" s="43">
        <v>0</v>
      </c>
      <c r="D645" s="43">
        <v>29.037008549425259</v>
      </c>
      <c r="E645" s="43">
        <v>14.506216704098261</v>
      </c>
      <c r="F645" s="43">
        <v>585.67077152905892</v>
      </c>
      <c r="G645" s="43">
        <v>0</v>
      </c>
      <c r="H645" s="53">
        <v>0</v>
      </c>
      <c r="I645" s="41">
        <f t="shared" si="219"/>
        <v>4007.960944791545</v>
      </c>
      <c r="J645" s="1"/>
      <c r="K645" s="54" t="s">
        <v>24</v>
      </c>
      <c r="L645" s="43">
        <v>3378.7469480089626</v>
      </c>
      <c r="M645" s="43">
        <v>0</v>
      </c>
      <c r="N645" s="43">
        <v>29.037008549425259</v>
      </c>
      <c r="O645" s="43">
        <v>14.506216704098261</v>
      </c>
      <c r="P645" s="43">
        <v>585.67077152905892</v>
      </c>
      <c r="Q645" s="43">
        <v>0</v>
      </c>
      <c r="R645" s="44">
        <v>0</v>
      </c>
      <c r="S645" s="45">
        <f t="shared" si="220"/>
        <v>4007.960944791545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155.98592730000402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155.98592730000402</v>
      </c>
      <c r="J647" s="1"/>
      <c r="K647" s="55" t="s">
        <v>66</v>
      </c>
      <c r="L647" s="43">
        <v>155.98592730000402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155.98592730000402</v>
      </c>
    </row>
    <row r="648" spans="1:45">
      <c r="A648" s="28" t="s">
        <v>25</v>
      </c>
      <c r="B648" s="56">
        <v>155.98592730000402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155.98592730000402</v>
      </c>
      <c r="J648" s="1"/>
      <c r="K648" s="59" t="s">
        <v>25</v>
      </c>
      <c r="L648" s="60">
        <v>155.98592730000402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155.98592730000402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8752.5924893511819</v>
      </c>
      <c r="C652" s="75">
        <f t="shared" ref="C652:H652" si="221">SUM(C631:C647)</f>
        <v>112.09122122501461</v>
      </c>
      <c r="D652" s="75">
        <f t="shared" si="221"/>
        <v>1538.3293724961593</v>
      </c>
      <c r="E652" s="75">
        <f t="shared" si="221"/>
        <v>2617.977311813022</v>
      </c>
      <c r="F652" s="75">
        <f t="shared" si="221"/>
        <v>9431.6605654257492</v>
      </c>
      <c r="G652" s="75">
        <f t="shared" si="221"/>
        <v>734.701527733793</v>
      </c>
      <c r="H652" s="76">
        <f t="shared" si="221"/>
        <v>10.307855951367976</v>
      </c>
      <c r="I652" s="41">
        <f t="shared" si="219"/>
        <v>23197.660343996286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8752.5924893511819</v>
      </c>
      <c r="M652" s="75">
        <f t="shared" ref="M652:R652" si="222">SUM(M631:M647)</f>
        <v>112.09122122501461</v>
      </c>
      <c r="N652" s="75">
        <f t="shared" si="222"/>
        <v>1538.3293724961593</v>
      </c>
      <c r="O652" s="75">
        <f t="shared" si="222"/>
        <v>2617.977311813022</v>
      </c>
      <c r="P652" s="75">
        <f t="shared" si="222"/>
        <v>9431.6605654257492</v>
      </c>
      <c r="Q652" s="75">
        <f t="shared" si="222"/>
        <v>734.701527733793</v>
      </c>
      <c r="R652" s="76">
        <f t="shared" si="222"/>
        <v>10.307855951367976</v>
      </c>
      <c r="S652" s="78">
        <f t="shared" si="220"/>
        <v>23197.660343996286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0.37730496780967021</v>
      </c>
      <c r="C653" s="114">
        <f t="shared" ref="C653:I653" si="223">C652/$I652</f>
        <v>4.8320054506714337E-3</v>
      </c>
      <c r="D653" s="114">
        <f t="shared" si="223"/>
        <v>6.6313988121405071E-2</v>
      </c>
      <c r="E653" s="114">
        <f t="shared" si="223"/>
        <v>0.11285523078583107</v>
      </c>
      <c r="F653" s="114">
        <f t="shared" si="223"/>
        <v>0.40657809561673008</v>
      </c>
      <c r="G653" s="114">
        <f t="shared" si="223"/>
        <v>3.1671363268491806E-2</v>
      </c>
      <c r="H653" s="115">
        <f t="shared" si="223"/>
        <v>4.4434894720043268E-4</v>
      </c>
      <c r="I653" s="116">
        <f t="shared" si="223"/>
        <v>1</v>
      </c>
      <c r="K653" s="81" t="s">
        <v>87</v>
      </c>
      <c r="L653" s="82">
        <f>L652/$S652</f>
        <v>0.37730496780967021</v>
      </c>
      <c r="M653" s="82">
        <f t="shared" ref="M653:S653" si="224">M652/$S652</f>
        <v>4.8320054506714337E-3</v>
      </c>
      <c r="N653" s="82">
        <f t="shared" si="224"/>
        <v>6.6313988121405071E-2</v>
      </c>
      <c r="O653" s="82">
        <f t="shared" si="224"/>
        <v>0.11285523078583107</v>
      </c>
      <c r="P653" s="82">
        <f t="shared" si="224"/>
        <v>0.40657809561673008</v>
      </c>
      <c r="Q653" s="82">
        <f t="shared" si="224"/>
        <v>3.1671363268491806E-2</v>
      </c>
      <c r="R653" s="83">
        <f t="shared" si="224"/>
        <v>4.4434894720043268E-4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55" zoomScaleNormal="55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8" width="16.625" style="1" customWidth="1"/>
    <col min="9" max="9" width="18.7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146</v>
      </c>
      <c r="B1" s="201"/>
      <c r="C1" s="201"/>
      <c r="D1" s="201"/>
      <c r="E1" s="201"/>
      <c r="F1" s="201"/>
      <c r="G1" s="201"/>
      <c r="H1" s="201"/>
      <c r="I1" s="202"/>
      <c r="K1" s="209" t="s">
        <v>147</v>
      </c>
      <c r="L1" s="210"/>
      <c r="M1" s="210"/>
      <c r="N1" s="210"/>
      <c r="O1" s="210"/>
      <c r="P1" s="210"/>
      <c r="Q1" s="210"/>
      <c r="R1" s="210"/>
      <c r="S1" s="211"/>
      <c r="U1" s="218" t="s">
        <v>148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253.53615891041107</v>
      </c>
      <c r="C7" s="39">
        <v>4456.4067553374725</v>
      </c>
      <c r="D7" s="39">
        <v>898.76963235544872</v>
      </c>
      <c r="E7" s="39">
        <v>0</v>
      </c>
      <c r="F7" s="39">
        <v>4.7436574252125991</v>
      </c>
      <c r="G7" s="39">
        <v>0</v>
      </c>
      <c r="H7" s="40">
        <v>0</v>
      </c>
      <c r="I7" s="41">
        <f>SUM(B7:H7)</f>
        <v>5613.4562040285446</v>
      </c>
      <c r="J7" s="1"/>
      <c r="K7" s="42" t="s">
        <v>7</v>
      </c>
      <c r="L7" s="43">
        <v>253.53615891041107</v>
      </c>
      <c r="M7" s="43">
        <v>4456.4067553374725</v>
      </c>
      <c r="N7" s="43">
        <v>898.76963235544872</v>
      </c>
      <c r="O7" s="43">
        <v>0</v>
      </c>
      <c r="P7" s="43">
        <v>4.7436574252125991</v>
      </c>
      <c r="Q7" s="43">
        <v>0</v>
      </c>
      <c r="R7" s="44">
        <v>0</v>
      </c>
      <c r="S7" s="45">
        <f>SUM(L7:R7)</f>
        <v>5613.4562040285446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201.53888186739954</v>
      </c>
      <c r="C8" s="46">
        <v>0</v>
      </c>
      <c r="D8" s="46">
        <v>1928.1766032813905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2129.7154851487899</v>
      </c>
      <c r="J8" s="1"/>
      <c r="K8" s="49" t="s">
        <v>8</v>
      </c>
      <c r="L8" s="50">
        <v>201.53888186739954</v>
      </c>
      <c r="M8" s="50">
        <v>0</v>
      </c>
      <c r="N8" s="50">
        <v>1928.1766032813905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2129.7154851487899</v>
      </c>
      <c r="T8" s="1" t="str">
        <f t="shared" ref="T8:T24" si="2">IF(ABS(S8-I8)&gt;0.01,S8-I8,"")</f>
        <v/>
      </c>
      <c r="U8" s="1"/>
      <c r="X8" s="168" t="s">
        <v>172</v>
      </c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388.22595822718705</v>
      </c>
      <c r="C9" s="43">
        <v>0</v>
      </c>
      <c r="D9" s="43">
        <v>6644.3225381197171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7032.5484963469044</v>
      </c>
      <c r="J9" s="1"/>
      <c r="K9" s="42" t="s">
        <v>10</v>
      </c>
      <c r="L9" s="43">
        <v>388.22595822718705</v>
      </c>
      <c r="M9" s="43">
        <v>0</v>
      </c>
      <c r="N9" s="43">
        <v>6644.3225381197171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7032.5484963469044</v>
      </c>
      <c r="T9" s="1" t="str">
        <f t="shared" si="2"/>
        <v/>
      </c>
      <c r="U9" s="1"/>
      <c r="X9" s="168" t="s">
        <v>172</v>
      </c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133.90089715041367</v>
      </c>
      <c r="D10" s="46">
        <v>1479.41599618686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1613.3168933372735</v>
      </c>
      <c r="J10" s="1"/>
      <c r="K10" s="49" t="s">
        <v>58</v>
      </c>
      <c r="L10" s="50">
        <v>0</v>
      </c>
      <c r="M10" s="50">
        <v>133.90089715041367</v>
      </c>
      <c r="N10" s="50">
        <v>1479.41599618686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1613.3168933372735</v>
      </c>
      <c r="T10" s="1" t="str">
        <f t="shared" si="2"/>
        <v/>
      </c>
      <c r="U10" s="1"/>
      <c r="X10" s="168" t="s">
        <v>172</v>
      </c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2479.8153296842079</v>
      </c>
      <c r="C11" s="43">
        <v>1244.2142501125904</v>
      </c>
      <c r="D11" s="43">
        <v>1706.2620735905302</v>
      </c>
      <c r="E11" s="43">
        <v>27.174467761503973</v>
      </c>
      <c r="F11" s="43">
        <v>0</v>
      </c>
      <c r="G11" s="43">
        <v>0</v>
      </c>
      <c r="H11" s="53">
        <v>0</v>
      </c>
      <c r="I11" s="41">
        <f t="shared" si="0"/>
        <v>5457.4661211488328</v>
      </c>
      <c r="J11" s="1"/>
      <c r="K11" s="42" t="s">
        <v>16</v>
      </c>
      <c r="L11" s="43">
        <v>2479.8153296842079</v>
      </c>
      <c r="M11" s="43">
        <v>1244.2142501125904</v>
      </c>
      <c r="N11" s="43">
        <v>1706.2620735905302</v>
      </c>
      <c r="O11" s="43">
        <v>27.174467761503973</v>
      </c>
      <c r="P11" s="43">
        <v>0</v>
      </c>
      <c r="Q11" s="43">
        <v>0</v>
      </c>
      <c r="R11" s="44">
        <v>0</v>
      </c>
      <c r="S11" s="45">
        <f t="shared" si="1"/>
        <v>5457.4661211488328</v>
      </c>
      <c r="T11" s="1" t="str">
        <f t="shared" si="2"/>
        <v/>
      </c>
      <c r="U11" s="1"/>
      <c r="X11" s="168" t="s">
        <v>172</v>
      </c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42817.993284275275</v>
      </c>
      <c r="C12" s="46">
        <v>91.09044277899865</v>
      </c>
      <c r="D12" s="46">
        <v>4729.252303318649</v>
      </c>
      <c r="E12" s="46">
        <v>0</v>
      </c>
      <c r="F12" s="46">
        <v>0</v>
      </c>
      <c r="G12" s="46">
        <v>0</v>
      </c>
      <c r="H12" s="47">
        <v>0</v>
      </c>
      <c r="I12" s="48">
        <f t="shared" si="0"/>
        <v>47638.336030372928</v>
      </c>
      <c r="J12" s="1"/>
      <c r="K12" s="49" t="s">
        <v>15</v>
      </c>
      <c r="L12" s="50">
        <v>42817.993284275275</v>
      </c>
      <c r="M12" s="50">
        <v>91.09044277899865</v>
      </c>
      <c r="N12" s="50">
        <v>4729.252303318649</v>
      </c>
      <c r="O12" s="50">
        <v>0</v>
      </c>
      <c r="P12" s="50">
        <v>0</v>
      </c>
      <c r="Q12" s="50">
        <v>0</v>
      </c>
      <c r="R12" s="51">
        <v>0</v>
      </c>
      <c r="S12" s="52">
        <f t="shared" si="1"/>
        <v>47638.336030372928</v>
      </c>
      <c r="T12" s="1" t="str">
        <f t="shared" si="2"/>
        <v/>
      </c>
      <c r="U12" s="1"/>
      <c r="X12" s="168" t="s">
        <v>172</v>
      </c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4.6316004994456721</v>
      </c>
      <c r="D13" s="43">
        <v>2.7368867839380959</v>
      </c>
      <c r="E13" s="43">
        <v>9866.1686205334518</v>
      </c>
      <c r="F13" s="43">
        <v>246333.36294478877</v>
      </c>
      <c r="G13" s="43">
        <v>0</v>
      </c>
      <c r="H13" s="53">
        <v>0</v>
      </c>
      <c r="I13" s="41">
        <f t="shared" si="0"/>
        <v>256206.9000526056</v>
      </c>
      <c r="J13" s="1"/>
      <c r="K13" s="54" t="s">
        <v>60</v>
      </c>
      <c r="L13" s="43">
        <v>0</v>
      </c>
      <c r="M13" s="43">
        <v>4.6316004994456721</v>
      </c>
      <c r="N13" s="43">
        <v>2.7368867839380959</v>
      </c>
      <c r="O13" s="43">
        <v>9866.1686205334518</v>
      </c>
      <c r="P13" s="43">
        <v>246333.36294478877</v>
      </c>
      <c r="Q13" s="43">
        <v>0</v>
      </c>
      <c r="R13" s="44">
        <v>0</v>
      </c>
      <c r="S13" s="45">
        <f t="shared" si="1"/>
        <v>256206.9000526056</v>
      </c>
      <c r="T13" s="1" t="str">
        <f>IF(ABS(S13-I13)&gt;0.3,S13-I13,"")</f>
        <v/>
      </c>
      <c r="U13" s="1"/>
      <c r="X13" s="168" t="s">
        <v>172</v>
      </c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0</v>
      </c>
      <c r="D14" s="46">
        <v>1.6446172929753422</v>
      </c>
      <c r="E14" s="46">
        <v>292.08526040976602</v>
      </c>
      <c r="F14" s="46">
        <v>65092.136949857319</v>
      </c>
      <c r="G14" s="46">
        <v>0</v>
      </c>
      <c r="H14" s="47">
        <v>0</v>
      </c>
      <c r="I14" s="48">
        <f t="shared" si="0"/>
        <v>65385.866827560058</v>
      </c>
      <c r="J14" s="1"/>
      <c r="K14" s="49" t="s">
        <v>12</v>
      </c>
      <c r="L14" s="50">
        <v>0</v>
      </c>
      <c r="M14" s="50">
        <v>0</v>
      </c>
      <c r="N14" s="50">
        <v>1.6446172929753422</v>
      </c>
      <c r="O14" s="50">
        <v>292.08526040976602</v>
      </c>
      <c r="P14" s="50">
        <v>65092.136949857319</v>
      </c>
      <c r="Q14" s="50">
        <v>0</v>
      </c>
      <c r="R14" s="51">
        <v>0</v>
      </c>
      <c r="S14" s="52">
        <f t="shared" si="1"/>
        <v>65385.866827560058</v>
      </c>
      <c r="T14" s="1" t="str">
        <f t="shared" si="2"/>
        <v/>
      </c>
      <c r="U14" s="1"/>
      <c r="X14" s="168" t="s">
        <v>172</v>
      </c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0</v>
      </c>
      <c r="C15" s="43">
        <v>0</v>
      </c>
      <c r="D15" s="43">
        <v>0</v>
      </c>
      <c r="E15" s="43">
        <v>0</v>
      </c>
      <c r="F15" s="43">
        <v>30463.191650849996</v>
      </c>
      <c r="G15" s="43">
        <v>0</v>
      </c>
      <c r="H15" s="53">
        <v>0</v>
      </c>
      <c r="I15" s="41">
        <f t="shared" si="0"/>
        <v>30463.191650849996</v>
      </c>
      <c r="J15" s="1"/>
      <c r="K15" s="54" t="s">
        <v>61</v>
      </c>
      <c r="L15" s="43">
        <v>0</v>
      </c>
      <c r="M15" s="43">
        <v>0</v>
      </c>
      <c r="N15" s="43">
        <v>0</v>
      </c>
      <c r="O15" s="43">
        <v>0</v>
      </c>
      <c r="P15" s="43">
        <v>30463.191650849996</v>
      </c>
      <c r="Q15" s="43">
        <v>0</v>
      </c>
      <c r="R15" s="44">
        <v>0</v>
      </c>
      <c r="S15" s="45">
        <f t="shared" si="1"/>
        <v>30463.191650849996</v>
      </c>
      <c r="T15" s="1" t="str">
        <f t="shared" si="2"/>
        <v/>
      </c>
      <c r="U15" s="1"/>
      <c r="X15" s="168" t="s">
        <v>172</v>
      </c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1362.827123170865</v>
      </c>
      <c r="C16" s="46">
        <v>17.316294546196293</v>
      </c>
      <c r="D16" s="46">
        <v>890.95589928552226</v>
      </c>
      <c r="E16" s="46">
        <v>184.35557258824042</v>
      </c>
      <c r="F16" s="46">
        <v>572.75502366135197</v>
      </c>
      <c r="G16" s="46">
        <v>0</v>
      </c>
      <c r="H16" s="47">
        <v>0</v>
      </c>
      <c r="I16" s="48">
        <f t="shared" si="0"/>
        <v>3028.2099132521757</v>
      </c>
      <c r="J16" s="1"/>
      <c r="K16" s="49" t="s">
        <v>17</v>
      </c>
      <c r="L16" s="50">
        <v>1362.827123170865</v>
      </c>
      <c r="M16" s="50">
        <v>17.316294546196293</v>
      </c>
      <c r="N16" s="50">
        <v>890.95589928552226</v>
      </c>
      <c r="O16" s="50">
        <v>184.35557258824042</v>
      </c>
      <c r="P16" s="50">
        <v>572.7550236613522</v>
      </c>
      <c r="Q16" s="50">
        <v>0</v>
      </c>
      <c r="R16" s="51">
        <v>0</v>
      </c>
      <c r="S16" s="52">
        <f t="shared" si="1"/>
        <v>3028.2099132521762</v>
      </c>
      <c r="T16" s="1" t="str">
        <f>IF(ABS(S16-I16)&gt;0.1,S16-I16,"")</f>
        <v/>
      </c>
      <c r="U16" s="1"/>
      <c r="X16" s="168" t="s">
        <v>172</v>
      </c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76314.943254317855</v>
      </c>
      <c r="C17" s="43">
        <v>47052.578420557911</v>
      </c>
      <c r="D17" s="43">
        <v>52598.349772296417</v>
      </c>
      <c r="E17" s="43">
        <v>2319.0047714104703</v>
      </c>
      <c r="F17" s="43">
        <v>11235.88825826957</v>
      </c>
      <c r="G17" s="43">
        <v>3.3525957180963051</v>
      </c>
      <c r="H17" s="53">
        <v>0</v>
      </c>
      <c r="I17" s="41">
        <f t="shared" si="0"/>
        <v>189524.11707257031</v>
      </c>
      <c r="J17" s="1"/>
      <c r="K17" s="54" t="s">
        <v>19</v>
      </c>
      <c r="L17" s="43">
        <v>76314.943254317855</v>
      </c>
      <c r="M17" s="43">
        <v>47052.578420557911</v>
      </c>
      <c r="N17" s="43">
        <v>52598.349772296417</v>
      </c>
      <c r="O17" s="43">
        <v>2319.0047714104703</v>
      </c>
      <c r="P17" s="43">
        <v>11235.88825826957</v>
      </c>
      <c r="Q17" s="43">
        <v>3.3525957180963051</v>
      </c>
      <c r="R17" s="44">
        <v>0</v>
      </c>
      <c r="S17" s="45">
        <f t="shared" si="1"/>
        <v>189524.11707257031</v>
      </c>
      <c r="T17" s="163" t="str">
        <f t="shared" si="2"/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24086.311088659044</v>
      </c>
      <c r="C18" s="46">
        <v>3280.1328023788487</v>
      </c>
      <c r="D18" s="46">
        <v>50358.863336237271</v>
      </c>
      <c r="E18" s="46">
        <v>99724.115403574833</v>
      </c>
      <c r="F18" s="46">
        <v>11361.121279164105</v>
      </c>
      <c r="G18" s="46">
        <v>30951.963863890396</v>
      </c>
      <c r="H18" s="47">
        <v>500.07703208827718</v>
      </c>
      <c r="I18" s="48">
        <f t="shared" si="0"/>
        <v>220262.58480599275</v>
      </c>
      <c r="J18" s="1"/>
      <c r="K18" s="49" t="s">
        <v>27</v>
      </c>
      <c r="L18" s="50">
        <v>24086.311088659044</v>
      </c>
      <c r="M18" s="50">
        <v>3280.1328023788487</v>
      </c>
      <c r="N18" s="50">
        <v>50358.863336237271</v>
      </c>
      <c r="O18" s="50">
        <v>99724.115403574833</v>
      </c>
      <c r="P18" s="50">
        <v>11361.121279164105</v>
      </c>
      <c r="Q18" s="50">
        <v>30951.963863890396</v>
      </c>
      <c r="R18" s="51">
        <v>500.07703208827718</v>
      </c>
      <c r="S18" s="52">
        <f t="shared" si="1"/>
        <v>220262.58480599275</v>
      </c>
      <c r="T18" s="163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57859.7500532595</v>
      </c>
      <c r="C19" s="43">
        <v>2646.910207125879</v>
      </c>
      <c r="D19" s="43">
        <v>9009.2049471594928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69515.865207544877</v>
      </c>
      <c r="J19" s="1"/>
      <c r="K19" s="54" t="s">
        <v>26</v>
      </c>
      <c r="L19" s="43">
        <v>57859.7500532595</v>
      </c>
      <c r="M19" s="43">
        <v>2646.910207125879</v>
      </c>
      <c r="N19" s="43">
        <v>9009.2049471594928</v>
      </c>
      <c r="O19" s="43">
        <v>0</v>
      </c>
      <c r="P19" s="43">
        <v>0</v>
      </c>
      <c r="Q19" s="43">
        <v>0</v>
      </c>
      <c r="R19" s="44">
        <v>0</v>
      </c>
      <c r="S19" s="45">
        <f t="shared" si="1"/>
        <v>69515.865207544877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54218.593149078668</v>
      </c>
      <c r="C20" s="46">
        <v>100.75719797931416</v>
      </c>
      <c r="D20" s="46">
        <v>6271.3780027869288</v>
      </c>
      <c r="E20" s="46">
        <v>0</v>
      </c>
      <c r="F20" s="46">
        <v>0.29327532300000003</v>
      </c>
      <c r="G20" s="46">
        <v>0</v>
      </c>
      <c r="H20" s="47">
        <v>0</v>
      </c>
      <c r="I20" s="48">
        <f t="shared" si="0"/>
        <v>60591.021625167908</v>
      </c>
      <c r="J20" s="1"/>
      <c r="K20" s="49" t="s">
        <v>23</v>
      </c>
      <c r="L20" s="50">
        <v>54218.593149078668</v>
      </c>
      <c r="M20" s="50">
        <v>100.75719797931416</v>
      </c>
      <c r="N20" s="50">
        <v>6271.3780027869288</v>
      </c>
      <c r="O20" s="50">
        <v>0</v>
      </c>
      <c r="P20" s="50">
        <v>0.29327532300000003</v>
      </c>
      <c r="Q20" s="50">
        <v>0</v>
      </c>
      <c r="R20" s="51">
        <v>0</v>
      </c>
      <c r="S20" s="52">
        <f t="shared" si="1"/>
        <v>60591.021625167908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22043.49955391603</v>
      </c>
      <c r="C21" s="43">
        <v>28421.238515812409</v>
      </c>
      <c r="D21" s="43">
        <v>20287.148182169687</v>
      </c>
      <c r="E21" s="43">
        <v>374.66769445495163</v>
      </c>
      <c r="F21" s="43">
        <v>27982.26415784446</v>
      </c>
      <c r="G21" s="43">
        <v>0</v>
      </c>
      <c r="H21" s="53">
        <v>0</v>
      </c>
      <c r="I21" s="41">
        <f t="shared" si="0"/>
        <v>99108.818104197548</v>
      </c>
      <c r="J21" s="1"/>
      <c r="K21" s="54" t="s">
        <v>24</v>
      </c>
      <c r="L21" s="43">
        <v>22043.49955391603</v>
      </c>
      <c r="M21" s="43">
        <v>28421.238515812409</v>
      </c>
      <c r="N21" s="43">
        <v>20287.148182169687</v>
      </c>
      <c r="O21" s="43">
        <v>374.66769445495163</v>
      </c>
      <c r="P21" s="43">
        <v>27982.26415784446</v>
      </c>
      <c r="Q21" s="43">
        <v>0</v>
      </c>
      <c r="R21" s="44">
        <v>0</v>
      </c>
      <c r="S21" s="45">
        <f t="shared" si="1"/>
        <v>99108.818104197548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528.14436128469413</v>
      </c>
      <c r="C22" s="46">
        <v>2645.4078106165243</v>
      </c>
      <c r="D22" s="46">
        <v>6746.0076667871153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9919.5598386883339</v>
      </c>
      <c r="J22" s="1"/>
      <c r="K22" s="49" t="s">
        <v>22</v>
      </c>
      <c r="L22" s="50">
        <v>528.14436128469413</v>
      </c>
      <c r="M22" s="50">
        <v>2645.4078106165243</v>
      </c>
      <c r="N22" s="50">
        <v>6746.0076667871153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9919.5598386883339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13433.695110018263</v>
      </c>
      <c r="C23" s="43">
        <v>0</v>
      </c>
      <c r="D23" s="43">
        <v>8716.3611487120324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22150.056258730296</v>
      </c>
      <c r="J23" s="1"/>
      <c r="K23" s="55" t="s">
        <v>66</v>
      </c>
      <c r="L23" s="43">
        <v>13433.695110018263</v>
      </c>
      <c r="M23" s="43">
        <v>0</v>
      </c>
      <c r="N23" s="43">
        <v>8716.3611487120324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22150.056258730296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13429.295110018262</v>
      </c>
      <c r="C24" s="56">
        <v>0</v>
      </c>
      <c r="D24" s="56">
        <v>5095.8495809799078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18525.144690998168</v>
      </c>
      <c r="J24" s="1"/>
      <c r="K24" s="59" t="s">
        <v>25</v>
      </c>
      <c r="L24" s="60">
        <v>13429.295110018262</v>
      </c>
      <c r="M24" s="60">
        <v>0</v>
      </c>
      <c r="N24" s="60">
        <v>5095.8495809799078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18525.144690998168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0</v>
      </c>
      <c r="D25" s="63">
        <v>1144.5330072957888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1144.5330072957888</v>
      </c>
      <c r="J25" s="1"/>
      <c r="K25" s="66" t="s">
        <v>20</v>
      </c>
      <c r="L25" s="63">
        <v>0</v>
      </c>
      <c r="M25" s="63">
        <v>0</v>
      </c>
      <c r="N25" s="63">
        <v>1144.5330072957888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1144.5330072957888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0</v>
      </c>
      <c r="D26" s="56">
        <v>2475.9785604363356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2475.9785604363356</v>
      </c>
      <c r="J26" s="1"/>
      <c r="K26" s="59" t="s">
        <v>21</v>
      </c>
      <c r="L26" s="60">
        <v>0</v>
      </c>
      <c r="M26" s="60">
        <v>0</v>
      </c>
      <c r="N26" s="60">
        <v>2475.9785604363356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2475.9785604363356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4.4000000000000004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4.4000000000000004</v>
      </c>
      <c r="J27" s="1"/>
      <c r="K27" s="72" t="s">
        <v>69</v>
      </c>
      <c r="L27" s="69">
        <v>4.4000000000000004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4.4000000000000004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295988.87330666935</v>
      </c>
      <c r="C28" s="75">
        <f t="shared" ref="C28:H28" si="3">SUM(C7:C23)</f>
        <v>90094.585194896019</v>
      </c>
      <c r="D28" s="75">
        <f t="shared" si="3"/>
        <v>172268.84960636395</v>
      </c>
      <c r="E28" s="75">
        <f t="shared" si="3"/>
        <v>112787.57179073321</v>
      </c>
      <c r="F28" s="75">
        <f t="shared" si="3"/>
        <v>393045.75719718379</v>
      </c>
      <c r="G28" s="75">
        <f t="shared" si="3"/>
        <v>30955.316459608493</v>
      </c>
      <c r="H28" s="76">
        <f t="shared" si="3"/>
        <v>500.07703208827718</v>
      </c>
      <c r="I28" s="41">
        <f t="shared" si="0"/>
        <v>1095641.030587543</v>
      </c>
      <c r="J28" s="172">
        <v>1.3131226878613234E-3</v>
      </c>
      <c r="K28" s="77" t="s">
        <v>28</v>
      </c>
      <c r="L28" s="75">
        <f>SUM(L7:L23)</f>
        <v>295988.87330666935</v>
      </c>
      <c r="M28" s="75">
        <f t="shared" ref="M28:R28" si="4">SUM(M7:M23)</f>
        <v>90094.585194896019</v>
      </c>
      <c r="N28" s="75">
        <f t="shared" si="4"/>
        <v>172268.84960636395</v>
      </c>
      <c r="O28" s="75">
        <f t="shared" si="4"/>
        <v>112787.57179073321</v>
      </c>
      <c r="P28" s="75">
        <f t="shared" si="4"/>
        <v>393045.75719718379</v>
      </c>
      <c r="Q28" s="75">
        <f t="shared" si="4"/>
        <v>30955.316459608493</v>
      </c>
      <c r="R28" s="76">
        <f t="shared" si="4"/>
        <v>500.07703208827718</v>
      </c>
      <c r="S28" s="78">
        <f t="shared" si="1"/>
        <v>1095641.030587543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0.27015132241619666</v>
      </c>
      <c r="C29" s="79">
        <f t="shared" ref="C29:I29" si="5">C28/$I28</f>
        <v>8.2230021220163999E-2</v>
      </c>
      <c r="D29" s="79">
        <f t="shared" si="5"/>
        <v>0.15723110471135232</v>
      </c>
      <c r="E29" s="79">
        <f t="shared" si="5"/>
        <v>0.10294208471751949</v>
      </c>
      <c r="F29" s="79">
        <f t="shared" si="5"/>
        <v>0.35873588723344091</v>
      </c>
      <c r="G29" s="79">
        <f t="shared" si="5"/>
        <v>2.8253155545852959E-2</v>
      </c>
      <c r="H29" s="79">
        <f t="shared" si="5"/>
        <v>4.564241554737215E-4</v>
      </c>
      <c r="I29" s="80">
        <f t="shared" si="5"/>
        <v>1</v>
      </c>
      <c r="K29" s="81" t="s">
        <v>87</v>
      </c>
      <c r="L29" s="82">
        <f>L28/$S28</f>
        <v>0.27015132241619666</v>
      </c>
      <c r="M29" s="82">
        <f t="shared" ref="M29:S29" si="6">M28/$S28</f>
        <v>8.2230021220163999E-2</v>
      </c>
      <c r="N29" s="82">
        <f t="shared" si="6"/>
        <v>0.15723110471135232</v>
      </c>
      <c r="O29" s="82">
        <f t="shared" si="6"/>
        <v>0.10294208471751949</v>
      </c>
      <c r="P29" s="82">
        <f t="shared" si="6"/>
        <v>0.35873588723344091</v>
      </c>
      <c r="Q29" s="82">
        <f t="shared" si="6"/>
        <v>2.8253155545852959E-2</v>
      </c>
      <c r="R29" s="83">
        <f t="shared" si="6"/>
        <v>4.564241554737215E-4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0.28740921206423536</v>
      </c>
      <c r="C33" s="39">
        <v>4456.4067553374725</v>
      </c>
      <c r="D33" s="39">
        <v>882.27059843234088</v>
      </c>
      <c r="E33" s="39">
        <v>0</v>
      </c>
      <c r="F33" s="235"/>
      <c r="G33" s="39">
        <v>0</v>
      </c>
      <c r="H33" s="40">
        <v>0</v>
      </c>
      <c r="I33" s="41">
        <f>SUM(B33:H33)</f>
        <v>5338.9647629818783</v>
      </c>
      <c r="J33" s="1"/>
      <c r="K33" s="88" t="s">
        <v>7</v>
      </c>
      <c r="L33" s="39">
        <v>0.28740921206423536</v>
      </c>
      <c r="M33" s="39">
        <v>4456.4067553374725</v>
      </c>
      <c r="N33" s="39">
        <v>882.27059843234088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5338.9647629818783</v>
      </c>
      <c r="T33" s="1"/>
      <c r="U33" s="91" t="s">
        <v>7</v>
      </c>
      <c r="V33" s="92">
        <v>0.28740921206423536</v>
      </c>
      <c r="W33" s="92">
        <v>0</v>
      </c>
      <c r="X33" s="92">
        <v>0</v>
      </c>
      <c r="Y33" s="92">
        <v>4456.4067553374725</v>
      </c>
      <c r="Z33" s="92">
        <v>882.27059843234088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5338.9647629818783</v>
      </c>
      <c r="AJ33" s="136" t="str">
        <f>IF(ABS(S33-AI33)&gt;0.001,S33-AI33,"")</f>
        <v/>
      </c>
    </row>
    <row r="34" spans="1:36" ht="15">
      <c r="A34" s="25" t="s">
        <v>8</v>
      </c>
      <c r="B34" s="46">
        <v>0</v>
      </c>
      <c r="C34" s="46">
        <v>0</v>
      </c>
      <c r="D34" s="46">
        <v>1907.5814442697688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1907.5814442697688</v>
      </c>
      <c r="J34" s="1"/>
      <c r="K34" s="49" t="s">
        <v>8</v>
      </c>
      <c r="L34" s="50">
        <v>0</v>
      </c>
      <c r="M34" s="50">
        <v>0</v>
      </c>
      <c r="N34" s="50">
        <v>1907.5814442697688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1907.5814442697688</v>
      </c>
      <c r="T34" s="1"/>
      <c r="U34" s="96" t="s">
        <v>8</v>
      </c>
      <c r="V34" s="97">
        <v>0</v>
      </c>
      <c r="W34" s="97">
        <v>0</v>
      </c>
      <c r="X34" s="97">
        <v>0</v>
      </c>
      <c r="Y34" s="97">
        <v>0</v>
      </c>
      <c r="Z34" s="97">
        <v>1907.5814442697688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1907.5814442697688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0</v>
      </c>
      <c r="C35" s="43">
        <v>0</v>
      </c>
      <c r="D35" s="43">
        <v>6613.0833208658469</v>
      </c>
      <c r="E35" s="43">
        <v>0</v>
      </c>
      <c r="F35" s="236"/>
      <c r="G35" s="43">
        <v>0</v>
      </c>
      <c r="H35" s="53">
        <v>0</v>
      </c>
      <c r="I35" s="41">
        <f t="shared" si="7"/>
        <v>6613.0833208658469</v>
      </c>
      <c r="J35" s="1"/>
      <c r="K35" s="54" t="s">
        <v>10</v>
      </c>
      <c r="L35" s="43">
        <v>0</v>
      </c>
      <c r="M35" s="43">
        <v>0</v>
      </c>
      <c r="N35" s="43">
        <v>6613.0833208658469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6613.0833208658469</v>
      </c>
      <c r="T35" s="1"/>
      <c r="U35" s="100" t="s">
        <v>10</v>
      </c>
      <c r="V35" s="92">
        <v>0</v>
      </c>
      <c r="W35" s="92">
        <v>0</v>
      </c>
      <c r="X35" s="92">
        <v>0</v>
      </c>
      <c r="Y35" s="92">
        <v>0</v>
      </c>
      <c r="Z35" s="92">
        <v>6613.0833208658469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6613.0833208658469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133.90089715041367</v>
      </c>
      <c r="D36" s="46">
        <v>1479.41599618686</v>
      </c>
      <c r="E36" s="46">
        <v>0</v>
      </c>
      <c r="F36" s="236"/>
      <c r="G36" s="46">
        <v>0</v>
      </c>
      <c r="H36" s="47">
        <v>0</v>
      </c>
      <c r="I36" s="48">
        <f t="shared" si="7"/>
        <v>1613.3168933372735</v>
      </c>
      <c r="J36" s="1"/>
      <c r="K36" s="49" t="s">
        <v>58</v>
      </c>
      <c r="L36" s="50">
        <v>0</v>
      </c>
      <c r="M36" s="50">
        <v>133.90089715041367</v>
      </c>
      <c r="N36" s="50">
        <v>1479.41599618686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1613.3168933372735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133.90089715041367</v>
      </c>
      <c r="Z36" s="97">
        <v>1479.41599618686</v>
      </c>
      <c r="AA36" s="97">
        <v>0</v>
      </c>
      <c r="AB36" s="97">
        <v>0</v>
      </c>
      <c r="AC36" s="98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9">
        <f t="shared" si="9"/>
        <v>1613.3168933372735</v>
      </c>
      <c r="AJ36" t="str">
        <f t="shared" si="10"/>
        <v/>
      </c>
    </row>
    <row r="37" spans="1:36" ht="15">
      <c r="A37" s="26" t="s">
        <v>16</v>
      </c>
      <c r="B37" s="43">
        <v>1685.75797747151</v>
      </c>
      <c r="C37" s="43">
        <v>1186.2908894070329</v>
      </c>
      <c r="D37" s="43">
        <v>1667.6852955494928</v>
      </c>
      <c r="E37" s="43">
        <v>0</v>
      </c>
      <c r="F37" s="236"/>
      <c r="G37" s="43">
        <v>0</v>
      </c>
      <c r="H37" s="53">
        <v>0</v>
      </c>
      <c r="I37" s="41">
        <f t="shared" si="7"/>
        <v>4539.7341624280361</v>
      </c>
      <c r="J37" s="1"/>
      <c r="K37" s="54" t="s">
        <v>16</v>
      </c>
      <c r="L37" s="43">
        <v>1685.75797747151</v>
      </c>
      <c r="M37" s="43">
        <v>1186.2908894070329</v>
      </c>
      <c r="N37" s="43">
        <v>1667.6852955494928</v>
      </c>
      <c r="O37" s="43">
        <v>0</v>
      </c>
      <c r="P37" s="43">
        <v>0</v>
      </c>
      <c r="Q37" s="43">
        <v>0</v>
      </c>
      <c r="R37" s="44">
        <v>0</v>
      </c>
      <c r="S37" s="45">
        <f t="shared" si="8"/>
        <v>4539.7341624280361</v>
      </c>
      <c r="T37" s="1"/>
      <c r="U37" s="100" t="s">
        <v>16</v>
      </c>
      <c r="V37" s="92">
        <v>1668.8841903163921</v>
      </c>
      <c r="W37" s="92">
        <v>0</v>
      </c>
      <c r="X37" s="92">
        <v>0</v>
      </c>
      <c r="Y37" s="92">
        <v>1186.2908894070329</v>
      </c>
      <c r="Z37" s="92">
        <v>1654.6288268665523</v>
      </c>
      <c r="AA37" s="92">
        <v>0</v>
      </c>
      <c r="AB37" s="92">
        <v>0</v>
      </c>
      <c r="AC37" s="93">
        <v>29.93025583805807</v>
      </c>
      <c r="AD37" s="94">
        <v>16.873787155117711</v>
      </c>
      <c r="AE37" s="94">
        <v>0</v>
      </c>
      <c r="AF37" s="94">
        <v>0</v>
      </c>
      <c r="AG37" s="94">
        <v>13.056468682940363</v>
      </c>
      <c r="AH37" s="94">
        <v>0</v>
      </c>
      <c r="AI37" s="95">
        <f t="shared" si="9"/>
        <v>4539.7341624280352</v>
      </c>
      <c r="AJ37" t="str">
        <f t="shared" si="10"/>
        <v/>
      </c>
    </row>
    <row r="38" spans="1:36" ht="15">
      <c r="A38" s="25" t="s">
        <v>15</v>
      </c>
      <c r="B38" s="46">
        <v>135.24790240795761</v>
      </c>
      <c r="C38" s="46">
        <v>13.545436570791091</v>
      </c>
      <c r="D38" s="46">
        <v>144.36232251316414</v>
      </c>
      <c r="E38" s="46">
        <v>0</v>
      </c>
      <c r="F38" s="236"/>
      <c r="G38" s="46">
        <v>0</v>
      </c>
      <c r="H38" s="47">
        <v>0</v>
      </c>
      <c r="I38" s="48">
        <f t="shared" si="7"/>
        <v>293.15566149191284</v>
      </c>
      <c r="J38" s="1"/>
      <c r="K38" s="49" t="s">
        <v>15</v>
      </c>
      <c r="L38" s="50">
        <v>135.24790240795761</v>
      </c>
      <c r="M38" s="50">
        <v>13.545436570791091</v>
      </c>
      <c r="N38" s="50">
        <v>144.36232251316414</v>
      </c>
      <c r="O38" s="50">
        <v>0</v>
      </c>
      <c r="P38" s="50">
        <v>0</v>
      </c>
      <c r="Q38" s="50">
        <v>0</v>
      </c>
      <c r="R38" s="51">
        <v>0</v>
      </c>
      <c r="S38" s="52">
        <f t="shared" si="8"/>
        <v>293.15566149191284</v>
      </c>
      <c r="T38" s="1"/>
      <c r="U38" s="96" t="s">
        <v>59</v>
      </c>
      <c r="V38" s="97">
        <v>132.76617175124289</v>
      </c>
      <c r="W38" s="97">
        <v>0</v>
      </c>
      <c r="X38" s="97">
        <v>0</v>
      </c>
      <c r="Y38" s="97">
        <v>13.545436570791091</v>
      </c>
      <c r="Z38" s="97">
        <v>144.36232251316414</v>
      </c>
      <c r="AA38" s="97">
        <v>0</v>
      </c>
      <c r="AB38" s="97">
        <v>0</v>
      </c>
      <c r="AC38" s="98">
        <v>2.4817306567146802</v>
      </c>
      <c r="AD38" s="97">
        <v>2.4817306567146802</v>
      </c>
      <c r="AE38" s="97">
        <v>0</v>
      </c>
      <c r="AF38" s="97">
        <v>0</v>
      </c>
      <c r="AG38" s="97">
        <v>0</v>
      </c>
      <c r="AH38" s="97">
        <v>0</v>
      </c>
      <c r="AI38" s="99">
        <f t="shared" si="9"/>
        <v>293.15566149191278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0</v>
      </c>
      <c r="E39" s="43">
        <v>8364.6551434153516</v>
      </c>
      <c r="F39" s="236"/>
      <c r="G39" s="43">
        <v>0</v>
      </c>
      <c r="H39" s="53">
        <v>0</v>
      </c>
      <c r="I39" s="41">
        <f t="shared" si="7"/>
        <v>8364.6551434153516</v>
      </c>
      <c r="J39" s="1"/>
      <c r="K39" s="54" t="s">
        <v>60</v>
      </c>
      <c r="L39" s="43">
        <v>0</v>
      </c>
      <c r="M39" s="43">
        <v>0</v>
      </c>
      <c r="N39" s="43">
        <v>0</v>
      </c>
      <c r="O39" s="43">
        <v>8364.6551434153516</v>
      </c>
      <c r="P39" s="43">
        <v>13896.89501004978</v>
      </c>
      <c r="Q39" s="43">
        <v>0</v>
      </c>
      <c r="R39" s="44">
        <v>0</v>
      </c>
      <c r="S39" s="45">
        <f t="shared" si="8"/>
        <v>22261.550153465134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7712.0367690328794</v>
      </c>
      <c r="AB39" s="92">
        <v>13896.89501004978</v>
      </c>
      <c r="AC39" s="93">
        <v>652.61837438247244</v>
      </c>
      <c r="AD39" s="92">
        <v>0</v>
      </c>
      <c r="AE39" s="92">
        <v>0</v>
      </c>
      <c r="AF39" s="92">
        <v>0</v>
      </c>
      <c r="AG39" s="92">
        <v>0</v>
      </c>
      <c r="AH39" s="92">
        <v>652.61837438247244</v>
      </c>
      <c r="AI39" s="95">
        <f t="shared" si="9"/>
        <v>22261.550153465134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0</v>
      </c>
      <c r="D40" s="46">
        <v>0</v>
      </c>
      <c r="E40" s="46">
        <v>59.279194254518721</v>
      </c>
      <c r="F40" s="236"/>
      <c r="G40" s="46">
        <v>0</v>
      </c>
      <c r="H40" s="47">
        <v>0</v>
      </c>
      <c r="I40" s="48">
        <f t="shared" si="7"/>
        <v>59.279194254518721</v>
      </c>
      <c r="J40" s="1"/>
      <c r="K40" s="49" t="s">
        <v>12</v>
      </c>
      <c r="L40" s="50">
        <v>0</v>
      </c>
      <c r="M40" s="50">
        <v>0</v>
      </c>
      <c r="N40" s="50">
        <v>0</v>
      </c>
      <c r="O40" s="50">
        <v>59.279194254518721</v>
      </c>
      <c r="P40" s="50">
        <v>469.25363627764392</v>
      </c>
      <c r="Q40" s="50">
        <v>0</v>
      </c>
      <c r="R40" s="51">
        <v>0</v>
      </c>
      <c r="S40" s="52">
        <f t="shared" si="8"/>
        <v>528.53283053216262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0</v>
      </c>
      <c r="Z40" s="97">
        <v>0</v>
      </c>
      <c r="AA40" s="97">
        <v>15.301266514953662</v>
      </c>
      <c r="AB40" s="97">
        <v>469.25363627764392</v>
      </c>
      <c r="AC40" s="98">
        <v>43.977927739565068</v>
      </c>
      <c r="AD40" s="97">
        <v>0</v>
      </c>
      <c r="AE40" s="97">
        <v>0</v>
      </c>
      <c r="AF40" s="97">
        <v>0</v>
      </c>
      <c r="AG40" s="97">
        <v>0</v>
      </c>
      <c r="AH40" s="97">
        <v>43.977927739565068</v>
      </c>
      <c r="AI40" s="99">
        <f t="shared" si="9"/>
        <v>528.53283053216262</v>
      </c>
      <c r="AJ40" t="str">
        <f t="shared" si="10"/>
        <v/>
      </c>
    </row>
    <row r="41" spans="1:36" ht="15">
      <c r="A41" s="26" t="s">
        <v>61</v>
      </c>
      <c r="B41" s="43">
        <v>0</v>
      </c>
      <c r="C41" s="43">
        <v>0</v>
      </c>
      <c r="D41" s="43">
        <v>0</v>
      </c>
      <c r="E41" s="43">
        <v>0</v>
      </c>
      <c r="F41" s="236"/>
      <c r="G41" s="43">
        <v>0</v>
      </c>
      <c r="H41" s="53">
        <v>0</v>
      </c>
      <c r="I41" s="41">
        <f t="shared" si="7"/>
        <v>0</v>
      </c>
      <c r="J41" s="1"/>
      <c r="K41" s="54" t="s">
        <v>61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4">
        <v>0</v>
      </c>
      <c r="S41" s="45">
        <f t="shared" si="8"/>
        <v>0</v>
      </c>
      <c r="T41" s="1"/>
      <c r="U41" s="100" t="s">
        <v>61</v>
      </c>
      <c r="V41" s="92">
        <v>0</v>
      </c>
      <c r="W41" s="92">
        <v>0</v>
      </c>
      <c r="X41" s="92">
        <v>0</v>
      </c>
      <c r="Y41" s="92">
        <v>0</v>
      </c>
      <c r="Z41" s="92">
        <v>0</v>
      </c>
      <c r="AA41" s="92">
        <v>0</v>
      </c>
      <c r="AB41" s="92">
        <v>0</v>
      </c>
      <c r="AC41" s="93">
        <v>0</v>
      </c>
      <c r="AD41" s="92">
        <v>0</v>
      </c>
      <c r="AE41" s="92">
        <v>0</v>
      </c>
      <c r="AF41" s="92">
        <v>0</v>
      </c>
      <c r="AG41" s="92">
        <v>0</v>
      </c>
      <c r="AH41" s="92">
        <v>0</v>
      </c>
      <c r="AI41" s="95">
        <f t="shared" si="9"/>
        <v>0</v>
      </c>
      <c r="AJ41" t="str">
        <f t="shared" si="10"/>
        <v/>
      </c>
    </row>
    <row r="42" spans="1:36" ht="15">
      <c r="A42" s="25" t="s">
        <v>17</v>
      </c>
      <c r="B42" s="46">
        <v>180.99398127381548</v>
      </c>
      <c r="C42" s="46">
        <v>16.638157718090856</v>
      </c>
      <c r="D42" s="46">
        <v>713.01000859574981</v>
      </c>
      <c r="E42" s="46">
        <v>178.9598415581325</v>
      </c>
      <c r="F42" s="236"/>
      <c r="G42" s="46">
        <v>0</v>
      </c>
      <c r="H42" s="47">
        <v>0</v>
      </c>
      <c r="I42" s="48">
        <f t="shared" si="7"/>
        <v>1089.6019891457886</v>
      </c>
      <c r="J42" s="1"/>
      <c r="K42" s="49" t="s">
        <v>17</v>
      </c>
      <c r="L42" s="50">
        <v>180.99398127381548</v>
      </c>
      <c r="M42" s="50">
        <v>16.638157718090856</v>
      </c>
      <c r="N42" s="50">
        <v>713.01000859574981</v>
      </c>
      <c r="O42" s="50">
        <v>178.9598415581325</v>
      </c>
      <c r="P42" s="50">
        <v>10.744760000000001</v>
      </c>
      <c r="Q42" s="50">
        <v>0</v>
      </c>
      <c r="R42" s="51">
        <v>0</v>
      </c>
      <c r="S42" s="52">
        <f t="shared" si="8"/>
        <v>1100.3467491457886</v>
      </c>
      <c r="T42" s="1"/>
      <c r="U42" s="96" t="s">
        <v>17</v>
      </c>
      <c r="V42" s="97">
        <v>180.99398127381548</v>
      </c>
      <c r="W42" s="97">
        <v>0</v>
      </c>
      <c r="X42" s="97">
        <v>0</v>
      </c>
      <c r="Y42" s="97">
        <v>16.638157718090856</v>
      </c>
      <c r="Z42" s="97">
        <v>713.01000859574981</v>
      </c>
      <c r="AA42" s="97">
        <v>128.85382363852543</v>
      </c>
      <c r="AB42" s="97">
        <v>10.744760000000001</v>
      </c>
      <c r="AC42" s="98">
        <v>50.106017919607062</v>
      </c>
      <c r="AD42" s="97">
        <v>0</v>
      </c>
      <c r="AE42" s="97">
        <v>0</v>
      </c>
      <c r="AF42" s="97">
        <v>0</v>
      </c>
      <c r="AG42" s="97">
        <v>0</v>
      </c>
      <c r="AH42" s="97">
        <v>50.106017919607062</v>
      </c>
      <c r="AI42" s="99">
        <f t="shared" si="9"/>
        <v>1100.3467491457886</v>
      </c>
      <c r="AJ42" t="str">
        <f t="shared" si="10"/>
        <v/>
      </c>
    </row>
    <row r="43" spans="1:36" ht="15">
      <c r="A43" s="26" t="s">
        <v>19</v>
      </c>
      <c r="B43" s="43">
        <v>14646.389155823103</v>
      </c>
      <c r="C43" s="43">
        <v>45146.930992018832</v>
      </c>
      <c r="D43" s="43">
        <v>44642.36274620326</v>
      </c>
      <c r="E43" s="43">
        <v>2026.3519162000744</v>
      </c>
      <c r="F43" s="236"/>
      <c r="G43" s="43">
        <v>3.3525957180963051</v>
      </c>
      <c r="H43" s="53">
        <v>0</v>
      </c>
      <c r="I43" s="41">
        <f t="shared" si="7"/>
        <v>106465.38740596337</v>
      </c>
      <c r="J43" s="1"/>
      <c r="K43" s="54" t="s">
        <v>19</v>
      </c>
      <c r="L43" s="43">
        <v>14646.389155823103</v>
      </c>
      <c r="M43" s="43">
        <v>45146.930992018832</v>
      </c>
      <c r="N43" s="43">
        <v>44642.36274620326</v>
      </c>
      <c r="O43" s="43">
        <v>2026.3519162000744</v>
      </c>
      <c r="P43" s="43">
        <v>100.11812079283187</v>
      </c>
      <c r="Q43" s="43">
        <v>3.3525957180963051</v>
      </c>
      <c r="R43" s="44">
        <v>0</v>
      </c>
      <c r="S43" s="45">
        <f t="shared" si="8"/>
        <v>106565.5055267562</v>
      </c>
      <c r="T43" s="1"/>
      <c r="U43" s="100" t="s">
        <v>89</v>
      </c>
      <c r="V43" s="92">
        <v>14345.938029495901</v>
      </c>
      <c r="W43" s="92">
        <v>135.44941441223651</v>
      </c>
      <c r="X43" s="92">
        <v>3.3525957180963051</v>
      </c>
      <c r="Y43" s="92">
        <v>45146.930992018832</v>
      </c>
      <c r="Z43" s="92">
        <v>42914.991128443529</v>
      </c>
      <c r="AA43" s="92">
        <v>767.78432896789741</v>
      </c>
      <c r="AB43" s="92">
        <v>100.11812079283187</v>
      </c>
      <c r="AC43" s="93">
        <v>3150.9409169068799</v>
      </c>
      <c r="AD43" s="92">
        <v>165.00171191496136</v>
      </c>
      <c r="AE43" s="92">
        <v>0</v>
      </c>
      <c r="AF43" s="92">
        <v>0</v>
      </c>
      <c r="AG43" s="92">
        <v>1727.3716177597403</v>
      </c>
      <c r="AH43" s="92">
        <v>1258.5675872321767</v>
      </c>
      <c r="AI43" s="95">
        <f t="shared" si="9"/>
        <v>106565.50552675621</v>
      </c>
      <c r="AJ43" t="str">
        <f t="shared" si="10"/>
        <v/>
      </c>
    </row>
    <row r="44" spans="1:36" ht="15">
      <c r="A44" s="25" t="s">
        <v>27</v>
      </c>
      <c r="B44" s="46">
        <v>4553.169872608094</v>
      </c>
      <c r="C44" s="46">
        <v>3278.496602903158</v>
      </c>
      <c r="D44" s="46">
        <v>15089.65778828801</v>
      </c>
      <c r="E44" s="46">
        <v>67784.735167326333</v>
      </c>
      <c r="F44" s="236"/>
      <c r="G44" s="46">
        <v>6782.1240531425728</v>
      </c>
      <c r="H44" s="47">
        <v>486.79840687875998</v>
      </c>
      <c r="I44" s="48">
        <f t="shared" si="7"/>
        <v>97974.981891146934</v>
      </c>
      <c r="J44" s="1"/>
      <c r="K44" s="49" t="s">
        <v>27</v>
      </c>
      <c r="L44" s="50">
        <v>4553.169872608094</v>
      </c>
      <c r="M44" s="50">
        <v>3278.496602903158</v>
      </c>
      <c r="N44" s="50">
        <v>15089.65778828801</v>
      </c>
      <c r="O44" s="50">
        <v>67784.735167326333</v>
      </c>
      <c r="P44" s="50">
        <v>245.36569450447018</v>
      </c>
      <c r="Q44" s="50">
        <v>6782.1240531425728</v>
      </c>
      <c r="R44" s="51">
        <v>486.79840687875998</v>
      </c>
      <c r="S44" s="52">
        <f t="shared" si="8"/>
        <v>98220.347585651398</v>
      </c>
      <c r="T44" s="1"/>
      <c r="U44" s="96" t="s">
        <v>27</v>
      </c>
      <c r="V44" s="97">
        <v>957.61233501480592</v>
      </c>
      <c r="W44" s="97">
        <v>3547.9043823474958</v>
      </c>
      <c r="X44" s="97">
        <v>6782.1240531425728</v>
      </c>
      <c r="Y44" s="97">
        <v>3278.496602903158</v>
      </c>
      <c r="Z44" s="97">
        <v>14911.943010246625</v>
      </c>
      <c r="AA44" s="97">
        <v>67285.60839770973</v>
      </c>
      <c r="AB44" s="97">
        <v>245.36569450447018</v>
      </c>
      <c r="AC44" s="98">
        <v>1211.2931097825265</v>
      </c>
      <c r="AD44" s="97">
        <v>47.653155245792519</v>
      </c>
      <c r="AE44" s="97">
        <v>309.20000284333747</v>
      </c>
      <c r="AF44" s="97">
        <v>486.79840687875998</v>
      </c>
      <c r="AG44" s="97">
        <v>177.71477804138669</v>
      </c>
      <c r="AH44" s="97">
        <v>189.92676677324974</v>
      </c>
      <c r="AI44" s="99">
        <f t="shared" si="9"/>
        <v>98220.347585651369</v>
      </c>
      <c r="AJ44" t="str">
        <f t="shared" si="10"/>
        <v/>
      </c>
    </row>
    <row r="45" spans="1:36" ht="15">
      <c r="A45" s="26" t="s">
        <v>26</v>
      </c>
      <c r="B45" s="43">
        <v>3595.9744810935622</v>
      </c>
      <c r="C45" s="43">
        <v>2475.2533147186714</v>
      </c>
      <c r="D45" s="43">
        <v>4275.792400674949</v>
      </c>
      <c r="E45" s="43">
        <v>0</v>
      </c>
      <c r="F45" s="236"/>
      <c r="G45" s="43">
        <v>0</v>
      </c>
      <c r="H45" s="53">
        <v>0</v>
      </c>
      <c r="I45" s="41">
        <f t="shared" si="7"/>
        <v>10347.020196487183</v>
      </c>
      <c r="J45" s="1"/>
      <c r="K45" s="54" t="s">
        <v>26</v>
      </c>
      <c r="L45" s="43">
        <v>3595.9744810935622</v>
      </c>
      <c r="M45" s="43">
        <v>2475.2533147186714</v>
      </c>
      <c r="N45" s="43">
        <v>4275.792400674949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10347.020196487183</v>
      </c>
      <c r="T45" s="1"/>
      <c r="U45" s="100" t="s">
        <v>26</v>
      </c>
      <c r="V45" s="92">
        <v>3580.1041038139774</v>
      </c>
      <c r="W45" s="92">
        <v>0.20395514466500383</v>
      </c>
      <c r="X45" s="92">
        <v>0</v>
      </c>
      <c r="Y45" s="92">
        <v>2475.2533147186714</v>
      </c>
      <c r="Z45" s="92">
        <v>1785.3975294270258</v>
      </c>
      <c r="AA45" s="92">
        <v>0</v>
      </c>
      <c r="AB45" s="92">
        <v>0</v>
      </c>
      <c r="AC45" s="93">
        <v>2506.0612933828443</v>
      </c>
      <c r="AD45" s="92">
        <v>15.666422134920015</v>
      </c>
      <c r="AE45" s="92">
        <v>0</v>
      </c>
      <c r="AF45" s="92">
        <v>0</v>
      </c>
      <c r="AG45" s="92">
        <v>2490.3948712479246</v>
      </c>
      <c r="AH45" s="92">
        <v>0</v>
      </c>
      <c r="AI45" s="95">
        <f t="shared" si="9"/>
        <v>10347.020196487185</v>
      </c>
      <c r="AJ45" t="str">
        <f t="shared" si="10"/>
        <v/>
      </c>
    </row>
    <row r="46" spans="1:36" ht="15">
      <c r="A46" s="25" t="s">
        <v>23</v>
      </c>
      <c r="B46" s="46">
        <v>1.6282907214480251</v>
      </c>
      <c r="C46" s="46">
        <v>0.12310703003901159</v>
      </c>
      <c r="D46" s="46">
        <v>0</v>
      </c>
      <c r="E46" s="46">
        <v>0</v>
      </c>
      <c r="F46" s="236"/>
      <c r="G46" s="46">
        <v>0</v>
      </c>
      <c r="H46" s="47">
        <v>0</v>
      </c>
      <c r="I46" s="48">
        <f t="shared" si="7"/>
        <v>1.7513977514870367</v>
      </c>
      <c r="J46" s="1"/>
      <c r="K46" s="49" t="s">
        <v>23</v>
      </c>
      <c r="L46" s="50">
        <v>1.6282907214480251</v>
      </c>
      <c r="M46" s="50">
        <v>0.12310703003901159</v>
      </c>
      <c r="N46" s="50">
        <v>0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1.7513977514870367</v>
      </c>
      <c r="T46" s="1"/>
      <c r="U46" s="96" t="s">
        <v>62</v>
      </c>
      <c r="V46" s="97">
        <v>1.6282907214480251</v>
      </c>
      <c r="W46" s="97">
        <v>0</v>
      </c>
      <c r="X46" s="97">
        <v>0</v>
      </c>
      <c r="Y46" s="97">
        <v>0.12310703003901159</v>
      </c>
      <c r="Z46" s="97">
        <v>0</v>
      </c>
      <c r="AA46" s="97">
        <v>0</v>
      </c>
      <c r="AB46" s="97">
        <v>0</v>
      </c>
      <c r="AC46" s="98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1.7513977514870367</v>
      </c>
      <c r="AJ46" t="str">
        <f t="shared" si="10"/>
        <v/>
      </c>
    </row>
    <row r="47" spans="1:36" ht="15">
      <c r="A47" s="26" t="s">
        <v>24</v>
      </c>
      <c r="B47" s="43">
        <v>3557.2854892539713</v>
      </c>
      <c r="C47" s="43">
        <v>28421.238515812409</v>
      </c>
      <c r="D47" s="43">
        <v>17171.546874776177</v>
      </c>
      <c r="E47" s="43">
        <v>359.66418754163038</v>
      </c>
      <c r="F47" s="236"/>
      <c r="G47" s="43">
        <v>0</v>
      </c>
      <c r="H47" s="53">
        <v>0</v>
      </c>
      <c r="I47" s="41">
        <f t="shared" si="7"/>
        <v>49509.735067384194</v>
      </c>
      <c r="J47" s="1"/>
      <c r="K47" s="54" t="s">
        <v>24</v>
      </c>
      <c r="L47" s="43">
        <v>3557.2854892539713</v>
      </c>
      <c r="M47" s="43">
        <v>28421.238515812409</v>
      </c>
      <c r="N47" s="43">
        <v>17171.546874776177</v>
      </c>
      <c r="O47" s="43">
        <v>359.66418754163038</v>
      </c>
      <c r="P47" s="43">
        <v>1341.5299139482925</v>
      </c>
      <c r="Q47" s="43">
        <v>0</v>
      </c>
      <c r="R47" s="44">
        <v>0</v>
      </c>
      <c r="S47" s="45">
        <f t="shared" si="8"/>
        <v>50851.26498133249</v>
      </c>
      <c r="T47" s="1"/>
      <c r="U47" s="100" t="s">
        <v>24</v>
      </c>
      <c r="V47" s="92">
        <v>3557.2854892539713</v>
      </c>
      <c r="W47" s="92">
        <v>0</v>
      </c>
      <c r="X47" s="92">
        <v>0</v>
      </c>
      <c r="Y47" s="92">
        <v>28421.238515812409</v>
      </c>
      <c r="Z47" s="92">
        <v>10730.878903120529</v>
      </c>
      <c r="AA47" s="92">
        <v>0</v>
      </c>
      <c r="AB47" s="92">
        <v>1341.5299139482925</v>
      </c>
      <c r="AC47" s="93">
        <v>6800.3321591972754</v>
      </c>
      <c r="AD47" s="92">
        <v>0</v>
      </c>
      <c r="AE47" s="92">
        <v>0</v>
      </c>
      <c r="AF47" s="92">
        <v>0</v>
      </c>
      <c r="AG47" s="92">
        <v>6440.6679716556446</v>
      </c>
      <c r="AH47" s="92">
        <v>359.66418754163038</v>
      </c>
      <c r="AI47" s="95">
        <f t="shared" si="9"/>
        <v>50851.264981332482</v>
      </c>
      <c r="AJ47" t="str">
        <f t="shared" si="10"/>
        <v/>
      </c>
    </row>
    <row r="48" spans="1:36" ht="15">
      <c r="A48" s="25" t="s">
        <v>22</v>
      </c>
      <c r="B48" s="46">
        <v>528.14436128469413</v>
      </c>
      <c r="C48" s="46">
        <v>2645.4078106165243</v>
      </c>
      <c r="D48" s="46">
        <v>6746.0076667871153</v>
      </c>
      <c r="E48" s="46">
        <v>0</v>
      </c>
      <c r="F48" s="236"/>
      <c r="G48" s="46">
        <v>0</v>
      </c>
      <c r="H48" s="47">
        <v>0</v>
      </c>
      <c r="I48" s="48">
        <f t="shared" si="7"/>
        <v>9919.5598386883339</v>
      </c>
      <c r="J48" s="1"/>
      <c r="K48" s="49" t="s">
        <v>22</v>
      </c>
      <c r="L48" s="50">
        <v>528.14436128469413</v>
      </c>
      <c r="M48" s="50">
        <v>2645.4078106165243</v>
      </c>
      <c r="N48" s="50">
        <v>6746.0076667871153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9919.5598386883339</v>
      </c>
      <c r="T48" s="1"/>
      <c r="U48" s="96" t="s">
        <v>63</v>
      </c>
      <c r="V48" s="97">
        <v>528.14436128469413</v>
      </c>
      <c r="W48" s="97">
        <v>0</v>
      </c>
      <c r="X48" s="97">
        <v>0</v>
      </c>
      <c r="Y48" s="97">
        <v>2645.4078106165243</v>
      </c>
      <c r="Z48" s="97">
        <v>6706.9563815748907</v>
      </c>
      <c r="AA48" s="97">
        <v>0</v>
      </c>
      <c r="AB48" s="97">
        <v>0</v>
      </c>
      <c r="AC48" s="98">
        <v>39.051285212224457</v>
      </c>
      <c r="AD48" s="97">
        <v>0</v>
      </c>
      <c r="AE48" s="97">
        <v>0</v>
      </c>
      <c r="AF48" s="97">
        <v>0</v>
      </c>
      <c r="AG48" s="97">
        <v>39.051285212224457</v>
      </c>
      <c r="AH48" s="97">
        <v>0</v>
      </c>
      <c r="AI48" s="99">
        <f t="shared" si="9"/>
        <v>9919.5598386883339</v>
      </c>
      <c r="AJ48" t="str">
        <f t="shared" si="10"/>
        <v/>
      </c>
    </row>
    <row r="49" spans="1:36" ht="15">
      <c r="A49" s="27" t="s">
        <v>66</v>
      </c>
      <c r="B49" s="43">
        <v>167.59553185388916</v>
      </c>
      <c r="C49" s="43">
        <v>0</v>
      </c>
      <c r="D49" s="43">
        <v>3620.5115677321246</v>
      </c>
      <c r="E49" s="43">
        <v>0</v>
      </c>
      <c r="F49" s="236"/>
      <c r="G49" s="43">
        <v>0</v>
      </c>
      <c r="H49" s="53">
        <v>0</v>
      </c>
      <c r="I49" s="41">
        <f t="shared" si="7"/>
        <v>3788.1070995860136</v>
      </c>
      <c r="J49" s="1"/>
      <c r="K49" s="55" t="s">
        <v>66</v>
      </c>
      <c r="L49" s="43">
        <v>167.59553185388916</v>
      </c>
      <c r="M49" s="43">
        <v>0</v>
      </c>
      <c r="N49" s="43">
        <v>3620.5115677321246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3788.1070995860136</v>
      </c>
      <c r="T49" s="1"/>
      <c r="U49" s="101" t="s">
        <v>64</v>
      </c>
      <c r="V49" s="92">
        <v>151.924538162619</v>
      </c>
      <c r="W49" s="92">
        <v>6.7870697477815263</v>
      </c>
      <c r="X49" s="92">
        <v>0</v>
      </c>
      <c r="Y49" s="92">
        <v>0</v>
      </c>
      <c r="Z49" s="92">
        <v>3620.5115677321246</v>
      </c>
      <c r="AA49" s="92">
        <v>0</v>
      </c>
      <c r="AB49" s="92">
        <v>0</v>
      </c>
      <c r="AC49" s="93">
        <v>8.8839239434886359</v>
      </c>
      <c r="AD49" s="94">
        <v>8.8839239434886359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3788.1070995860141</v>
      </c>
      <c r="AJ49" t="str">
        <f t="shared" si="10"/>
        <v/>
      </c>
    </row>
    <row r="50" spans="1:36">
      <c r="A50" s="28" t="s">
        <v>25</v>
      </c>
      <c r="B50" s="56">
        <v>167.59553185388916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167.59553185388916</v>
      </c>
      <c r="J50" s="1"/>
      <c r="K50" s="59" t="s">
        <v>25</v>
      </c>
      <c r="L50" s="60">
        <v>167.59553185388916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167.59553185388916</v>
      </c>
      <c r="T50" s="1"/>
      <c r="U50" s="102" t="s">
        <v>68</v>
      </c>
      <c r="V50" s="103">
        <v>151.924538162619</v>
      </c>
      <c r="W50" s="103">
        <v>6.7870697477815263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8.8839239434886359</v>
      </c>
      <c r="AD50" s="103">
        <v>8.8839239434886359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167.59553185388916</v>
      </c>
      <c r="AJ50" t="str">
        <f>IF(ABS(S50-AI50)&gt;0.2,S50-AI50,"")</f>
        <v/>
      </c>
    </row>
    <row r="51" spans="1:36">
      <c r="A51" s="29" t="s">
        <v>20</v>
      </c>
      <c r="B51" s="63">
        <v>0</v>
      </c>
      <c r="C51" s="63">
        <v>0</v>
      </c>
      <c r="D51" s="63">
        <v>1144.5330072957888</v>
      </c>
      <c r="E51" s="63">
        <v>0</v>
      </c>
      <c r="F51" s="236"/>
      <c r="G51" s="63">
        <v>0</v>
      </c>
      <c r="H51" s="64">
        <v>0</v>
      </c>
      <c r="I51" s="65">
        <f t="shared" si="7"/>
        <v>1144.5330072957888</v>
      </c>
      <c r="J51" s="1"/>
      <c r="K51" s="66" t="s">
        <v>20</v>
      </c>
      <c r="L51" s="63">
        <v>0</v>
      </c>
      <c r="M51" s="63">
        <v>0</v>
      </c>
      <c r="N51" s="63">
        <v>1144.5330072957888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1144.5330072957888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0</v>
      </c>
      <c r="Z51" s="107">
        <v>1144.5330072957888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1144.5330072957888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0</v>
      </c>
      <c r="D52" s="56">
        <v>2475.9785604363356</v>
      </c>
      <c r="E52" s="56">
        <v>0</v>
      </c>
      <c r="F52" s="236"/>
      <c r="G52" s="56">
        <v>0</v>
      </c>
      <c r="H52" s="57">
        <v>0</v>
      </c>
      <c r="I52" s="58">
        <f t="shared" si="7"/>
        <v>2475.9785604363356</v>
      </c>
      <c r="J52" s="1"/>
      <c r="K52" s="59" t="s">
        <v>21</v>
      </c>
      <c r="L52" s="60">
        <v>0</v>
      </c>
      <c r="M52" s="60">
        <v>0</v>
      </c>
      <c r="N52" s="60">
        <v>2475.9785604363356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2475.9785604363356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0</v>
      </c>
      <c r="Z52" s="103">
        <v>2475.9785604363356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2475.9785604363356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29052.47445300411</v>
      </c>
      <c r="C54" s="75">
        <f t="shared" ref="C54:H54" si="11">SUM(C33:C49)</f>
        <v>87774.232479283426</v>
      </c>
      <c r="D54" s="75">
        <f t="shared" si="11"/>
        <v>104953.28803087487</v>
      </c>
      <c r="E54" s="75">
        <f t="shared" si="11"/>
        <v>78773.645450296041</v>
      </c>
      <c r="F54" s="75">
        <f t="shared" si="11"/>
        <v>0</v>
      </c>
      <c r="G54" s="75">
        <f t="shared" si="11"/>
        <v>6785.4766488606692</v>
      </c>
      <c r="H54" s="76">
        <f t="shared" si="11"/>
        <v>486.79840687875998</v>
      </c>
      <c r="I54" s="167">
        <f t="shared" si="7"/>
        <v>307825.91546919791</v>
      </c>
      <c r="J54" s="1" t="str">
        <f>+IF(ABS(SUM(I33:I49)-I54)&gt;0.0001,ABS(SUM(I33:I49)-I54),"")</f>
        <v/>
      </c>
      <c r="K54" s="77" t="s">
        <v>28</v>
      </c>
      <c r="L54" s="75">
        <f>SUM(L33:L49)</f>
        <v>29052.47445300411</v>
      </c>
      <c r="M54" s="75">
        <f t="shared" ref="M54:R54" si="12">SUM(M33:M49)</f>
        <v>87774.232479283426</v>
      </c>
      <c r="N54" s="75">
        <f t="shared" si="12"/>
        <v>104953.28803087487</v>
      </c>
      <c r="O54" s="75">
        <f t="shared" si="12"/>
        <v>78773.645450296041</v>
      </c>
      <c r="P54" s="75">
        <f t="shared" si="12"/>
        <v>16063.907135573018</v>
      </c>
      <c r="Q54" s="75">
        <f t="shared" si="12"/>
        <v>6785.4766488606692</v>
      </c>
      <c r="R54" s="76">
        <f t="shared" si="12"/>
        <v>486.79840687875998</v>
      </c>
      <c r="S54" s="78">
        <f t="shared" si="8"/>
        <v>323889.82260477095</v>
      </c>
      <c r="T54" s="1" t="str">
        <f>+IF(ABS(SUM(S33:S49)-S54)&gt;0.0001,ABS(SUM(S33:S49)-S54),"")</f>
        <v/>
      </c>
      <c r="U54" s="110" t="s">
        <v>65</v>
      </c>
      <c r="V54" s="111">
        <f>SUM(V33:V49)</f>
        <v>25105.568900300932</v>
      </c>
      <c r="W54" s="111">
        <f t="shared" ref="W54:AH54" si="13">SUM(W33:W49)</f>
        <v>3690.3448216521788</v>
      </c>
      <c r="X54" s="111">
        <f t="shared" si="13"/>
        <v>6785.4766488606692</v>
      </c>
      <c r="Y54" s="111">
        <f t="shared" si="13"/>
        <v>87774.232479283426</v>
      </c>
      <c r="Z54" s="111">
        <f t="shared" si="13"/>
        <v>94065.031038274989</v>
      </c>
      <c r="AA54" s="111">
        <f t="shared" si="13"/>
        <v>75909.58458586398</v>
      </c>
      <c r="AB54" s="111">
        <f t="shared" si="13"/>
        <v>16063.907135573018</v>
      </c>
      <c r="AC54" s="111">
        <f t="shared" si="13"/>
        <v>14495.676994961657</v>
      </c>
      <c r="AD54" s="112">
        <f t="shared" si="13"/>
        <v>256.56073105099495</v>
      </c>
      <c r="AE54" s="112">
        <f t="shared" si="13"/>
        <v>309.20000284333747</v>
      </c>
      <c r="AF54" s="112">
        <f t="shared" si="13"/>
        <v>486.79840687875998</v>
      </c>
      <c r="AG54" s="112">
        <f t="shared" si="13"/>
        <v>10888.256992599861</v>
      </c>
      <c r="AH54" s="112">
        <f t="shared" si="13"/>
        <v>2554.8608615887015</v>
      </c>
      <c r="AI54" s="113">
        <f t="shared" si="9"/>
        <v>323889.82260477089</v>
      </c>
      <c r="AJ54" t="str">
        <f t="shared" si="10"/>
        <v/>
      </c>
    </row>
    <row r="55" spans="1:36" ht="15" thickBot="1">
      <c r="A55" s="32" t="s">
        <v>87</v>
      </c>
      <c r="B55" s="114">
        <f>B54/$I54</f>
        <v>9.4379559981885922E-2</v>
      </c>
      <c r="C55" s="114">
        <f t="shared" ref="C55:I55" si="14">C54/$I54</f>
        <v>0.28514243950349399</v>
      </c>
      <c r="D55" s="114">
        <f t="shared" si="14"/>
        <v>0.34095013693340853</v>
      </c>
      <c r="E55" s="114">
        <f t="shared" si="14"/>
        <v>0.25590322806391003</v>
      </c>
      <c r="F55" s="114">
        <f t="shared" si="14"/>
        <v>0</v>
      </c>
      <c r="G55" s="114">
        <f t="shared" si="14"/>
        <v>2.204322738232755E-2</v>
      </c>
      <c r="H55" s="115">
        <f t="shared" si="14"/>
        <v>1.5814081349738425E-3</v>
      </c>
      <c r="I55" s="116">
        <f t="shared" si="14"/>
        <v>1</v>
      </c>
      <c r="K55" s="81" t="s">
        <v>87</v>
      </c>
      <c r="L55" s="82">
        <f>L54/$S54</f>
        <v>8.9698633378967316E-2</v>
      </c>
      <c r="M55" s="82">
        <f t="shared" ref="M55:S55" si="15">M54/$S54</f>
        <v>0.27100027958084566</v>
      </c>
      <c r="N55" s="82">
        <f t="shared" si="15"/>
        <v>0.32404009235864423</v>
      </c>
      <c r="O55" s="82">
        <f t="shared" si="15"/>
        <v>0.24321124021985768</v>
      </c>
      <c r="P55" s="82">
        <f t="shared" si="15"/>
        <v>4.9596825878580088E-2</v>
      </c>
      <c r="Q55" s="82">
        <f t="shared" si="15"/>
        <v>2.0949953272044301E-2</v>
      </c>
      <c r="R55" s="83">
        <f t="shared" si="15"/>
        <v>1.5029753110605748E-3</v>
      </c>
      <c r="S55" s="84">
        <f t="shared" si="15"/>
        <v>1</v>
      </c>
      <c r="U55" s="117" t="s">
        <v>87</v>
      </c>
      <c r="V55" s="118">
        <f>V54/$I54</f>
        <v>8.1557684517998552E-2</v>
      </c>
      <c r="W55" s="118">
        <f t="shared" ref="W55:AC55" si="16">W54/$I54</f>
        <v>1.1988414997571726E-2</v>
      </c>
      <c r="X55" s="118">
        <f t="shared" si="16"/>
        <v>2.204322738232755E-2</v>
      </c>
      <c r="Y55" s="118">
        <f t="shared" si="16"/>
        <v>0.28514243950349399</v>
      </c>
      <c r="Z55" s="118">
        <f t="shared" si="16"/>
        <v>0.30557866089636448</v>
      </c>
      <c r="AA55" s="118">
        <f t="shared" si="16"/>
        <v>0.24659907035494466</v>
      </c>
      <c r="AB55" s="118">
        <f t="shared" si="16"/>
        <v>5.218503812808583E-2</v>
      </c>
      <c r="AC55" s="118">
        <f t="shared" si="16"/>
        <v>4.7090502347298772E-2</v>
      </c>
      <c r="AD55" s="118">
        <f t="shared" ref="AD55:AH55" si="17">AD54/$AI54</f>
        <v>7.9212347269109844E-4</v>
      </c>
      <c r="AE55" s="118">
        <f t="shared" si="17"/>
        <v>9.5464562719724982E-4</v>
      </c>
      <c r="AF55" s="118">
        <f t="shared" si="17"/>
        <v>1.502975311060575E-3</v>
      </c>
      <c r="AG55" s="118">
        <f t="shared" si="17"/>
        <v>3.3617163098966354E-2</v>
      </c>
      <c r="AH55" s="118">
        <f t="shared" si="17"/>
        <v>7.8880553919296516E-3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4.7436574252125991</v>
      </c>
      <c r="G59" s="242"/>
      <c r="H59" s="244"/>
      <c r="I59" s="41">
        <f>+F59</f>
        <v>4.7436574252125991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8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237455.47334100542</v>
      </c>
      <c r="G65" s="245"/>
      <c r="H65" s="247"/>
      <c r="I65" s="41">
        <f t="shared" si="18"/>
        <v>237455.47334100542</v>
      </c>
      <c r="J65" s="1"/>
      <c r="K65" s="54" t="s">
        <v>60</v>
      </c>
      <c r="L65" s="245"/>
      <c r="M65" s="246"/>
      <c r="N65" s="246"/>
      <c r="O65" s="247"/>
      <c r="P65" s="43">
        <v>127517.08151245174</v>
      </c>
      <c r="Q65" s="245"/>
      <c r="R65" s="252"/>
      <c r="S65" s="45">
        <v>127517.08151245174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65092.136949857319</v>
      </c>
      <c r="G66" s="245"/>
      <c r="H66" s="247"/>
      <c r="I66" s="48">
        <f t="shared" si="18"/>
        <v>65092.136949857319</v>
      </c>
      <c r="J66" s="1"/>
      <c r="K66" s="49" t="s">
        <v>12</v>
      </c>
      <c r="L66" s="245"/>
      <c r="M66" s="246"/>
      <c r="N66" s="246"/>
      <c r="O66" s="247"/>
      <c r="P66" s="50">
        <v>27629.041697376346</v>
      </c>
      <c r="Q66" s="245"/>
      <c r="R66" s="252"/>
      <c r="S66" s="52">
        <v>27629.041697376346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30463.191650849996</v>
      </c>
      <c r="G67" s="245"/>
      <c r="H67" s="247"/>
      <c r="I67" s="41">
        <f t="shared" si="18"/>
        <v>30463.191650849996</v>
      </c>
      <c r="J67" s="1"/>
      <c r="K67" s="54" t="s">
        <v>61</v>
      </c>
      <c r="L67" s="245"/>
      <c r="M67" s="246"/>
      <c r="N67" s="246"/>
      <c r="O67" s="247"/>
      <c r="P67" s="43">
        <v>0</v>
      </c>
      <c r="Q67" s="245"/>
      <c r="R67" s="252"/>
      <c r="S67" s="45">
        <v>0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572.75502366135197</v>
      </c>
      <c r="G68" s="245"/>
      <c r="H68" s="247"/>
      <c r="I68" s="48">
        <f t="shared" si="18"/>
        <v>572.75502366135197</v>
      </c>
      <c r="J68" s="1"/>
      <c r="K68" s="49" t="s">
        <v>17</v>
      </c>
      <c r="L68" s="245"/>
      <c r="M68" s="246"/>
      <c r="N68" s="246"/>
      <c r="O68" s="247"/>
      <c r="P68" s="50">
        <v>101.51581088035221</v>
      </c>
      <c r="Q68" s="245"/>
      <c r="R68" s="252"/>
      <c r="S68" s="52">
        <v>101.51581088035221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11235.88825826957</v>
      </c>
      <c r="G69" s="245"/>
      <c r="H69" s="247"/>
      <c r="I69" s="41">
        <f t="shared" si="18"/>
        <v>11235.88825826957</v>
      </c>
      <c r="J69" s="1"/>
      <c r="K69" s="54" t="s">
        <v>19</v>
      </c>
      <c r="L69" s="245"/>
      <c r="M69" s="246"/>
      <c r="N69" s="246"/>
      <c r="O69" s="247"/>
      <c r="P69" s="43">
        <v>624.40694406873774</v>
      </c>
      <c r="Q69" s="245"/>
      <c r="R69" s="252"/>
      <c r="S69" s="45">
        <v>624.40694406873774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11361.121279164105</v>
      </c>
      <c r="G70" s="245"/>
      <c r="H70" s="247"/>
      <c r="I70" s="48">
        <f t="shared" si="18"/>
        <v>11361.121279164105</v>
      </c>
      <c r="J70" s="1"/>
      <c r="K70" s="49" t="s">
        <v>27</v>
      </c>
      <c r="L70" s="245"/>
      <c r="M70" s="246"/>
      <c r="N70" s="246"/>
      <c r="O70" s="247"/>
      <c r="P70" s="50">
        <v>-4.7477371697707965E-13</v>
      </c>
      <c r="Q70" s="245"/>
      <c r="R70" s="252"/>
      <c r="S70" s="52">
        <v>-4.7477371697707965E-13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0</v>
      </c>
      <c r="Q71" s="245"/>
      <c r="R71" s="252"/>
      <c r="S71" s="45">
        <v>0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0.29327532300000003</v>
      </c>
      <c r="G72" s="245"/>
      <c r="H72" s="247"/>
      <c r="I72" s="48">
        <f t="shared" si="18"/>
        <v>0.29327532300000003</v>
      </c>
      <c r="J72" s="1"/>
      <c r="K72" s="49" t="s">
        <v>23</v>
      </c>
      <c r="L72" s="245"/>
      <c r="M72" s="246"/>
      <c r="N72" s="246"/>
      <c r="O72" s="247"/>
      <c r="P72" s="50">
        <v>0</v>
      </c>
      <c r="Q72" s="245"/>
      <c r="R72" s="252"/>
      <c r="S72" s="52">
        <v>0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27362.517921881441</v>
      </c>
      <c r="G73" s="245"/>
      <c r="H73" s="247"/>
      <c r="I73" s="41">
        <f t="shared" si="18"/>
        <v>27362.517921881441</v>
      </c>
      <c r="J73" s="1"/>
      <c r="K73" s="54" t="s">
        <v>24</v>
      </c>
      <c r="L73" s="245"/>
      <c r="M73" s="246"/>
      <c r="N73" s="246"/>
      <c r="O73" s="247"/>
      <c r="P73" s="43">
        <v>18252.081872303752</v>
      </c>
      <c r="Q73" s="245"/>
      <c r="R73" s="252"/>
      <c r="S73" s="45">
        <v>18252.081872303752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383548.12135743746</v>
      </c>
      <c r="G80" s="75">
        <f t="shared" si="19"/>
        <v>0</v>
      </c>
      <c r="H80" s="76">
        <f t="shared" si="19"/>
        <v>0</v>
      </c>
      <c r="I80" s="167">
        <f t="shared" ref="I80" si="20">SUM(B80:H80)</f>
        <v>383548.12135743746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174124.12783708092</v>
      </c>
      <c r="Q80" s="75">
        <f t="shared" si="21"/>
        <v>0</v>
      </c>
      <c r="R80" s="76">
        <f t="shared" si="21"/>
        <v>0</v>
      </c>
      <c r="S80" s="78">
        <f t="shared" ref="S80" si="22">SUM(L80:R80)</f>
        <v>174124.12783708092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253.24874969834684</v>
      </c>
      <c r="C85" s="39">
        <v>0</v>
      </c>
      <c r="D85" s="39">
        <v>16.49903392310782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269.74778362145469</v>
      </c>
      <c r="J85" s="1"/>
      <c r="K85" s="88" t="s">
        <v>7</v>
      </c>
      <c r="L85" s="39">
        <v>253.24874969834684</v>
      </c>
      <c r="M85" s="39">
        <v>0</v>
      </c>
      <c r="N85" s="39">
        <v>16.49903392310782</v>
      </c>
      <c r="O85" s="39">
        <v>0</v>
      </c>
      <c r="P85" s="39">
        <v>4.7436574252125991</v>
      </c>
      <c r="Q85" s="39">
        <v>0</v>
      </c>
      <c r="R85" s="89">
        <v>0</v>
      </c>
      <c r="S85" s="90">
        <f>SUM(L85:R85)</f>
        <v>274.49144104666726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201.53888186739954</v>
      </c>
      <c r="C86" s="46">
        <v>0</v>
      </c>
      <c r="D86" s="46">
        <v>20.595159011621863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222.1340408790214</v>
      </c>
      <c r="J86" s="1"/>
      <c r="K86" s="49" t="s">
        <v>8</v>
      </c>
      <c r="L86" s="50">
        <v>201.53888186739954</v>
      </c>
      <c r="M86" s="50">
        <v>0</v>
      </c>
      <c r="N86" s="50">
        <v>20.595159011621863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6">SUM(L86:R86)</f>
        <v>222.1340408790214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388.22595822718705</v>
      </c>
      <c r="C87" s="43">
        <v>0</v>
      </c>
      <c r="D87" s="43">
        <v>31.239217253868951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419.46517548105601</v>
      </c>
      <c r="J87" s="1"/>
      <c r="K87" s="54" t="s">
        <v>10</v>
      </c>
      <c r="L87" s="43">
        <v>388.22595822718705</v>
      </c>
      <c r="M87" s="43">
        <v>0</v>
      </c>
      <c r="N87" s="43">
        <v>31.239217253868951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419.46517548105601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794.05735221269879</v>
      </c>
      <c r="C89" s="43">
        <v>57.923360705557535</v>
      </c>
      <c r="D89" s="43">
        <v>38.576778041037471</v>
      </c>
      <c r="E89" s="43">
        <v>27.174467761503973</v>
      </c>
      <c r="F89" s="43">
        <v>0</v>
      </c>
      <c r="G89" s="43">
        <v>0</v>
      </c>
      <c r="H89" s="53">
        <v>0</v>
      </c>
      <c r="I89" s="41">
        <f t="shared" si="25"/>
        <v>917.73195872079771</v>
      </c>
      <c r="J89" s="1"/>
      <c r="K89" s="54" t="s">
        <v>16</v>
      </c>
      <c r="L89" s="43">
        <v>794.05735221269879</v>
      </c>
      <c r="M89" s="43">
        <v>57.923360705557535</v>
      </c>
      <c r="N89" s="43">
        <v>38.576778041037471</v>
      </c>
      <c r="O89" s="43">
        <v>27.174467761503973</v>
      </c>
      <c r="P89" s="43">
        <v>0</v>
      </c>
      <c r="Q89" s="43">
        <v>0</v>
      </c>
      <c r="R89" s="44">
        <v>0</v>
      </c>
      <c r="S89" s="45">
        <f t="shared" si="26"/>
        <v>917.73195872079771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42682.745381867309</v>
      </c>
      <c r="C90" s="46">
        <v>77.545006208207553</v>
      </c>
      <c r="D90" s="46">
        <v>4584.8899808054848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47345.180368881003</v>
      </c>
      <c r="J90" s="1"/>
      <c r="K90" s="49" t="s">
        <v>15</v>
      </c>
      <c r="L90" s="50">
        <v>42682.745381867309</v>
      </c>
      <c r="M90" s="50">
        <v>77.545006208207553</v>
      </c>
      <c r="N90" s="50">
        <v>4584.8899808054848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47345.180368881003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4.6316004994456721</v>
      </c>
      <c r="D91" s="43">
        <v>2.7368867839380959</v>
      </c>
      <c r="E91" s="43">
        <v>1501.5134771181006</v>
      </c>
      <c r="F91" s="43">
        <v>8877.8896037833729</v>
      </c>
      <c r="G91" s="43">
        <v>0</v>
      </c>
      <c r="H91" s="53">
        <v>0</v>
      </c>
      <c r="I91" s="41">
        <f t="shared" si="25"/>
        <v>10386.771568184857</v>
      </c>
      <c r="J91" s="1"/>
      <c r="K91" s="54" t="s">
        <v>60</v>
      </c>
      <c r="L91" s="43">
        <v>0</v>
      </c>
      <c r="M91" s="43">
        <v>4.6316004994456721</v>
      </c>
      <c r="N91" s="43">
        <v>2.7368867839380959</v>
      </c>
      <c r="O91" s="43">
        <v>1501.5134771181006</v>
      </c>
      <c r="P91" s="43">
        <v>104919.38642228721</v>
      </c>
      <c r="Q91" s="43">
        <v>0</v>
      </c>
      <c r="R91" s="44">
        <v>0</v>
      </c>
      <c r="S91" s="45">
        <f t="shared" si="26"/>
        <v>106428.26838668869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1.6446172929753422</v>
      </c>
      <c r="E92" s="46">
        <v>232.80606615524735</v>
      </c>
      <c r="F92" s="46">
        <v>0</v>
      </c>
      <c r="G92" s="46">
        <v>0</v>
      </c>
      <c r="H92" s="47">
        <v>0</v>
      </c>
      <c r="I92" s="48">
        <f t="shared" si="25"/>
        <v>234.45068344822269</v>
      </c>
      <c r="J92" s="1"/>
      <c r="K92" s="49" t="s">
        <v>12</v>
      </c>
      <c r="L92" s="50">
        <v>0</v>
      </c>
      <c r="M92" s="50">
        <v>0</v>
      </c>
      <c r="N92" s="50">
        <v>1.6446172929753422</v>
      </c>
      <c r="O92" s="50">
        <v>232.80606615524735</v>
      </c>
      <c r="P92" s="50">
        <v>36993.841616203332</v>
      </c>
      <c r="Q92" s="50">
        <v>0</v>
      </c>
      <c r="R92" s="51">
        <v>0</v>
      </c>
      <c r="S92" s="52">
        <f t="shared" si="26"/>
        <v>37228.292299651555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30463.191650849996</v>
      </c>
      <c r="Q93" s="43">
        <v>0</v>
      </c>
      <c r="R93" s="44">
        <v>0</v>
      </c>
      <c r="S93" s="45">
        <f t="shared" si="26"/>
        <v>30463.191650849996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1181.8331418970497</v>
      </c>
      <c r="C94" s="46">
        <v>0.67813682810543852</v>
      </c>
      <c r="D94" s="46">
        <v>177.9458906897724</v>
      </c>
      <c r="E94" s="46">
        <v>5.395731030107946</v>
      </c>
      <c r="F94" s="46">
        <v>0</v>
      </c>
      <c r="G94" s="46">
        <v>0</v>
      </c>
      <c r="H94" s="47">
        <v>0</v>
      </c>
      <c r="I94" s="48">
        <f t="shared" si="25"/>
        <v>1365.8529004450354</v>
      </c>
      <c r="J94" s="1"/>
      <c r="K94" s="49" t="s">
        <v>17</v>
      </c>
      <c r="L94" s="50">
        <v>1181.8331418970497</v>
      </c>
      <c r="M94" s="50">
        <v>0.67813682810543852</v>
      </c>
      <c r="N94" s="50">
        <v>177.9458906897724</v>
      </c>
      <c r="O94" s="50">
        <v>5.395731030107946</v>
      </c>
      <c r="P94" s="50">
        <v>460.49445278099995</v>
      </c>
      <c r="Q94" s="50">
        <v>0</v>
      </c>
      <c r="R94" s="51">
        <v>0</v>
      </c>
      <c r="S94" s="52">
        <f t="shared" si="26"/>
        <v>1826.3473532260355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61668.554098494766</v>
      </c>
      <c r="C95" s="43">
        <v>1905.6474285390789</v>
      </c>
      <c r="D95" s="43">
        <v>7955.987026093142</v>
      </c>
      <c r="E95" s="43">
        <v>292.6528552103955</v>
      </c>
      <c r="F95" s="43">
        <v>0</v>
      </c>
      <c r="G95" s="43">
        <v>0</v>
      </c>
      <c r="H95" s="53">
        <v>0</v>
      </c>
      <c r="I95" s="41">
        <f t="shared" si="25"/>
        <v>71822.841408337394</v>
      </c>
      <c r="J95" s="1"/>
      <c r="K95" s="54" t="s">
        <v>19</v>
      </c>
      <c r="L95" s="43">
        <v>61668.554098494766</v>
      </c>
      <c r="M95" s="43">
        <v>1905.6474285390789</v>
      </c>
      <c r="N95" s="43">
        <v>7955.987026093142</v>
      </c>
      <c r="O95" s="43">
        <v>292.6528552103955</v>
      </c>
      <c r="P95" s="43">
        <v>10511.363193408</v>
      </c>
      <c r="Q95" s="43">
        <v>0</v>
      </c>
      <c r="R95" s="44">
        <v>0</v>
      </c>
      <c r="S95" s="45">
        <f t="shared" si="26"/>
        <v>82334.204601745398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19533.14121605095</v>
      </c>
      <c r="C96" s="46">
        <v>1.6361994756901841</v>
      </c>
      <c r="D96" s="46">
        <v>35269.205547949256</v>
      </c>
      <c r="E96" s="46">
        <v>31939.380236248511</v>
      </c>
      <c r="F96" s="46">
        <v>0</v>
      </c>
      <c r="G96" s="46">
        <v>24169.839810747821</v>
      </c>
      <c r="H96" s="47">
        <v>13.278625209517182</v>
      </c>
      <c r="I96" s="48">
        <f t="shared" si="25"/>
        <v>110926.48163568175</v>
      </c>
      <c r="J96" s="1"/>
      <c r="K96" s="49" t="s">
        <v>27</v>
      </c>
      <c r="L96" s="50">
        <v>19533.14121605095</v>
      </c>
      <c r="M96" s="50">
        <v>1.6361994756901841</v>
      </c>
      <c r="N96" s="50">
        <v>35269.205547949256</v>
      </c>
      <c r="O96" s="50">
        <v>31939.380236248511</v>
      </c>
      <c r="P96" s="50">
        <v>11115.755584659637</v>
      </c>
      <c r="Q96" s="50">
        <v>24169.839810747821</v>
      </c>
      <c r="R96" s="51">
        <v>13.278625209517182</v>
      </c>
      <c r="S96" s="52">
        <f t="shared" si="26"/>
        <v>122042.23722034138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54263.775572165934</v>
      </c>
      <c r="C97" s="43">
        <v>171.65689240720758</v>
      </c>
      <c r="D97" s="43">
        <v>4733.412546484542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59168.845011057681</v>
      </c>
      <c r="J97" s="1"/>
      <c r="K97" s="54" t="s">
        <v>26</v>
      </c>
      <c r="L97" s="43">
        <v>54263.775572165934</v>
      </c>
      <c r="M97" s="43">
        <v>171.65689240720758</v>
      </c>
      <c r="N97" s="43">
        <v>4733.412546484542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59168.845011057681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54216.964858357213</v>
      </c>
      <c r="C98" s="46">
        <v>100.63409094927513</v>
      </c>
      <c r="D98" s="46">
        <v>6271.3780027869288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60588.976952093413</v>
      </c>
      <c r="J98" s="1"/>
      <c r="K98" s="49" t="s">
        <v>23</v>
      </c>
      <c r="L98" s="50">
        <v>54216.964858357213</v>
      </c>
      <c r="M98" s="50">
        <v>100.63409094927513</v>
      </c>
      <c r="N98" s="50">
        <v>6271.3780027869288</v>
      </c>
      <c r="O98" s="50">
        <v>0</v>
      </c>
      <c r="P98" s="50">
        <v>0.29327532300000003</v>
      </c>
      <c r="Q98" s="50">
        <v>0</v>
      </c>
      <c r="R98" s="51">
        <v>0</v>
      </c>
      <c r="S98" s="52">
        <f t="shared" si="26"/>
        <v>60589.270227416411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18486.214064662061</v>
      </c>
      <c r="C99" s="43">
        <v>0</v>
      </c>
      <c r="D99" s="43">
        <v>3115.6013073935169</v>
      </c>
      <c r="E99" s="43">
        <v>15.00350691332118</v>
      </c>
      <c r="F99" s="43">
        <v>619.74623596301922</v>
      </c>
      <c r="G99" s="43">
        <v>0</v>
      </c>
      <c r="H99" s="53">
        <v>0</v>
      </c>
      <c r="I99" s="41">
        <f t="shared" si="25"/>
        <v>22236.56511493192</v>
      </c>
      <c r="J99" s="1"/>
      <c r="K99" s="54" t="s">
        <v>24</v>
      </c>
      <c r="L99" s="43">
        <v>18486.214064662061</v>
      </c>
      <c r="M99" s="43">
        <v>0</v>
      </c>
      <c r="N99" s="43">
        <v>3115.6013073935169</v>
      </c>
      <c r="O99" s="43">
        <v>15.00350691332118</v>
      </c>
      <c r="P99" s="43">
        <v>8388.6523715924122</v>
      </c>
      <c r="Q99" s="43">
        <v>0</v>
      </c>
      <c r="R99" s="44">
        <v>0</v>
      </c>
      <c r="S99" s="45">
        <f t="shared" si="26"/>
        <v>30005.471250561313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0</v>
      </c>
      <c r="C100" s="46">
        <v>0</v>
      </c>
      <c r="D100" s="46">
        <v>0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0</v>
      </c>
      <c r="J100" s="1"/>
      <c r="K100" s="49" t="s">
        <v>22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0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13266.099578164371</v>
      </c>
      <c r="C101" s="43">
        <v>0</v>
      </c>
      <c r="D101" s="43">
        <v>5095.8495809799078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18361.949159144278</v>
      </c>
      <c r="J101" s="1"/>
      <c r="K101" s="55" t="s">
        <v>66</v>
      </c>
      <c r="L101" s="43">
        <v>13266.099578164371</v>
      </c>
      <c r="M101" s="43">
        <v>0</v>
      </c>
      <c r="N101" s="43">
        <v>5095.8495809799078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18361.949159144278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13261.699578164371</v>
      </c>
      <c r="C102" s="56">
        <v>0</v>
      </c>
      <c r="D102" s="56">
        <v>5095.8495809799078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18357.549159144277</v>
      </c>
      <c r="J102" s="1"/>
      <c r="K102" s="59" t="s">
        <v>25</v>
      </c>
      <c r="L102" s="60">
        <v>13261.699578164371</v>
      </c>
      <c r="M102" s="60">
        <v>0</v>
      </c>
      <c r="N102" s="60">
        <v>5095.8495809799078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18357.549159144277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4.4000000000000004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4.4000000000000004</v>
      </c>
      <c r="J105" s="1"/>
      <c r="K105" s="72" t="s">
        <v>11</v>
      </c>
      <c r="L105" s="69">
        <v>4.4000000000000004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4.4000000000000004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266936.39885366528</v>
      </c>
      <c r="C106" s="75">
        <f t="shared" ref="C106:H106" si="27">SUM(C85:C101)</f>
        <v>2320.3527156125679</v>
      </c>
      <c r="D106" s="75">
        <f t="shared" si="27"/>
        <v>67315.561575489104</v>
      </c>
      <c r="E106" s="75">
        <f t="shared" si="27"/>
        <v>34013.926340437189</v>
      </c>
      <c r="F106" s="75">
        <f t="shared" si="27"/>
        <v>9497.6358397463919</v>
      </c>
      <c r="G106" s="75">
        <f t="shared" si="27"/>
        <v>24169.839810747821</v>
      </c>
      <c r="H106" s="76">
        <f t="shared" si="27"/>
        <v>13.278625209517182</v>
      </c>
      <c r="I106" s="167">
        <f t="shared" si="25"/>
        <v>404266.99376090791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266936.39885366528</v>
      </c>
      <c r="M106" s="75">
        <f t="shared" ref="M106:R106" si="28">SUM(M85:M101)</f>
        <v>2320.3527156125679</v>
      </c>
      <c r="N106" s="75">
        <f t="shared" si="28"/>
        <v>67315.561575489104</v>
      </c>
      <c r="O106" s="75">
        <f t="shared" si="28"/>
        <v>34013.926340437189</v>
      </c>
      <c r="P106" s="75">
        <f t="shared" si="28"/>
        <v>202857.72222452977</v>
      </c>
      <c r="Q106" s="75">
        <f t="shared" si="28"/>
        <v>24169.839810747821</v>
      </c>
      <c r="R106" s="76">
        <f t="shared" si="28"/>
        <v>13.278625209517182</v>
      </c>
      <c r="S106" s="78">
        <f t="shared" si="26"/>
        <v>597627.08014569117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0.66029728613347327</v>
      </c>
      <c r="C107" s="114">
        <f t="shared" ref="C107:I107" si="29">C106/$I106</f>
        <v>5.7396541182505581E-3</v>
      </c>
      <c r="D107" s="114">
        <f t="shared" si="29"/>
        <v>0.16651263302316727</v>
      </c>
      <c r="E107" s="114">
        <f t="shared" si="29"/>
        <v>8.4137282700238819E-2</v>
      </c>
      <c r="F107" s="114">
        <f t="shared" si="29"/>
        <v>2.3493473338967404E-2</v>
      </c>
      <c r="G107" s="114">
        <f t="shared" si="29"/>
        <v>5.9786824508958988E-2</v>
      </c>
      <c r="H107" s="115">
        <f t="shared" si="29"/>
        <v>3.2846176943573194E-5</v>
      </c>
      <c r="I107" s="116">
        <f t="shared" si="29"/>
        <v>1</v>
      </c>
      <c r="K107" s="81" t="s">
        <v>87</v>
      </c>
      <c r="L107" s="82">
        <f>L106/$S106</f>
        <v>0.4466604806271342</v>
      </c>
      <c r="M107" s="82">
        <f t="shared" ref="M107:S107" si="30">M106/$S106</f>
        <v>3.8826097288745783E-3</v>
      </c>
      <c r="N107" s="82">
        <f t="shared" si="30"/>
        <v>0.11263807115145909</v>
      </c>
      <c r="O107" s="82">
        <f t="shared" si="30"/>
        <v>5.6914968331329932E-2</v>
      </c>
      <c r="P107" s="82">
        <f t="shared" si="30"/>
        <v>0.33943863818064696</v>
      </c>
      <c r="Q107" s="82">
        <f t="shared" si="30"/>
        <v>4.0443013065699147E-2</v>
      </c>
      <c r="R107" s="83">
        <f t="shared" si="30"/>
        <v>2.22189148562011E-5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0</v>
      </c>
      <c r="C111" s="39">
        <v>0</v>
      </c>
      <c r="D111" s="39">
        <v>9.0200329912862962E-2</v>
      </c>
      <c r="E111" s="39">
        <v>0</v>
      </c>
      <c r="F111" s="235"/>
      <c r="G111" s="39">
        <v>0</v>
      </c>
      <c r="H111" s="40">
        <v>0</v>
      </c>
      <c r="I111" s="41">
        <f>SUM(B111:H111)</f>
        <v>9.0200329912862962E-2</v>
      </c>
      <c r="J111" s="1"/>
      <c r="K111" s="88" t="s">
        <v>7</v>
      </c>
      <c r="L111" s="39">
        <v>0</v>
      </c>
      <c r="M111" s="39">
        <v>0</v>
      </c>
      <c r="N111" s="39">
        <v>9.0200329912862962E-2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9.0200329912862962E-2</v>
      </c>
      <c r="U111" s="91" t="s">
        <v>7</v>
      </c>
      <c r="V111" s="92">
        <v>0</v>
      </c>
      <c r="W111" s="92">
        <v>0</v>
      </c>
      <c r="X111" s="92">
        <v>0</v>
      </c>
      <c r="Y111" s="92">
        <v>0</v>
      </c>
      <c r="Z111" s="92">
        <v>9.0200329912862962E-2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9.0200329912862962E-2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6260.9742534920642</v>
      </c>
      <c r="E113" s="43">
        <v>0</v>
      </c>
      <c r="F113" s="236"/>
      <c r="G113" s="43">
        <v>0</v>
      </c>
      <c r="H113" s="53">
        <v>0</v>
      </c>
      <c r="I113" s="41">
        <f t="shared" si="31"/>
        <v>6260.9742534920642</v>
      </c>
      <c r="J113" s="1"/>
      <c r="K113" s="54" t="s">
        <v>10</v>
      </c>
      <c r="L113" s="43">
        <v>0</v>
      </c>
      <c r="M113" s="43">
        <v>0</v>
      </c>
      <c r="N113" s="43">
        <v>6260.9742534920642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6260.9742534920642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6260.9742534920642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6260.9742534920642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9.2521963704278587</v>
      </c>
      <c r="C115" s="43">
        <v>60.794796393540253</v>
      </c>
      <c r="D115" s="43">
        <v>0</v>
      </c>
      <c r="E115" s="43">
        <v>0</v>
      </c>
      <c r="F115" s="236"/>
      <c r="G115" s="43">
        <v>0</v>
      </c>
      <c r="H115" s="53">
        <v>0</v>
      </c>
      <c r="I115" s="41">
        <f t="shared" si="31"/>
        <v>70.046992763968106</v>
      </c>
      <c r="J115" s="1"/>
      <c r="K115" s="54" t="s">
        <v>16</v>
      </c>
      <c r="L115" s="43">
        <v>9.2521963704278587</v>
      </c>
      <c r="M115" s="43">
        <v>60.794796393540253</v>
      </c>
      <c r="N115" s="43">
        <v>0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70.046992763968106</v>
      </c>
      <c r="U115" s="100" t="s">
        <v>16</v>
      </c>
      <c r="V115" s="92">
        <v>9.2521963704278587</v>
      </c>
      <c r="W115" s="92">
        <v>0</v>
      </c>
      <c r="X115" s="92">
        <v>0</v>
      </c>
      <c r="Y115" s="92">
        <v>60.794796393540253</v>
      </c>
      <c r="Z115" s="92">
        <v>0</v>
      </c>
      <c r="AA115" s="92">
        <v>0</v>
      </c>
      <c r="AB115" s="92">
        <v>0</v>
      </c>
      <c r="AC115" s="93">
        <v>0</v>
      </c>
      <c r="AD115" s="94">
        <v>0</v>
      </c>
      <c r="AE115" s="94">
        <v>0</v>
      </c>
      <c r="AF115" s="94">
        <v>0</v>
      </c>
      <c r="AG115" s="94">
        <v>0</v>
      </c>
      <c r="AH115" s="94">
        <v>0</v>
      </c>
      <c r="AI115" s="95">
        <f t="shared" si="33"/>
        <v>70.046992763968106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0.26085016508597975</v>
      </c>
      <c r="C116" s="46">
        <v>0</v>
      </c>
      <c r="D116" s="46">
        <v>0</v>
      </c>
      <c r="E116" s="46">
        <v>0</v>
      </c>
      <c r="F116" s="236"/>
      <c r="G116" s="46">
        <v>0</v>
      </c>
      <c r="H116" s="47">
        <v>0</v>
      </c>
      <c r="I116" s="48">
        <f t="shared" si="31"/>
        <v>0.26085016508597975</v>
      </c>
      <c r="J116" s="1"/>
      <c r="K116" s="49" t="s">
        <v>15</v>
      </c>
      <c r="L116" s="50">
        <v>0.26085016508597975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1">
        <v>0</v>
      </c>
      <c r="S116" s="52">
        <f t="shared" si="32"/>
        <v>0.26085016508597975</v>
      </c>
      <c r="U116" s="96" t="s">
        <v>59</v>
      </c>
      <c r="V116" s="97">
        <v>0.26085016508597975</v>
      </c>
      <c r="W116" s="97">
        <v>0</v>
      </c>
      <c r="X116" s="97">
        <v>0</v>
      </c>
      <c r="Y116" s="97">
        <v>0</v>
      </c>
      <c r="Z116" s="97">
        <v>0</v>
      </c>
      <c r="AA116" s="97">
        <v>0</v>
      </c>
      <c r="AB116" s="97">
        <v>0</v>
      </c>
      <c r="AC116" s="98">
        <v>0</v>
      </c>
      <c r="AD116" s="97">
        <v>0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0.26085016508597975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45.515694084699298</v>
      </c>
      <c r="F117" s="236"/>
      <c r="G117" s="43">
        <v>0</v>
      </c>
      <c r="H117" s="53">
        <v>0</v>
      </c>
      <c r="I117" s="41">
        <f t="shared" si="31"/>
        <v>45.515694084699298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45.515694084699298</v>
      </c>
      <c r="P117" s="43">
        <v>486.40571119827729</v>
      </c>
      <c r="Q117" s="43">
        <v>0</v>
      </c>
      <c r="R117" s="44">
        <v>0</v>
      </c>
      <c r="S117" s="45">
        <f t="shared" si="32"/>
        <v>531.92140528297659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11.860681338415002</v>
      </c>
      <c r="AB117" s="92">
        <v>486.40571119827729</v>
      </c>
      <c r="AC117" s="93">
        <v>33.655012746284292</v>
      </c>
      <c r="AD117" s="92">
        <v>0</v>
      </c>
      <c r="AE117" s="92">
        <v>0</v>
      </c>
      <c r="AF117" s="92">
        <v>0</v>
      </c>
      <c r="AG117" s="92">
        <v>0</v>
      </c>
      <c r="AH117" s="92">
        <v>33.655012746284292</v>
      </c>
      <c r="AI117" s="95">
        <f t="shared" si="33"/>
        <v>531.92140528297659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2.6584198652038635</v>
      </c>
      <c r="Q118" s="50">
        <v>0</v>
      </c>
      <c r="R118" s="51">
        <v>0</v>
      </c>
      <c r="S118" s="52">
        <f t="shared" si="32"/>
        <v>2.6584198652038635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2.6584198652038635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2.6584198652038635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0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0</v>
      </c>
      <c r="J119" s="1"/>
      <c r="K119" s="54" t="s">
        <v>61</v>
      </c>
      <c r="L119" s="43">
        <v>0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0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0</v>
      </c>
      <c r="AD119" s="92">
        <v>0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0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0</v>
      </c>
      <c r="C120" s="46">
        <v>0</v>
      </c>
      <c r="D120" s="46">
        <v>7.0627648895531836</v>
      </c>
      <c r="E120" s="46">
        <v>0</v>
      </c>
      <c r="F120" s="236"/>
      <c r="G120" s="46">
        <v>0</v>
      </c>
      <c r="H120" s="47">
        <v>0</v>
      </c>
      <c r="I120" s="48">
        <f t="shared" si="31"/>
        <v>7.0627648895531836</v>
      </c>
      <c r="J120" s="1"/>
      <c r="K120" s="49" t="s">
        <v>17</v>
      </c>
      <c r="L120" s="50">
        <v>0</v>
      </c>
      <c r="M120" s="50">
        <v>0</v>
      </c>
      <c r="N120" s="50">
        <v>7.0627648895531836</v>
      </c>
      <c r="O120" s="50">
        <v>0</v>
      </c>
      <c r="P120" s="50">
        <v>0</v>
      </c>
      <c r="Q120" s="50">
        <v>0</v>
      </c>
      <c r="R120" s="51">
        <v>0</v>
      </c>
      <c r="S120" s="52">
        <f t="shared" si="32"/>
        <v>7.0627648895531836</v>
      </c>
      <c r="U120" s="96" t="s">
        <v>17</v>
      </c>
      <c r="V120" s="97">
        <v>0</v>
      </c>
      <c r="W120" s="97">
        <v>0</v>
      </c>
      <c r="X120" s="97">
        <v>0</v>
      </c>
      <c r="Y120" s="97">
        <v>0</v>
      </c>
      <c r="Z120" s="97">
        <v>7.0627648895531836</v>
      </c>
      <c r="AA120" s="97">
        <v>0</v>
      </c>
      <c r="AB120" s="97">
        <v>0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7.0627648895531836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1208.2621226134063</v>
      </c>
      <c r="C121" s="43">
        <v>366.18298907390408</v>
      </c>
      <c r="D121" s="43">
        <v>15719.383320476727</v>
      </c>
      <c r="E121" s="43">
        <v>321.14620902104798</v>
      </c>
      <c r="F121" s="236"/>
      <c r="G121" s="43">
        <v>0</v>
      </c>
      <c r="H121" s="53">
        <v>0</v>
      </c>
      <c r="I121" s="41">
        <f t="shared" si="31"/>
        <v>17614.974641185087</v>
      </c>
      <c r="J121" s="1"/>
      <c r="K121" s="54" t="s">
        <v>19</v>
      </c>
      <c r="L121" s="43">
        <v>1208.2621226134063</v>
      </c>
      <c r="M121" s="43">
        <v>366.18298907390408</v>
      </c>
      <c r="N121" s="43">
        <v>15719.383320476727</v>
      </c>
      <c r="O121" s="43">
        <v>321.14620902104798</v>
      </c>
      <c r="P121" s="43">
        <v>0</v>
      </c>
      <c r="Q121" s="43">
        <v>0</v>
      </c>
      <c r="R121" s="44">
        <v>0</v>
      </c>
      <c r="S121" s="45">
        <f t="shared" si="32"/>
        <v>17614.974641185087</v>
      </c>
      <c r="U121" s="100" t="s">
        <v>89</v>
      </c>
      <c r="V121" s="92">
        <v>1205.9370282333405</v>
      </c>
      <c r="W121" s="92">
        <v>0</v>
      </c>
      <c r="X121" s="92">
        <v>0</v>
      </c>
      <c r="Y121" s="92">
        <v>366.18298907390408</v>
      </c>
      <c r="Z121" s="92">
        <v>15719.383320476727</v>
      </c>
      <c r="AA121" s="92">
        <v>268.72725431148183</v>
      </c>
      <c r="AB121" s="92">
        <v>0</v>
      </c>
      <c r="AC121" s="93">
        <v>54.744049089632298</v>
      </c>
      <c r="AD121" s="92">
        <v>2.3250943800660631</v>
      </c>
      <c r="AE121" s="92">
        <v>0</v>
      </c>
      <c r="AF121" s="92">
        <v>0</v>
      </c>
      <c r="AG121" s="92">
        <v>0</v>
      </c>
      <c r="AH121" s="92">
        <v>52.418954709566229</v>
      </c>
      <c r="AI121" s="95">
        <f t="shared" si="33"/>
        <v>17614.974641185087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260.8652226157368</v>
      </c>
      <c r="C122" s="46">
        <v>16.130406207527116</v>
      </c>
      <c r="D122" s="46">
        <v>3568.4176359523331</v>
      </c>
      <c r="E122" s="46">
        <v>5147.6512092977164</v>
      </c>
      <c r="F122" s="236"/>
      <c r="G122" s="46">
        <v>336.04298565377155</v>
      </c>
      <c r="H122" s="47">
        <v>3.8588954222989877</v>
      </c>
      <c r="I122" s="48">
        <f t="shared" si="31"/>
        <v>9332.966355149385</v>
      </c>
      <c r="J122" s="1"/>
      <c r="K122" s="49" t="s">
        <v>27</v>
      </c>
      <c r="L122" s="50">
        <v>260.8652226157368</v>
      </c>
      <c r="M122" s="50">
        <v>16.130406207527116</v>
      </c>
      <c r="N122" s="50">
        <v>3568.4176359523331</v>
      </c>
      <c r="O122" s="50">
        <v>5147.6512092977164</v>
      </c>
      <c r="P122" s="50">
        <v>14.436801830601473</v>
      </c>
      <c r="Q122" s="50">
        <v>336.04298565377155</v>
      </c>
      <c r="R122" s="51">
        <v>3.8588954222989877</v>
      </c>
      <c r="S122" s="52">
        <f t="shared" si="32"/>
        <v>9347.4031569799863</v>
      </c>
      <c r="U122" s="96" t="s">
        <v>27</v>
      </c>
      <c r="V122" s="97">
        <v>138.95119110484464</v>
      </c>
      <c r="W122" s="97">
        <v>120.51814202712583</v>
      </c>
      <c r="X122" s="97">
        <v>336.04298565377155</v>
      </c>
      <c r="Y122" s="97">
        <v>16.130406207527116</v>
      </c>
      <c r="Z122" s="97">
        <v>3568.4176359523331</v>
      </c>
      <c r="AA122" s="97">
        <v>5133.4502508013329</v>
      </c>
      <c r="AB122" s="97">
        <v>14.436801830601473</v>
      </c>
      <c r="AC122" s="98">
        <v>19.455743402449514</v>
      </c>
      <c r="AD122" s="97">
        <v>1.395889483766334</v>
      </c>
      <c r="AE122" s="97">
        <v>0</v>
      </c>
      <c r="AF122" s="97">
        <v>3.8588954222989877</v>
      </c>
      <c r="AG122" s="97">
        <v>0</v>
      </c>
      <c r="AH122" s="97">
        <v>14.200958496384194</v>
      </c>
      <c r="AI122" s="99">
        <f t="shared" si="33"/>
        <v>9347.4031569799863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313.47945922822089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313.47945922822089</v>
      </c>
      <c r="J123" s="1"/>
      <c r="K123" s="54" t="s">
        <v>26</v>
      </c>
      <c r="L123" s="43">
        <v>313.47945922822089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313.47945922822089</v>
      </c>
      <c r="U123" s="100" t="s">
        <v>26</v>
      </c>
      <c r="V123" s="92">
        <v>313.47945922822089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0</v>
      </c>
      <c r="AD123" s="92">
        <v>0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313.47945922822089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10.434458701317325</v>
      </c>
      <c r="C125" s="43">
        <v>0</v>
      </c>
      <c r="D125" s="43">
        <v>21.185113120856382</v>
      </c>
      <c r="E125" s="43">
        <v>0</v>
      </c>
      <c r="F125" s="236"/>
      <c r="G125" s="43">
        <v>0</v>
      </c>
      <c r="H125" s="53">
        <v>0</v>
      </c>
      <c r="I125" s="41">
        <f t="shared" si="31"/>
        <v>31.619571822173707</v>
      </c>
      <c r="J125" s="1"/>
      <c r="K125" s="54" t="s">
        <v>24</v>
      </c>
      <c r="L125" s="43">
        <v>10.434458701317325</v>
      </c>
      <c r="M125" s="43">
        <v>0</v>
      </c>
      <c r="N125" s="43">
        <v>21.185113120856382</v>
      </c>
      <c r="O125" s="43">
        <v>0</v>
      </c>
      <c r="P125" s="43">
        <v>33.376943217631677</v>
      </c>
      <c r="Q125" s="43">
        <v>0</v>
      </c>
      <c r="R125" s="44">
        <v>0</v>
      </c>
      <c r="S125" s="45">
        <f t="shared" si="32"/>
        <v>64.996515039805388</v>
      </c>
      <c r="U125" s="100" t="s">
        <v>24</v>
      </c>
      <c r="V125" s="92">
        <v>10.434458701317325</v>
      </c>
      <c r="W125" s="92">
        <v>0</v>
      </c>
      <c r="X125" s="92">
        <v>0</v>
      </c>
      <c r="Y125" s="92">
        <v>0</v>
      </c>
      <c r="Z125" s="92">
        <v>21.185113120856382</v>
      </c>
      <c r="AA125" s="92">
        <v>0</v>
      </c>
      <c r="AB125" s="92">
        <v>33.376943217631677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64.996515039805388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1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0</v>
      </c>
      <c r="D127" s="43">
        <v>3620.5115677321246</v>
      </c>
      <c r="E127" s="43">
        <v>0</v>
      </c>
      <c r="F127" s="236"/>
      <c r="G127" s="43">
        <v>0</v>
      </c>
      <c r="H127" s="53">
        <v>0</v>
      </c>
      <c r="I127" s="41">
        <f t="shared" si="31"/>
        <v>3620.5115677321246</v>
      </c>
      <c r="J127" s="1"/>
      <c r="K127" s="55" t="s">
        <v>66</v>
      </c>
      <c r="L127" s="43">
        <v>0</v>
      </c>
      <c r="M127" s="43">
        <v>0</v>
      </c>
      <c r="N127" s="43">
        <v>3620.5115677321246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3620.5115677321246</v>
      </c>
      <c r="U127" s="101" t="s">
        <v>64</v>
      </c>
      <c r="V127" s="92">
        <v>0</v>
      </c>
      <c r="W127" s="92">
        <v>0</v>
      </c>
      <c r="X127" s="92">
        <v>0</v>
      </c>
      <c r="Y127" s="92">
        <v>0</v>
      </c>
      <c r="Z127" s="92">
        <v>3620.5115677321246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3620.5115677321246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0</v>
      </c>
      <c r="D129" s="63">
        <v>1144.5330072957888</v>
      </c>
      <c r="E129" s="63">
        <v>0</v>
      </c>
      <c r="F129" s="236"/>
      <c r="G129" s="63">
        <v>0</v>
      </c>
      <c r="H129" s="64">
        <v>0</v>
      </c>
      <c r="I129" s="65">
        <f t="shared" si="31"/>
        <v>1144.5330072957888</v>
      </c>
      <c r="J129" s="1"/>
      <c r="K129" s="66" t="s">
        <v>20</v>
      </c>
      <c r="L129" s="63">
        <v>0</v>
      </c>
      <c r="M129" s="63">
        <v>0</v>
      </c>
      <c r="N129" s="63">
        <v>1144.5330072957888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1144.5330072957888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0</v>
      </c>
      <c r="Z129" s="107">
        <v>1144.5330072957888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1144.5330072957888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0</v>
      </c>
      <c r="D130" s="56">
        <v>2475.9785604363356</v>
      </c>
      <c r="E130" s="56">
        <v>0</v>
      </c>
      <c r="F130" s="236"/>
      <c r="G130" s="56">
        <v>0</v>
      </c>
      <c r="H130" s="57">
        <v>0</v>
      </c>
      <c r="I130" s="58">
        <f t="shared" si="31"/>
        <v>2475.9785604363356</v>
      </c>
      <c r="J130" s="1"/>
      <c r="K130" s="59" t="s">
        <v>21</v>
      </c>
      <c r="L130" s="60">
        <v>0</v>
      </c>
      <c r="M130" s="60">
        <v>0</v>
      </c>
      <c r="N130" s="60">
        <v>2475.9785604363356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2475.9785604363356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0</v>
      </c>
      <c r="Z130" s="103">
        <v>2475.9785604363356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2475.9785604363356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1802.5543096941954</v>
      </c>
      <c r="C132" s="75">
        <f t="shared" ref="C132:H132" si="35">SUM(C111:C127)</f>
        <v>443.10819167497147</v>
      </c>
      <c r="D132" s="75">
        <f t="shared" si="35"/>
        <v>29197.62485599357</v>
      </c>
      <c r="E132" s="75">
        <f t="shared" si="35"/>
        <v>5514.3131124034635</v>
      </c>
      <c r="F132" s="75">
        <f t="shared" si="35"/>
        <v>0</v>
      </c>
      <c r="G132" s="75">
        <f t="shared" si="35"/>
        <v>336.04298565377155</v>
      </c>
      <c r="H132" s="76">
        <f t="shared" si="35"/>
        <v>3.8588954222989877</v>
      </c>
      <c r="I132" s="41">
        <f t="shared" si="31"/>
        <v>37297.502350842275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1802.5543096941954</v>
      </c>
      <c r="M132" s="75">
        <f t="shared" ref="M132:R132" si="36">SUM(M111:M127)</f>
        <v>443.10819167497147</v>
      </c>
      <c r="N132" s="75">
        <f t="shared" si="36"/>
        <v>29197.62485599357</v>
      </c>
      <c r="O132" s="75">
        <f t="shared" si="36"/>
        <v>5514.3131124034635</v>
      </c>
      <c r="P132" s="75">
        <f t="shared" si="36"/>
        <v>536.87787611171439</v>
      </c>
      <c r="Q132" s="75">
        <f t="shared" si="36"/>
        <v>336.04298565377155</v>
      </c>
      <c r="R132" s="76">
        <f t="shared" si="36"/>
        <v>3.8588954222989877</v>
      </c>
      <c r="S132" s="78">
        <f t="shared" si="32"/>
        <v>37834.380226953988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1678.315183803237</v>
      </c>
      <c r="W132" s="111">
        <f t="shared" ref="W132:AH132" si="37">SUM(W111:W127)</f>
        <v>120.51814202712583</v>
      </c>
      <c r="X132" s="111">
        <f t="shared" si="37"/>
        <v>336.04298565377155</v>
      </c>
      <c r="Y132" s="111">
        <f t="shared" si="37"/>
        <v>443.10819167497147</v>
      </c>
      <c r="Z132" s="111">
        <f t="shared" si="37"/>
        <v>29197.62485599357</v>
      </c>
      <c r="AA132" s="111">
        <f t="shared" si="37"/>
        <v>5414.0381864512301</v>
      </c>
      <c r="AB132" s="111">
        <f t="shared" si="37"/>
        <v>536.87787611171439</v>
      </c>
      <c r="AC132" s="111">
        <f t="shared" si="37"/>
        <v>107.85480523836611</v>
      </c>
      <c r="AD132" s="112">
        <f t="shared" si="37"/>
        <v>3.7209838638323971</v>
      </c>
      <c r="AE132" s="112">
        <f t="shared" si="37"/>
        <v>0</v>
      </c>
      <c r="AF132" s="112">
        <f t="shared" si="37"/>
        <v>3.8588954222989877</v>
      </c>
      <c r="AG132" s="112">
        <f t="shared" si="37"/>
        <v>0</v>
      </c>
      <c r="AH132" s="112">
        <f t="shared" si="37"/>
        <v>100.27492595223471</v>
      </c>
      <c r="AI132" s="113">
        <f t="shared" si="33"/>
        <v>37834.380226953981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4.832908897594021E-2</v>
      </c>
      <c r="C133" s="114">
        <f t="shared" ref="C133:I133" si="38">C132/$I132</f>
        <v>1.1880371707114187E-2</v>
      </c>
      <c r="D133" s="114">
        <f t="shared" si="38"/>
        <v>0.78283056547174434</v>
      </c>
      <c r="E133" s="114">
        <f t="shared" si="38"/>
        <v>0.14784671264398849</v>
      </c>
      <c r="F133" s="114">
        <f t="shared" si="38"/>
        <v>0</v>
      </c>
      <c r="G133" s="114">
        <f t="shared" si="38"/>
        <v>9.0097986318964009E-3</v>
      </c>
      <c r="H133" s="115">
        <f t="shared" si="38"/>
        <v>1.0346256931630286E-4</v>
      </c>
      <c r="I133" s="116">
        <f t="shared" si="38"/>
        <v>1</v>
      </c>
      <c r="J133"/>
      <c r="K133" s="81" t="s">
        <v>87</v>
      </c>
      <c r="L133" s="82">
        <f>L132/$S132</f>
        <v>4.7643288957856876E-2</v>
      </c>
      <c r="M133" s="82">
        <f t="shared" ref="M133:S133" si="39">M132/$S132</f>
        <v>1.1711786714013413E-2</v>
      </c>
      <c r="N133" s="82">
        <f t="shared" si="39"/>
        <v>0.77172203379170423</v>
      </c>
      <c r="O133" s="82">
        <f t="shared" si="39"/>
        <v>0.14574873644883851</v>
      </c>
      <c r="P133" s="82">
        <f t="shared" si="39"/>
        <v>1.4190211994783295E-2</v>
      </c>
      <c r="Q133" s="82">
        <f t="shared" si="39"/>
        <v>8.8819476792794828E-3</v>
      </c>
      <c r="R133" s="83">
        <f t="shared" si="39"/>
        <v>1.0199441352417957E-4</v>
      </c>
      <c r="S133" s="84">
        <f t="shared" si="39"/>
        <v>1</v>
      </c>
      <c r="U133" s="117" t="s">
        <v>87</v>
      </c>
      <c r="V133" s="118">
        <f>V132/$I132</f>
        <v>4.4998058261811094E-2</v>
      </c>
      <c r="W133" s="118">
        <f t="shared" ref="W133:AC133" si="40">W132/$I132</f>
        <v>3.2312657532255432E-3</v>
      </c>
      <c r="X133" s="118">
        <f t="shared" si="40"/>
        <v>9.0097986318964009E-3</v>
      </c>
      <c r="Y133" s="118">
        <f t="shared" si="40"/>
        <v>1.1880371707114187E-2</v>
      </c>
      <c r="Z133" s="118">
        <f t="shared" si="40"/>
        <v>0.78283056547174434</v>
      </c>
      <c r="AA133" s="118">
        <f t="shared" si="40"/>
        <v>0.14515819680158737</v>
      </c>
      <c r="AB133" s="118">
        <f t="shared" si="40"/>
        <v>1.4394472612710763E-2</v>
      </c>
      <c r="AC133" s="118">
        <f t="shared" si="40"/>
        <v>2.8917433726210482E-3</v>
      </c>
      <c r="AD133" s="118">
        <f t="shared" ref="AD133:AH133" si="41">AD132/$AI132</f>
        <v>9.8349274958692008E-5</v>
      </c>
      <c r="AE133" s="118">
        <f t="shared" si="41"/>
        <v>0</v>
      </c>
      <c r="AF133" s="118">
        <f t="shared" si="41"/>
        <v>1.0199441352417958E-4</v>
      </c>
      <c r="AG133" s="118">
        <f t="shared" si="41"/>
        <v>0</v>
      </c>
      <c r="AH133" s="118">
        <f t="shared" si="41"/>
        <v>2.6503652326461745E-3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841.56961035721213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841.56961035721213</v>
      </c>
      <c r="J137" s="1"/>
      <c r="K137" s="88" t="s">
        <v>7</v>
      </c>
      <c r="L137" s="39">
        <v>0</v>
      </c>
      <c r="M137" s="39">
        <v>841.56961035721213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841.56961035721213</v>
      </c>
      <c r="U137" s="91" t="s">
        <v>7</v>
      </c>
      <c r="V137" s="92">
        <v>0</v>
      </c>
      <c r="W137" s="92">
        <v>0</v>
      </c>
      <c r="X137" s="92">
        <v>0</v>
      </c>
      <c r="Y137" s="92">
        <v>841.56961035721213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841.56961035721213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2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0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133.90089715041367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133.90089715041367</v>
      </c>
      <c r="J140" s="1"/>
      <c r="K140" s="49" t="s">
        <v>58</v>
      </c>
      <c r="L140" s="50">
        <v>0</v>
      </c>
      <c r="M140" s="50">
        <v>133.90089715041367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133.90089715041367</v>
      </c>
      <c r="U140" s="96" t="s">
        <v>58</v>
      </c>
      <c r="V140" s="97">
        <v>0</v>
      </c>
      <c r="W140" s="97">
        <v>0</v>
      </c>
      <c r="X140" s="97">
        <v>0</v>
      </c>
      <c r="Y140" s="97">
        <v>133.90089715041367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133.90089715041367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234.79755700647453</v>
      </c>
      <c r="C141" s="43">
        <v>304.57675065498529</v>
      </c>
      <c r="D141" s="43">
        <v>47.583317082560214</v>
      </c>
      <c r="E141" s="43">
        <v>0</v>
      </c>
      <c r="F141" s="236"/>
      <c r="G141" s="43">
        <v>0</v>
      </c>
      <c r="H141" s="53">
        <v>0</v>
      </c>
      <c r="I141" s="41">
        <f t="shared" si="42"/>
        <v>586.95762474402011</v>
      </c>
      <c r="J141" s="1"/>
      <c r="K141" s="54" t="s">
        <v>16</v>
      </c>
      <c r="L141" s="43">
        <v>234.79755700647453</v>
      </c>
      <c r="M141" s="43">
        <v>304.57675065498529</v>
      </c>
      <c r="N141" s="43">
        <v>47.583317082560214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586.95762474402011</v>
      </c>
      <c r="U141" s="100" t="s">
        <v>16</v>
      </c>
      <c r="V141" s="92">
        <v>234.79755700647453</v>
      </c>
      <c r="W141" s="92">
        <v>0</v>
      </c>
      <c r="X141" s="92">
        <v>0</v>
      </c>
      <c r="Y141" s="92">
        <v>304.57675065498529</v>
      </c>
      <c r="Z141" s="92">
        <v>47.583317082560214</v>
      </c>
      <c r="AA141" s="92">
        <v>0</v>
      </c>
      <c r="AB141" s="92">
        <v>0</v>
      </c>
      <c r="AC141" s="93">
        <v>0</v>
      </c>
      <c r="AD141" s="94">
        <v>0</v>
      </c>
      <c r="AE141" s="94">
        <v>0</v>
      </c>
      <c r="AF141" s="94">
        <v>0</v>
      </c>
      <c r="AG141" s="94">
        <v>0</v>
      </c>
      <c r="AH141" s="94">
        <v>0</v>
      </c>
      <c r="AI141" s="95">
        <f t="shared" si="44"/>
        <v>586.95762474402011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13.644359407774594</v>
      </c>
      <c r="C142" s="46">
        <v>3.3264815499365366</v>
      </c>
      <c r="D142" s="46">
        <v>0.5196884726740576</v>
      </c>
      <c r="E142" s="46">
        <v>0</v>
      </c>
      <c r="F142" s="236"/>
      <c r="G142" s="46">
        <v>0</v>
      </c>
      <c r="H142" s="47">
        <v>0</v>
      </c>
      <c r="I142" s="48">
        <f t="shared" si="42"/>
        <v>17.490529430385191</v>
      </c>
      <c r="J142" s="1"/>
      <c r="K142" s="49" t="s">
        <v>15</v>
      </c>
      <c r="L142" s="50">
        <v>13.644359407774594</v>
      </c>
      <c r="M142" s="50">
        <v>3.3264815499365366</v>
      </c>
      <c r="N142" s="50">
        <v>0.5196884726740576</v>
      </c>
      <c r="O142" s="50">
        <v>0</v>
      </c>
      <c r="P142" s="50">
        <v>0</v>
      </c>
      <c r="Q142" s="50">
        <v>0</v>
      </c>
      <c r="R142" s="51">
        <v>0</v>
      </c>
      <c r="S142" s="52">
        <f t="shared" si="43"/>
        <v>17.490529430385191</v>
      </c>
      <c r="U142" s="96" t="s">
        <v>59</v>
      </c>
      <c r="V142" s="97">
        <v>13.644359407774594</v>
      </c>
      <c r="W142" s="97">
        <v>0</v>
      </c>
      <c r="X142" s="97">
        <v>0</v>
      </c>
      <c r="Y142" s="97">
        <v>3.3264815499365366</v>
      </c>
      <c r="Z142" s="97">
        <v>0.5196884726740576</v>
      </c>
      <c r="AA142" s="97">
        <v>0</v>
      </c>
      <c r="AB142" s="97">
        <v>0</v>
      </c>
      <c r="AC142" s="98">
        <v>0</v>
      </c>
      <c r="AD142" s="97">
        <v>0</v>
      </c>
      <c r="AE142" s="97">
        <v>0</v>
      </c>
      <c r="AF142" s="97">
        <v>0</v>
      </c>
      <c r="AG142" s="97">
        <v>0</v>
      </c>
      <c r="AH142" s="97">
        <v>0</v>
      </c>
      <c r="AI142" s="99">
        <f t="shared" si="44"/>
        <v>17.490529430385191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1.0189429151072245</v>
      </c>
      <c r="F143" s="236"/>
      <c r="G143" s="43">
        <v>0</v>
      </c>
      <c r="H143" s="53">
        <v>0</v>
      </c>
      <c r="I143" s="41">
        <f t="shared" si="42"/>
        <v>1.0189429151072245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1.0189429151072245</v>
      </c>
      <c r="P143" s="43">
        <v>148.88912524224028</v>
      </c>
      <c r="Q143" s="43">
        <v>0</v>
      </c>
      <c r="R143" s="44">
        <v>0</v>
      </c>
      <c r="S143" s="45">
        <f t="shared" si="43"/>
        <v>149.90806815734751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1.0189429151072245</v>
      </c>
      <c r="AB143" s="92">
        <v>148.88912524224028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149.90806815734751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/>
      <c r="G144" s="46">
        <v>0</v>
      </c>
      <c r="H144" s="47">
        <v>0</v>
      </c>
      <c r="I144" s="48">
        <f t="shared" si="42"/>
        <v>0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0</v>
      </c>
      <c r="P144" s="50">
        <v>8.699542169244582</v>
      </c>
      <c r="Q144" s="50">
        <v>0</v>
      </c>
      <c r="R144" s="51">
        <v>0</v>
      </c>
      <c r="S144" s="52">
        <f t="shared" si="43"/>
        <v>8.699542169244582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8.699542169244582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8.699542169244582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3.9685593616017849</v>
      </c>
      <c r="C146" s="46">
        <v>0.39685593616017745</v>
      </c>
      <c r="D146" s="46">
        <v>5.1591271700823169</v>
      </c>
      <c r="E146" s="46">
        <v>0.15874237446406275</v>
      </c>
      <c r="F146" s="236"/>
      <c r="G146" s="46">
        <v>0</v>
      </c>
      <c r="H146" s="47">
        <v>0</v>
      </c>
      <c r="I146" s="48">
        <f t="shared" si="42"/>
        <v>9.6832848423083426</v>
      </c>
      <c r="J146" s="1"/>
      <c r="K146" s="49" t="s">
        <v>17</v>
      </c>
      <c r="L146" s="50">
        <v>3.9685593616017849</v>
      </c>
      <c r="M146" s="50">
        <v>0.39685593616017745</v>
      </c>
      <c r="N146" s="50">
        <v>5.1591271700823169</v>
      </c>
      <c r="O146" s="50">
        <v>0.15874237446406275</v>
      </c>
      <c r="P146" s="50">
        <v>0</v>
      </c>
      <c r="Q146" s="50">
        <v>0</v>
      </c>
      <c r="R146" s="51">
        <v>0</v>
      </c>
      <c r="S146" s="52">
        <f t="shared" si="43"/>
        <v>9.6832848423083426</v>
      </c>
      <c r="U146" s="96" t="s">
        <v>17</v>
      </c>
      <c r="V146" s="97">
        <v>3.9685593616017849</v>
      </c>
      <c r="W146" s="97">
        <v>0</v>
      </c>
      <c r="X146" s="97">
        <v>0</v>
      </c>
      <c r="Y146" s="97">
        <v>0.39685593616017745</v>
      </c>
      <c r="Z146" s="97">
        <v>5.1591271700823169</v>
      </c>
      <c r="AA146" s="97">
        <v>0</v>
      </c>
      <c r="AB146" s="97">
        <v>0</v>
      </c>
      <c r="AC146" s="98">
        <v>0.15874237446406275</v>
      </c>
      <c r="AD146" s="97">
        <v>0</v>
      </c>
      <c r="AE146" s="97">
        <v>0</v>
      </c>
      <c r="AF146" s="97">
        <v>0</v>
      </c>
      <c r="AG146" s="97">
        <v>0</v>
      </c>
      <c r="AH146" s="97">
        <v>0.15874237446406275</v>
      </c>
      <c r="AI146" s="99">
        <f t="shared" si="44"/>
        <v>9.6832848423083426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2099.347584015547</v>
      </c>
      <c r="C147" s="43">
        <v>13348.959381037404</v>
      </c>
      <c r="D147" s="43">
        <v>1149.5510248814046</v>
      </c>
      <c r="E147" s="43">
        <v>0.76124934595080862</v>
      </c>
      <c r="F147" s="236"/>
      <c r="G147" s="43">
        <v>0</v>
      </c>
      <c r="H147" s="53">
        <v>0</v>
      </c>
      <c r="I147" s="41">
        <f t="shared" si="42"/>
        <v>16598.619239280306</v>
      </c>
      <c r="J147" s="1"/>
      <c r="K147" s="54" t="s">
        <v>19</v>
      </c>
      <c r="L147" s="43">
        <v>2099.347584015547</v>
      </c>
      <c r="M147" s="43">
        <v>13348.959381037404</v>
      </c>
      <c r="N147" s="43">
        <v>1149.5510248814046</v>
      </c>
      <c r="O147" s="43">
        <v>0.76124934595080862</v>
      </c>
      <c r="P147" s="43">
        <v>0</v>
      </c>
      <c r="Q147" s="43">
        <v>0</v>
      </c>
      <c r="R147" s="44">
        <v>0</v>
      </c>
      <c r="S147" s="45">
        <f t="shared" si="43"/>
        <v>16598.619239280306</v>
      </c>
      <c r="U147" s="100" t="s">
        <v>89</v>
      </c>
      <c r="V147" s="92">
        <v>1977.9051653223382</v>
      </c>
      <c r="W147" s="92">
        <v>9.4299971295726959</v>
      </c>
      <c r="X147" s="92">
        <v>0</v>
      </c>
      <c r="Y147" s="92">
        <v>13348.959381037404</v>
      </c>
      <c r="Z147" s="92">
        <v>1148.8937392780974</v>
      </c>
      <c r="AA147" s="92">
        <v>0</v>
      </c>
      <c r="AB147" s="92">
        <v>0</v>
      </c>
      <c r="AC147" s="93">
        <v>113.43095651289447</v>
      </c>
      <c r="AD147" s="92">
        <v>112.01242156363624</v>
      </c>
      <c r="AE147" s="92">
        <v>0</v>
      </c>
      <c r="AF147" s="92">
        <v>0</v>
      </c>
      <c r="AG147" s="92">
        <v>0.65728560330740027</v>
      </c>
      <c r="AH147" s="92">
        <v>0.76124934595080862</v>
      </c>
      <c r="AI147" s="95">
        <f t="shared" si="44"/>
        <v>16598.619239280306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406.89148046889312</v>
      </c>
      <c r="C148" s="46">
        <v>56.922647191625714</v>
      </c>
      <c r="D148" s="46">
        <v>3133.7993553634296</v>
      </c>
      <c r="E148" s="46">
        <v>11838.579002748573</v>
      </c>
      <c r="F148" s="236"/>
      <c r="G148" s="46">
        <v>914.4883248145253</v>
      </c>
      <c r="H148" s="47">
        <v>0</v>
      </c>
      <c r="I148" s="48">
        <f t="shared" si="42"/>
        <v>16350.680810587046</v>
      </c>
      <c r="J148" s="1"/>
      <c r="K148" s="49" t="s">
        <v>27</v>
      </c>
      <c r="L148" s="50">
        <v>406.89148046889312</v>
      </c>
      <c r="M148" s="50">
        <v>56.922647191625714</v>
      </c>
      <c r="N148" s="50">
        <v>3133.7993553634296</v>
      </c>
      <c r="O148" s="50">
        <v>11838.579002748573</v>
      </c>
      <c r="P148" s="50">
        <v>2.3500411848042996E-2</v>
      </c>
      <c r="Q148" s="50">
        <v>914.4883248145253</v>
      </c>
      <c r="R148" s="51">
        <v>0</v>
      </c>
      <c r="S148" s="52">
        <f t="shared" si="43"/>
        <v>16350.704310998894</v>
      </c>
      <c r="U148" s="96" t="s">
        <v>27</v>
      </c>
      <c r="V148" s="97">
        <v>10.945229496438722</v>
      </c>
      <c r="W148" s="97">
        <v>395.94625097245444</v>
      </c>
      <c r="X148" s="97">
        <v>914.4883248145253</v>
      </c>
      <c r="Y148" s="97">
        <v>56.922647191625714</v>
      </c>
      <c r="Z148" s="97">
        <v>3133.7993553634296</v>
      </c>
      <c r="AA148" s="97">
        <v>11824.035942845971</v>
      </c>
      <c r="AB148" s="97">
        <v>2.3500411848042996E-2</v>
      </c>
      <c r="AC148" s="98">
        <v>14.543059902600898</v>
      </c>
      <c r="AD148" s="97">
        <v>0</v>
      </c>
      <c r="AE148" s="97">
        <v>14.519101227141363</v>
      </c>
      <c r="AF148" s="97">
        <v>0</v>
      </c>
      <c r="AG148" s="97">
        <v>0</v>
      </c>
      <c r="AH148" s="97">
        <v>2.3958675459539839E-2</v>
      </c>
      <c r="AI148" s="99">
        <f t="shared" si="44"/>
        <v>16350.704310998892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456.29810380514283</v>
      </c>
      <c r="C149" s="43">
        <v>1703.0086712284156</v>
      </c>
      <c r="D149" s="43">
        <v>488.00385656776228</v>
      </c>
      <c r="E149" s="43">
        <v>0</v>
      </c>
      <c r="F149" s="236"/>
      <c r="G149" s="43">
        <v>0</v>
      </c>
      <c r="H149" s="53">
        <v>0</v>
      </c>
      <c r="I149" s="41">
        <f t="shared" si="42"/>
        <v>2647.3106316013209</v>
      </c>
      <c r="J149" s="1"/>
      <c r="K149" s="54" t="s">
        <v>26</v>
      </c>
      <c r="L149" s="43">
        <v>456.29810380514283</v>
      </c>
      <c r="M149" s="43">
        <v>1703.0086712284156</v>
      </c>
      <c r="N149" s="43">
        <v>488.00385656776228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2647.3106316013209</v>
      </c>
      <c r="U149" s="100" t="s">
        <v>26</v>
      </c>
      <c r="V149" s="92">
        <v>449.89098217406547</v>
      </c>
      <c r="W149" s="92">
        <v>0</v>
      </c>
      <c r="X149" s="92">
        <v>0</v>
      </c>
      <c r="Y149" s="92">
        <v>1703.0086712284156</v>
      </c>
      <c r="Z149" s="92">
        <v>488.00385656776228</v>
      </c>
      <c r="AA149" s="92">
        <v>0</v>
      </c>
      <c r="AB149" s="92">
        <v>0</v>
      </c>
      <c r="AC149" s="93">
        <v>6.4071216310772785</v>
      </c>
      <c r="AD149" s="92">
        <v>6.4071216310772785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2647.3106316013204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0</v>
      </c>
      <c r="J150" s="1"/>
      <c r="K150" s="49" t="s">
        <v>23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0</v>
      </c>
      <c r="U150" s="96" t="s">
        <v>62</v>
      </c>
      <c r="V150" s="97">
        <v>0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0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0</v>
      </c>
      <c r="C151" s="43">
        <v>1998.2745413865257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1998.2745413865257</v>
      </c>
      <c r="J151" s="1"/>
      <c r="K151" s="54" t="s">
        <v>24</v>
      </c>
      <c r="L151" s="43">
        <v>0</v>
      </c>
      <c r="M151" s="43">
        <v>1998.2745413865257</v>
      </c>
      <c r="N151" s="43">
        <v>0</v>
      </c>
      <c r="O151" s="43">
        <v>0</v>
      </c>
      <c r="P151" s="43">
        <v>9.2271319886384369</v>
      </c>
      <c r="Q151" s="43">
        <v>0</v>
      </c>
      <c r="R151" s="44">
        <v>0</v>
      </c>
      <c r="S151" s="45">
        <f t="shared" si="43"/>
        <v>2007.501673375164</v>
      </c>
      <c r="U151" s="100" t="s">
        <v>24</v>
      </c>
      <c r="V151" s="92">
        <v>0</v>
      </c>
      <c r="W151" s="92">
        <v>0</v>
      </c>
      <c r="X151" s="92">
        <v>0</v>
      </c>
      <c r="Y151" s="92">
        <v>1998.2745413865257</v>
      </c>
      <c r="Z151" s="92">
        <v>0</v>
      </c>
      <c r="AA151" s="92">
        <v>0</v>
      </c>
      <c r="AB151" s="92">
        <v>9.2271319886384369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2007.501673375164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2450.6302337780699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2450.6302337780699</v>
      </c>
      <c r="J152" s="1"/>
      <c r="K152" s="49" t="s">
        <v>22</v>
      </c>
      <c r="L152" s="50">
        <v>0</v>
      </c>
      <c r="M152" s="50">
        <v>2450.6302337780699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2450.6302337780699</v>
      </c>
      <c r="U152" s="96" t="s">
        <v>63</v>
      </c>
      <c r="V152" s="97">
        <v>0</v>
      </c>
      <c r="W152" s="97">
        <v>0</v>
      </c>
      <c r="X152" s="97">
        <v>0</v>
      </c>
      <c r="Y152" s="97">
        <v>2450.6302337780699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2450.6302337780699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1.5206607772031397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1.5206607772031397</v>
      </c>
      <c r="J153" s="1"/>
      <c r="K153" s="55" t="s">
        <v>66</v>
      </c>
      <c r="L153" s="43">
        <v>1.5206607772031397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1.5206607772031397</v>
      </c>
      <c r="U153" s="101" t="s">
        <v>64</v>
      </c>
      <c r="V153" s="92">
        <v>1.5206607772031397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1.5206607772031397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1.5206607772031397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1.5206607772031397</v>
      </c>
      <c r="J154" s="1"/>
      <c r="K154" s="59" t="s">
        <v>25</v>
      </c>
      <c r="L154" s="60">
        <v>1.5206607772031397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1.5206607772031397</v>
      </c>
      <c r="U154" s="102" t="s">
        <v>68</v>
      </c>
      <c r="V154" s="103">
        <v>1.5206607772031397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1.5206607772031397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3216.4683048426368</v>
      </c>
      <c r="C158" s="75">
        <f t="shared" ref="C158:H158" si="46">SUM(C137:C153)</f>
        <v>20841.56607027075</v>
      </c>
      <c r="D158" s="75">
        <f t="shared" si="46"/>
        <v>4824.6163695379128</v>
      </c>
      <c r="E158" s="75">
        <f t="shared" si="46"/>
        <v>11840.517937384095</v>
      </c>
      <c r="F158" s="75">
        <f t="shared" si="46"/>
        <v>0</v>
      </c>
      <c r="G158" s="75">
        <f t="shared" si="46"/>
        <v>914.4883248145253</v>
      </c>
      <c r="H158" s="76">
        <f t="shared" si="46"/>
        <v>0</v>
      </c>
      <c r="I158" s="41">
        <f t="shared" si="42"/>
        <v>41637.65700684992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3216.4683048426368</v>
      </c>
      <c r="M158" s="75">
        <f t="shared" ref="M158:R158" si="47">SUM(M137:M153)</f>
        <v>20841.56607027075</v>
      </c>
      <c r="N158" s="75">
        <f t="shared" si="47"/>
        <v>4824.6163695379128</v>
      </c>
      <c r="O158" s="75">
        <f t="shared" si="47"/>
        <v>11840.517937384095</v>
      </c>
      <c r="P158" s="75">
        <f t="shared" si="47"/>
        <v>166.83929981197133</v>
      </c>
      <c r="Q158" s="75">
        <f t="shared" si="47"/>
        <v>914.4883248145253</v>
      </c>
      <c r="R158" s="76">
        <f t="shared" si="47"/>
        <v>0</v>
      </c>
      <c r="S158" s="78">
        <f>SUM(L158:R158)</f>
        <v>41804.496306661895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2692.672513545896</v>
      </c>
      <c r="W158" s="111">
        <f t="shared" ref="W158:AH158" si="48">SUM(W137:W153)</f>
        <v>405.37624810202715</v>
      </c>
      <c r="X158" s="111">
        <f t="shared" si="48"/>
        <v>914.4883248145253</v>
      </c>
      <c r="Y158" s="111">
        <f t="shared" si="48"/>
        <v>20841.56607027075</v>
      </c>
      <c r="Z158" s="111">
        <f t="shared" si="48"/>
        <v>4823.9590839346056</v>
      </c>
      <c r="AA158" s="111">
        <f t="shared" si="48"/>
        <v>11825.054885761077</v>
      </c>
      <c r="AB158" s="111">
        <f t="shared" si="48"/>
        <v>166.83929981197133</v>
      </c>
      <c r="AC158" s="111">
        <f t="shared" si="48"/>
        <v>134.53988042103671</v>
      </c>
      <c r="AD158" s="112">
        <f t="shared" si="48"/>
        <v>118.41954319471351</v>
      </c>
      <c r="AE158" s="112">
        <f t="shared" si="48"/>
        <v>14.519101227141363</v>
      </c>
      <c r="AF158" s="112">
        <f t="shared" si="48"/>
        <v>0</v>
      </c>
      <c r="AG158" s="112">
        <f t="shared" si="48"/>
        <v>0.65728560330740027</v>
      </c>
      <c r="AH158" s="112">
        <f t="shared" si="48"/>
        <v>0.94395039587441121</v>
      </c>
      <c r="AI158" s="113">
        <f t="shared" si="44"/>
        <v>41804.496306661895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7.7249022544988236E-2</v>
      </c>
      <c r="C159" s="114">
        <f t="shared" ref="C159:I159" si="49">C158/$I158</f>
        <v>0.50054608180383564</v>
      </c>
      <c r="D159" s="114">
        <f t="shared" si="49"/>
        <v>0.11587146627256674</v>
      </c>
      <c r="E159" s="114">
        <f t="shared" si="49"/>
        <v>0.28437041823549725</v>
      </c>
      <c r="F159" s="114">
        <f t="shared" si="49"/>
        <v>0</v>
      </c>
      <c r="G159" s="114">
        <f t="shared" si="49"/>
        <v>2.196301114311212E-2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7.6940726213942351E-2</v>
      </c>
      <c r="M159" s="82">
        <f t="shared" ref="M159:S159" si="50">M158/$S158</f>
        <v>0.49854843166593715</v>
      </c>
      <c r="N159" s="82">
        <f t="shared" si="50"/>
        <v>0.11540903002744875</v>
      </c>
      <c r="O159" s="82">
        <f t="shared" si="50"/>
        <v>0.28323551252780454</v>
      </c>
      <c r="P159" s="82">
        <f t="shared" si="50"/>
        <v>3.9909415147141502E-3</v>
      </c>
      <c r="Q159" s="82">
        <f t="shared" si="50"/>
        <v>2.1875358050152945E-2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6.4669165056595701E-2</v>
      </c>
      <c r="W159" s="118">
        <f t="shared" ref="W159:AC159" si="51">W158/$I158</f>
        <v>9.73580833415621E-3</v>
      </c>
      <c r="X159" s="118">
        <f t="shared" si="51"/>
        <v>2.196301114311212E-2</v>
      </c>
      <c r="Y159" s="118">
        <f t="shared" si="51"/>
        <v>0.50054608180383564</v>
      </c>
      <c r="Z159" s="118">
        <f t="shared" si="51"/>
        <v>0.11585568042747947</v>
      </c>
      <c r="AA159" s="118">
        <f t="shared" si="51"/>
        <v>0.28399904643567497</v>
      </c>
      <c r="AB159" s="118">
        <f t="shared" si="51"/>
        <v>4.0069329497700642E-3</v>
      </c>
      <c r="AC159" s="118">
        <f t="shared" si="51"/>
        <v>3.2312067991458597E-3</v>
      </c>
      <c r="AD159" s="118">
        <f t="shared" ref="AD159:AH159" si="52">AD158/$AI158</f>
        <v>2.8326987203967906E-3</v>
      </c>
      <c r="AE159" s="118">
        <f t="shared" si="52"/>
        <v>3.4730956021177136E-4</v>
      </c>
      <c r="AF159" s="118">
        <f t="shared" si="52"/>
        <v>0</v>
      </c>
      <c r="AG159" s="118">
        <f t="shared" si="52"/>
        <v>1.5722844702775581E-5</v>
      </c>
      <c r="AH159" s="118">
        <f t="shared" si="52"/>
        <v>2.2580116477183456E-5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6.8741503993580673E-5</v>
      </c>
      <c r="E163" s="39">
        <v>0</v>
      </c>
      <c r="F163" s="235"/>
      <c r="G163" s="39">
        <v>0</v>
      </c>
      <c r="H163" s="40">
        <v>0</v>
      </c>
      <c r="I163" s="41">
        <f>SUM(B163:H163)</f>
        <v>6.8741503993580673E-5</v>
      </c>
      <c r="J163" s="1"/>
      <c r="K163" s="88" t="s">
        <v>7</v>
      </c>
      <c r="L163" s="39">
        <v>0</v>
      </c>
      <c r="M163" s="39">
        <v>0</v>
      </c>
      <c r="N163" s="39">
        <v>6.8741503993580673E-5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6.8741503993580673E-5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6.8741503993580673E-5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6.8741503993580673E-5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125.5907113518135</v>
      </c>
      <c r="E165" s="43">
        <v>0</v>
      </c>
      <c r="F165" s="236"/>
      <c r="G165" s="43">
        <v>0</v>
      </c>
      <c r="H165" s="53">
        <v>0</v>
      </c>
      <c r="I165" s="41">
        <f t="shared" si="53"/>
        <v>125.5907113518135</v>
      </c>
      <c r="J165" s="1"/>
      <c r="K165" s="54" t="s">
        <v>10</v>
      </c>
      <c r="L165" s="43">
        <v>0</v>
      </c>
      <c r="M165" s="43">
        <v>0</v>
      </c>
      <c r="N165" s="43">
        <v>125.5907113518135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125.5907113518135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125.5907113518135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125.5907113518135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25.613684598927705</v>
      </c>
      <c r="C167" s="43">
        <v>0</v>
      </c>
      <c r="D167" s="43">
        <v>162.31035055369873</v>
      </c>
      <c r="E167" s="43">
        <v>0</v>
      </c>
      <c r="F167" s="236"/>
      <c r="G167" s="43">
        <v>0</v>
      </c>
      <c r="H167" s="53">
        <v>0</v>
      </c>
      <c r="I167" s="41">
        <f t="shared" si="53"/>
        <v>187.92403515262643</v>
      </c>
      <c r="J167" s="1"/>
      <c r="K167" s="54" t="s">
        <v>16</v>
      </c>
      <c r="L167" s="43">
        <v>25.613684598927705</v>
      </c>
      <c r="M167" s="43">
        <v>0</v>
      </c>
      <c r="N167" s="43">
        <v>162.31035055369873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187.92403515262643</v>
      </c>
      <c r="U167" s="100" t="s">
        <v>16</v>
      </c>
      <c r="V167" s="92">
        <v>25.613684598927705</v>
      </c>
      <c r="W167" s="92">
        <v>0</v>
      </c>
      <c r="X167" s="92">
        <v>0</v>
      </c>
      <c r="Y167" s="92">
        <v>0</v>
      </c>
      <c r="Z167" s="92">
        <v>162.31035055369873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187.92403515262643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0.39173865524698875</v>
      </c>
      <c r="C168" s="46">
        <v>0</v>
      </c>
      <c r="D168" s="46">
        <v>0</v>
      </c>
      <c r="E168" s="46">
        <v>0</v>
      </c>
      <c r="F168" s="236"/>
      <c r="G168" s="46">
        <v>0</v>
      </c>
      <c r="H168" s="47">
        <v>0</v>
      </c>
      <c r="I168" s="48">
        <f t="shared" si="53"/>
        <v>0.39173865524698875</v>
      </c>
      <c r="J168" s="1"/>
      <c r="K168" s="49" t="s">
        <v>15</v>
      </c>
      <c r="L168" s="50">
        <v>0.39173865524698875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0.39173865524698875</v>
      </c>
      <c r="U168" s="96" t="s">
        <v>59</v>
      </c>
      <c r="V168" s="97">
        <v>0.39173865524698875</v>
      </c>
      <c r="W168" s="97">
        <v>0</v>
      </c>
      <c r="X168" s="97">
        <v>0</v>
      </c>
      <c r="Y168" s="97">
        <v>0</v>
      </c>
      <c r="Z168" s="97">
        <v>0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0.39173865524698875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0.75398732415220526</v>
      </c>
      <c r="F169" s="236"/>
      <c r="G169" s="43">
        <v>0</v>
      </c>
      <c r="H169" s="53">
        <v>0</v>
      </c>
      <c r="I169" s="41">
        <f t="shared" si="53"/>
        <v>0.75398732415220526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0.75398732415220526</v>
      </c>
      <c r="P169" s="43">
        <v>110.20703959825497</v>
      </c>
      <c r="Q169" s="43">
        <v>0</v>
      </c>
      <c r="R169" s="44">
        <v>0</v>
      </c>
      <c r="S169" s="45">
        <f t="shared" si="54"/>
        <v>110.96102692240717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0.13438759711250484</v>
      </c>
      <c r="AB169" s="92">
        <v>110.20703959825497</v>
      </c>
      <c r="AC169" s="93">
        <v>0.61959972703970045</v>
      </c>
      <c r="AD169" s="92">
        <v>0</v>
      </c>
      <c r="AE169" s="92">
        <v>0</v>
      </c>
      <c r="AF169" s="92">
        <v>0</v>
      </c>
      <c r="AG169" s="92">
        <v>0</v>
      </c>
      <c r="AH169" s="92">
        <v>0.61959972703970045</v>
      </c>
      <c r="AI169" s="95">
        <f t="shared" si="55"/>
        <v>110.96102692240717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8.8327137123667434</v>
      </c>
      <c r="Q170" s="50">
        <v>0</v>
      </c>
      <c r="R170" s="51">
        <v>0</v>
      </c>
      <c r="S170" s="52">
        <f t="shared" si="54"/>
        <v>8.8327137123667434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8.8327137123667434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8.8327137123667434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0</v>
      </c>
      <c r="E171" s="43">
        <v>0</v>
      </c>
      <c r="F171" s="236"/>
      <c r="G171" s="43">
        <v>0</v>
      </c>
      <c r="H171" s="53">
        <v>0</v>
      </c>
      <c r="I171" s="41">
        <f t="shared" si="53"/>
        <v>0</v>
      </c>
      <c r="J171" s="1"/>
      <c r="K171" s="54" t="s">
        <v>61</v>
      </c>
      <c r="L171" s="43">
        <v>0</v>
      </c>
      <c r="M171" s="43">
        <v>0</v>
      </c>
      <c r="N171" s="43">
        <v>0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0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0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0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0</v>
      </c>
      <c r="C172" s="46">
        <v>0</v>
      </c>
      <c r="D172" s="46">
        <v>23.078765694149702</v>
      </c>
      <c r="E172" s="46">
        <v>0</v>
      </c>
      <c r="F172" s="236"/>
      <c r="G172" s="46">
        <v>0</v>
      </c>
      <c r="H172" s="47">
        <v>0</v>
      </c>
      <c r="I172" s="48">
        <f t="shared" si="53"/>
        <v>23.078765694149702</v>
      </c>
      <c r="J172" s="1"/>
      <c r="K172" s="49" t="s">
        <v>17</v>
      </c>
      <c r="L172" s="50">
        <v>0</v>
      </c>
      <c r="M172" s="50">
        <v>0</v>
      </c>
      <c r="N172" s="50">
        <v>23.078765694149702</v>
      </c>
      <c r="O172" s="50">
        <v>0</v>
      </c>
      <c r="P172" s="50">
        <v>0</v>
      </c>
      <c r="Q172" s="50">
        <v>0</v>
      </c>
      <c r="R172" s="51">
        <v>0</v>
      </c>
      <c r="S172" s="52">
        <f t="shared" si="54"/>
        <v>23.078765694149702</v>
      </c>
      <c r="U172" s="96" t="s">
        <v>17</v>
      </c>
      <c r="V172" s="97">
        <v>0</v>
      </c>
      <c r="W172" s="97">
        <v>0</v>
      </c>
      <c r="X172" s="97">
        <v>0</v>
      </c>
      <c r="Y172" s="97">
        <v>0</v>
      </c>
      <c r="Z172" s="97">
        <v>23.078765694149702</v>
      </c>
      <c r="AA172" s="97">
        <v>0</v>
      </c>
      <c r="AB172" s="97">
        <v>0</v>
      </c>
      <c r="AC172" s="98">
        <v>0</v>
      </c>
      <c r="AD172" s="97">
        <v>0</v>
      </c>
      <c r="AE172" s="97">
        <v>0</v>
      </c>
      <c r="AF172" s="97">
        <v>0</v>
      </c>
      <c r="AG172" s="97">
        <v>0</v>
      </c>
      <c r="AH172" s="97">
        <v>0</v>
      </c>
      <c r="AI172" s="99">
        <f t="shared" si="55"/>
        <v>23.078765694149702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355.08777913849957</v>
      </c>
      <c r="C173" s="43">
        <v>0</v>
      </c>
      <c r="D173" s="43">
        <v>4087.3167836228686</v>
      </c>
      <c r="E173" s="43">
        <v>74.042580676886615</v>
      </c>
      <c r="F173" s="236"/>
      <c r="G173" s="43">
        <v>0</v>
      </c>
      <c r="H173" s="53">
        <v>0</v>
      </c>
      <c r="I173" s="41">
        <f t="shared" si="53"/>
        <v>4516.447143438254</v>
      </c>
      <c r="J173" s="1"/>
      <c r="K173" s="54" t="s">
        <v>19</v>
      </c>
      <c r="L173" s="43">
        <v>355.08777913849957</v>
      </c>
      <c r="M173" s="43">
        <v>0</v>
      </c>
      <c r="N173" s="43">
        <v>4087.3167836228686</v>
      </c>
      <c r="O173" s="43">
        <v>74.042580676886615</v>
      </c>
      <c r="P173" s="43">
        <v>0</v>
      </c>
      <c r="Q173" s="43">
        <v>0</v>
      </c>
      <c r="R173" s="44">
        <v>0</v>
      </c>
      <c r="S173" s="45">
        <f t="shared" si="54"/>
        <v>4516.447143438254</v>
      </c>
      <c r="U173" s="100" t="s">
        <v>89</v>
      </c>
      <c r="V173" s="92">
        <v>355.08777913849957</v>
      </c>
      <c r="W173" s="92">
        <v>0</v>
      </c>
      <c r="X173" s="92">
        <v>0</v>
      </c>
      <c r="Y173" s="92">
        <v>0</v>
      </c>
      <c r="Z173" s="92">
        <v>3241.1158616013086</v>
      </c>
      <c r="AA173" s="92">
        <v>74.042580676886615</v>
      </c>
      <c r="AB173" s="92">
        <v>0</v>
      </c>
      <c r="AC173" s="93">
        <v>846.20092202156002</v>
      </c>
      <c r="AD173" s="92">
        <v>0</v>
      </c>
      <c r="AE173" s="92">
        <v>0</v>
      </c>
      <c r="AF173" s="92">
        <v>0</v>
      </c>
      <c r="AG173" s="92">
        <v>846.20092202156002</v>
      </c>
      <c r="AH173" s="92">
        <v>0</v>
      </c>
      <c r="AI173" s="95">
        <f t="shared" si="55"/>
        <v>4516.4471434382549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114.18463095888548</v>
      </c>
      <c r="C174" s="46">
        <v>14.196320372561342</v>
      </c>
      <c r="D174" s="46">
        <v>557.96786818733597</v>
      </c>
      <c r="E174" s="46">
        <v>2545.0739216263769</v>
      </c>
      <c r="F174" s="236"/>
      <c r="G174" s="46">
        <v>233.95388079108199</v>
      </c>
      <c r="H174" s="47">
        <v>0</v>
      </c>
      <c r="I174" s="48">
        <f t="shared" si="53"/>
        <v>3465.3766219362419</v>
      </c>
      <c r="J174" s="1"/>
      <c r="K174" s="49" t="s">
        <v>27</v>
      </c>
      <c r="L174" s="50">
        <v>114.18463095888548</v>
      </c>
      <c r="M174" s="50">
        <v>14.196320372561342</v>
      </c>
      <c r="N174" s="50">
        <v>557.96786818733597</v>
      </c>
      <c r="O174" s="50">
        <v>2545.0739216263769</v>
      </c>
      <c r="P174" s="50">
        <v>0.14945907526408814</v>
      </c>
      <c r="Q174" s="50">
        <v>233.95388079108199</v>
      </c>
      <c r="R174" s="51">
        <v>0</v>
      </c>
      <c r="S174" s="52">
        <f t="shared" si="54"/>
        <v>3465.526081011506</v>
      </c>
      <c r="U174" s="96" t="s">
        <v>27</v>
      </c>
      <c r="V174" s="97">
        <v>30.902355886464413</v>
      </c>
      <c r="W174" s="97">
        <v>83.282275072421058</v>
      </c>
      <c r="X174" s="97">
        <v>233.95388079108199</v>
      </c>
      <c r="Y174" s="97">
        <v>14.196320372561342</v>
      </c>
      <c r="Z174" s="97">
        <v>557.96786818733597</v>
      </c>
      <c r="AA174" s="97">
        <v>2544.9264897517687</v>
      </c>
      <c r="AB174" s="97">
        <v>0.14945907526408814</v>
      </c>
      <c r="AC174" s="98">
        <v>0.14743187460809926</v>
      </c>
      <c r="AD174" s="97">
        <v>0</v>
      </c>
      <c r="AE174" s="97">
        <v>0</v>
      </c>
      <c r="AF174" s="97">
        <v>0</v>
      </c>
      <c r="AG174" s="97">
        <v>0</v>
      </c>
      <c r="AH174" s="97">
        <v>0.14743187460809926</v>
      </c>
      <c r="AI174" s="99">
        <f t="shared" si="55"/>
        <v>3465.526081011506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64.866348484514447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64.866348484514447</v>
      </c>
      <c r="J175" s="1"/>
      <c r="K175" s="54" t="s">
        <v>26</v>
      </c>
      <c r="L175" s="43">
        <v>64.866348484514447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64.866348484514447</v>
      </c>
      <c r="U175" s="100" t="s">
        <v>26</v>
      </c>
      <c r="V175" s="92">
        <v>64.866348484514447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64.866348484514447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0</v>
      </c>
      <c r="C177" s="43">
        <v>0</v>
      </c>
      <c r="D177" s="43">
        <v>0</v>
      </c>
      <c r="E177" s="43">
        <v>43.903702240835393</v>
      </c>
      <c r="F177" s="236"/>
      <c r="G177" s="43">
        <v>0</v>
      </c>
      <c r="H177" s="53">
        <v>0</v>
      </c>
      <c r="I177" s="41">
        <f t="shared" si="53"/>
        <v>43.903702240835393</v>
      </c>
      <c r="J177" s="1"/>
      <c r="K177" s="54" t="s">
        <v>24</v>
      </c>
      <c r="L177" s="43">
        <v>0</v>
      </c>
      <c r="M177" s="43">
        <v>0</v>
      </c>
      <c r="N177" s="43">
        <v>0</v>
      </c>
      <c r="O177" s="43">
        <v>43.903702240835393</v>
      </c>
      <c r="P177" s="43">
        <v>6.3800238049411284</v>
      </c>
      <c r="Q177" s="43">
        <v>0</v>
      </c>
      <c r="R177" s="44">
        <v>0</v>
      </c>
      <c r="S177" s="45">
        <f t="shared" si="54"/>
        <v>50.283726045776518</v>
      </c>
      <c r="U177" s="100" t="s">
        <v>24</v>
      </c>
      <c r="V177" s="92">
        <v>0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6.3800238049411284</v>
      </c>
      <c r="AC177" s="93">
        <v>43.903702240835393</v>
      </c>
      <c r="AD177" s="92">
        <v>0</v>
      </c>
      <c r="AE177" s="92">
        <v>0</v>
      </c>
      <c r="AF177" s="92">
        <v>0</v>
      </c>
      <c r="AG177" s="92">
        <v>0</v>
      </c>
      <c r="AH177" s="92">
        <v>43.903702240835393</v>
      </c>
      <c r="AI177" s="95">
        <f t="shared" si="55"/>
        <v>50.283726045776518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173.99781868599999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173.99781868599999</v>
      </c>
      <c r="J178" s="1"/>
      <c r="K178" s="49" t="s">
        <v>22</v>
      </c>
      <c r="L178" s="50">
        <v>173.99781868599999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173.99781868599999</v>
      </c>
      <c r="U178" s="96" t="s">
        <v>63</v>
      </c>
      <c r="V178" s="97">
        <v>173.99781868599999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173.99781868599999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734.14200052207411</v>
      </c>
      <c r="C184" s="75">
        <f t="shared" ref="C184:H184" si="57">SUM(C163:C179)</f>
        <v>14.196320372561342</v>
      </c>
      <c r="D184" s="75">
        <f t="shared" si="57"/>
        <v>4956.26454815137</v>
      </c>
      <c r="E184" s="75">
        <f t="shared" si="57"/>
        <v>2663.7741918682509</v>
      </c>
      <c r="F184" s="75">
        <f t="shared" si="57"/>
        <v>0</v>
      </c>
      <c r="G184" s="75">
        <f t="shared" si="57"/>
        <v>233.95388079108199</v>
      </c>
      <c r="H184" s="76">
        <f t="shared" si="57"/>
        <v>0</v>
      </c>
      <c r="I184" s="41">
        <f t="shared" si="53"/>
        <v>8602.330941705337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734.14200052207411</v>
      </c>
      <c r="M184" s="75">
        <f t="shared" ref="M184:R184" si="58">SUM(M163:M179)</f>
        <v>14.196320372561342</v>
      </c>
      <c r="N184" s="75">
        <f t="shared" si="58"/>
        <v>4956.26454815137</v>
      </c>
      <c r="O184" s="75">
        <f t="shared" si="58"/>
        <v>2663.7741918682509</v>
      </c>
      <c r="P184" s="75">
        <f t="shared" si="58"/>
        <v>125.56923619082693</v>
      </c>
      <c r="Q184" s="75">
        <f t="shared" si="58"/>
        <v>233.95388079108199</v>
      </c>
      <c r="R184" s="76">
        <f t="shared" si="58"/>
        <v>0</v>
      </c>
      <c r="S184" s="78">
        <f t="shared" si="54"/>
        <v>8727.9001778961647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650.85972544965307</v>
      </c>
      <c r="W184" s="111">
        <f t="shared" ref="W184:AH184" si="59">SUM(W163:W179)</f>
        <v>83.282275072421058</v>
      </c>
      <c r="X184" s="111">
        <f t="shared" si="59"/>
        <v>233.95388079108199</v>
      </c>
      <c r="Y184" s="111">
        <f t="shared" si="59"/>
        <v>14.196320372561342</v>
      </c>
      <c r="Z184" s="111">
        <f t="shared" si="59"/>
        <v>4110.0636261298105</v>
      </c>
      <c r="AA184" s="111">
        <f t="shared" si="59"/>
        <v>2619.1034580257678</v>
      </c>
      <c r="AB184" s="111">
        <f t="shared" si="59"/>
        <v>125.56923619082693</v>
      </c>
      <c r="AC184" s="111">
        <f t="shared" si="59"/>
        <v>890.87165586404319</v>
      </c>
      <c r="AD184" s="112">
        <f t="shared" si="59"/>
        <v>0</v>
      </c>
      <c r="AE184" s="112">
        <f t="shared" si="59"/>
        <v>0</v>
      </c>
      <c r="AF184" s="112">
        <f t="shared" si="59"/>
        <v>0</v>
      </c>
      <c r="AG184" s="112">
        <f t="shared" si="59"/>
        <v>846.20092202156002</v>
      </c>
      <c r="AH184" s="112">
        <f t="shared" si="59"/>
        <v>44.670733842483195</v>
      </c>
      <c r="AI184" s="113">
        <f t="shared" si="55"/>
        <v>8727.9001778961665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8.5342217765983427E-2</v>
      </c>
      <c r="C185" s="114">
        <f t="shared" ref="C185:I185" si="60">C184/$I184</f>
        <v>1.6502876335221584E-3</v>
      </c>
      <c r="D185" s="114">
        <f t="shared" si="60"/>
        <v>0.57615367064323075</v>
      </c>
      <c r="E185" s="114">
        <f t="shared" si="60"/>
        <v>0.30965725568100277</v>
      </c>
      <c r="F185" s="114">
        <f t="shared" si="60"/>
        <v>0</v>
      </c>
      <c r="G185" s="114">
        <f t="shared" si="60"/>
        <v>2.7196568276261025E-2</v>
      </c>
      <c r="H185" s="115">
        <f t="shared" si="60"/>
        <v>0</v>
      </c>
      <c r="I185" s="116">
        <f t="shared" si="60"/>
        <v>1</v>
      </c>
      <c r="J185"/>
      <c r="K185" s="81" t="s">
        <v>87</v>
      </c>
      <c r="L185" s="82">
        <f>L184/$S184</f>
        <v>8.4114390123448568E-2</v>
      </c>
      <c r="M185" s="82">
        <f t="shared" ref="M185:S185" si="61">M184/$S184</f>
        <v>1.6265447682953821E-3</v>
      </c>
      <c r="N185" s="82">
        <f t="shared" si="61"/>
        <v>0.56786448597376871</v>
      </c>
      <c r="O185" s="82">
        <f t="shared" si="61"/>
        <v>0.30520218352340805</v>
      </c>
      <c r="P185" s="82">
        <f t="shared" si="61"/>
        <v>1.4387107280263949E-2</v>
      </c>
      <c r="Q185" s="82">
        <f t="shared" si="61"/>
        <v>2.6805288330815431E-2</v>
      </c>
      <c r="R185" s="83">
        <f t="shared" si="61"/>
        <v>0</v>
      </c>
      <c r="S185" s="84">
        <f t="shared" si="61"/>
        <v>1</v>
      </c>
      <c r="U185" s="117" t="s">
        <v>87</v>
      </c>
      <c r="V185" s="118">
        <f>V184/$I184</f>
        <v>7.5660856326067574E-2</v>
      </c>
      <c r="W185" s="118">
        <f t="shared" ref="W185:AC185" si="62">W184/$I184</f>
        <v>9.6813614399158514E-3</v>
      </c>
      <c r="X185" s="118">
        <f t="shared" si="62"/>
        <v>2.7196568276261025E-2</v>
      </c>
      <c r="Y185" s="118">
        <f t="shared" si="62"/>
        <v>1.6502876335221584E-3</v>
      </c>
      <c r="Z185" s="118">
        <f t="shared" si="62"/>
        <v>0.47778487644594458</v>
      </c>
      <c r="AA185" s="118">
        <f t="shared" si="62"/>
        <v>0.30446439177641699</v>
      </c>
      <c r="AB185" s="118">
        <f t="shared" si="62"/>
        <v>1.4597117576824348E-2</v>
      </c>
      <c r="AC185" s="118">
        <f t="shared" si="62"/>
        <v>0.10356165810187205</v>
      </c>
      <c r="AD185" s="118">
        <f t="shared" ref="AD185:AH185" si="63">AD184/$AI184</f>
        <v>0</v>
      </c>
      <c r="AE185" s="118">
        <f t="shared" si="63"/>
        <v>0</v>
      </c>
      <c r="AF185" s="118">
        <f t="shared" si="63"/>
        <v>0</v>
      </c>
      <c r="AG185" s="118">
        <f t="shared" si="63"/>
        <v>9.6953551802139673E-2</v>
      </c>
      <c r="AH185" s="118">
        <f t="shared" si="63"/>
        <v>5.1181536144987091E-3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0</v>
      </c>
      <c r="C189" s="39">
        <v>0</v>
      </c>
      <c r="D189" s="39">
        <v>874.05382491058776</v>
      </c>
      <c r="E189" s="39">
        <v>0</v>
      </c>
      <c r="F189" s="235"/>
      <c r="G189" s="39">
        <v>0</v>
      </c>
      <c r="H189" s="40">
        <v>0</v>
      </c>
      <c r="I189" s="41">
        <f>SUM(B189:H189)</f>
        <v>874.05382491058776</v>
      </c>
      <c r="J189" s="1"/>
      <c r="K189" s="88" t="s">
        <v>7</v>
      </c>
      <c r="L189" s="39">
        <v>0</v>
      </c>
      <c r="M189" s="39">
        <v>0</v>
      </c>
      <c r="N189" s="39">
        <v>874.05382491058776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874.05382491058776</v>
      </c>
      <c r="U189" s="91" t="s">
        <v>7</v>
      </c>
      <c r="V189" s="92">
        <v>0</v>
      </c>
      <c r="W189" s="92">
        <v>0</v>
      </c>
      <c r="X189" s="92">
        <v>0</v>
      </c>
      <c r="Y189" s="92">
        <v>0</v>
      </c>
      <c r="Z189" s="92">
        <v>874.05382491058776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874.05382491058776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1907.5814442697688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1907.5814442697688</v>
      </c>
      <c r="J190" s="1"/>
      <c r="K190" s="49" t="s">
        <v>8</v>
      </c>
      <c r="L190" s="50">
        <v>0</v>
      </c>
      <c r="M190" s="50">
        <v>0</v>
      </c>
      <c r="N190" s="50">
        <v>1907.5814442697688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1907.5814442697688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1907.5814442697688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1907.5814442697688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0.3866538804834514</v>
      </c>
      <c r="E191" s="43">
        <v>0</v>
      </c>
      <c r="F191" s="236"/>
      <c r="G191" s="43">
        <v>0</v>
      </c>
      <c r="H191" s="53">
        <v>0</v>
      </c>
      <c r="I191" s="41">
        <f t="shared" si="64"/>
        <v>0.3866538804834514</v>
      </c>
      <c r="J191" s="1"/>
      <c r="K191" s="54" t="s">
        <v>10</v>
      </c>
      <c r="L191" s="43">
        <v>0</v>
      </c>
      <c r="M191" s="43">
        <v>0</v>
      </c>
      <c r="N191" s="43">
        <v>0.3866538804834514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0.3866538804834514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0.3866538804834514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0.3866538804834514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1479.41599618686</v>
      </c>
      <c r="E192" s="46">
        <v>0</v>
      </c>
      <c r="F192" s="236"/>
      <c r="G192" s="46">
        <v>0</v>
      </c>
      <c r="H192" s="47">
        <v>0</v>
      </c>
      <c r="I192" s="48">
        <f t="shared" si="64"/>
        <v>1479.41599618686</v>
      </c>
      <c r="J192" s="1"/>
      <c r="K192" s="49" t="s">
        <v>58</v>
      </c>
      <c r="L192" s="50">
        <v>0</v>
      </c>
      <c r="M192" s="50">
        <v>0</v>
      </c>
      <c r="N192" s="50">
        <v>1479.41599618686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1479.41599618686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1479.41599618686</v>
      </c>
      <c r="AA192" s="97">
        <v>0</v>
      </c>
      <c r="AB192" s="97">
        <v>0</v>
      </c>
      <c r="AC192" s="98">
        <v>0</v>
      </c>
      <c r="AD192" s="97">
        <v>0</v>
      </c>
      <c r="AE192" s="97">
        <v>0</v>
      </c>
      <c r="AF192" s="97">
        <v>0</v>
      </c>
      <c r="AG192" s="97">
        <v>0</v>
      </c>
      <c r="AH192" s="97">
        <v>0</v>
      </c>
      <c r="AI192" s="99">
        <f t="shared" si="66"/>
        <v>1479.41599618686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7.1397775896141251</v>
      </c>
      <c r="C193" s="43">
        <v>2.6679607899518802</v>
      </c>
      <c r="D193" s="43">
        <v>935.66442327096411</v>
      </c>
      <c r="E193" s="43">
        <v>0</v>
      </c>
      <c r="F193" s="236"/>
      <c r="G193" s="43">
        <v>0</v>
      </c>
      <c r="H193" s="53">
        <v>0</v>
      </c>
      <c r="I193" s="41">
        <f t="shared" si="64"/>
        <v>945.4721616505301</v>
      </c>
      <c r="J193" s="1"/>
      <c r="K193" s="54" t="s">
        <v>16</v>
      </c>
      <c r="L193" s="43">
        <v>7.1397775896141251</v>
      </c>
      <c r="M193" s="43">
        <v>2.6679607899518802</v>
      </c>
      <c r="N193" s="43">
        <v>935.66442327096411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945.4721616505301</v>
      </c>
      <c r="U193" s="100" t="s">
        <v>16</v>
      </c>
      <c r="V193" s="92">
        <v>7.1397775896141251</v>
      </c>
      <c r="W193" s="92">
        <v>0</v>
      </c>
      <c r="X193" s="92">
        <v>0</v>
      </c>
      <c r="Y193" s="92">
        <v>2.6679607899518802</v>
      </c>
      <c r="Z193" s="92">
        <v>922.60795458802374</v>
      </c>
      <c r="AA193" s="92">
        <v>0</v>
      </c>
      <c r="AB193" s="92">
        <v>0</v>
      </c>
      <c r="AC193" s="93">
        <v>13.056468682940363</v>
      </c>
      <c r="AD193" s="94">
        <v>0</v>
      </c>
      <c r="AE193" s="94">
        <v>0</v>
      </c>
      <c r="AF193" s="94">
        <v>0</v>
      </c>
      <c r="AG193" s="94">
        <v>13.056468682940363</v>
      </c>
      <c r="AH193" s="94">
        <v>0</v>
      </c>
      <c r="AI193" s="95">
        <f t="shared" si="66"/>
        <v>945.4721616505301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21.020729566247642</v>
      </c>
      <c r="C194" s="46">
        <v>0</v>
      </c>
      <c r="D194" s="46">
        <v>32.847274331287167</v>
      </c>
      <c r="E194" s="46">
        <v>0</v>
      </c>
      <c r="F194" s="236"/>
      <c r="G194" s="46">
        <v>0</v>
      </c>
      <c r="H194" s="47">
        <v>0</v>
      </c>
      <c r="I194" s="48">
        <f t="shared" si="64"/>
        <v>53.868003897534805</v>
      </c>
      <c r="J194" s="1"/>
      <c r="K194" s="49" t="s">
        <v>15</v>
      </c>
      <c r="L194" s="50">
        <v>21.020729566247642</v>
      </c>
      <c r="M194" s="50">
        <v>0</v>
      </c>
      <c r="N194" s="50">
        <v>32.847274331287167</v>
      </c>
      <c r="O194" s="50">
        <v>0</v>
      </c>
      <c r="P194" s="50">
        <v>0</v>
      </c>
      <c r="Q194" s="50">
        <v>0</v>
      </c>
      <c r="R194" s="51">
        <v>0</v>
      </c>
      <c r="S194" s="52">
        <f t="shared" si="65"/>
        <v>53.868003897534805</v>
      </c>
      <c r="U194" s="96" t="s">
        <v>59</v>
      </c>
      <c r="V194" s="97">
        <v>21.020729566247642</v>
      </c>
      <c r="W194" s="97">
        <v>0</v>
      </c>
      <c r="X194" s="97">
        <v>0</v>
      </c>
      <c r="Y194" s="97">
        <v>0</v>
      </c>
      <c r="Z194" s="97">
        <v>32.847274331287167</v>
      </c>
      <c r="AA194" s="97">
        <v>0</v>
      </c>
      <c r="AB194" s="97">
        <v>0</v>
      </c>
      <c r="AC194" s="98">
        <v>0</v>
      </c>
      <c r="AD194" s="97">
        <v>0</v>
      </c>
      <c r="AE194" s="97">
        <v>0</v>
      </c>
      <c r="AF194" s="97">
        <v>0</v>
      </c>
      <c r="AG194" s="97">
        <v>0</v>
      </c>
      <c r="AH194" s="97">
        <v>0</v>
      </c>
      <c r="AI194" s="99">
        <f t="shared" si="66"/>
        <v>53.868003897534805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0</v>
      </c>
      <c r="E195" s="43">
        <v>148.10843737014426</v>
      </c>
      <c r="F195" s="236"/>
      <c r="G195" s="43">
        <v>0</v>
      </c>
      <c r="H195" s="53">
        <v>0</v>
      </c>
      <c r="I195" s="41">
        <f t="shared" si="64"/>
        <v>148.10843737014426</v>
      </c>
      <c r="J195" s="1"/>
      <c r="K195" s="54" t="s">
        <v>60</v>
      </c>
      <c r="L195" s="43">
        <v>0</v>
      </c>
      <c r="M195" s="43">
        <v>0</v>
      </c>
      <c r="N195" s="43">
        <v>0</v>
      </c>
      <c r="O195" s="43">
        <v>148.10843737014426</v>
      </c>
      <c r="P195" s="43">
        <v>2484.2411622328827</v>
      </c>
      <c r="Q195" s="43">
        <v>0</v>
      </c>
      <c r="R195" s="44">
        <v>0</v>
      </c>
      <c r="S195" s="45">
        <f t="shared" si="65"/>
        <v>2632.3495996030269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32.893283743993535</v>
      </c>
      <c r="AB195" s="92">
        <v>2484.2411622328827</v>
      </c>
      <c r="AC195" s="93">
        <v>115.21515362615072</v>
      </c>
      <c r="AD195" s="92">
        <v>0</v>
      </c>
      <c r="AE195" s="92">
        <v>0</v>
      </c>
      <c r="AF195" s="92">
        <v>0</v>
      </c>
      <c r="AG195" s="92">
        <v>0</v>
      </c>
      <c r="AH195" s="92">
        <v>115.21515362615072</v>
      </c>
      <c r="AI195" s="95">
        <f t="shared" si="66"/>
        <v>2632.3495996030269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/>
      <c r="G196" s="46">
        <v>0</v>
      </c>
      <c r="H196" s="47">
        <v>0</v>
      </c>
      <c r="I196" s="48">
        <f t="shared" si="64"/>
        <v>0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0</v>
      </c>
      <c r="P196" s="50">
        <v>5.6839153327296579</v>
      </c>
      <c r="Q196" s="50">
        <v>0</v>
      </c>
      <c r="R196" s="51">
        <v>0</v>
      </c>
      <c r="S196" s="52">
        <f t="shared" si="65"/>
        <v>5.6839153327296579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5.6839153327296579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5.6839153327296579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0</v>
      </c>
      <c r="E197" s="43">
        <v>0</v>
      </c>
      <c r="F197" s="236"/>
      <c r="G197" s="43">
        <v>0</v>
      </c>
      <c r="H197" s="53">
        <v>0</v>
      </c>
      <c r="I197" s="41">
        <f t="shared" si="64"/>
        <v>0</v>
      </c>
      <c r="J197" s="1"/>
      <c r="K197" s="54" t="s">
        <v>61</v>
      </c>
      <c r="L197" s="43">
        <v>0</v>
      </c>
      <c r="M197" s="43">
        <v>0</v>
      </c>
      <c r="N197" s="43">
        <v>0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0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0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0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10.259102652697138</v>
      </c>
      <c r="C198" s="46">
        <v>0</v>
      </c>
      <c r="D198" s="46">
        <v>62.336021769336412</v>
      </c>
      <c r="E198" s="46">
        <v>3.6549628615259984</v>
      </c>
      <c r="F198" s="236"/>
      <c r="G198" s="46">
        <v>0</v>
      </c>
      <c r="H198" s="47">
        <v>0</v>
      </c>
      <c r="I198" s="48">
        <f t="shared" si="64"/>
        <v>76.250087283559552</v>
      </c>
      <c r="J198" s="1"/>
      <c r="K198" s="49" t="s">
        <v>17</v>
      </c>
      <c r="L198" s="50">
        <v>10.259102652697138</v>
      </c>
      <c r="M198" s="50">
        <v>0</v>
      </c>
      <c r="N198" s="50">
        <v>62.336021769336412</v>
      </c>
      <c r="O198" s="50">
        <v>3.6549628615259984</v>
      </c>
      <c r="P198" s="50">
        <v>0.46</v>
      </c>
      <c r="Q198" s="50">
        <v>0</v>
      </c>
      <c r="R198" s="51">
        <v>0</v>
      </c>
      <c r="S198" s="52">
        <f t="shared" si="65"/>
        <v>76.710087283559545</v>
      </c>
      <c r="U198" s="96" t="s">
        <v>17</v>
      </c>
      <c r="V198" s="97">
        <v>10.259102652697138</v>
      </c>
      <c r="W198" s="97">
        <v>0</v>
      </c>
      <c r="X198" s="97">
        <v>0</v>
      </c>
      <c r="Y198" s="97">
        <v>0</v>
      </c>
      <c r="Z198" s="97">
        <v>62.336021769336412</v>
      </c>
      <c r="AA198" s="97">
        <v>3.6549628615259984</v>
      </c>
      <c r="AB198" s="97">
        <v>0.46</v>
      </c>
      <c r="AC198" s="98">
        <v>0</v>
      </c>
      <c r="AD198" s="97">
        <v>0</v>
      </c>
      <c r="AE198" s="97">
        <v>0</v>
      </c>
      <c r="AF198" s="97">
        <v>0</v>
      </c>
      <c r="AG198" s="97">
        <v>0</v>
      </c>
      <c r="AH198" s="97">
        <v>0</v>
      </c>
      <c r="AI198" s="99">
        <f t="shared" si="66"/>
        <v>76.710087283559545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1164.8166513525814</v>
      </c>
      <c r="C199" s="43">
        <v>611.56766855679098</v>
      </c>
      <c r="D199" s="43">
        <v>12412.862725229665</v>
      </c>
      <c r="E199" s="43">
        <v>0</v>
      </c>
      <c r="F199" s="236"/>
      <c r="G199" s="43">
        <v>0</v>
      </c>
      <c r="H199" s="53">
        <v>0</v>
      </c>
      <c r="I199" s="41">
        <f t="shared" si="64"/>
        <v>14189.247045139036</v>
      </c>
      <c r="J199" s="1"/>
      <c r="K199" s="54" t="s">
        <v>19</v>
      </c>
      <c r="L199" s="43">
        <v>1164.8166513525814</v>
      </c>
      <c r="M199" s="43">
        <v>611.56766855679098</v>
      </c>
      <c r="N199" s="43">
        <v>12412.862725229665</v>
      </c>
      <c r="O199" s="43">
        <v>0</v>
      </c>
      <c r="P199" s="43">
        <v>89.28049473881228</v>
      </c>
      <c r="Q199" s="43">
        <v>0</v>
      </c>
      <c r="R199" s="44">
        <v>0</v>
      </c>
      <c r="S199" s="45">
        <f t="shared" si="65"/>
        <v>14278.527539877849</v>
      </c>
      <c r="U199" s="100" t="s">
        <v>89</v>
      </c>
      <c r="V199" s="92">
        <v>1164.6735513910257</v>
      </c>
      <c r="W199" s="92">
        <v>0</v>
      </c>
      <c r="X199" s="92">
        <v>0</v>
      </c>
      <c r="Y199" s="92">
        <v>611.56766855679098</v>
      </c>
      <c r="Z199" s="92">
        <v>11693.669575586935</v>
      </c>
      <c r="AA199" s="92">
        <v>0</v>
      </c>
      <c r="AB199" s="92">
        <v>89.28049473881228</v>
      </c>
      <c r="AC199" s="93">
        <v>719.33624960428642</v>
      </c>
      <c r="AD199" s="92">
        <v>0.14309996155556429</v>
      </c>
      <c r="AE199" s="92">
        <v>0</v>
      </c>
      <c r="AF199" s="92">
        <v>0</v>
      </c>
      <c r="AG199" s="92">
        <v>719.19314964273042</v>
      </c>
      <c r="AH199" s="92">
        <v>0</v>
      </c>
      <c r="AI199" s="95">
        <f t="shared" si="66"/>
        <v>14278.52753987785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195.44087201556468</v>
      </c>
      <c r="C200" s="46">
        <v>20.471945137265568</v>
      </c>
      <c r="D200" s="46">
        <v>2637.0983674827648</v>
      </c>
      <c r="E200" s="46">
        <v>5755.8504132988364</v>
      </c>
      <c r="F200" s="236"/>
      <c r="G200" s="46">
        <v>360.64530858693684</v>
      </c>
      <c r="H200" s="47">
        <v>0</v>
      </c>
      <c r="I200" s="48">
        <f t="shared" si="64"/>
        <v>8969.5069065213684</v>
      </c>
      <c r="J200" s="1"/>
      <c r="K200" s="49" t="s">
        <v>27</v>
      </c>
      <c r="L200" s="50">
        <v>195.44087201556468</v>
      </c>
      <c r="M200" s="50">
        <v>20.471945137265568</v>
      </c>
      <c r="N200" s="50">
        <v>2637.0983674827648</v>
      </c>
      <c r="O200" s="50">
        <v>5755.8504132988364</v>
      </c>
      <c r="P200" s="50">
        <v>0.76252306705335871</v>
      </c>
      <c r="Q200" s="50">
        <v>360.64530858693684</v>
      </c>
      <c r="R200" s="51">
        <v>0</v>
      </c>
      <c r="S200" s="52">
        <f t="shared" si="65"/>
        <v>8970.2694295884212</v>
      </c>
      <c r="U200" s="96" t="s">
        <v>27</v>
      </c>
      <c r="V200" s="97">
        <v>27.164617495352392</v>
      </c>
      <c r="W200" s="97">
        <v>168.27625452021226</v>
      </c>
      <c r="X200" s="97">
        <v>360.64530858693684</v>
      </c>
      <c r="Y200" s="97">
        <v>20.471945137265568</v>
      </c>
      <c r="Z200" s="97">
        <v>2637.0983674827648</v>
      </c>
      <c r="AA200" s="97">
        <v>5754.8844996981852</v>
      </c>
      <c r="AB200" s="97">
        <v>0.76252306705335871</v>
      </c>
      <c r="AC200" s="98">
        <v>0.96591360065098009</v>
      </c>
      <c r="AD200" s="97">
        <v>0</v>
      </c>
      <c r="AE200" s="97">
        <v>0</v>
      </c>
      <c r="AF200" s="97">
        <v>0</v>
      </c>
      <c r="AG200" s="97">
        <v>0</v>
      </c>
      <c r="AH200" s="97">
        <v>0.96591360065098009</v>
      </c>
      <c r="AI200" s="99">
        <f t="shared" si="66"/>
        <v>8970.2694295884194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18.70004327772623</v>
      </c>
      <c r="C201" s="43">
        <v>0</v>
      </c>
      <c r="D201" s="43">
        <v>0</v>
      </c>
      <c r="E201" s="43">
        <v>0</v>
      </c>
      <c r="F201" s="236"/>
      <c r="G201" s="43">
        <v>0</v>
      </c>
      <c r="H201" s="53">
        <v>0</v>
      </c>
      <c r="I201" s="41">
        <f t="shared" si="64"/>
        <v>18.70004327772623</v>
      </c>
      <c r="J201" s="1"/>
      <c r="K201" s="54" t="s">
        <v>26</v>
      </c>
      <c r="L201" s="43">
        <v>18.70004327772623</v>
      </c>
      <c r="M201" s="43">
        <v>0</v>
      </c>
      <c r="N201" s="43">
        <v>0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18.70004327772623</v>
      </c>
      <c r="U201" s="100" t="s">
        <v>26</v>
      </c>
      <c r="V201" s="92">
        <v>18.70004327772623</v>
      </c>
      <c r="W201" s="92">
        <v>0</v>
      </c>
      <c r="X201" s="92">
        <v>0</v>
      </c>
      <c r="Y201" s="92">
        <v>0</v>
      </c>
      <c r="Z201" s="92">
        <v>0</v>
      </c>
      <c r="AA201" s="92">
        <v>0</v>
      </c>
      <c r="AB201" s="92">
        <v>0</v>
      </c>
      <c r="AC201" s="93">
        <v>0</v>
      </c>
      <c r="AD201" s="92">
        <v>0</v>
      </c>
      <c r="AE201" s="92">
        <v>0</v>
      </c>
      <c r="AF201" s="92">
        <v>0</v>
      </c>
      <c r="AG201" s="92">
        <v>0</v>
      </c>
      <c r="AH201" s="92">
        <v>0</v>
      </c>
      <c r="AI201" s="95">
        <f t="shared" si="66"/>
        <v>18.70004327772623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0</v>
      </c>
      <c r="C202" s="46">
        <v>0</v>
      </c>
      <c r="D202" s="46">
        <v>0</v>
      </c>
      <c r="E202" s="46">
        <v>0</v>
      </c>
      <c r="F202" s="236"/>
      <c r="G202" s="46">
        <v>0</v>
      </c>
      <c r="H202" s="47">
        <v>0</v>
      </c>
      <c r="I202" s="48">
        <f t="shared" si="64"/>
        <v>0</v>
      </c>
      <c r="J202" s="1"/>
      <c r="K202" s="49" t="s">
        <v>23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0</v>
      </c>
      <c r="U202" s="96" t="s">
        <v>62</v>
      </c>
      <c r="V202" s="97">
        <v>0</v>
      </c>
      <c r="W202" s="97">
        <v>0</v>
      </c>
      <c r="X202" s="97">
        <v>0</v>
      </c>
      <c r="Y202" s="97">
        <v>0</v>
      </c>
      <c r="Z202" s="97">
        <v>0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0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67.073864762592521</v>
      </c>
      <c r="C203" s="43">
        <v>0</v>
      </c>
      <c r="D203" s="43">
        <v>4173.1401339658478</v>
      </c>
      <c r="E203" s="43">
        <v>253.49624333762716</v>
      </c>
      <c r="F203" s="236"/>
      <c r="G203" s="43">
        <v>0</v>
      </c>
      <c r="H203" s="53">
        <v>0</v>
      </c>
      <c r="I203" s="41">
        <f t="shared" si="64"/>
        <v>4493.7102420660667</v>
      </c>
      <c r="J203" s="1"/>
      <c r="K203" s="54" t="s">
        <v>24</v>
      </c>
      <c r="L203" s="43">
        <v>67.073864762592521</v>
      </c>
      <c r="M203" s="43">
        <v>0</v>
      </c>
      <c r="N203" s="43">
        <v>4173.1401339658478</v>
      </c>
      <c r="O203" s="43">
        <v>253.49624333762716</v>
      </c>
      <c r="P203" s="43">
        <v>161.40811886162408</v>
      </c>
      <c r="Q203" s="43">
        <v>0</v>
      </c>
      <c r="R203" s="44">
        <v>0</v>
      </c>
      <c r="S203" s="45">
        <f t="shared" si="65"/>
        <v>4655.1183609276904</v>
      </c>
      <c r="U203" s="100" t="s">
        <v>24</v>
      </c>
      <c r="V203" s="92">
        <v>67.073864762592521</v>
      </c>
      <c r="W203" s="92">
        <v>0</v>
      </c>
      <c r="X203" s="92">
        <v>0</v>
      </c>
      <c r="Y203" s="92">
        <v>0</v>
      </c>
      <c r="Z203" s="92">
        <v>4152.1347955348592</v>
      </c>
      <c r="AA203" s="92">
        <v>0</v>
      </c>
      <c r="AB203" s="92">
        <v>161.40811886162408</v>
      </c>
      <c r="AC203" s="93">
        <v>274.50158176861697</v>
      </c>
      <c r="AD203" s="92">
        <v>0</v>
      </c>
      <c r="AE203" s="92">
        <v>0</v>
      </c>
      <c r="AF203" s="92">
        <v>0</v>
      </c>
      <c r="AG203" s="92">
        <v>21.005338430989802</v>
      </c>
      <c r="AH203" s="92">
        <v>253.49624333762716</v>
      </c>
      <c r="AI203" s="95">
        <f t="shared" si="66"/>
        <v>4655.1183609276923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6706.8778396135613</v>
      </c>
      <c r="E204" s="46">
        <v>0</v>
      </c>
      <c r="F204" s="236"/>
      <c r="G204" s="46">
        <v>0</v>
      </c>
      <c r="H204" s="47">
        <v>0</v>
      </c>
      <c r="I204" s="48">
        <f t="shared" si="64"/>
        <v>6706.8778396135613</v>
      </c>
      <c r="J204" s="1"/>
      <c r="K204" s="49" t="s">
        <v>22</v>
      </c>
      <c r="L204" s="50">
        <v>0</v>
      </c>
      <c r="M204" s="50">
        <v>0</v>
      </c>
      <c r="N204" s="50">
        <v>6706.8778396135613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6706.8778396135613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6706.8778396135613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6706.8778396135613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1484.4510412170239</v>
      </c>
      <c r="C210" s="75">
        <f t="shared" ref="C210:H210" si="68">SUM(C189:C205)</f>
        <v>634.70757448400843</v>
      </c>
      <c r="D210" s="75">
        <f t="shared" si="68"/>
        <v>31222.264704911126</v>
      </c>
      <c r="E210" s="75">
        <f t="shared" si="68"/>
        <v>6161.1100568681331</v>
      </c>
      <c r="F210" s="75">
        <f t="shared" si="68"/>
        <v>0</v>
      </c>
      <c r="G210" s="75">
        <f t="shared" si="68"/>
        <v>360.64530858693684</v>
      </c>
      <c r="H210" s="76">
        <f t="shared" si="68"/>
        <v>0</v>
      </c>
      <c r="I210" s="41">
        <f t="shared" si="64"/>
        <v>39863.178686067229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1484.4510412170239</v>
      </c>
      <c r="M210" s="75">
        <f t="shared" ref="M210:R210" si="69">SUM(M189:M205)</f>
        <v>634.70757448400843</v>
      </c>
      <c r="N210" s="75">
        <f t="shared" si="69"/>
        <v>31222.264704911126</v>
      </c>
      <c r="O210" s="75">
        <f t="shared" si="69"/>
        <v>6161.1100568681331</v>
      </c>
      <c r="P210" s="75">
        <f t="shared" si="69"/>
        <v>2741.8362142331021</v>
      </c>
      <c r="Q210" s="75">
        <f t="shared" si="69"/>
        <v>360.64530858693684</v>
      </c>
      <c r="R210" s="76">
        <f t="shared" si="69"/>
        <v>0</v>
      </c>
      <c r="S210" s="78">
        <f t="shared" si="65"/>
        <v>42605.014900300332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1316.031686735256</v>
      </c>
      <c r="W210" s="111">
        <f t="shared" ref="W210:AH210" si="70">SUM(W189:W205)</f>
        <v>168.27625452021226</v>
      </c>
      <c r="X210" s="111">
        <f t="shared" si="70"/>
        <v>360.64530858693684</v>
      </c>
      <c r="Y210" s="111">
        <f t="shared" si="70"/>
        <v>634.70757448400843</v>
      </c>
      <c r="Z210" s="111">
        <f t="shared" si="70"/>
        <v>30469.009748154465</v>
      </c>
      <c r="AA210" s="111">
        <f t="shared" si="70"/>
        <v>5791.4327463037043</v>
      </c>
      <c r="AB210" s="111">
        <f t="shared" si="70"/>
        <v>2741.8362142331021</v>
      </c>
      <c r="AC210" s="111">
        <f t="shared" si="70"/>
        <v>1123.0753672826454</v>
      </c>
      <c r="AD210" s="112">
        <f t="shared" si="70"/>
        <v>0.14309996155556429</v>
      </c>
      <c r="AE210" s="112">
        <f t="shared" si="70"/>
        <v>0</v>
      </c>
      <c r="AF210" s="112">
        <f t="shared" si="70"/>
        <v>0</v>
      </c>
      <c r="AG210" s="112">
        <f t="shared" si="70"/>
        <v>753.25495675666059</v>
      </c>
      <c r="AH210" s="112">
        <f t="shared" si="70"/>
        <v>369.67731056442886</v>
      </c>
      <c r="AI210" s="113">
        <f t="shared" si="66"/>
        <v>42605.014900300332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3.7238652063034339E-2</v>
      </c>
      <c r="C211" s="114">
        <f t="shared" ref="C211:I211" si="71">C210/$I210</f>
        <v>1.5922151604679937E-2</v>
      </c>
      <c r="D211" s="114">
        <f t="shared" si="71"/>
        <v>0.78323570106625162</v>
      </c>
      <c r="E211" s="114">
        <f t="shared" si="71"/>
        <v>0.15455641672201953</v>
      </c>
      <c r="F211" s="114">
        <f t="shared" si="71"/>
        <v>0</v>
      </c>
      <c r="G211" s="114">
        <f t="shared" si="71"/>
        <v>9.047078544014547E-3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3.4842166930131965E-2</v>
      </c>
      <c r="M211" s="82">
        <f t="shared" ref="M211:S211" si="72">M210/$S210</f>
        <v>1.4897485095810499E-2</v>
      </c>
      <c r="N211" s="82">
        <f t="shared" si="72"/>
        <v>0.73283074253052383</v>
      </c>
      <c r="O211" s="82">
        <f t="shared" si="72"/>
        <v>0.14460997305800033</v>
      </c>
      <c r="P211" s="82">
        <f t="shared" si="72"/>
        <v>6.4354776559737203E-2</v>
      </c>
      <c r="Q211" s="82">
        <f t="shared" si="72"/>
        <v>8.4648558257960985E-3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3.3013716670698634E-2</v>
      </c>
      <c r="W211" s="118">
        <f t="shared" ref="W211:AC211" si="73">W210/$I210</f>
        <v>4.2213456143432764E-3</v>
      </c>
      <c r="X211" s="118">
        <f t="shared" si="73"/>
        <v>9.047078544014547E-3</v>
      </c>
      <c r="Y211" s="118">
        <f t="shared" si="73"/>
        <v>1.5922151604679937E-2</v>
      </c>
      <c r="Z211" s="118">
        <f t="shared" si="73"/>
        <v>0.76433969273011926</v>
      </c>
      <c r="AA211" s="118">
        <f t="shared" si="73"/>
        <v>0.14528276312114308</v>
      </c>
      <c r="AB211" s="118">
        <f t="shared" si="73"/>
        <v>6.8781173619539129E-2</v>
      </c>
      <c r="AC211" s="118">
        <f t="shared" si="73"/>
        <v>2.8173251715001263E-2</v>
      </c>
      <c r="AD211" s="118">
        <f t="shared" ref="AD211:AH211" si="74">AD210/$AI210</f>
        <v>3.3587586318284693E-6</v>
      </c>
      <c r="AE211" s="118">
        <f t="shared" si="74"/>
        <v>0</v>
      </c>
      <c r="AF211" s="118">
        <f t="shared" si="74"/>
        <v>0</v>
      </c>
      <c r="AG211" s="118">
        <f t="shared" si="74"/>
        <v>1.7679959941789641E-2</v>
      </c>
      <c r="AH211" s="118">
        <f t="shared" si="74"/>
        <v>8.6768496954996478E-3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5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13.782530381919127</v>
      </c>
      <c r="C219" s="43">
        <v>0</v>
      </c>
      <c r="D219" s="43">
        <v>15.324979630437182</v>
      </c>
      <c r="E219" s="43">
        <v>0</v>
      </c>
      <c r="F219" s="236"/>
      <c r="G219" s="43">
        <v>0</v>
      </c>
      <c r="H219" s="53">
        <v>0</v>
      </c>
      <c r="I219" s="41">
        <f t="shared" si="75"/>
        <v>29.107510012356308</v>
      </c>
      <c r="J219" s="1"/>
      <c r="K219" s="54" t="s">
        <v>16</v>
      </c>
      <c r="L219" s="43">
        <v>13.782530381919127</v>
      </c>
      <c r="M219" s="43">
        <v>0</v>
      </c>
      <c r="N219" s="43">
        <v>15.324979630437182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29.107510012356308</v>
      </c>
      <c r="U219" s="100" t="s">
        <v>16</v>
      </c>
      <c r="V219" s="92">
        <v>13.782530381919127</v>
      </c>
      <c r="W219" s="92">
        <v>0</v>
      </c>
      <c r="X219" s="92">
        <v>0</v>
      </c>
      <c r="Y219" s="92">
        <v>0</v>
      </c>
      <c r="Z219" s="92">
        <v>15.324979630437182</v>
      </c>
      <c r="AA219" s="92">
        <v>0</v>
      </c>
      <c r="AB219" s="92">
        <v>0</v>
      </c>
      <c r="AC219" s="93">
        <v>0</v>
      </c>
      <c r="AD219" s="94">
        <v>0</v>
      </c>
      <c r="AE219" s="94">
        <v>0</v>
      </c>
      <c r="AF219" s="94">
        <v>0</v>
      </c>
      <c r="AG219" s="94">
        <v>0</v>
      </c>
      <c r="AH219" s="94">
        <v>0</v>
      </c>
      <c r="AI219" s="95">
        <f t="shared" si="77"/>
        <v>29.107510012356308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2.5658983780365525</v>
      </c>
      <c r="C220" s="46">
        <v>0</v>
      </c>
      <c r="D220" s="46">
        <v>2.8530566802716959</v>
      </c>
      <c r="E220" s="46">
        <v>0</v>
      </c>
      <c r="F220" s="236"/>
      <c r="G220" s="46">
        <v>0</v>
      </c>
      <c r="H220" s="47">
        <v>0</v>
      </c>
      <c r="I220" s="48">
        <f t="shared" si="75"/>
        <v>5.4189550583082484</v>
      </c>
      <c r="J220" s="1"/>
      <c r="K220" s="49" t="s">
        <v>15</v>
      </c>
      <c r="L220" s="50">
        <v>2.5658983780365525</v>
      </c>
      <c r="M220" s="50">
        <v>0</v>
      </c>
      <c r="N220" s="50">
        <v>2.8530566802716959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5.4189550583082484</v>
      </c>
      <c r="U220" s="96" t="s">
        <v>59</v>
      </c>
      <c r="V220" s="97">
        <v>2.5658983780365525</v>
      </c>
      <c r="W220" s="97">
        <v>0</v>
      </c>
      <c r="X220" s="97">
        <v>0</v>
      </c>
      <c r="Y220" s="97">
        <v>0</v>
      </c>
      <c r="Z220" s="97">
        <v>2.8530566802716959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5.4189550583082484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27.756368918622012</v>
      </c>
      <c r="F221" s="236"/>
      <c r="G221" s="43">
        <v>0</v>
      </c>
      <c r="H221" s="53">
        <v>0</v>
      </c>
      <c r="I221" s="41">
        <f t="shared" si="75"/>
        <v>27.756368918622012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27.756368918622012</v>
      </c>
      <c r="P221" s="43">
        <v>245.10977622610142</v>
      </c>
      <c r="Q221" s="43">
        <v>0</v>
      </c>
      <c r="R221" s="44">
        <v>0</v>
      </c>
      <c r="S221" s="45">
        <f t="shared" si="76"/>
        <v>272.86614514472342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3.3676184211903326</v>
      </c>
      <c r="AB221" s="92">
        <v>245.10977622610142</v>
      </c>
      <c r="AC221" s="93">
        <v>24.388750497431683</v>
      </c>
      <c r="AD221" s="92">
        <v>0</v>
      </c>
      <c r="AE221" s="92">
        <v>0</v>
      </c>
      <c r="AF221" s="92">
        <v>0</v>
      </c>
      <c r="AG221" s="92">
        <v>0</v>
      </c>
      <c r="AH221" s="92">
        <v>24.388750497431683</v>
      </c>
      <c r="AI221" s="95">
        <f t="shared" si="77"/>
        <v>272.86614514472342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0.24875708880663044</v>
      </c>
      <c r="F222" s="236"/>
      <c r="G222" s="46">
        <v>0</v>
      </c>
      <c r="H222" s="47">
        <v>0</v>
      </c>
      <c r="I222" s="48">
        <f t="shared" si="75"/>
        <v>0.24875708880663044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0.24875708880663044</v>
      </c>
      <c r="P222" s="50">
        <v>61.171359927540152</v>
      </c>
      <c r="Q222" s="50">
        <v>0</v>
      </c>
      <c r="R222" s="51">
        <v>0</v>
      </c>
      <c r="S222" s="52">
        <f t="shared" si="76"/>
        <v>61.420117016346779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0.24875708880663044</v>
      </c>
      <c r="AB222" s="97">
        <v>61.171359927540152</v>
      </c>
      <c r="AC222" s="98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9">
        <f t="shared" si="77"/>
        <v>61.420117016346779</v>
      </c>
      <c r="AJ222" t="str">
        <f t="shared" si="78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27.642639602824175</v>
      </c>
      <c r="C224" s="46">
        <v>0</v>
      </c>
      <c r="D224" s="46">
        <v>0</v>
      </c>
      <c r="E224" s="46">
        <v>0</v>
      </c>
      <c r="F224" s="236"/>
      <c r="G224" s="46">
        <v>0</v>
      </c>
      <c r="H224" s="47">
        <v>0</v>
      </c>
      <c r="I224" s="48">
        <f t="shared" si="75"/>
        <v>27.642639602824175</v>
      </c>
      <c r="J224" s="1"/>
      <c r="K224" s="49" t="s">
        <v>17</v>
      </c>
      <c r="L224" s="50">
        <v>27.642639602824175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1">
        <v>0</v>
      </c>
      <c r="S224" s="52">
        <f t="shared" si="76"/>
        <v>27.642639602824175</v>
      </c>
      <c r="U224" s="96" t="s">
        <v>17</v>
      </c>
      <c r="V224" s="97">
        <v>27.642639602824175</v>
      </c>
      <c r="W224" s="97">
        <v>0</v>
      </c>
      <c r="X224" s="97">
        <v>0</v>
      </c>
      <c r="Y224" s="97">
        <v>0</v>
      </c>
      <c r="Z224" s="97">
        <v>0</v>
      </c>
      <c r="AA224" s="97">
        <v>0</v>
      </c>
      <c r="AB224" s="97">
        <v>0</v>
      </c>
      <c r="AC224" s="98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9">
        <f t="shared" si="77"/>
        <v>27.642639602824175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1185.4310368431441</v>
      </c>
      <c r="C225" s="43">
        <v>0</v>
      </c>
      <c r="D225" s="43">
        <v>128.30838438979632</v>
      </c>
      <c r="E225" s="43">
        <v>0</v>
      </c>
      <c r="F225" s="236"/>
      <c r="G225" s="43">
        <v>0</v>
      </c>
      <c r="H225" s="53">
        <v>0</v>
      </c>
      <c r="I225" s="41">
        <f t="shared" si="75"/>
        <v>1313.7394212329405</v>
      </c>
      <c r="J225" s="1"/>
      <c r="K225" s="54" t="s">
        <v>19</v>
      </c>
      <c r="L225" s="43">
        <v>1185.4310368431441</v>
      </c>
      <c r="M225" s="43">
        <v>0</v>
      </c>
      <c r="N225" s="43">
        <v>128.30838438979632</v>
      </c>
      <c r="O225" s="43">
        <v>0</v>
      </c>
      <c r="P225" s="43">
        <v>0</v>
      </c>
      <c r="Q225" s="43">
        <v>0</v>
      </c>
      <c r="R225" s="44">
        <v>0</v>
      </c>
      <c r="S225" s="45">
        <f t="shared" si="76"/>
        <v>1313.7394212329405</v>
      </c>
      <c r="U225" s="100" t="s">
        <v>89</v>
      </c>
      <c r="V225" s="92">
        <v>1157.8957149465602</v>
      </c>
      <c r="W225" s="92">
        <v>0</v>
      </c>
      <c r="X225" s="92">
        <v>0</v>
      </c>
      <c r="Y225" s="92">
        <v>0</v>
      </c>
      <c r="Z225" s="92">
        <v>114.1864314893363</v>
      </c>
      <c r="AA225" s="92">
        <v>0</v>
      </c>
      <c r="AB225" s="92">
        <v>0</v>
      </c>
      <c r="AC225" s="93">
        <v>41.65727479704379</v>
      </c>
      <c r="AD225" s="92">
        <v>27.535321896583639</v>
      </c>
      <c r="AE225" s="92">
        <v>0</v>
      </c>
      <c r="AF225" s="92">
        <v>0</v>
      </c>
      <c r="AG225" s="92">
        <v>14.121952900460016</v>
      </c>
      <c r="AH225" s="92">
        <v>0</v>
      </c>
      <c r="AI225" s="95">
        <f t="shared" si="77"/>
        <v>1313.7394212329402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417.16577236532248</v>
      </c>
      <c r="C226" s="46">
        <v>11.012017765676529</v>
      </c>
      <c r="D226" s="46">
        <v>173.74244467097057</v>
      </c>
      <c r="E226" s="46">
        <v>1464.8159282062204</v>
      </c>
      <c r="F226" s="236"/>
      <c r="G226" s="46">
        <v>417.20857211048531</v>
      </c>
      <c r="H226" s="47">
        <v>0.53588847588434074</v>
      </c>
      <c r="I226" s="48">
        <f t="shared" si="75"/>
        <v>2484.4806235945598</v>
      </c>
      <c r="J226" s="1"/>
      <c r="K226" s="49" t="s">
        <v>27</v>
      </c>
      <c r="L226" s="50">
        <v>417.16577236532248</v>
      </c>
      <c r="M226" s="50">
        <v>11.012017765676529</v>
      </c>
      <c r="N226" s="50">
        <v>173.74244467097057</v>
      </c>
      <c r="O226" s="50">
        <v>1464.8159282062204</v>
      </c>
      <c r="P226" s="50">
        <v>16.589444699655004</v>
      </c>
      <c r="Q226" s="50">
        <v>417.20857211048531</v>
      </c>
      <c r="R226" s="51">
        <v>0.53588847588434074</v>
      </c>
      <c r="S226" s="52">
        <f t="shared" si="76"/>
        <v>2501.0700682942147</v>
      </c>
      <c r="U226" s="96" t="s">
        <v>27</v>
      </c>
      <c r="V226" s="97">
        <v>27.639495845829913</v>
      </c>
      <c r="W226" s="97">
        <v>389.52627651949257</v>
      </c>
      <c r="X226" s="97">
        <v>417.20857211048531</v>
      </c>
      <c r="Y226" s="97">
        <v>11.012017765676529</v>
      </c>
      <c r="Z226" s="97">
        <v>173.74244467097057</v>
      </c>
      <c r="AA226" s="97">
        <v>1439.6492322202</v>
      </c>
      <c r="AB226" s="97">
        <v>16.589444699655004</v>
      </c>
      <c r="AC226" s="98">
        <v>25.702584461904433</v>
      </c>
      <c r="AD226" s="97">
        <v>0</v>
      </c>
      <c r="AE226" s="97">
        <v>10.870466525166329</v>
      </c>
      <c r="AF226" s="97">
        <v>0.53588847588434074</v>
      </c>
      <c r="AG226" s="97">
        <v>0</v>
      </c>
      <c r="AH226" s="97">
        <v>14.296229460853763</v>
      </c>
      <c r="AI226" s="99">
        <f t="shared" si="77"/>
        <v>2501.0700682942143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724.05381400892566</v>
      </c>
      <c r="C227" s="43">
        <v>0</v>
      </c>
      <c r="D227" s="43">
        <v>0</v>
      </c>
      <c r="E227" s="43">
        <v>0</v>
      </c>
      <c r="F227" s="236"/>
      <c r="G227" s="43">
        <v>0</v>
      </c>
      <c r="H227" s="53">
        <v>0</v>
      </c>
      <c r="I227" s="41">
        <f t="shared" si="75"/>
        <v>724.05381400892566</v>
      </c>
      <c r="J227" s="1"/>
      <c r="K227" s="54" t="s">
        <v>26</v>
      </c>
      <c r="L227" s="43">
        <v>724.05381400892566</v>
      </c>
      <c r="M227" s="43">
        <v>0</v>
      </c>
      <c r="N227" s="43">
        <v>0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724.05381400892566</v>
      </c>
      <c r="U227" s="100" t="s">
        <v>26</v>
      </c>
      <c r="V227" s="92">
        <v>724.05381400892566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0</v>
      </c>
      <c r="AD227" s="92">
        <v>0</v>
      </c>
      <c r="AE227" s="92">
        <v>0</v>
      </c>
      <c r="AF227" s="92">
        <v>0</v>
      </c>
      <c r="AG227" s="92">
        <v>0</v>
      </c>
      <c r="AH227" s="92">
        <v>0</v>
      </c>
      <c r="AI227" s="95">
        <f t="shared" si="77"/>
        <v>724.05381400892566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0</v>
      </c>
      <c r="J228" s="1"/>
      <c r="K228" s="49" t="s">
        <v>23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0</v>
      </c>
      <c r="U228" s="96" t="s">
        <v>62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0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0</v>
      </c>
      <c r="C229" s="43">
        <v>0</v>
      </c>
      <c r="D229" s="43">
        <v>0</v>
      </c>
      <c r="E229" s="43">
        <v>45.159988869005069</v>
      </c>
      <c r="F229" s="236"/>
      <c r="G229" s="43">
        <v>0</v>
      </c>
      <c r="H229" s="53">
        <v>0</v>
      </c>
      <c r="I229" s="41">
        <f t="shared" si="75"/>
        <v>45.159988869005069</v>
      </c>
      <c r="J229" s="1"/>
      <c r="K229" s="54" t="s">
        <v>24</v>
      </c>
      <c r="L229" s="43">
        <v>0</v>
      </c>
      <c r="M229" s="43">
        <v>0</v>
      </c>
      <c r="N229" s="43">
        <v>0</v>
      </c>
      <c r="O229" s="43">
        <v>45.159988869005069</v>
      </c>
      <c r="P229" s="43">
        <v>16.819360287141837</v>
      </c>
      <c r="Q229" s="43">
        <v>0</v>
      </c>
      <c r="R229" s="44">
        <v>0</v>
      </c>
      <c r="S229" s="45">
        <f t="shared" si="76"/>
        <v>61.97934915614691</v>
      </c>
      <c r="U229" s="100" t="s">
        <v>24</v>
      </c>
      <c r="V229" s="92">
        <v>0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16.819360287141837</v>
      </c>
      <c r="AC229" s="93">
        <v>45.159988869005069</v>
      </c>
      <c r="AD229" s="92">
        <v>0</v>
      </c>
      <c r="AE229" s="92">
        <v>0</v>
      </c>
      <c r="AF229" s="92">
        <v>0</v>
      </c>
      <c r="AG229" s="92">
        <v>0</v>
      </c>
      <c r="AH229" s="92">
        <v>45.159988869005069</v>
      </c>
      <c r="AI229" s="95">
        <f t="shared" si="77"/>
        <v>61.97934915614691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2370.6416915801719</v>
      </c>
      <c r="C236" s="75">
        <f t="shared" ref="C236:H236" si="79">SUM(C215:C231)</f>
        <v>11.012017765676529</v>
      </c>
      <c r="D236" s="75">
        <f t="shared" si="79"/>
        <v>320.22886537147576</v>
      </c>
      <c r="E236" s="75">
        <f t="shared" si="79"/>
        <v>1537.981043082654</v>
      </c>
      <c r="F236" s="75">
        <f t="shared" si="79"/>
        <v>0</v>
      </c>
      <c r="G236" s="75">
        <f t="shared" si="79"/>
        <v>417.20857211048531</v>
      </c>
      <c r="H236" s="76">
        <f t="shared" si="79"/>
        <v>0.53588847588434074</v>
      </c>
      <c r="I236" s="41">
        <f t="shared" si="75"/>
        <v>4657.6080783863472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2370.6416915801719</v>
      </c>
      <c r="M236" s="75">
        <f t="shared" ref="M236:R236" si="80">SUM(M215:M231)</f>
        <v>11.012017765676529</v>
      </c>
      <c r="N236" s="75">
        <f t="shared" si="80"/>
        <v>320.22886537147576</v>
      </c>
      <c r="O236" s="75">
        <f t="shared" si="80"/>
        <v>1537.981043082654</v>
      </c>
      <c r="P236" s="75">
        <f t="shared" si="80"/>
        <v>339.68994114043841</v>
      </c>
      <c r="Q236" s="75">
        <f t="shared" si="80"/>
        <v>417.20857211048531</v>
      </c>
      <c r="R236" s="76">
        <f t="shared" si="80"/>
        <v>0.53588847588434074</v>
      </c>
      <c r="S236" s="78">
        <f t="shared" si="76"/>
        <v>4997.2980195267855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1953.5800931640956</v>
      </c>
      <c r="W236" s="111">
        <f t="shared" ref="W236:AH236" si="81">SUM(W215:W231)</f>
        <v>389.52627651949257</v>
      </c>
      <c r="X236" s="111">
        <f t="shared" si="81"/>
        <v>417.20857211048531</v>
      </c>
      <c r="Y236" s="111">
        <f t="shared" si="81"/>
        <v>11.012017765676529</v>
      </c>
      <c r="Z236" s="111">
        <f t="shared" si="81"/>
        <v>306.10691247101579</v>
      </c>
      <c r="AA236" s="111">
        <f t="shared" si="81"/>
        <v>1443.265607730197</v>
      </c>
      <c r="AB236" s="111">
        <f t="shared" si="81"/>
        <v>339.68994114043841</v>
      </c>
      <c r="AC236" s="111">
        <f t="shared" si="81"/>
        <v>136.90859862538497</v>
      </c>
      <c r="AD236" s="112">
        <f t="shared" si="81"/>
        <v>27.535321896583639</v>
      </c>
      <c r="AE236" s="112">
        <f t="shared" si="81"/>
        <v>10.870466525166329</v>
      </c>
      <c r="AF236" s="112">
        <f t="shared" si="81"/>
        <v>0.53588847588434074</v>
      </c>
      <c r="AG236" s="112">
        <f t="shared" si="81"/>
        <v>14.121952900460016</v>
      </c>
      <c r="AH236" s="112">
        <f t="shared" si="81"/>
        <v>83.844968827290515</v>
      </c>
      <c r="AI236" s="113">
        <f t="shared" si="77"/>
        <v>4997.2980195267855</v>
      </c>
      <c r="AJ236" t="str">
        <f t="shared" si="78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0.50898264767728019</v>
      </c>
      <c r="C237" s="114">
        <f t="shared" ref="C237:I237" si="82">C236/$I236</f>
        <v>2.3643075115696941E-3</v>
      </c>
      <c r="D237" s="114">
        <f t="shared" si="82"/>
        <v>6.8753931198612298E-2</v>
      </c>
      <c r="E237" s="114">
        <f t="shared" si="82"/>
        <v>0.33020834239352648</v>
      </c>
      <c r="F237" s="114">
        <f t="shared" si="82"/>
        <v>0</v>
      </c>
      <c r="G237" s="114">
        <f t="shared" si="82"/>
        <v>8.9575714634845233E-2</v>
      </c>
      <c r="H237" s="115">
        <f t="shared" si="82"/>
        <v>1.1505658416626634E-4</v>
      </c>
      <c r="I237" s="116">
        <f t="shared" si="82"/>
        <v>1</v>
      </c>
      <c r="J237"/>
      <c r="K237" s="81" t="s">
        <v>87</v>
      </c>
      <c r="L237" s="82">
        <f>L236/$S236</f>
        <v>0.47438469395200439</v>
      </c>
      <c r="M237" s="82">
        <f t="shared" ref="M237:S237" si="83">M236/$S236</f>
        <v>2.2035943669253691E-3</v>
      </c>
      <c r="N237" s="82">
        <f t="shared" si="83"/>
        <v>6.4080401873210582E-2</v>
      </c>
      <c r="O237" s="82">
        <f t="shared" si="83"/>
        <v>0.30776252228164924</v>
      </c>
      <c r="P237" s="82">
        <f t="shared" si="83"/>
        <v>6.797472150212186E-2</v>
      </c>
      <c r="Q237" s="82">
        <f t="shared" si="83"/>
        <v>8.3486830379188082E-2</v>
      </c>
      <c r="R237" s="83">
        <f t="shared" si="83"/>
        <v>1.0723564490057893E-4</v>
      </c>
      <c r="S237" s="84">
        <f t="shared" si="83"/>
        <v>1</v>
      </c>
      <c r="U237" s="117" t="s">
        <v>87</v>
      </c>
      <c r="V237" s="118">
        <f>V236/$I236</f>
        <v>0.41943848865895211</v>
      </c>
      <c r="W237" s="118">
        <f t="shared" ref="W237:AC237" si="84">W236/$I236</f>
        <v>8.3632257150851985E-2</v>
      </c>
      <c r="X237" s="118">
        <f t="shared" si="84"/>
        <v>8.9575714634845233E-2</v>
      </c>
      <c r="Y237" s="118">
        <f t="shared" si="84"/>
        <v>2.3643075115696941E-3</v>
      </c>
      <c r="Z237" s="118">
        <f t="shared" si="84"/>
        <v>6.5721912904502716E-2</v>
      </c>
      <c r="AA237" s="118">
        <f t="shared" si="84"/>
        <v>0.30987270363680403</v>
      </c>
      <c r="AB237" s="118">
        <f t="shared" si="84"/>
        <v>7.2932272407541382E-2</v>
      </c>
      <c r="AC237" s="118">
        <f t="shared" si="84"/>
        <v>2.9394615502474325E-2</v>
      </c>
      <c r="AD237" s="118">
        <f t="shared" ref="AD237:AH237" si="85">AD236/$AI236</f>
        <v>5.5100419844864631E-3</v>
      </c>
      <c r="AE237" s="118">
        <f t="shared" si="85"/>
        <v>2.1752688118039632E-3</v>
      </c>
      <c r="AF237" s="118">
        <f t="shared" si="85"/>
        <v>1.0723564490057893E-4</v>
      </c>
      <c r="AG237" s="118">
        <f t="shared" si="85"/>
        <v>2.8259176949781517E-3</v>
      </c>
      <c r="AH237" s="118">
        <f t="shared" si="85"/>
        <v>1.6778060563862496E-2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/>
      <c r="G241" s="39">
        <v>0</v>
      </c>
      <c r="H241" s="40">
        <v>0</v>
      </c>
      <c r="I241" s="41">
        <f>SUM(B241:H241)</f>
        <v>0</v>
      </c>
      <c r="J241" s="1"/>
      <c r="K241" s="88" t="s">
        <v>7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0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0</v>
      </c>
      <c r="E243" s="43">
        <v>0</v>
      </c>
      <c r="F243" s="236"/>
      <c r="G243" s="43">
        <v>0</v>
      </c>
      <c r="H243" s="53">
        <v>0</v>
      </c>
      <c r="I243" s="41">
        <f t="shared" si="86"/>
        <v>0</v>
      </c>
      <c r="J243" s="1"/>
      <c r="K243" s="54" t="s">
        <v>10</v>
      </c>
      <c r="L243" s="43">
        <v>0</v>
      </c>
      <c r="M243" s="43">
        <v>0</v>
      </c>
      <c r="N243" s="43">
        <v>0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0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0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311.04022577097999</v>
      </c>
      <c r="C245" s="43">
        <v>0.15878223724167839</v>
      </c>
      <c r="D245" s="43">
        <v>171.10203761337647</v>
      </c>
      <c r="E245" s="43">
        <v>0</v>
      </c>
      <c r="F245" s="236"/>
      <c r="G245" s="43">
        <v>0</v>
      </c>
      <c r="H245" s="53">
        <v>0</v>
      </c>
      <c r="I245" s="41">
        <f t="shared" si="86"/>
        <v>482.30104562159812</v>
      </c>
      <c r="J245" s="1"/>
      <c r="K245" s="54" t="s">
        <v>16</v>
      </c>
      <c r="L245" s="43">
        <v>311.04022577097999</v>
      </c>
      <c r="M245" s="43">
        <v>0.15878223724167839</v>
      </c>
      <c r="N245" s="43">
        <v>171.10203761337647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482.30104562159812</v>
      </c>
      <c r="U245" s="100" t="s">
        <v>16</v>
      </c>
      <c r="V245" s="92">
        <v>307.72281117146633</v>
      </c>
      <c r="W245" s="92">
        <v>0</v>
      </c>
      <c r="X245" s="92">
        <v>0</v>
      </c>
      <c r="Y245" s="92">
        <v>0.15878223724167839</v>
      </c>
      <c r="Z245" s="92">
        <v>171.10203761337647</v>
      </c>
      <c r="AA245" s="92">
        <v>0</v>
      </c>
      <c r="AB245" s="92">
        <v>0</v>
      </c>
      <c r="AC245" s="93">
        <v>3.3174145995136368</v>
      </c>
      <c r="AD245" s="94">
        <v>3.3174145995136368</v>
      </c>
      <c r="AE245" s="94">
        <v>0</v>
      </c>
      <c r="AF245" s="94">
        <v>0</v>
      </c>
      <c r="AG245" s="94">
        <v>0</v>
      </c>
      <c r="AH245" s="94">
        <v>0</v>
      </c>
      <c r="AI245" s="95">
        <f t="shared" si="88"/>
        <v>482.30104562159812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40.726309587199438</v>
      </c>
      <c r="C246" s="46">
        <v>0</v>
      </c>
      <c r="D246" s="46">
        <v>0</v>
      </c>
      <c r="E246" s="46">
        <v>0</v>
      </c>
      <c r="F246" s="236"/>
      <c r="G246" s="46">
        <v>0</v>
      </c>
      <c r="H246" s="47">
        <v>0</v>
      </c>
      <c r="I246" s="48">
        <f t="shared" si="86"/>
        <v>40.726309587199438</v>
      </c>
      <c r="J246" s="1"/>
      <c r="K246" s="49" t="s">
        <v>15</v>
      </c>
      <c r="L246" s="50">
        <v>40.726309587199438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1">
        <v>0</v>
      </c>
      <c r="S246" s="52">
        <f t="shared" si="87"/>
        <v>40.726309587199438</v>
      </c>
      <c r="U246" s="96" t="s">
        <v>59</v>
      </c>
      <c r="V246" s="97">
        <v>40.726309587199438</v>
      </c>
      <c r="W246" s="97">
        <v>0</v>
      </c>
      <c r="X246" s="97">
        <v>0</v>
      </c>
      <c r="Y246" s="97">
        <v>0</v>
      </c>
      <c r="Z246" s="97">
        <v>0</v>
      </c>
      <c r="AA246" s="97">
        <v>0</v>
      </c>
      <c r="AB246" s="97">
        <v>0</v>
      </c>
      <c r="AC246" s="98">
        <v>0</v>
      </c>
      <c r="AD246" s="97">
        <v>0</v>
      </c>
      <c r="AE246" s="97">
        <v>0</v>
      </c>
      <c r="AF246" s="97">
        <v>0</v>
      </c>
      <c r="AG246" s="97">
        <v>0</v>
      </c>
      <c r="AH246" s="97">
        <v>0</v>
      </c>
      <c r="AI246" s="99">
        <f t="shared" si="88"/>
        <v>40.726309587199438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259.71383993235992</v>
      </c>
      <c r="F247" s="236"/>
      <c r="G247" s="43">
        <v>0</v>
      </c>
      <c r="H247" s="53">
        <v>0</v>
      </c>
      <c r="I247" s="41">
        <f t="shared" si="86"/>
        <v>259.71383993235992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259.71383993235992</v>
      </c>
      <c r="P247" s="43">
        <v>947.99554758850968</v>
      </c>
      <c r="Q247" s="43">
        <v>0</v>
      </c>
      <c r="R247" s="44">
        <v>0</v>
      </c>
      <c r="S247" s="45">
        <f t="shared" si="87"/>
        <v>1207.7093875208695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79.733015910921054</v>
      </c>
      <c r="AB247" s="92">
        <v>947.99554758850968</v>
      </c>
      <c r="AC247" s="93">
        <v>179.98082402143888</v>
      </c>
      <c r="AD247" s="92">
        <v>0</v>
      </c>
      <c r="AE247" s="92">
        <v>0</v>
      </c>
      <c r="AF247" s="92">
        <v>0</v>
      </c>
      <c r="AG247" s="92">
        <v>0</v>
      </c>
      <c r="AH247" s="92">
        <v>179.98082402143888</v>
      </c>
      <c r="AI247" s="95">
        <f t="shared" si="88"/>
        <v>1207.7093875208695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0.91460104310974877</v>
      </c>
      <c r="F248" s="236"/>
      <c r="G248" s="46">
        <v>0</v>
      </c>
      <c r="H248" s="47">
        <v>0</v>
      </c>
      <c r="I248" s="48">
        <f t="shared" si="86"/>
        <v>0.91460104310974877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0.91460104310974877</v>
      </c>
      <c r="P248" s="50">
        <v>100.80009182748167</v>
      </c>
      <c r="Q248" s="50">
        <v>0</v>
      </c>
      <c r="R248" s="51">
        <v>0</v>
      </c>
      <c r="S248" s="52">
        <f t="shared" si="87"/>
        <v>101.71469287059142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0.35427461033103169</v>
      </c>
      <c r="AB248" s="97">
        <v>100.80009182748167</v>
      </c>
      <c r="AC248" s="98">
        <v>0.56032643277871697</v>
      </c>
      <c r="AD248" s="97">
        <v>0</v>
      </c>
      <c r="AE248" s="97">
        <v>0</v>
      </c>
      <c r="AF248" s="97">
        <v>0</v>
      </c>
      <c r="AG248" s="97">
        <v>0</v>
      </c>
      <c r="AH248" s="97">
        <v>0.56032643277871697</v>
      </c>
      <c r="AI248" s="99">
        <f t="shared" si="88"/>
        <v>101.71469287059142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0</v>
      </c>
      <c r="E249" s="43">
        <v>0</v>
      </c>
      <c r="F249" s="236"/>
      <c r="G249" s="43">
        <v>0</v>
      </c>
      <c r="H249" s="53">
        <v>0</v>
      </c>
      <c r="I249" s="41">
        <f t="shared" si="86"/>
        <v>0</v>
      </c>
      <c r="J249" s="1"/>
      <c r="K249" s="54" t="s">
        <v>61</v>
      </c>
      <c r="L249" s="43">
        <v>0</v>
      </c>
      <c r="M249" s="43">
        <v>0</v>
      </c>
      <c r="N249" s="43">
        <v>0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0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0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0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130.76386862341781</v>
      </c>
      <c r="C250" s="46">
        <v>0</v>
      </c>
      <c r="D250" s="46">
        <v>248.92254754952486</v>
      </c>
      <c r="E250" s="46">
        <v>39.26643041928746</v>
      </c>
      <c r="F250" s="236"/>
      <c r="G250" s="46">
        <v>0</v>
      </c>
      <c r="H250" s="47">
        <v>0</v>
      </c>
      <c r="I250" s="48">
        <f t="shared" si="86"/>
        <v>418.95284659223017</v>
      </c>
      <c r="J250" s="1"/>
      <c r="K250" s="49" t="s">
        <v>17</v>
      </c>
      <c r="L250" s="50">
        <v>130.76386862341781</v>
      </c>
      <c r="M250" s="50">
        <v>0</v>
      </c>
      <c r="N250" s="50">
        <v>248.92254754952486</v>
      </c>
      <c r="O250" s="50">
        <v>39.26643041928746</v>
      </c>
      <c r="P250" s="50">
        <v>0</v>
      </c>
      <c r="Q250" s="50">
        <v>0</v>
      </c>
      <c r="R250" s="51">
        <v>0</v>
      </c>
      <c r="S250" s="52">
        <f t="shared" si="87"/>
        <v>418.95284659223017</v>
      </c>
      <c r="U250" s="96" t="s">
        <v>17</v>
      </c>
      <c r="V250" s="97">
        <v>130.76386862341781</v>
      </c>
      <c r="W250" s="97">
        <v>0</v>
      </c>
      <c r="X250" s="97">
        <v>0</v>
      </c>
      <c r="Y250" s="97">
        <v>0</v>
      </c>
      <c r="Z250" s="97">
        <v>248.92254754952486</v>
      </c>
      <c r="AA250" s="97">
        <v>30.94727143215043</v>
      </c>
      <c r="AB250" s="97">
        <v>0</v>
      </c>
      <c r="AC250" s="98">
        <v>8.3191589871370297</v>
      </c>
      <c r="AD250" s="97">
        <v>0</v>
      </c>
      <c r="AE250" s="97">
        <v>0</v>
      </c>
      <c r="AF250" s="97">
        <v>0</v>
      </c>
      <c r="AG250" s="97">
        <v>0</v>
      </c>
      <c r="AH250" s="97">
        <v>8.3191589871370297</v>
      </c>
      <c r="AI250" s="99">
        <f t="shared" si="88"/>
        <v>418.95284659223017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2816.1125960015711</v>
      </c>
      <c r="C251" s="43">
        <v>0</v>
      </c>
      <c r="D251" s="43">
        <v>3108.1192922701675</v>
      </c>
      <c r="E251" s="43">
        <v>191.70547476243692</v>
      </c>
      <c r="F251" s="236"/>
      <c r="G251" s="43">
        <v>0.30937009272265537</v>
      </c>
      <c r="H251" s="53">
        <v>0</v>
      </c>
      <c r="I251" s="41">
        <f t="shared" si="86"/>
        <v>6116.246733126899</v>
      </c>
      <c r="J251" s="1"/>
      <c r="K251" s="54" t="s">
        <v>19</v>
      </c>
      <c r="L251" s="43">
        <v>2816.1125960015711</v>
      </c>
      <c r="M251" s="43">
        <v>0</v>
      </c>
      <c r="N251" s="43">
        <v>3108.1192922701675</v>
      </c>
      <c r="O251" s="43">
        <v>191.70547476243692</v>
      </c>
      <c r="P251" s="43">
        <v>0.9715090902033543</v>
      </c>
      <c r="Q251" s="43">
        <v>0.30937009272265537</v>
      </c>
      <c r="R251" s="44">
        <v>0</v>
      </c>
      <c r="S251" s="45">
        <f t="shared" si="87"/>
        <v>6117.2182422171027</v>
      </c>
      <c r="U251" s="100" t="s">
        <v>89</v>
      </c>
      <c r="V251" s="92">
        <v>2700.5783348742953</v>
      </c>
      <c r="W251" s="92">
        <v>103.24367483249944</v>
      </c>
      <c r="X251" s="92">
        <v>0.30937009272265537</v>
      </c>
      <c r="Y251" s="92">
        <v>0</v>
      </c>
      <c r="Z251" s="92">
        <v>3100.6600355900773</v>
      </c>
      <c r="AA251" s="92">
        <v>123.37937106190088</v>
      </c>
      <c r="AB251" s="92">
        <v>0.9715090902033543</v>
      </c>
      <c r="AC251" s="93">
        <v>88.075946675402932</v>
      </c>
      <c r="AD251" s="92">
        <v>12.290586294776187</v>
      </c>
      <c r="AE251" s="92">
        <v>0</v>
      </c>
      <c r="AF251" s="92">
        <v>0</v>
      </c>
      <c r="AG251" s="92">
        <v>7.4592566800907205</v>
      </c>
      <c r="AH251" s="92">
        <v>68.326103700536038</v>
      </c>
      <c r="AI251" s="95">
        <f t="shared" si="88"/>
        <v>6117.2182422171018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1397.2962348127392</v>
      </c>
      <c r="C252" s="46">
        <v>20.480342666728674</v>
      </c>
      <c r="D252" s="46">
        <v>2599.9690074993782</v>
      </c>
      <c r="E252" s="46">
        <v>6541.4842072423371</v>
      </c>
      <c r="F252" s="236"/>
      <c r="G252" s="46">
        <v>1550.6147046525155</v>
      </c>
      <c r="H252" s="47">
        <v>482.32315765248615</v>
      </c>
      <c r="I252" s="48">
        <f t="shared" si="86"/>
        <v>12592.167654526185</v>
      </c>
      <c r="J252" s="1"/>
      <c r="K252" s="49" t="s">
        <v>27</v>
      </c>
      <c r="L252" s="50">
        <v>1397.2962348127392</v>
      </c>
      <c r="M252" s="50">
        <v>20.480342666728674</v>
      </c>
      <c r="N252" s="50">
        <v>2599.9690074993782</v>
      </c>
      <c r="O252" s="50">
        <v>6541.4842072423371</v>
      </c>
      <c r="P252" s="50">
        <v>21.027722945099359</v>
      </c>
      <c r="Q252" s="50">
        <v>1550.6147046525155</v>
      </c>
      <c r="R252" s="51">
        <v>482.32315765248615</v>
      </c>
      <c r="S252" s="52">
        <f t="shared" si="87"/>
        <v>12613.195377471284</v>
      </c>
      <c r="U252" s="96" t="s">
        <v>27</v>
      </c>
      <c r="V252" s="97">
        <v>208.41413467481473</v>
      </c>
      <c r="W252" s="97">
        <v>1165.5875796590444</v>
      </c>
      <c r="X252" s="97">
        <v>1550.6147046525155</v>
      </c>
      <c r="Y252" s="97">
        <v>20.480342666728674</v>
      </c>
      <c r="Z252" s="97">
        <v>2599.9690074993782</v>
      </c>
      <c r="AA252" s="97">
        <v>6523.6795551625892</v>
      </c>
      <c r="AB252" s="97">
        <v>21.027722945099359</v>
      </c>
      <c r="AC252" s="98">
        <v>523.42233021111338</v>
      </c>
      <c r="AD252" s="97">
        <v>23.294520478879914</v>
      </c>
      <c r="AE252" s="97">
        <v>0</v>
      </c>
      <c r="AF252" s="97">
        <v>482.32315765248615</v>
      </c>
      <c r="AG252" s="97">
        <v>0</v>
      </c>
      <c r="AH252" s="97">
        <v>17.804652079747374</v>
      </c>
      <c r="AI252" s="99">
        <f t="shared" si="88"/>
        <v>12613.195377471282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961.65707468363348</v>
      </c>
      <c r="C253" s="43">
        <v>0</v>
      </c>
      <c r="D253" s="43">
        <v>32.372508432194003</v>
      </c>
      <c r="E253" s="43">
        <v>0</v>
      </c>
      <c r="F253" s="236"/>
      <c r="G253" s="43">
        <v>0</v>
      </c>
      <c r="H253" s="53">
        <v>0</v>
      </c>
      <c r="I253" s="41">
        <f t="shared" si="86"/>
        <v>994.02958311582745</v>
      </c>
      <c r="J253" s="1"/>
      <c r="K253" s="54" t="s">
        <v>26</v>
      </c>
      <c r="L253" s="43">
        <v>961.65707468363348</v>
      </c>
      <c r="M253" s="43">
        <v>0</v>
      </c>
      <c r="N253" s="43">
        <v>32.372508432194003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994.02958311582745</v>
      </c>
      <c r="U253" s="100" t="s">
        <v>26</v>
      </c>
      <c r="V253" s="92">
        <v>954.46415182672911</v>
      </c>
      <c r="W253" s="92">
        <v>0</v>
      </c>
      <c r="X253" s="92">
        <v>0</v>
      </c>
      <c r="Y253" s="92">
        <v>0</v>
      </c>
      <c r="Z253" s="92">
        <v>31.362636996488487</v>
      </c>
      <c r="AA253" s="92">
        <v>0</v>
      </c>
      <c r="AB253" s="92">
        <v>0</v>
      </c>
      <c r="AC253" s="93">
        <v>8.2027942926098625</v>
      </c>
      <c r="AD253" s="92">
        <v>7.1929228569043486</v>
      </c>
      <c r="AE253" s="92">
        <v>0</v>
      </c>
      <c r="AF253" s="92">
        <v>0</v>
      </c>
      <c r="AG253" s="92">
        <v>1.0098714357055136</v>
      </c>
      <c r="AH253" s="92">
        <v>0</v>
      </c>
      <c r="AI253" s="95">
        <f t="shared" si="88"/>
        <v>994.02958311582745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0</v>
      </c>
      <c r="C254" s="46">
        <v>0</v>
      </c>
      <c r="D254" s="46">
        <v>0</v>
      </c>
      <c r="E254" s="46">
        <v>0</v>
      </c>
      <c r="F254" s="236"/>
      <c r="G254" s="46">
        <v>0</v>
      </c>
      <c r="H254" s="47">
        <v>0</v>
      </c>
      <c r="I254" s="48">
        <f t="shared" si="86"/>
        <v>0</v>
      </c>
      <c r="J254" s="1"/>
      <c r="K254" s="49" t="s">
        <v>23</v>
      </c>
      <c r="L254" s="50">
        <v>0</v>
      </c>
      <c r="M254" s="50">
        <v>0</v>
      </c>
      <c r="N254" s="50">
        <v>0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0</v>
      </c>
      <c r="U254" s="96" t="s">
        <v>62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0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274.7214350708544</v>
      </c>
      <c r="C255" s="43">
        <v>0</v>
      </c>
      <c r="D255" s="43">
        <v>26.69488844603606</v>
      </c>
      <c r="E255" s="43">
        <v>0</v>
      </c>
      <c r="F255" s="236"/>
      <c r="G255" s="43">
        <v>0</v>
      </c>
      <c r="H255" s="53">
        <v>0</v>
      </c>
      <c r="I255" s="41">
        <f t="shared" si="86"/>
        <v>301.41632351689043</v>
      </c>
      <c r="J255" s="1"/>
      <c r="K255" s="54" t="s">
        <v>24</v>
      </c>
      <c r="L255" s="43">
        <v>274.7214350708544</v>
      </c>
      <c r="M255" s="43">
        <v>0</v>
      </c>
      <c r="N255" s="43">
        <v>26.69488844603606</v>
      </c>
      <c r="O255" s="43">
        <v>0</v>
      </c>
      <c r="P255" s="43">
        <v>74.163322384777842</v>
      </c>
      <c r="Q255" s="43">
        <v>0</v>
      </c>
      <c r="R255" s="44">
        <v>0</v>
      </c>
      <c r="S255" s="45">
        <f t="shared" si="87"/>
        <v>375.5796459016683</v>
      </c>
      <c r="U255" s="100" t="s">
        <v>24</v>
      </c>
      <c r="V255" s="92">
        <v>274.7214350708544</v>
      </c>
      <c r="W255" s="92">
        <v>0</v>
      </c>
      <c r="X255" s="92">
        <v>0</v>
      </c>
      <c r="Y255" s="92">
        <v>0</v>
      </c>
      <c r="Z255" s="92">
        <v>26.69488844603606</v>
      </c>
      <c r="AA255" s="92">
        <v>0</v>
      </c>
      <c r="AB255" s="92">
        <v>74.163322384777842</v>
      </c>
      <c r="AC255" s="93">
        <v>0</v>
      </c>
      <c r="AD255" s="92">
        <v>0</v>
      </c>
      <c r="AE255" s="92">
        <v>0</v>
      </c>
      <c r="AF255" s="92">
        <v>0</v>
      </c>
      <c r="AG255" s="92">
        <v>0</v>
      </c>
      <c r="AH255" s="92">
        <v>0</v>
      </c>
      <c r="AI255" s="95">
        <f t="shared" si="88"/>
        <v>375.5796459016683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0.701057741731274</v>
      </c>
      <c r="C256" s="46">
        <v>0</v>
      </c>
      <c r="D256" s="46">
        <v>6.8122307984156943E-2</v>
      </c>
      <c r="E256" s="46">
        <v>0</v>
      </c>
      <c r="F256" s="236"/>
      <c r="G256" s="46">
        <v>0</v>
      </c>
      <c r="H256" s="47">
        <v>0</v>
      </c>
      <c r="I256" s="48">
        <f t="shared" si="86"/>
        <v>0.76918004971543097</v>
      </c>
      <c r="J256" s="1"/>
      <c r="K256" s="49" t="s">
        <v>22</v>
      </c>
      <c r="L256" s="50">
        <v>0.701057741731274</v>
      </c>
      <c r="M256" s="50">
        <v>0</v>
      </c>
      <c r="N256" s="50">
        <v>6.8122307984156943E-2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0.76918004971543097</v>
      </c>
      <c r="U256" s="96" t="s">
        <v>63</v>
      </c>
      <c r="V256" s="97">
        <v>0.701057741731274</v>
      </c>
      <c r="W256" s="97">
        <v>0</v>
      </c>
      <c r="X256" s="97">
        <v>0</v>
      </c>
      <c r="Y256" s="97">
        <v>0</v>
      </c>
      <c r="Z256" s="97">
        <v>6.8122307984156943E-2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0.76918004971543097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114.21698680525857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114.21698680525857</v>
      </c>
      <c r="J257" s="1"/>
      <c r="K257" s="55" t="s">
        <v>66</v>
      </c>
      <c r="L257" s="43">
        <v>114.21698680525857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114.21698680525857</v>
      </c>
      <c r="U257" s="101" t="s">
        <v>64</v>
      </c>
      <c r="V257" s="92">
        <v>107.44213466422461</v>
      </c>
      <c r="W257" s="92">
        <v>6.6693447540851309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0.10550738694885169</v>
      </c>
      <c r="AD257" s="94">
        <v>0.10550738694885169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114.2169868052586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114.21698680525857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114.21698680525857</v>
      </c>
      <c r="J258" s="1"/>
      <c r="K258" s="59" t="s">
        <v>25</v>
      </c>
      <c r="L258" s="60">
        <v>114.21698680525857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114.21698680525857</v>
      </c>
      <c r="U258" s="102" t="s">
        <v>68</v>
      </c>
      <c r="V258" s="103">
        <v>107.44213466422461</v>
      </c>
      <c r="W258" s="103">
        <v>6.6693447540851309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0.10550738694885169</v>
      </c>
      <c r="AD258" s="103">
        <v>0.10550738694885169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114.2169868052586</v>
      </c>
      <c r="AJ258" t="str">
        <f>IF(ABS(S258-AI258)&gt;0.2,S258-AI258,"")</f>
        <v/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6047.2357890973854</v>
      </c>
      <c r="C262" s="75">
        <f t="shared" ref="C262:H262" si="90">SUM(C241:C257)</f>
        <v>20.639124903970352</v>
      </c>
      <c r="D262" s="75">
        <f t="shared" si="90"/>
        <v>6187.2484041186617</v>
      </c>
      <c r="E262" s="75">
        <f t="shared" si="90"/>
        <v>7033.0845533995307</v>
      </c>
      <c r="F262" s="75">
        <f t="shared" si="90"/>
        <v>0</v>
      </c>
      <c r="G262" s="75">
        <f t="shared" si="90"/>
        <v>1550.9240747452382</v>
      </c>
      <c r="H262" s="76">
        <f t="shared" si="90"/>
        <v>482.32315765248615</v>
      </c>
      <c r="I262" s="41">
        <f t="shared" si="86"/>
        <v>21321.455103917273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6047.2357890973854</v>
      </c>
      <c r="M262" s="75">
        <f t="shared" ref="M262:R262" si="91">SUM(M241:M257)</f>
        <v>20.639124903970352</v>
      </c>
      <c r="N262" s="75">
        <f t="shared" si="91"/>
        <v>6187.2484041186617</v>
      </c>
      <c r="O262" s="75">
        <f t="shared" si="91"/>
        <v>7033.0845533995307</v>
      </c>
      <c r="P262" s="75">
        <f t="shared" si="91"/>
        <v>1144.958193836072</v>
      </c>
      <c r="Q262" s="75">
        <f t="shared" si="91"/>
        <v>1550.9240747452382</v>
      </c>
      <c r="R262" s="76">
        <f t="shared" si="91"/>
        <v>482.32315765248615</v>
      </c>
      <c r="S262" s="78">
        <f t="shared" si="87"/>
        <v>22466.413297753345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4725.5342382347335</v>
      </c>
      <c r="W262" s="111">
        <f t="shared" ref="W262:AH262" si="92">SUM(W241:W257)</f>
        <v>1275.500599245629</v>
      </c>
      <c r="X262" s="111">
        <f t="shared" si="92"/>
        <v>1550.9240747452382</v>
      </c>
      <c r="Y262" s="111">
        <f t="shared" si="92"/>
        <v>20.639124903970352</v>
      </c>
      <c r="Z262" s="111">
        <f t="shared" si="92"/>
        <v>6178.7792760028669</v>
      </c>
      <c r="AA262" s="111">
        <f t="shared" si="92"/>
        <v>6758.0934881778921</v>
      </c>
      <c r="AB262" s="111">
        <f t="shared" si="92"/>
        <v>1144.958193836072</v>
      </c>
      <c r="AC262" s="111">
        <f t="shared" si="92"/>
        <v>811.98430260694329</v>
      </c>
      <c r="AD262" s="112">
        <f t="shared" si="92"/>
        <v>46.20095161702293</v>
      </c>
      <c r="AE262" s="112">
        <f t="shared" si="92"/>
        <v>0</v>
      </c>
      <c r="AF262" s="112">
        <f t="shared" si="92"/>
        <v>482.32315765248615</v>
      </c>
      <c r="AG262" s="112">
        <f t="shared" si="92"/>
        <v>8.4691281157962344</v>
      </c>
      <c r="AH262" s="112">
        <f t="shared" si="92"/>
        <v>274.991065221638</v>
      </c>
      <c r="AI262" s="113">
        <f t="shared" si="88"/>
        <v>22466.413297753345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0.28362209612918776</v>
      </c>
      <c r="C263" s="114">
        <f t="shared" ref="C263:I263" si="93">C262/$I262</f>
        <v>9.6799795339382998E-4</v>
      </c>
      <c r="D263" s="114">
        <f t="shared" si="93"/>
        <v>0.29018884377088844</v>
      </c>
      <c r="E263" s="114">
        <f t="shared" si="93"/>
        <v>0.32985950157348226</v>
      </c>
      <c r="F263" s="114">
        <f t="shared" si="93"/>
        <v>0</v>
      </c>
      <c r="G263" s="114">
        <f t="shared" si="93"/>
        <v>7.2740067091401073E-2</v>
      </c>
      <c r="H263" s="115">
        <f t="shared" si="93"/>
        <v>2.2621493481646642E-2</v>
      </c>
      <c r="I263" s="116">
        <f t="shared" si="93"/>
        <v>1</v>
      </c>
      <c r="J263"/>
      <c r="K263" s="81" t="s">
        <v>87</v>
      </c>
      <c r="L263" s="82">
        <f>L262/$S262</f>
        <v>0.269167833287484</v>
      </c>
      <c r="M263" s="82">
        <f t="shared" ref="M263:S263" si="94">M262/$S262</f>
        <v>9.1866577145334883E-4</v>
      </c>
      <c r="N263" s="82">
        <f t="shared" si="94"/>
        <v>0.27539991907552908</v>
      </c>
      <c r="O263" s="82">
        <f t="shared" si="94"/>
        <v>0.31304883695444363</v>
      </c>
      <c r="P263" s="82">
        <f t="shared" si="94"/>
        <v>5.0963105621784702E-2</v>
      </c>
      <c r="Q263" s="82">
        <f t="shared" si="94"/>
        <v>6.9033007369286289E-2</v>
      </c>
      <c r="R263" s="83">
        <f t="shared" si="94"/>
        <v>2.1468631920018973E-2</v>
      </c>
      <c r="S263" s="84">
        <f t="shared" si="94"/>
        <v>1</v>
      </c>
      <c r="U263" s="117" t="s">
        <v>87</v>
      </c>
      <c r="V263" s="118">
        <f>V262/$I262</f>
        <v>0.22163282079967128</v>
      </c>
      <c r="W263" s="118">
        <f t="shared" ref="W263:AC263" si="95">W262/$I262</f>
        <v>5.9822399223179112E-2</v>
      </c>
      <c r="X263" s="118">
        <f t="shared" si="95"/>
        <v>7.2740067091401073E-2</v>
      </c>
      <c r="Y263" s="118">
        <f t="shared" si="95"/>
        <v>9.6799795339382998E-4</v>
      </c>
      <c r="Z263" s="118">
        <f t="shared" si="95"/>
        <v>0.28979163222624865</v>
      </c>
      <c r="AA263" s="118">
        <f t="shared" si="95"/>
        <v>0.31696211422907367</v>
      </c>
      <c r="AB263" s="118">
        <f t="shared" si="95"/>
        <v>5.3699814963647355E-2</v>
      </c>
      <c r="AC263" s="118">
        <f t="shared" si="95"/>
        <v>3.8082968477032408E-2</v>
      </c>
      <c r="AD263" s="118">
        <f t="shared" ref="AD263:AH263" si="96">AD262/$AI262</f>
        <v>2.0564453704607602E-3</v>
      </c>
      <c r="AE263" s="118">
        <f t="shared" si="96"/>
        <v>0</v>
      </c>
      <c r="AF263" s="118">
        <f t="shared" si="96"/>
        <v>2.1468631920018973E-2</v>
      </c>
      <c r="AG263" s="118">
        <f t="shared" si="96"/>
        <v>3.7696841073617889E-4</v>
      </c>
      <c r="AH263" s="118">
        <f t="shared" si="96"/>
        <v>1.22400964309304E-2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0.28740921206423536</v>
      </c>
      <c r="C267" s="39">
        <v>0</v>
      </c>
      <c r="D267" s="39">
        <v>0</v>
      </c>
      <c r="E267" s="39">
        <v>0</v>
      </c>
      <c r="F267" s="235"/>
      <c r="G267" s="39">
        <v>0</v>
      </c>
      <c r="H267" s="40">
        <v>0</v>
      </c>
      <c r="I267" s="41">
        <f>SUM(B267:H267)</f>
        <v>0.28740921206423536</v>
      </c>
      <c r="J267" s="1"/>
      <c r="K267" s="88" t="s">
        <v>7</v>
      </c>
      <c r="L267" s="39">
        <v>0.28740921206423536</v>
      </c>
      <c r="M267" s="39">
        <v>0</v>
      </c>
      <c r="N267" s="39">
        <v>0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0.28740921206423536</v>
      </c>
      <c r="U267" s="91" t="s">
        <v>7</v>
      </c>
      <c r="V267" s="92">
        <v>0.28740921206423536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0.28740921206423536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2.9081461348696522</v>
      </c>
      <c r="E269" s="43">
        <v>0</v>
      </c>
      <c r="F269" s="236"/>
      <c r="G269" s="43">
        <v>0</v>
      </c>
      <c r="H269" s="53">
        <v>0</v>
      </c>
      <c r="I269" s="41">
        <f t="shared" si="97"/>
        <v>2.9081461348696522</v>
      </c>
      <c r="J269" s="1"/>
      <c r="K269" s="54" t="s">
        <v>10</v>
      </c>
      <c r="L269" s="43">
        <v>0</v>
      </c>
      <c r="M269" s="43">
        <v>0</v>
      </c>
      <c r="N269" s="43">
        <v>2.9081461348696522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2.9081461348696522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2.9081461348696522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2.9081461348696522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41.05435473842045</v>
      </c>
      <c r="C271" s="43">
        <v>29.764407185354823</v>
      </c>
      <c r="D271" s="43">
        <v>11.289947553065627</v>
      </c>
      <c r="E271" s="43">
        <v>0</v>
      </c>
      <c r="F271" s="236"/>
      <c r="G271" s="43">
        <v>0</v>
      </c>
      <c r="H271" s="53">
        <v>0</v>
      </c>
      <c r="I271" s="41">
        <f t="shared" si="97"/>
        <v>82.1087094768409</v>
      </c>
      <c r="J271" s="1"/>
      <c r="K271" s="54" t="s">
        <v>16</v>
      </c>
      <c r="L271" s="43">
        <v>41.05435473842045</v>
      </c>
      <c r="M271" s="43">
        <v>29.764407185354823</v>
      </c>
      <c r="N271" s="43">
        <v>11.289947553065627</v>
      </c>
      <c r="O271" s="43">
        <v>0</v>
      </c>
      <c r="P271" s="43">
        <v>0</v>
      </c>
      <c r="Q271" s="43">
        <v>0</v>
      </c>
      <c r="R271" s="44">
        <v>0</v>
      </c>
      <c r="S271" s="45">
        <f t="shared" si="98"/>
        <v>82.1087094768409</v>
      </c>
      <c r="U271" s="100" t="s">
        <v>16</v>
      </c>
      <c r="V271" s="92">
        <v>41.05435473842045</v>
      </c>
      <c r="W271" s="92">
        <v>0</v>
      </c>
      <c r="X271" s="92">
        <v>0</v>
      </c>
      <c r="Y271" s="92">
        <v>29.764407185354823</v>
      </c>
      <c r="Z271" s="92">
        <v>11.289947553065627</v>
      </c>
      <c r="AA271" s="92">
        <v>0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82.1087094768409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12.50625340307815</v>
      </c>
      <c r="C272" s="46">
        <v>0</v>
      </c>
      <c r="D272" s="46">
        <v>36.668096194943828</v>
      </c>
      <c r="E272" s="46">
        <v>0</v>
      </c>
      <c r="F272" s="236"/>
      <c r="G272" s="46">
        <v>0</v>
      </c>
      <c r="H272" s="47">
        <v>0</v>
      </c>
      <c r="I272" s="48">
        <f t="shared" si="97"/>
        <v>49.174349598021976</v>
      </c>
      <c r="J272" s="1"/>
      <c r="K272" s="49" t="s">
        <v>15</v>
      </c>
      <c r="L272" s="50">
        <v>12.50625340307815</v>
      </c>
      <c r="M272" s="50">
        <v>0</v>
      </c>
      <c r="N272" s="50">
        <v>36.668096194943828</v>
      </c>
      <c r="O272" s="50">
        <v>0</v>
      </c>
      <c r="P272" s="50">
        <v>0</v>
      </c>
      <c r="Q272" s="50">
        <v>0</v>
      </c>
      <c r="R272" s="51">
        <v>0</v>
      </c>
      <c r="S272" s="52">
        <f t="shared" si="98"/>
        <v>49.174349598021976</v>
      </c>
      <c r="U272" s="96" t="s">
        <v>59</v>
      </c>
      <c r="V272" s="97">
        <v>12.50625340307815</v>
      </c>
      <c r="W272" s="97">
        <v>0</v>
      </c>
      <c r="X272" s="97">
        <v>0</v>
      </c>
      <c r="Y272" s="97">
        <v>0</v>
      </c>
      <c r="Z272" s="97">
        <v>36.668096194943828</v>
      </c>
      <c r="AA272" s="97">
        <v>0</v>
      </c>
      <c r="AB272" s="97">
        <v>0</v>
      </c>
      <c r="AC272" s="98">
        <v>0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9">
        <f t="shared" si="99"/>
        <v>49.174349598021976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154.80896869168629</v>
      </c>
      <c r="F273" s="236"/>
      <c r="G273" s="43">
        <v>0</v>
      </c>
      <c r="H273" s="53">
        <v>0</v>
      </c>
      <c r="I273" s="41">
        <f t="shared" si="97"/>
        <v>154.80896869168629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154.80896869168629</v>
      </c>
      <c r="P273" s="43">
        <v>1467.3923798354158</v>
      </c>
      <c r="Q273" s="43">
        <v>0</v>
      </c>
      <c r="R273" s="44">
        <v>0</v>
      </c>
      <c r="S273" s="45">
        <f t="shared" si="98"/>
        <v>1622.201348527102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57.865472315354559</v>
      </c>
      <c r="AB273" s="92">
        <v>1467.3923798354158</v>
      </c>
      <c r="AC273" s="93">
        <v>96.943496376331737</v>
      </c>
      <c r="AD273" s="92">
        <v>0</v>
      </c>
      <c r="AE273" s="92">
        <v>0</v>
      </c>
      <c r="AF273" s="92">
        <v>0</v>
      </c>
      <c r="AG273" s="92">
        <v>0</v>
      </c>
      <c r="AH273" s="92">
        <v>96.943496376331737</v>
      </c>
      <c r="AI273" s="95">
        <f t="shared" si="99"/>
        <v>1622.201348527102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2.5531504155114793E-2</v>
      </c>
      <c r="F274" s="236"/>
      <c r="G274" s="46">
        <v>0</v>
      </c>
      <c r="H274" s="47">
        <v>0</v>
      </c>
      <c r="I274" s="48">
        <f t="shared" si="97"/>
        <v>2.5531504155114793E-2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2.5531504155114793E-2</v>
      </c>
      <c r="P274" s="50">
        <v>1.4093551183347721</v>
      </c>
      <c r="Q274" s="50">
        <v>0</v>
      </c>
      <c r="R274" s="51">
        <v>0</v>
      </c>
      <c r="S274" s="52">
        <f t="shared" si="98"/>
        <v>1.4348866224898869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0</v>
      </c>
      <c r="AB274" s="97">
        <v>1.4093551183347721</v>
      </c>
      <c r="AC274" s="98">
        <v>2.5531504155114793E-2</v>
      </c>
      <c r="AD274" s="97">
        <v>0</v>
      </c>
      <c r="AE274" s="97">
        <v>0</v>
      </c>
      <c r="AF274" s="97">
        <v>0</v>
      </c>
      <c r="AG274" s="97">
        <v>0</v>
      </c>
      <c r="AH274" s="97">
        <v>2.5531504155114793E-2</v>
      </c>
      <c r="AI274" s="99">
        <f t="shared" si="99"/>
        <v>1.4348866224898869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2.4784606525712403</v>
      </c>
      <c r="C276" s="46">
        <v>0</v>
      </c>
      <c r="D276" s="46">
        <v>75.633025075238422</v>
      </c>
      <c r="E276" s="46">
        <v>0</v>
      </c>
      <c r="F276" s="236"/>
      <c r="G276" s="46">
        <v>0</v>
      </c>
      <c r="H276" s="47">
        <v>0</v>
      </c>
      <c r="I276" s="48">
        <f t="shared" si="97"/>
        <v>78.111485727809665</v>
      </c>
      <c r="J276" s="1"/>
      <c r="K276" s="49" t="s">
        <v>17</v>
      </c>
      <c r="L276" s="50">
        <v>2.4784606525712403</v>
      </c>
      <c r="M276" s="50">
        <v>0</v>
      </c>
      <c r="N276" s="50">
        <v>75.633025075238422</v>
      </c>
      <c r="O276" s="50">
        <v>0</v>
      </c>
      <c r="P276" s="50">
        <v>0</v>
      </c>
      <c r="Q276" s="50">
        <v>0</v>
      </c>
      <c r="R276" s="51">
        <v>0</v>
      </c>
      <c r="S276" s="52">
        <f t="shared" si="98"/>
        <v>78.111485727809665</v>
      </c>
      <c r="U276" s="96" t="s">
        <v>17</v>
      </c>
      <c r="V276" s="97">
        <v>2.4784606525712403</v>
      </c>
      <c r="W276" s="97">
        <v>0</v>
      </c>
      <c r="X276" s="97">
        <v>0</v>
      </c>
      <c r="Y276" s="97">
        <v>0</v>
      </c>
      <c r="Z276" s="97">
        <v>75.633025075238422</v>
      </c>
      <c r="AA276" s="97">
        <v>0</v>
      </c>
      <c r="AB276" s="97">
        <v>0</v>
      </c>
      <c r="AC276" s="98">
        <v>0</v>
      </c>
      <c r="AD276" s="97">
        <v>0</v>
      </c>
      <c r="AE276" s="97">
        <v>0</v>
      </c>
      <c r="AF276" s="97">
        <v>0</v>
      </c>
      <c r="AG276" s="97">
        <v>0</v>
      </c>
      <c r="AH276" s="97">
        <v>0</v>
      </c>
      <c r="AI276" s="99">
        <f t="shared" si="99"/>
        <v>78.111485727809665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236.01701942864329</v>
      </c>
      <c r="C277" s="43">
        <v>4831.0190835103786</v>
      </c>
      <c r="D277" s="43">
        <v>494.4231541580611</v>
      </c>
      <c r="E277" s="43">
        <v>0</v>
      </c>
      <c r="F277" s="236"/>
      <c r="G277" s="43">
        <v>0</v>
      </c>
      <c r="H277" s="53">
        <v>0</v>
      </c>
      <c r="I277" s="41">
        <f t="shared" si="97"/>
        <v>5561.4592570970826</v>
      </c>
      <c r="J277" s="1"/>
      <c r="K277" s="54" t="s">
        <v>19</v>
      </c>
      <c r="L277" s="43">
        <v>236.01701942864329</v>
      </c>
      <c r="M277" s="43">
        <v>4831.0190835103786</v>
      </c>
      <c r="N277" s="43">
        <v>494.4231541580611</v>
      </c>
      <c r="O277" s="43">
        <v>0</v>
      </c>
      <c r="P277" s="43">
        <v>0</v>
      </c>
      <c r="Q277" s="43">
        <v>0</v>
      </c>
      <c r="R277" s="44">
        <v>0</v>
      </c>
      <c r="S277" s="45">
        <f t="shared" si="98"/>
        <v>5561.4592570970826</v>
      </c>
      <c r="U277" s="100" t="s">
        <v>89</v>
      </c>
      <c r="V277" s="92">
        <v>236.01701942864329</v>
      </c>
      <c r="W277" s="92">
        <v>0</v>
      </c>
      <c r="X277" s="92">
        <v>0</v>
      </c>
      <c r="Y277" s="92">
        <v>4831.0190835103786</v>
      </c>
      <c r="Z277" s="92">
        <v>494.4231541580611</v>
      </c>
      <c r="AA277" s="92">
        <v>0</v>
      </c>
      <c r="AB277" s="92">
        <v>0</v>
      </c>
      <c r="AC277" s="93">
        <v>0</v>
      </c>
      <c r="AD277" s="92">
        <v>0</v>
      </c>
      <c r="AE277" s="92">
        <v>0</v>
      </c>
      <c r="AF277" s="92">
        <v>0</v>
      </c>
      <c r="AG277" s="92">
        <v>0</v>
      </c>
      <c r="AH277" s="92">
        <v>0</v>
      </c>
      <c r="AI277" s="95">
        <f t="shared" si="99"/>
        <v>5561.4592570970826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14.275496418826425</v>
      </c>
      <c r="C278" s="46">
        <v>1.3288833429814693</v>
      </c>
      <c r="D278" s="46">
        <v>1334.4889939545135</v>
      </c>
      <c r="E278" s="46">
        <v>4839.2240836079882</v>
      </c>
      <c r="F278" s="236"/>
      <c r="G278" s="46">
        <v>218.78169596631614</v>
      </c>
      <c r="H278" s="47">
        <v>0</v>
      </c>
      <c r="I278" s="48">
        <f t="shared" si="97"/>
        <v>6408.0991532906255</v>
      </c>
      <c r="J278" s="1"/>
      <c r="K278" s="49" t="s">
        <v>27</v>
      </c>
      <c r="L278" s="50">
        <v>14.275496418826425</v>
      </c>
      <c r="M278" s="50">
        <v>1.3288833429814693</v>
      </c>
      <c r="N278" s="50">
        <v>1334.4889939545135</v>
      </c>
      <c r="O278" s="50">
        <v>4839.2240836079882</v>
      </c>
      <c r="P278" s="50">
        <v>1.6023934144322551E-2</v>
      </c>
      <c r="Q278" s="50">
        <v>218.78169596631614</v>
      </c>
      <c r="R278" s="51">
        <v>0</v>
      </c>
      <c r="S278" s="52">
        <f t="shared" si="98"/>
        <v>6408.1151772247695</v>
      </c>
      <c r="U278" s="96" t="s">
        <v>27</v>
      </c>
      <c r="V278" s="97">
        <v>12.504660684847455</v>
      </c>
      <c r="W278" s="97">
        <v>1.7708357339789702</v>
      </c>
      <c r="X278" s="97">
        <v>218.78169596631614</v>
      </c>
      <c r="Y278" s="97">
        <v>1.3288833429814693</v>
      </c>
      <c r="Z278" s="97">
        <v>1334.4889939545135</v>
      </c>
      <c r="AA278" s="97">
        <v>4839.2030319906762</v>
      </c>
      <c r="AB278" s="97">
        <v>1.6023934144322551E-2</v>
      </c>
      <c r="AC278" s="98">
        <v>2.1051617312974183E-2</v>
      </c>
      <c r="AD278" s="97">
        <v>0</v>
      </c>
      <c r="AE278" s="97">
        <v>0</v>
      </c>
      <c r="AF278" s="97">
        <v>0</v>
      </c>
      <c r="AG278" s="97">
        <v>0</v>
      </c>
      <c r="AH278" s="97">
        <v>2.1051617312974183E-2</v>
      </c>
      <c r="AI278" s="99">
        <f t="shared" si="99"/>
        <v>6408.1151772247704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2.9526888578621464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2.9526888578621464</v>
      </c>
      <c r="J279" s="1"/>
      <c r="K279" s="54" t="s">
        <v>26</v>
      </c>
      <c r="L279" s="43">
        <v>2.9526888578621464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2.9526888578621464</v>
      </c>
      <c r="U279" s="100" t="s">
        <v>26</v>
      </c>
      <c r="V279" s="92">
        <v>2.9526888578621464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2.9526888578621464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0</v>
      </c>
      <c r="J280" s="1"/>
      <c r="K280" s="49" t="s">
        <v>23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0</v>
      </c>
      <c r="U280" s="96" t="s">
        <v>62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0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0</v>
      </c>
      <c r="C281" s="43">
        <v>0</v>
      </c>
      <c r="D281" s="43">
        <v>0</v>
      </c>
      <c r="E281" s="43">
        <v>16.71697911397845</v>
      </c>
      <c r="F281" s="236"/>
      <c r="G281" s="43">
        <v>0</v>
      </c>
      <c r="H281" s="53">
        <v>0</v>
      </c>
      <c r="I281" s="41">
        <f t="shared" si="97"/>
        <v>16.71697911397845</v>
      </c>
      <c r="J281" s="1"/>
      <c r="K281" s="54" t="s">
        <v>24</v>
      </c>
      <c r="L281" s="43">
        <v>0</v>
      </c>
      <c r="M281" s="43">
        <v>0</v>
      </c>
      <c r="N281" s="43">
        <v>0</v>
      </c>
      <c r="O281" s="43">
        <v>16.71697911397845</v>
      </c>
      <c r="P281" s="43">
        <v>92.958010243535</v>
      </c>
      <c r="Q281" s="43">
        <v>0</v>
      </c>
      <c r="R281" s="44">
        <v>0</v>
      </c>
      <c r="S281" s="45">
        <f t="shared" si="98"/>
        <v>109.67498935751345</v>
      </c>
      <c r="U281" s="100" t="s">
        <v>24</v>
      </c>
      <c r="V281" s="92">
        <v>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92.958010243535</v>
      </c>
      <c r="AC281" s="93">
        <v>16.71697911397845</v>
      </c>
      <c r="AD281" s="92">
        <v>0</v>
      </c>
      <c r="AE281" s="92">
        <v>0</v>
      </c>
      <c r="AF281" s="92">
        <v>0</v>
      </c>
      <c r="AG281" s="92">
        <v>0</v>
      </c>
      <c r="AH281" s="92">
        <v>16.71697911397845</v>
      </c>
      <c r="AI281" s="95">
        <f t="shared" si="99"/>
        <v>109.67498935751345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309.57168271146594</v>
      </c>
      <c r="C288" s="75">
        <f t="shared" ref="C288:H288" si="101">SUM(C267:C283)</f>
        <v>4862.1123740387147</v>
      </c>
      <c r="D288" s="75">
        <f t="shared" si="101"/>
        <v>1955.411363070692</v>
      </c>
      <c r="E288" s="75">
        <f t="shared" si="101"/>
        <v>5010.7755629178082</v>
      </c>
      <c r="F288" s="75">
        <f t="shared" si="101"/>
        <v>0</v>
      </c>
      <c r="G288" s="75">
        <f t="shared" si="101"/>
        <v>218.78169596631614</v>
      </c>
      <c r="H288" s="76">
        <f t="shared" si="101"/>
        <v>0</v>
      </c>
      <c r="I288" s="41">
        <f t="shared" si="97"/>
        <v>12356.652678704997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309.57168271146594</v>
      </c>
      <c r="M288" s="75">
        <f t="shared" ref="M288:R288" si="102">SUM(M267:M283)</f>
        <v>4862.1123740387147</v>
      </c>
      <c r="N288" s="75">
        <f t="shared" si="102"/>
        <v>1955.411363070692</v>
      </c>
      <c r="O288" s="75">
        <f t="shared" si="102"/>
        <v>5010.7755629178082</v>
      </c>
      <c r="P288" s="75">
        <f t="shared" si="102"/>
        <v>1561.77576913143</v>
      </c>
      <c r="Q288" s="75">
        <f t="shared" si="102"/>
        <v>218.78169596631614</v>
      </c>
      <c r="R288" s="76">
        <f t="shared" si="102"/>
        <v>0</v>
      </c>
      <c r="S288" s="78">
        <f t="shared" si="98"/>
        <v>13918.428447836426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307.80084697748697</v>
      </c>
      <c r="W288" s="111">
        <f t="shared" ref="W288:AH288" si="103">SUM(W267:W283)</f>
        <v>1.7708357339789702</v>
      </c>
      <c r="X288" s="111">
        <f t="shared" si="103"/>
        <v>218.78169596631614</v>
      </c>
      <c r="Y288" s="111">
        <f t="shared" si="103"/>
        <v>4862.1123740387147</v>
      </c>
      <c r="Z288" s="111">
        <f t="shared" si="103"/>
        <v>1955.411363070692</v>
      </c>
      <c r="AA288" s="111">
        <f t="shared" si="103"/>
        <v>4897.0685043060312</v>
      </c>
      <c r="AB288" s="111">
        <f t="shared" si="103"/>
        <v>1561.77576913143</v>
      </c>
      <c r="AC288" s="111">
        <f t="shared" si="103"/>
        <v>113.70705861177828</v>
      </c>
      <c r="AD288" s="112">
        <f t="shared" si="103"/>
        <v>0</v>
      </c>
      <c r="AE288" s="112">
        <f t="shared" si="103"/>
        <v>0</v>
      </c>
      <c r="AF288" s="112">
        <f t="shared" si="103"/>
        <v>0</v>
      </c>
      <c r="AG288" s="112">
        <f t="shared" si="103"/>
        <v>0</v>
      </c>
      <c r="AH288" s="112">
        <f t="shared" si="103"/>
        <v>113.70705861177828</v>
      </c>
      <c r="AI288" s="113">
        <f t="shared" si="99"/>
        <v>13918.42844783643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2.5053037481984942E-2</v>
      </c>
      <c r="C289" s="114">
        <f t="shared" ref="C289:I289" si="104">C288/$I288</f>
        <v>0.39348134972005011</v>
      </c>
      <c r="D289" s="114">
        <f t="shared" si="104"/>
        <v>0.15824765929049511</v>
      </c>
      <c r="E289" s="114">
        <f t="shared" si="104"/>
        <v>0.40551237403906282</v>
      </c>
      <c r="F289" s="114">
        <f t="shared" si="104"/>
        <v>0</v>
      </c>
      <c r="G289" s="114">
        <f t="shared" si="104"/>
        <v>1.7705579468407048E-2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2.2241856102625426E-2</v>
      </c>
      <c r="M289" s="82">
        <f t="shared" ref="M289:S289" si="105">M288/$S288</f>
        <v>0.34932912090333834</v>
      </c>
      <c r="N289" s="82">
        <f t="shared" si="105"/>
        <v>0.14049081549682099</v>
      </c>
      <c r="O289" s="82">
        <f t="shared" si="105"/>
        <v>0.36001015356706573</v>
      </c>
      <c r="P289" s="82">
        <f t="shared" si="105"/>
        <v>0.1122092034301619</v>
      </c>
      <c r="Q289" s="82">
        <f t="shared" si="105"/>
        <v>1.5718850499987665E-2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2.4909727171334974E-2</v>
      </c>
      <c r="W289" s="118">
        <f t="shared" ref="W289:AC289" si="106">W288/$I288</f>
        <v>1.4331031064996783E-4</v>
      </c>
      <c r="X289" s="118">
        <f t="shared" si="106"/>
        <v>1.7705579468407048E-2</v>
      </c>
      <c r="Y289" s="118">
        <f t="shared" si="106"/>
        <v>0.39348134972005011</v>
      </c>
      <c r="Z289" s="118">
        <f t="shared" si="106"/>
        <v>0.15824765929049511</v>
      </c>
      <c r="AA289" s="118">
        <f t="shared" si="106"/>
        <v>0.39631028172746652</v>
      </c>
      <c r="AB289" s="118">
        <f t="shared" si="106"/>
        <v>0.1263914920764049</v>
      </c>
      <c r="AC289" s="118">
        <f t="shared" si="106"/>
        <v>9.2020923115963965E-3</v>
      </c>
      <c r="AD289" s="118">
        <f t="shared" ref="AD289:AH289" si="107">AD288/$AI288</f>
        <v>0</v>
      </c>
      <c r="AE289" s="118">
        <f t="shared" si="107"/>
        <v>0</v>
      </c>
      <c r="AF289" s="118">
        <f t="shared" si="107"/>
        <v>0</v>
      </c>
      <c r="AG289" s="118">
        <f t="shared" si="107"/>
        <v>0</v>
      </c>
      <c r="AH289" s="118">
        <f t="shared" si="107"/>
        <v>8.1695328634213468E-3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/>
      <c r="G293" s="39">
        <v>0</v>
      </c>
      <c r="H293" s="40">
        <v>0</v>
      </c>
      <c r="I293" s="41">
        <f>SUM(B293:H293)</f>
        <v>0</v>
      </c>
      <c r="J293" s="1"/>
      <c r="K293" s="88" t="s">
        <v>7</v>
      </c>
      <c r="L293" s="39">
        <v>0</v>
      </c>
      <c r="M293" s="39">
        <v>0</v>
      </c>
      <c r="N293" s="39">
        <v>0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0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0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0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0</v>
      </c>
      <c r="C295" s="43">
        <v>0</v>
      </c>
      <c r="D295" s="43">
        <v>223.22355600661612</v>
      </c>
      <c r="E295" s="43">
        <v>0</v>
      </c>
      <c r="F295" s="236"/>
      <c r="G295" s="43">
        <v>0</v>
      </c>
      <c r="H295" s="53">
        <v>0</v>
      </c>
      <c r="I295" s="41">
        <f t="shared" si="108"/>
        <v>223.22355600661612</v>
      </c>
      <c r="J295" s="1"/>
      <c r="K295" s="54" t="s">
        <v>10</v>
      </c>
      <c r="L295" s="43">
        <v>0</v>
      </c>
      <c r="M295" s="43">
        <v>0</v>
      </c>
      <c r="N295" s="43">
        <v>223.22355600661612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223.22355600661612</v>
      </c>
      <c r="U295" s="100" t="s">
        <v>10</v>
      </c>
      <c r="V295" s="92">
        <v>0</v>
      </c>
      <c r="W295" s="92">
        <v>0</v>
      </c>
      <c r="X295" s="92">
        <v>0</v>
      </c>
      <c r="Y295" s="92">
        <v>0</v>
      </c>
      <c r="Z295" s="92">
        <v>223.22355600661612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223.22355600661612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154.74677392315408</v>
      </c>
      <c r="C297" s="43">
        <v>467.31845635512991</v>
      </c>
      <c r="D297" s="43">
        <v>61.739222833313278</v>
      </c>
      <c r="E297" s="43">
        <v>0</v>
      </c>
      <c r="F297" s="236"/>
      <c r="G297" s="43">
        <v>0</v>
      </c>
      <c r="H297" s="53">
        <v>0</v>
      </c>
      <c r="I297" s="41">
        <f t="shared" si="108"/>
        <v>683.80445311159724</v>
      </c>
      <c r="J297" s="1"/>
      <c r="K297" s="54" t="s">
        <v>16</v>
      </c>
      <c r="L297" s="43">
        <v>154.74677392315408</v>
      </c>
      <c r="M297" s="43">
        <v>467.31845635512991</v>
      </c>
      <c r="N297" s="43">
        <v>61.739222833313278</v>
      </c>
      <c r="O297" s="43">
        <v>0</v>
      </c>
      <c r="P297" s="43">
        <v>0</v>
      </c>
      <c r="Q297" s="43">
        <v>0</v>
      </c>
      <c r="R297" s="44">
        <v>0</v>
      </c>
      <c r="S297" s="45">
        <f t="shared" si="109"/>
        <v>683.80445311159724</v>
      </c>
      <c r="U297" s="100" t="s">
        <v>16</v>
      </c>
      <c r="V297" s="92">
        <v>141.19040136755001</v>
      </c>
      <c r="W297" s="92">
        <v>0</v>
      </c>
      <c r="X297" s="92">
        <v>0</v>
      </c>
      <c r="Y297" s="92">
        <v>467.31845635512991</v>
      </c>
      <c r="Z297" s="92">
        <v>61.739222833313278</v>
      </c>
      <c r="AA297" s="92">
        <v>0</v>
      </c>
      <c r="AB297" s="92">
        <v>0</v>
      </c>
      <c r="AC297" s="93">
        <v>13.556372555604074</v>
      </c>
      <c r="AD297" s="94">
        <v>13.556372555604074</v>
      </c>
      <c r="AE297" s="94">
        <v>0</v>
      </c>
      <c r="AF297" s="94">
        <v>0</v>
      </c>
      <c r="AG297" s="94">
        <v>0</v>
      </c>
      <c r="AH297" s="94">
        <v>0</v>
      </c>
      <c r="AI297" s="95">
        <f t="shared" si="110"/>
        <v>683.80445311159735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3.6617553579919169</v>
      </c>
      <c r="C298" s="46">
        <v>10.1114380908186</v>
      </c>
      <c r="D298" s="46">
        <v>33.247074216312953</v>
      </c>
      <c r="E298" s="46">
        <v>0</v>
      </c>
      <c r="F298" s="236"/>
      <c r="G298" s="46">
        <v>0</v>
      </c>
      <c r="H298" s="47">
        <v>0</v>
      </c>
      <c r="I298" s="48">
        <f t="shared" si="108"/>
        <v>47.02026766512347</v>
      </c>
      <c r="J298" s="1"/>
      <c r="K298" s="49" t="s">
        <v>15</v>
      </c>
      <c r="L298" s="50">
        <v>3.6617553579919169</v>
      </c>
      <c r="M298" s="50">
        <v>10.1114380908186</v>
      </c>
      <c r="N298" s="50">
        <v>33.247074216312953</v>
      </c>
      <c r="O298" s="50">
        <v>0</v>
      </c>
      <c r="P298" s="50">
        <v>0</v>
      </c>
      <c r="Q298" s="50">
        <v>0</v>
      </c>
      <c r="R298" s="51">
        <v>0</v>
      </c>
      <c r="S298" s="52">
        <f t="shared" si="109"/>
        <v>47.02026766512347</v>
      </c>
      <c r="U298" s="96" t="s">
        <v>59</v>
      </c>
      <c r="V298" s="97">
        <v>3.6617553579919169</v>
      </c>
      <c r="W298" s="97">
        <v>0</v>
      </c>
      <c r="X298" s="97">
        <v>0</v>
      </c>
      <c r="Y298" s="97">
        <v>10.1114380908186</v>
      </c>
      <c r="Z298" s="97">
        <v>33.247074216312953</v>
      </c>
      <c r="AA298" s="97">
        <v>0</v>
      </c>
      <c r="AB298" s="97">
        <v>0</v>
      </c>
      <c r="AC298" s="98">
        <v>0</v>
      </c>
      <c r="AD298" s="97">
        <v>0</v>
      </c>
      <c r="AE298" s="97">
        <v>0</v>
      </c>
      <c r="AF298" s="97">
        <v>0</v>
      </c>
      <c r="AG298" s="97">
        <v>0</v>
      </c>
      <c r="AH298" s="97">
        <v>0</v>
      </c>
      <c r="AI298" s="99">
        <f t="shared" si="110"/>
        <v>47.02026766512347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1.8484704116532751</v>
      </c>
      <c r="F299" s="236"/>
      <c r="G299" s="43">
        <v>0</v>
      </c>
      <c r="H299" s="53">
        <v>0</v>
      </c>
      <c r="I299" s="41">
        <f t="shared" si="108"/>
        <v>1.8484704116532751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1.8484704116532751</v>
      </c>
      <c r="P299" s="43">
        <v>1154.013256109497</v>
      </c>
      <c r="Q299" s="43">
        <v>0</v>
      </c>
      <c r="R299" s="44">
        <v>0</v>
      </c>
      <c r="S299" s="45">
        <f t="shared" si="109"/>
        <v>1155.8617265211503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0.30963923023213807</v>
      </c>
      <c r="AB299" s="92">
        <v>1154.013256109497</v>
      </c>
      <c r="AC299" s="93">
        <v>1.5388311814211366</v>
      </c>
      <c r="AD299" s="92">
        <v>0</v>
      </c>
      <c r="AE299" s="92">
        <v>0</v>
      </c>
      <c r="AF299" s="92">
        <v>0</v>
      </c>
      <c r="AG299" s="92">
        <v>0</v>
      </c>
      <c r="AH299" s="92">
        <v>1.5388311814211366</v>
      </c>
      <c r="AI299" s="95">
        <f t="shared" si="110"/>
        <v>1155.8617265211501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/>
      <c r="G300" s="46">
        <v>0</v>
      </c>
      <c r="H300" s="47">
        <v>0</v>
      </c>
      <c r="I300" s="48">
        <f t="shared" si="108"/>
        <v>0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</v>
      </c>
      <c r="P300" s="50">
        <v>14.05818164741579</v>
      </c>
      <c r="Q300" s="50">
        <v>0</v>
      </c>
      <c r="R300" s="51">
        <v>0</v>
      </c>
      <c r="S300" s="52">
        <f t="shared" si="109"/>
        <v>14.05818164741579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14.05818164741579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14.05818164741579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0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0.56004488903209138</v>
      </c>
      <c r="C302" s="46">
        <v>16.24130178193068</v>
      </c>
      <c r="D302" s="46">
        <v>109.20875336125796</v>
      </c>
      <c r="E302" s="46">
        <v>42.003366677406902</v>
      </c>
      <c r="F302" s="236"/>
      <c r="G302" s="46">
        <v>0</v>
      </c>
      <c r="H302" s="47">
        <v>0</v>
      </c>
      <c r="I302" s="48">
        <f t="shared" si="108"/>
        <v>168.01346670962764</v>
      </c>
      <c r="J302" s="1"/>
      <c r="K302" s="49" t="s">
        <v>17</v>
      </c>
      <c r="L302" s="50">
        <v>0.56004488903209138</v>
      </c>
      <c r="M302" s="50">
        <v>16.24130178193068</v>
      </c>
      <c r="N302" s="50">
        <v>109.20875336125796</v>
      </c>
      <c r="O302" s="50">
        <v>42.003366677406902</v>
      </c>
      <c r="P302" s="50">
        <v>0</v>
      </c>
      <c r="Q302" s="50">
        <v>0</v>
      </c>
      <c r="R302" s="51">
        <v>0</v>
      </c>
      <c r="S302" s="52">
        <f t="shared" si="109"/>
        <v>168.01346670962764</v>
      </c>
      <c r="U302" s="96" t="s">
        <v>17</v>
      </c>
      <c r="V302" s="97">
        <v>0.56004488903209138</v>
      </c>
      <c r="W302" s="97">
        <v>0</v>
      </c>
      <c r="X302" s="97">
        <v>0</v>
      </c>
      <c r="Y302" s="97">
        <v>16.24130178193068</v>
      </c>
      <c r="Z302" s="97">
        <v>109.20875336125796</v>
      </c>
      <c r="AA302" s="97">
        <v>7.8406284464492941</v>
      </c>
      <c r="AB302" s="97">
        <v>0</v>
      </c>
      <c r="AC302" s="98">
        <v>34.162738230957601</v>
      </c>
      <c r="AD302" s="97">
        <v>0</v>
      </c>
      <c r="AE302" s="97">
        <v>0</v>
      </c>
      <c r="AF302" s="97">
        <v>0</v>
      </c>
      <c r="AG302" s="97">
        <v>0</v>
      </c>
      <c r="AH302" s="97">
        <v>34.162738230957601</v>
      </c>
      <c r="AI302" s="99">
        <f t="shared" si="110"/>
        <v>168.01346670962761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810.84340088751264</v>
      </c>
      <c r="C303" s="43">
        <v>8834.3786718729425</v>
      </c>
      <c r="D303" s="43">
        <v>3563.6723340924332</v>
      </c>
      <c r="E303" s="43">
        <v>32.312582593566276</v>
      </c>
      <c r="F303" s="236"/>
      <c r="G303" s="43">
        <v>0</v>
      </c>
      <c r="H303" s="53">
        <v>0</v>
      </c>
      <c r="I303" s="41">
        <f t="shared" si="108"/>
        <v>13241.206989446453</v>
      </c>
      <c r="J303" s="1"/>
      <c r="K303" s="54" t="s">
        <v>19</v>
      </c>
      <c r="L303" s="43">
        <v>810.84340088751264</v>
      </c>
      <c r="M303" s="43">
        <v>8834.3786718729425</v>
      </c>
      <c r="N303" s="43">
        <v>3563.6723340924332</v>
      </c>
      <c r="O303" s="43">
        <v>32.312582593566276</v>
      </c>
      <c r="P303" s="43">
        <v>7.7041174357166256</v>
      </c>
      <c r="Q303" s="43">
        <v>0</v>
      </c>
      <c r="R303" s="44">
        <v>0</v>
      </c>
      <c r="S303" s="45">
        <f t="shared" si="109"/>
        <v>13248.911106882169</v>
      </c>
      <c r="U303" s="100" t="s">
        <v>89</v>
      </c>
      <c r="V303" s="92">
        <v>798.48474110752443</v>
      </c>
      <c r="W303" s="92">
        <v>3.8691949247776458</v>
      </c>
      <c r="X303" s="92">
        <v>0</v>
      </c>
      <c r="Y303" s="92">
        <v>8834.3786718729425</v>
      </c>
      <c r="Z303" s="92">
        <v>3563.6723340924332</v>
      </c>
      <c r="AA303" s="92">
        <v>1.6289194768748552</v>
      </c>
      <c r="AB303" s="92">
        <v>7.7041174357166256</v>
      </c>
      <c r="AC303" s="93">
        <v>39.173127971901977</v>
      </c>
      <c r="AD303" s="92">
        <v>8.4894648552105494</v>
      </c>
      <c r="AE303" s="92">
        <v>0</v>
      </c>
      <c r="AF303" s="92">
        <v>0</v>
      </c>
      <c r="AG303" s="92">
        <v>0</v>
      </c>
      <c r="AH303" s="92">
        <v>30.68366311669142</v>
      </c>
      <c r="AI303" s="95">
        <f t="shared" si="110"/>
        <v>13248.911106882169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443.54351837260725</v>
      </c>
      <c r="C304" s="46">
        <v>264.8082423280872</v>
      </c>
      <c r="D304" s="46">
        <v>564.93751986167342</v>
      </c>
      <c r="E304" s="46">
        <v>5110.8499589285439</v>
      </c>
      <c r="F304" s="236"/>
      <c r="G304" s="46">
        <v>494.24133225878859</v>
      </c>
      <c r="H304" s="47">
        <v>0</v>
      </c>
      <c r="I304" s="48">
        <f t="shared" si="108"/>
        <v>6878.3805717496998</v>
      </c>
      <c r="J304" s="1"/>
      <c r="K304" s="49" t="s">
        <v>27</v>
      </c>
      <c r="L304" s="50">
        <v>443.54351837260725</v>
      </c>
      <c r="M304" s="50">
        <v>264.8082423280872</v>
      </c>
      <c r="N304" s="50">
        <v>564.93751986167342</v>
      </c>
      <c r="O304" s="50">
        <v>5110.8499589285439</v>
      </c>
      <c r="P304" s="50">
        <v>99.09636143781816</v>
      </c>
      <c r="Q304" s="50">
        <v>494.24133225878859</v>
      </c>
      <c r="R304" s="51">
        <v>0</v>
      </c>
      <c r="S304" s="52">
        <f t="shared" si="109"/>
        <v>6977.4769331875177</v>
      </c>
      <c r="U304" s="96" t="s">
        <v>27</v>
      </c>
      <c r="V304" s="97">
        <v>42.669466001416879</v>
      </c>
      <c r="W304" s="97">
        <v>393.46966321525173</v>
      </c>
      <c r="X304" s="97">
        <v>494.24133225878859</v>
      </c>
      <c r="Y304" s="97">
        <v>264.8082423280872</v>
      </c>
      <c r="Z304" s="97">
        <v>422.27335776853789</v>
      </c>
      <c r="AA304" s="97">
        <v>4758.2834896718141</v>
      </c>
      <c r="AB304" s="97">
        <v>99.09636143781816</v>
      </c>
      <c r="AC304" s="98">
        <v>502.63502050580286</v>
      </c>
      <c r="AD304" s="97">
        <v>7.4043891559386932</v>
      </c>
      <c r="AE304" s="97">
        <v>283.63878940089262</v>
      </c>
      <c r="AF304" s="97">
        <v>0</v>
      </c>
      <c r="AG304" s="97">
        <v>142.66416209313542</v>
      </c>
      <c r="AH304" s="97">
        <v>68.927679855836104</v>
      </c>
      <c r="AI304" s="99">
        <f t="shared" si="110"/>
        <v>6977.4769331875168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21.85294254510497</v>
      </c>
      <c r="C305" s="43">
        <v>0</v>
      </c>
      <c r="D305" s="43">
        <v>1172.3211080457013</v>
      </c>
      <c r="E305" s="43">
        <v>0</v>
      </c>
      <c r="F305" s="236"/>
      <c r="G305" s="43">
        <v>0</v>
      </c>
      <c r="H305" s="53">
        <v>0</v>
      </c>
      <c r="I305" s="41">
        <f t="shared" si="108"/>
        <v>1194.1740505908062</v>
      </c>
      <c r="J305" s="1"/>
      <c r="K305" s="54" t="s">
        <v>26</v>
      </c>
      <c r="L305" s="43">
        <v>21.85294254510497</v>
      </c>
      <c r="M305" s="43">
        <v>0</v>
      </c>
      <c r="N305" s="43">
        <v>1172.3211080457013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1194.1740505908062</v>
      </c>
      <c r="U305" s="100" t="s">
        <v>26</v>
      </c>
      <c r="V305" s="92">
        <v>21.297444168286397</v>
      </c>
      <c r="W305" s="92">
        <v>0</v>
      </c>
      <c r="X305" s="92">
        <v>0</v>
      </c>
      <c r="Y305" s="92">
        <v>0</v>
      </c>
      <c r="Z305" s="92">
        <v>1031.38785705651</v>
      </c>
      <c r="AA305" s="92">
        <v>0</v>
      </c>
      <c r="AB305" s="92">
        <v>0</v>
      </c>
      <c r="AC305" s="93">
        <v>141.48874936600998</v>
      </c>
      <c r="AD305" s="92">
        <v>0.55549837681857006</v>
      </c>
      <c r="AE305" s="92">
        <v>0</v>
      </c>
      <c r="AF305" s="92">
        <v>0</v>
      </c>
      <c r="AG305" s="92">
        <v>140.93325098919109</v>
      </c>
      <c r="AH305" s="92">
        <v>0</v>
      </c>
      <c r="AI305" s="95">
        <f t="shared" si="110"/>
        <v>1194.1740505908065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0</v>
      </c>
      <c r="C306" s="46">
        <v>0.12310703003901159</v>
      </c>
      <c r="D306" s="46">
        <v>0</v>
      </c>
      <c r="E306" s="46">
        <v>0</v>
      </c>
      <c r="F306" s="236"/>
      <c r="G306" s="46">
        <v>0</v>
      </c>
      <c r="H306" s="47">
        <v>0</v>
      </c>
      <c r="I306" s="48">
        <f t="shared" si="108"/>
        <v>0.12310703003901159</v>
      </c>
      <c r="J306" s="1"/>
      <c r="K306" s="49" t="s">
        <v>23</v>
      </c>
      <c r="L306" s="50">
        <v>0</v>
      </c>
      <c r="M306" s="50">
        <v>0.12310703003901159</v>
      </c>
      <c r="N306" s="50">
        <v>0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0.12310703003901159</v>
      </c>
      <c r="U306" s="96" t="s">
        <v>62</v>
      </c>
      <c r="V306" s="97">
        <v>0</v>
      </c>
      <c r="W306" s="97">
        <v>0</v>
      </c>
      <c r="X306" s="97">
        <v>0</v>
      </c>
      <c r="Y306" s="97">
        <v>0.12310703003901159</v>
      </c>
      <c r="Z306" s="97">
        <v>0</v>
      </c>
      <c r="AA306" s="97">
        <v>0</v>
      </c>
      <c r="AB306" s="97">
        <v>0</v>
      </c>
      <c r="AC306" s="98">
        <v>0</v>
      </c>
      <c r="AD306" s="97">
        <v>0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0.12310703003901159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368.27124473274409</v>
      </c>
      <c r="C307" s="43">
        <v>185.74958906416521</v>
      </c>
      <c r="D307" s="43">
        <v>9.2313239160384875</v>
      </c>
      <c r="E307" s="43">
        <v>0</v>
      </c>
      <c r="F307" s="236"/>
      <c r="G307" s="43">
        <v>0</v>
      </c>
      <c r="H307" s="53">
        <v>0</v>
      </c>
      <c r="I307" s="41">
        <f t="shared" si="108"/>
        <v>563.25215771294779</v>
      </c>
      <c r="J307" s="1"/>
      <c r="K307" s="54" t="s">
        <v>24</v>
      </c>
      <c r="L307" s="43">
        <v>368.27124473274409</v>
      </c>
      <c r="M307" s="43">
        <v>185.74958906416521</v>
      </c>
      <c r="N307" s="43">
        <v>9.2313239160384875</v>
      </c>
      <c r="O307" s="43">
        <v>0</v>
      </c>
      <c r="P307" s="43">
        <v>71.192287935263693</v>
      </c>
      <c r="Q307" s="43">
        <v>0</v>
      </c>
      <c r="R307" s="44">
        <v>0</v>
      </c>
      <c r="S307" s="45">
        <f t="shared" si="109"/>
        <v>634.44444564821151</v>
      </c>
      <c r="U307" s="100" t="s">
        <v>24</v>
      </c>
      <c r="V307" s="92">
        <v>368.27124473274409</v>
      </c>
      <c r="W307" s="92">
        <v>0</v>
      </c>
      <c r="X307" s="92">
        <v>0</v>
      </c>
      <c r="Y307" s="92">
        <v>185.74958906416521</v>
      </c>
      <c r="Z307" s="92">
        <v>9.2313239160384875</v>
      </c>
      <c r="AA307" s="92">
        <v>0</v>
      </c>
      <c r="AB307" s="92">
        <v>71.192287935263693</v>
      </c>
      <c r="AC307" s="93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634.44444564821151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6.1037702983433632E-2</v>
      </c>
      <c r="C308" s="46">
        <v>3.0786352203037732E-2</v>
      </c>
      <c r="D308" s="46">
        <v>1.5300103263287067E-3</v>
      </c>
      <c r="E308" s="46">
        <v>0</v>
      </c>
      <c r="F308" s="236"/>
      <c r="G308" s="46">
        <v>0</v>
      </c>
      <c r="H308" s="47">
        <v>0</v>
      </c>
      <c r="I308" s="48">
        <f t="shared" si="108"/>
        <v>9.335406551280008E-2</v>
      </c>
      <c r="J308" s="1"/>
      <c r="K308" s="49" t="s">
        <v>22</v>
      </c>
      <c r="L308" s="50">
        <v>6.1037702983433632E-2</v>
      </c>
      <c r="M308" s="50">
        <v>3.0786352203037732E-2</v>
      </c>
      <c r="N308" s="50">
        <v>1.5300103263287067E-3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9.335406551280008E-2</v>
      </c>
      <c r="U308" s="96" t="s">
        <v>63</v>
      </c>
      <c r="V308" s="97">
        <v>6.1037702983433632E-2</v>
      </c>
      <c r="W308" s="97">
        <v>0</v>
      </c>
      <c r="X308" s="97">
        <v>0</v>
      </c>
      <c r="Y308" s="97">
        <v>3.0786352203037732E-2</v>
      </c>
      <c r="Z308" s="97">
        <v>1.5300103263287067E-3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9.335406551280008E-2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40.127542682172276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40.127542682172276</v>
      </c>
      <c r="J309" s="1"/>
      <c r="K309" s="55" t="s">
        <v>66</v>
      </c>
      <c r="L309" s="43">
        <v>40.127542682172276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40.127542682172276</v>
      </c>
      <c r="U309" s="101" t="s">
        <v>64</v>
      </c>
      <c r="V309" s="92">
        <v>34.125623765517624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6.0019189166546507</v>
      </c>
      <c r="AD309" s="94">
        <v>6.0019189166546507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40.127542682172276</v>
      </c>
      <c r="AJ309" t="str">
        <f t="shared" si="111"/>
        <v/>
      </c>
      <c r="AS309"/>
      <c r="BH309"/>
    </row>
    <row r="310" spans="1:60">
      <c r="A310" s="28" t="s">
        <v>25</v>
      </c>
      <c r="B310" s="56">
        <v>40.127542682172276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40.127542682172276</v>
      </c>
      <c r="J310" s="1"/>
      <c r="K310" s="59" t="s">
        <v>25</v>
      </c>
      <c r="L310" s="60">
        <v>40.127542682172276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40.127542682172276</v>
      </c>
      <c r="U310" s="102" t="s">
        <v>68</v>
      </c>
      <c r="V310" s="103">
        <v>34.125623765517624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6.0019189166546507</v>
      </c>
      <c r="AD310" s="103">
        <v>6.0019189166546507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40.127542682172276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1843.6682610933028</v>
      </c>
      <c r="C314" s="75">
        <f t="shared" ref="C314:H314" si="112">SUM(C293:C309)</f>
        <v>9778.7615928753148</v>
      </c>
      <c r="D314" s="75">
        <f t="shared" si="112"/>
        <v>5737.582422343673</v>
      </c>
      <c r="E314" s="75">
        <f t="shared" si="112"/>
        <v>5187.0143786111703</v>
      </c>
      <c r="F314" s="75">
        <f t="shared" si="112"/>
        <v>0</v>
      </c>
      <c r="G314" s="75">
        <f t="shared" si="112"/>
        <v>494.24133225878859</v>
      </c>
      <c r="H314" s="76">
        <f t="shared" si="112"/>
        <v>0</v>
      </c>
      <c r="I314" s="41">
        <f t="shared" si="108"/>
        <v>23041.267987182247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1843.6682610933028</v>
      </c>
      <c r="M314" s="75">
        <f t="shared" ref="M314:R314" si="113">SUM(M293:M309)</f>
        <v>9778.7615928753148</v>
      </c>
      <c r="N314" s="75">
        <f t="shared" si="113"/>
        <v>5737.582422343673</v>
      </c>
      <c r="O314" s="75">
        <f t="shared" si="113"/>
        <v>5187.0143786111703</v>
      </c>
      <c r="P314" s="75">
        <f t="shared" si="113"/>
        <v>1346.0642045657112</v>
      </c>
      <c r="Q314" s="75">
        <f t="shared" si="113"/>
        <v>494.24133225878859</v>
      </c>
      <c r="R314" s="76">
        <f t="shared" si="113"/>
        <v>0</v>
      </c>
      <c r="S314" s="78">
        <f t="shared" si="109"/>
        <v>24387.332191747959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1410.3217590930469</v>
      </c>
      <c r="W314" s="111">
        <f t="shared" ref="W314:AH314" si="114">SUM(W293:W309)</f>
        <v>397.3388581400294</v>
      </c>
      <c r="X314" s="111">
        <f t="shared" si="114"/>
        <v>494.24133225878859</v>
      </c>
      <c r="Y314" s="111">
        <f t="shared" si="114"/>
        <v>9778.7615928753148</v>
      </c>
      <c r="Z314" s="111">
        <f t="shared" si="114"/>
        <v>5453.985009261346</v>
      </c>
      <c r="AA314" s="111">
        <f t="shared" si="114"/>
        <v>4768.0626768253705</v>
      </c>
      <c r="AB314" s="111">
        <f t="shared" si="114"/>
        <v>1346.0642045657112</v>
      </c>
      <c r="AC314" s="111">
        <f t="shared" si="114"/>
        <v>738.55675872835229</v>
      </c>
      <c r="AD314" s="112">
        <f t="shared" si="114"/>
        <v>36.007643860226537</v>
      </c>
      <c r="AE314" s="112">
        <f t="shared" si="114"/>
        <v>283.63878940089262</v>
      </c>
      <c r="AF314" s="112">
        <f t="shared" si="114"/>
        <v>0</v>
      </c>
      <c r="AG314" s="112">
        <f t="shared" si="114"/>
        <v>283.59741308232651</v>
      </c>
      <c r="AH314" s="112">
        <f t="shared" si="114"/>
        <v>135.31291238490627</v>
      </c>
      <c r="AI314" s="113">
        <f t="shared" si="110"/>
        <v>24387.332191747959</v>
      </c>
      <c r="AJ314" t="str">
        <f t="shared" si="111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8.0015920222746728E-2</v>
      </c>
      <c r="C315" s="114">
        <f t="shared" ref="C315:I315" si="115">C314/$I314</f>
        <v>0.42440205974407291</v>
      </c>
      <c r="D315" s="114">
        <f t="shared" si="115"/>
        <v>0.24901331061881943</v>
      </c>
      <c r="E315" s="114">
        <f t="shared" si="115"/>
        <v>0.2251184431992494</v>
      </c>
      <c r="F315" s="114">
        <f t="shared" si="115"/>
        <v>0</v>
      </c>
      <c r="G315" s="114">
        <f t="shared" si="115"/>
        <v>2.1450266215111632E-2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7.5599423774493565E-2</v>
      </c>
      <c r="M315" s="82">
        <f t="shared" ref="M315:S315" si="116">M314/$S314</f>
        <v>0.4009770940088393</v>
      </c>
      <c r="N315" s="82">
        <f t="shared" si="116"/>
        <v>0.23526896575776837</v>
      </c>
      <c r="O315" s="82">
        <f t="shared" si="116"/>
        <v>0.21269298084053334</v>
      </c>
      <c r="P315" s="82">
        <f t="shared" si="116"/>
        <v>5.5195221600384169E-2</v>
      </c>
      <c r="Q315" s="82">
        <f t="shared" si="116"/>
        <v>2.0266314017981311E-2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6.1208513345602442E-2</v>
      </c>
      <c r="W315" s="118">
        <f t="shared" ref="W315:AC315" si="117">W314/$I314</f>
        <v>1.7244661116786939E-2</v>
      </c>
      <c r="X315" s="118">
        <f t="shared" si="117"/>
        <v>2.1450266215111632E-2</v>
      </c>
      <c r="Y315" s="118">
        <f t="shared" si="117"/>
        <v>0.42440205974407291</v>
      </c>
      <c r="Z315" s="118">
        <f t="shared" si="117"/>
        <v>0.23670507249407338</v>
      </c>
      <c r="AA315" s="118">
        <f t="shared" si="117"/>
        <v>0.20693577625492757</v>
      </c>
      <c r="AB315" s="118">
        <f t="shared" si="117"/>
        <v>5.8419710465349411E-2</v>
      </c>
      <c r="AC315" s="118">
        <f t="shared" si="117"/>
        <v>3.2053650829425191E-2</v>
      </c>
      <c r="AD315" s="118">
        <f t="shared" ref="AD315:AH315" si="118">AD314/$AI314</f>
        <v>1.4764896618093631E-3</v>
      </c>
      <c r="AE315" s="118">
        <f t="shared" si="118"/>
        <v>1.1630578825545692E-2</v>
      </c>
      <c r="AF315" s="118">
        <f t="shared" si="118"/>
        <v>0</v>
      </c>
      <c r="AG315" s="118">
        <f t="shared" si="118"/>
        <v>1.1628882193940366E-2</v>
      </c>
      <c r="AH315" s="118">
        <f t="shared" si="118"/>
        <v>5.5484917874982923E-3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3614.8371449802607</v>
      </c>
      <c r="D319" s="39">
        <v>8.1265044503360588</v>
      </c>
      <c r="E319" s="39">
        <v>0</v>
      </c>
      <c r="F319" s="235"/>
      <c r="G319" s="39">
        <v>0</v>
      </c>
      <c r="H319" s="40">
        <v>0</v>
      </c>
      <c r="I319" s="41">
        <f>SUM(B319:H319)</f>
        <v>3622.9636494305969</v>
      </c>
      <c r="J319" s="1"/>
      <c r="K319" s="88" t="s">
        <v>7</v>
      </c>
      <c r="L319" s="39">
        <v>0</v>
      </c>
      <c r="M319" s="39">
        <v>3614.8371449802607</v>
      </c>
      <c r="N319" s="39">
        <v>8.1265044503360588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3622.9636494305969</v>
      </c>
      <c r="U319" s="91" t="s">
        <v>7</v>
      </c>
      <c r="V319" s="92">
        <v>0</v>
      </c>
      <c r="W319" s="92">
        <v>0</v>
      </c>
      <c r="X319" s="92">
        <v>0</v>
      </c>
      <c r="Y319" s="92">
        <v>3614.8371449802607</v>
      </c>
      <c r="Z319" s="92">
        <v>8.1265044503360588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3622.9636494305969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0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0</v>
      </c>
      <c r="J320" s="1"/>
      <c r="K320" s="49" t="s">
        <v>8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0</v>
      </c>
      <c r="U320" s="96" t="s">
        <v>8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0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52.741033425366567</v>
      </c>
      <c r="C323" s="43">
        <v>311.63772779905042</v>
      </c>
      <c r="D323" s="43">
        <v>3.5607045070789942</v>
      </c>
      <c r="E323" s="43">
        <v>0</v>
      </c>
      <c r="F323" s="236"/>
      <c r="G323" s="43">
        <v>0</v>
      </c>
      <c r="H323" s="53">
        <v>0</v>
      </c>
      <c r="I323" s="41">
        <f t="shared" si="119"/>
        <v>367.93946573149594</v>
      </c>
      <c r="J323" s="1"/>
      <c r="K323" s="54" t="s">
        <v>16</v>
      </c>
      <c r="L323" s="43">
        <v>52.741033425366567</v>
      </c>
      <c r="M323" s="43">
        <v>311.63772779905042</v>
      </c>
      <c r="N323" s="43">
        <v>3.5607045070789942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367.93946573149594</v>
      </c>
      <c r="U323" s="100" t="s">
        <v>16</v>
      </c>
      <c r="V323" s="92">
        <v>52.741033425366567</v>
      </c>
      <c r="W323" s="92">
        <v>0</v>
      </c>
      <c r="X323" s="92">
        <v>0</v>
      </c>
      <c r="Y323" s="92">
        <v>311.63772779905042</v>
      </c>
      <c r="Z323" s="92">
        <v>3.5607045070789942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367.93946573149594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8.5627571547984473</v>
      </c>
      <c r="C324" s="46">
        <v>0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8.5627571547984473</v>
      </c>
      <c r="J324" s="1"/>
      <c r="K324" s="49" t="s">
        <v>15</v>
      </c>
      <c r="L324" s="50">
        <v>8.5627571547984473</v>
      </c>
      <c r="M324" s="50">
        <v>0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8.5627571547984473</v>
      </c>
      <c r="U324" s="96" t="s">
        <v>59</v>
      </c>
      <c r="V324" s="97">
        <v>8.5627571547984473</v>
      </c>
      <c r="W324" s="97">
        <v>0</v>
      </c>
      <c r="X324" s="97">
        <v>0</v>
      </c>
      <c r="Y324" s="97">
        <v>0</v>
      </c>
      <c r="Z324" s="97">
        <v>0</v>
      </c>
      <c r="AA324" s="97">
        <v>0</v>
      </c>
      <c r="AB324" s="97">
        <v>0</v>
      </c>
      <c r="AC324" s="98">
        <v>0</v>
      </c>
      <c r="AD324" s="97">
        <v>0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8.5627571547984473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0.19380748306446088</v>
      </c>
      <c r="F325" s="236"/>
      <c r="G325" s="43">
        <v>0</v>
      </c>
      <c r="H325" s="53">
        <v>0</v>
      </c>
      <c r="I325" s="41">
        <f t="shared" si="119"/>
        <v>0.19380748306446088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0.19380748306446088</v>
      </c>
      <c r="P325" s="43">
        <v>140.45503670655654</v>
      </c>
      <c r="Q325" s="43">
        <v>0</v>
      </c>
      <c r="R325" s="44">
        <v>0</v>
      </c>
      <c r="S325" s="45">
        <f t="shared" si="120"/>
        <v>140.648844189621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3.1469822516368789E-2</v>
      </c>
      <c r="AB325" s="92">
        <v>140.45503670655654</v>
      </c>
      <c r="AC325" s="93">
        <v>0.16233766054809209</v>
      </c>
      <c r="AD325" s="92">
        <v>0</v>
      </c>
      <c r="AE325" s="92">
        <v>0</v>
      </c>
      <c r="AF325" s="92">
        <v>0</v>
      </c>
      <c r="AG325" s="92">
        <v>0</v>
      </c>
      <c r="AH325" s="92">
        <v>0.16233766054809209</v>
      </c>
      <c r="AI325" s="95">
        <f t="shared" si="121"/>
        <v>140.648844189621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7.701688829953361</v>
      </c>
      <c r="Q326" s="50">
        <v>0</v>
      </c>
      <c r="R326" s="51">
        <v>0</v>
      </c>
      <c r="S326" s="52">
        <f t="shared" si="120"/>
        <v>7.701688829953361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7.701688829953361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7.701688829953361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0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1.3445933857646371</v>
      </c>
      <c r="C328" s="46">
        <v>0</v>
      </c>
      <c r="D328" s="46">
        <v>14.869620971985393</v>
      </c>
      <c r="E328" s="46">
        <v>0</v>
      </c>
      <c r="F328" s="236"/>
      <c r="G328" s="46">
        <v>0</v>
      </c>
      <c r="H328" s="47">
        <v>0</v>
      </c>
      <c r="I328" s="48">
        <f t="shared" si="119"/>
        <v>16.214214357750031</v>
      </c>
      <c r="J328" s="1"/>
      <c r="K328" s="49" t="s">
        <v>17</v>
      </c>
      <c r="L328" s="50">
        <v>1.3445933857646371</v>
      </c>
      <c r="M328" s="50">
        <v>0</v>
      </c>
      <c r="N328" s="50">
        <v>14.869620971985393</v>
      </c>
      <c r="O328" s="50">
        <v>0</v>
      </c>
      <c r="P328" s="50">
        <v>0</v>
      </c>
      <c r="Q328" s="50">
        <v>0</v>
      </c>
      <c r="R328" s="51">
        <v>0</v>
      </c>
      <c r="S328" s="52">
        <f t="shared" si="120"/>
        <v>16.214214357750031</v>
      </c>
      <c r="U328" s="96" t="s">
        <v>17</v>
      </c>
      <c r="V328" s="97">
        <v>1.3445933857646371</v>
      </c>
      <c r="W328" s="97">
        <v>0</v>
      </c>
      <c r="X328" s="97">
        <v>0</v>
      </c>
      <c r="Y328" s="97">
        <v>0</v>
      </c>
      <c r="Z328" s="97">
        <v>14.869620971985393</v>
      </c>
      <c r="AA328" s="97">
        <v>0</v>
      </c>
      <c r="AB328" s="97">
        <v>0</v>
      </c>
      <c r="AC328" s="98">
        <v>0</v>
      </c>
      <c r="AD328" s="97">
        <v>0</v>
      </c>
      <c r="AE328" s="97">
        <v>0</v>
      </c>
      <c r="AF328" s="97">
        <v>0</v>
      </c>
      <c r="AG328" s="97">
        <v>0</v>
      </c>
      <c r="AH328" s="97">
        <v>0</v>
      </c>
      <c r="AI328" s="99">
        <f t="shared" si="121"/>
        <v>16.214214357750031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1296.8959020009811</v>
      </c>
      <c r="C329" s="43">
        <v>16124.665521784116</v>
      </c>
      <c r="D329" s="43">
        <v>2215.4594056833234</v>
      </c>
      <c r="E329" s="43">
        <v>1157.2478058776558</v>
      </c>
      <c r="F329" s="236"/>
      <c r="G329" s="43">
        <v>0</v>
      </c>
      <c r="H329" s="53">
        <v>0</v>
      </c>
      <c r="I329" s="41">
        <f t="shared" si="119"/>
        <v>20794.268635346074</v>
      </c>
      <c r="J329" s="1"/>
      <c r="K329" s="54" t="s">
        <v>19</v>
      </c>
      <c r="L329" s="43">
        <v>1296.8959020009811</v>
      </c>
      <c r="M329" s="43">
        <v>16124.665521784116</v>
      </c>
      <c r="N329" s="43">
        <v>2215.4594056833234</v>
      </c>
      <c r="O329" s="43">
        <v>1157.2478058776558</v>
      </c>
      <c r="P329" s="43">
        <v>0.44131135905654256</v>
      </c>
      <c r="Q329" s="43">
        <v>0</v>
      </c>
      <c r="R329" s="44">
        <v>0</v>
      </c>
      <c r="S329" s="45">
        <f t="shared" si="120"/>
        <v>20794.70994670513</v>
      </c>
      <c r="U329" s="100" t="s">
        <v>89</v>
      </c>
      <c r="V329" s="92">
        <v>1296.8959020009811</v>
      </c>
      <c r="W329" s="92">
        <v>0</v>
      </c>
      <c r="X329" s="92">
        <v>0</v>
      </c>
      <c r="Y329" s="92">
        <v>16124.665521784116</v>
      </c>
      <c r="Z329" s="92">
        <v>2152.0233985710465</v>
      </c>
      <c r="AA329" s="92">
        <v>53.629960400249615</v>
      </c>
      <c r="AB329" s="92">
        <v>0.44131135905654256</v>
      </c>
      <c r="AC329" s="93">
        <v>1167.0538525896834</v>
      </c>
      <c r="AD329" s="92">
        <v>0</v>
      </c>
      <c r="AE329" s="92">
        <v>0</v>
      </c>
      <c r="AF329" s="92">
        <v>0</v>
      </c>
      <c r="AG329" s="92">
        <v>63.436007112277395</v>
      </c>
      <c r="AH329" s="92">
        <v>1103.617845477406</v>
      </c>
      <c r="AI329" s="95">
        <f t="shared" si="121"/>
        <v>20794.709946705134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402.92702804952302</v>
      </c>
      <c r="C330" s="46">
        <v>2658.4749615915766</v>
      </c>
      <c r="D330" s="46">
        <v>17.685417216923309</v>
      </c>
      <c r="E330" s="46">
        <v>13616.12120646901</v>
      </c>
      <c r="F330" s="236"/>
      <c r="G330" s="46">
        <v>617.15236846547475</v>
      </c>
      <c r="H330" s="47">
        <v>0</v>
      </c>
      <c r="I330" s="48">
        <f t="shared" si="119"/>
        <v>17312.360981792506</v>
      </c>
      <c r="J330" s="1"/>
      <c r="K330" s="49" t="s">
        <v>27</v>
      </c>
      <c r="L330" s="50">
        <v>402.92702804952302</v>
      </c>
      <c r="M330" s="50">
        <v>2658.4749615915766</v>
      </c>
      <c r="N330" s="50">
        <v>17.685417216923309</v>
      </c>
      <c r="O330" s="50">
        <v>13616.12120646901</v>
      </c>
      <c r="P330" s="50">
        <v>16.523890302218934</v>
      </c>
      <c r="Q330" s="50">
        <v>617.15236846547475</v>
      </c>
      <c r="R330" s="51">
        <v>0</v>
      </c>
      <c r="S330" s="52">
        <f t="shared" si="120"/>
        <v>17328.884872094724</v>
      </c>
      <c r="U330" s="96" t="s">
        <v>27</v>
      </c>
      <c r="V330" s="97">
        <v>147.60064296880526</v>
      </c>
      <c r="W330" s="97">
        <v>255.32638508071784</v>
      </c>
      <c r="X330" s="97">
        <v>617.15236846547475</v>
      </c>
      <c r="Y330" s="97">
        <v>2658.4749615915766</v>
      </c>
      <c r="Z330" s="97">
        <v>2.2747833312799126</v>
      </c>
      <c r="AA330" s="97">
        <v>13599.480160746325</v>
      </c>
      <c r="AB330" s="97">
        <v>16.523890302218934</v>
      </c>
      <c r="AC330" s="98">
        <v>32.051679608329763</v>
      </c>
      <c r="AD330" s="97">
        <v>0</v>
      </c>
      <c r="AE330" s="97">
        <v>0</v>
      </c>
      <c r="AF330" s="97">
        <v>0</v>
      </c>
      <c r="AG330" s="97">
        <v>15.410633885643394</v>
      </c>
      <c r="AH330" s="97">
        <v>16.641045722686364</v>
      </c>
      <c r="AI330" s="99">
        <f t="shared" si="121"/>
        <v>17328.884872094724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52.697378115969933</v>
      </c>
      <c r="C331" s="43">
        <v>616.08408176988303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668.781459885853</v>
      </c>
      <c r="J331" s="1"/>
      <c r="K331" s="54" t="s">
        <v>26</v>
      </c>
      <c r="L331" s="43">
        <v>52.697378115969933</v>
      </c>
      <c r="M331" s="43">
        <v>616.08408176988303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668.781459885853</v>
      </c>
      <c r="U331" s="100" t="s">
        <v>26</v>
      </c>
      <c r="V331" s="92">
        <v>52.697378115969933</v>
      </c>
      <c r="W331" s="92">
        <v>0</v>
      </c>
      <c r="X331" s="92">
        <v>0</v>
      </c>
      <c r="Y331" s="92">
        <v>616.08408176988303</v>
      </c>
      <c r="Z331" s="92">
        <v>0</v>
      </c>
      <c r="AA331" s="92">
        <v>0</v>
      </c>
      <c r="AB331" s="92">
        <v>0</v>
      </c>
      <c r="AC331" s="93">
        <v>0</v>
      </c>
      <c r="AD331" s="92">
        <v>0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668.781459885853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0</v>
      </c>
      <c r="J332" s="1"/>
      <c r="K332" s="49" t="s">
        <v>23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0</v>
      </c>
      <c r="U332" s="96" t="s">
        <v>62</v>
      </c>
      <c r="V332" s="97">
        <v>0</v>
      </c>
      <c r="W332" s="97">
        <v>0</v>
      </c>
      <c r="X332" s="97">
        <v>0</v>
      </c>
      <c r="Y332" s="97">
        <v>0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0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3.9517644338790539</v>
      </c>
      <c r="C333" s="43">
        <v>24339.039789226255</v>
      </c>
      <c r="D333" s="43">
        <v>0</v>
      </c>
      <c r="E333" s="43">
        <v>0</v>
      </c>
      <c r="F333" s="236"/>
      <c r="G333" s="43">
        <v>0</v>
      </c>
      <c r="H333" s="53">
        <v>0</v>
      </c>
      <c r="I333" s="41">
        <f t="shared" si="119"/>
        <v>24342.991553660133</v>
      </c>
      <c r="J333" s="1"/>
      <c r="K333" s="54" t="s">
        <v>24</v>
      </c>
      <c r="L333" s="43">
        <v>3.9517644338790539</v>
      </c>
      <c r="M333" s="43">
        <v>24339.039789226255</v>
      </c>
      <c r="N333" s="43">
        <v>0</v>
      </c>
      <c r="O333" s="43">
        <v>0</v>
      </c>
      <c r="P333" s="43">
        <v>8.1286772898388637</v>
      </c>
      <c r="Q333" s="43">
        <v>0</v>
      </c>
      <c r="R333" s="44">
        <v>0</v>
      </c>
      <c r="S333" s="45">
        <f t="shared" si="120"/>
        <v>24351.120230949971</v>
      </c>
      <c r="U333" s="100" t="s">
        <v>24</v>
      </c>
      <c r="V333" s="92">
        <v>3.9517644338790539</v>
      </c>
      <c r="W333" s="92">
        <v>0</v>
      </c>
      <c r="X333" s="92">
        <v>0</v>
      </c>
      <c r="Y333" s="92">
        <v>24339.039789226255</v>
      </c>
      <c r="Z333" s="92">
        <v>0</v>
      </c>
      <c r="AA333" s="92">
        <v>0</v>
      </c>
      <c r="AB333" s="92">
        <v>8.1286772898388637</v>
      </c>
      <c r="AC333" s="93">
        <v>0</v>
      </c>
      <c r="AD333" s="92">
        <v>0</v>
      </c>
      <c r="AE333" s="92">
        <v>0</v>
      </c>
      <c r="AF333" s="92">
        <v>0</v>
      </c>
      <c r="AG333" s="92">
        <v>0</v>
      </c>
      <c r="AH333" s="92">
        <v>0</v>
      </c>
      <c r="AI333" s="95">
        <f t="shared" si="121"/>
        <v>24351.120230949971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0</v>
      </c>
      <c r="C334" s="46">
        <v>194.74679048625202</v>
      </c>
      <c r="D334" s="46">
        <v>0</v>
      </c>
      <c r="E334" s="46">
        <v>0</v>
      </c>
      <c r="F334" s="236"/>
      <c r="G334" s="46">
        <v>0</v>
      </c>
      <c r="H334" s="47">
        <v>0</v>
      </c>
      <c r="I334" s="48">
        <f t="shared" si="119"/>
        <v>194.74679048625202</v>
      </c>
      <c r="J334" s="1"/>
      <c r="K334" s="49" t="s">
        <v>22</v>
      </c>
      <c r="L334" s="50">
        <v>0</v>
      </c>
      <c r="M334" s="50">
        <v>194.74679048625202</v>
      </c>
      <c r="N334" s="50">
        <v>0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194.74679048625202</v>
      </c>
      <c r="U334" s="96" t="s">
        <v>63</v>
      </c>
      <c r="V334" s="97">
        <v>0</v>
      </c>
      <c r="W334" s="97">
        <v>0</v>
      </c>
      <c r="X334" s="97">
        <v>0</v>
      </c>
      <c r="Y334" s="97">
        <v>194.74679048625202</v>
      </c>
      <c r="Z334" s="97">
        <v>0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194.74679048625202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3.4569490118186299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3.4569490118186299</v>
      </c>
      <c r="J335" s="1"/>
      <c r="K335" s="55" t="s">
        <v>66</v>
      </c>
      <c r="L335" s="43">
        <v>3.4569490118186299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3.4569490118186299</v>
      </c>
      <c r="U335" s="101" t="s">
        <v>64</v>
      </c>
      <c r="V335" s="92">
        <v>3.4569490118186299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3.4569490118186299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3.4569490118186299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3.4569490118186299</v>
      </c>
      <c r="J336" s="1"/>
      <c r="K336" s="59" t="s">
        <v>25</v>
      </c>
      <c r="L336" s="60">
        <v>3.4569490118186299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3.4569490118186299</v>
      </c>
      <c r="U336" s="102" t="s">
        <v>68</v>
      </c>
      <c r="V336" s="103">
        <v>3.4569490118186299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3.4569490118186299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1822.5774055781014</v>
      </c>
      <c r="C340" s="75">
        <f t="shared" ref="C340:H340" si="123">SUM(C319:C335)</f>
        <v>47859.486017637391</v>
      </c>
      <c r="D340" s="75">
        <f t="shared" si="123"/>
        <v>2259.7016528296472</v>
      </c>
      <c r="E340" s="75">
        <f t="shared" si="123"/>
        <v>14773.562819829731</v>
      </c>
      <c r="F340" s="75">
        <f t="shared" si="123"/>
        <v>0</v>
      </c>
      <c r="G340" s="75">
        <f t="shared" si="123"/>
        <v>617.15236846547475</v>
      </c>
      <c r="H340" s="76">
        <f t="shared" si="123"/>
        <v>0</v>
      </c>
      <c r="I340" s="41">
        <f t="shared" si="119"/>
        <v>67332.480264340338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1822.5774055781014</v>
      </c>
      <c r="M340" s="75">
        <f t="shared" ref="M340:R340" si="124">SUM(M319:M335)</f>
        <v>47859.486017637391</v>
      </c>
      <c r="N340" s="75">
        <f t="shared" si="124"/>
        <v>2259.7016528296472</v>
      </c>
      <c r="O340" s="75">
        <f t="shared" si="124"/>
        <v>14773.562819829731</v>
      </c>
      <c r="P340" s="75">
        <f t="shared" si="124"/>
        <v>173.25060448762426</v>
      </c>
      <c r="Q340" s="75">
        <f t="shared" si="124"/>
        <v>617.15236846547475</v>
      </c>
      <c r="R340" s="76">
        <f t="shared" si="124"/>
        <v>0</v>
      </c>
      <c r="S340" s="78">
        <f t="shared" si="120"/>
        <v>67505.730868827959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1567.2510204973837</v>
      </c>
      <c r="W340" s="111">
        <f t="shared" ref="W340:AH340" si="125">SUM(W319:W335)</f>
        <v>255.32638508071784</v>
      </c>
      <c r="X340" s="111">
        <f t="shared" si="125"/>
        <v>617.15236846547475</v>
      </c>
      <c r="Y340" s="111">
        <f t="shared" si="125"/>
        <v>47859.486017637391</v>
      </c>
      <c r="Z340" s="111">
        <f t="shared" si="125"/>
        <v>2180.8550118317271</v>
      </c>
      <c r="AA340" s="111">
        <f t="shared" si="125"/>
        <v>13653.141590969091</v>
      </c>
      <c r="AB340" s="111">
        <f t="shared" si="125"/>
        <v>173.25060448762426</v>
      </c>
      <c r="AC340" s="111">
        <f t="shared" si="125"/>
        <v>1199.2678698585612</v>
      </c>
      <c r="AD340" s="112">
        <f t="shared" si="125"/>
        <v>0</v>
      </c>
      <c r="AE340" s="112">
        <f t="shared" si="125"/>
        <v>0</v>
      </c>
      <c r="AF340" s="112">
        <f t="shared" si="125"/>
        <v>0</v>
      </c>
      <c r="AG340" s="112">
        <f t="shared" si="125"/>
        <v>78.846640997920787</v>
      </c>
      <c r="AH340" s="112">
        <f t="shared" si="125"/>
        <v>1120.4212288606404</v>
      </c>
      <c r="AI340" s="113">
        <f t="shared" si="121"/>
        <v>67505.730868827974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2.70683242088046E-2</v>
      </c>
      <c r="C341" s="114">
        <f t="shared" ref="C341:I341" si="126">C340/$I340</f>
        <v>0.71079345109144965</v>
      </c>
      <c r="D341" s="114">
        <f t="shared" si="126"/>
        <v>3.3560350724617494E-2</v>
      </c>
      <c r="E341" s="114">
        <f t="shared" si="126"/>
        <v>0.21941212861653475</v>
      </c>
      <c r="F341" s="114">
        <f t="shared" si="126"/>
        <v>0</v>
      </c>
      <c r="G341" s="114">
        <f t="shared" si="126"/>
        <v>9.1657453585936317E-3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2.6998854499029071E-2</v>
      </c>
      <c r="M341" s="82">
        <f t="shared" ref="M341:S341" si="127">M340/$S340</f>
        <v>0.70896922974783183</v>
      </c>
      <c r="N341" s="82">
        <f t="shared" si="127"/>
        <v>3.3474219503237861E-2</v>
      </c>
      <c r="O341" s="82">
        <f t="shared" si="127"/>
        <v>0.21884901666403114</v>
      </c>
      <c r="P341" s="82">
        <f t="shared" si="127"/>
        <v>2.5664577252599748E-3</v>
      </c>
      <c r="Q341" s="82">
        <f t="shared" si="127"/>
        <v>9.1422218606103042E-3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2.3276300150306638E-2</v>
      </c>
      <c r="W341" s="118">
        <f t="shared" ref="W341:AC341" si="128">W340/$I340</f>
        <v>3.7920240584979627E-3</v>
      </c>
      <c r="X341" s="118">
        <f t="shared" si="128"/>
        <v>9.1657453585936317E-3</v>
      </c>
      <c r="Y341" s="118">
        <f t="shared" si="128"/>
        <v>0.71079345109144965</v>
      </c>
      <c r="Z341" s="118">
        <f t="shared" si="128"/>
        <v>3.2389346170970036E-2</v>
      </c>
      <c r="AA341" s="118">
        <f t="shared" si="128"/>
        <v>0.20277199855654021</v>
      </c>
      <c r="AB341" s="118">
        <f t="shared" si="128"/>
        <v>2.573061378512426E-3</v>
      </c>
      <c r="AC341" s="118">
        <f t="shared" si="128"/>
        <v>1.7811134613642032E-2</v>
      </c>
      <c r="AD341" s="118">
        <f t="shared" ref="AD341:AH341" si="129">AD340/$AI340</f>
        <v>0</v>
      </c>
      <c r="AE341" s="118">
        <f t="shared" si="129"/>
        <v>0</v>
      </c>
      <c r="AF341" s="118">
        <f t="shared" si="129"/>
        <v>0</v>
      </c>
      <c r="AG341" s="118">
        <f t="shared" si="129"/>
        <v>1.1679992199644443E-3</v>
      </c>
      <c r="AH341" s="118">
        <f t="shared" si="129"/>
        <v>1.659742386965276E-2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0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0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273.46619291199369</v>
      </c>
      <c r="C349" s="43">
        <v>0</v>
      </c>
      <c r="D349" s="43">
        <v>32.815943149439192</v>
      </c>
      <c r="E349" s="43">
        <v>0</v>
      </c>
      <c r="F349" s="236"/>
      <c r="G349" s="43">
        <v>0</v>
      </c>
      <c r="H349" s="53">
        <v>0</v>
      </c>
      <c r="I349" s="41">
        <f t="shared" si="130"/>
        <v>306.28213606143288</v>
      </c>
      <c r="J349" s="1"/>
      <c r="K349" s="54" t="s">
        <v>16</v>
      </c>
      <c r="L349" s="43">
        <v>273.46619291199369</v>
      </c>
      <c r="M349" s="43">
        <v>0</v>
      </c>
      <c r="N349" s="43">
        <v>32.815943149439192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306.28213606143288</v>
      </c>
      <c r="U349" s="100" t="s">
        <v>16</v>
      </c>
      <c r="V349" s="92">
        <v>273.46619291199369</v>
      </c>
      <c r="W349" s="92">
        <v>0</v>
      </c>
      <c r="X349" s="92">
        <v>0</v>
      </c>
      <c r="Y349" s="92">
        <v>0</v>
      </c>
      <c r="Z349" s="92">
        <v>32.815943149439192</v>
      </c>
      <c r="AA349" s="92">
        <v>0</v>
      </c>
      <c r="AB349" s="92">
        <v>0</v>
      </c>
      <c r="AC349" s="93">
        <v>0</v>
      </c>
      <c r="AD349" s="94">
        <v>0</v>
      </c>
      <c r="AE349" s="94">
        <v>0</v>
      </c>
      <c r="AF349" s="94">
        <v>0</v>
      </c>
      <c r="AG349" s="94">
        <v>0</v>
      </c>
      <c r="AH349" s="94">
        <v>0</v>
      </c>
      <c r="AI349" s="95">
        <f t="shared" si="132"/>
        <v>306.28213606143288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5.1325798351847025</v>
      </c>
      <c r="C350" s="46">
        <v>0</v>
      </c>
      <c r="D350" s="46">
        <v>0.61590958022216324</v>
      </c>
      <c r="E350" s="46">
        <v>0</v>
      </c>
      <c r="F350" s="236"/>
      <c r="G350" s="46">
        <v>0</v>
      </c>
      <c r="H350" s="47">
        <v>0</v>
      </c>
      <c r="I350" s="48">
        <f t="shared" si="130"/>
        <v>5.7484894154068655</v>
      </c>
      <c r="J350" s="1"/>
      <c r="K350" s="49" t="s">
        <v>15</v>
      </c>
      <c r="L350" s="50">
        <v>5.1325798351847025</v>
      </c>
      <c r="M350" s="50">
        <v>0</v>
      </c>
      <c r="N350" s="50">
        <v>0.61590958022216324</v>
      </c>
      <c r="O350" s="50">
        <v>0</v>
      </c>
      <c r="P350" s="50">
        <v>0</v>
      </c>
      <c r="Q350" s="50">
        <v>0</v>
      </c>
      <c r="R350" s="51">
        <v>0</v>
      </c>
      <c r="S350" s="52">
        <f t="shared" si="131"/>
        <v>5.7484894154068655</v>
      </c>
      <c r="U350" s="96" t="s">
        <v>59</v>
      </c>
      <c r="V350" s="97">
        <v>5.1325798351847025</v>
      </c>
      <c r="W350" s="97">
        <v>0</v>
      </c>
      <c r="X350" s="97">
        <v>0</v>
      </c>
      <c r="Y350" s="97">
        <v>0</v>
      </c>
      <c r="Z350" s="97">
        <v>0.61590958022216324</v>
      </c>
      <c r="AA350" s="97">
        <v>0</v>
      </c>
      <c r="AB350" s="97">
        <v>0</v>
      </c>
      <c r="AC350" s="98">
        <v>0</v>
      </c>
      <c r="AD350" s="97">
        <v>0</v>
      </c>
      <c r="AE350" s="97">
        <v>0</v>
      </c>
      <c r="AF350" s="97">
        <v>0</v>
      </c>
      <c r="AG350" s="97">
        <v>0</v>
      </c>
      <c r="AH350" s="97">
        <v>0</v>
      </c>
      <c r="AI350" s="99">
        <f t="shared" si="132"/>
        <v>5.7484894154068655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0</v>
      </c>
      <c r="E351" s="43">
        <v>229.75545048882583</v>
      </c>
      <c r="F351" s="236"/>
      <c r="G351" s="43">
        <v>0</v>
      </c>
      <c r="H351" s="53">
        <v>0</v>
      </c>
      <c r="I351" s="41">
        <f t="shared" si="130"/>
        <v>229.75545048882583</v>
      </c>
      <c r="J351" s="1"/>
      <c r="K351" s="54" t="s">
        <v>60</v>
      </c>
      <c r="L351" s="43">
        <v>0</v>
      </c>
      <c r="M351" s="43">
        <v>0</v>
      </c>
      <c r="N351" s="43">
        <v>0</v>
      </c>
      <c r="O351" s="43">
        <v>229.75545048882583</v>
      </c>
      <c r="P351" s="43">
        <v>2574.1266347874571</v>
      </c>
      <c r="Q351" s="43">
        <v>0</v>
      </c>
      <c r="R351" s="44">
        <v>0</v>
      </c>
      <c r="S351" s="45">
        <f t="shared" si="131"/>
        <v>2803.8820852762829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40.297812380199289</v>
      </c>
      <c r="AB351" s="92">
        <v>2574.1266347874571</v>
      </c>
      <c r="AC351" s="93">
        <v>189.4576381086265</v>
      </c>
      <c r="AD351" s="92">
        <v>0</v>
      </c>
      <c r="AE351" s="92">
        <v>0</v>
      </c>
      <c r="AF351" s="92">
        <v>0</v>
      </c>
      <c r="AG351" s="92">
        <v>0</v>
      </c>
      <c r="AH351" s="92">
        <v>189.4576381086265</v>
      </c>
      <c r="AI351" s="95">
        <f t="shared" si="132"/>
        <v>2803.8820852762829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16.955670456639247</v>
      </c>
      <c r="Q352" s="50">
        <v>0</v>
      </c>
      <c r="R352" s="51">
        <v>0</v>
      </c>
      <c r="S352" s="52">
        <f t="shared" si="131"/>
        <v>16.955670456639247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16.955670456639247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16.955670456639247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0</v>
      </c>
      <c r="D354" s="46">
        <v>0</v>
      </c>
      <c r="E354" s="46">
        <v>84.54267815459275</v>
      </c>
      <c r="F354" s="236"/>
      <c r="G354" s="46">
        <v>0</v>
      </c>
      <c r="H354" s="47">
        <v>0</v>
      </c>
      <c r="I354" s="48">
        <f t="shared" si="130"/>
        <v>84.54267815459275</v>
      </c>
      <c r="J354" s="1"/>
      <c r="K354" s="49" t="s">
        <v>17</v>
      </c>
      <c r="L354" s="50">
        <v>0</v>
      </c>
      <c r="M354" s="50">
        <v>0</v>
      </c>
      <c r="N354" s="50">
        <v>0</v>
      </c>
      <c r="O354" s="50">
        <v>84.54267815459275</v>
      </c>
      <c r="P354" s="50">
        <v>0</v>
      </c>
      <c r="Q354" s="50">
        <v>0</v>
      </c>
      <c r="R354" s="51">
        <v>0</v>
      </c>
      <c r="S354" s="52">
        <f t="shared" si="131"/>
        <v>84.54267815459275</v>
      </c>
      <c r="U354" s="96" t="s">
        <v>17</v>
      </c>
      <c r="V354" s="97">
        <v>0</v>
      </c>
      <c r="W354" s="97">
        <v>0</v>
      </c>
      <c r="X354" s="97">
        <v>0</v>
      </c>
      <c r="Y354" s="97">
        <v>0</v>
      </c>
      <c r="Z354" s="97">
        <v>0</v>
      </c>
      <c r="AA354" s="97">
        <v>84.54267815459275</v>
      </c>
      <c r="AB354" s="97">
        <v>0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84.54267815459275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2334.560806092677</v>
      </c>
      <c r="C355" s="43">
        <v>0</v>
      </c>
      <c r="D355" s="43">
        <v>0</v>
      </c>
      <c r="E355" s="43">
        <v>0</v>
      </c>
      <c r="F355" s="236"/>
      <c r="G355" s="43">
        <v>0</v>
      </c>
      <c r="H355" s="53">
        <v>0</v>
      </c>
      <c r="I355" s="41">
        <f t="shared" si="130"/>
        <v>2334.560806092677</v>
      </c>
      <c r="J355" s="1"/>
      <c r="K355" s="54" t="s">
        <v>19</v>
      </c>
      <c r="L355" s="43">
        <v>2334.560806092677</v>
      </c>
      <c r="M355" s="43">
        <v>0</v>
      </c>
      <c r="N355" s="43">
        <v>0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2334.560806092677</v>
      </c>
      <c r="U355" s="100" t="s">
        <v>89</v>
      </c>
      <c r="V355" s="92">
        <v>2334.560806092677</v>
      </c>
      <c r="W355" s="92">
        <v>0</v>
      </c>
      <c r="X355" s="92">
        <v>0</v>
      </c>
      <c r="Y355" s="92">
        <v>0</v>
      </c>
      <c r="Z355" s="92">
        <v>0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2334.560806092677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287.76815094678972</v>
      </c>
      <c r="C356" s="46">
        <v>161.59585024225865</v>
      </c>
      <c r="D356" s="46">
        <v>55.47744277048448</v>
      </c>
      <c r="E356" s="46">
        <v>5496.9991570153361</v>
      </c>
      <c r="F356" s="236"/>
      <c r="G356" s="46">
        <v>486.12808031911811</v>
      </c>
      <c r="H356" s="47">
        <v>0</v>
      </c>
      <c r="I356" s="48">
        <f t="shared" si="130"/>
        <v>6487.9686812939872</v>
      </c>
      <c r="J356" s="1"/>
      <c r="K356" s="49" t="s">
        <v>27</v>
      </c>
      <c r="L356" s="50">
        <v>287.76815094678972</v>
      </c>
      <c r="M356" s="50">
        <v>161.59585024225865</v>
      </c>
      <c r="N356" s="50">
        <v>55.47744277048448</v>
      </c>
      <c r="O356" s="50">
        <v>5496.9991570153361</v>
      </c>
      <c r="P356" s="50">
        <v>20.316085792527293</v>
      </c>
      <c r="Q356" s="50">
        <v>486.12808031911811</v>
      </c>
      <c r="R356" s="51">
        <v>0</v>
      </c>
      <c r="S356" s="52">
        <f t="shared" si="131"/>
        <v>6508.2847670865149</v>
      </c>
      <c r="U356" s="96" t="s">
        <v>27</v>
      </c>
      <c r="V356" s="97">
        <v>96.11444844184679</v>
      </c>
      <c r="W356" s="97">
        <v>191.65370250494291</v>
      </c>
      <c r="X356" s="97">
        <v>486.12808031911811</v>
      </c>
      <c r="Y356" s="97">
        <v>161.59585024225865</v>
      </c>
      <c r="Z356" s="97">
        <v>37.047179745648471</v>
      </c>
      <c r="AA356" s="97">
        <v>5477.5032977674528</v>
      </c>
      <c r="AB356" s="97">
        <v>20.316085792527293</v>
      </c>
      <c r="AC356" s="98">
        <v>37.926122272721067</v>
      </c>
      <c r="AD356" s="97">
        <v>0</v>
      </c>
      <c r="AE356" s="97">
        <v>0</v>
      </c>
      <c r="AF356" s="97">
        <v>0</v>
      </c>
      <c r="AG356" s="97">
        <v>18.430263024836002</v>
      </c>
      <c r="AH356" s="97">
        <v>19.495859247885065</v>
      </c>
      <c r="AI356" s="99">
        <f t="shared" si="132"/>
        <v>6508.2847670865158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563.53165721067558</v>
      </c>
      <c r="C357" s="43">
        <v>140.41608955396345</v>
      </c>
      <c r="D357" s="43">
        <v>2344.2093946264858</v>
      </c>
      <c r="E357" s="43">
        <v>0</v>
      </c>
      <c r="F357" s="236"/>
      <c r="G357" s="43">
        <v>0</v>
      </c>
      <c r="H357" s="53">
        <v>0</v>
      </c>
      <c r="I357" s="41">
        <f t="shared" si="130"/>
        <v>3048.1571413911252</v>
      </c>
      <c r="J357" s="1"/>
      <c r="K357" s="54" t="s">
        <v>26</v>
      </c>
      <c r="L357" s="43">
        <v>563.53165721067558</v>
      </c>
      <c r="M357" s="43">
        <v>140.41608955396345</v>
      </c>
      <c r="N357" s="43">
        <v>2344.2093946264858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3048.1571413911252</v>
      </c>
      <c r="U357" s="100" t="s">
        <v>26</v>
      </c>
      <c r="V357" s="92">
        <v>563.53165721067558</v>
      </c>
      <c r="W357" s="92">
        <v>0</v>
      </c>
      <c r="X357" s="92">
        <v>0</v>
      </c>
      <c r="Y357" s="92">
        <v>140.41608955396345</v>
      </c>
      <c r="Z357" s="92">
        <v>12.654881708083948</v>
      </c>
      <c r="AA357" s="92">
        <v>0</v>
      </c>
      <c r="AB357" s="92">
        <v>0</v>
      </c>
      <c r="AC357" s="93">
        <v>2331.5545129184015</v>
      </c>
      <c r="AD357" s="92">
        <v>0</v>
      </c>
      <c r="AE357" s="92">
        <v>0</v>
      </c>
      <c r="AF357" s="92">
        <v>0</v>
      </c>
      <c r="AG357" s="92">
        <v>2331.5545129184015</v>
      </c>
      <c r="AH357" s="92">
        <v>0</v>
      </c>
      <c r="AI357" s="95">
        <f t="shared" si="132"/>
        <v>3048.1571413911247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0</v>
      </c>
      <c r="C358" s="46">
        <v>0</v>
      </c>
      <c r="D358" s="46">
        <v>0</v>
      </c>
      <c r="E358" s="46">
        <v>0</v>
      </c>
      <c r="F358" s="236"/>
      <c r="G358" s="46">
        <v>0</v>
      </c>
      <c r="H358" s="47">
        <v>0</v>
      </c>
      <c r="I358" s="48">
        <f t="shared" si="130"/>
        <v>0</v>
      </c>
      <c r="J358" s="1"/>
      <c r="K358" s="49" t="s">
        <v>23</v>
      </c>
      <c r="L358" s="50">
        <v>0</v>
      </c>
      <c r="M358" s="50">
        <v>0</v>
      </c>
      <c r="N358" s="50">
        <v>0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0</v>
      </c>
      <c r="U358" s="96" t="s">
        <v>62</v>
      </c>
      <c r="V358" s="97">
        <v>0</v>
      </c>
      <c r="W358" s="97">
        <v>0</v>
      </c>
      <c r="X358" s="97">
        <v>0</v>
      </c>
      <c r="Y358" s="97">
        <v>0</v>
      </c>
      <c r="Z358" s="97">
        <v>0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0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1898.5816876410786</v>
      </c>
      <c r="C359" s="43">
        <v>1898.1745961354568</v>
      </c>
      <c r="D359" s="43">
        <v>12903.620478352368</v>
      </c>
      <c r="E359" s="43">
        <v>0</v>
      </c>
      <c r="F359" s="236"/>
      <c r="G359" s="43">
        <v>0</v>
      </c>
      <c r="H359" s="53">
        <v>0</v>
      </c>
      <c r="I359" s="41">
        <f t="shared" si="130"/>
        <v>16700.376762128904</v>
      </c>
      <c r="J359" s="1"/>
      <c r="K359" s="54" t="s">
        <v>24</v>
      </c>
      <c r="L359" s="43">
        <v>1898.5816876410786</v>
      </c>
      <c r="M359" s="43">
        <v>1898.1745961354568</v>
      </c>
      <c r="N359" s="43">
        <v>12903.620478352368</v>
      </c>
      <c r="O359" s="43">
        <v>0</v>
      </c>
      <c r="P359" s="43">
        <v>170.28747388552503</v>
      </c>
      <c r="Q359" s="43">
        <v>0</v>
      </c>
      <c r="R359" s="44">
        <v>0</v>
      </c>
      <c r="S359" s="45">
        <f t="shared" si="131"/>
        <v>16870.664236014429</v>
      </c>
      <c r="U359" s="100" t="s">
        <v>24</v>
      </c>
      <c r="V359" s="92">
        <v>1898.5816876410786</v>
      </c>
      <c r="W359" s="92">
        <v>0</v>
      </c>
      <c r="X359" s="92">
        <v>0</v>
      </c>
      <c r="Y359" s="92">
        <v>1898.1745961354568</v>
      </c>
      <c r="Z359" s="92">
        <v>6483.9578451277121</v>
      </c>
      <c r="AA359" s="92">
        <v>0</v>
      </c>
      <c r="AB359" s="92">
        <v>170.28747388552503</v>
      </c>
      <c r="AC359" s="93">
        <v>6419.6626332246542</v>
      </c>
      <c r="AD359" s="92">
        <v>0</v>
      </c>
      <c r="AE359" s="92">
        <v>0</v>
      </c>
      <c r="AF359" s="92">
        <v>0</v>
      </c>
      <c r="AG359" s="92">
        <v>6419.6626332246542</v>
      </c>
      <c r="AH359" s="92">
        <v>0</v>
      </c>
      <c r="AI359" s="95">
        <f t="shared" si="132"/>
        <v>16870.664236014425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273.35899648557125</v>
      </c>
      <c r="C360" s="46">
        <v>0</v>
      </c>
      <c r="D360" s="46">
        <v>39.051285212224457</v>
      </c>
      <c r="E360" s="46">
        <v>0</v>
      </c>
      <c r="F360" s="236"/>
      <c r="G360" s="46">
        <v>0</v>
      </c>
      <c r="H360" s="47">
        <v>0</v>
      </c>
      <c r="I360" s="48">
        <f t="shared" si="130"/>
        <v>312.41028169779571</v>
      </c>
      <c r="J360" s="1"/>
      <c r="K360" s="49" t="s">
        <v>22</v>
      </c>
      <c r="L360" s="50">
        <v>273.35899648557125</v>
      </c>
      <c r="M360" s="50">
        <v>0</v>
      </c>
      <c r="N360" s="50">
        <v>39.051285212224457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312.41028169779571</v>
      </c>
      <c r="U360" s="96" t="s">
        <v>63</v>
      </c>
      <c r="V360" s="97">
        <v>273.35899648557125</v>
      </c>
      <c r="W360" s="97">
        <v>0</v>
      </c>
      <c r="X360" s="97">
        <v>0</v>
      </c>
      <c r="Y360" s="97">
        <v>0</v>
      </c>
      <c r="Z360" s="97">
        <v>0</v>
      </c>
      <c r="AA360" s="97">
        <v>0</v>
      </c>
      <c r="AB360" s="97">
        <v>0</v>
      </c>
      <c r="AC360" s="98">
        <v>39.051285212224457</v>
      </c>
      <c r="AD360" s="97">
        <v>0</v>
      </c>
      <c r="AE360" s="97">
        <v>0</v>
      </c>
      <c r="AF360" s="97">
        <v>0</v>
      </c>
      <c r="AG360" s="97">
        <v>39.051285212224457</v>
      </c>
      <c r="AH360" s="97">
        <v>0</v>
      </c>
      <c r="AI360" s="99">
        <f t="shared" si="132"/>
        <v>312.41028169779571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0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5636.4000711239696</v>
      </c>
      <c r="C366" s="75">
        <f t="shared" ref="C366:H366" si="134">SUM(C345:C361)</f>
        <v>2200.1865359316789</v>
      </c>
      <c r="D366" s="75">
        <f t="shared" si="134"/>
        <v>15375.790453691225</v>
      </c>
      <c r="E366" s="75">
        <f t="shared" si="134"/>
        <v>5811.2972856587548</v>
      </c>
      <c r="F366" s="75">
        <f t="shared" si="134"/>
        <v>0</v>
      </c>
      <c r="G366" s="75">
        <f t="shared" si="134"/>
        <v>486.12808031911811</v>
      </c>
      <c r="H366" s="76">
        <f t="shared" si="134"/>
        <v>0</v>
      </c>
      <c r="I366" s="41">
        <f t="shared" si="130"/>
        <v>29509.802426724746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5636.4000711239696</v>
      </c>
      <c r="M366" s="75">
        <f t="shared" ref="M366:R366" si="135">SUM(M345:M361)</f>
        <v>2200.1865359316789</v>
      </c>
      <c r="N366" s="75">
        <f t="shared" si="135"/>
        <v>15375.790453691225</v>
      </c>
      <c r="O366" s="75">
        <f t="shared" si="135"/>
        <v>5811.2972856587548</v>
      </c>
      <c r="P366" s="75">
        <f t="shared" si="135"/>
        <v>2781.6858649221485</v>
      </c>
      <c r="Q366" s="75">
        <f t="shared" si="135"/>
        <v>486.12808031911811</v>
      </c>
      <c r="R366" s="76">
        <f t="shared" si="135"/>
        <v>0</v>
      </c>
      <c r="S366" s="78">
        <f t="shared" si="131"/>
        <v>32291.488291646892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5444.7463686190276</v>
      </c>
      <c r="W366" s="111">
        <f t="shared" ref="W366:AH366" si="136">SUM(W345:W361)</f>
        <v>191.65370250494291</v>
      </c>
      <c r="X366" s="111">
        <f t="shared" si="136"/>
        <v>486.12808031911811</v>
      </c>
      <c r="Y366" s="111">
        <f t="shared" si="136"/>
        <v>2200.1865359316789</v>
      </c>
      <c r="Z366" s="111">
        <f t="shared" si="136"/>
        <v>6567.0917593111062</v>
      </c>
      <c r="AA366" s="111">
        <f t="shared" si="136"/>
        <v>5602.3437883022452</v>
      </c>
      <c r="AB366" s="111">
        <f t="shared" si="136"/>
        <v>2781.6858649221485</v>
      </c>
      <c r="AC366" s="111">
        <f t="shared" si="136"/>
        <v>9017.6521917366281</v>
      </c>
      <c r="AD366" s="112">
        <f t="shared" si="136"/>
        <v>0</v>
      </c>
      <c r="AE366" s="112">
        <f t="shared" si="136"/>
        <v>0</v>
      </c>
      <c r="AF366" s="112">
        <f t="shared" si="136"/>
        <v>0</v>
      </c>
      <c r="AG366" s="112">
        <f t="shared" si="136"/>
        <v>8808.6986943801166</v>
      </c>
      <c r="AH366" s="112">
        <f t="shared" si="136"/>
        <v>208.95349735651155</v>
      </c>
      <c r="AI366" s="113">
        <f t="shared" si="132"/>
        <v>32291.488291646892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0.19100094231805217</v>
      </c>
      <c r="C367" s="114">
        <f t="shared" ref="C367:I367" si="137">C366/$I366</f>
        <v>7.4557819944573403E-2</v>
      </c>
      <c r="D367" s="114">
        <f t="shared" si="137"/>
        <v>0.52104010156864222</v>
      </c>
      <c r="E367" s="114">
        <f t="shared" si="137"/>
        <v>0.19692769208091723</v>
      </c>
      <c r="F367" s="114">
        <f t="shared" si="137"/>
        <v>0</v>
      </c>
      <c r="G367" s="114">
        <f t="shared" si="137"/>
        <v>1.6473444087815019E-2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0.17454754702594441</v>
      </c>
      <c r="M367" s="82">
        <f t="shared" ref="M367:S367" si="138">M366/$S366</f>
        <v>6.8135185224671713E-2</v>
      </c>
      <c r="N367" s="82">
        <f t="shared" si="138"/>
        <v>0.47615614104936155</v>
      </c>
      <c r="O367" s="82">
        <f t="shared" si="138"/>
        <v>0.17996374874929538</v>
      </c>
      <c r="P367" s="82">
        <f t="shared" si="138"/>
        <v>8.6143005853394197E-2</v>
      </c>
      <c r="Q367" s="82">
        <f t="shared" si="138"/>
        <v>1.505437209733281E-2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0.1845063646948765</v>
      </c>
      <c r="W367" s="118">
        <f t="shared" ref="W367:AC367" si="139">W366/$I366</f>
        <v>6.4945776231757138E-3</v>
      </c>
      <c r="X367" s="118">
        <f t="shared" si="139"/>
        <v>1.6473444087815019E-2</v>
      </c>
      <c r="Y367" s="118">
        <f t="shared" si="139"/>
        <v>7.4557819944573403E-2</v>
      </c>
      <c r="Z367" s="118">
        <f t="shared" si="139"/>
        <v>0.22253933334923989</v>
      </c>
      <c r="AA367" s="118">
        <f t="shared" si="139"/>
        <v>0.18984687553274285</v>
      </c>
      <c r="AB367" s="118">
        <f t="shared" si="139"/>
        <v>9.4263113818850608E-2</v>
      </c>
      <c r="AC367" s="118">
        <f t="shared" si="139"/>
        <v>0.30558158476757669</v>
      </c>
      <c r="AD367" s="118">
        <f t="shared" ref="AD367:AH367" si="140">AD366/$AI366</f>
        <v>0</v>
      </c>
      <c r="AE367" s="118">
        <f t="shared" si="140"/>
        <v>0</v>
      </c>
      <c r="AF367" s="118">
        <f t="shared" si="140"/>
        <v>0</v>
      </c>
      <c r="AG367" s="118">
        <f t="shared" si="140"/>
        <v>0.2727870147954356</v>
      </c>
      <c r="AH367" s="118">
        <f t="shared" si="140"/>
        <v>6.4708537268182613E-3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378.71258558859097</v>
      </c>
      <c r="C375" s="43">
        <v>5.8935948995760334</v>
      </c>
      <c r="D375" s="43">
        <v>168.40947425538593</v>
      </c>
      <c r="E375" s="43">
        <v>0</v>
      </c>
      <c r="F375" s="236"/>
      <c r="G375" s="43">
        <v>0</v>
      </c>
      <c r="H375" s="53">
        <v>0</v>
      </c>
      <c r="I375" s="41">
        <f t="shared" si="141"/>
        <v>553.01565474355289</v>
      </c>
      <c r="J375" s="1"/>
      <c r="K375" s="54" t="s">
        <v>16</v>
      </c>
      <c r="L375" s="43">
        <v>378.71258558859097</v>
      </c>
      <c r="M375" s="43">
        <v>5.8935948995760334</v>
      </c>
      <c r="N375" s="43">
        <v>168.40947425538593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553.01565474355289</v>
      </c>
      <c r="U375" s="100" t="s">
        <v>16</v>
      </c>
      <c r="V375" s="92">
        <v>378.71258558859097</v>
      </c>
      <c r="W375" s="92">
        <v>0</v>
      </c>
      <c r="X375" s="92">
        <v>0</v>
      </c>
      <c r="Y375" s="92">
        <v>5.8935948995760334</v>
      </c>
      <c r="Z375" s="92">
        <v>168.40947425538593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553.01565474355289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8.2127822450741608</v>
      </c>
      <c r="C376" s="46">
        <v>0</v>
      </c>
      <c r="D376" s="46">
        <v>36.957520102833691</v>
      </c>
      <c r="E376" s="46">
        <v>0</v>
      </c>
      <c r="F376" s="236"/>
      <c r="G376" s="46">
        <v>0</v>
      </c>
      <c r="H376" s="47">
        <v>0</v>
      </c>
      <c r="I376" s="48">
        <f t="shared" si="141"/>
        <v>45.17030234790785</v>
      </c>
      <c r="J376" s="1"/>
      <c r="K376" s="49" t="s">
        <v>15</v>
      </c>
      <c r="L376" s="50">
        <v>8.2127822450741608</v>
      </c>
      <c r="M376" s="50">
        <v>0</v>
      </c>
      <c r="N376" s="50">
        <v>36.957520102833691</v>
      </c>
      <c r="O376" s="50">
        <v>0</v>
      </c>
      <c r="P376" s="50">
        <v>0</v>
      </c>
      <c r="Q376" s="50">
        <v>0</v>
      </c>
      <c r="R376" s="51">
        <v>0</v>
      </c>
      <c r="S376" s="52">
        <f t="shared" si="142"/>
        <v>45.17030234790785</v>
      </c>
      <c r="U376" s="96" t="s">
        <v>59</v>
      </c>
      <c r="V376" s="97">
        <v>8.2127822450741608</v>
      </c>
      <c r="W376" s="97">
        <v>0</v>
      </c>
      <c r="X376" s="97">
        <v>0</v>
      </c>
      <c r="Y376" s="97">
        <v>0</v>
      </c>
      <c r="Z376" s="97">
        <v>36.957520102833691</v>
      </c>
      <c r="AA376" s="97">
        <v>0</v>
      </c>
      <c r="AB376" s="97">
        <v>0</v>
      </c>
      <c r="AC376" s="98">
        <v>0</v>
      </c>
      <c r="AD376" s="97">
        <v>0</v>
      </c>
      <c r="AE376" s="97">
        <v>0</v>
      </c>
      <c r="AF376" s="97">
        <v>0</v>
      </c>
      <c r="AG376" s="97">
        <v>0</v>
      </c>
      <c r="AH376" s="97">
        <v>0</v>
      </c>
      <c r="AI376" s="99">
        <f t="shared" si="143"/>
        <v>45.17030234790785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7478.1118836712612</v>
      </c>
      <c r="F377" s="236"/>
      <c r="G377" s="43">
        <v>0</v>
      </c>
      <c r="H377" s="53">
        <v>0</v>
      </c>
      <c r="I377" s="41">
        <f t="shared" si="141"/>
        <v>7478.1118836712612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7478.1118836712612</v>
      </c>
      <c r="P377" s="43">
        <v>3665.0497923613266</v>
      </c>
      <c r="Q377" s="43">
        <v>0</v>
      </c>
      <c r="R377" s="44">
        <v>0</v>
      </c>
      <c r="S377" s="45">
        <f t="shared" si="142"/>
        <v>11143.161676032589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7478.1118836712612</v>
      </c>
      <c r="AB377" s="92">
        <v>3665.0497923613266</v>
      </c>
      <c r="AC377" s="93">
        <v>0</v>
      </c>
      <c r="AD377" s="92">
        <v>0</v>
      </c>
      <c r="AE377" s="92">
        <v>0</v>
      </c>
      <c r="AF377" s="92">
        <v>0</v>
      </c>
      <c r="AG377" s="92">
        <v>0</v>
      </c>
      <c r="AH377" s="92">
        <v>0</v>
      </c>
      <c r="AI377" s="95">
        <f t="shared" si="143"/>
        <v>11143.161676032589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57.794141664706245</v>
      </c>
      <c r="F378" s="236"/>
      <c r="G378" s="46">
        <v>0</v>
      </c>
      <c r="H378" s="47">
        <v>0</v>
      </c>
      <c r="I378" s="48">
        <f t="shared" si="141"/>
        <v>57.794141664706245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57.794141664706245</v>
      </c>
      <c r="P378" s="50">
        <v>213.57434974920022</v>
      </c>
      <c r="Q378" s="50">
        <v>0</v>
      </c>
      <c r="R378" s="51">
        <v>0</v>
      </c>
      <c r="S378" s="52">
        <f t="shared" si="142"/>
        <v>271.36849141390644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14.677231405398331</v>
      </c>
      <c r="AB378" s="97">
        <v>213.57434974920022</v>
      </c>
      <c r="AC378" s="98">
        <v>43.116910259307915</v>
      </c>
      <c r="AD378" s="97">
        <v>0</v>
      </c>
      <c r="AE378" s="97">
        <v>0</v>
      </c>
      <c r="AF378" s="97">
        <v>0</v>
      </c>
      <c r="AG378" s="97">
        <v>0</v>
      </c>
      <c r="AH378" s="97">
        <v>43.116910259307915</v>
      </c>
      <c r="AI378" s="99">
        <f t="shared" si="143"/>
        <v>271.3684914139065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0</v>
      </c>
      <c r="F379" s="236"/>
      <c r="G379" s="43">
        <v>0</v>
      </c>
      <c r="H379" s="53">
        <v>0</v>
      </c>
      <c r="I379" s="41">
        <f t="shared" si="141"/>
        <v>0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0</v>
      </c>
      <c r="P379" s="43">
        <v>0</v>
      </c>
      <c r="Q379" s="43">
        <v>0</v>
      </c>
      <c r="R379" s="44">
        <v>0</v>
      </c>
      <c r="S379" s="45">
        <f t="shared" si="142"/>
        <v>0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0</v>
      </c>
      <c r="AD379" s="92">
        <v>0</v>
      </c>
      <c r="AE379" s="92">
        <v>0</v>
      </c>
      <c r="AF379" s="92">
        <v>0</v>
      </c>
      <c r="AG379" s="92">
        <v>0</v>
      </c>
      <c r="AH379" s="92">
        <v>0</v>
      </c>
      <c r="AI379" s="95">
        <f t="shared" si="143"/>
        <v>0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2.9248937781123368</v>
      </c>
      <c r="C380" s="46">
        <v>0</v>
      </c>
      <c r="D380" s="46">
        <v>152.95864962355637</v>
      </c>
      <c r="E380" s="46">
        <v>1.9942457578038517</v>
      </c>
      <c r="F380" s="236"/>
      <c r="G380" s="46">
        <v>0</v>
      </c>
      <c r="H380" s="47">
        <v>0</v>
      </c>
      <c r="I380" s="48">
        <f t="shared" si="141"/>
        <v>157.87778915947254</v>
      </c>
      <c r="J380" s="1"/>
      <c r="K380" s="49" t="s">
        <v>17</v>
      </c>
      <c r="L380" s="50">
        <v>2.9248937781123368</v>
      </c>
      <c r="M380" s="50">
        <v>0</v>
      </c>
      <c r="N380" s="50">
        <v>152.95864962355637</v>
      </c>
      <c r="O380" s="50">
        <v>1.9942457578038517</v>
      </c>
      <c r="P380" s="50">
        <v>10.28476</v>
      </c>
      <c r="Q380" s="50">
        <v>0</v>
      </c>
      <c r="R380" s="51">
        <v>0</v>
      </c>
      <c r="S380" s="52">
        <f t="shared" si="142"/>
        <v>168.16254915947255</v>
      </c>
      <c r="U380" s="96" t="s">
        <v>17</v>
      </c>
      <c r="V380" s="97">
        <v>2.9248937781123368</v>
      </c>
      <c r="W380" s="97">
        <v>0</v>
      </c>
      <c r="X380" s="97">
        <v>0</v>
      </c>
      <c r="Y380" s="97">
        <v>0</v>
      </c>
      <c r="Z380" s="97">
        <v>152.95864962355637</v>
      </c>
      <c r="AA380" s="97">
        <v>1.7726628958256578</v>
      </c>
      <c r="AB380" s="97">
        <v>10.28476</v>
      </c>
      <c r="AC380" s="98">
        <v>0.22158286197819382</v>
      </c>
      <c r="AD380" s="97">
        <v>0</v>
      </c>
      <c r="AE380" s="97">
        <v>0</v>
      </c>
      <c r="AF380" s="97">
        <v>0</v>
      </c>
      <c r="AG380" s="97">
        <v>0</v>
      </c>
      <c r="AH380" s="97">
        <v>0.22158286197819382</v>
      </c>
      <c r="AI380" s="99">
        <f t="shared" si="143"/>
        <v>168.16254915947255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581.4182401048289</v>
      </c>
      <c r="C381" s="43">
        <v>0</v>
      </c>
      <c r="D381" s="43">
        <v>578.41032122598619</v>
      </c>
      <c r="E381" s="43">
        <v>8.1489715551649624</v>
      </c>
      <c r="F381" s="236"/>
      <c r="G381" s="43">
        <v>3.0432256253736494</v>
      </c>
      <c r="H381" s="53">
        <v>0</v>
      </c>
      <c r="I381" s="41">
        <f t="shared" si="141"/>
        <v>1171.0207585113537</v>
      </c>
      <c r="J381" s="1"/>
      <c r="K381" s="54" t="s">
        <v>19</v>
      </c>
      <c r="L381" s="43">
        <v>581.4182401048289</v>
      </c>
      <c r="M381" s="43">
        <v>0</v>
      </c>
      <c r="N381" s="43">
        <v>578.41032122598619</v>
      </c>
      <c r="O381" s="43">
        <v>8.1489715551649624</v>
      </c>
      <c r="P381" s="43">
        <v>1.7206881690430733</v>
      </c>
      <c r="Q381" s="43">
        <v>3.0432256253736494</v>
      </c>
      <c r="R381" s="44">
        <v>0</v>
      </c>
      <c r="S381" s="45">
        <f t="shared" si="142"/>
        <v>1172.7414466803968</v>
      </c>
      <c r="U381" s="100" t="s">
        <v>89</v>
      </c>
      <c r="V381" s="92">
        <v>578.78915392636543</v>
      </c>
      <c r="W381" s="92">
        <v>0.5974430675580179</v>
      </c>
      <c r="X381" s="92">
        <v>3.0432256253736494</v>
      </c>
      <c r="Y381" s="92">
        <v>0</v>
      </c>
      <c r="Z381" s="92">
        <v>564.66236032512245</v>
      </c>
      <c r="AA381" s="92">
        <v>5.3892006731386051</v>
      </c>
      <c r="AB381" s="92">
        <v>1.7206881690430733</v>
      </c>
      <c r="AC381" s="93">
        <v>18.539374893795614</v>
      </c>
      <c r="AD381" s="92">
        <v>2.0316431109054296</v>
      </c>
      <c r="AE381" s="92">
        <v>0</v>
      </c>
      <c r="AF381" s="92">
        <v>0</v>
      </c>
      <c r="AG381" s="92">
        <v>13.747960900863829</v>
      </c>
      <c r="AH381" s="92">
        <v>2.7597708820263573</v>
      </c>
      <c r="AI381" s="95">
        <f t="shared" si="143"/>
        <v>1172.7414466803971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253.04049740460562</v>
      </c>
      <c r="C382" s="46">
        <v>0.19097104533498646</v>
      </c>
      <c r="D382" s="46">
        <v>19.46316813275882</v>
      </c>
      <c r="E382" s="46">
        <v>827.98779690369531</v>
      </c>
      <c r="F382" s="236"/>
      <c r="G382" s="46">
        <v>590.44663828300224</v>
      </c>
      <c r="H382" s="47">
        <v>8.0465328090584223E-2</v>
      </c>
      <c r="I382" s="48">
        <f t="shared" si="141"/>
        <v>1691.2095370974876</v>
      </c>
      <c r="J382" s="1"/>
      <c r="K382" s="49" t="s">
        <v>27</v>
      </c>
      <c r="L382" s="50">
        <v>253.04049740460562</v>
      </c>
      <c r="M382" s="50">
        <v>0.19097104533498646</v>
      </c>
      <c r="N382" s="50">
        <v>19.46316813275882</v>
      </c>
      <c r="O382" s="50">
        <v>827.98779690369531</v>
      </c>
      <c r="P382" s="50">
        <v>39.236723486956592</v>
      </c>
      <c r="Q382" s="50">
        <v>590.44663828300224</v>
      </c>
      <c r="R382" s="51">
        <v>8.0465328090584223E-2</v>
      </c>
      <c r="S382" s="52">
        <f t="shared" si="142"/>
        <v>1730.4462605844442</v>
      </c>
      <c r="U382" s="96" t="s">
        <v>27</v>
      </c>
      <c r="V382" s="97">
        <v>146.67520408243232</v>
      </c>
      <c r="W382" s="97">
        <v>106.24792123026515</v>
      </c>
      <c r="X382" s="97">
        <v>590.44663828300224</v>
      </c>
      <c r="Y382" s="97">
        <v>0.19097104533498646</v>
      </c>
      <c r="Z382" s="97">
        <v>19.46316813275882</v>
      </c>
      <c r="AA382" s="97">
        <v>802.61504050175517</v>
      </c>
      <c r="AB382" s="97">
        <v>39.236723486956592</v>
      </c>
      <c r="AC382" s="98">
        <v>25.570593821938829</v>
      </c>
      <c r="AD382" s="97">
        <v>0.11737209190813225</v>
      </c>
      <c r="AE382" s="97">
        <v>0</v>
      </c>
      <c r="AF382" s="97">
        <v>8.0465328090584223E-2</v>
      </c>
      <c r="AG382" s="97">
        <v>0</v>
      </c>
      <c r="AH382" s="97">
        <v>25.372756401940116</v>
      </c>
      <c r="AI382" s="99">
        <f t="shared" si="143"/>
        <v>1730.4462605844442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205.39748691065785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205.39748691065785</v>
      </c>
      <c r="J383" s="1"/>
      <c r="K383" s="54" t="s">
        <v>26</v>
      </c>
      <c r="L383" s="43">
        <v>205.39748691065785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205.39748691065785</v>
      </c>
      <c r="U383" s="100" t="s">
        <v>26</v>
      </c>
      <c r="V383" s="92">
        <v>204.26876819630505</v>
      </c>
      <c r="W383" s="92">
        <v>0.20395514466500383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0.92476356968779927</v>
      </c>
      <c r="AD383" s="92">
        <v>0.92476356968779927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205.39748691065785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1.6282907214480251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1.6282907214480251</v>
      </c>
      <c r="J384" s="1"/>
      <c r="K384" s="49" t="s">
        <v>23</v>
      </c>
      <c r="L384" s="50">
        <v>1.6282907214480251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1.6282907214480251</v>
      </c>
      <c r="U384" s="96" t="s">
        <v>62</v>
      </c>
      <c r="V384" s="97">
        <v>1.6282907214480251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1.6282907214480251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607.42573824649037</v>
      </c>
      <c r="C385" s="43">
        <v>0</v>
      </c>
      <c r="D385" s="43">
        <v>37.674936975027137</v>
      </c>
      <c r="E385" s="43">
        <v>0</v>
      </c>
      <c r="F385" s="236"/>
      <c r="G385" s="43">
        <v>0</v>
      </c>
      <c r="H385" s="53">
        <v>0</v>
      </c>
      <c r="I385" s="41">
        <f t="shared" si="141"/>
        <v>645.10067522151746</v>
      </c>
      <c r="J385" s="1"/>
      <c r="K385" s="54" t="s">
        <v>24</v>
      </c>
      <c r="L385" s="43">
        <v>607.42573824649037</v>
      </c>
      <c r="M385" s="43">
        <v>0</v>
      </c>
      <c r="N385" s="43">
        <v>37.674936975027137</v>
      </c>
      <c r="O385" s="43">
        <v>0</v>
      </c>
      <c r="P385" s="43">
        <v>667.33169430156613</v>
      </c>
      <c r="Q385" s="43">
        <v>0</v>
      </c>
      <c r="R385" s="44">
        <v>0</v>
      </c>
      <c r="S385" s="45">
        <f t="shared" si="142"/>
        <v>1312.4323695230837</v>
      </c>
      <c r="U385" s="100" t="s">
        <v>24</v>
      </c>
      <c r="V385" s="92">
        <v>607.42573824649037</v>
      </c>
      <c r="W385" s="92">
        <v>0</v>
      </c>
      <c r="X385" s="92">
        <v>0</v>
      </c>
      <c r="Y385" s="92">
        <v>0</v>
      </c>
      <c r="Z385" s="92">
        <v>37.674936975027137</v>
      </c>
      <c r="AA385" s="92">
        <v>0</v>
      </c>
      <c r="AB385" s="92">
        <v>667.33169430156613</v>
      </c>
      <c r="AC385" s="93">
        <v>0</v>
      </c>
      <c r="AD385" s="92">
        <v>0</v>
      </c>
      <c r="AE385" s="92">
        <v>0</v>
      </c>
      <c r="AF385" s="92">
        <v>0</v>
      </c>
      <c r="AG385" s="92">
        <v>0</v>
      </c>
      <c r="AH385" s="92">
        <v>0</v>
      </c>
      <c r="AI385" s="95">
        <f t="shared" si="143"/>
        <v>1312.4323695230837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16.6077096822893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16.6077096822893</v>
      </c>
      <c r="J386" s="1"/>
      <c r="K386" s="49" t="s">
        <v>22</v>
      </c>
      <c r="L386" s="50">
        <v>16.6077096822893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16.6077096822893</v>
      </c>
      <c r="U386" s="96" t="s">
        <v>63</v>
      </c>
      <c r="V386" s="97">
        <v>16.6077096822893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16.6077096822893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7.559421055157995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7.559421055157995</v>
      </c>
      <c r="J387" s="1"/>
      <c r="K387" s="55" t="s">
        <v>66</v>
      </c>
      <c r="L387" s="43">
        <v>7.559421055157995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7.559421055157995</v>
      </c>
      <c r="U387" s="101" t="s">
        <v>64</v>
      </c>
      <c r="V387" s="92">
        <v>4.665198421576469</v>
      </c>
      <c r="W387" s="92">
        <v>0.11772499369639472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2.7764976398851315</v>
      </c>
      <c r="AD387" s="94">
        <v>2.7764976398851315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7.559421055157995</v>
      </c>
      <c r="AJ387" t="str">
        <f t="shared" si="144"/>
        <v/>
      </c>
      <c r="AS387"/>
      <c r="BH387"/>
    </row>
    <row r="388" spans="1:60">
      <c r="A388" s="28" t="s">
        <v>25</v>
      </c>
      <c r="B388" s="56">
        <v>7.559421055157995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7.559421055157995</v>
      </c>
      <c r="J388" s="1"/>
      <c r="K388" s="59" t="s">
        <v>25</v>
      </c>
      <c r="L388" s="60">
        <v>7.559421055157995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7.559421055157995</v>
      </c>
      <c r="U388" s="102" t="s">
        <v>68</v>
      </c>
      <c r="V388" s="103">
        <v>4.665198421576469</v>
      </c>
      <c r="W388" s="103">
        <v>0.11772499369639472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2.7764976398851315</v>
      </c>
      <c r="AD388" s="103">
        <v>2.7764976398851315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7.559421055157995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2062.9276457372553</v>
      </c>
      <c r="C392" s="75">
        <f t="shared" ref="C392:H392" si="145">SUM(C371:C387)</f>
        <v>6.0845659449110201</v>
      </c>
      <c r="D392" s="75">
        <f t="shared" si="145"/>
        <v>993.87407031554812</v>
      </c>
      <c r="E392" s="75">
        <f t="shared" si="145"/>
        <v>8374.0370395526315</v>
      </c>
      <c r="F392" s="75">
        <f t="shared" si="145"/>
        <v>0</v>
      </c>
      <c r="G392" s="75">
        <f t="shared" si="145"/>
        <v>593.48986390837592</v>
      </c>
      <c r="H392" s="76">
        <f t="shared" si="145"/>
        <v>8.0465328090584223E-2</v>
      </c>
      <c r="I392" s="41">
        <f t="shared" si="141"/>
        <v>12030.493650786813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2062.9276457372553</v>
      </c>
      <c r="M392" s="75">
        <f t="shared" ref="M392:R392" si="146">SUM(M371:M387)</f>
        <v>6.0845659449110201</v>
      </c>
      <c r="N392" s="75">
        <f t="shared" si="146"/>
        <v>993.87407031554812</v>
      </c>
      <c r="O392" s="75">
        <f t="shared" si="146"/>
        <v>8374.0370395526315</v>
      </c>
      <c r="P392" s="75">
        <f t="shared" si="146"/>
        <v>4597.1980080680933</v>
      </c>
      <c r="Q392" s="75">
        <f t="shared" si="146"/>
        <v>593.48986390837592</v>
      </c>
      <c r="R392" s="76">
        <f t="shared" si="146"/>
        <v>8.0465328090584223E-2</v>
      </c>
      <c r="S392" s="78">
        <f t="shared" si="142"/>
        <v>16627.691658854907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1949.9103248886847</v>
      </c>
      <c r="W392" s="111">
        <f t="shared" ref="W392:AH392" si="147">SUM(W371:W387)</f>
        <v>107.16704443618457</v>
      </c>
      <c r="X392" s="111">
        <f t="shared" si="147"/>
        <v>593.48986390837592</v>
      </c>
      <c r="Y392" s="111">
        <f t="shared" si="147"/>
        <v>6.0845659449110201</v>
      </c>
      <c r="Z392" s="111">
        <f t="shared" si="147"/>
        <v>980.12610941468438</v>
      </c>
      <c r="AA392" s="111">
        <f t="shared" si="147"/>
        <v>8302.5660191473798</v>
      </c>
      <c r="AB392" s="111">
        <f t="shared" si="147"/>
        <v>4597.1980080680933</v>
      </c>
      <c r="AC392" s="111">
        <f t="shared" si="147"/>
        <v>91.149723046593479</v>
      </c>
      <c r="AD392" s="112">
        <f t="shared" si="147"/>
        <v>5.8502764123864921</v>
      </c>
      <c r="AE392" s="112">
        <f t="shared" si="147"/>
        <v>0</v>
      </c>
      <c r="AF392" s="112">
        <f t="shared" si="147"/>
        <v>8.0465328090584223E-2</v>
      </c>
      <c r="AG392" s="112">
        <f t="shared" si="147"/>
        <v>13.747960900863829</v>
      </c>
      <c r="AH392" s="112">
        <f t="shared" si="147"/>
        <v>71.471020405252574</v>
      </c>
      <c r="AI392" s="113">
        <f t="shared" si="143"/>
        <v>16627.69165885491</v>
      </c>
      <c r="AJ392" t="str">
        <f t="shared" si="144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0.17147489584538675</v>
      </c>
      <c r="C393" s="114">
        <f t="shared" ref="C393:I393" si="148">C392/$I392</f>
        <v>5.0576195138202662E-4</v>
      </c>
      <c r="D393" s="114">
        <f t="shared" si="148"/>
        <v>8.2612908427955253E-2</v>
      </c>
      <c r="E393" s="114">
        <f t="shared" si="148"/>
        <v>0.69606761639452397</v>
      </c>
      <c r="F393" s="114">
        <f t="shared" si="148"/>
        <v>0</v>
      </c>
      <c r="G393" s="114">
        <f t="shared" si="148"/>
        <v>4.9332128933010221E-2</v>
      </c>
      <c r="H393" s="115">
        <f t="shared" si="148"/>
        <v>6.6884477417368209E-6</v>
      </c>
      <c r="I393" s="116">
        <f t="shared" si="148"/>
        <v>1</v>
      </c>
      <c r="J393"/>
      <c r="K393" s="81" t="s">
        <v>87</v>
      </c>
      <c r="L393" s="82">
        <f>L392/$S392</f>
        <v>0.1240657866444537</v>
      </c>
      <c r="M393" s="82">
        <f t="shared" ref="M393:S393" si="149">M392/$S392</f>
        <v>3.6592968343087762E-4</v>
      </c>
      <c r="N393" s="82">
        <f t="shared" si="149"/>
        <v>5.9772221587129963E-2</v>
      </c>
      <c r="O393" s="82">
        <f t="shared" si="149"/>
        <v>0.50361993783383174</v>
      </c>
      <c r="P393" s="82">
        <f t="shared" si="149"/>
        <v>0.27647842541149736</v>
      </c>
      <c r="Q393" s="82">
        <f t="shared" si="149"/>
        <v>3.5692859603414583E-2</v>
      </c>
      <c r="R393" s="83">
        <f t="shared" si="149"/>
        <v>4.8392362416543396E-6</v>
      </c>
      <c r="S393" s="84">
        <f t="shared" si="149"/>
        <v>1</v>
      </c>
      <c r="U393" s="117" t="s">
        <v>87</v>
      </c>
      <c r="V393" s="118">
        <f>V392/$I392</f>
        <v>0.16208065782580397</v>
      </c>
      <c r="W393" s="118">
        <f t="shared" ref="W393:AC393" si="150">W392/$I392</f>
        <v>8.9079507081719529E-3</v>
      </c>
      <c r="X393" s="118">
        <f t="shared" si="150"/>
        <v>4.9332128933010221E-2</v>
      </c>
      <c r="Y393" s="118">
        <f t="shared" si="150"/>
        <v>5.0576195138202662E-4</v>
      </c>
      <c r="Z393" s="118">
        <f t="shared" si="150"/>
        <v>8.1470148928642058E-2</v>
      </c>
      <c r="AA393" s="118">
        <f t="shared" si="150"/>
        <v>0.69012679447317438</v>
      </c>
      <c r="AB393" s="118">
        <f t="shared" si="150"/>
        <v>0.38212879217698847</v>
      </c>
      <c r="AC393" s="118">
        <f t="shared" si="150"/>
        <v>7.5765571798154883E-3</v>
      </c>
      <c r="AD393" s="118">
        <f t="shared" ref="AD393:AH393" si="151">AD392/$AI392</f>
        <v>3.5183936125439191E-4</v>
      </c>
      <c r="AE393" s="118">
        <f t="shared" si="151"/>
        <v>0</v>
      </c>
      <c r="AF393" s="118">
        <f t="shared" si="151"/>
        <v>4.8392362416543379E-6</v>
      </c>
      <c r="AG393" s="118">
        <f t="shared" si="151"/>
        <v>8.2681115231905873E-4</v>
      </c>
      <c r="AH393" s="118">
        <f t="shared" si="151"/>
        <v>4.2983128308848213E-3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2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65.255029609718946</v>
      </c>
      <c r="C401" s="43">
        <v>3.4784130922025063</v>
      </c>
      <c r="D401" s="43">
        <v>21.148751600591243</v>
      </c>
      <c r="E401" s="43">
        <v>0</v>
      </c>
      <c r="F401" s="236"/>
      <c r="G401" s="43">
        <v>0</v>
      </c>
      <c r="H401" s="53">
        <v>0</v>
      </c>
      <c r="I401" s="41">
        <f t="shared" si="152"/>
        <v>89.882194302512687</v>
      </c>
      <c r="J401" s="1"/>
      <c r="K401" s="54" t="s">
        <v>16</v>
      </c>
      <c r="L401" s="43">
        <v>65.255029609718946</v>
      </c>
      <c r="M401" s="43">
        <v>3.4784130922025063</v>
      </c>
      <c r="N401" s="43">
        <v>21.148751600591243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89.882194302512687</v>
      </c>
      <c r="U401" s="100" t="s">
        <v>16</v>
      </c>
      <c r="V401" s="92">
        <v>65.255029609718946</v>
      </c>
      <c r="W401" s="92">
        <v>0</v>
      </c>
      <c r="X401" s="92">
        <v>0</v>
      </c>
      <c r="Y401" s="92">
        <v>3.4784130922025063</v>
      </c>
      <c r="Z401" s="92">
        <v>21.148751600591243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89.882194302512687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2.0170176074745014</v>
      </c>
      <c r="C402" s="46">
        <v>0.10751693003595432</v>
      </c>
      <c r="D402" s="46">
        <v>0.6537029346186024</v>
      </c>
      <c r="E402" s="46">
        <v>0</v>
      </c>
      <c r="F402" s="236"/>
      <c r="G402" s="46">
        <v>0</v>
      </c>
      <c r="H402" s="47">
        <v>0</v>
      </c>
      <c r="I402" s="48">
        <f t="shared" si="152"/>
        <v>2.7782374721290584</v>
      </c>
      <c r="J402" s="1"/>
      <c r="K402" s="49" t="s">
        <v>15</v>
      </c>
      <c r="L402" s="50">
        <v>2.0170176074745014</v>
      </c>
      <c r="M402" s="50">
        <v>0.10751693003595432</v>
      </c>
      <c r="N402" s="50">
        <v>0.6537029346186024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2.7782374721290584</v>
      </c>
      <c r="U402" s="96" t="s">
        <v>59</v>
      </c>
      <c r="V402" s="97">
        <v>2.0170176074745014</v>
      </c>
      <c r="W402" s="97">
        <v>0</v>
      </c>
      <c r="X402" s="97">
        <v>0</v>
      </c>
      <c r="Y402" s="97">
        <v>0.10751693003595432</v>
      </c>
      <c r="Z402" s="97">
        <v>0.6537029346186024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2.7782374721290584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4.6997859015942325</v>
      </c>
      <c r="F403" s="236"/>
      <c r="G403" s="43">
        <v>0</v>
      </c>
      <c r="H403" s="53">
        <v>0</v>
      </c>
      <c r="I403" s="41">
        <f t="shared" si="152"/>
        <v>4.6997859015942325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4.6997859015942325</v>
      </c>
      <c r="P403" s="43">
        <v>36.308614124015705</v>
      </c>
      <c r="Q403" s="43">
        <v>0</v>
      </c>
      <c r="R403" s="44">
        <v>0</v>
      </c>
      <c r="S403" s="45">
        <f t="shared" si="153"/>
        <v>41.008400025609937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4.6997859015942325</v>
      </c>
      <c r="AB403" s="92">
        <v>36.308614124015705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41.008400025609937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0</v>
      </c>
      <c r="D404" s="46">
        <v>0</v>
      </c>
      <c r="E404" s="46">
        <v>0.29616295374099727</v>
      </c>
      <c r="F404" s="236"/>
      <c r="G404" s="46">
        <v>0</v>
      </c>
      <c r="H404" s="47">
        <v>0</v>
      </c>
      <c r="I404" s="48">
        <f t="shared" si="152"/>
        <v>0.29616295374099727</v>
      </c>
      <c r="J404" s="1"/>
      <c r="K404" s="49" t="s">
        <v>12</v>
      </c>
      <c r="L404" s="50">
        <v>0</v>
      </c>
      <c r="M404" s="50">
        <v>0</v>
      </c>
      <c r="N404" s="50">
        <v>0</v>
      </c>
      <c r="O404" s="50">
        <v>0.29616295374099727</v>
      </c>
      <c r="P404" s="50">
        <v>6.1262771744958169</v>
      </c>
      <c r="Q404" s="50">
        <v>0</v>
      </c>
      <c r="R404" s="51">
        <v>0</v>
      </c>
      <c r="S404" s="52">
        <f t="shared" si="153"/>
        <v>6.422440128236814</v>
      </c>
      <c r="U404" s="96" t="s">
        <v>12</v>
      </c>
      <c r="V404" s="97">
        <v>0</v>
      </c>
      <c r="W404" s="97">
        <v>0</v>
      </c>
      <c r="X404" s="97">
        <v>0</v>
      </c>
      <c r="Y404" s="97">
        <v>0</v>
      </c>
      <c r="Z404" s="97">
        <v>0</v>
      </c>
      <c r="AA404" s="97">
        <v>2.1003410417670666E-2</v>
      </c>
      <c r="AB404" s="97">
        <v>6.1262771744958169</v>
      </c>
      <c r="AC404" s="98">
        <v>0.27515954332332659</v>
      </c>
      <c r="AD404" s="97">
        <v>0</v>
      </c>
      <c r="AE404" s="97">
        <v>0</v>
      </c>
      <c r="AF404" s="97">
        <v>0</v>
      </c>
      <c r="AG404" s="97">
        <v>0</v>
      </c>
      <c r="AH404" s="97">
        <v>0.27515954332332659</v>
      </c>
      <c r="AI404" s="99">
        <f t="shared" si="154"/>
        <v>6.422440128236814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0</v>
      </c>
      <c r="C406" s="46">
        <v>0</v>
      </c>
      <c r="D406" s="46">
        <v>0</v>
      </c>
      <c r="E406" s="46">
        <v>6.0122118230709916</v>
      </c>
      <c r="F406" s="236"/>
      <c r="G406" s="46">
        <v>0</v>
      </c>
      <c r="H406" s="47">
        <v>0</v>
      </c>
      <c r="I406" s="48">
        <f t="shared" si="152"/>
        <v>6.0122118230709916</v>
      </c>
      <c r="J406" s="1"/>
      <c r="K406" s="49" t="s">
        <v>17</v>
      </c>
      <c r="L406" s="50">
        <v>0</v>
      </c>
      <c r="M406" s="50">
        <v>0</v>
      </c>
      <c r="N406" s="50">
        <v>0</v>
      </c>
      <c r="O406" s="50">
        <v>6.0122118230709916</v>
      </c>
      <c r="P406" s="50">
        <v>0</v>
      </c>
      <c r="Q406" s="50">
        <v>0</v>
      </c>
      <c r="R406" s="51">
        <v>0</v>
      </c>
      <c r="S406" s="52">
        <f t="shared" si="153"/>
        <v>6.0122118230709916</v>
      </c>
      <c r="U406" s="96" t="s">
        <v>17</v>
      </c>
      <c r="V406" s="97">
        <v>0</v>
      </c>
      <c r="W406" s="97">
        <v>0</v>
      </c>
      <c r="X406" s="97">
        <v>0</v>
      </c>
      <c r="Y406" s="97">
        <v>0</v>
      </c>
      <c r="Z406" s="97">
        <v>0</v>
      </c>
      <c r="AA406" s="97">
        <v>0</v>
      </c>
      <c r="AB406" s="97">
        <v>0</v>
      </c>
      <c r="AC406" s="98">
        <v>6.0122118230709916</v>
      </c>
      <c r="AD406" s="97">
        <v>0</v>
      </c>
      <c r="AE406" s="97">
        <v>0</v>
      </c>
      <c r="AF406" s="97">
        <v>0</v>
      </c>
      <c r="AG406" s="97">
        <v>0</v>
      </c>
      <c r="AH406" s="97">
        <v>6.0122118230709916</v>
      </c>
      <c r="AI406" s="99">
        <f t="shared" si="154"/>
        <v>6.0122118230709916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82.111236971635648</v>
      </c>
      <c r="C407" s="43">
        <v>678.37588200264508</v>
      </c>
      <c r="D407" s="43">
        <v>465.57668755224392</v>
      </c>
      <c r="E407" s="43">
        <v>150.87511886127274</v>
      </c>
      <c r="F407" s="236"/>
      <c r="G407" s="43">
        <v>0</v>
      </c>
      <c r="H407" s="53">
        <v>0</v>
      </c>
      <c r="I407" s="41">
        <f t="shared" si="152"/>
        <v>1376.9389253877976</v>
      </c>
      <c r="J407" s="1"/>
      <c r="K407" s="54" t="s">
        <v>19</v>
      </c>
      <c r="L407" s="43">
        <v>82.111236971635648</v>
      </c>
      <c r="M407" s="43">
        <v>678.37588200264508</v>
      </c>
      <c r="N407" s="43">
        <v>465.57668755224392</v>
      </c>
      <c r="O407" s="43">
        <v>150.87511886127274</v>
      </c>
      <c r="P407" s="43">
        <v>0</v>
      </c>
      <c r="Q407" s="43">
        <v>0</v>
      </c>
      <c r="R407" s="44">
        <v>0</v>
      </c>
      <c r="S407" s="45">
        <f t="shared" si="153"/>
        <v>1376.9389253877976</v>
      </c>
      <c r="U407" s="100" t="s">
        <v>89</v>
      </c>
      <c r="V407" s="92">
        <v>82.111236971635648</v>
      </c>
      <c r="W407" s="92">
        <v>0</v>
      </c>
      <c r="X407" s="92">
        <v>0</v>
      </c>
      <c r="Y407" s="92">
        <v>678.37588200264508</v>
      </c>
      <c r="Z407" s="92">
        <v>465.57668755224392</v>
      </c>
      <c r="AA407" s="92">
        <v>150.87511886127274</v>
      </c>
      <c r="AB407" s="92">
        <v>0</v>
      </c>
      <c r="AC407" s="93">
        <v>0</v>
      </c>
      <c r="AD407" s="92">
        <v>0</v>
      </c>
      <c r="AE407" s="92">
        <v>0</v>
      </c>
      <c r="AF407" s="92">
        <v>0</v>
      </c>
      <c r="AG407" s="92">
        <v>0</v>
      </c>
      <c r="AH407" s="92">
        <v>0</v>
      </c>
      <c r="AI407" s="95">
        <f t="shared" si="154"/>
        <v>1376.9389253877976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75.282692918714162</v>
      </c>
      <c r="C408" s="46">
        <v>8.8433600794451017</v>
      </c>
      <c r="D408" s="46">
        <v>52.060651844562884</v>
      </c>
      <c r="E408" s="46">
        <v>1140.1718227608653</v>
      </c>
      <c r="F408" s="236"/>
      <c r="G408" s="46">
        <v>168.18534823266276</v>
      </c>
      <c r="H408" s="47">
        <v>0</v>
      </c>
      <c r="I408" s="48">
        <f t="shared" si="152"/>
        <v>1444.5438758362502</v>
      </c>
      <c r="J408" s="1"/>
      <c r="K408" s="49" t="s">
        <v>27</v>
      </c>
      <c r="L408" s="50">
        <v>75.282692918714162</v>
      </c>
      <c r="M408" s="50">
        <v>8.8433600794451017</v>
      </c>
      <c r="N408" s="50">
        <v>52.060651844562884</v>
      </c>
      <c r="O408" s="50">
        <v>1140.1718227608653</v>
      </c>
      <c r="P408" s="50">
        <v>2.1255217226131911</v>
      </c>
      <c r="Q408" s="50">
        <v>168.18534823266276</v>
      </c>
      <c r="R408" s="51">
        <v>0</v>
      </c>
      <c r="S408" s="52">
        <f t="shared" si="153"/>
        <v>1446.6693975588635</v>
      </c>
      <c r="U408" s="96" t="s">
        <v>27</v>
      </c>
      <c r="V408" s="97">
        <v>19.004907317690915</v>
      </c>
      <c r="W408" s="97">
        <v>40.836801565723789</v>
      </c>
      <c r="X408" s="97">
        <v>168.18534823266276</v>
      </c>
      <c r="Y408" s="97">
        <v>8.8433600794451017</v>
      </c>
      <c r="Z408" s="97">
        <v>52.060651844562884</v>
      </c>
      <c r="AA408" s="97">
        <v>1138.3118944921712</v>
      </c>
      <c r="AB408" s="97">
        <v>2.1255217226131911</v>
      </c>
      <c r="AC408" s="98">
        <v>17.300912303993769</v>
      </c>
      <c r="AD408" s="97">
        <v>15.440984035299451</v>
      </c>
      <c r="AE408" s="97">
        <v>0</v>
      </c>
      <c r="AF408" s="97">
        <v>0</v>
      </c>
      <c r="AG408" s="97">
        <v>0</v>
      </c>
      <c r="AH408" s="97">
        <v>1.8599282686943157</v>
      </c>
      <c r="AI408" s="99">
        <f t="shared" si="154"/>
        <v>1446.6693975588637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15.824693433067567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15.824693433067567</v>
      </c>
      <c r="J409" s="1"/>
      <c r="K409" s="54" t="s">
        <v>26</v>
      </c>
      <c r="L409" s="43">
        <v>15.824693433067567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15.824693433067567</v>
      </c>
      <c r="U409" s="100" t="s">
        <v>26</v>
      </c>
      <c r="V409" s="92">
        <v>15.824693433067567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0</v>
      </c>
      <c r="AD409" s="92">
        <v>0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15.824693433067567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0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0</v>
      </c>
      <c r="J410" s="1"/>
      <c r="K410" s="49" t="s">
        <v>23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0</v>
      </c>
      <c r="U410" s="96" t="s">
        <v>62</v>
      </c>
      <c r="V410" s="97">
        <v>0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0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13.837506225076185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13.837506225076185</v>
      </c>
      <c r="J411" s="1"/>
      <c r="K411" s="54" t="s">
        <v>24</v>
      </c>
      <c r="L411" s="43">
        <v>13.837506225076185</v>
      </c>
      <c r="M411" s="43">
        <v>0</v>
      </c>
      <c r="N411" s="43">
        <v>0</v>
      </c>
      <c r="O411" s="43">
        <v>0</v>
      </c>
      <c r="P411" s="43">
        <v>2.528261143945274</v>
      </c>
      <c r="Q411" s="43">
        <v>0</v>
      </c>
      <c r="R411" s="44">
        <v>0</v>
      </c>
      <c r="S411" s="45">
        <f t="shared" si="153"/>
        <v>16.365767369021459</v>
      </c>
      <c r="U411" s="100" t="s">
        <v>24</v>
      </c>
      <c r="V411" s="92">
        <v>13.837506225076185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2.528261143945274</v>
      </c>
      <c r="AC411" s="93">
        <v>0</v>
      </c>
      <c r="AD411" s="92">
        <v>0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16.365767369021459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0.11952650320999128</v>
      </c>
      <c r="C412" s="46">
        <v>0</v>
      </c>
      <c r="D412" s="46">
        <v>8.8896430186458514E-3</v>
      </c>
      <c r="E412" s="46">
        <v>0</v>
      </c>
      <c r="F412" s="236"/>
      <c r="G412" s="46">
        <v>0</v>
      </c>
      <c r="H412" s="47">
        <v>0</v>
      </c>
      <c r="I412" s="48">
        <f t="shared" si="152"/>
        <v>0.12841614622863712</v>
      </c>
      <c r="J412" s="1"/>
      <c r="K412" s="49" t="s">
        <v>22</v>
      </c>
      <c r="L412" s="50">
        <v>0.11952650320999128</v>
      </c>
      <c r="M412" s="50">
        <v>0</v>
      </c>
      <c r="N412" s="50">
        <v>8.8896430186458514E-3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0.12841614622863712</v>
      </c>
      <c r="U412" s="96" t="s">
        <v>63</v>
      </c>
      <c r="V412" s="97">
        <v>0.11952650320999128</v>
      </c>
      <c r="W412" s="97">
        <v>0</v>
      </c>
      <c r="X412" s="97">
        <v>0</v>
      </c>
      <c r="Y412" s="97">
        <v>0</v>
      </c>
      <c r="Z412" s="97">
        <v>8.8896430186458514E-3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0.12841614622863712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0.67401374118001423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0.67401374118001423</v>
      </c>
      <c r="J413" s="1"/>
      <c r="K413" s="55" t="s">
        <v>66</v>
      </c>
      <c r="L413" s="43">
        <v>0.67401374118001423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0.67401374118001423</v>
      </c>
      <c r="U413" s="101" t="s">
        <v>64</v>
      </c>
      <c r="V413" s="92">
        <v>0.67401374118001423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0.67401374118001423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0.67401374118001423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0.67401374118001423</v>
      </c>
      <c r="J414" s="1"/>
      <c r="K414" s="59" t="s">
        <v>25</v>
      </c>
      <c r="L414" s="60">
        <v>0.67401374118001423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0.67401374118001423</v>
      </c>
      <c r="U414" s="102" t="s">
        <v>68</v>
      </c>
      <c r="V414" s="103">
        <v>0.67401374118001423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0.67401374118001423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255.12171701007702</v>
      </c>
      <c r="C418" s="75">
        <f t="shared" ref="C418:H418" si="156">SUM(C397:C413)</f>
        <v>690.80517210432868</v>
      </c>
      <c r="D418" s="75">
        <f t="shared" si="156"/>
        <v>539.44868357503526</v>
      </c>
      <c r="E418" s="75">
        <f t="shared" si="156"/>
        <v>1302.0551023005444</v>
      </c>
      <c r="F418" s="75">
        <f t="shared" si="156"/>
        <v>0</v>
      </c>
      <c r="G418" s="75">
        <f t="shared" si="156"/>
        <v>168.18534823266276</v>
      </c>
      <c r="H418" s="76">
        <f t="shared" si="156"/>
        <v>0</v>
      </c>
      <c r="I418" s="41">
        <f t="shared" si="152"/>
        <v>2955.616023222648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255.12171701007702</v>
      </c>
      <c r="M418" s="75">
        <f t="shared" ref="M418:R418" si="157">SUM(M397:M413)</f>
        <v>690.80517210432868</v>
      </c>
      <c r="N418" s="75">
        <f t="shared" si="157"/>
        <v>539.44868357503526</v>
      </c>
      <c r="O418" s="75">
        <f t="shared" si="157"/>
        <v>1302.0551023005444</v>
      </c>
      <c r="P418" s="75">
        <f t="shared" si="157"/>
        <v>47.088674165069989</v>
      </c>
      <c r="Q418" s="75">
        <f t="shared" si="157"/>
        <v>168.18534823266276</v>
      </c>
      <c r="R418" s="76">
        <f t="shared" si="157"/>
        <v>0</v>
      </c>
      <c r="S418" s="78">
        <f t="shared" si="153"/>
        <v>3002.7046973877182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198.84393140905377</v>
      </c>
      <c r="W418" s="111">
        <f t="shared" ref="W418:AH418" si="158">SUM(W397:W413)</f>
        <v>40.836801565723789</v>
      </c>
      <c r="X418" s="111">
        <f t="shared" si="158"/>
        <v>168.18534823266276</v>
      </c>
      <c r="Y418" s="111">
        <f t="shared" si="158"/>
        <v>690.80517210432868</v>
      </c>
      <c r="Z418" s="111">
        <f t="shared" si="158"/>
        <v>539.44868357503526</v>
      </c>
      <c r="AA418" s="111">
        <f t="shared" si="158"/>
        <v>1293.9078026654558</v>
      </c>
      <c r="AB418" s="111">
        <f t="shared" si="158"/>
        <v>47.088674165069989</v>
      </c>
      <c r="AC418" s="111">
        <f t="shared" si="158"/>
        <v>23.588283670388087</v>
      </c>
      <c r="AD418" s="112">
        <f t="shared" si="158"/>
        <v>15.440984035299451</v>
      </c>
      <c r="AE418" s="112">
        <f t="shared" si="158"/>
        <v>0</v>
      </c>
      <c r="AF418" s="112">
        <f t="shared" si="158"/>
        <v>0</v>
      </c>
      <c r="AG418" s="112">
        <f t="shared" si="158"/>
        <v>0</v>
      </c>
      <c r="AH418" s="112">
        <f t="shared" si="158"/>
        <v>8.1472996350886326</v>
      </c>
      <c r="AI418" s="113">
        <f t="shared" si="154"/>
        <v>3002.7046973877182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8.6317611965002733E-2</v>
      </c>
      <c r="C419" s="114">
        <f t="shared" ref="C419:I419" si="159">C418/$I418</f>
        <v>0.23372629146566579</v>
      </c>
      <c r="D419" s="114">
        <f t="shared" si="159"/>
        <v>0.18251649718248883</v>
      </c>
      <c r="E419" s="114">
        <f t="shared" si="159"/>
        <v>0.44053594650662775</v>
      </c>
      <c r="F419" s="114">
        <f t="shared" si="159"/>
        <v>0</v>
      </c>
      <c r="G419" s="114">
        <f t="shared" si="159"/>
        <v>5.6903652880214907E-2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8.4963971725899937E-2</v>
      </c>
      <c r="M419" s="82">
        <f t="shared" ref="M419:S419" si="160">M418/$S418</f>
        <v>0.23006097559487376</v>
      </c>
      <c r="N419" s="82">
        <f t="shared" si="160"/>
        <v>0.17965425772449178</v>
      </c>
      <c r="O419" s="82">
        <f t="shared" si="160"/>
        <v>0.4336274237800678</v>
      </c>
      <c r="P419" s="82">
        <f t="shared" si="160"/>
        <v>1.5682086289083311E-2</v>
      </c>
      <c r="Q419" s="82">
        <f t="shared" si="160"/>
        <v>5.601128488558333E-2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6.7276645493430778E-2</v>
      </c>
      <c r="W419" s="118">
        <f t="shared" ref="W419:AC419" si="161">W418/$I418</f>
        <v>1.3816680260515536E-2</v>
      </c>
      <c r="X419" s="118">
        <f t="shared" si="161"/>
        <v>5.6903652880214907E-2</v>
      </c>
      <c r="Y419" s="118">
        <f t="shared" si="161"/>
        <v>0.23372629146566579</v>
      </c>
      <c r="Z419" s="118">
        <f t="shared" si="161"/>
        <v>0.18251649718248883</v>
      </c>
      <c r="AA419" s="118">
        <f t="shared" si="161"/>
        <v>0.43777939776312585</v>
      </c>
      <c r="AB419" s="118">
        <f t="shared" si="161"/>
        <v>1.5931932224987393E-2</v>
      </c>
      <c r="AC419" s="118">
        <f t="shared" si="161"/>
        <v>7.9808349545583621E-3</v>
      </c>
      <c r="AD419" s="118">
        <f t="shared" ref="AD419:AH419" si="162">AD418/$AI418</f>
        <v>5.1423585038957512E-3</v>
      </c>
      <c r="AE419" s="118">
        <f t="shared" si="162"/>
        <v>0</v>
      </c>
      <c r="AF419" s="118">
        <f t="shared" si="162"/>
        <v>0</v>
      </c>
      <c r="AG419" s="118">
        <f t="shared" si="162"/>
        <v>0</v>
      </c>
      <c r="AH419" s="118">
        <f t="shared" si="162"/>
        <v>2.7133203082462922E-3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3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118.15603555592189</v>
      </c>
      <c r="C427" s="43">
        <v>0</v>
      </c>
      <c r="D427" s="43">
        <v>36.736143499581644</v>
      </c>
      <c r="E427" s="43">
        <v>0</v>
      </c>
      <c r="F427" s="236"/>
      <c r="G427" s="43">
        <v>0</v>
      </c>
      <c r="H427" s="53">
        <v>0</v>
      </c>
      <c r="I427" s="41">
        <f t="shared" si="163"/>
        <v>154.89217905550353</v>
      </c>
      <c r="J427" s="1"/>
      <c r="K427" s="54" t="s">
        <v>16</v>
      </c>
      <c r="L427" s="43">
        <v>118.15603555592189</v>
      </c>
      <c r="M427" s="43">
        <v>0</v>
      </c>
      <c r="N427" s="43">
        <v>36.736143499581644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154.89217905550353</v>
      </c>
      <c r="U427" s="100" t="s">
        <v>16</v>
      </c>
      <c r="V427" s="92">
        <v>118.15603555592189</v>
      </c>
      <c r="W427" s="92">
        <v>0</v>
      </c>
      <c r="X427" s="92">
        <v>0</v>
      </c>
      <c r="Y427" s="92">
        <v>0</v>
      </c>
      <c r="Z427" s="92">
        <v>36.736143499581644</v>
      </c>
      <c r="AA427" s="92">
        <v>0</v>
      </c>
      <c r="AB427" s="92">
        <v>0</v>
      </c>
      <c r="AC427" s="93">
        <v>0</v>
      </c>
      <c r="AD427" s="94">
        <v>0</v>
      </c>
      <c r="AE427" s="94">
        <v>0</v>
      </c>
      <c r="AF427" s="94">
        <v>0</v>
      </c>
      <c r="AG427" s="94">
        <v>0</v>
      </c>
      <c r="AH427" s="94">
        <v>0</v>
      </c>
      <c r="AI427" s="95">
        <f t="shared" si="165"/>
        <v>154.89217905550353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16.544871044764541</v>
      </c>
      <c r="C428" s="46">
        <v>0</v>
      </c>
      <c r="D428" s="46">
        <v>0</v>
      </c>
      <c r="E428" s="46">
        <v>0</v>
      </c>
      <c r="F428" s="236"/>
      <c r="G428" s="46">
        <v>0</v>
      </c>
      <c r="H428" s="47">
        <v>0</v>
      </c>
      <c r="I428" s="48">
        <f t="shared" si="163"/>
        <v>16.544871044764541</v>
      </c>
      <c r="J428" s="1"/>
      <c r="K428" s="49" t="s">
        <v>15</v>
      </c>
      <c r="L428" s="50">
        <v>16.544871044764541</v>
      </c>
      <c r="M428" s="50">
        <v>0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f t="shared" si="164"/>
        <v>16.544871044764541</v>
      </c>
      <c r="U428" s="96" t="s">
        <v>59</v>
      </c>
      <c r="V428" s="97">
        <v>14.063140388049858</v>
      </c>
      <c r="W428" s="97">
        <v>0</v>
      </c>
      <c r="X428" s="97">
        <v>0</v>
      </c>
      <c r="Y428" s="97">
        <v>0</v>
      </c>
      <c r="Z428" s="97">
        <v>0</v>
      </c>
      <c r="AA428" s="97">
        <v>0</v>
      </c>
      <c r="AB428" s="97">
        <v>0</v>
      </c>
      <c r="AC428" s="98">
        <v>2.4817306567146802</v>
      </c>
      <c r="AD428" s="97">
        <v>2.4817306567146802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16.544871044764538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12.369506222180883</v>
      </c>
      <c r="F429" s="236"/>
      <c r="G429" s="43">
        <v>0</v>
      </c>
      <c r="H429" s="53">
        <v>0</v>
      </c>
      <c r="I429" s="41">
        <f t="shared" si="163"/>
        <v>12.369506222180883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12.369506222180883</v>
      </c>
      <c r="P429" s="43">
        <v>436.70093403924432</v>
      </c>
      <c r="Q429" s="43">
        <v>0</v>
      </c>
      <c r="R429" s="44">
        <v>0</v>
      </c>
      <c r="S429" s="45">
        <f t="shared" si="164"/>
        <v>449.07044026142518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1.7127757849811278</v>
      </c>
      <c r="AB429" s="92">
        <v>436.70093403924432</v>
      </c>
      <c r="AC429" s="93">
        <v>10.656730437199755</v>
      </c>
      <c r="AD429" s="92">
        <v>0</v>
      </c>
      <c r="AE429" s="92">
        <v>0</v>
      </c>
      <c r="AF429" s="92">
        <v>0</v>
      </c>
      <c r="AG429" s="92">
        <v>0</v>
      </c>
      <c r="AH429" s="92">
        <v>10.656730437199755</v>
      </c>
      <c r="AI429" s="95">
        <f t="shared" si="165"/>
        <v>449.07044026142523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21.582070467037997</v>
      </c>
      <c r="Q430" s="50">
        <v>0</v>
      </c>
      <c r="R430" s="51">
        <v>0</v>
      </c>
      <c r="S430" s="52">
        <f t="shared" si="164"/>
        <v>21.582070467037997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21.582070467037997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21.582070467037997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1.0518183277943203</v>
      </c>
      <c r="C432" s="46">
        <v>0</v>
      </c>
      <c r="D432" s="46">
        <v>13.780732491065217</v>
      </c>
      <c r="E432" s="46">
        <v>1.3272034899804765</v>
      </c>
      <c r="F432" s="236"/>
      <c r="G432" s="46">
        <v>0</v>
      </c>
      <c r="H432" s="47">
        <v>0</v>
      </c>
      <c r="I432" s="48">
        <f t="shared" si="163"/>
        <v>16.159754308840014</v>
      </c>
      <c r="J432" s="1"/>
      <c r="K432" s="49" t="s">
        <v>17</v>
      </c>
      <c r="L432" s="50">
        <v>1.0518183277943203</v>
      </c>
      <c r="M432" s="50">
        <v>0</v>
      </c>
      <c r="N432" s="50">
        <v>13.780732491065217</v>
      </c>
      <c r="O432" s="50">
        <v>1.3272034899804765</v>
      </c>
      <c r="P432" s="50">
        <v>0</v>
      </c>
      <c r="Q432" s="50">
        <v>0</v>
      </c>
      <c r="R432" s="51">
        <v>0</v>
      </c>
      <c r="S432" s="52">
        <f t="shared" si="164"/>
        <v>16.159754308840014</v>
      </c>
      <c r="U432" s="96" t="s">
        <v>17</v>
      </c>
      <c r="V432" s="97">
        <v>1.0518183277943203</v>
      </c>
      <c r="W432" s="97">
        <v>0</v>
      </c>
      <c r="X432" s="97">
        <v>0</v>
      </c>
      <c r="Y432" s="97">
        <v>0</v>
      </c>
      <c r="Z432" s="97">
        <v>13.780732491065217</v>
      </c>
      <c r="AA432" s="97">
        <v>9.5619847981301853E-2</v>
      </c>
      <c r="AB432" s="97">
        <v>0</v>
      </c>
      <c r="AC432" s="98">
        <v>1.2315836419991746</v>
      </c>
      <c r="AD432" s="97">
        <v>0</v>
      </c>
      <c r="AE432" s="97">
        <v>0</v>
      </c>
      <c r="AF432" s="97">
        <v>0</v>
      </c>
      <c r="AG432" s="97">
        <v>0</v>
      </c>
      <c r="AH432" s="97">
        <v>1.2315836419991746</v>
      </c>
      <c r="AI432" s="99">
        <f t="shared" si="165"/>
        <v>16.159754308840014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475.48478037207224</v>
      </c>
      <c r="C433" s="43">
        <v>351.78179418064838</v>
      </c>
      <c r="D433" s="43">
        <v>719.27931262058655</v>
      </c>
      <c r="E433" s="43">
        <v>90.111923506092154</v>
      </c>
      <c r="F433" s="236"/>
      <c r="G433" s="43">
        <v>0</v>
      </c>
      <c r="H433" s="53">
        <v>0</v>
      </c>
      <c r="I433" s="41">
        <f t="shared" si="163"/>
        <v>1636.6578106793993</v>
      </c>
      <c r="J433" s="1"/>
      <c r="K433" s="54" t="s">
        <v>19</v>
      </c>
      <c r="L433" s="43">
        <v>475.48478037207224</v>
      </c>
      <c r="M433" s="43">
        <v>351.78179418064838</v>
      </c>
      <c r="N433" s="43">
        <v>719.27931262058655</v>
      </c>
      <c r="O433" s="43">
        <v>90.111923506092154</v>
      </c>
      <c r="P433" s="43">
        <v>0</v>
      </c>
      <c r="Q433" s="43">
        <v>0</v>
      </c>
      <c r="R433" s="44">
        <v>0</v>
      </c>
      <c r="S433" s="45">
        <f t="shared" si="164"/>
        <v>1636.6578106793993</v>
      </c>
      <c r="U433" s="100" t="s">
        <v>89</v>
      </c>
      <c r="V433" s="92">
        <v>457.00159606201578</v>
      </c>
      <c r="W433" s="92">
        <v>18.309104457828727</v>
      </c>
      <c r="X433" s="92">
        <v>0</v>
      </c>
      <c r="Y433" s="92">
        <v>351.78179418064838</v>
      </c>
      <c r="Z433" s="92">
        <v>656.72422972213587</v>
      </c>
      <c r="AA433" s="92">
        <v>90.111923506092154</v>
      </c>
      <c r="AB433" s="92">
        <v>0</v>
      </c>
      <c r="AC433" s="93">
        <v>62.729162750678377</v>
      </c>
      <c r="AD433" s="92">
        <v>0.17407985222767874</v>
      </c>
      <c r="AE433" s="92">
        <v>0</v>
      </c>
      <c r="AF433" s="92">
        <v>0</v>
      </c>
      <c r="AG433" s="92">
        <v>62.555082898450635</v>
      </c>
      <c r="AH433" s="92">
        <v>0</v>
      </c>
      <c r="AI433" s="95">
        <f t="shared" si="165"/>
        <v>1636.6578106793993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284.48827525988725</v>
      </c>
      <c r="C434" s="46">
        <v>44.040654932089048</v>
      </c>
      <c r="D434" s="46">
        <v>374.54991535088186</v>
      </c>
      <c r="E434" s="46">
        <v>3459.9264592208274</v>
      </c>
      <c r="F434" s="236"/>
      <c r="G434" s="46">
        <v>394.2348130078945</v>
      </c>
      <c r="H434" s="47">
        <v>0</v>
      </c>
      <c r="I434" s="48">
        <f t="shared" si="163"/>
        <v>4557.2401177715801</v>
      </c>
      <c r="J434" s="1"/>
      <c r="K434" s="49" t="s">
        <v>27</v>
      </c>
      <c r="L434" s="50">
        <v>284.48827525988725</v>
      </c>
      <c r="M434" s="50">
        <v>44.040654932089048</v>
      </c>
      <c r="N434" s="50">
        <v>374.54991535088186</v>
      </c>
      <c r="O434" s="50">
        <v>3459.9264592208274</v>
      </c>
      <c r="P434" s="50">
        <v>15.061635798670347</v>
      </c>
      <c r="Q434" s="50">
        <v>394.2348130078945</v>
      </c>
      <c r="R434" s="51">
        <v>0</v>
      </c>
      <c r="S434" s="52">
        <f t="shared" si="164"/>
        <v>4572.3017535702502</v>
      </c>
      <c r="U434" s="96" t="s">
        <v>27</v>
      </c>
      <c r="V434" s="97">
        <v>49.025981014021667</v>
      </c>
      <c r="W434" s="97">
        <v>235.46229424586559</v>
      </c>
      <c r="X434" s="97">
        <v>394.2348130078945</v>
      </c>
      <c r="Y434" s="97">
        <v>44.040654932089048</v>
      </c>
      <c r="Z434" s="97">
        <v>373.34019631311003</v>
      </c>
      <c r="AA434" s="97">
        <v>3449.5855120594997</v>
      </c>
      <c r="AB434" s="97">
        <v>15.061635798670347</v>
      </c>
      <c r="AC434" s="98">
        <v>11.550666199099906</v>
      </c>
      <c r="AD434" s="97">
        <v>0</v>
      </c>
      <c r="AE434" s="97">
        <v>0.17164569013718789</v>
      </c>
      <c r="AF434" s="97">
        <v>0</v>
      </c>
      <c r="AG434" s="97">
        <v>1.2097190377718781</v>
      </c>
      <c r="AH434" s="97">
        <v>10.169301471190844</v>
      </c>
      <c r="AI434" s="99">
        <f t="shared" si="165"/>
        <v>4572.3017535702511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194.66279053206048</v>
      </c>
      <c r="C435" s="43">
        <v>15.744472166409366</v>
      </c>
      <c r="D435" s="43">
        <v>238.88553300280648</v>
      </c>
      <c r="E435" s="43">
        <v>0</v>
      </c>
      <c r="F435" s="236"/>
      <c r="G435" s="43">
        <v>0</v>
      </c>
      <c r="H435" s="53">
        <v>0</v>
      </c>
      <c r="I435" s="41">
        <f t="shared" si="163"/>
        <v>449.2927957012763</v>
      </c>
      <c r="J435" s="1"/>
      <c r="K435" s="54" t="s">
        <v>26</v>
      </c>
      <c r="L435" s="43">
        <v>194.66279053206048</v>
      </c>
      <c r="M435" s="43">
        <v>15.744472166409366</v>
      </c>
      <c r="N435" s="43">
        <v>238.88553300280648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449.2927957012763</v>
      </c>
      <c r="U435" s="100" t="s">
        <v>26</v>
      </c>
      <c r="V435" s="92">
        <v>194.07667483162851</v>
      </c>
      <c r="W435" s="92">
        <v>0</v>
      </c>
      <c r="X435" s="92">
        <v>0</v>
      </c>
      <c r="Y435" s="92">
        <v>15.744472166409366</v>
      </c>
      <c r="Z435" s="92">
        <v>221.98829709818085</v>
      </c>
      <c r="AA435" s="92">
        <v>0</v>
      </c>
      <c r="AB435" s="92">
        <v>0</v>
      </c>
      <c r="AC435" s="93">
        <v>17.483351605057614</v>
      </c>
      <c r="AD435" s="92">
        <v>0.58611570043201866</v>
      </c>
      <c r="AE435" s="92">
        <v>0</v>
      </c>
      <c r="AF435" s="92">
        <v>0</v>
      </c>
      <c r="AG435" s="92">
        <v>16.897235904625628</v>
      </c>
      <c r="AH435" s="92">
        <v>0</v>
      </c>
      <c r="AI435" s="95">
        <f t="shared" si="165"/>
        <v>449.29279570127636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0</v>
      </c>
      <c r="C436" s="46">
        <v>0</v>
      </c>
      <c r="D436" s="46">
        <v>0</v>
      </c>
      <c r="E436" s="46">
        <v>0</v>
      </c>
      <c r="F436" s="236"/>
      <c r="G436" s="46">
        <v>0</v>
      </c>
      <c r="H436" s="47">
        <v>0</v>
      </c>
      <c r="I436" s="48">
        <f t="shared" si="163"/>
        <v>0</v>
      </c>
      <c r="J436" s="1"/>
      <c r="K436" s="49" t="s">
        <v>23</v>
      </c>
      <c r="L436" s="50">
        <v>0</v>
      </c>
      <c r="M436" s="50">
        <v>0</v>
      </c>
      <c r="N436" s="50">
        <v>0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0</v>
      </c>
      <c r="U436" s="96" t="s">
        <v>62</v>
      </c>
      <c r="V436" s="97">
        <v>0</v>
      </c>
      <c r="W436" s="97">
        <v>0</v>
      </c>
      <c r="X436" s="97">
        <v>0</v>
      </c>
      <c r="Y436" s="97">
        <v>0</v>
      </c>
      <c r="Z436" s="97">
        <v>0</v>
      </c>
      <c r="AA436" s="97">
        <v>0</v>
      </c>
      <c r="AB436" s="97">
        <v>0</v>
      </c>
      <c r="AC436" s="98">
        <v>0</v>
      </c>
      <c r="AD436" s="97">
        <v>0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0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312.9877894399396</v>
      </c>
      <c r="C437" s="43">
        <v>0</v>
      </c>
      <c r="D437" s="43">
        <v>0</v>
      </c>
      <c r="E437" s="43">
        <v>0.38727398018443066</v>
      </c>
      <c r="F437" s="236"/>
      <c r="G437" s="43">
        <v>0</v>
      </c>
      <c r="H437" s="53">
        <v>0</v>
      </c>
      <c r="I437" s="41">
        <f t="shared" si="163"/>
        <v>313.37506342012404</v>
      </c>
      <c r="J437" s="1"/>
      <c r="K437" s="54" t="s">
        <v>24</v>
      </c>
      <c r="L437" s="43">
        <v>312.9877894399396</v>
      </c>
      <c r="M437" s="43">
        <v>0</v>
      </c>
      <c r="N437" s="43">
        <v>0</v>
      </c>
      <c r="O437" s="43">
        <v>0.38727398018443066</v>
      </c>
      <c r="P437" s="43">
        <v>27.728608603863695</v>
      </c>
      <c r="Q437" s="43">
        <v>0</v>
      </c>
      <c r="R437" s="44">
        <v>0</v>
      </c>
      <c r="S437" s="45">
        <f t="shared" si="164"/>
        <v>341.10367202398771</v>
      </c>
      <c r="U437" s="100" t="s">
        <v>24</v>
      </c>
      <c r="V437" s="92">
        <v>312.9877894399396</v>
      </c>
      <c r="W437" s="92">
        <v>0</v>
      </c>
      <c r="X437" s="92">
        <v>0</v>
      </c>
      <c r="Y437" s="92">
        <v>0</v>
      </c>
      <c r="Z437" s="92">
        <v>0</v>
      </c>
      <c r="AA437" s="92">
        <v>0</v>
      </c>
      <c r="AB437" s="92">
        <v>27.728608603863695</v>
      </c>
      <c r="AC437" s="93">
        <v>0.38727398018443066</v>
      </c>
      <c r="AD437" s="92">
        <v>0</v>
      </c>
      <c r="AE437" s="92">
        <v>0</v>
      </c>
      <c r="AF437" s="92">
        <v>0</v>
      </c>
      <c r="AG437" s="92">
        <v>0</v>
      </c>
      <c r="AH437" s="92">
        <v>0.38727398018443066</v>
      </c>
      <c r="AI437" s="95">
        <f t="shared" si="165"/>
        <v>341.10367202398771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63.298214482908904</v>
      </c>
      <c r="C438" s="46">
        <v>0</v>
      </c>
      <c r="D438" s="46">
        <v>0</v>
      </c>
      <c r="E438" s="46">
        <v>0</v>
      </c>
      <c r="F438" s="236"/>
      <c r="G438" s="46">
        <v>0</v>
      </c>
      <c r="H438" s="47">
        <v>0</v>
      </c>
      <c r="I438" s="48">
        <f t="shared" si="163"/>
        <v>63.298214482908904</v>
      </c>
      <c r="J438" s="1"/>
      <c r="K438" s="49" t="s">
        <v>22</v>
      </c>
      <c r="L438" s="50">
        <v>63.298214482908904</v>
      </c>
      <c r="M438" s="50">
        <v>0</v>
      </c>
      <c r="N438" s="50">
        <v>0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63.298214482908904</v>
      </c>
      <c r="U438" s="96" t="s">
        <v>63</v>
      </c>
      <c r="V438" s="97">
        <v>63.298214482908904</v>
      </c>
      <c r="W438" s="97">
        <v>0</v>
      </c>
      <c r="X438" s="97">
        <v>0</v>
      </c>
      <c r="Y438" s="97">
        <v>0</v>
      </c>
      <c r="Z438" s="97">
        <v>0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63.298214482908904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3.9957781098560359E-2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3.9957781098560359E-2</v>
      </c>
      <c r="J439" s="1"/>
      <c r="K439" s="55" t="s">
        <v>66</v>
      </c>
      <c r="L439" s="43">
        <v>3.9957781098560359E-2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3.9957781098560359E-2</v>
      </c>
      <c r="U439" s="101" t="s">
        <v>64</v>
      </c>
      <c r="V439" s="92">
        <v>3.9957781098560359E-2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3.9957781098560359E-2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3.9957781098560359E-2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3.9957781098560359E-2</v>
      </c>
      <c r="J440" s="1"/>
      <c r="K440" s="59" t="s">
        <v>25</v>
      </c>
      <c r="L440" s="60">
        <v>3.9957781098560359E-2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3.9957781098560359E-2</v>
      </c>
      <c r="U440" s="102" t="s">
        <v>68</v>
      </c>
      <c r="V440" s="103">
        <v>3.9957781098560359E-2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3.9957781098560359E-2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1466.7145327964479</v>
      </c>
      <c r="C444" s="75">
        <f t="shared" ref="C444:H444" si="167">SUM(C423:C439)</f>
        <v>411.56692127914681</v>
      </c>
      <c r="D444" s="75">
        <f t="shared" si="167"/>
        <v>1383.2316369649216</v>
      </c>
      <c r="E444" s="75">
        <f t="shared" si="167"/>
        <v>3564.1223664192653</v>
      </c>
      <c r="F444" s="75">
        <f t="shared" si="167"/>
        <v>0</v>
      </c>
      <c r="G444" s="75">
        <f t="shared" si="167"/>
        <v>394.2348130078945</v>
      </c>
      <c r="H444" s="76">
        <f t="shared" si="167"/>
        <v>0</v>
      </c>
      <c r="I444" s="41">
        <f t="shared" si="163"/>
        <v>7219.8702704676753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1466.7145327964479</v>
      </c>
      <c r="M444" s="75">
        <f t="shared" ref="M444:R444" si="168">SUM(M423:M439)</f>
        <v>411.56692127914681</v>
      </c>
      <c r="N444" s="75">
        <f t="shared" si="168"/>
        <v>1383.2316369649216</v>
      </c>
      <c r="O444" s="75">
        <f t="shared" si="168"/>
        <v>3564.1223664192653</v>
      </c>
      <c r="P444" s="75">
        <f t="shared" si="168"/>
        <v>501.07324890881637</v>
      </c>
      <c r="Q444" s="75">
        <f t="shared" si="168"/>
        <v>394.2348130078945</v>
      </c>
      <c r="R444" s="76">
        <f t="shared" si="168"/>
        <v>0</v>
      </c>
      <c r="S444" s="78">
        <f t="shared" si="164"/>
        <v>7720.9435193764921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1209.7012078833791</v>
      </c>
      <c r="W444" s="111">
        <f t="shared" ref="W444:AH444" si="169">SUM(W423:W439)</f>
        <v>253.77139870369433</v>
      </c>
      <c r="X444" s="111">
        <f t="shared" si="169"/>
        <v>394.2348130078945</v>
      </c>
      <c r="Y444" s="111">
        <f t="shared" si="169"/>
        <v>411.56692127914681</v>
      </c>
      <c r="Z444" s="111">
        <f t="shared" si="169"/>
        <v>1302.5695991240736</v>
      </c>
      <c r="AA444" s="111">
        <f t="shared" si="169"/>
        <v>3541.5058311985545</v>
      </c>
      <c r="AB444" s="111">
        <f t="shared" si="169"/>
        <v>501.07324890881637</v>
      </c>
      <c r="AC444" s="111">
        <f t="shared" si="169"/>
        <v>106.52049927093393</v>
      </c>
      <c r="AD444" s="112">
        <f t="shared" si="169"/>
        <v>3.2419262093743777</v>
      </c>
      <c r="AE444" s="112">
        <f t="shared" si="169"/>
        <v>0.17164569013718789</v>
      </c>
      <c r="AF444" s="112">
        <f t="shared" si="169"/>
        <v>0</v>
      </c>
      <c r="AG444" s="112">
        <f t="shared" si="169"/>
        <v>80.662037840848143</v>
      </c>
      <c r="AH444" s="112">
        <f t="shared" si="169"/>
        <v>22.444889530574205</v>
      </c>
      <c r="AI444" s="113">
        <f t="shared" si="165"/>
        <v>7720.9435193764939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0.20314970738406907</v>
      </c>
      <c r="C445" s="114">
        <f t="shared" ref="C445:I445" si="170">C444/$I444</f>
        <v>5.7004752974943285E-2</v>
      </c>
      <c r="D445" s="114">
        <f t="shared" si="170"/>
        <v>0.19158677166581847</v>
      </c>
      <c r="E445" s="114">
        <f t="shared" si="170"/>
        <v>0.49365462714725417</v>
      </c>
      <c r="F445" s="114">
        <f t="shared" si="170"/>
        <v>0</v>
      </c>
      <c r="G445" s="114">
        <f t="shared" si="170"/>
        <v>5.4604140827915114E-2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0.18996571197750362</v>
      </c>
      <c r="M445" s="82">
        <f t="shared" ref="M445:S445" si="171">M444/$S444</f>
        <v>5.330526252993275E-2</v>
      </c>
      <c r="N445" s="82">
        <f t="shared" si="171"/>
        <v>0.17915318684737963</v>
      </c>
      <c r="O445" s="82">
        <f t="shared" si="171"/>
        <v>0.46161746391159814</v>
      </c>
      <c r="P445" s="82">
        <f t="shared" si="171"/>
        <v>6.4897929592584391E-2</v>
      </c>
      <c r="Q445" s="82">
        <f t="shared" si="171"/>
        <v>5.1060445141001512E-2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0.1675516543325673</v>
      </c>
      <c r="W445" s="118">
        <f t="shared" ref="W445:AC445" si="172">W444/$I444</f>
        <v>3.5149024732719469E-2</v>
      </c>
      <c r="X445" s="118">
        <f t="shared" si="172"/>
        <v>5.4604140827915114E-2</v>
      </c>
      <c r="Y445" s="118">
        <f t="shared" si="172"/>
        <v>5.7004752974943285E-2</v>
      </c>
      <c r="Z445" s="118">
        <f t="shared" si="172"/>
        <v>0.18041454352055805</v>
      </c>
      <c r="AA445" s="118">
        <f t="shared" si="172"/>
        <v>0.49052208675892861</v>
      </c>
      <c r="AB445" s="118">
        <f t="shared" si="172"/>
        <v>6.9401974015851506E-2</v>
      </c>
      <c r="AC445" s="118">
        <f t="shared" si="172"/>
        <v>1.4753796852368365E-2</v>
      </c>
      <c r="AD445" s="118">
        <f t="shared" ref="AD445:AH445" si="173">AD444/$AI444</f>
        <v>4.1988731056488547E-4</v>
      </c>
      <c r="AE445" s="118">
        <f t="shared" si="173"/>
        <v>2.2231180646047411E-5</v>
      </c>
      <c r="AF445" s="118">
        <f t="shared" si="173"/>
        <v>0</v>
      </c>
      <c r="AG445" s="118">
        <f t="shared" si="173"/>
        <v>1.0447173669697045E-2</v>
      </c>
      <c r="AH445" s="118">
        <f t="shared" si="173"/>
        <v>2.9070138221120863E-3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4.7436574252125991</v>
      </c>
      <c r="G449" s="242"/>
      <c r="H449" s="244"/>
      <c r="I449" s="41">
        <f>SUM(B449:H449)</f>
        <v>4.7436574252125991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4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1554.7740241407907</v>
      </c>
      <c r="G455" s="245"/>
      <c r="H455" s="247"/>
      <c r="I455" s="41">
        <f t="shared" si="174"/>
        <v>1554.7740241407907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5770.7999999999984</v>
      </c>
      <c r="G460" s="245"/>
      <c r="H460" s="247"/>
      <c r="I460" s="48">
        <f t="shared" si="174"/>
        <v>5770.7999999999984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0.29327532300000003</v>
      </c>
      <c r="G462" s="245"/>
      <c r="H462" s="247"/>
      <c r="I462" s="48">
        <f t="shared" si="174"/>
        <v>0.29327532300000003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102.60710219693375</v>
      </c>
      <c r="G463" s="245"/>
      <c r="H463" s="247"/>
      <c r="I463" s="41">
        <f t="shared" si="174"/>
        <v>102.60710219693375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7433.2180590859352</v>
      </c>
      <c r="G470" s="75">
        <f t="shared" si="176"/>
        <v>0</v>
      </c>
      <c r="H470" s="76">
        <f t="shared" si="176"/>
        <v>0</v>
      </c>
      <c r="I470" s="41">
        <f t="shared" si="174"/>
        <v>7433.2180590859352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234968.3233360814</v>
      </c>
      <c r="G481" s="245"/>
      <c r="H481" s="247"/>
      <c r="I481" s="41">
        <f t="shared" si="179"/>
        <v>234968.3233360814</v>
      </c>
      <c r="J481" s="1"/>
      <c r="K481" s="54" t="s">
        <v>60</v>
      </c>
      <c r="L481" s="245"/>
      <c r="M481" s="246"/>
      <c r="N481" s="246"/>
      <c r="O481" s="247"/>
      <c r="P481" s="43">
        <v>127517.08151245174</v>
      </c>
      <c r="Q481" s="245"/>
      <c r="R481" s="252"/>
      <c r="S481" s="45">
        <f t="shared" si="180"/>
        <v>127517.08151245174</v>
      </c>
    </row>
    <row r="482" spans="1:20" ht="15">
      <c r="A482" s="25" t="s">
        <v>12</v>
      </c>
      <c r="B482" s="245"/>
      <c r="C482" s="246"/>
      <c r="D482" s="246"/>
      <c r="E482" s="247"/>
      <c r="F482" s="46">
        <v>64878.10332355732</v>
      </c>
      <c r="G482" s="245"/>
      <c r="H482" s="247"/>
      <c r="I482" s="48">
        <f t="shared" si="179"/>
        <v>64878.10332355732</v>
      </c>
      <c r="J482" s="1"/>
      <c r="K482" s="49" t="s">
        <v>12</v>
      </c>
      <c r="L482" s="245"/>
      <c r="M482" s="246"/>
      <c r="N482" s="246"/>
      <c r="O482" s="247"/>
      <c r="P482" s="50">
        <v>27629.041697376346</v>
      </c>
      <c r="Q482" s="245"/>
      <c r="R482" s="252"/>
      <c r="S482" s="52">
        <f t="shared" si="180"/>
        <v>27629.041697376346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0</v>
      </c>
      <c r="Q483" s="245"/>
      <c r="R483" s="252"/>
      <c r="S483" s="45">
        <f t="shared" si="180"/>
        <v>0</v>
      </c>
    </row>
    <row r="484" spans="1:20" ht="15">
      <c r="A484" s="25" t="s">
        <v>17</v>
      </c>
      <c r="B484" s="245"/>
      <c r="C484" s="246"/>
      <c r="D484" s="246"/>
      <c r="E484" s="247"/>
      <c r="F484" s="46">
        <v>572.75502366135197</v>
      </c>
      <c r="G484" s="245"/>
      <c r="H484" s="247"/>
      <c r="I484" s="48">
        <f t="shared" si="179"/>
        <v>572.75502366135197</v>
      </c>
      <c r="J484" s="1"/>
      <c r="K484" s="49" t="s">
        <v>17</v>
      </c>
      <c r="L484" s="245"/>
      <c r="M484" s="246"/>
      <c r="N484" s="246"/>
      <c r="O484" s="247"/>
      <c r="P484" s="50">
        <v>101.51581088035221</v>
      </c>
      <c r="Q484" s="245"/>
      <c r="R484" s="252"/>
      <c r="S484" s="52">
        <f t="shared" si="180"/>
        <v>101.51581088035221</v>
      </c>
    </row>
    <row r="485" spans="1:20" ht="15">
      <c r="A485" s="26" t="s">
        <v>19</v>
      </c>
      <c r="B485" s="245"/>
      <c r="C485" s="246"/>
      <c r="D485" s="246"/>
      <c r="E485" s="247"/>
      <c r="F485" s="43">
        <v>724.52506486156972</v>
      </c>
      <c r="G485" s="245"/>
      <c r="H485" s="247"/>
      <c r="I485" s="41">
        <f t="shared" si="179"/>
        <v>724.52506486156972</v>
      </c>
      <c r="J485" s="1"/>
      <c r="K485" s="54" t="s">
        <v>19</v>
      </c>
      <c r="L485" s="245"/>
      <c r="M485" s="246"/>
      <c r="N485" s="246"/>
      <c r="O485" s="247"/>
      <c r="P485" s="43">
        <v>624.40694406873774</v>
      </c>
      <c r="Q485" s="245"/>
      <c r="R485" s="252"/>
      <c r="S485" s="45">
        <f t="shared" si="180"/>
        <v>624.40694406873774</v>
      </c>
    </row>
    <row r="486" spans="1:20" ht="15">
      <c r="A486" s="25" t="s">
        <v>27</v>
      </c>
      <c r="B486" s="245"/>
      <c r="C486" s="246"/>
      <c r="D486" s="246"/>
      <c r="E486" s="247"/>
      <c r="F486" s="46">
        <v>4797.619279164107</v>
      </c>
      <c r="G486" s="245"/>
      <c r="H486" s="247"/>
      <c r="I486" s="48">
        <f t="shared" si="179"/>
        <v>4797.619279164107</v>
      </c>
      <c r="J486" s="1"/>
      <c r="K486" s="49" t="s">
        <v>27</v>
      </c>
      <c r="L486" s="245"/>
      <c r="M486" s="246"/>
      <c r="N486" s="246"/>
      <c r="O486" s="247"/>
      <c r="P486" s="50">
        <v>-4.7477371697707965E-13</v>
      </c>
      <c r="Q486" s="245"/>
      <c r="R486" s="252"/>
      <c r="S486" s="52">
        <f t="shared" si="180"/>
        <v>-4.7477371697707965E-13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0</v>
      </c>
      <c r="Q487" s="245"/>
      <c r="R487" s="252"/>
      <c r="S487" s="45">
        <f t="shared" si="180"/>
        <v>0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0</v>
      </c>
      <c r="Q488" s="245"/>
      <c r="R488" s="252"/>
      <c r="S488" s="52">
        <f t="shared" si="180"/>
        <v>0</v>
      </c>
    </row>
    <row r="489" spans="1:20" ht="15">
      <c r="A489" s="26" t="s">
        <v>24</v>
      </c>
      <c r="B489" s="245"/>
      <c r="C489" s="246"/>
      <c r="D489" s="246"/>
      <c r="E489" s="247"/>
      <c r="F489" s="43">
        <v>27259.910819684505</v>
      </c>
      <c r="G489" s="245"/>
      <c r="H489" s="247"/>
      <c r="I489" s="41">
        <f t="shared" si="179"/>
        <v>27259.910819684505</v>
      </c>
      <c r="J489" s="1"/>
      <c r="K489" s="54" t="s">
        <v>24</v>
      </c>
      <c r="L489" s="245"/>
      <c r="M489" s="246"/>
      <c r="N489" s="246"/>
      <c r="O489" s="247"/>
      <c r="P489" s="43">
        <v>18252.081872303752</v>
      </c>
      <c r="Q489" s="245"/>
      <c r="R489" s="252"/>
      <c r="S489" s="45">
        <f t="shared" si="180"/>
        <v>18252.081872303752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333201.23684701027</v>
      </c>
      <c r="G496" s="75">
        <f t="shared" si="181"/>
        <v>0</v>
      </c>
      <c r="H496" s="76">
        <f t="shared" si="181"/>
        <v>0</v>
      </c>
      <c r="I496" s="41">
        <f t="shared" si="179"/>
        <v>333201.23684701027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174124.12783708092</v>
      </c>
      <c r="Q496" s="75">
        <f t="shared" si="182"/>
        <v>0</v>
      </c>
      <c r="R496" s="76">
        <f t="shared" si="182"/>
        <v>0</v>
      </c>
      <c r="S496" s="78">
        <f t="shared" si="180"/>
        <v>174124.12783708092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10511.363193408</v>
      </c>
      <c r="G511" s="245"/>
      <c r="H511" s="247"/>
      <c r="I511" s="41">
        <f t="shared" si="185"/>
        <v>10511.363193408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792.70200000000011</v>
      </c>
      <c r="G512" s="245"/>
      <c r="H512" s="247"/>
      <c r="I512" s="48">
        <f t="shared" si="185"/>
        <v>792.70200000000011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11304.065193408</v>
      </c>
      <c r="G522" s="75">
        <f t="shared" si="187"/>
        <v>0</v>
      </c>
      <c r="H522" s="76">
        <f t="shared" si="187"/>
        <v>0</v>
      </c>
      <c r="I522" s="41">
        <f t="shared" si="185"/>
        <v>11304.065193408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932.37598078322833</v>
      </c>
      <c r="G533" s="245"/>
      <c r="H533" s="247"/>
      <c r="I533" s="41">
        <f t="shared" si="191"/>
        <v>932.37598078322833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97.021200000000022</v>
      </c>
      <c r="G534" s="245"/>
      <c r="H534" s="247"/>
      <c r="I534" s="48">
        <f t="shared" si="191"/>
        <v>97.021200000000022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1029.3971807832284</v>
      </c>
      <c r="G548" s="75">
        <f t="shared" si="193"/>
        <v>0</v>
      </c>
      <c r="H548" s="76">
        <f t="shared" si="193"/>
        <v>0</v>
      </c>
      <c r="I548" s="41">
        <f t="shared" si="191"/>
        <v>1029.3971807832284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117.01242630000003</v>
      </c>
      <c r="G560" s="245"/>
      <c r="H560" s="247"/>
      <c r="I560" s="48">
        <f t="shared" si="197"/>
        <v>117.01242630000003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30463.191650849996</v>
      </c>
      <c r="G561" s="245"/>
      <c r="H561" s="247"/>
      <c r="I561" s="41">
        <f t="shared" si="197"/>
        <v>30463.191650849996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30580.204077149996</v>
      </c>
      <c r="G574" s="75">
        <f t="shared" si="199"/>
        <v>0</v>
      </c>
      <c r="H574" s="76">
        <f t="shared" si="199"/>
        <v>0</v>
      </c>
      <c r="I574" s="41">
        <f t="shared" si="197"/>
        <v>30580.204077149996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0</v>
      </c>
      <c r="C579" s="39">
        <v>0</v>
      </c>
      <c r="D579" s="39">
        <v>0</v>
      </c>
      <c r="E579" s="39">
        <v>0</v>
      </c>
      <c r="F579" s="235"/>
      <c r="G579" s="39">
        <v>0</v>
      </c>
      <c r="H579" s="40">
        <v>0</v>
      </c>
      <c r="I579" s="41">
        <f>SUM(B579:H579)</f>
        <v>0</v>
      </c>
      <c r="J579" s="1"/>
      <c r="K579" s="88" t="s">
        <v>7</v>
      </c>
      <c r="L579" s="39">
        <v>0</v>
      </c>
      <c r="M579" s="39">
        <v>0</v>
      </c>
      <c r="N579" s="39">
        <v>0</v>
      </c>
      <c r="O579" s="39">
        <v>0</v>
      </c>
      <c r="P579" s="39">
        <v>4.7436574252125991</v>
      </c>
      <c r="Q579" s="39">
        <v>0</v>
      </c>
      <c r="R579" s="89">
        <v>0</v>
      </c>
      <c r="S579" s="90">
        <f>SUM(L579:R579)</f>
        <v>4.7436574252125991</v>
      </c>
    </row>
    <row r="580" spans="1:19" ht="15">
      <c r="A580" s="25" t="s">
        <v>8</v>
      </c>
      <c r="B580" s="46">
        <v>0</v>
      </c>
      <c r="C580" s="46">
        <v>0</v>
      </c>
      <c r="D580" s="46">
        <v>0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0</v>
      </c>
      <c r="J580" s="1"/>
      <c r="K580" s="49" t="s">
        <v>8</v>
      </c>
      <c r="L580" s="50">
        <v>0</v>
      </c>
      <c r="M580" s="50">
        <v>0</v>
      </c>
      <c r="N580" s="50">
        <v>0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4">SUM(L580:R580)</f>
        <v>0</v>
      </c>
    </row>
    <row r="581" spans="1:19" ht="15">
      <c r="A581" s="26" t="s">
        <v>10</v>
      </c>
      <c r="B581" s="43">
        <v>0.57831008670782003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0.57831008670782003</v>
      </c>
      <c r="J581" s="1"/>
      <c r="K581" s="54" t="s">
        <v>10</v>
      </c>
      <c r="L581" s="43">
        <v>0.57831008670782003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0.57831008670782003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466.52498709923026</v>
      </c>
      <c r="C583" s="43">
        <v>56.507745294537436</v>
      </c>
      <c r="D583" s="43">
        <v>12.184308552197017</v>
      </c>
      <c r="E583" s="43">
        <v>27.174467761503973</v>
      </c>
      <c r="F583" s="236"/>
      <c r="G583" s="43">
        <v>0</v>
      </c>
      <c r="H583" s="53">
        <v>0</v>
      </c>
      <c r="I583" s="41">
        <f t="shared" si="203"/>
        <v>562.39150870746857</v>
      </c>
      <c r="J583" s="1"/>
      <c r="K583" s="54" t="s">
        <v>16</v>
      </c>
      <c r="L583" s="43">
        <v>466.52498709923026</v>
      </c>
      <c r="M583" s="43">
        <v>56.507745294537436</v>
      </c>
      <c r="N583" s="43">
        <v>12.184308552197017</v>
      </c>
      <c r="O583" s="43">
        <v>27.174467761503973</v>
      </c>
      <c r="P583" s="43">
        <v>0</v>
      </c>
      <c r="Q583" s="43">
        <v>0</v>
      </c>
      <c r="R583" s="44">
        <v>0</v>
      </c>
      <c r="S583" s="45">
        <f t="shared" si="204"/>
        <v>562.39150870746857</v>
      </c>
    </row>
    <row r="584" spans="1:19" ht="15">
      <c r="A584" s="25" t="s">
        <v>15</v>
      </c>
      <c r="B584" s="46">
        <v>5051.7356632749234</v>
      </c>
      <c r="C584" s="46">
        <v>76.664356964787146</v>
      </c>
      <c r="D584" s="46">
        <v>90.647747659288697</v>
      </c>
      <c r="E584" s="46">
        <v>0</v>
      </c>
      <c r="F584" s="236"/>
      <c r="G584" s="46">
        <v>0</v>
      </c>
      <c r="H584" s="47">
        <v>0</v>
      </c>
      <c r="I584" s="48">
        <f t="shared" si="203"/>
        <v>5219.0477678989992</v>
      </c>
      <c r="J584" s="1"/>
      <c r="K584" s="49" t="s">
        <v>15</v>
      </c>
      <c r="L584" s="50">
        <v>5051.7356632749234</v>
      </c>
      <c r="M584" s="50">
        <v>76.664356964787146</v>
      </c>
      <c r="N584" s="50">
        <v>90.647747659288697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5219.0477678989992</v>
      </c>
    </row>
    <row r="585" spans="1:19" ht="15">
      <c r="A585" s="26" t="s">
        <v>60</v>
      </c>
      <c r="B585" s="43">
        <v>0</v>
      </c>
      <c r="C585" s="43">
        <v>0</v>
      </c>
      <c r="D585" s="43">
        <v>2.7368867839380959</v>
      </c>
      <c r="E585" s="43">
        <v>1276.7156866745593</v>
      </c>
      <c r="F585" s="236"/>
      <c r="G585" s="43">
        <v>0</v>
      </c>
      <c r="H585" s="53">
        <v>0</v>
      </c>
      <c r="I585" s="41">
        <f t="shared" si="203"/>
        <v>1279.4525734584975</v>
      </c>
      <c r="J585" s="1"/>
      <c r="K585" s="54" t="s">
        <v>60</v>
      </c>
      <c r="L585" s="43">
        <v>0</v>
      </c>
      <c r="M585" s="43">
        <v>0</v>
      </c>
      <c r="N585" s="43">
        <v>2.7368867839380959</v>
      </c>
      <c r="O585" s="43">
        <v>1276.7156866745593</v>
      </c>
      <c r="P585" s="43">
        <v>17554.417855005129</v>
      </c>
      <c r="Q585" s="43">
        <v>0</v>
      </c>
      <c r="R585" s="44">
        <v>0</v>
      </c>
      <c r="S585" s="45">
        <f t="shared" si="204"/>
        <v>18833.870428463626</v>
      </c>
    </row>
    <row r="586" spans="1:19" ht="15">
      <c r="A586" s="25" t="s">
        <v>12</v>
      </c>
      <c r="B586" s="46">
        <v>0</v>
      </c>
      <c r="C586" s="46">
        <v>0</v>
      </c>
      <c r="D586" s="46">
        <v>1.6446172929753422</v>
      </c>
      <c r="E586" s="46">
        <v>48.084512967004599</v>
      </c>
      <c r="F586" s="236"/>
      <c r="G586" s="46">
        <v>0</v>
      </c>
      <c r="H586" s="47">
        <v>0</v>
      </c>
      <c r="I586" s="48">
        <f t="shared" si="203"/>
        <v>49.729130259979939</v>
      </c>
      <c r="J586" s="1"/>
      <c r="K586" s="49" t="s">
        <v>12</v>
      </c>
      <c r="L586" s="50">
        <v>0</v>
      </c>
      <c r="M586" s="50">
        <v>0</v>
      </c>
      <c r="N586" s="50">
        <v>1.6446172929753422</v>
      </c>
      <c r="O586" s="50">
        <v>48.084512967004599</v>
      </c>
      <c r="P586" s="50">
        <v>161.48382774444923</v>
      </c>
      <c r="Q586" s="50">
        <v>0</v>
      </c>
      <c r="R586" s="51">
        <v>0</v>
      </c>
      <c r="S586" s="52">
        <f t="shared" si="204"/>
        <v>211.21295800442917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30463.191650849996</v>
      </c>
      <c r="Q587" s="43">
        <v>0</v>
      </c>
      <c r="R587" s="44">
        <v>0</v>
      </c>
      <c r="S587" s="45">
        <f t="shared" si="204"/>
        <v>30463.191650849996</v>
      </c>
    </row>
    <row r="588" spans="1:19" ht="15">
      <c r="A588" s="25" t="s">
        <v>17</v>
      </c>
      <c r="B588" s="46">
        <v>125.15687409948242</v>
      </c>
      <c r="C588" s="46">
        <v>0.67813682810543852</v>
      </c>
      <c r="D588" s="46">
        <v>15.884461150257895</v>
      </c>
      <c r="E588" s="46">
        <v>2.1653271948964341</v>
      </c>
      <c r="F588" s="236"/>
      <c r="G588" s="46">
        <v>0</v>
      </c>
      <c r="H588" s="47">
        <v>0</v>
      </c>
      <c r="I588" s="48">
        <f t="shared" si="203"/>
        <v>143.88479927274219</v>
      </c>
      <c r="J588" s="1"/>
      <c r="K588" s="49" t="s">
        <v>17</v>
      </c>
      <c r="L588" s="50">
        <v>125.15687409948242</v>
      </c>
      <c r="M588" s="50">
        <v>0.67813682810543852</v>
      </c>
      <c r="N588" s="50">
        <v>15.884461150257895</v>
      </c>
      <c r="O588" s="50">
        <v>2.1653271948964341</v>
      </c>
      <c r="P588" s="50">
        <v>460.49445278099995</v>
      </c>
      <c r="Q588" s="50">
        <v>0</v>
      </c>
      <c r="R588" s="51">
        <v>0</v>
      </c>
      <c r="S588" s="52">
        <f t="shared" si="204"/>
        <v>604.37925205374211</v>
      </c>
    </row>
    <row r="589" spans="1:19" ht="15">
      <c r="A589" s="26" t="s">
        <v>19</v>
      </c>
      <c r="B589" s="43">
        <v>12092.685599179571</v>
      </c>
      <c r="C589" s="43">
        <v>1905.6474285390789</v>
      </c>
      <c r="D589" s="43">
        <v>371.66069954490177</v>
      </c>
      <c r="E589" s="43">
        <v>292.6528552103955</v>
      </c>
      <c r="F589" s="236"/>
      <c r="G589" s="43">
        <v>0</v>
      </c>
      <c r="H589" s="53">
        <v>0</v>
      </c>
      <c r="I589" s="41">
        <f t="shared" si="203"/>
        <v>14662.646582473948</v>
      </c>
      <c r="J589" s="1"/>
      <c r="K589" s="54" t="s">
        <v>19</v>
      </c>
      <c r="L589" s="43">
        <v>12092.685599179571</v>
      </c>
      <c r="M589" s="43">
        <v>1905.6474285390789</v>
      </c>
      <c r="N589" s="43">
        <v>371.66069954490177</v>
      </c>
      <c r="O589" s="43">
        <v>292.6528552103955</v>
      </c>
      <c r="P589" s="43">
        <v>10511.363193408</v>
      </c>
      <c r="Q589" s="43">
        <v>0</v>
      </c>
      <c r="R589" s="44">
        <v>0</v>
      </c>
      <c r="S589" s="45">
        <f t="shared" si="204"/>
        <v>25174.009775881947</v>
      </c>
    </row>
    <row r="590" spans="1:19" ht="15">
      <c r="A590" s="25" t="s">
        <v>27</v>
      </c>
      <c r="B590" s="46">
        <v>8588.6256194249945</v>
      </c>
      <c r="C590" s="46">
        <v>0</v>
      </c>
      <c r="D590" s="46">
        <v>18942.467806393877</v>
      </c>
      <c r="E590" s="46">
        <v>4174.2268692936432</v>
      </c>
      <c r="F590" s="236"/>
      <c r="G590" s="46">
        <v>12977.73691940617</v>
      </c>
      <c r="H590" s="47">
        <v>3.3785338086577346</v>
      </c>
      <c r="I590" s="48">
        <f t="shared" si="203"/>
        <v>44686.435748327342</v>
      </c>
      <c r="J590" s="1"/>
      <c r="K590" s="49" t="s">
        <v>27</v>
      </c>
      <c r="L590" s="50">
        <v>8588.6256194249945</v>
      </c>
      <c r="M590" s="50">
        <v>0</v>
      </c>
      <c r="N590" s="50">
        <v>18942.467806393877</v>
      </c>
      <c r="O590" s="50">
        <v>4174.2268692936432</v>
      </c>
      <c r="P590" s="50">
        <v>11115.755584659637</v>
      </c>
      <c r="Q590" s="50">
        <v>12977.73691940617</v>
      </c>
      <c r="R590" s="51">
        <v>3.3785338086577346</v>
      </c>
      <c r="S590" s="52">
        <f t="shared" si="204"/>
        <v>55802.191332986979</v>
      </c>
    </row>
    <row r="591" spans="1:19" ht="15">
      <c r="A591" s="26" t="s">
        <v>26</v>
      </c>
      <c r="B591" s="43">
        <v>27075.981739731931</v>
      </c>
      <c r="C591" s="43">
        <v>171.65689240720758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27247.63863213914</v>
      </c>
      <c r="J591" s="1"/>
      <c r="K591" s="54" t="s">
        <v>26</v>
      </c>
      <c r="L591" s="43">
        <v>27075.981739731931</v>
      </c>
      <c r="M591" s="43">
        <v>171.65689240720758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27247.63863213914</v>
      </c>
    </row>
    <row r="592" spans="1:19" ht="15">
      <c r="A592" s="25" t="s">
        <v>23</v>
      </c>
      <c r="B592" s="46">
        <v>81.137604116356215</v>
      </c>
      <c r="C592" s="46">
        <v>0</v>
      </c>
      <c r="D592" s="46">
        <v>14.423876683666926</v>
      </c>
      <c r="E592" s="46">
        <v>0</v>
      </c>
      <c r="F592" s="236"/>
      <c r="G592" s="46">
        <v>0</v>
      </c>
      <c r="H592" s="47">
        <v>0</v>
      </c>
      <c r="I592" s="48">
        <f t="shared" si="203"/>
        <v>95.561480800023133</v>
      </c>
      <c r="J592" s="1"/>
      <c r="K592" s="49" t="s">
        <v>23</v>
      </c>
      <c r="L592" s="50">
        <v>81.137604116356215</v>
      </c>
      <c r="M592" s="50">
        <v>0</v>
      </c>
      <c r="N592" s="50">
        <v>14.423876683666926</v>
      </c>
      <c r="O592" s="50">
        <v>0</v>
      </c>
      <c r="P592" s="50">
        <v>0.29327532300000003</v>
      </c>
      <c r="Q592" s="50">
        <v>0</v>
      </c>
      <c r="R592" s="51">
        <v>0</v>
      </c>
      <c r="S592" s="52">
        <f t="shared" si="204"/>
        <v>95.854756123023137</v>
      </c>
    </row>
    <row r="593" spans="1:60" ht="15">
      <c r="A593" s="26" t="s">
        <v>24</v>
      </c>
      <c r="B593" s="43">
        <v>2534.2270852277425</v>
      </c>
      <c r="C593" s="43">
        <v>0</v>
      </c>
      <c r="D593" s="43">
        <v>156.30914529748077</v>
      </c>
      <c r="E593" s="43">
        <v>0</v>
      </c>
      <c r="F593" s="236"/>
      <c r="G593" s="43">
        <v>0</v>
      </c>
      <c r="H593" s="53">
        <v>0</v>
      </c>
      <c r="I593" s="41">
        <f t="shared" si="203"/>
        <v>2690.5362305252233</v>
      </c>
      <c r="J593" s="1"/>
      <c r="K593" s="54" t="s">
        <v>24</v>
      </c>
      <c r="L593" s="43">
        <v>2534.2270852277425</v>
      </c>
      <c r="M593" s="43">
        <v>0</v>
      </c>
      <c r="N593" s="43">
        <v>156.30914529748077</v>
      </c>
      <c r="O593" s="43">
        <v>0</v>
      </c>
      <c r="P593" s="43">
        <v>1160.4980109159851</v>
      </c>
      <c r="Q593" s="43">
        <v>0</v>
      </c>
      <c r="R593" s="44">
        <v>0</v>
      </c>
      <c r="S593" s="45">
        <f t="shared" si="204"/>
        <v>3851.0342414412085</v>
      </c>
    </row>
    <row r="594" spans="1:60" ht="15">
      <c r="A594" s="25" t="s">
        <v>22</v>
      </c>
      <c r="B594" s="46">
        <v>0</v>
      </c>
      <c r="C594" s="46">
        <v>0</v>
      </c>
      <c r="D594" s="46">
        <v>0</v>
      </c>
      <c r="E594" s="46">
        <v>0</v>
      </c>
      <c r="F594" s="236"/>
      <c r="G594" s="46">
        <v>0</v>
      </c>
      <c r="H594" s="47">
        <v>0</v>
      </c>
      <c r="I594" s="48">
        <f t="shared" si="203"/>
        <v>0</v>
      </c>
      <c r="J594" s="1"/>
      <c r="K594" s="49" t="s">
        <v>22</v>
      </c>
      <c r="L594" s="50">
        <v>0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0</v>
      </c>
    </row>
    <row r="595" spans="1:60" ht="15">
      <c r="A595" s="27" t="s">
        <v>66</v>
      </c>
      <c r="B595" s="43">
        <v>7145.5631295713392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7145.5631295713392</v>
      </c>
      <c r="J595" s="1"/>
      <c r="K595" s="55" t="s">
        <v>66</v>
      </c>
      <c r="L595" s="43">
        <v>7145.5631295713392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7145.5631295713392</v>
      </c>
    </row>
    <row r="596" spans="1:60">
      <c r="A596" s="28" t="s">
        <v>25</v>
      </c>
      <c r="B596" s="56">
        <v>7145.5631295713392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7145.5631295713392</v>
      </c>
      <c r="J596" s="1"/>
      <c r="K596" s="59" t="s">
        <v>25</v>
      </c>
      <c r="L596" s="60">
        <v>7145.5631295713392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7145.5631295713392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63162.216611812277</v>
      </c>
      <c r="C600" s="75">
        <f t="shared" ref="C600:H600" si="205">SUM(C579:C595)</f>
        <v>2211.1545600337167</v>
      </c>
      <c r="D600" s="75">
        <f t="shared" si="205"/>
        <v>19607.959549358584</v>
      </c>
      <c r="E600" s="75">
        <f t="shared" si="205"/>
        <v>5821.0197191020034</v>
      </c>
      <c r="F600" s="75">
        <f t="shared" si="205"/>
        <v>0</v>
      </c>
      <c r="G600" s="75">
        <f t="shared" si="205"/>
        <v>12977.73691940617</v>
      </c>
      <c r="H600" s="76">
        <f t="shared" si="205"/>
        <v>3.3785338086577346</v>
      </c>
      <c r="I600" s="41">
        <f t="shared" si="203"/>
        <v>103783.46589352141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63162.216611812277</v>
      </c>
      <c r="M600" s="75">
        <f t="shared" ref="M600:R600" si="206">SUM(M579:M595)</f>
        <v>2211.1545600337167</v>
      </c>
      <c r="N600" s="75">
        <f t="shared" si="206"/>
        <v>19607.959549358584</v>
      </c>
      <c r="O600" s="75">
        <f t="shared" si="206"/>
        <v>5821.0197191020034</v>
      </c>
      <c r="P600" s="75">
        <f t="shared" si="206"/>
        <v>71432.241508112405</v>
      </c>
      <c r="Q600" s="75">
        <f t="shared" si="206"/>
        <v>12977.73691940617</v>
      </c>
      <c r="R600" s="76">
        <f t="shared" si="206"/>
        <v>3.3785338086577346</v>
      </c>
      <c r="S600" s="78">
        <f t="shared" si="204"/>
        <v>175215.70740163382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0.60859613877816277</v>
      </c>
      <c r="C601" s="114">
        <f t="shared" ref="C601:I601" si="207">C600/$I600</f>
        <v>2.1305460759060525E-2</v>
      </c>
      <c r="D601" s="114">
        <f t="shared" si="207"/>
        <v>0.18893143893918263</v>
      </c>
      <c r="E601" s="114">
        <f t="shared" si="207"/>
        <v>5.6088122216636969E-2</v>
      </c>
      <c r="F601" s="114">
        <f t="shared" si="207"/>
        <v>0</v>
      </c>
      <c r="G601" s="114">
        <f t="shared" si="207"/>
        <v>0.12504628562627618</v>
      </c>
      <c r="H601" s="115">
        <f t="shared" si="207"/>
        <v>3.2553680680928545E-5</v>
      </c>
      <c r="I601" s="116">
        <f t="shared" si="207"/>
        <v>1</v>
      </c>
      <c r="K601" s="81" t="s">
        <v>87</v>
      </c>
      <c r="L601" s="82">
        <f>L600/$S600</f>
        <v>0.36048261624758487</v>
      </c>
      <c r="M601" s="82">
        <f t="shared" ref="M601:S601" si="208">M600/$S600</f>
        <v>1.2619613805315143E-2</v>
      </c>
      <c r="N601" s="82">
        <f t="shared" si="208"/>
        <v>0.11190754436423174</v>
      </c>
      <c r="O601" s="82">
        <f t="shared" si="208"/>
        <v>3.3222019905777722E-2</v>
      </c>
      <c r="P601" s="82">
        <f t="shared" si="208"/>
        <v>0.40768172310244788</v>
      </c>
      <c r="Q601" s="82">
        <f t="shared" si="208"/>
        <v>7.406720043459504E-2</v>
      </c>
      <c r="R601" s="83">
        <f t="shared" si="208"/>
        <v>1.9282140047600726E-5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252.16777079884434</v>
      </c>
      <c r="C605" s="39">
        <v>0</v>
      </c>
      <c r="D605" s="39">
        <v>15.629557281690847</v>
      </c>
      <c r="E605" s="39">
        <v>0</v>
      </c>
      <c r="F605" s="235"/>
      <c r="G605" s="39">
        <v>0</v>
      </c>
      <c r="H605" s="40">
        <v>0</v>
      </c>
      <c r="I605" s="41">
        <f>SUM(B605:H605)</f>
        <v>267.79732808053518</v>
      </c>
      <c r="J605" s="1"/>
      <c r="K605" s="88" t="s">
        <v>7</v>
      </c>
      <c r="L605" s="39">
        <v>252.16777079884434</v>
      </c>
      <c r="M605" s="39">
        <v>0</v>
      </c>
      <c r="N605" s="39">
        <v>15.629557281690847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267.79732808053518</v>
      </c>
      <c r="U605" s="91" t="s">
        <v>7</v>
      </c>
      <c r="V605" s="92">
        <v>252.16777079884434</v>
      </c>
      <c r="W605" s="92">
        <v>15.023696417963093</v>
      </c>
      <c r="X605" s="92">
        <v>0.60586086372775383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267.79732808053518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192.89905126289662</v>
      </c>
      <c r="C606" s="46">
        <v>0</v>
      </c>
      <c r="D606" s="46">
        <v>20.595159011621863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213.49421027451848</v>
      </c>
      <c r="J606" s="1"/>
      <c r="K606" s="49" t="s">
        <v>8</v>
      </c>
      <c r="L606" s="50">
        <v>192.89905126289662</v>
      </c>
      <c r="M606" s="50">
        <v>0</v>
      </c>
      <c r="N606" s="50">
        <v>20.595159011621863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213.49421027451848</v>
      </c>
      <c r="U606" s="96" t="s">
        <v>8</v>
      </c>
      <c r="V606" s="97">
        <v>192.89905126289662</v>
      </c>
      <c r="W606" s="97">
        <v>19.376039253377925</v>
      </c>
      <c r="X606" s="97">
        <v>1.2191197582439375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213.49421027451848</v>
      </c>
      <c r="AG606" s="16" t="str">
        <f t="shared" ref="AG606:AG626" si="212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378.21965659031605</v>
      </c>
      <c r="C607" s="43">
        <v>0</v>
      </c>
      <c r="D607" s="43">
        <v>31.209015197336338</v>
      </c>
      <c r="E607" s="43">
        <v>0</v>
      </c>
      <c r="F607" s="236"/>
      <c r="G607" s="43">
        <v>0</v>
      </c>
      <c r="H607" s="53">
        <v>0</v>
      </c>
      <c r="I607" s="41">
        <f t="shared" si="209"/>
        <v>409.42867178765238</v>
      </c>
      <c r="J607" s="1"/>
      <c r="K607" s="54" t="s">
        <v>10</v>
      </c>
      <c r="L607" s="43">
        <v>378.21965659031605</v>
      </c>
      <c r="M607" s="43">
        <v>0</v>
      </c>
      <c r="N607" s="43">
        <v>31.209015197336338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409.42867178765238</v>
      </c>
      <c r="U607" s="155" t="s">
        <v>10</v>
      </c>
      <c r="V607" s="92">
        <v>378.21965659031605</v>
      </c>
      <c r="W607" s="92">
        <v>31.174381813311459</v>
      </c>
      <c r="X607" s="92">
        <v>3.4633384024879976E-2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409.42867178765238</v>
      </c>
      <c r="AG607" s="16" t="str">
        <f t="shared" si="212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0</v>
      </c>
      <c r="C609" s="43">
        <v>0</v>
      </c>
      <c r="D609" s="43">
        <v>0</v>
      </c>
      <c r="E609" s="43">
        <v>0</v>
      </c>
      <c r="F609" s="236"/>
      <c r="G609" s="43">
        <v>0</v>
      </c>
      <c r="H609" s="53">
        <v>0</v>
      </c>
      <c r="I609" s="41">
        <f t="shared" si="209"/>
        <v>0</v>
      </c>
      <c r="J609" s="1"/>
      <c r="K609" s="54" t="s">
        <v>16</v>
      </c>
      <c r="L609" s="43">
        <v>0</v>
      </c>
      <c r="M609" s="43">
        <v>0</v>
      </c>
      <c r="N609" s="43">
        <v>0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0</v>
      </c>
      <c r="U609" s="155" t="s">
        <v>16</v>
      </c>
      <c r="V609" s="92">
        <v>0</v>
      </c>
      <c r="W609" s="92">
        <v>0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0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37591.987350687748</v>
      </c>
      <c r="C610" s="46">
        <v>0</v>
      </c>
      <c r="D610" s="46">
        <v>4494.2422331461958</v>
      </c>
      <c r="E610" s="46">
        <v>0</v>
      </c>
      <c r="F610" s="236"/>
      <c r="G610" s="46">
        <v>0</v>
      </c>
      <c r="H610" s="47">
        <v>0</v>
      </c>
      <c r="I610" s="48">
        <f t="shared" si="209"/>
        <v>42086.229583833941</v>
      </c>
      <c r="J610" s="1"/>
      <c r="K610" s="49" t="s">
        <v>15</v>
      </c>
      <c r="L610" s="50">
        <v>37591.987350687748</v>
      </c>
      <c r="M610" s="50">
        <v>0</v>
      </c>
      <c r="N610" s="50">
        <v>4494.2422331461958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42086.229583833941</v>
      </c>
      <c r="U610" s="96" t="s">
        <v>15</v>
      </c>
      <c r="V610" s="97">
        <v>37591.987350687748</v>
      </c>
      <c r="W610" s="97">
        <v>4494.2422331461958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42086.229583833941</v>
      </c>
      <c r="AG610" s="16" t="str">
        <f t="shared" si="212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78487.078963498716</v>
      </c>
      <c r="Q611" s="43">
        <v>0</v>
      </c>
      <c r="R611" s="44">
        <v>0</v>
      </c>
      <c r="S611" s="45">
        <f t="shared" si="210"/>
        <v>78487.078963498716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78487.078963498716</v>
      </c>
      <c r="AF611" s="126">
        <f t="shared" si="211"/>
        <v>78487.078963498716</v>
      </c>
      <c r="AG611" s="16" t="str">
        <f t="shared" si="212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36832.357788458881</v>
      </c>
      <c r="Q612" s="50">
        <v>0</v>
      </c>
      <c r="R612" s="51">
        <v>0</v>
      </c>
      <c r="S612" s="52">
        <f t="shared" si="210"/>
        <v>36832.357788458881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36832.357788458881</v>
      </c>
      <c r="AF612" s="99">
        <f t="shared" si="211"/>
        <v>36832.357788458881</v>
      </c>
      <c r="AG612" s="16" t="str">
        <f t="shared" si="212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947.01309044790571</v>
      </c>
      <c r="C614" s="46">
        <v>0</v>
      </c>
      <c r="D614" s="46">
        <v>161.53052467794237</v>
      </c>
      <c r="E614" s="46">
        <v>0</v>
      </c>
      <c r="F614" s="236"/>
      <c r="G614" s="46">
        <v>0</v>
      </c>
      <c r="H614" s="47">
        <v>0</v>
      </c>
      <c r="I614" s="48">
        <f t="shared" si="209"/>
        <v>1108.5436151258482</v>
      </c>
      <c r="J614" s="1"/>
      <c r="K614" s="49" t="s">
        <v>17</v>
      </c>
      <c r="L614" s="50">
        <v>947.01309044790571</v>
      </c>
      <c r="M614" s="50">
        <v>0</v>
      </c>
      <c r="N614" s="50">
        <v>161.53052467794237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1108.5436151258482</v>
      </c>
      <c r="U614" s="96" t="s">
        <v>17</v>
      </c>
      <c r="V614" s="97">
        <v>947.01309044790571</v>
      </c>
      <c r="W614" s="97">
        <v>145.22049778815494</v>
      </c>
      <c r="X614" s="97">
        <v>16.310026889787462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1108.5436151258482</v>
      </c>
      <c r="AG614" s="16" t="str">
        <f t="shared" si="212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49086.723709631318</v>
      </c>
      <c r="C615" s="43">
        <v>0</v>
      </c>
      <c r="D615" s="43">
        <v>7457.9037559722128</v>
      </c>
      <c r="E615" s="43">
        <v>0</v>
      </c>
      <c r="F615" s="236"/>
      <c r="G615" s="43">
        <v>0</v>
      </c>
      <c r="H615" s="53">
        <v>0</v>
      </c>
      <c r="I615" s="41">
        <f t="shared" si="209"/>
        <v>56544.627465603531</v>
      </c>
      <c r="J615" s="1"/>
      <c r="K615" s="54" t="s">
        <v>19</v>
      </c>
      <c r="L615" s="43">
        <v>49086.723709631318</v>
      </c>
      <c r="M615" s="43">
        <v>0</v>
      </c>
      <c r="N615" s="43">
        <v>7457.9037559722128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56544.627465603531</v>
      </c>
      <c r="U615" s="100" t="s">
        <v>19</v>
      </c>
      <c r="V615" s="92">
        <v>49086.723709631318</v>
      </c>
      <c r="W615" s="92">
        <v>7050.8784080667501</v>
      </c>
      <c r="X615" s="92">
        <v>407.02534790546326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56544.627465603538</v>
      </c>
      <c r="AG615" s="16" t="str">
        <f t="shared" si="212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9685.2452791508731</v>
      </c>
      <c r="C616" s="46">
        <v>0</v>
      </c>
      <c r="D616" s="46">
        <v>16300.690614995057</v>
      </c>
      <c r="E616" s="46">
        <v>25672.640410122738</v>
      </c>
      <c r="F616" s="236"/>
      <c r="G616" s="46">
        <v>10486.465141723087</v>
      </c>
      <c r="H616" s="47">
        <v>0</v>
      </c>
      <c r="I616" s="48">
        <f t="shared" si="209"/>
        <v>62145.041445991752</v>
      </c>
      <c r="J616" s="1"/>
      <c r="K616" s="49" t="s">
        <v>27</v>
      </c>
      <c r="L616" s="50">
        <v>9685.2452791508731</v>
      </c>
      <c r="M616" s="50">
        <v>0</v>
      </c>
      <c r="N616" s="50">
        <v>16300.690614995057</v>
      </c>
      <c r="O616" s="50">
        <v>25672.640410122738</v>
      </c>
      <c r="P616" s="50">
        <v>0</v>
      </c>
      <c r="Q616" s="50">
        <v>10486.465141723087</v>
      </c>
      <c r="R616" s="51">
        <v>0</v>
      </c>
      <c r="S616" s="52">
        <f t="shared" si="210"/>
        <v>62145.041445991752</v>
      </c>
      <c r="U616" s="96" t="s">
        <v>27</v>
      </c>
      <c r="V616" s="97">
        <v>9685.2452791508731</v>
      </c>
      <c r="W616" s="97">
        <v>10100.089931685916</v>
      </c>
      <c r="X616" s="97">
        <v>6200.6006833091415</v>
      </c>
      <c r="Y616" s="97">
        <v>7399.3576471149363</v>
      </c>
      <c r="Z616" s="97">
        <v>7769.661479630985</v>
      </c>
      <c r="AA616" s="97">
        <v>2317.184001047267</v>
      </c>
      <c r="AB616" s="97">
        <v>6114.6739290829164</v>
      </c>
      <c r="AC616" s="97">
        <v>4371.7912126401707</v>
      </c>
      <c r="AD616" s="97">
        <v>8186.4372823295516</v>
      </c>
      <c r="AE616" s="97">
        <v>0</v>
      </c>
      <c r="AF616" s="99">
        <f t="shared" si="211"/>
        <v>62145.041445991759</v>
      </c>
      <c r="AG616" s="16" t="str">
        <f t="shared" si="212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26742.840982415913</v>
      </c>
      <c r="C617" s="43">
        <v>0</v>
      </c>
      <c r="D617" s="43">
        <v>4733.412546484542</v>
      </c>
      <c r="E617" s="43">
        <v>0</v>
      </c>
      <c r="F617" s="236"/>
      <c r="G617" s="43">
        <v>0</v>
      </c>
      <c r="H617" s="53">
        <v>0</v>
      </c>
      <c r="I617" s="41">
        <f t="shared" si="209"/>
        <v>31476.253528900455</v>
      </c>
      <c r="J617" s="1"/>
      <c r="K617" s="54" t="s">
        <v>26</v>
      </c>
      <c r="L617" s="43">
        <v>26742.840982415913</v>
      </c>
      <c r="M617" s="43">
        <v>0</v>
      </c>
      <c r="N617" s="43">
        <v>4733.412546484542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31476.253528900455</v>
      </c>
      <c r="U617" s="157" t="s">
        <v>26</v>
      </c>
      <c r="V617" s="92">
        <v>26742.840982415913</v>
      </c>
      <c r="W617" s="92">
        <v>4733.412546484542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31476.253528900455</v>
      </c>
      <c r="AG617" s="16" t="str">
        <f t="shared" si="212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51914.157690619548</v>
      </c>
      <c r="C618" s="46">
        <v>0</v>
      </c>
      <c r="D618" s="46">
        <v>4991.9185987508663</v>
      </c>
      <c r="E618" s="46">
        <v>0</v>
      </c>
      <c r="F618" s="236"/>
      <c r="G618" s="46">
        <v>0</v>
      </c>
      <c r="H618" s="47">
        <v>0</v>
      </c>
      <c r="I618" s="48">
        <f t="shared" si="209"/>
        <v>56906.076289370416</v>
      </c>
      <c r="J618" s="1"/>
      <c r="K618" s="49" t="s">
        <v>23</v>
      </c>
      <c r="L618" s="50">
        <v>51914.157690619548</v>
      </c>
      <c r="M618" s="50">
        <v>0</v>
      </c>
      <c r="N618" s="50">
        <v>4991.9185987508663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56906.076289370416</v>
      </c>
      <c r="U618" s="96" t="s">
        <v>23</v>
      </c>
      <c r="V618" s="97">
        <v>51914.157690619548</v>
      </c>
      <c r="W618" s="97">
        <v>4628.0267285949385</v>
      </c>
      <c r="X618" s="97">
        <v>363.89187015592842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56906.076289370416</v>
      </c>
      <c r="AG618" s="16" t="str">
        <f t="shared" si="212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12386.416222719841</v>
      </c>
      <c r="C619" s="43">
        <v>0</v>
      </c>
      <c r="D619" s="43">
        <v>2929.0477435424245</v>
      </c>
      <c r="E619" s="43">
        <v>0</v>
      </c>
      <c r="F619" s="236"/>
      <c r="G619" s="43">
        <v>0</v>
      </c>
      <c r="H619" s="53">
        <v>0</v>
      </c>
      <c r="I619" s="41">
        <f t="shared" si="209"/>
        <v>15315.463966262265</v>
      </c>
      <c r="J619" s="1"/>
      <c r="K619" s="54" t="s">
        <v>24</v>
      </c>
      <c r="L619" s="43">
        <v>12386.416222719841</v>
      </c>
      <c r="M619" s="43">
        <v>0</v>
      </c>
      <c r="N619" s="43">
        <v>2929.0477435424245</v>
      </c>
      <c r="O619" s="43">
        <v>0</v>
      </c>
      <c r="P619" s="43">
        <v>6608.4081247134081</v>
      </c>
      <c r="Q619" s="43">
        <v>0</v>
      </c>
      <c r="R619" s="44">
        <v>0</v>
      </c>
      <c r="S619" s="45">
        <f t="shared" si="210"/>
        <v>21923.872090975674</v>
      </c>
      <c r="U619" s="157" t="s">
        <v>24</v>
      </c>
      <c r="V619" s="92">
        <v>12386.416222719841</v>
      </c>
      <c r="W619" s="92">
        <v>2920.7137555466934</v>
      </c>
      <c r="X619" s="92">
        <v>8.3339879957309826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6608.4081247134081</v>
      </c>
      <c r="AF619" s="126">
        <f t="shared" si="211"/>
        <v>21923.872090975674</v>
      </c>
      <c r="AG619" s="16" t="str">
        <f t="shared" si="212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5971.1603716276131</v>
      </c>
      <c r="C621" s="43">
        <v>0</v>
      </c>
      <c r="D621" s="43">
        <v>5095.8495809799078</v>
      </c>
      <c r="E621" s="43">
        <v>0</v>
      </c>
      <c r="F621" s="236"/>
      <c r="G621" s="43">
        <v>0</v>
      </c>
      <c r="H621" s="53">
        <v>0</v>
      </c>
      <c r="I621" s="41">
        <f t="shared" si="209"/>
        <v>11067.009952607521</v>
      </c>
      <c r="J621" s="1"/>
      <c r="K621" s="55" t="s">
        <v>66</v>
      </c>
      <c r="L621" s="43">
        <v>5971.1603716276131</v>
      </c>
      <c r="M621" s="43">
        <v>0</v>
      </c>
      <c r="N621" s="43">
        <v>5095.8495809799078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11067.009952607521</v>
      </c>
      <c r="U621" s="158" t="s">
        <v>66</v>
      </c>
      <c r="V621" s="92">
        <v>5971.1603716276131</v>
      </c>
      <c r="W621" s="92">
        <v>5095.8495809799078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11067.009952607521</v>
      </c>
      <c r="AG621" s="16" t="str">
        <f t="shared" si="212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5966.7603716276126</v>
      </c>
      <c r="C622" s="56">
        <v>0</v>
      </c>
      <c r="D622" s="56">
        <v>5095.8495809799078</v>
      </c>
      <c r="E622" s="56">
        <v>0</v>
      </c>
      <c r="F622" s="236"/>
      <c r="G622" s="56">
        <v>0</v>
      </c>
      <c r="H622" s="57">
        <v>0</v>
      </c>
      <c r="I622" s="58">
        <f t="shared" si="209"/>
        <v>11062.60995260752</v>
      </c>
      <c r="J622" s="1"/>
      <c r="K622" s="59" t="s">
        <v>25</v>
      </c>
      <c r="L622" s="60">
        <v>5966.7603716276126</v>
      </c>
      <c r="M622" s="60">
        <v>0</v>
      </c>
      <c r="N622" s="60">
        <v>5095.8495809799078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11062.60995260752</v>
      </c>
      <c r="U622" s="159" t="s">
        <v>135</v>
      </c>
      <c r="V622" s="97">
        <v>5966.7603716276126</v>
      </c>
      <c r="W622" s="97">
        <v>5095.8495809799078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11062.60995260752</v>
      </c>
      <c r="AG622" s="127" t="str">
        <f t="shared" si="212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4.4000000000000004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4.4000000000000004</v>
      </c>
      <c r="J625" s="1"/>
      <c r="K625" s="72" t="s">
        <v>11</v>
      </c>
      <c r="L625" s="69">
        <v>4.4000000000000004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4.4000000000000004</v>
      </c>
      <c r="U625" s="161" t="s">
        <v>11</v>
      </c>
      <c r="V625" s="92">
        <v>4.4000000000000004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4.4000000000000004</v>
      </c>
      <c r="AG625" s="127" t="str">
        <f t="shared" si="212"/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195148.83117595283</v>
      </c>
      <c r="C626" s="75">
        <f t="shared" ref="C626:H626" si="213">SUM(C605:C621)</f>
        <v>0</v>
      </c>
      <c r="D626" s="75">
        <f t="shared" si="213"/>
        <v>46232.029330039797</v>
      </c>
      <c r="E626" s="75">
        <f t="shared" si="213"/>
        <v>25672.640410122738</v>
      </c>
      <c r="F626" s="75">
        <f t="shared" si="213"/>
        <v>0</v>
      </c>
      <c r="G626" s="75">
        <f t="shared" si="213"/>
        <v>10486.465141723087</v>
      </c>
      <c r="H626" s="76">
        <f t="shared" si="213"/>
        <v>0</v>
      </c>
      <c r="I626" s="41">
        <f t="shared" si="209"/>
        <v>277539.96605783846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195148.83117595283</v>
      </c>
      <c r="M626" s="75">
        <f t="shared" ref="M626:R626" si="214">SUM(M605:M621)</f>
        <v>0</v>
      </c>
      <c r="N626" s="75">
        <f t="shared" si="214"/>
        <v>46232.029330039797</v>
      </c>
      <c r="O626" s="75">
        <f t="shared" si="214"/>
        <v>25672.640410122738</v>
      </c>
      <c r="P626" s="75">
        <f t="shared" si="214"/>
        <v>121927.84487667101</v>
      </c>
      <c r="Q626" s="75">
        <f t="shared" si="214"/>
        <v>10486.465141723087</v>
      </c>
      <c r="R626" s="76">
        <f t="shared" si="214"/>
        <v>0</v>
      </c>
      <c r="S626" s="78">
        <f t="shared" si="210"/>
        <v>399467.81093450944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195148.83117595283</v>
      </c>
      <c r="W626" s="111">
        <f t="shared" ref="W626:AE626" si="215">SUM(W605:W621)</f>
        <v>39234.007799777748</v>
      </c>
      <c r="X626" s="111">
        <f t="shared" si="215"/>
        <v>6998.0215302620491</v>
      </c>
      <c r="Y626" s="111">
        <f t="shared" si="215"/>
        <v>7399.3576471149363</v>
      </c>
      <c r="Z626" s="111">
        <f t="shared" si="215"/>
        <v>7769.661479630985</v>
      </c>
      <c r="AA626" s="111">
        <f t="shared" si="215"/>
        <v>2317.184001047267</v>
      </c>
      <c r="AB626" s="111">
        <f t="shared" si="215"/>
        <v>6114.6739290829164</v>
      </c>
      <c r="AC626" s="111">
        <f t="shared" si="215"/>
        <v>4371.7912126401707</v>
      </c>
      <c r="AD626" s="112">
        <f t="shared" si="215"/>
        <v>8186.4372823295516</v>
      </c>
      <c r="AE626" s="128">
        <f t="shared" si="215"/>
        <v>121927.84487667101</v>
      </c>
      <c r="AF626" s="113">
        <f>SUM(V626:AE626)</f>
        <v>399467.8109345095</v>
      </c>
      <c r="AG626" s="5" t="str">
        <f t="shared" si="212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0.70313776407713624</v>
      </c>
      <c r="C627" s="114">
        <f t="shared" ref="C627:I627" si="216">C626/$I626</f>
        <v>0</v>
      </c>
      <c r="D627" s="114">
        <f t="shared" si="216"/>
        <v>0.16657791663923885</v>
      </c>
      <c r="E627" s="114">
        <f t="shared" si="216"/>
        <v>9.2500697376220908E-2</v>
      </c>
      <c r="F627" s="114">
        <f t="shared" si="216"/>
        <v>0</v>
      </c>
      <c r="G627" s="114">
        <f t="shared" si="216"/>
        <v>3.7783621907403926E-2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0.48852204316393943</v>
      </c>
      <c r="M627" s="82">
        <f t="shared" ref="M627:S627" si="217">M626/$S626</f>
        <v>0</v>
      </c>
      <c r="N627" s="82">
        <f t="shared" si="217"/>
        <v>0.11573405432063533</v>
      </c>
      <c r="O627" s="82">
        <f t="shared" si="217"/>
        <v>6.426710665388663E-2</v>
      </c>
      <c r="P627" s="82">
        <f t="shared" si="217"/>
        <v>0.30522570665064275</v>
      </c>
      <c r="Q627" s="82">
        <f t="shared" si="217"/>
        <v>2.6251089210895858E-2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0.48852204316393938</v>
      </c>
      <c r="W627" s="118">
        <f t="shared" ref="W627:AF627" si="218">W626/$AF626</f>
        <v>9.821569279385553E-2</v>
      </c>
      <c r="X627" s="118">
        <f t="shared" si="218"/>
        <v>1.7518361526779776E-2</v>
      </c>
      <c r="Y627" s="118">
        <f t="shared" si="218"/>
        <v>1.8523038514179604E-2</v>
      </c>
      <c r="Z627" s="118">
        <f t="shared" si="218"/>
        <v>1.9450031434209293E-2</v>
      </c>
      <c r="AA627" s="118">
        <f t="shared" si="218"/>
        <v>5.8006776456568021E-3</v>
      </c>
      <c r="AB627" s="118">
        <f t="shared" si="218"/>
        <v>1.530705043487317E-2</v>
      </c>
      <c r="AC627" s="118">
        <f t="shared" si="218"/>
        <v>1.0944038776022685E-2</v>
      </c>
      <c r="AD627" s="118">
        <f t="shared" si="218"/>
        <v>2.0493359059840923E-2</v>
      </c>
      <c r="AE627" s="118">
        <f t="shared" si="218"/>
        <v>0.30522570665064275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+IF(ABS(AF626-S626)&gt;0.01,AF626-S626,"")</f>
        <v/>
      </c>
    </row>
    <row r="631" spans="1:60" ht="15">
      <c r="A631" s="24" t="s">
        <v>7</v>
      </c>
      <c r="B631" s="39">
        <v>1.0809788995024296</v>
      </c>
      <c r="C631" s="39">
        <v>0</v>
      </c>
      <c r="D631" s="39">
        <v>0.86947664141696868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1.9504555409193984</v>
      </c>
      <c r="J631" s="1"/>
      <c r="K631" s="88" t="s">
        <v>7</v>
      </c>
      <c r="L631" s="39">
        <v>1.0809788995024296</v>
      </c>
      <c r="M631" s="39">
        <v>0</v>
      </c>
      <c r="N631" s="39">
        <v>0.86947664141696868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1.9504555409193984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8.6398306045029294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8.6398306045029294</v>
      </c>
      <c r="J632" s="1"/>
      <c r="K632" s="49" t="s">
        <v>8</v>
      </c>
      <c r="L632" s="50">
        <v>8.6398306045029294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8.6398306045029294</v>
      </c>
    </row>
    <row r="633" spans="1:60" ht="15">
      <c r="A633" s="26" t="s">
        <v>10</v>
      </c>
      <c r="B633" s="43">
        <v>9.4279915501631244</v>
      </c>
      <c r="C633" s="43">
        <v>0</v>
      </c>
      <c r="D633" s="43">
        <v>3.0202056532614201E-2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9.4581936066957386</v>
      </c>
      <c r="J633" s="1"/>
      <c r="K633" s="54" t="s">
        <v>10</v>
      </c>
      <c r="L633" s="43">
        <v>9.4279915501631244</v>
      </c>
      <c r="M633" s="43">
        <v>0</v>
      </c>
      <c r="N633" s="43">
        <v>3.0202056532614201E-2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9.4581936066957386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327.53236511346847</v>
      </c>
      <c r="C635" s="43">
        <v>1.4156154110201009</v>
      </c>
      <c r="D635" s="43">
        <v>26.392469488840458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355.34045001332902</v>
      </c>
      <c r="J635" s="1"/>
      <c r="K635" s="54" t="s">
        <v>16</v>
      </c>
      <c r="L635" s="43">
        <v>327.53236511346847</v>
      </c>
      <c r="M635" s="43">
        <v>1.4156154110201009</v>
      </c>
      <c r="N635" s="43">
        <v>26.392469488840458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355.34045001332902</v>
      </c>
    </row>
    <row r="636" spans="1:60" ht="15">
      <c r="A636" s="25" t="s">
        <v>15</v>
      </c>
      <c r="B636" s="46">
        <v>39.022367904643389</v>
      </c>
      <c r="C636" s="46">
        <v>0.88064924342040385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39.903017148063796</v>
      </c>
      <c r="J636" s="1"/>
      <c r="K636" s="49" t="s">
        <v>15</v>
      </c>
      <c r="L636" s="50">
        <v>39.022367904643389</v>
      </c>
      <c r="M636" s="50">
        <v>0.88064924342040385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39.903017148063796</v>
      </c>
    </row>
    <row r="637" spans="1:60" ht="15">
      <c r="A637" s="26" t="s">
        <v>60</v>
      </c>
      <c r="B637" s="43">
        <v>0</v>
      </c>
      <c r="C637" s="43">
        <v>4.6316004994456721</v>
      </c>
      <c r="D637" s="43">
        <v>0</v>
      </c>
      <c r="E637" s="43">
        <v>224.79779044354112</v>
      </c>
      <c r="F637" s="43">
        <v>8877.8896037833729</v>
      </c>
      <c r="G637" s="43">
        <v>0</v>
      </c>
      <c r="H637" s="53">
        <v>0</v>
      </c>
      <c r="I637" s="41">
        <f t="shared" si="219"/>
        <v>9107.31899472636</v>
      </c>
      <c r="J637" s="1"/>
      <c r="K637" s="54" t="s">
        <v>60</v>
      </c>
      <c r="L637" s="43">
        <v>0</v>
      </c>
      <c r="M637" s="43">
        <v>4.6316004994456721</v>
      </c>
      <c r="N637" s="43">
        <v>0</v>
      </c>
      <c r="O637" s="43">
        <v>224.79779044354112</v>
      </c>
      <c r="P637" s="43">
        <v>8877.8896037833729</v>
      </c>
      <c r="Q637" s="43">
        <v>0</v>
      </c>
      <c r="R637" s="44">
        <v>0</v>
      </c>
      <c r="S637" s="45">
        <f t="shared" si="220"/>
        <v>9107.31899472636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184.72155318824272</v>
      </c>
      <c r="F638" s="46">
        <v>0</v>
      </c>
      <c r="G638" s="46">
        <v>0</v>
      </c>
      <c r="H638" s="47">
        <v>0</v>
      </c>
      <c r="I638" s="48">
        <f t="shared" si="219"/>
        <v>184.72155318824272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184.72155318824272</v>
      </c>
      <c r="P638" s="50">
        <v>0</v>
      </c>
      <c r="Q638" s="50">
        <v>0</v>
      </c>
      <c r="R638" s="51">
        <v>0</v>
      </c>
      <c r="S638" s="52">
        <f t="shared" si="220"/>
        <v>184.72155318824272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109.66317734966155</v>
      </c>
      <c r="C640" s="46">
        <v>0</v>
      </c>
      <c r="D640" s="46">
        <v>0.53090486157216099</v>
      </c>
      <c r="E640" s="46">
        <v>3.2304038352115123</v>
      </c>
      <c r="F640" s="46">
        <v>0</v>
      </c>
      <c r="G640" s="46">
        <v>0</v>
      </c>
      <c r="H640" s="47">
        <v>0</v>
      </c>
      <c r="I640" s="48">
        <f t="shared" si="219"/>
        <v>113.42448604644524</v>
      </c>
      <c r="J640" s="1"/>
      <c r="K640" s="49" t="s">
        <v>17</v>
      </c>
      <c r="L640" s="50">
        <v>109.66317734966155</v>
      </c>
      <c r="M640" s="50">
        <v>0</v>
      </c>
      <c r="N640" s="50">
        <v>0.53090486157216099</v>
      </c>
      <c r="O640" s="50">
        <v>3.2304038352115123</v>
      </c>
      <c r="P640" s="50">
        <v>0</v>
      </c>
      <c r="Q640" s="50">
        <v>0</v>
      </c>
      <c r="R640" s="51">
        <v>0</v>
      </c>
      <c r="S640" s="52">
        <f t="shared" si="220"/>
        <v>113.42448604644524</v>
      </c>
    </row>
    <row r="641" spans="1:45" ht="15">
      <c r="A641" s="26" t="s">
        <v>19</v>
      </c>
      <c r="B641" s="43">
        <v>489.14478968387647</v>
      </c>
      <c r="C641" s="43">
        <v>0</v>
      </c>
      <c r="D641" s="43">
        <v>126.42257057602637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615.5673602599029</v>
      </c>
      <c r="J641" s="1"/>
      <c r="K641" s="54" t="s">
        <v>19</v>
      </c>
      <c r="L641" s="43">
        <v>489.14478968387647</v>
      </c>
      <c r="M641" s="43">
        <v>0</v>
      </c>
      <c r="N641" s="43">
        <v>126.42257057602637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615.5673602599029</v>
      </c>
    </row>
    <row r="642" spans="1:45" ht="15">
      <c r="A642" s="25" t="s">
        <v>27</v>
      </c>
      <c r="B642" s="46">
        <v>1259.2703174750829</v>
      </c>
      <c r="C642" s="46">
        <v>1.6361994756901841</v>
      </c>
      <c r="D642" s="46">
        <v>26.04712656032147</v>
      </c>
      <c r="E642" s="46">
        <v>2092.5129568321263</v>
      </c>
      <c r="F642" s="46">
        <v>0</v>
      </c>
      <c r="G642" s="46">
        <v>705.63774961856416</v>
      </c>
      <c r="H642" s="47">
        <v>9.9000914008594467</v>
      </c>
      <c r="I642" s="48">
        <f t="shared" si="219"/>
        <v>4095.0044413626442</v>
      </c>
      <c r="J642" s="1"/>
      <c r="K642" s="49" t="s">
        <v>27</v>
      </c>
      <c r="L642" s="50">
        <v>1259.2703174750829</v>
      </c>
      <c r="M642" s="50">
        <v>1.6361994756901841</v>
      </c>
      <c r="N642" s="50">
        <v>26.04712656032147</v>
      </c>
      <c r="O642" s="50">
        <v>2092.5129568321263</v>
      </c>
      <c r="P642" s="50">
        <v>0</v>
      </c>
      <c r="Q642" s="50">
        <v>705.63774961856416</v>
      </c>
      <c r="R642" s="51">
        <v>9.9000914008594467</v>
      </c>
      <c r="S642" s="52">
        <f t="shared" si="220"/>
        <v>4095.0044413626442</v>
      </c>
    </row>
    <row r="643" spans="1:45" ht="15">
      <c r="A643" s="26" t="s">
        <v>26</v>
      </c>
      <c r="B643" s="43">
        <v>444.95285001808702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444.95285001808702</v>
      </c>
      <c r="J643" s="1"/>
      <c r="K643" s="54" t="s">
        <v>26</v>
      </c>
      <c r="L643" s="43">
        <v>444.95285001808702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444.95285001808702</v>
      </c>
    </row>
    <row r="644" spans="1:45" ht="15">
      <c r="A644" s="25" t="s">
        <v>23</v>
      </c>
      <c r="B644" s="46">
        <v>2221.6695636213121</v>
      </c>
      <c r="C644" s="46">
        <v>100.63409094927513</v>
      </c>
      <c r="D644" s="46">
        <v>1265.0355273523969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3587.3391819229842</v>
      </c>
      <c r="J644" s="1"/>
      <c r="K644" s="49" t="s">
        <v>23</v>
      </c>
      <c r="L644" s="50">
        <v>2221.6695636213121</v>
      </c>
      <c r="M644" s="50">
        <v>100.63409094927513</v>
      </c>
      <c r="N644" s="50">
        <v>1265.0355273523969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3587.3391819229842</v>
      </c>
    </row>
    <row r="645" spans="1:45" ht="15">
      <c r="A645" s="26" t="s">
        <v>24</v>
      </c>
      <c r="B645" s="43">
        <v>3565.5707567144755</v>
      </c>
      <c r="C645" s="43">
        <v>0</v>
      </c>
      <c r="D645" s="43">
        <v>30.244418553611748</v>
      </c>
      <c r="E645" s="43">
        <v>15.00350691332118</v>
      </c>
      <c r="F645" s="43">
        <v>619.74623596301922</v>
      </c>
      <c r="G645" s="43">
        <v>0</v>
      </c>
      <c r="H645" s="53">
        <v>0</v>
      </c>
      <c r="I645" s="41">
        <f t="shared" si="219"/>
        <v>4230.5649181444278</v>
      </c>
      <c r="J645" s="1"/>
      <c r="K645" s="54" t="s">
        <v>24</v>
      </c>
      <c r="L645" s="43">
        <v>3565.5707567144755</v>
      </c>
      <c r="M645" s="43">
        <v>0</v>
      </c>
      <c r="N645" s="43">
        <v>30.244418553611748</v>
      </c>
      <c r="O645" s="43">
        <v>15.00350691332118</v>
      </c>
      <c r="P645" s="43">
        <v>619.74623596301922</v>
      </c>
      <c r="Q645" s="43">
        <v>0</v>
      </c>
      <c r="R645" s="44">
        <v>0</v>
      </c>
      <c r="S645" s="45">
        <f t="shared" si="220"/>
        <v>4230.5649181444278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149.37607696542148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149.37607696542148</v>
      </c>
      <c r="J647" s="1"/>
      <c r="K647" s="55" t="s">
        <v>66</v>
      </c>
      <c r="L647" s="43">
        <v>149.37607696542148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149.37607696542148</v>
      </c>
    </row>
    <row r="648" spans="1:45">
      <c r="A648" s="28" t="s">
        <v>25</v>
      </c>
      <c r="B648" s="56">
        <v>149.37607696542148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149.37607696542148</v>
      </c>
      <c r="J648" s="1"/>
      <c r="K648" s="59" t="s">
        <v>25</v>
      </c>
      <c r="L648" s="60">
        <v>149.37607696542148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149.37607696542148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8625.3510659001986</v>
      </c>
      <c r="C652" s="75">
        <f t="shared" ref="C652:H652" si="221">SUM(C631:C647)</f>
        <v>109.1981555788515</v>
      </c>
      <c r="D652" s="75">
        <f t="shared" si="221"/>
        <v>1475.5726960907186</v>
      </c>
      <c r="E652" s="75">
        <f t="shared" si="221"/>
        <v>2520.2662112124426</v>
      </c>
      <c r="F652" s="75">
        <f t="shared" si="221"/>
        <v>9497.6358397463919</v>
      </c>
      <c r="G652" s="75">
        <f t="shared" si="221"/>
        <v>705.63774961856416</v>
      </c>
      <c r="H652" s="76">
        <f t="shared" si="221"/>
        <v>9.9000914008594467</v>
      </c>
      <c r="I652" s="41">
        <f t="shared" si="219"/>
        <v>22943.561809548028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8625.3510659001986</v>
      </c>
      <c r="M652" s="75">
        <f t="shared" ref="M652:R652" si="222">SUM(M631:M647)</f>
        <v>109.1981555788515</v>
      </c>
      <c r="N652" s="75">
        <f t="shared" si="222"/>
        <v>1475.5726960907186</v>
      </c>
      <c r="O652" s="75">
        <f t="shared" si="222"/>
        <v>2520.2662112124426</v>
      </c>
      <c r="P652" s="75">
        <f t="shared" si="222"/>
        <v>9497.6358397463919</v>
      </c>
      <c r="Q652" s="75">
        <f t="shared" si="222"/>
        <v>705.63774961856416</v>
      </c>
      <c r="R652" s="76">
        <f t="shared" si="222"/>
        <v>9.9000914008594467</v>
      </c>
      <c r="S652" s="78">
        <f t="shared" si="220"/>
        <v>22943.561809548028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0.37593775271242907</v>
      </c>
      <c r="C653" s="114">
        <f t="shared" ref="C653:I653" si="223">C652/$I652</f>
        <v>4.7594247347161403E-3</v>
      </c>
      <c r="D653" s="114">
        <f t="shared" si="223"/>
        <v>6.4313148426529618E-2</v>
      </c>
      <c r="E653" s="114">
        <f t="shared" si="223"/>
        <v>0.10984633650750891</v>
      </c>
      <c r="F653" s="114">
        <f t="shared" si="223"/>
        <v>0.4139564692956228</v>
      </c>
      <c r="G653" s="114">
        <f t="shared" si="223"/>
        <v>3.0755370743042652E-2</v>
      </c>
      <c r="H653" s="115">
        <f t="shared" si="223"/>
        <v>4.3149758015076351E-4</v>
      </c>
      <c r="I653" s="116">
        <f t="shared" si="223"/>
        <v>1</v>
      </c>
      <c r="K653" s="81" t="s">
        <v>87</v>
      </c>
      <c r="L653" s="82">
        <f>L652/$S652</f>
        <v>0.37593775271242907</v>
      </c>
      <c r="M653" s="82">
        <f t="shared" ref="M653:S653" si="224">M652/$S652</f>
        <v>4.7594247347161403E-3</v>
      </c>
      <c r="N653" s="82">
        <f t="shared" si="224"/>
        <v>6.4313148426529618E-2</v>
      </c>
      <c r="O653" s="82">
        <f t="shared" si="224"/>
        <v>0.10984633650750891</v>
      </c>
      <c r="P653" s="82">
        <f t="shared" si="224"/>
        <v>0.4139564692956228</v>
      </c>
      <c r="Q653" s="82">
        <f t="shared" si="224"/>
        <v>3.0755370743042652E-2</v>
      </c>
      <c r="R653" s="83">
        <f t="shared" si="224"/>
        <v>4.3149758015076351E-4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55" zoomScaleNormal="55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8" width="16.625" style="1" customWidth="1"/>
    <col min="9" max="9" width="18.7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143</v>
      </c>
      <c r="B1" s="201"/>
      <c r="C1" s="201"/>
      <c r="D1" s="201"/>
      <c r="E1" s="201"/>
      <c r="F1" s="201"/>
      <c r="G1" s="201"/>
      <c r="H1" s="201"/>
      <c r="I1" s="202"/>
      <c r="K1" s="209" t="s">
        <v>144</v>
      </c>
      <c r="L1" s="210"/>
      <c r="M1" s="210"/>
      <c r="N1" s="210"/>
      <c r="O1" s="210"/>
      <c r="P1" s="210"/>
      <c r="Q1" s="210"/>
      <c r="R1" s="210"/>
      <c r="S1" s="211"/>
      <c r="U1" s="218" t="s">
        <v>145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1075.1332987214291</v>
      </c>
      <c r="C7" s="39">
        <v>3734.5809052632962</v>
      </c>
      <c r="D7" s="39">
        <v>20.646550034781566</v>
      </c>
      <c r="E7" s="39">
        <v>0</v>
      </c>
      <c r="F7" s="39">
        <v>4.8816260601394301</v>
      </c>
      <c r="G7" s="39">
        <v>0</v>
      </c>
      <c r="H7" s="40">
        <v>0</v>
      </c>
      <c r="I7" s="41">
        <f>SUM(B7:H7)</f>
        <v>4835.2423800796469</v>
      </c>
      <c r="J7" s="1"/>
      <c r="K7" s="42" t="s">
        <v>7</v>
      </c>
      <c r="L7" s="43">
        <v>1075.1332987214291</v>
      </c>
      <c r="M7" s="43">
        <v>3734.5809052632962</v>
      </c>
      <c r="N7" s="43">
        <v>20.646550034781566</v>
      </c>
      <c r="O7" s="43">
        <v>0</v>
      </c>
      <c r="P7" s="43">
        <v>4.8816260601394301</v>
      </c>
      <c r="Q7" s="43">
        <v>0</v>
      </c>
      <c r="R7" s="44">
        <v>0</v>
      </c>
      <c r="S7" s="45">
        <f>SUM(L7:R7)</f>
        <v>4835.2423800796469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261.18430237389117</v>
      </c>
      <c r="C8" s="46">
        <v>0</v>
      </c>
      <c r="D8" s="46">
        <v>1972.333924401695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2233.5182267755863</v>
      </c>
      <c r="J8" s="1"/>
      <c r="K8" s="49" t="s">
        <v>8</v>
      </c>
      <c r="L8" s="50">
        <v>261.18430237389117</v>
      </c>
      <c r="M8" s="50">
        <v>0</v>
      </c>
      <c r="N8" s="50">
        <v>1972.333924401695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2233.5182267755863</v>
      </c>
      <c r="T8" s="1" t="str">
        <f t="shared" ref="T8:T24" si="2">IF(ABS(S8-I8)&gt;0.01,S8-I8,"")</f>
        <v/>
      </c>
      <c r="U8" s="1"/>
      <c r="X8" s="168" t="s">
        <v>172</v>
      </c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505.75536841538042</v>
      </c>
      <c r="C9" s="43">
        <v>0</v>
      </c>
      <c r="D9" s="43">
        <v>6709.0987827981253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7214.8541512135052</v>
      </c>
      <c r="J9" s="1"/>
      <c r="K9" s="42" t="s">
        <v>10</v>
      </c>
      <c r="L9" s="43">
        <v>505.75536841538042</v>
      </c>
      <c r="M9" s="43">
        <v>0</v>
      </c>
      <c r="N9" s="43">
        <v>6709.0987827981253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7214.8541512135052</v>
      </c>
      <c r="T9" s="1" t="str">
        <f t="shared" si="2"/>
        <v/>
      </c>
      <c r="U9" s="1"/>
      <c r="X9" s="168" t="s">
        <v>172</v>
      </c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190.69564196601999</v>
      </c>
      <c r="D10" s="46">
        <v>1524.2246682274958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1714.9203101935159</v>
      </c>
      <c r="J10" s="1"/>
      <c r="K10" s="49" t="s">
        <v>58</v>
      </c>
      <c r="L10" s="50">
        <v>0</v>
      </c>
      <c r="M10" s="50">
        <v>190.69564196601999</v>
      </c>
      <c r="N10" s="50">
        <v>1524.2246682274958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1714.9203101935159</v>
      </c>
      <c r="T10" s="1" t="str">
        <f t="shared" si="2"/>
        <v/>
      </c>
      <c r="U10" s="1"/>
      <c r="X10" s="168" t="s">
        <v>172</v>
      </c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3189.7516300746461</v>
      </c>
      <c r="C11" s="43">
        <v>1358.6151759522386</v>
      </c>
      <c r="D11" s="43">
        <v>1141.8443481548513</v>
      </c>
      <c r="E11" s="43">
        <v>75.883920825988199</v>
      </c>
      <c r="F11" s="43">
        <v>0</v>
      </c>
      <c r="G11" s="43">
        <v>0</v>
      </c>
      <c r="H11" s="53">
        <v>0</v>
      </c>
      <c r="I11" s="41">
        <f t="shared" si="0"/>
        <v>5766.0950750077236</v>
      </c>
      <c r="J11" s="1"/>
      <c r="K11" s="42" t="s">
        <v>16</v>
      </c>
      <c r="L11" s="43">
        <v>3189.7516300746461</v>
      </c>
      <c r="M11" s="43">
        <v>1358.6151759522386</v>
      </c>
      <c r="N11" s="43">
        <v>1141.8443481548513</v>
      </c>
      <c r="O11" s="43">
        <v>75.883920825988199</v>
      </c>
      <c r="P11" s="43">
        <v>0</v>
      </c>
      <c r="Q11" s="43">
        <v>0</v>
      </c>
      <c r="R11" s="44">
        <v>0</v>
      </c>
      <c r="S11" s="45">
        <f t="shared" si="1"/>
        <v>5766.0950750077236</v>
      </c>
      <c r="T11" s="1" t="str">
        <f t="shared" si="2"/>
        <v/>
      </c>
      <c r="U11" s="1"/>
      <c r="X11" s="168" t="s">
        <v>172</v>
      </c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40827.87654302577</v>
      </c>
      <c r="C12" s="46">
        <v>124.88987367408973</v>
      </c>
      <c r="D12" s="46">
        <v>4997.7342054506453</v>
      </c>
      <c r="E12" s="46">
        <v>23.291270681950706</v>
      </c>
      <c r="F12" s="46">
        <v>0</v>
      </c>
      <c r="G12" s="46">
        <v>0</v>
      </c>
      <c r="H12" s="47">
        <v>0</v>
      </c>
      <c r="I12" s="48">
        <f t="shared" si="0"/>
        <v>45973.791892832451</v>
      </c>
      <c r="J12" s="1"/>
      <c r="K12" s="49" t="s">
        <v>15</v>
      </c>
      <c r="L12" s="50">
        <v>40827.87654302577</v>
      </c>
      <c r="M12" s="50">
        <v>124.88987367408973</v>
      </c>
      <c r="N12" s="50">
        <v>4997.7342054506453</v>
      </c>
      <c r="O12" s="50">
        <v>23.291270681950706</v>
      </c>
      <c r="P12" s="50">
        <v>0</v>
      </c>
      <c r="Q12" s="50">
        <v>0</v>
      </c>
      <c r="R12" s="51">
        <v>0</v>
      </c>
      <c r="S12" s="52">
        <f t="shared" si="1"/>
        <v>45973.791892832451</v>
      </c>
      <c r="T12" s="1" t="str">
        <f t="shared" si="2"/>
        <v/>
      </c>
      <c r="U12" s="1"/>
      <c r="X12" s="168" t="s">
        <v>172</v>
      </c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4.6629324666261809</v>
      </c>
      <c r="D13" s="43">
        <v>5.8051791121424339</v>
      </c>
      <c r="E13" s="43">
        <v>8827.7591719582324</v>
      </c>
      <c r="F13" s="43">
        <v>241388.04019286294</v>
      </c>
      <c r="G13" s="43">
        <v>0</v>
      </c>
      <c r="H13" s="53">
        <v>0</v>
      </c>
      <c r="I13" s="41">
        <f t="shared" si="0"/>
        <v>250226.26747639995</v>
      </c>
      <c r="J13" s="1"/>
      <c r="K13" s="54" t="s">
        <v>60</v>
      </c>
      <c r="L13" s="43">
        <v>0</v>
      </c>
      <c r="M13" s="43">
        <v>4.6629324666261809</v>
      </c>
      <c r="N13" s="43">
        <v>5.8051791121424339</v>
      </c>
      <c r="O13" s="43">
        <v>8827.7591719582324</v>
      </c>
      <c r="P13" s="43">
        <v>241388.040192863</v>
      </c>
      <c r="Q13" s="43">
        <v>0</v>
      </c>
      <c r="R13" s="44">
        <v>0</v>
      </c>
      <c r="S13" s="45">
        <f t="shared" si="1"/>
        <v>250226.26747640001</v>
      </c>
      <c r="T13" s="1" t="str">
        <f>IF(ABS(S13-I13)&gt;0.3,S13-I13,"")</f>
        <v/>
      </c>
      <c r="U13" s="1"/>
      <c r="X13" s="168" t="s">
        <v>172</v>
      </c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1.9913880953914661E-2</v>
      </c>
      <c r="D14" s="46">
        <v>1.8859393426338238</v>
      </c>
      <c r="E14" s="46">
        <v>293.32592297339829</v>
      </c>
      <c r="F14" s="46">
        <v>64392.014307078753</v>
      </c>
      <c r="G14" s="46">
        <v>0</v>
      </c>
      <c r="H14" s="47">
        <v>0</v>
      </c>
      <c r="I14" s="48">
        <f t="shared" si="0"/>
        <v>64687.246083275735</v>
      </c>
      <c r="J14" s="1"/>
      <c r="K14" s="49" t="s">
        <v>12</v>
      </c>
      <c r="L14" s="50">
        <v>0</v>
      </c>
      <c r="M14" s="50">
        <v>1.9913880953914661E-2</v>
      </c>
      <c r="N14" s="50">
        <v>1.8859393426338238</v>
      </c>
      <c r="O14" s="50">
        <v>293.32592297339829</v>
      </c>
      <c r="P14" s="50">
        <v>64392.014307078753</v>
      </c>
      <c r="Q14" s="50">
        <v>0</v>
      </c>
      <c r="R14" s="51">
        <v>0</v>
      </c>
      <c r="S14" s="52">
        <f t="shared" si="1"/>
        <v>64687.246083275735</v>
      </c>
      <c r="T14" s="1" t="str">
        <f t="shared" si="2"/>
        <v/>
      </c>
      <c r="U14" s="1"/>
      <c r="X14" s="168" t="s">
        <v>172</v>
      </c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0.86734063003052753</v>
      </c>
      <c r="C15" s="43">
        <v>0</v>
      </c>
      <c r="D15" s="43">
        <v>6.4795991026746753</v>
      </c>
      <c r="E15" s="43">
        <v>0.19781962711837456</v>
      </c>
      <c r="F15" s="43">
        <v>28401.567610049995</v>
      </c>
      <c r="G15" s="43">
        <v>0</v>
      </c>
      <c r="H15" s="53">
        <v>0</v>
      </c>
      <c r="I15" s="41">
        <f t="shared" si="0"/>
        <v>28409.112369409817</v>
      </c>
      <c r="J15" s="1"/>
      <c r="K15" s="54" t="s">
        <v>61</v>
      </c>
      <c r="L15" s="43">
        <v>0.86734063003052753</v>
      </c>
      <c r="M15" s="43">
        <v>0</v>
      </c>
      <c r="N15" s="43">
        <v>6.4795991026746753</v>
      </c>
      <c r="O15" s="43">
        <v>0.19781962711837456</v>
      </c>
      <c r="P15" s="43">
        <v>28401.567610049995</v>
      </c>
      <c r="Q15" s="43">
        <v>0</v>
      </c>
      <c r="R15" s="44">
        <v>0</v>
      </c>
      <c r="S15" s="45">
        <f t="shared" si="1"/>
        <v>28409.112369409817</v>
      </c>
      <c r="T15" s="1" t="str">
        <f t="shared" si="2"/>
        <v/>
      </c>
      <c r="U15" s="1"/>
      <c r="X15" s="168" t="s">
        <v>172</v>
      </c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1370.4501664901788</v>
      </c>
      <c r="C16" s="46">
        <v>81.004914818902378</v>
      </c>
      <c r="D16" s="46">
        <v>745.77595483532343</v>
      </c>
      <c r="E16" s="46">
        <v>313.17401146015118</v>
      </c>
      <c r="F16" s="46">
        <v>739.67296203125079</v>
      </c>
      <c r="G16" s="46">
        <v>0</v>
      </c>
      <c r="H16" s="47">
        <v>0</v>
      </c>
      <c r="I16" s="48">
        <f t="shared" si="0"/>
        <v>3250.0780096358067</v>
      </c>
      <c r="J16" s="1"/>
      <c r="K16" s="49" t="s">
        <v>17</v>
      </c>
      <c r="L16" s="50">
        <v>1370.4501664901788</v>
      </c>
      <c r="M16" s="50">
        <v>81.004914818902378</v>
      </c>
      <c r="N16" s="50">
        <v>745.77595483532343</v>
      </c>
      <c r="O16" s="50">
        <v>313.17401146015118</v>
      </c>
      <c r="P16" s="50">
        <v>739.6729620312509</v>
      </c>
      <c r="Q16" s="50">
        <v>0</v>
      </c>
      <c r="R16" s="51">
        <v>0</v>
      </c>
      <c r="S16" s="52">
        <f t="shared" si="1"/>
        <v>3250.0780096358067</v>
      </c>
      <c r="T16" s="1" t="str">
        <f>IF(ABS(S16-I16)&gt;0.1,S16-I16,"")</f>
        <v/>
      </c>
      <c r="U16" s="1"/>
      <c r="X16" s="168" t="s">
        <v>172</v>
      </c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71945.291951446256</v>
      </c>
      <c r="C17" s="43">
        <v>42448.769674322895</v>
      </c>
      <c r="D17" s="43">
        <v>51817.75834304298</v>
      </c>
      <c r="E17" s="43">
        <v>4745.6185947141676</v>
      </c>
      <c r="F17" s="43">
        <v>9778.967628205588</v>
      </c>
      <c r="G17" s="43">
        <v>0</v>
      </c>
      <c r="H17" s="53">
        <v>0</v>
      </c>
      <c r="I17" s="41">
        <f t="shared" si="0"/>
        <v>180736.40619173192</v>
      </c>
      <c r="J17" s="1"/>
      <c r="K17" s="54" t="s">
        <v>19</v>
      </c>
      <c r="L17" s="43">
        <v>71945.291951446256</v>
      </c>
      <c r="M17" s="43">
        <v>42448.769674322895</v>
      </c>
      <c r="N17" s="43">
        <v>51817.75834304298</v>
      </c>
      <c r="O17" s="43">
        <v>4745.6185947141676</v>
      </c>
      <c r="P17" s="43">
        <v>9778.967628205588</v>
      </c>
      <c r="Q17" s="43">
        <v>0</v>
      </c>
      <c r="R17" s="44">
        <v>0</v>
      </c>
      <c r="S17" s="45">
        <f t="shared" si="1"/>
        <v>180736.40619173192</v>
      </c>
      <c r="T17" s="163" t="str">
        <f t="shared" si="2"/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22128.941719431503</v>
      </c>
      <c r="C18" s="46">
        <v>890.11763496884191</v>
      </c>
      <c r="D18" s="46">
        <v>47413.001224787331</v>
      </c>
      <c r="E18" s="46">
        <v>104807.01662386116</v>
      </c>
      <c r="F18" s="46">
        <v>11032.507771986091</v>
      </c>
      <c r="G18" s="46">
        <v>30089.806344391138</v>
      </c>
      <c r="H18" s="47">
        <v>332.10605246088602</v>
      </c>
      <c r="I18" s="48">
        <f t="shared" si="0"/>
        <v>216693.49737188694</v>
      </c>
      <c r="J18" s="1"/>
      <c r="K18" s="49" t="s">
        <v>27</v>
      </c>
      <c r="L18" s="50">
        <v>22128.941719431503</v>
      </c>
      <c r="M18" s="50">
        <v>890.11763496884191</v>
      </c>
      <c r="N18" s="50">
        <v>47413.001224787331</v>
      </c>
      <c r="O18" s="50">
        <v>104807.01662386116</v>
      </c>
      <c r="P18" s="50">
        <v>11032.507771986091</v>
      </c>
      <c r="Q18" s="50">
        <v>30089.806344391138</v>
      </c>
      <c r="R18" s="51">
        <v>332.10605246088602</v>
      </c>
      <c r="S18" s="52">
        <f t="shared" si="1"/>
        <v>216693.49737188694</v>
      </c>
      <c r="T18" s="163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55462.871613486554</v>
      </c>
      <c r="C19" s="43">
        <v>2976.1845949334684</v>
      </c>
      <c r="D19" s="43">
        <v>9339.1699610164869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67778.226169436501</v>
      </c>
      <c r="J19" s="1"/>
      <c r="K19" s="54" t="s">
        <v>26</v>
      </c>
      <c r="L19" s="43">
        <v>55462.871613486554</v>
      </c>
      <c r="M19" s="43">
        <v>2976.1845949334684</v>
      </c>
      <c r="N19" s="43">
        <v>9339.1699610164869</v>
      </c>
      <c r="O19" s="43">
        <v>0</v>
      </c>
      <c r="P19" s="43">
        <v>0</v>
      </c>
      <c r="Q19" s="43">
        <v>0</v>
      </c>
      <c r="R19" s="44">
        <v>0</v>
      </c>
      <c r="S19" s="45">
        <f t="shared" si="1"/>
        <v>67778.226169436501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51797.638593556156</v>
      </c>
      <c r="C20" s="46">
        <v>97.285735926410567</v>
      </c>
      <c r="D20" s="46">
        <v>6711.8092459157388</v>
      </c>
      <c r="E20" s="46">
        <v>0</v>
      </c>
      <c r="F20" s="46">
        <v>0.29327532300000003</v>
      </c>
      <c r="G20" s="46">
        <v>0</v>
      </c>
      <c r="H20" s="47">
        <v>0</v>
      </c>
      <c r="I20" s="48">
        <f t="shared" si="0"/>
        <v>58607.026850721304</v>
      </c>
      <c r="J20" s="1"/>
      <c r="K20" s="49" t="s">
        <v>23</v>
      </c>
      <c r="L20" s="50">
        <v>51797.638593556156</v>
      </c>
      <c r="M20" s="50">
        <v>97.285735926410567</v>
      </c>
      <c r="N20" s="50">
        <v>6711.8092459157388</v>
      </c>
      <c r="O20" s="50">
        <v>0</v>
      </c>
      <c r="P20" s="50">
        <v>0.29327532300000003</v>
      </c>
      <c r="Q20" s="50">
        <v>0</v>
      </c>
      <c r="R20" s="51">
        <v>0</v>
      </c>
      <c r="S20" s="52">
        <f t="shared" si="1"/>
        <v>58607.026850721304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23320.22944383166</v>
      </c>
      <c r="C21" s="43">
        <v>32785.868745570835</v>
      </c>
      <c r="D21" s="43">
        <v>11976.258753862872</v>
      </c>
      <c r="E21" s="43">
        <v>1404.745894649491</v>
      </c>
      <c r="F21" s="43">
        <v>25611.209745157688</v>
      </c>
      <c r="G21" s="43">
        <v>0</v>
      </c>
      <c r="H21" s="53">
        <v>0</v>
      </c>
      <c r="I21" s="41">
        <f t="shared" si="0"/>
        <v>95098.312583072533</v>
      </c>
      <c r="J21" s="1"/>
      <c r="K21" s="54" t="s">
        <v>24</v>
      </c>
      <c r="L21" s="43">
        <v>23320.22944383166</v>
      </c>
      <c r="M21" s="43">
        <v>32785.868745570835</v>
      </c>
      <c r="N21" s="43">
        <v>11976.258753862872</v>
      </c>
      <c r="O21" s="43">
        <v>1404.745894649491</v>
      </c>
      <c r="P21" s="43">
        <v>25611.209745157688</v>
      </c>
      <c r="Q21" s="43">
        <v>0</v>
      </c>
      <c r="R21" s="44">
        <v>0</v>
      </c>
      <c r="S21" s="45">
        <f t="shared" si="1"/>
        <v>95098.312583072533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175.43291256368357</v>
      </c>
      <c r="C22" s="46">
        <v>3166.0163799455631</v>
      </c>
      <c r="D22" s="46">
        <v>6685.7321991294511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10027.181491638697</v>
      </c>
      <c r="J22" s="1"/>
      <c r="K22" s="49" t="s">
        <v>22</v>
      </c>
      <c r="L22" s="50">
        <v>175.43291256368357</v>
      </c>
      <c r="M22" s="50">
        <v>3166.0163799455631</v>
      </c>
      <c r="N22" s="50">
        <v>6685.7321991294511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10027.181491638697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12644.143628840353</v>
      </c>
      <c r="C23" s="43">
        <v>8.5064667178085056</v>
      </c>
      <c r="D23" s="43">
        <v>8578.1557336418682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21230.805829200028</v>
      </c>
      <c r="J23" s="1"/>
      <c r="K23" s="55" t="s">
        <v>66</v>
      </c>
      <c r="L23" s="43">
        <v>12644.143628840353</v>
      </c>
      <c r="M23" s="43">
        <v>8.5064667178085056</v>
      </c>
      <c r="N23" s="43">
        <v>8578.1557336418682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21230.805829200028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12639.743628840353</v>
      </c>
      <c r="C24" s="56">
        <v>0</v>
      </c>
      <c r="D24" s="56">
        <v>4863.154927698044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17502.898556538399</v>
      </c>
      <c r="J24" s="1"/>
      <c r="K24" s="59" t="s">
        <v>25</v>
      </c>
      <c r="L24" s="60">
        <v>12639.743628840353</v>
      </c>
      <c r="M24" s="60">
        <v>0</v>
      </c>
      <c r="N24" s="60">
        <v>4863.154927698044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17502.898556538399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2.616774172282994</v>
      </c>
      <c r="D25" s="63">
        <v>1142.8150466576767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1145.4318208299596</v>
      </c>
      <c r="J25" s="1"/>
      <c r="K25" s="66" t="s">
        <v>20</v>
      </c>
      <c r="L25" s="63">
        <v>0</v>
      </c>
      <c r="M25" s="63">
        <v>2.616774172282994</v>
      </c>
      <c r="N25" s="63">
        <v>1142.8150466576767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1145.4318208299596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5.889692545525512</v>
      </c>
      <c r="D26" s="56">
        <v>2572.1857592861461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2578.0754518316717</v>
      </c>
      <c r="J26" s="1"/>
      <c r="K26" s="59" t="s">
        <v>21</v>
      </c>
      <c r="L26" s="60">
        <v>0</v>
      </c>
      <c r="M26" s="60">
        <v>5.889692545525512</v>
      </c>
      <c r="N26" s="60">
        <v>2572.1857592861461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2578.0754518316717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4.4000000000000004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4.4000000000000004</v>
      </c>
      <c r="J27" s="1"/>
      <c r="K27" s="72" t="s">
        <v>69</v>
      </c>
      <c r="L27" s="69">
        <v>4.4000000000000004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4.4000000000000004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284705.56851288746</v>
      </c>
      <c r="C28" s="75">
        <f t="shared" ref="C28:H28" si="3">SUM(C7:C23)</f>
        <v>87867.218590407952</v>
      </c>
      <c r="D28" s="75">
        <f t="shared" si="3"/>
        <v>159647.71461285709</v>
      </c>
      <c r="E28" s="75">
        <f t="shared" si="3"/>
        <v>120491.01323075165</v>
      </c>
      <c r="F28" s="75">
        <f t="shared" si="3"/>
        <v>381349.15511875541</v>
      </c>
      <c r="G28" s="75">
        <f t="shared" si="3"/>
        <v>30089.806344391138</v>
      </c>
      <c r="H28" s="76">
        <f t="shared" si="3"/>
        <v>332.10605246088602</v>
      </c>
      <c r="I28" s="41">
        <f t="shared" si="0"/>
        <v>1064482.5824625115</v>
      </c>
      <c r="J28" s="172">
        <v>1.1670917738229036E-3</v>
      </c>
      <c r="K28" s="77" t="s">
        <v>28</v>
      </c>
      <c r="L28" s="75">
        <f>SUM(L7:L23)</f>
        <v>284705.56851288746</v>
      </c>
      <c r="M28" s="75">
        <f t="shared" ref="M28:R28" si="4">SUM(M7:M23)</f>
        <v>87867.218590407952</v>
      </c>
      <c r="N28" s="75">
        <f t="shared" si="4"/>
        <v>159647.71461285709</v>
      </c>
      <c r="O28" s="75">
        <f t="shared" si="4"/>
        <v>120491.01323075165</v>
      </c>
      <c r="P28" s="75">
        <f t="shared" si="4"/>
        <v>381349.15511875547</v>
      </c>
      <c r="Q28" s="75">
        <f t="shared" si="4"/>
        <v>30089.806344391138</v>
      </c>
      <c r="R28" s="76">
        <f t="shared" si="4"/>
        <v>332.10605246088602</v>
      </c>
      <c r="S28" s="78">
        <f t="shared" si="1"/>
        <v>1064482.5824625115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0.26745911413061013</v>
      </c>
      <c r="C29" s="79">
        <f t="shared" ref="C29:I29" si="5">C28/$I28</f>
        <v>8.2544533877802945E-2</v>
      </c>
      <c r="D29" s="79">
        <f t="shared" si="5"/>
        <v>0.14997682183163338</v>
      </c>
      <c r="E29" s="79">
        <f t="shared" si="5"/>
        <v>0.11319209465317395</v>
      </c>
      <c r="F29" s="79">
        <f t="shared" si="5"/>
        <v>0.35824837475176408</v>
      </c>
      <c r="G29" s="79">
        <f t="shared" si="5"/>
        <v>2.8267072510273626E-2</v>
      </c>
      <c r="H29" s="79">
        <f t="shared" si="5"/>
        <v>3.1198824474197725E-4</v>
      </c>
      <c r="I29" s="80">
        <f t="shared" si="5"/>
        <v>1</v>
      </c>
      <c r="K29" s="81" t="s">
        <v>87</v>
      </c>
      <c r="L29" s="82">
        <f>L28/$S28</f>
        <v>0.26745911413061013</v>
      </c>
      <c r="M29" s="82">
        <f t="shared" ref="M29:S29" si="6">M28/$S28</f>
        <v>8.2544533877802945E-2</v>
      </c>
      <c r="N29" s="82">
        <f t="shared" si="6"/>
        <v>0.14997682183163338</v>
      </c>
      <c r="O29" s="82">
        <f t="shared" si="6"/>
        <v>0.11319209465317395</v>
      </c>
      <c r="P29" s="82">
        <f t="shared" si="6"/>
        <v>0.35824837475176413</v>
      </c>
      <c r="Q29" s="82">
        <f t="shared" si="6"/>
        <v>2.8267072510273626E-2</v>
      </c>
      <c r="R29" s="83">
        <f t="shared" si="6"/>
        <v>3.1198824474197725E-4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775.70642939345328</v>
      </c>
      <c r="C33" s="39">
        <v>3734.5809052632962</v>
      </c>
      <c r="D33" s="39">
        <v>5.3197835770615293E-2</v>
      </c>
      <c r="E33" s="39">
        <v>0</v>
      </c>
      <c r="F33" s="235"/>
      <c r="G33" s="39">
        <v>0</v>
      </c>
      <c r="H33" s="40">
        <v>0</v>
      </c>
      <c r="I33" s="41">
        <f>SUM(B33:H33)</f>
        <v>4510.3405324925197</v>
      </c>
      <c r="J33" s="1"/>
      <c r="K33" s="88" t="s">
        <v>7</v>
      </c>
      <c r="L33" s="39">
        <v>775.70642939345328</v>
      </c>
      <c r="M33" s="39">
        <v>3734.5809052632962</v>
      </c>
      <c r="N33" s="39">
        <v>5.3197835770615293E-2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4510.3405324925197</v>
      </c>
      <c r="T33" s="1"/>
      <c r="U33" s="91" t="s">
        <v>7</v>
      </c>
      <c r="V33" s="92">
        <v>775.70642939345328</v>
      </c>
      <c r="W33" s="92">
        <v>0</v>
      </c>
      <c r="X33" s="92">
        <v>0</v>
      </c>
      <c r="Y33" s="92">
        <v>3734.5809052632962</v>
      </c>
      <c r="Z33" s="92">
        <v>5.3197835770615293E-2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4510.3405324925197</v>
      </c>
      <c r="AJ33" s="136" t="str">
        <f>IF(ABS(S33-AI33)&gt;0.001,S33-AI33,"")</f>
        <v/>
      </c>
    </row>
    <row r="34" spans="1:36" ht="15">
      <c r="A34" s="25" t="s">
        <v>8</v>
      </c>
      <c r="B34" s="46">
        <v>0</v>
      </c>
      <c r="C34" s="46">
        <v>0</v>
      </c>
      <c r="D34" s="46">
        <v>1941.8218042322446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1941.8218042322446</v>
      </c>
      <c r="J34" s="1"/>
      <c r="K34" s="49" t="s">
        <v>8</v>
      </c>
      <c r="L34" s="50">
        <v>0</v>
      </c>
      <c r="M34" s="50">
        <v>0</v>
      </c>
      <c r="N34" s="50">
        <v>1941.8218042322446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1941.8218042322446</v>
      </c>
      <c r="T34" s="1"/>
      <c r="U34" s="96" t="s">
        <v>8</v>
      </c>
      <c r="V34" s="97">
        <v>0</v>
      </c>
      <c r="W34" s="97">
        <v>0</v>
      </c>
      <c r="X34" s="97">
        <v>0</v>
      </c>
      <c r="Y34" s="97">
        <v>0</v>
      </c>
      <c r="Z34" s="97">
        <v>1941.8218042322446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1941.8218042322446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3.7011799803715176E-2</v>
      </c>
      <c r="C35" s="43">
        <v>0</v>
      </c>
      <c r="D35" s="43">
        <v>6670.1990209056512</v>
      </c>
      <c r="E35" s="43">
        <v>0</v>
      </c>
      <c r="F35" s="236"/>
      <c r="G35" s="43">
        <v>0</v>
      </c>
      <c r="H35" s="53">
        <v>0</v>
      </c>
      <c r="I35" s="41">
        <f t="shared" si="7"/>
        <v>6670.2360327054548</v>
      </c>
      <c r="J35" s="1"/>
      <c r="K35" s="54" t="s">
        <v>10</v>
      </c>
      <c r="L35" s="43">
        <v>3.7011799803715176E-2</v>
      </c>
      <c r="M35" s="43">
        <v>0</v>
      </c>
      <c r="N35" s="43">
        <v>6670.1990209056512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6670.2360327054548</v>
      </c>
      <c r="T35" s="1"/>
      <c r="U35" s="100" t="s">
        <v>10</v>
      </c>
      <c r="V35" s="92">
        <v>3.7011799803715176E-2</v>
      </c>
      <c r="W35" s="92">
        <v>0</v>
      </c>
      <c r="X35" s="92">
        <v>0</v>
      </c>
      <c r="Y35" s="92">
        <v>0</v>
      </c>
      <c r="Z35" s="92">
        <v>6670.1990209056512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6670.2360327054548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190.69564196601999</v>
      </c>
      <c r="D36" s="46">
        <v>1524.2246682274958</v>
      </c>
      <c r="E36" s="46">
        <v>0</v>
      </c>
      <c r="F36" s="236"/>
      <c r="G36" s="46">
        <v>0</v>
      </c>
      <c r="H36" s="47">
        <v>0</v>
      </c>
      <c r="I36" s="48">
        <f t="shared" si="7"/>
        <v>1714.9203101935159</v>
      </c>
      <c r="J36" s="1"/>
      <c r="K36" s="49" t="s">
        <v>58</v>
      </c>
      <c r="L36" s="50">
        <v>0</v>
      </c>
      <c r="M36" s="50">
        <v>190.69564196601999</v>
      </c>
      <c r="N36" s="50">
        <v>1524.2246682274958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1714.9203101935159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190.69564196601999</v>
      </c>
      <c r="Z36" s="97">
        <v>1524.2246682274958</v>
      </c>
      <c r="AA36" s="97">
        <v>0</v>
      </c>
      <c r="AB36" s="97">
        <v>0</v>
      </c>
      <c r="AC36" s="98">
        <v>0</v>
      </c>
      <c r="AD36" s="97">
        <v>0</v>
      </c>
      <c r="AE36" s="97">
        <v>0</v>
      </c>
      <c r="AF36" s="97">
        <v>0</v>
      </c>
      <c r="AG36" s="97">
        <v>0</v>
      </c>
      <c r="AH36" s="97">
        <v>0</v>
      </c>
      <c r="AI36" s="99">
        <f t="shared" si="9"/>
        <v>1714.9203101935159</v>
      </c>
      <c r="AJ36" t="str">
        <f t="shared" si="10"/>
        <v/>
      </c>
    </row>
    <row r="37" spans="1:36" ht="15">
      <c r="A37" s="26" t="s">
        <v>16</v>
      </c>
      <c r="B37" s="43">
        <v>2286.8431116877541</v>
      </c>
      <c r="C37" s="43">
        <v>1293.3583360742057</v>
      </c>
      <c r="D37" s="43">
        <v>1097.6964479570624</v>
      </c>
      <c r="E37" s="43">
        <v>45.286915422013983</v>
      </c>
      <c r="F37" s="236"/>
      <c r="G37" s="43">
        <v>0</v>
      </c>
      <c r="H37" s="53">
        <v>0</v>
      </c>
      <c r="I37" s="41">
        <f t="shared" si="7"/>
        <v>4723.1848111410363</v>
      </c>
      <c r="J37" s="1"/>
      <c r="K37" s="54" t="s">
        <v>16</v>
      </c>
      <c r="L37" s="43">
        <v>2286.8431116877541</v>
      </c>
      <c r="M37" s="43">
        <v>1293.3583360742057</v>
      </c>
      <c r="N37" s="43">
        <v>1097.6964479570624</v>
      </c>
      <c r="O37" s="43">
        <v>45.286915422013983</v>
      </c>
      <c r="P37" s="43">
        <v>0</v>
      </c>
      <c r="Q37" s="43">
        <v>0</v>
      </c>
      <c r="R37" s="44">
        <v>0</v>
      </c>
      <c r="S37" s="45">
        <f t="shared" si="8"/>
        <v>4723.1848111410363</v>
      </c>
      <c r="T37" s="1"/>
      <c r="U37" s="100" t="s">
        <v>16</v>
      </c>
      <c r="V37" s="92">
        <v>2270.9372132378489</v>
      </c>
      <c r="W37" s="92">
        <v>0</v>
      </c>
      <c r="X37" s="92">
        <v>0</v>
      </c>
      <c r="Y37" s="92">
        <v>1293.3583360742057</v>
      </c>
      <c r="Z37" s="92">
        <v>1014.5478504353605</v>
      </c>
      <c r="AA37" s="92">
        <v>45.286915422013983</v>
      </c>
      <c r="AB37" s="92">
        <v>0</v>
      </c>
      <c r="AC37" s="93">
        <v>99.054495971607139</v>
      </c>
      <c r="AD37" s="94">
        <v>15.905898449905296</v>
      </c>
      <c r="AE37" s="94">
        <v>0</v>
      </c>
      <c r="AF37" s="94">
        <v>0</v>
      </c>
      <c r="AG37" s="94">
        <v>83.148597521701859</v>
      </c>
      <c r="AH37" s="94">
        <v>0</v>
      </c>
      <c r="AI37" s="95">
        <f t="shared" si="9"/>
        <v>4723.1848111410363</v>
      </c>
      <c r="AJ37" t="str">
        <f t="shared" si="10"/>
        <v/>
      </c>
    </row>
    <row r="38" spans="1:36" ht="15">
      <c r="A38" s="25" t="s">
        <v>15</v>
      </c>
      <c r="B38" s="46">
        <v>217.04286157206158</v>
      </c>
      <c r="C38" s="46">
        <v>47.850614484514232</v>
      </c>
      <c r="D38" s="46">
        <v>95.44661462833129</v>
      </c>
      <c r="E38" s="46">
        <v>23.291270681950706</v>
      </c>
      <c r="F38" s="236"/>
      <c r="G38" s="46">
        <v>0</v>
      </c>
      <c r="H38" s="47">
        <v>0</v>
      </c>
      <c r="I38" s="48">
        <f t="shared" si="7"/>
        <v>383.63136136685785</v>
      </c>
      <c r="J38" s="1"/>
      <c r="K38" s="49" t="s">
        <v>15</v>
      </c>
      <c r="L38" s="50">
        <v>217.04286157206158</v>
      </c>
      <c r="M38" s="50">
        <v>47.850614484514232</v>
      </c>
      <c r="N38" s="50">
        <v>95.44661462833129</v>
      </c>
      <c r="O38" s="50">
        <v>23.291270681950706</v>
      </c>
      <c r="P38" s="50">
        <v>0</v>
      </c>
      <c r="Q38" s="50">
        <v>0</v>
      </c>
      <c r="R38" s="51">
        <v>0</v>
      </c>
      <c r="S38" s="52">
        <f t="shared" si="8"/>
        <v>383.63136136685785</v>
      </c>
      <c r="T38" s="1"/>
      <c r="U38" s="96" t="s">
        <v>59</v>
      </c>
      <c r="V38" s="97">
        <v>203.58617300576827</v>
      </c>
      <c r="W38" s="97">
        <v>4.143552037932563E-2</v>
      </c>
      <c r="X38" s="97">
        <v>0</v>
      </c>
      <c r="Y38" s="97">
        <v>47.850614484514232</v>
      </c>
      <c r="Z38" s="97">
        <v>81.395700587515606</v>
      </c>
      <c r="AA38" s="97">
        <v>20.807132502557749</v>
      </c>
      <c r="AB38" s="97">
        <v>0</v>
      </c>
      <c r="AC38" s="98">
        <v>29.950305266122665</v>
      </c>
      <c r="AD38" s="97">
        <v>13.415253045914014</v>
      </c>
      <c r="AE38" s="97">
        <v>0</v>
      </c>
      <c r="AF38" s="97">
        <v>0</v>
      </c>
      <c r="AG38" s="97">
        <v>14.050914040815684</v>
      </c>
      <c r="AH38" s="97">
        <v>2.4841381793929584</v>
      </c>
      <c r="AI38" s="99">
        <f t="shared" si="9"/>
        <v>383.63136136685785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3.6196160268703488</v>
      </c>
      <c r="E39" s="43">
        <v>7581.9090223751264</v>
      </c>
      <c r="F39" s="236"/>
      <c r="G39" s="43">
        <v>0</v>
      </c>
      <c r="H39" s="53">
        <v>0</v>
      </c>
      <c r="I39" s="41">
        <f t="shared" si="7"/>
        <v>7585.5286384019964</v>
      </c>
      <c r="J39" s="1"/>
      <c r="K39" s="54" t="s">
        <v>60</v>
      </c>
      <c r="L39" s="43">
        <v>0</v>
      </c>
      <c r="M39" s="43">
        <v>0</v>
      </c>
      <c r="N39" s="43">
        <v>3.6196160268703488</v>
      </c>
      <c r="O39" s="43">
        <v>7581.9090223751264</v>
      </c>
      <c r="P39" s="43">
        <v>15596.1526746324</v>
      </c>
      <c r="Q39" s="43">
        <v>0</v>
      </c>
      <c r="R39" s="44">
        <v>0</v>
      </c>
      <c r="S39" s="45">
        <f t="shared" si="8"/>
        <v>23181.681313034394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6583.3344998511093</v>
      </c>
      <c r="AB39" s="92">
        <v>15596.1526746324</v>
      </c>
      <c r="AC39" s="93">
        <v>1002.1941385508874</v>
      </c>
      <c r="AD39" s="92">
        <v>0</v>
      </c>
      <c r="AE39" s="92">
        <v>1.2810029911540326</v>
      </c>
      <c r="AF39" s="92">
        <v>0</v>
      </c>
      <c r="AG39" s="92">
        <v>3.6196160268703488</v>
      </c>
      <c r="AH39" s="92">
        <v>997.293519532863</v>
      </c>
      <c r="AI39" s="95">
        <f t="shared" si="9"/>
        <v>23181.681313034398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1.9913880953914661E-2</v>
      </c>
      <c r="D40" s="46">
        <v>0</v>
      </c>
      <c r="E40" s="46">
        <v>62.949742049122001</v>
      </c>
      <c r="F40" s="236"/>
      <c r="G40" s="46">
        <v>0</v>
      </c>
      <c r="H40" s="47">
        <v>0</v>
      </c>
      <c r="I40" s="48">
        <f t="shared" si="7"/>
        <v>62.969655930075916</v>
      </c>
      <c r="J40" s="1"/>
      <c r="K40" s="49" t="s">
        <v>12</v>
      </c>
      <c r="L40" s="50">
        <v>0</v>
      </c>
      <c r="M40" s="50">
        <v>1.9913880953914661E-2</v>
      </c>
      <c r="N40" s="50">
        <v>0</v>
      </c>
      <c r="O40" s="50">
        <v>62.949742049122001</v>
      </c>
      <c r="P40" s="50">
        <v>563.24007522568593</v>
      </c>
      <c r="Q40" s="50">
        <v>0</v>
      </c>
      <c r="R40" s="51">
        <v>0</v>
      </c>
      <c r="S40" s="52">
        <f t="shared" si="8"/>
        <v>626.2097311557618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1.9913880953914661E-2</v>
      </c>
      <c r="Z40" s="97">
        <v>0</v>
      </c>
      <c r="AA40" s="97">
        <v>51.516656347786764</v>
      </c>
      <c r="AB40" s="97">
        <v>563.24007522568593</v>
      </c>
      <c r="AC40" s="98">
        <v>11.433085701335242</v>
      </c>
      <c r="AD40" s="97">
        <v>0</v>
      </c>
      <c r="AE40" s="97">
        <v>0</v>
      </c>
      <c r="AF40" s="97">
        <v>0</v>
      </c>
      <c r="AG40" s="97">
        <v>0</v>
      </c>
      <c r="AH40" s="97">
        <v>11.433085701335242</v>
      </c>
      <c r="AI40" s="99">
        <f t="shared" si="9"/>
        <v>626.2097311557618</v>
      </c>
      <c r="AJ40" t="str">
        <f t="shared" si="10"/>
        <v/>
      </c>
    </row>
    <row r="41" spans="1:36" ht="15">
      <c r="A41" s="26" t="s">
        <v>61</v>
      </c>
      <c r="B41" s="43">
        <v>0.86734063003052753</v>
      </c>
      <c r="C41" s="43">
        <v>0</v>
      </c>
      <c r="D41" s="43">
        <v>6.4795991026746753</v>
      </c>
      <c r="E41" s="43">
        <v>0.19781962711837456</v>
      </c>
      <c r="F41" s="236"/>
      <c r="G41" s="43">
        <v>0</v>
      </c>
      <c r="H41" s="53">
        <v>0</v>
      </c>
      <c r="I41" s="41">
        <f t="shared" si="7"/>
        <v>7.544759359823578</v>
      </c>
      <c r="J41" s="1"/>
      <c r="K41" s="54" t="s">
        <v>61</v>
      </c>
      <c r="L41" s="43">
        <v>0.86734063003052753</v>
      </c>
      <c r="M41" s="43">
        <v>0</v>
      </c>
      <c r="N41" s="43">
        <v>6.4795991026746753</v>
      </c>
      <c r="O41" s="43">
        <v>0.19781962711837456</v>
      </c>
      <c r="P41" s="43">
        <v>0</v>
      </c>
      <c r="Q41" s="43">
        <v>0</v>
      </c>
      <c r="R41" s="44">
        <v>0</v>
      </c>
      <c r="S41" s="45">
        <f t="shared" si="8"/>
        <v>7.544759359823578</v>
      </c>
      <c r="T41" s="1"/>
      <c r="U41" s="100" t="s">
        <v>61</v>
      </c>
      <c r="V41" s="92">
        <v>0</v>
      </c>
      <c r="W41" s="92">
        <v>0</v>
      </c>
      <c r="X41" s="92">
        <v>0</v>
      </c>
      <c r="Y41" s="92">
        <v>0</v>
      </c>
      <c r="Z41" s="92">
        <v>6.4795991026746753</v>
      </c>
      <c r="AA41" s="92">
        <v>0</v>
      </c>
      <c r="AB41" s="92">
        <v>0</v>
      </c>
      <c r="AC41" s="93">
        <v>1.0651602571489021</v>
      </c>
      <c r="AD41" s="92">
        <v>0.86734063003052753</v>
      </c>
      <c r="AE41" s="92">
        <v>0</v>
      </c>
      <c r="AF41" s="92">
        <v>0</v>
      </c>
      <c r="AG41" s="92">
        <v>0</v>
      </c>
      <c r="AH41" s="92">
        <v>0.19781962711837456</v>
      </c>
      <c r="AI41" s="95">
        <f t="shared" si="9"/>
        <v>7.5447593598235771</v>
      </c>
      <c r="AJ41" t="str">
        <f t="shared" si="10"/>
        <v/>
      </c>
    </row>
    <row r="42" spans="1:36" ht="15">
      <c r="A42" s="25" t="s">
        <v>17</v>
      </c>
      <c r="B42" s="46">
        <v>209.09275129050368</v>
      </c>
      <c r="C42" s="46">
        <v>80.373959925560385</v>
      </c>
      <c r="D42" s="46">
        <v>570.10586853842494</v>
      </c>
      <c r="E42" s="46">
        <v>307.96322975059576</v>
      </c>
      <c r="F42" s="236"/>
      <c r="G42" s="46">
        <v>0</v>
      </c>
      <c r="H42" s="47">
        <v>0</v>
      </c>
      <c r="I42" s="48">
        <f t="shared" si="7"/>
        <v>1167.5358095050847</v>
      </c>
      <c r="J42" s="1"/>
      <c r="K42" s="49" t="s">
        <v>17</v>
      </c>
      <c r="L42" s="50">
        <v>209.09275129050368</v>
      </c>
      <c r="M42" s="50">
        <v>80.373959925560385</v>
      </c>
      <c r="N42" s="50">
        <v>570.10586853842494</v>
      </c>
      <c r="O42" s="50">
        <v>307.96322975059576</v>
      </c>
      <c r="P42" s="50">
        <v>16.854904883202416</v>
      </c>
      <c r="Q42" s="50">
        <v>0</v>
      </c>
      <c r="R42" s="51">
        <v>0</v>
      </c>
      <c r="S42" s="52">
        <f t="shared" si="8"/>
        <v>1184.3907143882871</v>
      </c>
      <c r="T42" s="1"/>
      <c r="U42" s="96" t="s">
        <v>17</v>
      </c>
      <c r="V42" s="97">
        <v>199.91517157962068</v>
      </c>
      <c r="W42" s="97">
        <v>8.0093005667883528</v>
      </c>
      <c r="X42" s="97">
        <v>0</v>
      </c>
      <c r="Y42" s="97">
        <v>80.373959925560385</v>
      </c>
      <c r="Z42" s="97">
        <v>568.59498450601393</v>
      </c>
      <c r="AA42" s="97">
        <v>14.647833223039401</v>
      </c>
      <c r="AB42" s="97">
        <v>16.854904883202416</v>
      </c>
      <c r="AC42" s="98">
        <v>295.994559704062</v>
      </c>
      <c r="AD42" s="97">
        <v>1.1682791440946922</v>
      </c>
      <c r="AE42" s="97">
        <v>0</v>
      </c>
      <c r="AF42" s="97">
        <v>0</v>
      </c>
      <c r="AG42" s="97">
        <v>1.5108840324109614</v>
      </c>
      <c r="AH42" s="97">
        <v>293.31539652755629</v>
      </c>
      <c r="AI42" s="99">
        <f t="shared" si="9"/>
        <v>1184.3907143882871</v>
      </c>
      <c r="AJ42" t="str">
        <f t="shared" si="10"/>
        <v/>
      </c>
    </row>
    <row r="43" spans="1:36" ht="15">
      <c r="A43" s="26" t="s">
        <v>19</v>
      </c>
      <c r="B43" s="43">
        <v>16254.326872644995</v>
      </c>
      <c r="C43" s="43">
        <v>40682.675131219512</v>
      </c>
      <c r="D43" s="43">
        <v>43472.947910885632</v>
      </c>
      <c r="E43" s="43">
        <v>4474.3970650280935</v>
      </c>
      <c r="F43" s="236"/>
      <c r="G43" s="43">
        <v>0</v>
      </c>
      <c r="H43" s="53">
        <v>0</v>
      </c>
      <c r="I43" s="41">
        <f t="shared" si="7"/>
        <v>104884.34697977825</v>
      </c>
      <c r="J43" s="1"/>
      <c r="K43" s="54" t="s">
        <v>19</v>
      </c>
      <c r="L43" s="43">
        <v>16254.326872644995</v>
      </c>
      <c r="M43" s="43">
        <v>40682.675131219512</v>
      </c>
      <c r="N43" s="43">
        <v>43472.947910885632</v>
      </c>
      <c r="O43" s="43">
        <v>4474.3970650280935</v>
      </c>
      <c r="P43" s="43">
        <v>100.27495521979364</v>
      </c>
      <c r="Q43" s="43">
        <v>0</v>
      </c>
      <c r="R43" s="44">
        <v>0</v>
      </c>
      <c r="S43" s="45">
        <f t="shared" si="8"/>
        <v>104984.62193499804</v>
      </c>
      <c r="T43" s="1"/>
      <c r="U43" s="100" t="s">
        <v>89</v>
      </c>
      <c r="V43" s="92">
        <v>15665.185454535578</v>
      </c>
      <c r="W43" s="92">
        <v>0</v>
      </c>
      <c r="X43" s="92">
        <v>0</v>
      </c>
      <c r="Y43" s="92">
        <v>40682.675131219512</v>
      </c>
      <c r="Z43" s="92">
        <v>40291.202981579707</v>
      </c>
      <c r="AA43" s="92">
        <v>3295.4838062087465</v>
      </c>
      <c r="AB43" s="92">
        <v>100.27495521979364</v>
      </c>
      <c r="AC43" s="93">
        <v>4949.7996062346683</v>
      </c>
      <c r="AD43" s="92">
        <v>589.14141810941396</v>
      </c>
      <c r="AE43" s="92">
        <v>116.60325507882892</v>
      </c>
      <c r="AF43" s="92">
        <v>0</v>
      </c>
      <c r="AG43" s="92">
        <v>3181.7449293059067</v>
      </c>
      <c r="AH43" s="92">
        <v>1062.3100037405181</v>
      </c>
      <c r="AI43" s="95">
        <f t="shared" si="9"/>
        <v>104984.62193499799</v>
      </c>
      <c r="AJ43" t="str">
        <f t="shared" si="10"/>
        <v/>
      </c>
    </row>
    <row r="44" spans="1:36" ht="15">
      <c r="A44" s="25" t="s">
        <v>27</v>
      </c>
      <c r="B44" s="46">
        <v>3841.4413081938378</v>
      </c>
      <c r="C44" s="46">
        <v>888.53839963471319</v>
      </c>
      <c r="D44" s="46">
        <v>12760.160008811159</v>
      </c>
      <c r="E44" s="46">
        <v>73415.225085286642</v>
      </c>
      <c r="F44" s="236"/>
      <c r="G44" s="46">
        <v>6222.1536185294344</v>
      </c>
      <c r="H44" s="47">
        <v>319.21458696937037</v>
      </c>
      <c r="I44" s="48">
        <f t="shared" si="7"/>
        <v>97446.733007425151</v>
      </c>
      <c r="J44" s="1"/>
      <c r="K44" s="49" t="s">
        <v>27</v>
      </c>
      <c r="L44" s="50">
        <v>3841.4413081938378</v>
      </c>
      <c r="M44" s="50">
        <v>888.53839963471319</v>
      </c>
      <c r="N44" s="50">
        <v>12760.160008811159</v>
      </c>
      <c r="O44" s="50">
        <v>73415.225085286642</v>
      </c>
      <c r="P44" s="50">
        <v>60.826119159706295</v>
      </c>
      <c r="Q44" s="50">
        <v>6222.1536185294344</v>
      </c>
      <c r="R44" s="51">
        <v>319.21458696937037</v>
      </c>
      <c r="S44" s="52">
        <f t="shared" si="8"/>
        <v>97507.559126584863</v>
      </c>
      <c r="T44" s="1"/>
      <c r="U44" s="96" t="s">
        <v>27</v>
      </c>
      <c r="V44" s="97">
        <v>1398.3728819699911</v>
      </c>
      <c r="W44" s="97">
        <v>2191.0518332216911</v>
      </c>
      <c r="X44" s="97">
        <v>6222.1536185294344</v>
      </c>
      <c r="Y44" s="97">
        <v>888.53839963471319</v>
      </c>
      <c r="Z44" s="97">
        <v>12692.353689986558</v>
      </c>
      <c r="AA44" s="97">
        <v>71271.928860957385</v>
      </c>
      <c r="AB44" s="97">
        <v>60.826119159706295</v>
      </c>
      <c r="AC44" s="98">
        <v>2782.3337231253913</v>
      </c>
      <c r="AD44" s="97">
        <v>252.01659300215542</v>
      </c>
      <c r="AE44" s="97">
        <v>1574.4636073390125</v>
      </c>
      <c r="AF44" s="97">
        <v>319.21458696937037</v>
      </c>
      <c r="AG44" s="97">
        <v>67.806318824601391</v>
      </c>
      <c r="AH44" s="97">
        <v>568.83261699025184</v>
      </c>
      <c r="AI44" s="99">
        <f t="shared" si="9"/>
        <v>97507.559126584893</v>
      </c>
      <c r="AJ44" t="str">
        <f t="shared" si="10"/>
        <v/>
      </c>
    </row>
    <row r="45" spans="1:36" ht="15">
      <c r="A45" s="26" t="s">
        <v>26</v>
      </c>
      <c r="B45" s="43">
        <v>4399.2762685963962</v>
      </c>
      <c r="C45" s="43">
        <v>2808.1633515688645</v>
      </c>
      <c r="D45" s="43">
        <v>4602.6354703881325</v>
      </c>
      <c r="E45" s="43">
        <v>0</v>
      </c>
      <c r="F45" s="236"/>
      <c r="G45" s="43">
        <v>0</v>
      </c>
      <c r="H45" s="53">
        <v>0</v>
      </c>
      <c r="I45" s="41">
        <f t="shared" si="7"/>
        <v>11810.075090553393</v>
      </c>
      <c r="J45" s="1"/>
      <c r="K45" s="54" t="s">
        <v>26</v>
      </c>
      <c r="L45" s="43">
        <v>4399.2762685963962</v>
      </c>
      <c r="M45" s="43">
        <v>2808.1633515688645</v>
      </c>
      <c r="N45" s="43">
        <v>4602.6354703881325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11810.075090553393</v>
      </c>
      <c r="T45" s="1"/>
      <c r="U45" s="100" t="s">
        <v>26</v>
      </c>
      <c r="V45" s="92">
        <v>4292.6502393035171</v>
      </c>
      <c r="W45" s="92">
        <v>62.880176505505574</v>
      </c>
      <c r="X45" s="92">
        <v>0</v>
      </c>
      <c r="Y45" s="92">
        <v>2808.1633515688645</v>
      </c>
      <c r="Z45" s="92">
        <v>1389.9305106855484</v>
      </c>
      <c r="AA45" s="92">
        <v>0</v>
      </c>
      <c r="AB45" s="92">
        <v>0</v>
      </c>
      <c r="AC45" s="93">
        <v>3256.4508124899567</v>
      </c>
      <c r="AD45" s="92">
        <v>43.745852787372471</v>
      </c>
      <c r="AE45" s="92">
        <v>0</v>
      </c>
      <c r="AF45" s="92">
        <v>0</v>
      </c>
      <c r="AG45" s="92">
        <v>3212.7049597025839</v>
      </c>
      <c r="AH45" s="92">
        <v>0</v>
      </c>
      <c r="AI45" s="95">
        <f t="shared" si="9"/>
        <v>11810.075090553393</v>
      </c>
      <c r="AJ45" t="str">
        <f t="shared" si="10"/>
        <v/>
      </c>
    </row>
    <row r="46" spans="1:36" ht="15">
      <c r="A46" s="25" t="s">
        <v>23</v>
      </c>
      <c r="B46" s="46">
        <v>7.7775175079125018</v>
      </c>
      <c r="C46" s="46">
        <v>1.9553261534647075E-2</v>
      </c>
      <c r="D46" s="46">
        <v>0.14270872094247253</v>
      </c>
      <c r="E46" s="46">
        <v>0</v>
      </c>
      <c r="F46" s="236"/>
      <c r="G46" s="46">
        <v>0</v>
      </c>
      <c r="H46" s="47">
        <v>0</v>
      </c>
      <c r="I46" s="48">
        <f t="shared" si="7"/>
        <v>7.9397794903896219</v>
      </c>
      <c r="J46" s="1"/>
      <c r="K46" s="49" t="s">
        <v>23</v>
      </c>
      <c r="L46" s="50">
        <v>7.7775175079125018</v>
      </c>
      <c r="M46" s="50">
        <v>1.9553261534647075E-2</v>
      </c>
      <c r="N46" s="50">
        <v>0.14270872094247253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7.9397794903896219</v>
      </c>
      <c r="T46" s="1"/>
      <c r="U46" s="96" t="s">
        <v>62</v>
      </c>
      <c r="V46" s="97">
        <v>7.7254863076091267</v>
      </c>
      <c r="W46" s="97">
        <v>0</v>
      </c>
      <c r="X46" s="97">
        <v>0</v>
      </c>
      <c r="Y46" s="97">
        <v>1.9553261534647075E-2</v>
      </c>
      <c r="Z46" s="97">
        <v>0.14270872094247253</v>
      </c>
      <c r="AA46" s="97">
        <v>0</v>
      </c>
      <c r="AB46" s="97">
        <v>0</v>
      </c>
      <c r="AC46" s="98">
        <v>5.2031200303374214E-2</v>
      </c>
      <c r="AD46" s="97">
        <v>5.2031200303374214E-2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7.9397794903896211</v>
      </c>
      <c r="AJ46" t="str">
        <f t="shared" si="10"/>
        <v/>
      </c>
    </row>
    <row r="47" spans="1:36" ht="15">
      <c r="A47" s="26" t="s">
        <v>24</v>
      </c>
      <c r="B47" s="43">
        <v>7261.2101536988157</v>
      </c>
      <c r="C47" s="43">
        <v>32785.868745570835</v>
      </c>
      <c r="D47" s="43">
        <v>8726.6993693213644</v>
      </c>
      <c r="E47" s="43">
        <v>1389.8726654948139</v>
      </c>
      <c r="F47" s="236"/>
      <c r="G47" s="43">
        <v>0</v>
      </c>
      <c r="H47" s="53">
        <v>0</v>
      </c>
      <c r="I47" s="41">
        <f t="shared" si="7"/>
        <v>50163.650934085825</v>
      </c>
      <c r="J47" s="1"/>
      <c r="K47" s="54" t="s">
        <v>24</v>
      </c>
      <c r="L47" s="43">
        <v>7261.2101536988157</v>
      </c>
      <c r="M47" s="43">
        <v>32785.868745570835</v>
      </c>
      <c r="N47" s="43">
        <v>8726.6993693213644</v>
      </c>
      <c r="O47" s="43">
        <v>1389.8726654948139</v>
      </c>
      <c r="P47" s="43">
        <v>1370.0466061657971</v>
      </c>
      <c r="Q47" s="43">
        <v>0</v>
      </c>
      <c r="R47" s="44">
        <v>0</v>
      </c>
      <c r="S47" s="45">
        <f t="shared" si="8"/>
        <v>51533.697540251625</v>
      </c>
      <c r="T47" s="1"/>
      <c r="U47" s="100" t="s">
        <v>24</v>
      </c>
      <c r="V47" s="92">
        <v>7242.2703678313619</v>
      </c>
      <c r="W47" s="92">
        <v>0</v>
      </c>
      <c r="X47" s="92">
        <v>0</v>
      </c>
      <c r="Y47" s="92">
        <v>32785.868745570835</v>
      </c>
      <c r="Z47" s="92">
        <v>6916.1336665789822</v>
      </c>
      <c r="AA47" s="92">
        <v>0</v>
      </c>
      <c r="AB47" s="92">
        <v>1370.0466061657971</v>
      </c>
      <c r="AC47" s="93">
        <v>3219.3781541046524</v>
      </c>
      <c r="AD47" s="92">
        <v>18.939785867454962</v>
      </c>
      <c r="AE47" s="92">
        <v>0</v>
      </c>
      <c r="AF47" s="92">
        <v>0</v>
      </c>
      <c r="AG47" s="92">
        <v>1810.5657027423836</v>
      </c>
      <c r="AH47" s="92">
        <v>1389.8726654948139</v>
      </c>
      <c r="AI47" s="95">
        <f t="shared" si="9"/>
        <v>51533.697540251633</v>
      </c>
      <c r="AJ47" t="str">
        <f t="shared" si="10"/>
        <v/>
      </c>
    </row>
    <row r="48" spans="1:36" ht="15">
      <c r="A48" s="25" t="s">
        <v>22</v>
      </c>
      <c r="B48" s="46">
        <v>175.43291256368357</v>
      </c>
      <c r="C48" s="46">
        <v>3166.0163799455631</v>
      </c>
      <c r="D48" s="46">
        <v>6685.7321991294511</v>
      </c>
      <c r="E48" s="46">
        <v>0</v>
      </c>
      <c r="F48" s="236"/>
      <c r="G48" s="46">
        <v>0</v>
      </c>
      <c r="H48" s="47">
        <v>0</v>
      </c>
      <c r="I48" s="48">
        <f t="shared" si="7"/>
        <v>10027.181491638697</v>
      </c>
      <c r="J48" s="1"/>
      <c r="K48" s="49" t="s">
        <v>22</v>
      </c>
      <c r="L48" s="50">
        <v>175.43291256368357</v>
      </c>
      <c r="M48" s="50">
        <v>3166.0163799455631</v>
      </c>
      <c r="N48" s="50">
        <v>6685.7321991294511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10027.181491638697</v>
      </c>
      <c r="T48" s="1"/>
      <c r="U48" s="96" t="s">
        <v>63</v>
      </c>
      <c r="V48" s="97">
        <v>175.43291256368357</v>
      </c>
      <c r="W48" s="97">
        <v>0</v>
      </c>
      <c r="X48" s="97">
        <v>0</v>
      </c>
      <c r="Y48" s="97">
        <v>3166.0163799455631</v>
      </c>
      <c r="Z48" s="97">
        <v>6685.7321991294511</v>
      </c>
      <c r="AA48" s="97">
        <v>0</v>
      </c>
      <c r="AB48" s="97">
        <v>0</v>
      </c>
      <c r="AC48" s="98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9">
        <f t="shared" si="9"/>
        <v>10027.181491638697</v>
      </c>
      <c r="AJ48" t="str">
        <f t="shared" si="10"/>
        <v/>
      </c>
    </row>
    <row r="49" spans="1:36" ht="15">
      <c r="A49" s="27" t="s">
        <v>66</v>
      </c>
      <c r="B49" s="43">
        <v>228.17813257778195</v>
      </c>
      <c r="C49" s="43">
        <v>8.5064667178085056</v>
      </c>
      <c r="D49" s="43">
        <v>3715.0008059438228</v>
      </c>
      <c r="E49" s="43">
        <v>0</v>
      </c>
      <c r="F49" s="236"/>
      <c r="G49" s="43">
        <v>0</v>
      </c>
      <c r="H49" s="53">
        <v>0</v>
      </c>
      <c r="I49" s="41">
        <f t="shared" si="7"/>
        <v>3951.6854052394133</v>
      </c>
      <c r="J49" s="1"/>
      <c r="K49" s="55" t="s">
        <v>66</v>
      </c>
      <c r="L49" s="43">
        <v>228.17813257778195</v>
      </c>
      <c r="M49" s="43">
        <v>8.5064667178085056</v>
      </c>
      <c r="N49" s="43">
        <v>3715.0008059438228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3951.6854052394133</v>
      </c>
      <c r="T49" s="1"/>
      <c r="U49" s="101" t="s">
        <v>64</v>
      </c>
      <c r="V49" s="92">
        <v>228.17813257778195</v>
      </c>
      <c r="W49" s="92">
        <v>0</v>
      </c>
      <c r="X49" s="92">
        <v>0</v>
      </c>
      <c r="Y49" s="92">
        <v>8.5064667178085056</v>
      </c>
      <c r="Z49" s="92">
        <v>3715.0008059438228</v>
      </c>
      <c r="AA49" s="92">
        <v>0</v>
      </c>
      <c r="AB49" s="92">
        <v>0</v>
      </c>
      <c r="AC49" s="93">
        <v>0</v>
      </c>
      <c r="AD49" s="94">
        <v>0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3951.6854052394133</v>
      </c>
      <c r="AJ49" t="str">
        <f t="shared" si="10"/>
        <v/>
      </c>
    </row>
    <row r="50" spans="1:36">
      <c r="A50" s="28" t="s">
        <v>25</v>
      </c>
      <c r="B50" s="56">
        <v>228.17813257778195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228.17813257778195</v>
      </c>
      <c r="J50" s="1"/>
      <c r="K50" s="59" t="s">
        <v>25</v>
      </c>
      <c r="L50" s="60">
        <v>228.17813257778195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228.17813257778195</v>
      </c>
      <c r="T50" s="1"/>
      <c r="U50" s="102" t="s">
        <v>68</v>
      </c>
      <c r="V50" s="103">
        <v>219.31004997108283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219.31004997108283</v>
      </c>
      <c r="AJ50">
        <f>IF(ABS(S50-AI50)&gt;0.2,S50-AI50,"")</f>
        <v>8.8680826066991187</v>
      </c>
    </row>
    <row r="51" spans="1:36">
      <c r="A51" s="29" t="s">
        <v>20</v>
      </c>
      <c r="B51" s="63">
        <v>0</v>
      </c>
      <c r="C51" s="63">
        <v>2.616774172282994</v>
      </c>
      <c r="D51" s="63">
        <v>1142.8150466576767</v>
      </c>
      <c r="E51" s="63">
        <v>0</v>
      </c>
      <c r="F51" s="236"/>
      <c r="G51" s="63">
        <v>0</v>
      </c>
      <c r="H51" s="64">
        <v>0</v>
      </c>
      <c r="I51" s="65">
        <f t="shared" si="7"/>
        <v>1145.4318208299596</v>
      </c>
      <c r="J51" s="1"/>
      <c r="K51" s="66" t="s">
        <v>20</v>
      </c>
      <c r="L51" s="63">
        <v>0</v>
      </c>
      <c r="M51" s="63">
        <v>2.616774172282994</v>
      </c>
      <c r="N51" s="63">
        <v>1142.8150466576767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1145.4318208299596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2.616774172282994</v>
      </c>
      <c r="Z51" s="107">
        <v>1142.8150466576767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1145.4318208299596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5.889692545525512</v>
      </c>
      <c r="D52" s="56">
        <v>2572.1857592861461</v>
      </c>
      <c r="E52" s="56">
        <v>0</v>
      </c>
      <c r="F52" s="236"/>
      <c r="G52" s="56">
        <v>0</v>
      </c>
      <c r="H52" s="57">
        <v>0</v>
      </c>
      <c r="I52" s="58">
        <f t="shared" si="7"/>
        <v>2578.0754518316717</v>
      </c>
      <c r="J52" s="1"/>
      <c r="K52" s="59" t="s">
        <v>21</v>
      </c>
      <c r="L52" s="60">
        <v>0</v>
      </c>
      <c r="M52" s="60">
        <v>5.889692545525512</v>
      </c>
      <c r="N52" s="60">
        <v>2572.1857592861461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2578.0754518316717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5.889692545525512</v>
      </c>
      <c r="Z52" s="103">
        <v>2572.1857592861461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2578.0754518316717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35657.232672157035</v>
      </c>
      <c r="C54" s="75">
        <f t="shared" ref="C54:H54" si="11">SUM(C33:C49)</f>
        <v>85686.66739951339</v>
      </c>
      <c r="D54" s="75">
        <f t="shared" si="11"/>
        <v>91872.96531065504</v>
      </c>
      <c r="E54" s="75">
        <f t="shared" si="11"/>
        <v>87301.09281571547</v>
      </c>
      <c r="F54" s="75">
        <f t="shared" si="11"/>
        <v>0</v>
      </c>
      <c r="G54" s="75">
        <f t="shared" si="11"/>
        <v>6222.1536185294344</v>
      </c>
      <c r="H54" s="76">
        <f t="shared" si="11"/>
        <v>319.21458696937037</v>
      </c>
      <c r="I54" s="167">
        <f t="shared" si="7"/>
        <v>307059.32640353974</v>
      </c>
      <c r="J54" s="1" t="str">
        <f>+IF(ABS(SUM(I33:I49)-I54)&gt;0.0001,ABS(SUM(I33:I49)-I54),"")</f>
        <v/>
      </c>
      <c r="K54" s="77" t="s">
        <v>28</v>
      </c>
      <c r="L54" s="75">
        <f>SUM(L33:L49)</f>
        <v>35657.232672157035</v>
      </c>
      <c r="M54" s="75">
        <f t="shared" ref="M54:R54" si="12">SUM(M33:M49)</f>
        <v>85686.66739951339</v>
      </c>
      <c r="N54" s="75">
        <f t="shared" si="12"/>
        <v>91872.96531065504</v>
      </c>
      <c r="O54" s="75">
        <f t="shared" si="12"/>
        <v>87301.09281571547</v>
      </c>
      <c r="P54" s="75">
        <f t="shared" si="12"/>
        <v>17707.395335286586</v>
      </c>
      <c r="Q54" s="75">
        <f t="shared" si="12"/>
        <v>6222.1536185294344</v>
      </c>
      <c r="R54" s="76">
        <f t="shared" si="12"/>
        <v>319.21458696937037</v>
      </c>
      <c r="S54" s="78">
        <f t="shared" si="8"/>
        <v>324766.72173882631</v>
      </c>
      <c r="T54" s="1" t="str">
        <f>+IF(ABS(SUM(S33:S49)-S54)&gt;0.0001,ABS(SUM(S33:S49)-S54),"")</f>
        <v/>
      </c>
      <c r="U54" s="110" t="s">
        <v>65</v>
      </c>
      <c r="V54" s="111">
        <f>SUM(V33:V49)</f>
        <v>32459.997474106014</v>
      </c>
      <c r="W54" s="111">
        <f t="shared" ref="W54:AH54" si="13">SUM(W33:W49)</f>
        <v>2261.9827458143641</v>
      </c>
      <c r="X54" s="111">
        <f t="shared" si="13"/>
        <v>6222.1536185294344</v>
      </c>
      <c r="Y54" s="111">
        <f t="shared" si="13"/>
        <v>85686.66739951339</v>
      </c>
      <c r="Z54" s="111">
        <f t="shared" si="13"/>
        <v>83497.81338845774</v>
      </c>
      <c r="AA54" s="111">
        <f t="shared" si="13"/>
        <v>81283.005704512645</v>
      </c>
      <c r="AB54" s="111">
        <f t="shared" si="13"/>
        <v>17707.395335286586</v>
      </c>
      <c r="AC54" s="111">
        <f t="shared" si="13"/>
        <v>15647.706072606134</v>
      </c>
      <c r="AD54" s="112">
        <f t="shared" si="13"/>
        <v>935.25245223664467</v>
      </c>
      <c r="AE54" s="112">
        <f t="shared" si="13"/>
        <v>1692.3478654089954</v>
      </c>
      <c r="AF54" s="112">
        <f t="shared" si="13"/>
        <v>319.21458696937037</v>
      </c>
      <c r="AG54" s="112">
        <f t="shared" si="13"/>
        <v>8375.151922197274</v>
      </c>
      <c r="AH54" s="112">
        <f t="shared" si="13"/>
        <v>4325.7392457938504</v>
      </c>
      <c r="AI54" s="113">
        <f t="shared" si="9"/>
        <v>324766.72173882631</v>
      </c>
      <c r="AJ54" t="str">
        <f t="shared" si="10"/>
        <v/>
      </c>
    </row>
    <row r="55" spans="1:36" ht="15" thickBot="1">
      <c r="A55" s="32" t="s">
        <v>87</v>
      </c>
      <c r="B55" s="114">
        <f>B54/$I54</f>
        <v>0.11612489706727235</v>
      </c>
      <c r="C55" s="114">
        <f t="shared" ref="C55:I55" si="14">C54/$I54</f>
        <v>0.27905573949870294</v>
      </c>
      <c r="D55" s="114">
        <f t="shared" si="14"/>
        <v>0.29920265372403926</v>
      </c>
      <c r="E55" s="114">
        <f t="shared" si="14"/>
        <v>0.28431343818224786</v>
      </c>
      <c r="F55" s="114">
        <f t="shared" si="14"/>
        <v>0</v>
      </c>
      <c r="G55" s="114">
        <f t="shared" si="14"/>
        <v>2.0263685494939933E-2</v>
      </c>
      <c r="H55" s="115">
        <f t="shared" si="14"/>
        <v>1.0395860327976362E-3</v>
      </c>
      <c r="I55" s="116">
        <f t="shared" si="14"/>
        <v>1</v>
      </c>
      <c r="K55" s="81" t="s">
        <v>87</v>
      </c>
      <c r="L55" s="82">
        <f>L54/$S54</f>
        <v>0.1097933694722336</v>
      </c>
      <c r="M55" s="82">
        <f t="shared" ref="M55:S55" si="15">M54/$S54</f>
        <v>0.26384066366387632</v>
      </c>
      <c r="N55" s="82">
        <f t="shared" si="15"/>
        <v>0.28288909903933518</v>
      </c>
      <c r="O55" s="82">
        <f t="shared" si="15"/>
        <v>0.26881169458588189</v>
      </c>
      <c r="P55" s="82">
        <f t="shared" si="15"/>
        <v>5.4523429126235021E-2</v>
      </c>
      <c r="Q55" s="82">
        <f t="shared" si="15"/>
        <v>1.9158839875020258E-2</v>
      </c>
      <c r="R55" s="83">
        <f t="shared" si="15"/>
        <v>9.829042374177705E-4</v>
      </c>
      <c r="S55" s="84">
        <f t="shared" si="15"/>
        <v>1</v>
      </c>
      <c r="U55" s="117" t="s">
        <v>87</v>
      </c>
      <c r="V55" s="118">
        <f>V54/$I54</f>
        <v>0.10571246232542969</v>
      </c>
      <c r="W55" s="118">
        <f t="shared" ref="W55:AC55" si="16">W54/$I54</f>
        <v>7.3665984105027605E-3</v>
      </c>
      <c r="X55" s="118">
        <f t="shared" si="16"/>
        <v>2.0263685494939933E-2</v>
      </c>
      <c r="Y55" s="118">
        <f t="shared" si="16"/>
        <v>0.27905573949870294</v>
      </c>
      <c r="Z55" s="118">
        <f t="shared" si="16"/>
        <v>0.27192729941289673</v>
      </c>
      <c r="AA55" s="118">
        <f t="shared" si="16"/>
        <v>0.2647143360097452</v>
      </c>
      <c r="AB55" s="118">
        <f t="shared" si="16"/>
        <v>5.7667668143111181E-2</v>
      </c>
      <c r="AC55" s="118">
        <f t="shared" si="16"/>
        <v>5.095987884778265E-2</v>
      </c>
      <c r="AD55" s="118">
        <f t="shared" ref="AD55:AH55" si="17">AD54/$AI54</f>
        <v>2.8797668899979353E-3</v>
      </c>
      <c r="AE55" s="118">
        <f t="shared" si="17"/>
        <v>5.2109645235448795E-3</v>
      </c>
      <c r="AF55" s="118">
        <f t="shared" si="17"/>
        <v>9.829042374177705E-4</v>
      </c>
      <c r="AG55" s="118">
        <f t="shared" si="17"/>
        <v>2.5788208463465894E-2</v>
      </c>
      <c r="AH55" s="118">
        <f t="shared" si="17"/>
        <v>1.3319527390717576E-2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4.8816260601394301</v>
      </c>
      <c r="G59" s="242"/>
      <c r="H59" s="244"/>
      <c r="I59" s="41">
        <f>+F59</f>
        <v>4.8816260601394301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8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232450.0932189046</v>
      </c>
      <c r="G65" s="245"/>
      <c r="H65" s="247"/>
      <c r="I65" s="41">
        <f t="shared" si="18"/>
        <v>232450.0932189046</v>
      </c>
      <c r="J65" s="1"/>
      <c r="K65" s="54" t="s">
        <v>60</v>
      </c>
      <c r="L65" s="245"/>
      <c r="M65" s="246"/>
      <c r="N65" s="246"/>
      <c r="O65" s="247"/>
      <c r="P65" s="43">
        <v>113481.69617424508</v>
      </c>
      <c r="Q65" s="245"/>
      <c r="R65" s="252"/>
      <c r="S65" s="45">
        <v>113481.69617424508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64392.014307078753</v>
      </c>
      <c r="G66" s="245"/>
      <c r="H66" s="247"/>
      <c r="I66" s="48">
        <f t="shared" si="18"/>
        <v>64392.014307078753</v>
      </c>
      <c r="J66" s="1"/>
      <c r="K66" s="49" t="s">
        <v>12</v>
      </c>
      <c r="L66" s="245"/>
      <c r="M66" s="246"/>
      <c r="N66" s="246"/>
      <c r="O66" s="247"/>
      <c r="P66" s="50">
        <v>25336.138912719667</v>
      </c>
      <c r="Q66" s="245"/>
      <c r="R66" s="252"/>
      <c r="S66" s="52">
        <v>25336.138912719667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28401.567610049995</v>
      </c>
      <c r="G67" s="245"/>
      <c r="H67" s="247"/>
      <c r="I67" s="41">
        <f t="shared" si="18"/>
        <v>28401.567610049995</v>
      </c>
      <c r="J67" s="1"/>
      <c r="K67" s="54" t="s">
        <v>61</v>
      </c>
      <c r="L67" s="245"/>
      <c r="M67" s="246"/>
      <c r="N67" s="246"/>
      <c r="O67" s="247"/>
      <c r="P67" s="43">
        <v>0</v>
      </c>
      <c r="Q67" s="245"/>
      <c r="R67" s="252"/>
      <c r="S67" s="45">
        <v>0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739.67296203125079</v>
      </c>
      <c r="G68" s="245"/>
      <c r="H68" s="247"/>
      <c r="I68" s="48">
        <f t="shared" si="18"/>
        <v>739.67296203125079</v>
      </c>
      <c r="J68" s="1"/>
      <c r="K68" s="49" t="s">
        <v>17</v>
      </c>
      <c r="L68" s="245"/>
      <c r="M68" s="246"/>
      <c r="N68" s="246"/>
      <c r="O68" s="247"/>
      <c r="P68" s="50">
        <v>722.20434170077397</v>
      </c>
      <c r="Q68" s="245"/>
      <c r="R68" s="252"/>
      <c r="S68" s="52">
        <v>722.20434170077397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9778.967628205588</v>
      </c>
      <c r="G69" s="245"/>
      <c r="H69" s="247"/>
      <c r="I69" s="41">
        <f t="shared" si="18"/>
        <v>9778.967628205588</v>
      </c>
      <c r="J69" s="1"/>
      <c r="K69" s="54" t="s">
        <v>19</v>
      </c>
      <c r="L69" s="245"/>
      <c r="M69" s="246"/>
      <c r="N69" s="246"/>
      <c r="O69" s="247"/>
      <c r="P69" s="43">
        <v>599.49414984979398</v>
      </c>
      <c r="Q69" s="245"/>
      <c r="R69" s="252"/>
      <c r="S69" s="45">
        <v>599.49414984979398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11032.507771986091</v>
      </c>
      <c r="G70" s="245"/>
      <c r="H70" s="247"/>
      <c r="I70" s="48">
        <f t="shared" si="18"/>
        <v>11032.507771986091</v>
      </c>
      <c r="J70" s="1"/>
      <c r="K70" s="49" t="s">
        <v>27</v>
      </c>
      <c r="L70" s="245"/>
      <c r="M70" s="246"/>
      <c r="N70" s="246"/>
      <c r="O70" s="247"/>
      <c r="P70" s="50">
        <v>-3.3105741319974444E-13</v>
      </c>
      <c r="Q70" s="245"/>
      <c r="R70" s="252"/>
      <c r="S70" s="52">
        <v>-3.3105741319974444E-13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0</v>
      </c>
      <c r="Q71" s="245"/>
      <c r="R71" s="252"/>
      <c r="S71" s="45">
        <v>0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0.29327532300000003</v>
      </c>
      <c r="G72" s="245"/>
      <c r="H72" s="247"/>
      <c r="I72" s="48">
        <f t="shared" si="18"/>
        <v>0.29327532300000003</v>
      </c>
      <c r="J72" s="1"/>
      <c r="K72" s="49" t="s">
        <v>23</v>
      </c>
      <c r="L72" s="245"/>
      <c r="M72" s="246"/>
      <c r="N72" s="246"/>
      <c r="O72" s="247"/>
      <c r="P72" s="50">
        <v>0</v>
      </c>
      <c r="Q72" s="245"/>
      <c r="R72" s="252"/>
      <c r="S72" s="52">
        <v>0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24994.979555530139</v>
      </c>
      <c r="G73" s="245"/>
      <c r="H73" s="247"/>
      <c r="I73" s="41">
        <f t="shared" si="18"/>
        <v>24994.979555530139</v>
      </c>
      <c r="J73" s="1"/>
      <c r="K73" s="54" t="s">
        <v>24</v>
      </c>
      <c r="L73" s="245"/>
      <c r="M73" s="246"/>
      <c r="N73" s="246"/>
      <c r="O73" s="247"/>
      <c r="P73" s="43">
        <v>15331.138655277147</v>
      </c>
      <c r="Q73" s="245"/>
      <c r="R73" s="252"/>
      <c r="S73" s="45">
        <v>15331.138655277147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371794.97795516951</v>
      </c>
      <c r="G80" s="75">
        <f t="shared" si="19"/>
        <v>0</v>
      </c>
      <c r="H80" s="76">
        <f t="shared" si="19"/>
        <v>0</v>
      </c>
      <c r="I80" s="167">
        <f t="shared" ref="I80" si="20">SUM(B80:H80)</f>
        <v>371794.97795516951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155470.67223379246</v>
      </c>
      <c r="Q80" s="75">
        <f t="shared" si="21"/>
        <v>0</v>
      </c>
      <c r="R80" s="76">
        <f t="shared" si="21"/>
        <v>0</v>
      </c>
      <c r="S80" s="78">
        <f t="shared" ref="S80" si="22">SUM(L80:R80)</f>
        <v>155470.67223379246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299.42686932797608</v>
      </c>
      <c r="C85" s="39">
        <v>0</v>
      </c>
      <c r="D85" s="39">
        <v>20.593352199010951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320.02022152698703</v>
      </c>
      <c r="J85" s="1"/>
      <c r="K85" s="88" t="s">
        <v>7</v>
      </c>
      <c r="L85" s="39">
        <v>299.42686932797608</v>
      </c>
      <c r="M85" s="39">
        <v>0</v>
      </c>
      <c r="N85" s="39">
        <v>20.593352199010951</v>
      </c>
      <c r="O85" s="39">
        <v>0</v>
      </c>
      <c r="P85" s="39">
        <v>4.8816260601394301</v>
      </c>
      <c r="Q85" s="39">
        <v>0</v>
      </c>
      <c r="R85" s="89">
        <v>0</v>
      </c>
      <c r="S85" s="90">
        <f>SUM(L85:R85)</f>
        <v>324.90184758712644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261.18430237389117</v>
      </c>
      <c r="C86" s="46">
        <v>0</v>
      </c>
      <c r="D86" s="46">
        <v>30.512120169450174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291.69642254334133</v>
      </c>
      <c r="J86" s="1"/>
      <c r="K86" s="49" t="s">
        <v>8</v>
      </c>
      <c r="L86" s="50">
        <v>261.18430237389117</v>
      </c>
      <c r="M86" s="50">
        <v>0</v>
      </c>
      <c r="N86" s="50">
        <v>30.512120169450174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6">SUM(L86:R86)</f>
        <v>291.69642254334133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505.71835661557668</v>
      </c>
      <c r="C87" s="43">
        <v>0</v>
      </c>
      <c r="D87" s="43">
        <v>38.899761892475389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544.61811850805202</v>
      </c>
      <c r="J87" s="1"/>
      <c r="K87" s="54" t="s">
        <v>10</v>
      </c>
      <c r="L87" s="43">
        <v>505.71835661557668</v>
      </c>
      <c r="M87" s="43">
        <v>0</v>
      </c>
      <c r="N87" s="43">
        <v>38.899761892475389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544.61811850805202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902.90851838689173</v>
      </c>
      <c r="C89" s="43">
        <v>65.256839878032892</v>
      </c>
      <c r="D89" s="43">
        <v>44.147900197788758</v>
      </c>
      <c r="E89" s="43">
        <v>30.597005403974208</v>
      </c>
      <c r="F89" s="43">
        <v>0</v>
      </c>
      <c r="G89" s="43">
        <v>0</v>
      </c>
      <c r="H89" s="53">
        <v>0</v>
      </c>
      <c r="I89" s="41">
        <f t="shared" si="25"/>
        <v>1042.9102638666877</v>
      </c>
      <c r="J89" s="1"/>
      <c r="K89" s="54" t="s">
        <v>16</v>
      </c>
      <c r="L89" s="43">
        <v>902.90851838689173</v>
      </c>
      <c r="M89" s="43">
        <v>65.256839878032892</v>
      </c>
      <c r="N89" s="43">
        <v>44.147900197788758</v>
      </c>
      <c r="O89" s="43">
        <v>30.597005403974208</v>
      </c>
      <c r="P89" s="43">
        <v>0</v>
      </c>
      <c r="Q89" s="43">
        <v>0</v>
      </c>
      <c r="R89" s="44">
        <v>0</v>
      </c>
      <c r="S89" s="45">
        <f t="shared" si="26"/>
        <v>1042.9102638666877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40610.833681453711</v>
      </c>
      <c r="C90" s="46">
        <v>77.039259189575489</v>
      </c>
      <c r="D90" s="46">
        <v>4902.287590822315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45590.160531465597</v>
      </c>
      <c r="J90" s="1"/>
      <c r="K90" s="49" t="s">
        <v>15</v>
      </c>
      <c r="L90" s="50">
        <v>40610.833681453711</v>
      </c>
      <c r="M90" s="50">
        <v>77.039259189575489</v>
      </c>
      <c r="N90" s="50">
        <v>4902.287590822315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45590.160531465597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4.6629324666261809</v>
      </c>
      <c r="D91" s="43">
        <v>2.185563085272086</v>
      </c>
      <c r="E91" s="43">
        <v>1245.8501495831072</v>
      </c>
      <c r="F91" s="43">
        <v>8937.9469739583692</v>
      </c>
      <c r="G91" s="43">
        <v>0</v>
      </c>
      <c r="H91" s="53">
        <v>0</v>
      </c>
      <c r="I91" s="41">
        <f t="shared" si="25"/>
        <v>10190.645619093375</v>
      </c>
      <c r="J91" s="1"/>
      <c r="K91" s="54" t="s">
        <v>60</v>
      </c>
      <c r="L91" s="43">
        <v>0</v>
      </c>
      <c r="M91" s="43">
        <v>4.6629324666261809</v>
      </c>
      <c r="N91" s="43">
        <v>2.185563085272086</v>
      </c>
      <c r="O91" s="43">
        <v>1245.8501495831072</v>
      </c>
      <c r="P91" s="43">
        <v>112310.19134398554</v>
      </c>
      <c r="Q91" s="43">
        <v>0</v>
      </c>
      <c r="R91" s="44">
        <v>0</v>
      </c>
      <c r="S91" s="45">
        <f t="shared" si="26"/>
        <v>113562.88998912055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1.8859393426338238</v>
      </c>
      <c r="E92" s="46">
        <v>230.37618092427627</v>
      </c>
      <c r="F92" s="46">
        <v>0</v>
      </c>
      <c r="G92" s="46">
        <v>0</v>
      </c>
      <c r="H92" s="47">
        <v>0</v>
      </c>
      <c r="I92" s="48">
        <f t="shared" si="25"/>
        <v>232.2621202669101</v>
      </c>
      <c r="J92" s="1"/>
      <c r="K92" s="49" t="s">
        <v>12</v>
      </c>
      <c r="L92" s="50">
        <v>0</v>
      </c>
      <c r="M92" s="50">
        <v>0</v>
      </c>
      <c r="N92" s="50">
        <v>1.8859393426338238</v>
      </c>
      <c r="O92" s="50">
        <v>230.37618092427627</v>
      </c>
      <c r="P92" s="50">
        <v>38492.635319133406</v>
      </c>
      <c r="Q92" s="50">
        <v>0</v>
      </c>
      <c r="R92" s="51">
        <v>0</v>
      </c>
      <c r="S92" s="52">
        <f t="shared" si="26"/>
        <v>38724.897439400316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28401.567610049995</v>
      </c>
      <c r="Q93" s="43">
        <v>0</v>
      </c>
      <c r="R93" s="44">
        <v>0</v>
      </c>
      <c r="S93" s="45">
        <f t="shared" si="26"/>
        <v>28401.567610049995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1161.357415199675</v>
      </c>
      <c r="C94" s="46">
        <v>0.63095489334200072</v>
      </c>
      <c r="D94" s="46">
        <v>175.67008629689849</v>
      </c>
      <c r="E94" s="46">
        <v>5.2107817095554321</v>
      </c>
      <c r="F94" s="46">
        <v>0</v>
      </c>
      <c r="G94" s="46">
        <v>0</v>
      </c>
      <c r="H94" s="47">
        <v>0</v>
      </c>
      <c r="I94" s="48">
        <f t="shared" si="25"/>
        <v>1342.869238099471</v>
      </c>
      <c r="J94" s="1"/>
      <c r="K94" s="49" t="s">
        <v>17</v>
      </c>
      <c r="L94" s="50">
        <v>1161.357415199675</v>
      </c>
      <c r="M94" s="50">
        <v>0.63095489334200072</v>
      </c>
      <c r="N94" s="50">
        <v>175.67008629689849</v>
      </c>
      <c r="O94" s="50">
        <v>5.2107817095554321</v>
      </c>
      <c r="P94" s="50">
        <v>0.61371544727443994</v>
      </c>
      <c r="Q94" s="50">
        <v>0</v>
      </c>
      <c r="R94" s="51">
        <v>0</v>
      </c>
      <c r="S94" s="52">
        <f t="shared" si="26"/>
        <v>1343.4829535467454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55690.965078801266</v>
      </c>
      <c r="C95" s="43">
        <v>1766.0945431033724</v>
      </c>
      <c r="D95" s="43">
        <v>8344.8104321573646</v>
      </c>
      <c r="E95" s="43">
        <v>271.22152968607321</v>
      </c>
      <c r="F95" s="43">
        <v>0</v>
      </c>
      <c r="G95" s="43">
        <v>0</v>
      </c>
      <c r="H95" s="53">
        <v>0</v>
      </c>
      <c r="I95" s="41">
        <f t="shared" si="25"/>
        <v>66073.091583748072</v>
      </c>
      <c r="J95" s="1"/>
      <c r="K95" s="54" t="s">
        <v>19</v>
      </c>
      <c r="L95" s="43">
        <v>55690.965078801266</v>
      </c>
      <c r="M95" s="43">
        <v>1766.0945431033724</v>
      </c>
      <c r="N95" s="43">
        <v>8344.8104321573646</v>
      </c>
      <c r="O95" s="43">
        <v>271.22152968607321</v>
      </c>
      <c r="P95" s="43">
        <v>9079.1985231359995</v>
      </c>
      <c r="Q95" s="43">
        <v>0</v>
      </c>
      <c r="R95" s="44">
        <v>0</v>
      </c>
      <c r="S95" s="45">
        <f t="shared" si="26"/>
        <v>75152.290106884073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18287.50041123767</v>
      </c>
      <c r="C96" s="46">
        <v>1.5792353341287684</v>
      </c>
      <c r="D96" s="46">
        <v>34652.841215976187</v>
      </c>
      <c r="E96" s="46">
        <v>31391.791538574518</v>
      </c>
      <c r="F96" s="46">
        <v>0</v>
      </c>
      <c r="G96" s="46">
        <v>23867.652725861702</v>
      </c>
      <c r="H96" s="47">
        <v>12.891465491515653</v>
      </c>
      <c r="I96" s="48">
        <f t="shared" si="25"/>
        <v>108214.25659247571</v>
      </c>
      <c r="J96" s="1"/>
      <c r="K96" s="49" t="s">
        <v>27</v>
      </c>
      <c r="L96" s="50">
        <v>18287.50041123767</v>
      </c>
      <c r="M96" s="50">
        <v>1.5792353341287684</v>
      </c>
      <c r="N96" s="50">
        <v>34652.841215976187</v>
      </c>
      <c r="O96" s="50">
        <v>31391.791538574518</v>
      </c>
      <c r="P96" s="50">
        <v>10971.681652826386</v>
      </c>
      <c r="Q96" s="50">
        <v>23867.652725861702</v>
      </c>
      <c r="R96" s="51">
        <v>12.891465491515653</v>
      </c>
      <c r="S96" s="52">
        <f t="shared" si="26"/>
        <v>119185.9382453021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51063.595344890156</v>
      </c>
      <c r="C97" s="43">
        <v>168.021243364604</v>
      </c>
      <c r="D97" s="43">
        <v>4736.5344906283535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55968.151078883107</v>
      </c>
      <c r="J97" s="1"/>
      <c r="K97" s="54" t="s">
        <v>26</v>
      </c>
      <c r="L97" s="43">
        <v>51063.595344890156</v>
      </c>
      <c r="M97" s="43">
        <v>168.021243364604</v>
      </c>
      <c r="N97" s="43">
        <v>4736.5344906283535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55968.151078883107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51789.861076048241</v>
      </c>
      <c r="C98" s="46">
        <v>97.266182664875927</v>
      </c>
      <c r="D98" s="46">
        <v>6711.6665371947956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58598.793795907914</v>
      </c>
      <c r="J98" s="1"/>
      <c r="K98" s="49" t="s">
        <v>23</v>
      </c>
      <c r="L98" s="50">
        <v>51789.861076048241</v>
      </c>
      <c r="M98" s="50">
        <v>97.266182664875927</v>
      </c>
      <c r="N98" s="50">
        <v>6711.6665371947956</v>
      </c>
      <c r="O98" s="50">
        <v>0</v>
      </c>
      <c r="P98" s="50">
        <v>0.29327532300000003</v>
      </c>
      <c r="Q98" s="50">
        <v>0</v>
      </c>
      <c r="R98" s="51">
        <v>0</v>
      </c>
      <c r="S98" s="52">
        <f t="shared" si="26"/>
        <v>58599.087071230912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16059.019290132848</v>
      </c>
      <c r="C99" s="43">
        <v>0</v>
      </c>
      <c r="D99" s="43">
        <v>3249.5593845415065</v>
      </c>
      <c r="E99" s="43">
        <v>14.873229154677427</v>
      </c>
      <c r="F99" s="43">
        <v>616.23018962754361</v>
      </c>
      <c r="G99" s="43">
        <v>0</v>
      </c>
      <c r="H99" s="53">
        <v>0</v>
      </c>
      <c r="I99" s="41">
        <f t="shared" si="25"/>
        <v>19939.682093456573</v>
      </c>
      <c r="J99" s="1"/>
      <c r="K99" s="54" t="s">
        <v>24</v>
      </c>
      <c r="L99" s="43">
        <v>16059.019290132848</v>
      </c>
      <c r="M99" s="43">
        <v>0</v>
      </c>
      <c r="N99" s="43">
        <v>3249.5593845415065</v>
      </c>
      <c r="O99" s="43">
        <v>14.873229154677427</v>
      </c>
      <c r="P99" s="43">
        <v>8910.0244837147438</v>
      </c>
      <c r="Q99" s="43">
        <v>0</v>
      </c>
      <c r="R99" s="44">
        <v>0</v>
      </c>
      <c r="S99" s="45">
        <f t="shared" si="26"/>
        <v>28233.476387543775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0</v>
      </c>
      <c r="C100" s="46">
        <v>0</v>
      </c>
      <c r="D100" s="46">
        <v>0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0</v>
      </c>
      <c r="J100" s="1"/>
      <c r="K100" s="49" t="s">
        <v>22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0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12415.965496262572</v>
      </c>
      <c r="C101" s="43">
        <v>0</v>
      </c>
      <c r="D101" s="43">
        <v>4863.154927698044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17279.120423960616</v>
      </c>
      <c r="J101" s="1"/>
      <c r="K101" s="55" t="s">
        <v>66</v>
      </c>
      <c r="L101" s="43">
        <v>12415.965496262572</v>
      </c>
      <c r="M101" s="43">
        <v>0</v>
      </c>
      <c r="N101" s="43">
        <v>4863.154927698044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17279.120423960616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12411.565496262572</v>
      </c>
      <c r="C102" s="56">
        <v>0</v>
      </c>
      <c r="D102" s="56">
        <v>4863.154927698044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17274.720423960614</v>
      </c>
      <c r="J102" s="1"/>
      <c r="K102" s="59" t="s">
        <v>25</v>
      </c>
      <c r="L102" s="60">
        <v>12411.565496262572</v>
      </c>
      <c r="M102" s="60">
        <v>0</v>
      </c>
      <c r="N102" s="60">
        <v>4863.154927698044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17274.720423960614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4.4000000000000004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4.4000000000000004</v>
      </c>
      <c r="J105" s="1"/>
      <c r="K105" s="72" t="s">
        <v>11</v>
      </c>
      <c r="L105" s="69">
        <v>4.4000000000000004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4.4000000000000004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249048.33584073043</v>
      </c>
      <c r="C106" s="75">
        <f t="shared" ref="C106:H106" si="27">SUM(C85:C101)</f>
        <v>2180.5511908945577</v>
      </c>
      <c r="D106" s="75">
        <f t="shared" si="27"/>
        <v>67774.749302202108</v>
      </c>
      <c r="E106" s="75">
        <f t="shared" si="27"/>
        <v>33189.920415036184</v>
      </c>
      <c r="F106" s="75">
        <f t="shared" si="27"/>
        <v>9554.1771635859131</v>
      </c>
      <c r="G106" s="75">
        <f t="shared" si="27"/>
        <v>23867.652725861702</v>
      </c>
      <c r="H106" s="76">
        <f t="shared" si="27"/>
        <v>12.891465491515653</v>
      </c>
      <c r="I106" s="167">
        <f t="shared" si="25"/>
        <v>385628.27810380241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249048.33584073043</v>
      </c>
      <c r="M106" s="75">
        <f t="shared" ref="M106:R106" si="28">SUM(M85:M101)</f>
        <v>2180.5511908945577</v>
      </c>
      <c r="N106" s="75">
        <f t="shared" si="28"/>
        <v>67774.749302202108</v>
      </c>
      <c r="O106" s="75">
        <f t="shared" si="28"/>
        <v>33189.920415036184</v>
      </c>
      <c r="P106" s="75">
        <f t="shared" si="28"/>
        <v>208171.08754967648</v>
      </c>
      <c r="Q106" s="75">
        <f t="shared" si="28"/>
        <v>23867.652725861702</v>
      </c>
      <c r="R106" s="76">
        <f t="shared" si="28"/>
        <v>12.891465491515653</v>
      </c>
      <c r="S106" s="78">
        <f t="shared" si="26"/>
        <v>584245.18848989299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0.64582487846934367</v>
      </c>
      <c r="C107" s="114">
        <f t="shared" ref="C107:I107" si="29">C106/$I106</f>
        <v>5.6545417302296553E-3</v>
      </c>
      <c r="D107" s="114">
        <f t="shared" si="29"/>
        <v>0.175751502549195</v>
      </c>
      <c r="E107" s="114">
        <f t="shared" si="29"/>
        <v>8.6067133297994827E-2</v>
      </c>
      <c r="F107" s="114">
        <f t="shared" si="29"/>
        <v>2.4775613475664628E-2</v>
      </c>
      <c r="G107" s="114">
        <f t="shared" si="29"/>
        <v>6.1892900705370651E-2</v>
      </c>
      <c r="H107" s="115">
        <f t="shared" si="29"/>
        <v>3.3429772201626672E-5</v>
      </c>
      <c r="I107" s="116">
        <f t="shared" si="29"/>
        <v>1</v>
      </c>
      <c r="K107" s="81" t="s">
        <v>87</v>
      </c>
      <c r="L107" s="82">
        <f>L106/$S106</f>
        <v>0.42627366172145853</v>
      </c>
      <c r="M107" s="82">
        <f t="shared" ref="M107:S107" si="30">M106/$S106</f>
        <v>3.7322535706809327E-3</v>
      </c>
      <c r="N107" s="82">
        <f t="shared" si="30"/>
        <v>0.11600394943325162</v>
      </c>
      <c r="O107" s="82">
        <f t="shared" si="30"/>
        <v>5.6808204960699209E-2</v>
      </c>
      <c r="P107" s="82">
        <f t="shared" si="30"/>
        <v>0.35630774827215833</v>
      </c>
      <c r="Q107" s="82">
        <f t="shared" si="30"/>
        <v>4.0852116878450931E-2</v>
      </c>
      <c r="R107" s="83">
        <f t="shared" si="30"/>
        <v>2.2065163300422568E-5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0</v>
      </c>
      <c r="C111" s="39">
        <v>0</v>
      </c>
      <c r="D111" s="39">
        <v>5.0894256543018532E-2</v>
      </c>
      <c r="E111" s="39">
        <v>0</v>
      </c>
      <c r="F111" s="235"/>
      <c r="G111" s="39">
        <v>0</v>
      </c>
      <c r="H111" s="40">
        <v>0</v>
      </c>
      <c r="I111" s="41">
        <f>SUM(B111:H111)</f>
        <v>5.0894256543018532E-2</v>
      </c>
      <c r="J111" s="1"/>
      <c r="K111" s="88" t="s">
        <v>7</v>
      </c>
      <c r="L111" s="39">
        <v>0</v>
      </c>
      <c r="M111" s="39">
        <v>0</v>
      </c>
      <c r="N111" s="39">
        <v>5.0894256543018532E-2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5.0894256543018532E-2</v>
      </c>
      <c r="U111" s="91" t="s">
        <v>7</v>
      </c>
      <c r="V111" s="92">
        <v>0</v>
      </c>
      <c r="W111" s="92">
        <v>0</v>
      </c>
      <c r="X111" s="92">
        <v>0</v>
      </c>
      <c r="Y111" s="92">
        <v>0</v>
      </c>
      <c r="Z111" s="92">
        <v>5.0894256543018532E-2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5.0894256543018532E-2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6332.8604513402815</v>
      </c>
      <c r="E113" s="43">
        <v>0</v>
      </c>
      <c r="F113" s="236"/>
      <c r="G113" s="43">
        <v>0</v>
      </c>
      <c r="H113" s="53">
        <v>0</v>
      </c>
      <c r="I113" s="41">
        <f t="shared" si="31"/>
        <v>6332.8604513402815</v>
      </c>
      <c r="J113" s="1"/>
      <c r="K113" s="54" t="s">
        <v>10</v>
      </c>
      <c r="L113" s="43">
        <v>0</v>
      </c>
      <c r="M113" s="43">
        <v>0</v>
      </c>
      <c r="N113" s="43">
        <v>6332.8604513402815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6332.8604513402815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6332.8604513402815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6332.8604513402815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0</v>
      </c>
      <c r="C115" s="43">
        <v>0</v>
      </c>
      <c r="D115" s="43">
        <v>68.458477551465876</v>
      </c>
      <c r="E115" s="43">
        <v>0</v>
      </c>
      <c r="F115" s="236"/>
      <c r="G115" s="43">
        <v>0</v>
      </c>
      <c r="H115" s="53">
        <v>0</v>
      </c>
      <c r="I115" s="41">
        <f t="shared" si="31"/>
        <v>68.458477551465876</v>
      </c>
      <c r="J115" s="1"/>
      <c r="K115" s="54" t="s">
        <v>16</v>
      </c>
      <c r="L115" s="43">
        <v>0</v>
      </c>
      <c r="M115" s="43">
        <v>0</v>
      </c>
      <c r="N115" s="43">
        <v>68.458477551465876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68.458477551465876</v>
      </c>
      <c r="U115" s="100" t="s">
        <v>16</v>
      </c>
      <c r="V115" s="92">
        <v>0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0</v>
      </c>
      <c r="AC115" s="93">
        <v>68.458477551465876</v>
      </c>
      <c r="AD115" s="94">
        <v>0</v>
      </c>
      <c r="AE115" s="94">
        <v>0</v>
      </c>
      <c r="AF115" s="94">
        <v>0</v>
      </c>
      <c r="AG115" s="94">
        <v>68.458477551465876</v>
      </c>
      <c r="AH115" s="94">
        <v>0</v>
      </c>
      <c r="AI115" s="95">
        <f t="shared" si="33"/>
        <v>68.458477551465876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0.35205581979985723</v>
      </c>
      <c r="C116" s="46">
        <v>0</v>
      </c>
      <c r="D116" s="46">
        <v>0</v>
      </c>
      <c r="E116" s="46">
        <v>1.7633899538166374E-2</v>
      </c>
      <c r="F116" s="236"/>
      <c r="G116" s="46">
        <v>0</v>
      </c>
      <c r="H116" s="47">
        <v>0</v>
      </c>
      <c r="I116" s="48">
        <f t="shared" si="31"/>
        <v>0.36968971933802358</v>
      </c>
      <c r="J116" s="1"/>
      <c r="K116" s="49" t="s">
        <v>15</v>
      </c>
      <c r="L116" s="50">
        <v>0.35205581979985723</v>
      </c>
      <c r="M116" s="50">
        <v>0</v>
      </c>
      <c r="N116" s="50">
        <v>0</v>
      </c>
      <c r="O116" s="50">
        <v>1.7633899538166374E-2</v>
      </c>
      <c r="P116" s="50">
        <v>0</v>
      </c>
      <c r="Q116" s="50">
        <v>0</v>
      </c>
      <c r="R116" s="51">
        <v>0</v>
      </c>
      <c r="S116" s="52">
        <f t="shared" si="32"/>
        <v>0.36968971933802358</v>
      </c>
      <c r="U116" s="96" t="s">
        <v>59</v>
      </c>
      <c r="V116" s="97">
        <v>0.26831269942964631</v>
      </c>
      <c r="W116" s="97">
        <v>0</v>
      </c>
      <c r="X116" s="97">
        <v>0</v>
      </c>
      <c r="Y116" s="97">
        <v>0</v>
      </c>
      <c r="Z116" s="97">
        <v>0</v>
      </c>
      <c r="AA116" s="97">
        <v>1.7633899538166374E-2</v>
      </c>
      <c r="AB116" s="97">
        <v>0</v>
      </c>
      <c r="AC116" s="98">
        <v>8.3743120370210908E-2</v>
      </c>
      <c r="AD116" s="97">
        <v>8.3743120370210908E-2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0.36968971933802358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7.0074159623102945</v>
      </c>
      <c r="F117" s="236"/>
      <c r="G117" s="43">
        <v>0</v>
      </c>
      <c r="H117" s="53">
        <v>0</v>
      </c>
      <c r="I117" s="41">
        <f t="shared" si="31"/>
        <v>7.0074159623102945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7.0074159623102945</v>
      </c>
      <c r="P117" s="43">
        <v>561.75514177139462</v>
      </c>
      <c r="Q117" s="43">
        <v>0</v>
      </c>
      <c r="R117" s="44">
        <v>0</v>
      </c>
      <c r="S117" s="45">
        <f t="shared" si="32"/>
        <v>568.76255773370497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0.35037079811551475</v>
      </c>
      <c r="AB117" s="92">
        <v>561.75514177139462</v>
      </c>
      <c r="AC117" s="93">
        <v>6.6570451641947788</v>
      </c>
      <c r="AD117" s="92">
        <v>0</v>
      </c>
      <c r="AE117" s="92">
        <v>0</v>
      </c>
      <c r="AF117" s="92">
        <v>0</v>
      </c>
      <c r="AG117" s="92">
        <v>0</v>
      </c>
      <c r="AH117" s="92">
        <v>6.6570451641947788</v>
      </c>
      <c r="AI117" s="95">
        <f t="shared" si="33"/>
        <v>568.76255773370485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2.4958544718798086</v>
      </c>
      <c r="Q118" s="50">
        <v>0</v>
      </c>
      <c r="R118" s="51">
        <v>0</v>
      </c>
      <c r="S118" s="52">
        <f t="shared" si="32"/>
        <v>2.4958544718798086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2.4958544718798086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2.4958544718798086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0.86734063003052753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0.86734063003052753</v>
      </c>
      <c r="J119" s="1"/>
      <c r="K119" s="54" t="s">
        <v>61</v>
      </c>
      <c r="L119" s="43">
        <v>0.86734063003052753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0.86734063003052753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0.86734063003052753</v>
      </c>
      <c r="AD119" s="92">
        <v>0.86734063003052753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0.86734063003052753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2.6269641205942396</v>
      </c>
      <c r="C120" s="46">
        <v>0</v>
      </c>
      <c r="D120" s="46">
        <v>4.3627500905230967</v>
      </c>
      <c r="E120" s="46">
        <v>0</v>
      </c>
      <c r="F120" s="236"/>
      <c r="G120" s="46">
        <v>0</v>
      </c>
      <c r="H120" s="47">
        <v>0</v>
      </c>
      <c r="I120" s="48">
        <f t="shared" si="31"/>
        <v>6.9897142111173363</v>
      </c>
      <c r="J120" s="1"/>
      <c r="K120" s="49" t="s">
        <v>17</v>
      </c>
      <c r="L120" s="50">
        <v>2.6269641205942396</v>
      </c>
      <c r="M120" s="50">
        <v>0</v>
      </c>
      <c r="N120" s="50">
        <v>4.3627500905230967</v>
      </c>
      <c r="O120" s="50">
        <v>0</v>
      </c>
      <c r="P120" s="50">
        <v>0</v>
      </c>
      <c r="Q120" s="50">
        <v>0</v>
      </c>
      <c r="R120" s="51">
        <v>0</v>
      </c>
      <c r="S120" s="52">
        <f t="shared" si="32"/>
        <v>6.9897142111173363</v>
      </c>
      <c r="U120" s="96" t="s">
        <v>17</v>
      </c>
      <c r="V120" s="97">
        <v>2.6269641205942396</v>
      </c>
      <c r="W120" s="97">
        <v>0</v>
      </c>
      <c r="X120" s="97">
        <v>0</v>
      </c>
      <c r="Y120" s="97">
        <v>0</v>
      </c>
      <c r="Z120" s="97">
        <v>4.3627500905230967</v>
      </c>
      <c r="AA120" s="97">
        <v>0</v>
      </c>
      <c r="AB120" s="97">
        <v>0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6.9897142111173363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5345.2541389217649</v>
      </c>
      <c r="C121" s="43">
        <v>1390.6392500556556</v>
      </c>
      <c r="D121" s="43">
        <v>7026.2262965942273</v>
      </c>
      <c r="E121" s="43">
        <v>2908.364519025673</v>
      </c>
      <c r="F121" s="236"/>
      <c r="G121" s="43">
        <v>0</v>
      </c>
      <c r="H121" s="53">
        <v>0</v>
      </c>
      <c r="I121" s="41">
        <f t="shared" si="31"/>
        <v>16670.48420459732</v>
      </c>
      <c r="J121" s="1"/>
      <c r="K121" s="54" t="s">
        <v>19</v>
      </c>
      <c r="L121" s="43">
        <v>5345.2541389217649</v>
      </c>
      <c r="M121" s="43">
        <v>1390.6392500556556</v>
      </c>
      <c r="N121" s="43">
        <v>7026.2262965942273</v>
      </c>
      <c r="O121" s="43">
        <v>2908.364519025673</v>
      </c>
      <c r="P121" s="43">
        <v>0</v>
      </c>
      <c r="Q121" s="43">
        <v>0</v>
      </c>
      <c r="R121" s="44">
        <v>0</v>
      </c>
      <c r="S121" s="45">
        <f t="shared" si="32"/>
        <v>16670.48420459732</v>
      </c>
      <c r="U121" s="100" t="s">
        <v>89</v>
      </c>
      <c r="V121" s="92">
        <v>5069.5297907791328</v>
      </c>
      <c r="W121" s="92">
        <v>0</v>
      </c>
      <c r="X121" s="92">
        <v>0</v>
      </c>
      <c r="Y121" s="92">
        <v>1390.6392500556556</v>
      </c>
      <c r="Z121" s="92">
        <v>7026.2262965942273</v>
      </c>
      <c r="AA121" s="92">
        <v>2866.7717132040084</v>
      </c>
      <c r="AB121" s="92">
        <v>0</v>
      </c>
      <c r="AC121" s="93">
        <v>317.31715396429655</v>
      </c>
      <c r="AD121" s="92">
        <v>275.72434814263272</v>
      </c>
      <c r="AE121" s="92">
        <v>0</v>
      </c>
      <c r="AF121" s="92">
        <v>0</v>
      </c>
      <c r="AG121" s="92">
        <v>0</v>
      </c>
      <c r="AH121" s="92">
        <v>41.592805821663738</v>
      </c>
      <c r="AI121" s="95">
        <f t="shared" si="33"/>
        <v>16670.48420459732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870.02628991893869</v>
      </c>
      <c r="C122" s="46">
        <v>10.083668321469975</v>
      </c>
      <c r="D122" s="46">
        <v>1278.5090454955134</v>
      </c>
      <c r="E122" s="46">
        <v>5811.9184928735413</v>
      </c>
      <c r="F122" s="236"/>
      <c r="G122" s="46">
        <v>561.69882458467316</v>
      </c>
      <c r="H122" s="47">
        <v>0</v>
      </c>
      <c r="I122" s="48">
        <f t="shared" si="31"/>
        <v>8532.2363211941356</v>
      </c>
      <c r="J122" s="1"/>
      <c r="K122" s="49" t="s">
        <v>27</v>
      </c>
      <c r="L122" s="50">
        <v>870.02628991893869</v>
      </c>
      <c r="M122" s="50">
        <v>10.083668321469975</v>
      </c>
      <c r="N122" s="50">
        <v>1278.5090454955134</v>
      </c>
      <c r="O122" s="50">
        <v>5811.9184928735413</v>
      </c>
      <c r="P122" s="50">
        <v>8.5529053390592829</v>
      </c>
      <c r="Q122" s="50">
        <v>561.69882458467316</v>
      </c>
      <c r="R122" s="51">
        <v>0</v>
      </c>
      <c r="S122" s="52">
        <f t="shared" si="32"/>
        <v>8540.7892265331957</v>
      </c>
      <c r="U122" s="96" t="s">
        <v>27</v>
      </c>
      <c r="V122" s="97">
        <v>779.21210567457433</v>
      </c>
      <c r="W122" s="97">
        <v>82.592457813492928</v>
      </c>
      <c r="X122" s="97">
        <v>561.69882458467316</v>
      </c>
      <c r="Y122" s="97">
        <v>10.083668321469975</v>
      </c>
      <c r="Z122" s="97">
        <v>1278.5090454955134</v>
      </c>
      <c r="AA122" s="97">
        <v>5731.9466534511475</v>
      </c>
      <c r="AB122" s="97">
        <v>8.5529053390592829</v>
      </c>
      <c r="AC122" s="98">
        <v>88.193565853264388</v>
      </c>
      <c r="AD122" s="97">
        <v>8.2217264308714455</v>
      </c>
      <c r="AE122" s="97">
        <v>0</v>
      </c>
      <c r="AF122" s="97">
        <v>0</v>
      </c>
      <c r="AG122" s="97">
        <v>0</v>
      </c>
      <c r="AH122" s="97">
        <v>79.971839422392961</v>
      </c>
      <c r="AI122" s="99">
        <f t="shared" si="33"/>
        <v>8540.7892265331957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246.79982825698264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246.79982825698264</v>
      </c>
      <c r="J123" s="1"/>
      <c r="K123" s="54" t="s">
        <v>26</v>
      </c>
      <c r="L123" s="43">
        <v>246.79982825698264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246.79982825698264</v>
      </c>
      <c r="U123" s="100" t="s">
        <v>26</v>
      </c>
      <c r="V123" s="92">
        <v>246.79982825698264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0</v>
      </c>
      <c r="AD123" s="92">
        <v>0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246.79982825698264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0</v>
      </c>
      <c r="C125" s="43">
        <v>29.057870843150468</v>
      </c>
      <c r="D125" s="43">
        <v>0</v>
      </c>
      <c r="E125" s="43">
        <v>0</v>
      </c>
      <c r="F125" s="236"/>
      <c r="G125" s="43">
        <v>0</v>
      </c>
      <c r="H125" s="53">
        <v>0</v>
      </c>
      <c r="I125" s="41">
        <f t="shared" si="31"/>
        <v>29.057870843150468</v>
      </c>
      <c r="J125" s="1"/>
      <c r="K125" s="54" t="s">
        <v>24</v>
      </c>
      <c r="L125" s="43">
        <v>0</v>
      </c>
      <c r="M125" s="43">
        <v>29.057870843150468</v>
      </c>
      <c r="N125" s="43">
        <v>0</v>
      </c>
      <c r="O125" s="43">
        <v>0</v>
      </c>
      <c r="P125" s="43">
        <v>33.335592104190965</v>
      </c>
      <c r="Q125" s="43">
        <v>0</v>
      </c>
      <c r="R125" s="44">
        <v>0</v>
      </c>
      <c r="S125" s="45">
        <f t="shared" si="32"/>
        <v>62.393462947341433</v>
      </c>
      <c r="U125" s="100" t="s">
        <v>24</v>
      </c>
      <c r="V125" s="92">
        <v>0</v>
      </c>
      <c r="W125" s="92">
        <v>0</v>
      </c>
      <c r="X125" s="92">
        <v>0</v>
      </c>
      <c r="Y125" s="92">
        <v>29.057870843150468</v>
      </c>
      <c r="Z125" s="92">
        <v>0</v>
      </c>
      <c r="AA125" s="92">
        <v>0</v>
      </c>
      <c r="AB125" s="92">
        <v>33.335592104190965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62.393462947341433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1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8.5064667178085056</v>
      </c>
      <c r="D127" s="43">
        <v>3715.0008059438228</v>
      </c>
      <c r="E127" s="43">
        <v>0</v>
      </c>
      <c r="F127" s="236"/>
      <c r="G127" s="43">
        <v>0</v>
      </c>
      <c r="H127" s="53">
        <v>0</v>
      </c>
      <c r="I127" s="41">
        <f t="shared" si="31"/>
        <v>3723.5072726616313</v>
      </c>
      <c r="J127" s="1"/>
      <c r="K127" s="55" t="s">
        <v>66</v>
      </c>
      <c r="L127" s="43">
        <v>0</v>
      </c>
      <c r="M127" s="43">
        <v>8.5064667178085056</v>
      </c>
      <c r="N127" s="43">
        <v>3715.0008059438228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3723.5072726616313</v>
      </c>
      <c r="U127" s="101" t="s">
        <v>64</v>
      </c>
      <c r="V127" s="92">
        <v>0</v>
      </c>
      <c r="W127" s="92">
        <v>0</v>
      </c>
      <c r="X127" s="92">
        <v>0</v>
      </c>
      <c r="Y127" s="92">
        <v>8.5064667178085056</v>
      </c>
      <c r="Z127" s="92">
        <v>3715.0008059438228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3723.5072726616313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2.616774172282994</v>
      </c>
      <c r="D129" s="63">
        <v>1142.8150466576767</v>
      </c>
      <c r="E129" s="63">
        <v>0</v>
      </c>
      <c r="F129" s="236"/>
      <c r="G129" s="63">
        <v>0</v>
      </c>
      <c r="H129" s="64">
        <v>0</v>
      </c>
      <c r="I129" s="65">
        <f t="shared" si="31"/>
        <v>1145.4318208299596</v>
      </c>
      <c r="J129" s="1"/>
      <c r="K129" s="66" t="s">
        <v>20</v>
      </c>
      <c r="L129" s="63">
        <v>0</v>
      </c>
      <c r="M129" s="63">
        <v>2.616774172282994</v>
      </c>
      <c r="N129" s="63">
        <v>1142.8150466576767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1145.4318208299596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2.616774172282994</v>
      </c>
      <c r="Z129" s="107">
        <v>1142.8150466576767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1145.4318208299596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5.889692545525512</v>
      </c>
      <c r="D130" s="56">
        <v>2572.1857592861461</v>
      </c>
      <c r="E130" s="56">
        <v>0</v>
      </c>
      <c r="F130" s="236"/>
      <c r="G130" s="56">
        <v>0</v>
      </c>
      <c r="H130" s="57">
        <v>0</v>
      </c>
      <c r="I130" s="58">
        <f t="shared" si="31"/>
        <v>2578.0754518316717</v>
      </c>
      <c r="J130" s="1"/>
      <c r="K130" s="59" t="s">
        <v>21</v>
      </c>
      <c r="L130" s="60">
        <v>0</v>
      </c>
      <c r="M130" s="60">
        <v>5.889692545525512</v>
      </c>
      <c r="N130" s="60">
        <v>2572.1857592861461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2578.0754518316717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5.889692545525512</v>
      </c>
      <c r="Z130" s="103">
        <v>2572.1857592861461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2578.0754518316717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6465.9266176681103</v>
      </c>
      <c r="C132" s="75">
        <f t="shared" ref="C132:H132" si="35">SUM(C111:C127)</f>
        <v>1438.2872559380846</v>
      </c>
      <c r="D132" s="75">
        <f t="shared" si="35"/>
        <v>18425.468721272377</v>
      </c>
      <c r="E132" s="75">
        <f t="shared" si="35"/>
        <v>8727.3080617610631</v>
      </c>
      <c r="F132" s="75">
        <f t="shared" si="35"/>
        <v>0</v>
      </c>
      <c r="G132" s="75">
        <f t="shared" si="35"/>
        <v>561.69882458467316</v>
      </c>
      <c r="H132" s="76">
        <f t="shared" si="35"/>
        <v>0</v>
      </c>
      <c r="I132" s="41">
        <f t="shared" si="31"/>
        <v>35618.689481224304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6465.9266176681103</v>
      </c>
      <c r="M132" s="75">
        <f t="shared" ref="M132:R132" si="36">SUM(M111:M127)</f>
        <v>1438.2872559380846</v>
      </c>
      <c r="N132" s="75">
        <f t="shared" si="36"/>
        <v>18425.468721272377</v>
      </c>
      <c r="O132" s="75">
        <f t="shared" si="36"/>
        <v>8727.3080617610631</v>
      </c>
      <c r="P132" s="75">
        <f t="shared" si="36"/>
        <v>606.1394936865247</v>
      </c>
      <c r="Q132" s="75">
        <f t="shared" si="36"/>
        <v>561.69882458467316</v>
      </c>
      <c r="R132" s="76">
        <f t="shared" si="36"/>
        <v>0</v>
      </c>
      <c r="S132" s="78">
        <f t="shared" si="32"/>
        <v>36224.82897491083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6098.437001530714</v>
      </c>
      <c r="W132" s="111">
        <f t="shared" ref="W132:AH132" si="37">SUM(W111:W127)</f>
        <v>82.592457813492928</v>
      </c>
      <c r="X132" s="111">
        <f t="shared" si="37"/>
        <v>561.69882458467316</v>
      </c>
      <c r="Y132" s="111">
        <f t="shared" si="37"/>
        <v>1438.2872559380846</v>
      </c>
      <c r="Z132" s="111">
        <f t="shared" si="37"/>
        <v>18357.01024372091</v>
      </c>
      <c r="AA132" s="111">
        <f t="shared" si="37"/>
        <v>8599.0863713528088</v>
      </c>
      <c r="AB132" s="111">
        <f t="shared" si="37"/>
        <v>606.1394936865247</v>
      </c>
      <c r="AC132" s="111">
        <f t="shared" si="37"/>
        <v>481.57732628362231</v>
      </c>
      <c r="AD132" s="112">
        <f t="shared" si="37"/>
        <v>284.89715832390493</v>
      </c>
      <c r="AE132" s="112">
        <f t="shared" si="37"/>
        <v>0</v>
      </c>
      <c r="AF132" s="112">
        <f t="shared" si="37"/>
        <v>0</v>
      </c>
      <c r="AG132" s="112">
        <f t="shared" si="37"/>
        <v>68.458477551465876</v>
      </c>
      <c r="AH132" s="112">
        <f t="shared" si="37"/>
        <v>128.22169040825148</v>
      </c>
      <c r="AI132" s="113">
        <f t="shared" si="33"/>
        <v>36224.82897491083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0.18153185060546648</v>
      </c>
      <c r="C133" s="114">
        <f t="shared" ref="C133:I133" si="38">C132/$I132</f>
        <v>4.0380128434996172E-2</v>
      </c>
      <c r="D133" s="114">
        <f t="shared" si="38"/>
        <v>0.5172977723109381</v>
      </c>
      <c r="E133" s="114">
        <f t="shared" si="38"/>
        <v>0.24502047068187313</v>
      </c>
      <c r="F133" s="114">
        <f t="shared" si="38"/>
        <v>0</v>
      </c>
      <c r="G133" s="114">
        <f t="shared" si="38"/>
        <v>1.5769777966726198E-2</v>
      </c>
      <c r="H133" s="115">
        <f t="shared" si="38"/>
        <v>0</v>
      </c>
      <c r="I133" s="116">
        <f t="shared" si="38"/>
        <v>1</v>
      </c>
      <c r="J133"/>
      <c r="K133" s="81" t="s">
        <v>87</v>
      </c>
      <c r="L133" s="82">
        <f>L132/$S132</f>
        <v>0.17849433111599741</v>
      </c>
      <c r="M133" s="82">
        <f t="shared" ref="M133:S133" si="39">M132/$S132</f>
        <v>3.9704459527862411E-2</v>
      </c>
      <c r="N133" s="82">
        <f t="shared" si="39"/>
        <v>0.50864197962214763</v>
      </c>
      <c r="O133" s="82">
        <f t="shared" si="39"/>
        <v>0.2409206146371474</v>
      </c>
      <c r="P133" s="82">
        <f t="shared" si="39"/>
        <v>1.6732708223587044E-2</v>
      </c>
      <c r="Q133" s="82">
        <f t="shared" si="39"/>
        <v>1.5505906873258214E-2</v>
      </c>
      <c r="R133" s="83">
        <f t="shared" si="39"/>
        <v>0</v>
      </c>
      <c r="S133" s="84">
        <f t="shared" si="39"/>
        <v>1</v>
      </c>
      <c r="U133" s="117" t="s">
        <v>87</v>
      </c>
      <c r="V133" s="118">
        <f>V132/$I132</f>
        <v>0.17121452502471732</v>
      </c>
      <c r="W133" s="118">
        <f t="shared" ref="W133:AC133" si="40">W132/$I132</f>
        <v>2.3187955260686927E-3</v>
      </c>
      <c r="X133" s="118">
        <f t="shared" si="40"/>
        <v>1.5769777966726198E-2</v>
      </c>
      <c r="Y133" s="118">
        <f t="shared" si="40"/>
        <v>4.0380128434996172E-2</v>
      </c>
      <c r="Z133" s="118">
        <f t="shared" si="40"/>
        <v>0.51537579038098658</v>
      </c>
      <c r="AA133" s="118">
        <f t="shared" si="40"/>
        <v>0.24142062767035966</v>
      </c>
      <c r="AB133" s="118">
        <f t="shared" si="40"/>
        <v>1.7017456355491106E-2</v>
      </c>
      <c r="AC133" s="118">
        <f t="shared" si="40"/>
        <v>1.3520354996145392E-2</v>
      </c>
      <c r="AD133" s="118">
        <f t="shared" ref="AD133:AH133" si="41">AD132/$AI132</f>
        <v>7.8646929850579427E-3</v>
      </c>
      <c r="AE133" s="118">
        <f t="shared" si="41"/>
        <v>0</v>
      </c>
      <c r="AF133" s="118">
        <f t="shared" si="41"/>
        <v>0</v>
      </c>
      <c r="AG133" s="118">
        <f t="shared" si="41"/>
        <v>1.8898219671065926E-3</v>
      </c>
      <c r="AH133" s="118">
        <f t="shared" si="41"/>
        <v>3.539607888751036E-3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831.92064424665193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831.92064424665193</v>
      </c>
      <c r="J137" s="1"/>
      <c r="K137" s="88" t="s">
        <v>7</v>
      </c>
      <c r="L137" s="39">
        <v>0</v>
      </c>
      <c r="M137" s="39">
        <v>831.92064424665193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831.92064424665193</v>
      </c>
      <c r="U137" s="91" t="s">
        <v>7</v>
      </c>
      <c r="V137" s="92">
        <v>0</v>
      </c>
      <c r="W137" s="92">
        <v>0</v>
      </c>
      <c r="X137" s="92">
        <v>0</v>
      </c>
      <c r="Y137" s="92">
        <v>831.92064424665193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831.92064424665193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2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0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190.69564196601999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190.69564196601999</v>
      </c>
      <c r="J140" s="1"/>
      <c r="K140" s="49" t="s">
        <v>58</v>
      </c>
      <c r="L140" s="50">
        <v>0</v>
      </c>
      <c r="M140" s="50">
        <v>190.69564196601999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190.69564196601999</v>
      </c>
      <c r="U140" s="96" t="s">
        <v>58</v>
      </c>
      <c r="V140" s="97">
        <v>0</v>
      </c>
      <c r="W140" s="97">
        <v>0</v>
      </c>
      <c r="X140" s="97">
        <v>0</v>
      </c>
      <c r="Y140" s="97">
        <v>190.69564196601999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190.69564196601999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430.374526354941</v>
      </c>
      <c r="C141" s="43">
        <v>86.595316822063339</v>
      </c>
      <c r="D141" s="43">
        <v>1.3271222546923778</v>
      </c>
      <c r="E141" s="43">
        <v>0</v>
      </c>
      <c r="F141" s="236"/>
      <c r="G141" s="43">
        <v>0</v>
      </c>
      <c r="H141" s="53">
        <v>0</v>
      </c>
      <c r="I141" s="41">
        <f t="shared" si="42"/>
        <v>518.29696543169678</v>
      </c>
      <c r="J141" s="1"/>
      <c r="K141" s="54" t="s">
        <v>16</v>
      </c>
      <c r="L141" s="43">
        <v>430.374526354941</v>
      </c>
      <c r="M141" s="43">
        <v>86.595316822063339</v>
      </c>
      <c r="N141" s="43">
        <v>1.3271222546923778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518.29696543169678</v>
      </c>
      <c r="U141" s="100" t="s">
        <v>16</v>
      </c>
      <c r="V141" s="92">
        <v>430.374526354941</v>
      </c>
      <c r="W141" s="92">
        <v>0</v>
      </c>
      <c r="X141" s="92">
        <v>0</v>
      </c>
      <c r="Y141" s="92">
        <v>86.595316822063339</v>
      </c>
      <c r="Z141" s="92">
        <v>8.128887998850777E-2</v>
      </c>
      <c r="AA141" s="92">
        <v>0</v>
      </c>
      <c r="AB141" s="92">
        <v>0</v>
      </c>
      <c r="AC141" s="93">
        <v>1.2458333747038699</v>
      </c>
      <c r="AD141" s="94">
        <v>0</v>
      </c>
      <c r="AE141" s="94">
        <v>0</v>
      </c>
      <c r="AF141" s="94">
        <v>0</v>
      </c>
      <c r="AG141" s="94">
        <v>1.2458333747038699</v>
      </c>
      <c r="AH141" s="94">
        <v>0</v>
      </c>
      <c r="AI141" s="95">
        <f t="shared" si="44"/>
        <v>518.29696543169678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3.3579431326176925</v>
      </c>
      <c r="C142" s="46">
        <v>13.760508921762161</v>
      </c>
      <c r="D142" s="46">
        <v>0.85894922680424657</v>
      </c>
      <c r="E142" s="46">
        <v>0.25600958217597891</v>
      </c>
      <c r="F142" s="236"/>
      <c r="G142" s="46">
        <v>0</v>
      </c>
      <c r="H142" s="47">
        <v>0</v>
      </c>
      <c r="I142" s="48">
        <f t="shared" si="42"/>
        <v>18.233410863360078</v>
      </c>
      <c r="J142" s="1"/>
      <c r="K142" s="49" t="s">
        <v>15</v>
      </c>
      <c r="L142" s="50">
        <v>3.3579431326176925</v>
      </c>
      <c r="M142" s="50">
        <v>13.760508921762161</v>
      </c>
      <c r="N142" s="50">
        <v>0.85894922680424657</v>
      </c>
      <c r="O142" s="50">
        <v>0.25600958217597891</v>
      </c>
      <c r="P142" s="50">
        <v>0</v>
      </c>
      <c r="Q142" s="50">
        <v>0</v>
      </c>
      <c r="R142" s="51">
        <v>0</v>
      </c>
      <c r="S142" s="52">
        <f t="shared" si="43"/>
        <v>18.233410863360078</v>
      </c>
      <c r="U142" s="96" t="s">
        <v>59</v>
      </c>
      <c r="V142" s="97">
        <v>3.3579431326176925</v>
      </c>
      <c r="W142" s="97">
        <v>0</v>
      </c>
      <c r="X142" s="97">
        <v>0</v>
      </c>
      <c r="Y142" s="97">
        <v>13.760508921762161</v>
      </c>
      <c r="Z142" s="97">
        <v>0.59633598599867987</v>
      </c>
      <c r="AA142" s="97">
        <v>0</v>
      </c>
      <c r="AB142" s="97">
        <v>0</v>
      </c>
      <c r="AC142" s="98">
        <v>0.51862282298154549</v>
      </c>
      <c r="AD142" s="97">
        <v>0</v>
      </c>
      <c r="AE142" s="97">
        <v>0</v>
      </c>
      <c r="AF142" s="97">
        <v>0</v>
      </c>
      <c r="AG142" s="97">
        <v>0.26261324080556664</v>
      </c>
      <c r="AH142" s="97">
        <v>0.25600958217597891</v>
      </c>
      <c r="AI142" s="99">
        <f t="shared" si="44"/>
        <v>18.233410863360081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0</v>
      </c>
      <c r="F143" s="236"/>
      <c r="G143" s="43">
        <v>0</v>
      </c>
      <c r="H143" s="53">
        <v>0</v>
      </c>
      <c r="I143" s="41">
        <f t="shared" si="42"/>
        <v>0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0</v>
      </c>
      <c r="P143" s="43">
        <v>229.86786961527949</v>
      </c>
      <c r="Q143" s="43">
        <v>0</v>
      </c>
      <c r="R143" s="44">
        <v>0</v>
      </c>
      <c r="S143" s="45">
        <f t="shared" si="43"/>
        <v>229.86786961527949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2">
        <v>229.86786961527949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229.86786961527949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/>
      <c r="G144" s="46">
        <v>0</v>
      </c>
      <c r="H144" s="47">
        <v>0</v>
      </c>
      <c r="I144" s="48">
        <f t="shared" si="42"/>
        <v>0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0</v>
      </c>
      <c r="P144" s="50">
        <v>8.260675467544818</v>
      </c>
      <c r="Q144" s="50">
        <v>0</v>
      </c>
      <c r="R144" s="51">
        <v>0</v>
      </c>
      <c r="S144" s="52">
        <f t="shared" si="43"/>
        <v>8.260675467544818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8.260675467544818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8.260675467544818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8.5752696119366812E-4</v>
      </c>
      <c r="C146" s="46">
        <v>4.6102629680952498</v>
      </c>
      <c r="D146" s="46">
        <v>4.6502936090764724</v>
      </c>
      <c r="E146" s="46">
        <v>0</v>
      </c>
      <c r="F146" s="236"/>
      <c r="G146" s="46">
        <v>0</v>
      </c>
      <c r="H146" s="47">
        <v>0</v>
      </c>
      <c r="I146" s="48">
        <f t="shared" si="42"/>
        <v>9.2614141041329159</v>
      </c>
      <c r="J146" s="1"/>
      <c r="K146" s="49" t="s">
        <v>17</v>
      </c>
      <c r="L146" s="50">
        <v>8.5752696119366812E-4</v>
      </c>
      <c r="M146" s="50">
        <v>4.6102629680952498</v>
      </c>
      <c r="N146" s="50">
        <v>4.6502936090764724</v>
      </c>
      <c r="O146" s="50">
        <v>0</v>
      </c>
      <c r="P146" s="50">
        <v>0.46</v>
      </c>
      <c r="Q146" s="50">
        <v>0</v>
      </c>
      <c r="R146" s="51">
        <v>0</v>
      </c>
      <c r="S146" s="52">
        <f t="shared" si="43"/>
        <v>9.7214141041329167</v>
      </c>
      <c r="U146" s="96" t="s">
        <v>17</v>
      </c>
      <c r="V146" s="97">
        <v>8.5752696119366812E-4</v>
      </c>
      <c r="W146" s="97">
        <v>0</v>
      </c>
      <c r="X146" s="97">
        <v>0</v>
      </c>
      <c r="Y146" s="97">
        <v>4.6102629680952498</v>
      </c>
      <c r="Z146" s="97">
        <v>4.6502936090764724</v>
      </c>
      <c r="AA146" s="97">
        <v>0</v>
      </c>
      <c r="AB146" s="97">
        <v>0.46</v>
      </c>
      <c r="AC146" s="98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9">
        <f t="shared" si="44"/>
        <v>9.7214141041329167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361.76415427986166</v>
      </c>
      <c r="C147" s="43">
        <v>4338.3948632978354</v>
      </c>
      <c r="D147" s="43">
        <v>11320.04287592087</v>
      </c>
      <c r="E147" s="43">
        <v>85.137473714772682</v>
      </c>
      <c r="F147" s="236"/>
      <c r="G147" s="43">
        <v>0</v>
      </c>
      <c r="H147" s="53">
        <v>0</v>
      </c>
      <c r="I147" s="41">
        <f t="shared" si="42"/>
        <v>16105.339367213341</v>
      </c>
      <c r="J147" s="1"/>
      <c r="K147" s="54" t="s">
        <v>19</v>
      </c>
      <c r="L147" s="43">
        <v>361.76415427986166</v>
      </c>
      <c r="M147" s="43">
        <v>4338.3948632978354</v>
      </c>
      <c r="N147" s="43">
        <v>11320.04287592087</v>
      </c>
      <c r="O147" s="43">
        <v>85.137473714772682</v>
      </c>
      <c r="P147" s="43">
        <v>0</v>
      </c>
      <c r="Q147" s="43">
        <v>0</v>
      </c>
      <c r="R147" s="44">
        <v>0</v>
      </c>
      <c r="S147" s="45">
        <f t="shared" si="43"/>
        <v>16105.339367213341</v>
      </c>
      <c r="U147" s="100" t="s">
        <v>89</v>
      </c>
      <c r="V147" s="92">
        <v>358.94986690430613</v>
      </c>
      <c r="W147" s="92">
        <v>0</v>
      </c>
      <c r="X147" s="92">
        <v>0</v>
      </c>
      <c r="Y147" s="92">
        <v>4338.3948632978354</v>
      </c>
      <c r="Z147" s="92">
        <v>11304.385363535448</v>
      </c>
      <c r="AA147" s="92">
        <v>0</v>
      </c>
      <c r="AB147" s="92">
        <v>0</v>
      </c>
      <c r="AC147" s="93">
        <v>103.6092734757494</v>
      </c>
      <c r="AD147" s="92">
        <v>2.8142873755555895</v>
      </c>
      <c r="AE147" s="92">
        <v>0</v>
      </c>
      <c r="AF147" s="92">
        <v>0</v>
      </c>
      <c r="AG147" s="92">
        <v>15.657512385421136</v>
      </c>
      <c r="AH147" s="92">
        <v>85.137473714772682</v>
      </c>
      <c r="AI147" s="95">
        <f t="shared" si="44"/>
        <v>16105.339367213339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407.30021145242847</v>
      </c>
      <c r="C148" s="46">
        <v>280.30257299977313</v>
      </c>
      <c r="D148" s="46">
        <v>111.52447196021798</v>
      </c>
      <c r="E148" s="46">
        <v>14609.641865223059</v>
      </c>
      <c r="F148" s="236"/>
      <c r="G148" s="46">
        <v>418.70775686724954</v>
      </c>
      <c r="H148" s="47">
        <v>0</v>
      </c>
      <c r="I148" s="48">
        <f t="shared" si="42"/>
        <v>15827.476878502728</v>
      </c>
      <c r="J148" s="1"/>
      <c r="K148" s="49" t="s">
        <v>27</v>
      </c>
      <c r="L148" s="50">
        <v>407.30021145242847</v>
      </c>
      <c r="M148" s="50">
        <v>280.30257299977313</v>
      </c>
      <c r="N148" s="50">
        <v>111.52447196021798</v>
      </c>
      <c r="O148" s="50">
        <v>14609.641865223059</v>
      </c>
      <c r="P148" s="50">
        <v>0.27707160528223274</v>
      </c>
      <c r="Q148" s="50">
        <v>418.70775686724954</v>
      </c>
      <c r="R148" s="51">
        <v>0</v>
      </c>
      <c r="S148" s="52">
        <f t="shared" si="43"/>
        <v>15827.75395010801</v>
      </c>
      <c r="U148" s="96" t="s">
        <v>27</v>
      </c>
      <c r="V148" s="97">
        <v>72.073747071705398</v>
      </c>
      <c r="W148" s="97">
        <v>326.80094553008638</v>
      </c>
      <c r="X148" s="97">
        <v>418.70775686724954</v>
      </c>
      <c r="Y148" s="97">
        <v>280.30257299977313</v>
      </c>
      <c r="Z148" s="97">
        <v>111.52007289302692</v>
      </c>
      <c r="AA148" s="97">
        <v>14493.223173551003</v>
      </c>
      <c r="AB148" s="97">
        <v>0.27707160528223274</v>
      </c>
      <c r="AC148" s="98">
        <v>124.84860958988203</v>
      </c>
      <c r="AD148" s="97">
        <v>8.4255188506367258</v>
      </c>
      <c r="AE148" s="97">
        <v>26.876789650169691</v>
      </c>
      <c r="AF148" s="97">
        <v>0</v>
      </c>
      <c r="AG148" s="97">
        <v>4.3990671910607258E-3</v>
      </c>
      <c r="AH148" s="97">
        <v>89.541902021884525</v>
      </c>
      <c r="AI148" s="99">
        <f t="shared" si="44"/>
        <v>15827.753950108008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292.6876642385198</v>
      </c>
      <c r="C149" s="43">
        <v>2790.4794666793587</v>
      </c>
      <c r="D149" s="43">
        <v>152.34965483488219</v>
      </c>
      <c r="E149" s="43">
        <v>0</v>
      </c>
      <c r="F149" s="236"/>
      <c r="G149" s="43">
        <v>0</v>
      </c>
      <c r="H149" s="53">
        <v>0</v>
      </c>
      <c r="I149" s="41">
        <f t="shared" si="42"/>
        <v>3235.5167857527604</v>
      </c>
      <c r="J149" s="1"/>
      <c r="K149" s="54" t="s">
        <v>26</v>
      </c>
      <c r="L149" s="43">
        <v>292.6876642385198</v>
      </c>
      <c r="M149" s="43">
        <v>2790.4794666793587</v>
      </c>
      <c r="N149" s="43">
        <v>152.34965483488219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3235.5167857527604</v>
      </c>
      <c r="U149" s="100" t="s">
        <v>26</v>
      </c>
      <c r="V149" s="92">
        <v>254.24487663470015</v>
      </c>
      <c r="W149" s="92">
        <v>22.164617655682605</v>
      </c>
      <c r="X149" s="92">
        <v>0</v>
      </c>
      <c r="Y149" s="92">
        <v>2790.4794666793587</v>
      </c>
      <c r="Z149" s="92">
        <v>152.34965483488219</v>
      </c>
      <c r="AA149" s="92">
        <v>0</v>
      </c>
      <c r="AB149" s="92">
        <v>0</v>
      </c>
      <c r="AC149" s="93">
        <v>16.278169948137055</v>
      </c>
      <c r="AD149" s="92">
        <v>16.278169948137055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3235.5167857527608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0</v>
      </c>
      <c r="J150" s="1"/>
      <c r="K150" s="49" t="s">
        <v>23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0</v>
      </c>
      <c r="U150" s="96" t="s">
        <v>62</v>
      </c>
      <c r="V150" s="97">
        <v>0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0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97.374331955827941</v>
      </c>
      <c r="C151" s="43">
        <v>1850.196084452077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1947.570416407905</v>
      </c>
      <c r="J151" s="1"/>
      <c r="K151" s="54" t="s">
        <v>24</v>
      </c>
      <c r="L151" s="43">
        <v>97.374331955827941</v>
      </c>
      <c r="M151" s="43">
        <v>1850.196084452077</v>
      </c>
      <c r="N151" s="43">
        <v>0</v>
      </c>
      <c r="O151" s="43">
        <v>0</v>
      </c>
      <c r="P151" s="43">
        <v>13.919803577357383</v>
      </c>
      <c r="Q151" s="43">
        <v>0</v>
      </c>
      <c r="R151" s="44">
        <v>0</v>
      </c>
      <c r="S151" s="45">
        <f t="shared" si="43"/>
        <v>1961.4902199852625</v>
      </c>
      <c r="U151" s="100" t="s">
        <v>24</v>
      </c>
      <c r="V151" s="92">
        <v>97.374331955827941</v>
      </c>
      <c r="W151" s="92">
        <v>0</v>
      </c>
      <c r="X151" s="92">
        <v>0</v>
      </c>
      <c r="Y151" s="92">
        <v>1850.196084452077</v>
      </c>
      <c r="Z151" s="92">
        <v>0</v>
      </c>
      <c r="AA151" s="92">
        <v>0</v>
      </c>
      <c r="AB151" s="92">
        <v>13.919803577357383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1961.4902199852625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2575.2433455710379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2575.2433455710379</v>
      </c>
      <c r="J152" s="1"/>
      <c r="K152" s="49" t="s">
        <v>22</v>
      </c>
      <c r="L152" s="50">
        <v>0</v>
      </c>
      <c r="M152" s="50">
        <v>2575.2433455710379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2575.2433455710379</v>
      </c>
      <c r="U152" s="96" t="s">
        <v>63</v>
      </c>
      <c r="V152" s="97">
        <v>0</v>
      </c>
      <c r="W152" s="97">
        <v>0</v>
      </c>
      <c r="X152" s="97">
        <v>0</v>
      </c>
      <c r="Y152" s="97">
        <v>2575.2433455710379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2575.2433455710379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0</v>
      </c>
      <c r="J153" s="1"/>
      <c r="K153" s="55" t="s">
        <v>66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0</v>
      </c>
      <c r="U153" s="101" t="s">
        <v>64</v>
      </c>
      <c r="V153" s="92">
        <v>0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0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0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0</v>
      </c>
      <c r="J154" s="1"/>
      <c r="K154" s="59" t="s">
        <v>25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0</v>
      </c>
      <c r="U154" s="102" t="s">
        <v>68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0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1592.8596889411576</v>
      </c>
      <c r="C158" s="75">
        <f t="shared" ref="C158:H158" si="46">SUM(C137:C153)</f>
        <v>12962.198707924676</v>
      </c>
      <c r="D158" s="75">
        <f t="shared" si="46"/>
        <v>11590.753367806545</v>
      </c>
      <c r="E158" s="75">
        <f t="shared" si="46"/>
        <v>14695.035348520007</v>
      </c>
      <c r="F158" s="75">
        <f t="shared" si="46"/>
        <v>0</v>
      </c>
      <c r="G158" s="75">
        <f t="shared" si="46"/>
        <v>418.70775686724954</v>
      </c>
      <c r="H158" s="76">
        <f t="shared" si="46"/>
        <v>0</v>
      </c>
      <c r="I158" s="41">
        <f t="shared" si="42"/>
        <v>41259.554870059634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1592.8596889411576</v>
      </c>
      <c r="M158" s="75">
        <f t="shared" ref="M158:R158" si="47">SUM(M137:M153)</f>
        <v>12962.198707924676</v>
      </c>
      <c r="N158" s="75">
        <f t="shared" si="47"/>
        <v>11590.753367806545</v>
      </c>
      <c r="O158" s="75">
        <f t="shared" si="47"/>
        <v>14695.035348520007</v>
      </c>
      <c r="P158" s="75">
        <f t="shared" si="47"/>
        <v>252.78542026546393</v>
      </c>
      <c r="Q158" s="75">
        <f t="shared" si="47"/>
        <v>418.70775686724954</v>
      </c>
      <c r="R158" s="76">
        <f t="shared" si="47"/>
        <v>0</v>
      </c>
      <c r="S158" s="78">
        <f>SUM(L158:R158)</f>
        <v>41512.340290325097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1216.3761495810595</v>
      </c>
      <c r="W158" s="111">
        <f t="shared" ref="W158:AH158" si="48">SUM(W137:W153)</f>
        <v>348.96556318576899</v>
      </c>
      <c r="X158" s="111">
        <f t="shared" si="48"/>
        <v>418.70775686724954</v>
      </c>
      <c r="Y158" s="111">
        <f t="shared" si="48"/>
        <v>12962.198707924676</v>
      </c>
      <c r="Z158" s="111">
        <f t="shared" si="48"/>
        <v>11573.583009738422</v>
      </c>
      <c r="AA158" s="111">
        <f t="shared" si="48"/>
        <v>14493.223173551003</v>
      </c>
      <c r="AB158" s="111">
        <f t="shared" si="48"/>
        <v>252.78542026546393</v>
      </c>
      <c r="AC158" s="111">
        <f t="shared" si="48"/>
        <v>246.5005092114539</v>
      </c>
      <c r="AD158" s="112">
        <f t="shared" si="48"/>
        <v>27.51797617432937</v>
      </c>
      <c r="AE158" s="112">
        <f t="shared" si="48"/>
        <v>26.876789650169691</v>
      </c>
      <c r="AF158" s="112">
        <f t="shared" si="48"/>
        <v>0</v>
      </c>
      <c r="AG158" s="112">
        <f t="shared" si="48"/>
        <v>17.170358068121629</v>
      </c>
      <c r="AH158" s="112">
        <f t="shared" si="48"/>
        <v>174.9353853188332</v>
      </c>
      <c r="AI158" s="113">
        <f t="shared" si="44"/>
        <v>41512.340290325097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3.8605837943662125E-2</v>
      </c>
      <c r="C159" s="114">
        <f t="shared" ref="C159:I159" si="49">C158/$I158</f>
        <v>0.31416234975745733</v>
      </c>
      <c r="D159" s="114">
        <f t="shared" si="49"/>
        <v>0.28092288936004683</v>
      </c>
      <c r="E159" s="114">
        <f t="shared" si="49"/>
        <v>0.35616078250964339</v>
      </c>
      <c r="F159" s="114">
        <f t="shared" si="49"/>
        <v>0</v>
      </c>
      <c r="G159" s="114">
        <f t="shared" si="49"/>
        <v>1.0148140429190345E-2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3.8370751391060234E-2</v>
      </c>
      <c r="M159" s="82">
        <f t="shared" ref="M159:S159" si="50">M158/$S158</f>
        <v>0.31224928821817488</v>
      </c>
      <c r="N159" s="82">
        <f t="shared" si="50"/>
        <v>0.27921223633127462</v>
      </c>
      <c r="O159" s="82">
        <f t="shared" si="50"/>
        <v>0.35399197553660555</v>
      </c>
      <c r="P159" s="82">
        <f t="shared" si="50"/>
        <v>6.0894042228782346E-3</v>
      </c>
      <c r="Q159" s="82">
        <f t="shared" si="50"/>
        <v>1.0086344300006472E-2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2.9481077859706474E-2</v>
      </c>
      <c r="W159" s="118">
        <f t="shared" ref="W159:AC159" si="51">W158/$I158</f>
        <v>8.4578121185451514E-3</v>
      </c>
      <c r="X159" s="118">
        <f t="shared" si="51"/>
        <v>1.0148140429190345E-2</v>
      </c>
      <c r="Y159" s="118">
        <f t="shared" si="51"/>
        <v>0.31416234975745733</v>
      </c>
      <c r="Z159" s="118">
        <f t="shared" si="51"/>
        <v>0.28050673465061776</v>
      </c>
      <c r="AA159" s="118">
        <f t="shared" si="51"/>
        <v>0.35126949913044603</v>
      </c>
      <c r="AB159" s="118">
        <f t="shared" si="51"/>
        <v>6.1267122503277397E-3</v>
      </c>
      <c r="AC159" s="118">
        <f t="shared" si="51"/>
        <v>5.9743860540368843E-3</v>
      </c>
      <c r="AD159" s="118">
        <f t="shared" ref="AD159:AH159" si="52">AD158/$AI158</f>
        <v>6.6288664965349431E-4</v>
      </c>
      <c r="AE159" s="118">
        <f t="shared" si="52"/>
        <v>6.4744096483603018E-4</v>
      </c>
      <c r="AF159" s="118">
        <f t="shared" si="52"/>
        <v>0</v>
      </c>
      <c r="AG159" s="118">
        <f t="shared" si="52"/>
        <v>4.1362057518408251E-4</v>
      </c>
      <c r="AH159" s="118">
        <f t="shared" si="52"/>
        <v>4.2140574126967199E-3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9.0340119360896728E-5</v>
      </c>
      <c r="E163" s="39">
        <v>0</v>
      </c>
      <c r="F163" s="235"/>
      <c r="G163" s="39">
        <v>0</v>
      </c>
      <c r="H163" s="40">
        <v>0</v>
      </c>
      <c r="I163" s="41">
        <f>SUM(B163:H163)</f>
        <v>9.0340119360896728E-5</v>
      </c>
      <c r="J163" s="1"/>
      <c r="K163" s="88" t="s">
        <v>7</v>
      </c>
      <c r="L163" s="39">
        <v>0</v>
      </c>
      <c r="M163" s="39">
        <v>0</v>
      </c>
      <c r="N163" s="39">
        <v>9.0340119360896728E-5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9.0340119360896728E-5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9.0340119360896728E-5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9.0340119360896728E-5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148.8202530117473</v>
      </c>
      <c r="E165" s="43">
        <v>0</v>
      </c>
      <c r="F165" s="236"/>
      <c r="G165" s="43">
        <v>0</v>
      </c>
      <c r="H165" s="53">
        <v>0</v>
      </c>
      <c r="I165" s="41">
        <f t="shared" si="53"/>
        <v>148.8202530117473</v>
      </c>
      <c r="J165" s="1"/>
      <c r="K165" s="54" t="s">
        <v>10</v>
      </c>
      <c r="L165" s="43">
        <v>0</v>
      </c>
      <c r="M165" s="43">
        <v>0</v>
      </c>
      <c r="N165" s="43">
        <v>148.8202530117473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148.8202530117473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148.8202530117473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148.8202530117473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227.8107543547828</v>
      </c>
      <c r="C167" s="43">
        <v>0</v>
      </c>
      <c r="D167" s="43">
        <v>0</v>
      </c>
      <c r="E167" s="43">
        <v>0</v>
      </c>
      <c r="F167" s="236"/>
      <c r="G167" s="43">
        <v>0</v>
      </c>
      <c r="H167" s="53">
        <v>0</v>
      </c>
      <c r="I167" s="41">
        <f t="shared" si="53"/>
        <v>227.8107543547828</v>
      </c>
      <c r="J167" s="1"/>
      <c r="K167" s="54" t="s">
        <v>16</v>
      </c>
      <c r="L167" s="43">
        <v>227.8107543547828</v>
      </c>
      <c r="M167" s="43">
        <v>0</v>
      </c>
      <c r="N167" s="43">
        <v>0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227.8107543547828</v>
      </c>
      <c r="U167" s="100" t="s">
        <v>16</v>
      </c>
      <c r="V167" s="92">
        <v>227.8107543547828</v>
      </c>
      <c r="W167" s="92">
        <v>0</v>
      </c>
      <c r="X167" s="92">
        <v>0</v>
      </c>
      <c r="Y167" s="92">
        <v>0</v>
      </c>
      <c r="Z167" s="92">
        <v>0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227.8107543547828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12.900098737404763</v>
      </c>
      <c r="C168" s="46">
        <v>0</v>
      </c>
      <c r="D168" s="46">
        <v>3.00096906611091E-2</v>
      </c>
      <c r="E168" s="46">
        <v>0</v>
      </c>
      <c r="F168" s="236"/>
      <c r="G168" s="46">
        <v>0</v>
      </c>
      <c r="H168" s="47">
        <v>0</v>
      </c>
      <c r="I168" s="48">
        <f t="shared" si="53"/>
        <v>12.930108428065871</v>
      </c>
      <c r="J168" s="1"/>
      <c r="K168" s="49" t="s">
        <v>15</v>
      </c>
      <c r="L168" s="50">
        <v>12.900098737404763</v>
      </c>
      <c r="M168" s="50">
        <v>0</v>
      </c>
      <c r="N168" s="50">
        <v>3.00096906611091E-2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12.930108428065871</v>
      </c>
      <c r="U168" s="96" t="s">
        <v>59</v>
      </c>
      <c r="V168" s="97">
        <v>12.900098737404763</v>
      </c>
      <c r="W168" s="97">
        <v>0</v>
      </c>
      <c r="X168" s="97">
        <v>0</v>
      </c>
      <c r="Y168" s="97">
        <v>0</v>
      </c>
      <c r="Z168" s="97">
        <v>3.00096906611091E-2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12.930108428065871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6.8976587280266779</v>
      </c>
      <c r="F169" s="236"/>
      <c r="G169" s="43">
        <v>0</v>
      </c>
      <c r="H169" s="53">
        <v>0</v>
      </c>
      <c r="I169" s="41">
        <f t="shared" si="53"/>
        <v>6.8976587280266779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6.8976587280266779</v>
      </c>
      <c r="P169" s="43">
        <v>101.28020928695469</v>
      </c>
      <c r="Q169" s="43">
        <v>0</v>
      </c>
      <c r="R169" s="44">
        <v>0</v>
      </c>
      <c r="S169" s="45">
        <f t="shared" si="54"/>
        <v>108.17786801498137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3.4589757662893921</v>
      </c>
      <c r="AB169" s="92">
        <v>101.28020928695469</v>
      </c>
      <c r="AC169" s="93">
        <v>3.4386829617372858</v>
      </c>
      <c r="AD169" s="92">
        <v>0</v>
      </c>
      <c r="AE169" s="92">
        <v>0</v>
      </c>
      <c r="AF169" s="92">
        <v>0</v>
      </c>
      <c r="AG169" s="92">
        <v>0</v>
      </c>
      <c r="AH169" s="92">
        <v>3.4386829617372858</v>
      </c>
      <c r="AI169" s="95">
        <f t="shared" si="55"/>
        <v>108.17786801498137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10.219066030739715</v>
      </c>
      <c r="Q170" s="50">
        <v>0</v>
      </c>
      <c r="R170" s="51">
        <v>0</v>
      </c>
      <c r="S170" s="52">
        <f t="shared" si="54"/>
        <v>10.219066030739715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10.219066030739715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10.219066030739715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3.9968188530862592</v>
      </c>
      <c r="E171" s="43">
        <v>0</v>
      </c>
      <c r="F171" s="236"/>
      <c r="G171" s="43">
        <v>0</v>
      </c>
      <c r="H171" s="53">
        <v>0</v>
      </c>
      <c r="I171" s="41">
        <f t="shared" si="53"/>
        <v>3.9968188530862592</v>
      </c>
      <c r="J171" s="1"/>
      <c r="K171" s="54" t="s">
        <v>61</v>
      </c>
      <c r="L171" s="43">
        <v>0</v>
      </c>
      <c r="M171" s="43">
        <v>0</v>
      </c>
      <c r="N171" s="43">
        <v>3.9968188530862592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3.9968188530862592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3.9968188530862592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3.9968188530862592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10.992168597252256</v>
      </c>
      <c r="C172" s="46">
        <v>0</v>
      </c>
      <c r="D172" s="46">
        <v>16.623404541315999</v>
      </c>
      <c r="E172" s="46">
        <v>1.0105650506022936E-2</v>
      </c>
      <c r="F172" s="236"/>
      <c r="G172" s="46">
        <v>0</v>
      </c>
      <c r="H172" s="47">
        <v>0</v>
      </c>
      <c r="I172" s="48">
        <f t="shared" si="53"/>
        <v>27.625678789074279</v>
      </c>
      <c r="J172" s="1"/>
      <c r="K172" s="49" t="s">
        <v>17</v>
      </c>
      <c r="L172" s="50">
        <v>10.992168597252256</v>
      </c>
      <c r="M172" s="50">
        <v>0</v>
      </c>
      <c r="N172" s="50">
        <v>16.623404541315999</v>
      </c>
      <c r="O172" s="50">
        <v>1.0105650506022936E-2</v>
      </c>
      <c r="P172" s="50">
        <v>5.5865656867713838E-2</v>
      </c>
      <c r="Q172" s="50">
        <v>0</v>
      </c>
      <c r="R172" s="51">
        <v>0</v>
      </c>
      <c r="S172" s="52">
        <f t="shared" si="54"/>
        <v>27.681544445941991</v>
      </c>
      <c r="U172" s="96" t="s">
        <v>17</v>
      </c>
      <c r="V172" s="97">
        <v>10.992168597252256</v>
      </c>
      <c r="W172" s="97">
        <v>0</v>
      </c>
      <c r="X172" s="97">
        <v>0</v>
      </c>
      <c r="Y172" s="97">
        <v>0</v>
      </c>
      <c r="Z172" s="97">
        <v>16.623404541315999</v>
      </c>
      <c r="AA172" s="97">
        <v>0</v>
      </c>
      <c r="AB172" s="97">
        <v>5.5865656867713838E-2</v>
      </c>
      <c r="AC172" s="98">
        <v>1.0105650506022936E-2</v>
      </c>
      <c r="AD172" s="97">
        <v>0</v>
      </c>
      <c r="AE172" s="97">
        <v>0</v>
      </c>
      <c r="AF172" s="97">
        <v>0</v>
      </c>
      <c r="AG172" s="97">
        <v>0</v>
      </c>
      <c r="AH172" s="97">
        <v>1.0105650506022936E-2</v>
      </c>
      <c r="AI172" s="99">
        <f t="shared" si="55"/>
        <v>27.681544445941991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1110.2127844326283</v>
      </c>
      <c r="C173" s="43">
        <v>13.239755192919185</v>
      </c>
      <c r="D173" s="43">
        <v>3141.1896227467387</v>
      </c>
      <c r="E173" s="43">
        <v>0</v>
      </c>
      <c r="F173" s="236"/>
      <c r="G173" s="43">
        <v>0</v>
      </c>
      <c r="H173" s="53">
        <v>0</v>
      </c>
      <c r="I173" s="41">
        <f t="shared" si="53"/>
        <v>4264.6421623722863</v>
      </c>
      <c r="J173" s="1"/>
      <c r="K173" s="54" t="s">
        <v>19</v>
      </c>
      <c r="L173" s="43">
        <v>1110.2127844326283</v>
      </c>
      <c r="M173" s="43">
        <v>13.239755192919185</v>
      </c>
      <c r="N173" s="43">
        <v>3141.1896227467387</v>
      </c>
      <c r="O173" s="43">
        <v>0</v>
      </c>
      <c r="P173" s="43">
        <v>0</v>
      </c>
      <c r="Q173" s="43">
        <v>0</v>
      </c>
      <c r="R173" s="44">
        <v>0</v>
      </c>
      <c r="S173" s="45">
        <f t="shared" si="54"/>
        <v>4264.6421623722863</v>
      </c>
      <c r="U173" s="100" t="s">
        <v>89</v>
      </c>
      <c r="V173" s="92">
        <v>1110.2127844326283</v>
      </c>
      <c r="W173" s="92">
        <v>0</v>
      </c>
      <c r="X173" s="92">
        <v>0</v>
      </c>
      <c r="Y173" s="92">
        <v>13.239755192919185</v>
      </c>
      <c r="Z173" s="92">
        <v>3141.1896227467387</v>
      </c>
      <c r="AA173" s="92">
        <v>0</v>
      </c>
      <c r="AB173" s="92">
        <v>0</v>
      </c>
      <c r="AC173" s="93">
        <v>0</v>
      </c>
      <c r="AD173" s="92">
        <v>0</v>
      </c>
      <c r="AE173" s="92">
        <v>0</v>
      </c>
      <c r="AF173" s="92">
        <v>0</v>
      </c>
      <c r="AG173" s="92">
        <v>0</v>
      </c>
      <c r="AH173" s="92">
        <v>0</v>
      </c>
      <c r="AI173" s="95">
        <f t="shared" si="55"/>
        <v>4264.6421623722863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25.929292998687135</v>
      </c>
      <c r="C174" s="46">
        <v>22.703551682968474</v>
      </c>
      <c r="D174" s="46">
        <v>2229.0883146459214</v>
      </c>
      <c r="E174" s="46">
        <v>1175.8058100314618</v>
      </c>
      <c r="F174" s="236"/>
      <c r="G174" s="46">
        <v>119.83554026533119</v>
      </c>
      <c r="H174" s="47">
        <v>0.21457083609063277</v>
      </c>
      <c r="I174" s="48">
        <f t="shared" si="53"/>
        <v>3573.5770804604608</v>
      </c>
      <c r="J174" s="1"/>
      <c r="K174" s="49" t="s">
        <v>27</v>
      </c>
      <c r="L174" s="50">
        <v>25.929292998687135</v>
      </c>
      <c r="M174" s="50">
        <v>22.703551682968474</v>
      </c>
      <c r="N174" s="50">
        <v>2229.0883146459214</v>
      </c>
      <c r="O174" s="50">
        <v>1175.8058100314618</v>
      </c>
      <c r="P174" s="50">
        <v>0</v>
      </c>
      <c r="Q174" s="50">
        <v>119.83554026533119</v>
      </c>
      <c r="R174" s="51">
        <v>0.21457083609063277</v>
      </c>
      <c r="S174" s="52">
        <f t="shared" si="54"/>
        <v>3573.5770804604608</v>
      </c>
      <c r="U174" s="96" t="s">
        <v>27</v>
      </c>
      <c r="V174" s="97">
        <v>24.411837440848764</v>
      </c>
      <c r="W174" s="97">
        <v>0.66219100417519483</v>
      </c>
      <c r="X174" s="97">
        <v>119.83554026533119</v>
      </c>
      <c r="Y174" s="97">
        <v>22.703551682968474</v>
      </c>
      <c r="Z174" s="97">
        <v>2228.9961145420143</v>
      </c>
      <c r="AA174" s="97">
        <v>1175.8054128122442</v>
      </c>
      <c r="AB174" s="97">
        <v>0</v>
      </c>
      <c r="AC174" s="98">
        <v>1.1624327128785359</v>
      </c>
      <c r="AD174" s="97">
        <v>0.85526455366317466</v>
      </c>
      <c r="AE174" s="97">
        <v>3.9721921762322964E-4</v>
      </c>
      <c r="AF174" s="97">
        <v>0.21457083609063277</v>
      </c>
      <c r="AG174" s="97">
        <v>9.2200103907105244E-2</v>
      </c>
      <c r="AH174" s="97">
        <v>0</v>
      </c>
      <c r="AI174" s="99">
        <f t="shared" si="55"/>
        <v>3573.5770804604608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55.187585775468335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55.187585775468335</v>
      </c>
      <c r="J175" s="1"/>
      <c r="K175" s="54" t="s">
        <v>26</v>
      </c>
      <c r="L175" s="43">
        <v>55.187585775468335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55.187585775468335</v>
      </c>
      <c r="U175" s="100" t="s">
        <v>26</v>
      </c>
      <c r="V175" s="92">
        <v>55.187585775468335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55.187585775468335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45.654591851333059</v>
      </c>
      <c r="C177" s="43">
        <v>0</v>
      </c>
      <c r="D177" s="43">
        <v>0</v>
      </c>
      <c r="E177" s="43">
        <v>0</v>
      </c>
      <c r="F177" s="236"/>
      <c r="G177" s="43">
        <v>0</v>
      </c>
      <c r="H177" s="53">
        <v>0</v>
      </c>
      <c r="I177" s="41">
        <f t="shared" si="53"/>
        <v>45.654591851333059</v>
      </c>
      <c r="J177" s="1"/>
      <c r="K177" s="54" t="s">
        <v>24</v>
      </c>
      <c r="L177" s="43">
        <v>45.654591851333059</v>
      </c>
      <c r="M177" s="43">
        <v>0</v>
      </c>
      <c r="N177" s="43">
        <v>0</v>
      </c>
      <c r="O177" s="43">
        <v>0</v>
      </c>
      <c r="P177" s="43">
        <v>6.1096945598062273</v>
      </c>
      <c r="Q177" s="43">
        <v>0</v>
      </c>
      <c r="R177" s="44">
        <v>0</v>
      </c>
      <c r="S177" s="45">
        <f t="shared" si="54"/>
        <v>51.764286411139288</v>
      </c>
      <c r="U177" s="100" t="s">
        <v>24</v>
      </c>
      <c r="V177" s="92">
        <v>45.654591851333059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6.1096945598062273</v>
      </c>
      <c r="AC177" s="93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5">
        <f t="shared" si="55"/>
        <v>51.764286411139288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127.55595588800001</v>
      </c>
      <c r="C178" s="46">
        <v>31.888988972000003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159.44494486000002</v>
      </c>
      <c r="J178" s="1"/>
      <c r="K178" s="49" t="s">
        <v>22</v>
      </c>
      <c r="L178" s="50">
        <v>127.55595588800001</v>
      </c>
      <c r="M178" s="50">
        <v>31.888988972000003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159.44494486000002</v>
      </c>
      <c r="U178" s="96" t="s">
        <v>63</v>
      </c>
      <c r="V178" s="97">
        <v>127.55595588800001</v>
      </c>
      <c r="W178" s="97">
        <v>0</v>
      </c>
      <c r="X178" s="97">
        <v>0</v>
      </c>
      <c r="Y178" s="97">
        <v>31.888988972000003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159.44494486000002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1616.2432326355563</v>
      </c>
      <c r="C184" s="75">
        <f t="shared" ref="C184:H184" si="57">SUM(C163:C179)</f>
        <v>67.832295847887664</v>
      </c>
      <c r="D184" s="75">
        <f t="shared" si="57"/>
        <v>5539.7485138295906</v>
      </c>
      <c r="E184" s="75">
        <f t="shared" si="57"/>
        <v>1182.7135744099944</v>
      </c>
      <c r="F184" s="75">
        <f t="shared" si="57"/>
        <v>0</v>
      </c>
      <c r="G184" s="75">
        <f t="shared" si="57"/>
        <v>119.83554026533119</v>
      </c>
      <c r="H184" s="76">
        <f t="shared" si="57"/>
        <v>0.21457083609063277</v>
      </c>
      <c r="I184" s="41">
        <f t="shared" si="53"/>
        <v>8526.5877278244516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1616.2432326355563</v>
      </c>
      <c r="M184" s="75">
        <f t="shared" ref="M184:R184" si="58">SUM(M163:M179)</f>
        <v>67.832295847887664</v>
      </c>
      <c r="N184" s="75">
        <f t="shared" si="58"/>
        <v>5539.7485138295906</v>
      </c>
      <c r="O184" s="75">
        <f t="shared" si="58"/>
        <v>1182.7135744099944</v>
      </c>
      <c r="P184" s="75">
        <f t="shared" si="58"/>
        <v>117.66483553436834</v>
      </c>
      <c r="Q184" s="75">
        <f t="shared" si="58"/>
        <v>119.83554026533119</v>
      </c>
      <c r="R184" s="76">
        <f t="shared" si="58"/>
        <v>0.21457083609063277</v>
      </c>
      <c r="S184" s="78">
        <f t="shared" si="54"/>
        <v>8644.2525633588193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1614.725777077718</v>
      </c>
      <c r="W184" s="111">
        <f t="shared" ref="W184:AH184" si="59">SUM(W163:W179)</f>
        <v>0.66219100417519483</v>
      </c>
      <c r="X184" s="111">
        <f t="shared" si="59"/>
        <v>119.83554026533119</v>
      </c>
      <c r="Y184" s="111">
        <f t="shared" si="59"/>
        <v>67.832295847887664</v>
      </c>
      <c r="Z184" s="111">
        <f t="shared" si="59"/>
        <v>5539.6563137256835</v>
      </c>
      <c r="AA184" s="111">
        <f t="shared" si="59"/>
        <v>1179.2643885785335</v>
      </c>
      <c r="AB184" s="111">
        <f t="shared" si="59"/>
        <v>117.66483553436834</v>
      </c>
      <c r="AC184" s="111">
        <f t="shared" si="59"/>
        <v>4.6112213251218446</v>
      </c>
      <c r="AD184" s="112">
        <f t="shared" si="59"/>
        <v>0.85526455366317466</v>
      </c>
      <c r="AE184" s="112">
        <f t="shared" si="59"/>
        <v>3.9721921762322964E-4</v>
      </c>
      <c r="AF184" s="112">
        <f t="shared" si="59"/>
        <v>0.21457083609063277</v>
      </c>
      <c r="AG184" s="112">
        <f t="shared" si="59"/>
        <v>9.2200103907105244E-2</v>
      </c>
      <c r="AH184" s="112">
        <f t="shared" si="59"/>
        <v>3.4487886122433089</v>
      </c>
      <c r="AI184" s="113">
        <f t="shared" si="55"/>
        <v>8644.2525633588175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0.18955334586675726</v>
      </c>
      <c r="C185" s="114">
        <f t="shared" ref="C185:I185" si="60">C184/$I184</f>
        <v>7.9553859073698864E-3</v>
      </c>
      <c r="D185" s="114">
        <f t="shared" si="60"/>
        <v>0.64970286950217671</v>
      </c>
      <c r="E185" s="114">
        <f t="shared" si="60"/>
        <v>0.13870889647338003</v>
      </c>
      <c r="F185" s="114">
        <f t="shared" si="60"/>
        <v>0</v>
      </c>
      <c r="G185" s="114">
        <f t="shared" si="60"/>
        <v>1.4054337337581945E-2</v>
      </c>
      <c r="H185" s="115">
        <f t="shared" si="60"/>
        <v>2.5164912734133125E-5</v>
      </c>
      <c r="I185" s="116">
        <f t="shared" si="60"/>
        <v>1</v>
      </c>
      <c r="J185"/>
      <c r="K185" s="81" t="s">
        <v>87</v>
      </c>
      <c r="L185" s="82">
        <f>L184/$S184</f>
        <v>0.18697316173829462</v>
      </c>
      <c r="M185" s="82">
        <f t="shared" ref="M185:S185" si="61">M184/$S184</f>
        <v>7.8470978665540845E-3</v>
      </c>
      <c r="N185" s="82">
        <f t="shared" si="61"/>
        <v>0.64085916893629735</v>
      </c>
      <c r="O185" s="82">
        <f t="shared" si="61"/>
        <v>0.13682080269418204</v>
      </c>
      <c r="P185" s="82">
        <f t="shared" si="61"/>
        <v>1.3611915509401587E-2</v>
      </c>
      <c r="Q185" s="82">
        <f t="shared" si="61"/>
        <v>1.3863030885202153E-2</v>
      </c>
      <c r="R185" s="83">
        <f t="shared" si="61"/>
        <v>2.4822370068194642E-5</v>
      </c>
      <c r="S185" s="84">
        <f t="shared" si="61"/>
        <v>1</v>
      </c>
      <c r="U185" s="117" t="s">
        <v>87</v>
      </c>
      <c r="V185" s="118">
        <f>V184/$I184</f>
        <v>0.18937537836014423</v>
      </c>
      <c r="W185" s="118">
        <f t="shared" ref="W185:AC185" si="62">W184/$I184</f>
        <v>7.7661900083933344E-5</v>
      </c>
      <c r="X185" s="118">
        <f t="shared" si="62"/>
        <v>1.4054337337581945E-2</v>
      </c>
      <c r="Y185" s="118">
        <f t="shared" si="62"/>
        <v>7.9553859073698864E-3</v>
      </c>
      <c r="Z185" s="118">
        <f t="shared" si="62"/>
        <v>0.6496920562546209</v>
      </c>
      <c r="AA185" s="118">
        <f t="shared" si="62"/>
        <v>0.13830437523445518</v>
      </c>
      <c r="AB185" s="118">
        <f t="shared" si="62"/>
        <v>1.3799756630709103E-2</v>
      </c>
      <c r="AC185" s="118">
        <f t="shared" si="62"/>
        <v>5.4080500574388529E-4</v>
      </c>
      <c r="AD185" s="118">
        <f t="shared" ref="AD185:AH185" si="63">AD184/$AI184</f>
        <v>9.8940255087925431E-5</v>
      </c>
      <c r="AE185" s="118">
        <f t="shared" si="63"/>
        <v>4.5951829231246548E-8</v>
      </c>
      <c r="AF185" s="118">
        <f t="shared" si="63"/>
        <v>2.4822370068194649E-5</v>
      </c>
      <c r="AG185" s="118">
        <f t="shared" si="63"/>
        <v>1.0666058543675857E-5</v>
      </c>
      <c r="AH185" s="118">
        <f t="shared" si="63"/>
        <v>3.989689781696111E-4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775.43919684685045</v>
      </c>
      <c r="C189" s="39">
        <v>0</v>
      </c>
      <c r="D189" s="39">
        <v>0</v>
      </c>
      <c r="E189" s="39">
        <v>0</v>
      </c>
      <c r="F189" s="235"/>
      <c r="G189" s="39">
        <v>0</v>
      </c>
      <c r="H189" s="40">
        <v>0</v>
      </c>
      <c r="I189" s="41">
        <f>SUM(B189:H189)</f>
        <v>775.43919684685045</v>
      </c>
      <c r="J189" s="1"/>
      <c r="K189" s="88" t="s">
        <v>7</v>
      </c>
      <c r="L189" s="39">
        <v>775.43919684685045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775.43919684685045</v>
      </c>
      <c r="U189" s="91" t="s">
        <v>7</v>
      </c>
      <c r="V189" s="92">
        <v>775.43919684685045</v>
      </c>
      <c r="W189" s="92">
        <v>0</v>
      </c>
      <c r="X189" s="92">
        <v>0</v>
      </c>
      <c r="Y189" s="92">
        <v>0</v>
      </c>
      <c r="Z189" s="92">
        <v>0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775.43919684685045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1941.8218042322446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1941.8218042322446</v>
      </c>
      <c r="J190" s="1"/>
      <c r="K190" s="49" t="s">
        <v>8</v>
      </c>
      <c r="L190" s="50">
        <v>0</v>
      </c>
      <c r="M190" s="50">
        <v>0</v>
      </c>
      <c r="N190" s="50">
        <v>1941.8218042322446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1941.8218042322446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1941.8218042322446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1941.8218042322446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3.4963293348479731</v>
      </c>
      <c r="E191" s="43">
        <v>0</v>
      </c>
      <c r="F191" s="236"/>
      <c r="G191" s="43">
        <v>0</v>
      </c>
      <c r="H191" s="53">
        <v>0</v>
      </c>
      <c r="I191" s="41">
        <f t="shared" si="64"/>
        <v>3.4963293348479731</v>
      </c>
      <c r="J191" s="1"/>
      <c r="K191" s="54" t="s">
        <v>10</v>
      </c>
      <c r="L191" s="43">
        <v>0</v>
      </c>
      <c r="M191" s="43">
        <v>0</v>
      </c>
      <c r="N191" s="43">
        <v>3.4963293348479731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3.4963293348479731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3.4963293348479731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3.4963293348479731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1524.2246682274958</v>
      </c>
      <c r="E192" s="46">
        <v>0</v>
      </c>
      <c r="F192" s="236"/>
      <c r="G192" s="46">
        <v>0</v>
      </c>
      <c r="H192" s="47">
        <v>0</v>
      </c>
      <c r="I192" s="48">
        <f t="shared" si="64"/>
        <v>1524.2246682274958</v>
      </c>
      <c r="J192" s="1"/>
      <c r="K192" s="49" t="s">
        <v>58</v>
      </c>
      <c r="L192" s="50">
        <v>0</v>
      </c>
      <c r="M192" s="50">
        <v>0</v>
      </c>
      <c r="N192" s="50">
        <v>1524.2246682274958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1524.2246682274958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1524.2246682274958</v>
      </c>
      <c r="AA192" s="97">
        <v>0</v>
      </c>
      <c r="AB192" s="97">
        <v>0</v>
      </c>
      <c r="AC192" s="98">
        <v>0</v>
      </c>
      <c r="AD192" s="97">
        <v>0</v>
      </c>
      <c r="AE192" s="97">
        <v>0</v>
      </c>
      <c r="AF192" s="97">
        <v>0</v>
      </c>
      <c r="AG192" s="97">
        <v>0</v>
      </c>
      <c r="AH192" s="97">
        <v>0</v>
      </c>
      <c r="AI192" s="99">
        <f t="shared" si="66"/>
        <v>1524.2246682274958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42.926866512983317</v>
      </c>
      <c r="C193" s="43">
        <v>0</v>
      </c>
      <c r="D193" s="43">
        <v>722.35669913499396</v>
      </c>
      <c r="E193" s="43">
        <v>0</v>
      </c>
      <c r="F193" s="236"/>
      <c r="G193" s="43">
        <v>0</v>
      </c>
      <c r="H193" s="53">
        <v>0</v>
      </c>
      <c r="I193" s="41">
        <f t="shared" si="64"/>
        <v>765.2835656479773</v>
      </c>
      <c r="J193" s="1"/>
      <c r="K193" s="54" t="s">
        <v>16</v>
      </c>
      <c r="L193" s="43">
        <v>42.926866512983317</v>
      </c>
      <c r="M193" s="43">
        <v>0</v>
      </c>
      <c r="N193" s="43">
        <v>722.35669913499396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765.2835656479773</v>
      </c>
      <c r="U193" s="100" t="s">
        <v>16</v>
      </c>
      <c r="V193" s="92">
        <v>42.926866512983317</v>
      </c>
      <c r="W193" s="92">
        <v>0</v>
      </c>
      <c r="X193" s="92">
        <v>0</v>
      </c>
      <c r="Y193" s="92">
        <v>0</v>
      </c>
      <c r="Z193" s="92">
        <v>722.35669913499396</v>
      </c>
      <c r="AA193" s="92">
        <v>0</v>
      </c>
      <c r="AB193" s="92">
        <v>0</v>
      </c>
      <c r="AC193" s="93">
        <v>0</v>
      </c>
      <c r="AD193" s="94">
        <v>0</v>
      </c>
      <c r="AE193" s="94">
        <v>0</v>
      </c>
      <c r="AF193" s="94">
        <v>0</v>
      </c>
      <c r="AG193" s="94">
        <v>0</v>
      </c>
      <c r="AH193" s="94">
        <v>0</v>
      </c>
      <c r="AI193" s="95">
        <f t="shared" si="66"/>
        <v>765.2835656479773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30.313052341272346</v>
      </c>
      <c r="C194" s="46">
        <v>2.9493318198601064</v>
      </c>
      <c r="D194" s="46">
        <v>34.071867733928443</v>
      </c>
      <c r="E194" s="46">
        <v>6.6542453891845152</v>
      </c>
      <c r="F194" s="236"/>
      <c r="G194" s="46">
        <v>0</v>
      </c>
      <c r="H194" s="47">
        <v>0</v>
      </c>
      <c r="I194" s="48">
        <f t="shared" si="64"/>
        <v>73.988497284245412</v>
      </c>
      <c r="J194" s="1"/>
      <c r="K194" s="49" t="s">
        <v>15</v>
      </c>
      <c r="L194" s="50">
        <v>30.313052341272346</v>
      </c>
      <c r="M194" s="50">
        <v>2.9493318198601064</v>
      </c>
      <c r="N194" s="50">
        <v>34.071867733928443</v>
      </c>
      <c r="O194" s="50">
        <v>6.6542453891845152</v>
      </c>
      <c r="P194" s="50">
        <v>0</v>
      </c>
      <c r="Q194" s="50">
        <v>0</v>
      </c>
      <c r="R194" s="51">
        <v>0</v>
      </c>
      <c r="S194" s="52">
        <f t="shared" si="65"/>
        <v>73.988497284245412</v>
      </c>
      <c r="U194" s="96" t="s">
        <v>59</v>
      </c>
      <c r="V194" s="97">
        <v>21.669475929399304</v>
      </c>
      <c r="W194" s="97">
        <v>0</v>
      </c>
      <c r="X194" s="97">
        <v>0</v>
      </c>
      <c r="Y194" s="97">
        <v>2.9493318198601064</v>
      </c>
      <c r="Z194" s="97">
        <v>31.306973737238401</v>
      </c>
      <c r="AA194" s="97">
        <v>4.5491487624406224</v>
      </c>
      <c r="AB194" s="97">
        <v>0</v>
      </c>
      <c r="AC194" s="98">
        <v>13.51356703530697</v>
      </c>
      <c r="AD194" s="97">
        <v>8.64357641187304</v>
      </c>
      <c r="AE194" s="97">
        <v>0</v>
      </c>
      <c r="AF194" s="97">
        <v>0</v>
      </c>
      <c r="AG194" s="97">
        <v>2.7648939966900334</v>
      </c>
      <c r="AH194" s="97">
        <v>2.1050966267438938</v>
      </c>
      <c r="AI194" s="99">
        <f t="shared" si="66"/>
        <v>73.988497284245398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0.10483065738764609</v>
      </c>
      <c r="E195" s="43">
        <v>19.845738782244325</v>
      </c>
      <c r="F195" s="236"/>
      <c r="G195" s="43">
        <v>0</v>
      </c>
      <c r="H195" s="53">
        <v>0</v>
      </c>
      <c r="I195" s="41">
        <f t="shared" si="64"/>
        <v>19.95056943963197</v>
      </c>
      <c r="J195" s="1"/>
      <c r="K195" s="54" t="s">
        <v>60</v>
      </c>
      <c r="L195" s="43">
        <v>0</v>
      </c>
      <c r="M195" s="43">
        <v>0</v>
      </c>
      <c r="N195" s="43">
        <v>0.10483065738764609</v>
      </c>
      <c r="O195" s="43">
        <v>19.845738782244325</v>
      </c>
      <c r="P195" s="43">
        <v>3149.8422763724843</v>
      </c>
      <c r="Q195" s="43">
        <v>0</v>
      </c>
      <c r="R195" s="44">
        <v>0</v>
      </c>
      <c r="S195" s="45">
        <f t="shared" si="65"/>
        <v>3169.7928458121164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2.9449090360657593</v>
      </c>
      <c r="AB195" s="92">
        <v>3149.8422763724843</v>
      </c>
      <c r="AC195" s="93">
        <v>17.00566040356621</v>
      </c>
      <c r="AD195" s="92">
        <v>0</v>
      </c>
      <c r="AE195" s="92">
        <v>1.2810029911540326</v>
      </c>
      <c r="AF195" s="92">
        <v>0</v>
      </c>
      <c r="AG195" s="92">
        <v>0.10483065738764609</v>
      </c>
      <c r="AH195" s="92">
        <v>15.619826755024532</v>
      </c>
      <c r="AI195" s="95">
        <f t="shared" si="66"/>
        <v>3169.7928458121164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/>
      <c r="G196" s="46">
        <v>0</v>
      </c>
      <c r="H196" s="47">
        <v>0</v>
      </c>
      <c r="I196" s="48">
        <f t="shared" si="64"/>
        <v>0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0</v>
      </c>
      <c r="P196" s="50">
        <v>6.3832860756649952</v>
      </c>
      <c r="Q196" s="50">
        <v>0</v>
      </c>
      <c r="R196" s="51">
        <v>0</v>
      </c>
      <c r="S196" s="52">
        <f t="shared" si="65"/>
        <v>6.3832860756649952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6.3832860756649952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6.3832860756649952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0.86461933559986626</v>
      </c>
      <c r="E197" s="43">
        <v>0</v>
      </c>
      <c r="F197" s="236"/>
      <c r="G197" s="43">
        <v>0</v>
      </c>
      <c r="H197" s="53">
        <v>0</v>
      </c>
      <c r="I197" s="41">
        <f t="shared" si="64"/>
        <v>0.86461933559986626</v>
      </c>
      <c r="J197" s="1"/>
      <c r="K197" s="54" t="s">
        <v>61</v>
      </c>
      <c r="L197" s="43">
        <v>0</v>
      </c>
      <c r="M197" s="43">
        <v>0</v>
      </c>
      <c r="N197" s="43">
        <v>0.86461933559986626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0.86461933559986626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0.86461933559986626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0.86461933559986626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82.714332568615887</v>
      </c>
      <c r="C198" s="46">
        <v>0</v>
      </c>
      <c r="D198" s="46">
        <v>16.170584000569768</v>
      </c>
      <c r="E198" s="46">
        <v>0.72791756199797497</v>
      </c>
      <c r="F198" s="236"/>
      <c r="G198" s="46">
        <v>0</v>
      </c>
      <c r="H198" s="47">
        <v>0</v>
      </c>
      <c r="I198" s="48">
        <f t="shared" si="64"/>
        <v>99.612834131183632</v>
      </c>
      <c r="J198" s="1"/>
      <c r="K198" s="49" t="s">
        <v>17</v>
      </c>
      <c r="L198" s="50">
        <v>82.714332568615887</v>
      </c>
      <c r="M198" s="50">
        <v>0</v>
      </c>
      <c r="N198" s="50">
        <v>16.170584000569768</v>
      </c>
      <c r="O198" s="50">
        <v>0.72791756199797497</v>
      </c>
      <c r="P198" s="50">
        <v>0.64400000000000002</v>
      </c>
      <c r="Q198" s="50">
        <v>0</v>
      </c>
      <c r="R198" s="51">
        <v>0</v>
      </c>
      <c r="S198" s="52">
        <f t="shared" si="65"/>
        <v>100.25683413118364</v>
      </c>
      <c r="U198" s="96" t="s">
        <v>17</v>
      </c>
      <c r="V198" s="97">
        <v>82.714332568615887</v>
      </c>
      <c r="W198" s="97">
        <v>0</v>
      </c>
      <c r="X198" s="97">
        <v>0</v>
      </c>
      <c r="Y198" s="97">
        <v>0</v>
      </c>
      <c r="Z198" s="97">
        <v>15.411392082019535</v>
      </c>
      <c r="AA198" s="97">
        <v>0.1252396093539811</v>
      </c>
      <c r="AB198" s="97">
        <v>0.64400000000000002</v>
      </c>
      <c r="AC198" s="98">
        <v>1.3618698711942254</v>
      </c>
      <c r="AD198" s="97">
        <v>0</v>
      </c>
      <c r="AE198" s="97">
        <v>0</v>
      </c>
      <c r="AF198" s="97">
        <v>0</v>
      </c>
      <c r="AG198" s="97">
        <v>0.75919191855023171</v>
      </c>
      <c r="AH198" s="97">
        <v>0.60267795264399371</v>
      </c>
      <c r="AI198" s="99">
        <f t="shared" si="66"/>
        <v>100.25683413118364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677.84008015430777</v>
      </c>
      <c r="C199" s="43">
        <v>548.65329770024277</v>
      </c>
      <c r="D199" s="43">
        <v>13399.457613407838</v>
      </c>
      <c r="E199" s="43">
        <v>0</v>
      </c>
      <c r="F199" s="236"/>
      <c r="G199" s="43">
        <v>0</v>
      </c>
      <c r="H199" s="53">
        <v>0</v>
      </c>
      <c r="I199" s="41">
        <f t="shared" si="64"/>
        <v>14625.950991262389</v>
      </c>
      <c r="J199" s="1"/>
      <c r="K199" s="54" t="s">
        <v>19</v>
      </c>
      <c r="L199" s="43">
        <v>677.84008015430777</v>
      </c>
      <c r="M199" s="43">
        <v>548.65329770024277</v>
      </c>
      <c r="N199" s="43">
        <v>13399.457613407838</v>
      </c>
      <c r="O199" s="43">
        <v>0</v>
      </c>
      <c r="P199" s="43">
        <v>89.238618947368394</v>
      </c>
      <c r="Q199" s="43">
        <v>0</v>
      </c>
      <c r="R199" s="44">
        <v>0</v>
      </c>
      <c r="S199" s="45">
        <f t="shared" si="65"/>
        <v>14715.189610209758</v>
      </c>
      <c r="U199" s="100" t="s">
        <v>89</v>
      </c>
      <c r="V199" s="92">
        <v>658.56647809635297</v>
      </c>
      <c r="W199" s="92">
        <v>0</v>
      </c>
      <c r="X199" s="92">
        <v>0</v>
      </c>
      <c r="Y199" s="92">
        <v>548.65329770024277</v>
      </c>
      <c r="Z199" s="92">
        <v>10887.538176149395</v>
      </c>
      <c r="AA199" s="92">
        <v>0</v>
      </c>
      <c r="AB199" s="92">
        <v>89.238618947368394</v>
      </c>
      <c r="AC199" s="93">
        <v>2531.1930393163971</v>
      </c>
      <c r="AD199" s="92">
        <v>19.273602057954861</v>
      </c>
      <c r="AE199" s="92">
        <v>0</v>
      </c>
      <c r="AF199" s="92">
        <v>0</v>
      </c>
      <c r="AG199" s="92">
        <v>2511.9194372584425</v>
      </c>
      <c r="AH199" s="92">
        <v>0</v>
      </c>
      <c r="AI199" s="95">
        <f t="shared" si="66"/>
        <v>14715.189610209756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207.33496293815662</v>
      </c>
      <c r="C200" s="46">
        <v>98.045037007822671</v>
      </c>
      <c r="D200" s="46">
        <v>2963.9136261151993</v>
      </c>
      <c r="E200" s="46">
        <v>5356.4204500542428</v>
      </c>
      <c r="F200" s="236"/>
      <c r="G200" s="46">
        <v>81.353174971539346</v>
      </c>
      <c r="H200" s="47">
        <v>0</v>
      </c>
      <c r="I200" s="48">
        <f t="shared" si="64"/>
        <v>8707.0672510869608</v>
      </c>
      <c r="J200" s="1"/>
      <c r="K200" s="49" t="s">
        <v>27</v>
      </c>
      <c r="L200" s="50">
        <v>207.33496293815662</v>
      </c>
      <c r="M200" s="50">
        <v>98.045037007822671</v>
      </c>
      <c r="N200" s="50">
        <v>2963.9136261151993</v>
      </c>
      <c r="O200" s="50">
        <v>5356.4204500542428</v>
      </c>
      <c r="P200" s="50">
        <v>0</v>
      </c>
      <c r="Q200" s="50">
        <v>81.353174971539346</v>
      </c>
      <c r="R200" s="51">
        <v>0</v>
      </c>
      <c r="S200" s="52">
        <f t="shared" si="65"/>
        <v>8707.0672510869608</v>
      </c>
      <c r="U200" s="96" t="s">
        <v>27</v>
      </c>
      <c r="V200" s="97">
        <v>18.95253387898212</v>
      </c>
      <c r="W200" s="97">
        <v>167.86939289709744</v>
      </c>
      <c r="X200" s="97">
        <v>81.353174971539346</v>
      </c>
      <c r="Y200" s="97">
        <v>98.045037007822671</v>
      </c>
      <c r="Z200" s="97">
        <v>2959.2624732542467</v>
      </c>
      <c r="AA200" s="97">
        <v>5323.5423994459834</v>
      </c>
      <c r="AB200" s="97">
        <v>0</v>
      </c>
      <c r="AC200" s="98">
        <v>58.042239631288396</v>
      </c>
      <c r="AD200" s="97">
        <v>20.513036162077029</v>
      </c>
      <c r="AE200" s="97">
        <v>24.665988198750252</v>
      </c>
      <c r="AF200" s="97">
        <v>0</v>
      </c>
      <c r="AG200" s="97">
        <v>4.6511528609523838</v>
      </c>
      <c r="AH200" s="97">
        <v>8.2120624095087393</v>
      </c>
      <c r="AI200" s="99">
        <f t="shared" si="66"/>
        <v>8707.067251086959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18.93760204605756</v>
      </c>
      <c r="C201" s="43">
        <v>0.37723448191084014</v>
      </c>
      <c r="D201" s="43">
        <v>1.81270219584951</v>
      </c>
      <c r="E201" s="43">
        <v>0</v>
      </c>
      <c r="F201" s="236"/>
      <c r="G201" s="43">
        <v>0</v>
      </c>
      <c r="H201" s="53">
        <v>0</v>
      </c>
      <c r="I201" s="41">
        <f t="shared" si="64"/>
        <v>21.12753872381791</v>
      </c>
      <c r="J201" s="1"/>
      <c r="K201" s="54" t="s">
        <v>26</v>
      </c>
      <c r="L201" s="43">
        <v>18.93760204605756</v>
      </c>
      <c r="M201" s="43">
        <v>0.37723448191084014</v>
      </c>
      <c r="N201" s="43">
        <v>1.81270219584951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21.12753872381791</v>
      </c>
      <c r="U201" s="100" t="s">
        <v>26</v>
      </c>
      <c r="V201" s="92">
        <v>18.937385946603413</v>
      </c>
      <c r="W201" s="92">
        <v>0</v>
      </c>
      <c r="X201" s="92">
        <v>0</v>
      </c>
      <c r="Y201" s="92">
        <v>0.37723448191084014</v>
      </c>
      <c r="Z201" s="92">
        <v>0</v>
      </c>
      <c r="AA201" s="92">
        <v>0</v>
      </c>
      <c r="AB201" s="92">
        <v>0</v>
      </c>
      <c r="AC201" s="93">
        <v>1.8129182953036556</v>
      </c>
      <c r="AD201" s="92">
        <v>2.1609945414568672E-4</v>
      </c>
      <c r="AE201" s="92">
        <v>0</v>
      </c>
      <c r="AF201" s="92">
        <v>0</v>
      </c>
      <c r="AG201" s="92">
        <v>1.81270219584951</v>
      </c>
      <c r="AH201" s="92">
        <v>0</v>
      </c>
      <c r="AI201" s="95">
        <f t="shared" si="66"/>
        <v>21.12753872381791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0</v>
      </c>
      <c r="C202" s="46">
        <v>0</v>
      </c>
      <c r="D202" s="46">
        <v>0</v>
      </c>
      <c r="E202" s="46">
        <v>0</v>
      </c>
      <c r="F202" s="236"/>
      <c r="G202" s="46">
        <v>0</v>
      </c>
      <c r="H202" s="47">
        <v>0</v>
      </c>
      <c r="I202" s="48">
        <f t="shared" si="64"/>
        <v>0</v>
      </c>
      <c r="J202" s="1"/>
      <c r="K202" s="49" t="s">
        <v>23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0</v>
      </c>
      <c r="U202" s="96" t="s">
        <v>62</v>
      </c>
      <c r="V202" s="97">
        <v>0</v>
      </c>
      <c r="W202" s="97">
        <v>0</v>
      </c>
      <c r="X202" s="97">
        <v>0</v>
      </c>
      <c r="Y202" s="97">
        <v>0</v>
      </c>
      <c r="Z202" s="97">
        <v>0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0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228.93279134982379</v>
      </c>
      <c r="C203" s="43">
        <v>0</v>
      </c>
      <c r="D203" s="43">
        <v>3484.5536884658345</v>
      </c>
      <c r="E203" s="43">
        <v>0</v>
      </c>
      <c r="F203" s="236"/>
      <c r="G203" s="43">
        <v>0</v>
      </c>
      <c r="H203" s="53">
        <v>0</v>
      </c>
      <c r="I203" s="41">
        <f t="shared" si="64"/>
        <v>3713.4864798156582</v>
      </c>
      <c r="J203" s="1"/>
      <c r="K203" s="54" t="s">
        <v>24</v>
      </c>
      <c r="L203" s="43">
        <v>228.93279134982379</v>
      </c>
      <c r="M203" s="43">
        <v>0</v>
      </c>
      <c r="N203" s="43">
        <v>3484.5536884658345</v>
      </c>
      <c r="O203" s="43">
        <v>0</v>
      </c>
      <c r="P203" s="43">
        <v>190.90894063961997</v>
      </c>
      <c r="Q203" s="43">
        <v>0</v>
      </c>
      <c r="R203" s="44">
        <v>0</v>
      </c>
      <c r="S203" s="45">
        <f t="shared" si="65"/>
        <v>3904.3954204552783</v>
      </c>
      <c r="U203" s="100" t="s">
        <v>24</v>
      </c>
      <c r="V203" s="92">
        <v>228.93279134982379</v>
      </c>
      <c r="W203" s="92">
        <v>0</v>
      </c>
      <c r="X203" s="92">
        <v>0</v>
      </c>
      <c r="Y203" s="92">
        <v>0</v>
      </c>
      <c r="Z203" s="92">
        <v>3484.5536884658345</v>
      </c>
      <c r="AA203" s="92">
        <v>0</v>
      </c>
      <c r="AB203" s="92">
        <v>190.90894063961997</v>
      </c>
      <c r="AC203" s="93">
        <v>0</v>
      </c>
      <c r="AD203" s="92">
        <v>0</v>
      </c>
      <c r="AE203" s="92">
        <v>0</v>
      </c>
      <c r="AF203" s="92">
        <v>0</v>
      </c>
      <c r="AG203" s="92">
        <v>0</v>
      </c>
      <c r="AH203" s="92">
        <v>0</v>
      </c>
      <c r="AI203" s="95">
        <f t="shared" si="66"/>
        <v>3904.3954204552783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6493.5895131123343</v>
      </c>
      <c r="E204" s="46">
        <v>0</v>
      </c>
      <c r="F204" s="236"/>
      <c r="G204" s="46">
        <v>0</v>
      </c>
      <c r="H204" s="47">
        <v>0</v>
      </c>
      <c r="I204" s="48">
        <f t="shared" si="64"/>
        <v>6493.5895131123343</v>
      </c>
      <c r="J204" s="1"/>
      <c r="K204" s="49" t="s">
        <v>22</v>
      </c>
      <c r="L204" s="50">
        <v>0</v>
      </c>
      <c r="M204" s="50">
        <v>0</v>
      </c>
      <c r="N204" s="50">
        <v>6493.5895131123343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6493.5895131123343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6493.5895131123343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6493.5895131123343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2064.4388847580676</v>
      </c>
      <c r="C210" s="75">
        <f t="shared" ref="C210:H210" si="68">SUM(C189:C205)</f>
        <v>650.02490100983641</v>
      </c>
      <c r="D210" s="75">
        <f t="shared" si="68"/>
        <v>30586.438545954123</v>
      </c>
      <c r="E210" s="75">
        <f t="shared" si="68"/>
        <v>5383.6483517876695</v>
      </c>
      <c r="F210" s="75">
        <f t="shared" si="68"/>
        <v>0</v>
      </c>
      <c r="G210" s="75">
        <f t="shared" si="68"/>
        <v>81.353174971539346</v>
      </c>
      <c r="H210" s="76">
        <f t="shared" si="68"/>
        <v>0</v>
      </c>
      <c r="I210" s="41">
        <f t="shared" si="64"/>
        <v>38765.903858481237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2064.4388847580676</v>
      </c>
      <c r="M210" s="75">
        <f t="shared" ref="M210:R210" si="69">SUM(M189:M205)</f>
        <v>650.02490100983641</v>
      </c>
      <c r="N210" s="75">
        <f t="shared" si="69"/>
        <v>30586.438545954123</v>
      </c>
      <c r="O210" s="75">
        <f t="shared" si="69"/>
        <v>5383.6483517876695</v>
      </c>
      <c r="P210" s="75">
        <f t="shared" si="69"/>
        <v>3437.0171220351376</v>
      </c>
      <c r="Q210" s="75">
        <f t="shared" si="69"/>
        <v>81.353174971539346</v>
      </c>
      <c r="R210" s="76">
        <f t="shared" si="69"/>
        <v>0</v>
      </c>
      <c r="S210" s="78">
        <f t="shared" si="65"/>
        <v>42202.920980516377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1848.1390611296115</v>
      </c>
      <c r="W210" s="111">
        <f t="shared" ref="W210:AH210" si="70">SUM(W189:W205)</f>
        <v>167.86939289709744</v>
      </c>
      <c r="X210" s="111">
        <f t="shared" si="70"/>
        <v>81.353174971539346</v>
      </c>
      <c r="Y210" s="111">
        <f t="shared" si="70"/>
        <v>650.02490100983641</v>
      </c>
      <c r="Z210" s="111">
        <f t="shared" si="70"/>
        <v>28064.426337066252</v>
      </c>
      <c r="AA210" s="111">
        <f t="shared" si="70"/>
        <v>5331.1616968538438</v>
      </c>
      <c r="AB210" s="111">
        <f t="shared" si="70"/>
        <v>3437.0171220351376</v>
      </c>
      <c r="AC210" s="111">
        <f t="shared" si="70"/>
        <v>2622.9292945530565</v>
      </c>
      <c r="AD210" s="112">
        <f t="shared" si="70"/>
        <v>48.430430731359074</v>
      </c>
      <c r="AE210" s="112">
        <f t="shared" si="70"/>
        <v>25.946991189904285</v>
      </c>
      <c r="AF210" s="112">
        <f t="shared" si="70"/>
        <v>0</v>
      </c>
      <c r="AG210" s="112">
        <f t="shared" si="70"/>
        <v>2522.0122088878725</v>
      </c>
      <c r="AH210" s="112">
        <f t="shared" si="70"/>
        <v>26.53966374392116</v>
      </c>
      <c r="AI210" s="113">
        <f t="shared" si="66"/>
        <v>42202.92098051637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5.3253985571818624E-2</v>
      </c>
      <c r="C211" s="114">
        <f t="shared" ref="C211:I211" si="71">C210/$I210</f>
        <v>1.6767954215199433E-2</v>
      </c>
      <c r="D211" s="114">
        <f t="shared" si="71"/>
        <v>0.78900362178095829</v>
      </c>
      <c r="E211" s="114">
        <f t="shared" si="71"/>
        <v>0.13887586296043064</v>
      </c>
      <c r="F211" s="114">
        <f t="shared" si="71"/>
        <v>0</v>
      </c>
      <c r="G211" s="114">
        <f t="shared" si="71"/>
        <v>2.0985754715929531E-3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4.8916966806898207E-2</v>
      </c>
      <c r="M211" s="82">
        <f t="shared" ref="M211:S211" si="72">M210/$S210</f>
        <v>1.5402367559106402E-2</v>
      </c>
      <c r="N211" s="82">
        <f t="shared" si="72"/>
        <v>0.72474695673493361</v>
      </c>
      <c r="O211" s="82">
        <f t="shared" si="72"/>
        <v>0.12756577570242383</v>
      </c>
      <c r="P211" s="82">
        <f t="shared" si="72"/>
        <v>8.1440266270239661E-2</v>
      </c>
      <c r="Q211" s="82">
        <f t="shared" si="72"/>
        <v>1.9276669263982292E-3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4.7674344647719961E-2</v>
      </c>
      <c r="W211" s="118">
        <f t="shared" ref="W211:AC211" si="73">W210/$I210</f>
        <v>4.3303360992154663E-3</v>
      </c>
      <c r="X211" s="118">
        <f t="shared" si="73"/>
        <v>2.0985754715929531E-3</v>
      </c>
      <c r="Y211" s="118">
        <f t="shared" si="73"/>
        <v>1.6767954215199433E-2</v>
      </c>
      <c r="Z211" s="118">
        <f t="shared" si="73"/>
        <v>0.723946136778294</v>
      </c>
      <c r="AA211" s="118">
        <f t="shared" si="73"/>
        <v>0.13752192432596894</v>
      </c>
      <c r="AB211" s="118">
        <f t="shared" si="73"/>
        <v>8.8660827684614502E-2</v>
      </c>
      <c r="AC211" s="118">
        <f t="shared" si="73"/>
        <v>6.7660728462009267E-2</v>
      </c>
      <c r="AD211" s="118">
        <f t="shared" ref="AD211:AH211" si="74">AD210/$AI210</f>
        <v>1.1475611072920221E-3</v>
      </c>
      <c r="AE211" s="118">
        <f t="shared" si="74"/>
        <v>6.1481505514471649E-4</v>
      </c>
      <c r="AF211" s="118">
        <f t="shared" si="74"/>
        <v>0</v>
      </c>
      <c r="AG211" s="118">
        <f t="shared" si="74"/>
        <v>5.9759186101175282E-2</v>
      </c>
      <c r="AH211" s="118">
        <f t="shared" si="74"/>
        <v>6.2885845641285363E-4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5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33.75673409532267</v>
      </c>
      <c r="C219" s="43">
        <v>0.88743678502245882</v>
      </c>
      <c r="D219" s="43">
        <v>0.23445503732639969</v>
      </c>
      <c r="E219" s="43">
        <v>0</v>
      </c>
      <c r="F219" s="236"/>
      <c r="G219" s="43">
        <v>0</v>
      </c>
      <c r="H219" s="53">
        <v>0</v>
      </c>
      <c r="I219" s="41">
        <f t="shared" si="75"/>
        <v>34.878625917671528</v>
      </c>
      <c r="J219" s="1"/>
      <c r="K219" s="54" t="s">
        <v>16</v>
      </c>
      <c r="L219" s="43">
        <v>33.75673409532267</v>
      </c>
      <c r="M219" s="43">
        <v>0.88743678502245882</v>
      </c>
      <c r="N219" s="43">
        <v>0.23445503732639969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34.878625917671528</v>
      </c>
      <c r="U219" s="100" t="s">
        <v>16</v>
      </c>
      <c r="V219" s="92">
        <v>33.75673409532267</v>
      </c>
      <c r="W219" s="92">
        <v>0</v>
      </c>
      <c r="X219" s="92">
        <v>0</v>
      </c>
      <c r="Y219" s="92">
        <v>0.88743678502245882</v>
      </c>
      <c r="Z219" s="92">
        <v>0.16549767340687035</v>
      </c>
      <c r="AA219" s="92">
        <v>0</v>
      </c>
      <c r="AB219" s="92">
        <v>0</v>
      </c>
      <c r="AC219" s="93">
        <v>6.8957363919529335E-2</v>
      </c>
      <c r="AD219" s="94">
        <v>0</v>
      </c>
      <c r="AE219" s="94">
        <v>0</v>
      </c>
      <c r="AF219" s="94">
        <v>0</v>
      </c>
      <c r="AG219" s="94">
        <v>6.8957363919529335E-2</v>
      </c>
      <c r="AH219" s="94">
        <v>0</v>
      </c>
      <c r="AI219" s="95">
        <f t="shared" si="77"/>
        <v>34.878625917671528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6.7175463641400528</v>
      </c>
      <c r="C220" s="46">
        <v>0</v>
      </c>
      <c r="D220" s="46">
        <v>1.7517738617178185E-3</v>
      </c>
      <c r="E220" s="46">
        <v>0</v>
      </c>
      <c r="F220" s="236"/>
      <c r="G220" s="46">
        <v>0</v>
      </c>
      <c r="H220" s="47">
        <v>0</v>
      </c>
      <c r="I220" s="48">
        <f t="shared" si="75"/>
        <v>6.7192981380017702</v>
      </c>
      <c r="J220" s="1"/>
      <c r="K220" s="49" t="s">
        <v>15</v>
      </c>
      <c r="L220" s="50">
        <v>6.7175463641400528</v>
      </c>
      <c r="M220" s="50">
        <v>0</v>
      </c>
      <c r="N220" s="50">
        <v>1.7517738617178185E-3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6.7192981380017702</v>
      </c>
      <c r="U220" s="96" t="s">
        <v>59</v>
      </c>
      <c r="V220" s="97">
        <v>6.7175463641400528</v>
      </c>
      <c r="W220" s="97">
        <v>0</v>
      </c>
      <c r="X220" s="97">
        <v>0</v>
      </c>
      <c r="Y220" s="97">
        <v>0</v>
      </c>
      <c r="Z220" s="97">
        <v>1.7517738617178185E-3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6.7192981380017702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1.1876884126535057</v>
      </c>
      <c r="F221" s="236"/>
      <c r="G221" s="43">
        <v>0</v>
      </c>
      <c r="H221" s="53">
        <v>0</v>
      </c>
      <c r="I221" s="41">
        <f t="shared" si="75"/>
        <v>1.1876884126535057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1.1876884126535057</v>
      </c>
      <c r="P221" s="43">
        <v>281.87238472496972</v>
      </c>
      <c r="Q221" s="43">
        <v>0</v>
      </c>
      <c r="R221" s="44">
        <v>0</v>
      </c>
      <c r="S221" s="45">
        <f t="shared" si="76"/>
        <v>283.06007313762325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2.4192694965589692E-3</v>
      </c>
      <c r="AB221" s="92">
        <v>281.87238472496972</v>
      </c>
      <c r="AC221" s="93">
        <v>1.1852691431569466</v>
      </c>
      <c r="AD221" s="92">
        <v>0</v>
      </c>
      <c r="AE221" s="92">
        <v>0</v>
      </c>
      <c r="AF221" s="92">
        <v>0</v>
      </c>
      <c r="AG221" s="92">
        <v>0</v>
      </c>
      <c r="AH221" s="92">
        <v>1.1852691431569466</v>
      </c>
      <c r="AI221" s="95">
        <f t="shared" si="77"/>
        <v>283.06007313762325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0.23630080600037501</v>
      </c>
      <c r="F222" s="236"/>
      <c r="G222" s="46">
        <v>0</v>
      </c>
      <c r="H222" s="47">
        <v>0</v>
      </c>
      <c r="I222" s="48">
        <f t="shared" si="75"/>
        <v>0.23630080600037501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0.23630080600037501</v>
      </c>
      <c r="P222" s="50">
        <v>65.810399537104047</v>
      </c>
      <c r="Q222" s="50">
        <v>0</v>
      </c>
      <c r="R222" s="51">
        <v>0</v>
      </c>
      <c r="S222" s="52">
        <f t="shared" si="76"/>
        <v>66.046700343104419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0.23630080600037495</v>
      </c>
      <c r="AB222" s="97">
        <v>65.810399537104047</v>
      </c>
      <c r="AC222" s="98">
        <v>6.466101357956828E-17</v>
      </c>
      <c r="AD222" s="97">
        <v>0</v>
      </c>
      <c r="AE222" s="97">
        <v>0</v>
      </c>
      <c r="AF222" s="97">
        <v>0</v>
      </c>
      <c r="AG222" s="97">
        <v>0</v>
      </c>
      <c r="AH222" s="97">
        <v>6.466101357956828E-17</v>
      </c>
      <c r="AI222" s="99">
        <f t="shared" si="77"/>
        <v>66.046700343104419</v>
      </c>
      <c r="AJ222" t="str">
        <f t="shared" si="78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0.75843643115161974</v>
      </c>
      <c r="C224" s="46">
        <v>0</v>
      </c>
      <c r="D224" s="46">
        <v>3.00414006962668</v>
      </c>
      <c r="E224" s="46">
        <v>25.414063749193854</v>
      </c>
      <c r="F224" s="236"/>
      <c r="G224" s="46">
        <v>0</v>
      </c>
      <c r="H224" s="47">
        <v>0</v>
      </c>
      <c r="I224" s="48">
        <f t="shared" si="75"/>
        <v>29.176640249972152</v>
      </c>
      <c r="J224" s="1"/>
      <c r="K224" s="49" t="s">
        <v>17</v>
      </c>
      <c r="L224" s="50">
        <v>0.75843643115161974</v>
      </c>
      <c r="M224" s="50">
        <v>0</v>
      </c>
      <c r="N224" s="50">
        <v>3.00414006962668</v>
      </c>
      <c r="O224" s="50">
        <v>25.414063749193854</v>
      </c>
      <c r="P224" s="50">
        <v>0</v>
      </c>
      <c r="Q224" s="50">
        <v>0</v>
      </c>
      <c r="R224" s="51">
        <v>0</v>
      </c>
      <c r="S224" s="52">
        <f t="shared" si="76"/>
        <v>29.176640249972152</v>
      </c>
      <c r="U224" s="96" t="s">
        <v>17</v>
      </c>
      <c r="V224" s="97">
        <v>0.75843643115161974</v>
      </c>
      <c r="W224" s="97">
        <v>0</v>
      </c>
      <c r="X224" s="97">
        <v>0</v>
      </c>
      <c r="Y224" s="97">
        <v>0</v>
      </c>
      <c r="Z224" s="97">
        <v>3.00414006962668</v>
      </c>
      <c r="AA224" s="97">
        <v>0.15877079423360871</v>
      </c>
      <c r="AB224" s="97">
        <v>0</v>
      </c>
      <c r="AC224" s="98">
        <v>25.255292954960247</v>
      </c>
      <c r="AD224" s="97">
        <v>0</v>
      </c>
      <c r="AE224" s="97">
        <v>0</v>
      </c>
      <c r="AF224" s="97">
        <v>0</v>
      </c>
      <c r="AG224" s="97">
        <v>0</v>
      </c>
      <c r="AH224" s="97">
        <v>25.255292954960247</v>
      </c>
      <c r="AI224" s="99">
        <f t="shared" si="77"/>
        <v>29.176640249972156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1362.9042116955573</v>
      </c>
      <c r="C225" s="43">
        <v>6.7756962825163872E-2</v>
      </c>
      <c r="D225" s="43">
        <v>33.985559552302014</v>
      </c>
      <c r="E225" s="43">
        <v>44.865578969065787</v>
      </c>
      <c r="F225" s="236"/>
      <c r="G225" s="43">
        <v>0</v>
      </c>
      <c r="H225" s="53">
        <v>0</v>
      </c>
      <c r="I225" s="41">
        <f t="shared" si="75"/>
        <v>1441.8231071797502</v>
      </c>
      <c r="J225" s="1"/>
      <c r="K225" s="54" t="s">
        <v>19</v>
      </c>
      <c r="L225" s="43">
        <v>1362.9042116955573</v>
      </c>
      <c r="M225" s="43">
        <v>6.7756962825163872E-2</v>
      </c>
      <c r="N225" s="43">
        <v>33.985559552302014</v>
      </c>
      <c r="O225" s="43">
        <v>44.865578969065787</v>
      </c>
      <c r="P225" s="43">
        <v>0</v>
      </c>
      <c r="Q225" s="43">
        <v>0</v>
      </c>
      <c r="R225" s="44">
        <v>0</v>
      </c>
      <c r="S225" s="45">
        <f t="shared" si="76"/>
        <v>1441.8231071797502</v>
      </c>
      <c r="U225" s="100" t="s">
        <v>89</v>
      </c>
      <c r="V225" s="92">
        <v>1353.8882533897472</v>
      </c>
      <c r="W225" s="92">
        <v>0</v>
      </c>
      <c r="X225" s="92">
        <v>0</v>
      </c>
      <c r="Y225" s="92">
        <v>6.7756962825163872E-2</v>
      </c>
      <c r="Z225" s="92">
        <v>24.175069142018938</v>
      </c>
      <c r="AA225" s="92">
        <v>1.876346662850692E-2</v>
      </c>
      <c r="AB225" s="92">
        <v>0</v>
      </c>
      <c r="AC225" s="93">
        <v>63.673264218530178</v>
      </c>
      <c r="AD225" s="92">
        <v>9.0159583058098107</v>
      </c>
      <c r="AE225" s="92">
        <v>0</v>
      </c>
      <c r="AF225" s="92">
        <v>0</v>
      </c>
      <c r="AG225" s="92">
        <v>9.8104904102830783</v>
      </c>
      <c r="AH225" s="92">
        <v>44.846815502437281</v>
      </c>
      <c r="AI225" s="95">
        <f t="shared" si="77"/>
        <v>1441.82310717975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161.83757903310752</v>
      </c>
      <c r="C226" s="46">
        <v>0.1384130395420439</v>
      </c>
      <c r="D226" s="46">
        <v>497.36247790694347</v>
      </c>
      <c r="E226" s="46">
        <v>1968.9917915442859</v>
      </c>
      <c r="F226" s="236"/>
      <c r="G226" s="46">
        <v>386.40281896213361</v>
      </c>
      <c r="H226" s="47">
        <v>0.85440147865459182</v>
      </c>
      <c r="I226" s="48">
        <f t="shared" si="75"/>
        <v>3015.5874819646669</v>
      </c>
      <c r="J226" s="1"/>
      <c r="K226" s="49" t="s">
        <v>27</v>
      </c>
      <c r="L226" s="50">
        <v>161.83757903310752</v>
      </c>
      <c r="M226" s="50">
        <v>0.1384130395420439</v>
      </c>
      <c r="N226" s="50">
        <v>497.36247790694347</v>
      </c>
      <c r="O226" s="50">
        <v>1968.9917915442859</v>
      </c>
      <c r="P226" s="50">
        <v>0</v>
      </c>
      <c r="Q226" s="50">
        <v>386.40281896213361</v>
      </c>
      <c r="R226" s="51">
        <v>0.85440147865459182</v>
      </c>
      <c r="S226" s="52">
        <f t="shared" si="76"/>
        <v>3015.5874819646669</v>
      </c>
      <c r="U226" s="96" t="s">
        <v>27</v>
      </c>
      <c r="V226" s="97">
        <v>43.711004850610649</v>
      </c>
      <c r="W226" s="97">
        <v>117.78778735485957</v>
      </c>
      <c r="X226" s="97">
        <v>386.40281896213361</v>
      </c>
      <c r="Y226" s="97">
        <v>0.1384130395420439</v>
      </c>
      <c r="Z226" s="97">
        <v>497.30990784700759</v>
      </c>
      <c r="AA226" s="97">
        <v>1916.9913753023548</v>
      </c>
      <c r="AB226" s="97">
        <v>0</v>
      </c>
      <c r="AC226" s="98">
        <v>53.246174608158611</v>
      </c>
      <c r="AD226" s="97">
        <v>0.3387868276372723</v>
      </c>
      <c r="AE226" s="97">
        <v>21.399756762874173</v>
      </c>
      <c r="AF226" s="97">
        <v>0.85440147865459182</v>
      </c>
      <c r="AG226" s="97">
        <v>5.2570059935915528E-2</v>
      </c>
      <c r="AH226" s="97">
        <v>30.60065947905666</v>
      </c>
      <c r="AI226" s="99">
        <f t="shared" si="77"/>
        <v>3015.5874819646665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766.2036541956428</v>
      </c>
      <c r="C227" s="43">
        <v>0</v>
      </c>
      <c r="D227" s="43">
        <v>0.614290201773117</v>
      </c>
      <c r="E227" s="43">
        <v>0</v>
      </c>
      <c r="F227" s="236"/>
      <c r="G227" s="43">
        <v>0</v>
      </c>
      <c r="H227" s="53">
        <v>0</v>
      </c>
      <c r="I227" s="41">
        <f t="shared" si="75"/>
        <v>766.81794439741589</v>
      </c>
      <c r="J227" s="1"/>
      <c r="K227" s="54" t="s">
        <v>26</v>
      </c>
      <c r="L227" s="43">
        <v>766.2036541956428</v>
      </c>
      <c r="M227" s="43">
        <v>0</v>
      </c>
      <c r="N227" s="43">
        <v>0.614290201773117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766.81794439741589</v>
      </c>
      <c r="U227" s="100" t="s">
        <v>26</v>
      </c>
      <c r="V227" s="92">
        <v>748.20187382049141</v>
      </c>
      <c r="W227" s="92">
        <v>18.001780375151462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0.614290201773117</v>
      </c>
      <c r="AD227" s="92">
        <v>0</v>
      </c>
      <c r="AE227" s="92">
        <v>0</v>
      </c>
      <c r="AF227" s="92">
        <v>0</v>
      </c>
      <c r="AG227" s="92">
        <v>0.614290201773117</v>
      </c>
      <c r="AH227" s="92">
        <v>0</v>
      </c>
      <c r="AI227" s="95">
        <f t="shared" si="77"/>
        <v>766.817944397416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0</v>
      </c>
      <c r="J228" s="1"/>
      <c r="K228" s="49" t="s">
        <v>23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0</v>
      </c>
      <c r="U228" s="96" t="s">
        <v>62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0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55.356145401341074</v>
      </c>
      <c r="C229" s="43">
        <v>0</v>
      </c>
      <c r="D229" s="43">
        <v>0</v>
      </c>
      <c r="E229" s="43">
        <v>0</v>
      </c>
      <c r="F229" s="236"/>
      <c r="G229" s="43">
        <v>0</v>
      </c>
      <c r="H229" s="53">
        <v>0</v>
      </c>
      <c r="I229" s="41">
        <f t="shared" si="75"/>
        <v>55.356145401341074</v>
      </c>
      <c r="J229" s="1"/>
      <c r="K229" s="54" t="s">
        <v>24</v>
      </c>
      <c r="L229" s="43">
        <v>55.356145401341074</v>
      </c>
      <c r="M229" s="43">
        <v>0</v>
      </c>
      <c r="N229" s="43">
        <v>0</v>
      </c>
      <c r="O229" s="43">
        <v>0</v>
      </c>
      <c r="P229" s="43">
        <v>17.13980882975525</v>
      </c>
      <c r="Q229" s="43">
        <v>0</v>
      </c>
      <c r="R229" s="44">
        <v>0</v>
      </c>
      <c r="S229" s="45">
        <f t="shared" si="76"/>
        <v>72.49595423109632</v>
      </c>
      <c r="U229" s="100" t="s">
        <v>24</v>
      </c>
      <c r="V229" s="92">
        <v>55.356145401341074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17.13980882975525</v>
      </c>
      <c r="AC229" s="93">
        <v>0</v>
      </c>
      <c r="AD229" s="92">
        <v>0</v>
      </c>
      <c r="AE229" s="92">
        <v>0</v>
      </c>
      <c r="AF229" s="92">
        <v>0</v>
      </c>
      <c r="AG229" s="92">
        <v>0</v>
      </c>
      <c r="AH229" s="92">
        <v>0</v>
      </c>
      <c r="AI229" s="95">
        <f t="shared" si="77"/>
        <v>72.49595423109632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2387.5343072162627</v>
      </c>
      <c r="C236" s="75">
        <f t="shared" ref="C236:H236" si="79">SUM(C215:C231)</f>
        <v>1.0936067873896667</v>
      </c>
      <c r="D236" s="75">
        <f t="shared" si="79"/>
        <v>535.2026745418334</v>
      </c>
      <c r="E236" s="75">
        <f t="shared" si="79"/>
        <v>2040.6954234811994</v>
      </c>
      <c r="F236" s="75">
        <f t="shared" si="79"/>
        <v>0</v>
      </c>
      <c r="G236" s="75">
        <f t="shared" si="79"/>
        <v>386.40281896213361</v>
      </c>
      <c r="H236" s="76">
        <f t="shared" si="79"/>
        <v>0.85440147865459182</v>
      </c>
      <c r="I236" s="41">
        <f t="shared" si="75"/>
        <v>5351.7832324674737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2387.5343072162627</v>
      </c>
      <c r="M236" s="75">
        <f t="shared" ref="M236:R236" si="80">SUM(M215:M231)</f>
        <v>1.0936067873896667</v>
      </c>
      <c r="N236" s="75">
        <f t="shared" si="80"/>
        <v>535.2026745418334</v>
      </c>
      <c r="O236" s="75">
        <f t="shared" si="80"/>
        <v>2040.6954234811994</v>
      </c>
      <c r="P236" s="75">
        <f t="shared" si="80"/>
        <v>364.82259309182899</v>
      </c>
      <c r="Q236" s="75">
        <f t="shared" si="80"/>
        <v>386.40281896213361</v>
      </c>
      <c r="R236" s="76">
        <f t="shared" si="80"/>
        <v>0.85440147865459182</v>
      </c>
      <c r="S236" s="78">
        <f t="shared" si="76"/>
        <v>5716.6058255593025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2242.3899943528045</v>
      </c>
      <c r="W236" s="111">
        <f t="shared" ref="W236:AH236" si="81">SUM(W215:W231)</f>
        <v>135.78956773001104</v>
      </c>
      <c r="X236" s="111">
        <f t="shared" si="81"/>
        <v>386.40281896213361</v>
      </c>
      <c r="Y236" s="111">
        <f t="shared" si="81"/>
        <v>1.0936067873896667</v>
      </c>
      <c r="Z236" s="111">
        <f t="shared" si="81"/>
        <v>524.65636650592182</v>
      </c>
      <c r="AA236" s="111">
        <f t="shared" si="81"/>
        <v>1917.4076296387138</v>
      </c>
      <c r="AB236" s="111">
        <f t="shared" si="81"/>
        <v>364.82259309182899</v>
      </c>
      <c r="AC236" s="111">
        <f t="shared" si="81"/>
        <v>144.04324849049863</v>
      </c>
      <c r="AD236" s="112">
        <f t="shared" si="81"/>
        <v>9.3547451334470821</v>
      </c>
      <c r="AE236" s="112">
        <f t="shared" si="81"/>
        <v>21.399756762874173</v>
      </c>
      <c r="AF236" s="112">
        <f t="shared" si="81"/>
        <v>0.85440147865459182</v>
      </c>
      <c r="AG236" s="112">
        <f t="shared" si="81"/>
        <v>10.54630803591164</v>
      </c>
      <c r="AH236" s="112">
        <f t="shared" si="81"/>
        <v>101.88803707961114</v>
      </c>
      <c r="AI236" s="113">
        <f t="shared" si="77"/>
        <v>5716.6058255593016</v>
      </c>
      <c r="AJ236" t="str">
        <f t="shared" si="78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0.44611939675207563</v>
      </c>
      <c r="C237" s="114">
        <f t="shared" ref="C237:I237" si="82">C236/$I236</f>
        <v>2.0434437268593414E-4</v>
      </c>
      <c r="D237" s="114">
        <f t="shared" si="82"/>
        <v>0.100004550127318</v>
      </c>
      <c r="E237" s="114">
        <f t="shared" si="82"/>
        <v>0.38131130033462207</v>
      </c>
      <c r="F237" s="114">
        <f t="shared" si="82"/>
        <v>0</v>
      </c>
      <c r="G237" s="114">
        <f t="shared" si="82"/>
        <v>7.220076041532425E-2</v>
      </c>
      <c r="H237" s="115">
        <f t="shared" si="82"/>
        <v>1.5964799797406305E-4</v>
      </c>
      <c r="I237" s="116">
        <f t="shared" si="82"/>
        <v>1</v>
      </c>
      <c r="J237"/>
      <c r="K237" s="81" t="s">
        <v>87</v>
      </c>
      <c r="L237" s="82">
        <f>L236/$S236</f>
        <v>0.4176489301643726</v>
      </c>
      <c r="M237" s="82">
        <f t="shared" ref="M237:S237" si="83">M236/$S236</f>
        <v>1.9130351484093625E-4</v>
      </c>
      <c r="N237" s="82">
        <f t="shared" si="83"/>
        <v>9.3622455504787247E-2</v>
      </c>
      <c r="O237" s="82">
        <f t="shared" si="83"/>
        <v>0.3569767595934501</v>
      </c>
      <c r="P237" s="82">
        <f t="shared" si="83"/>
        <v>6.3818042423125332E-2</v>
      </c>
      <c r="Q237" s="82">
        <f t="shared" si="83"/>
        <v>6.7593049224157181E-2</v>
      </c>
      <c r="R237" s="83">
        <f t="shared" si="83"/>
        <v>1.4945957526658728E-4</v>
      </c>
      <c r="S237" s="84">
        <f t="shared" si="83"/>
        <v>1</v>
      </c>
      <c r="U237" s="117" t="s">
        <v>87</v>
      </c>
      <c r="V237" s="118">
        <f>V236/$I236</f>
        <v>0.41899865838156086</v>
      </c>
      <c r="W237" s="118">
        <f t="shared" ref="W237:AC237" si="84">W236/$I236</f>
        <v>2.5372770501282879E-2</v>
      </c>
      <c r="X237" s="118">
        <f t="shared" si="84"/>
        <v>7.220076041532425E-2</v>
      </c>
      <c r="Y237" s="118">
        <f t="shared" si="84"/>
        <v>2.0434437268593414E-4</v>
      </c>
      <c r="Z237" s="118">
        <f t="shared" si="84"/>
        <v>9.8033934431986644E-2</v>
      </c>
      <c r="AA237" s="118">
        <f t="shared" si="84"/>
        <v>0.35827453137609255</v>
      </c>
      <c r="AB237" s="118">
        <f t="shared" si="84"/>
        <v>6.8168417375085874E-2</v>
      </c>
      <c r="AC237" s="118">
        <f t="shared" si="84"/>
        <v>2.6915000521066802E-2</v>
      </c>
      <c r="AD237" s="118">
        <f t="shared" ref="AD237:AH237" si="85">AD236/$AI236</f>
        <v>1.6364159815989818E-3</v>
      </c>
      <c r="AE237" s="118">
        <f t="shared" si="85"/>
        <v>3.74343752497234E-3</v>
      </c>
      <c r="AF237" s="118">
        <f t="shared" si="85"/>
        <v>1.494595752665873E-4</v>
      </c>
      <c r="AG237" s="118">
        <f t="shared" si="85"/>
        <v>1.8448548592870332E-3</v>
      </c>
      <c r="AH237" s="118">
        <f t="shared" si="85"/>
        <v>1.7823169934869983E-2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/>
      <c r="G241" s="39">
        <v>0</v>
      </c>
      <c r="H241" s="40">
        <v>0</v>
      </c>
      <c r="I241" s="41">
        <f>SUM(B241:H241)</f>
        <v>0</v>
      </c>
      <c r="J241" s="1"/>
      <c r="K241" s="88" t="s">
        <v>7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0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0</v>
      </c>
      <c r="E243" s="43">
        <v>0</v>
      </c>
      <c r="F243" s="236"/>
      <c r="G243" s="43">
        <v>0</v>
      </c>
      <c r="H243" s="53">
        <v>0</v>
      </c>
      <c r="I243" s="41">
        <f t="shared" si="86"/>
        <v>0</v>
      </c>
      <c r="J243" s="1"/>
      <c r="K243" s="54" t="s">
        <v>10</v>
      </c>
      <c r="L243" s="43">
        <v>0</v>
      </c>
      <c r="M243" s="43">
        <v>0</v>
      </c>
      <c r="N243" s="43">
        <v>0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0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0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443.94995794276491</v>
      </c>
      <c r="C245" s="43">
        <v>0.12162680287967662</v>
      </c>
      <c r="D245" s="43">
        <v>66.922923972187107</v>
      </c>
      <c r="E245" s="43">
        <v>0</v>
      </c>
      <c r="F245" s="236"/>
      <c r="G245" s="43">
        <v>0</v>
      </c>
      <c r="H245" s="53">
        <v>0</v>
      </c>
      <c r="I245" s="41">
        <f t="shared" si="86"/>
        <v>510.99450871783171</v>
      </c>
      <c r="J245" s="1"/>
      <c r="K245" s="54" t="s">
        <v>16</v>
      </c>
      <c r="L245" s="43">
        <v>443.94995794276491</v>
      </c>
      <c r="M245" s="43">
        <v>0.12162680287967662</v>
      </c>
      <c r="N245" s="43">
        <v>66.922923972187107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510.99450871783171</v>
      </c>
      <c r="U245" s="100" t="s">
        <v>16</v>
      </c>
      <c r="V245" s="92">
        <v>443.91531799103728</v>
      </c>
      <c r="W245" s="92">
        <v>0</v>
      </c>
      <c r="X245" s="92">
        <v>0</v>
      </c>
      <c r="Y245" s="92">
        <v>0.12162680287967662</v>
      </c>
      <c r="Z245" s="92">
        <v>66.905199092718433</v>
      </c>
      <c r="AA245" s="92">
        <v>0</v>
      </c>
      <c r="AB245" s="92">
        <v>0</v>
      </c>
      <c r="AC245" s="93">
        <v>5.2364831196249857E-2</v>
      </c>
      <c r="AD245" s="94">
        <v>3.4639951727580519E-2</v>
      </c>
      <c r="AE245" s="94">
        <v>0</v>
      </c>
      <c r="AF245" s="94">
        <v>0</v>
      </c>
      <c r="AG245" s="94">
        <v>1.7724879468669345E-2</v>
      </c>
      <c r="AH245" s="94">
        <v>0</v>
      </c>
      <c r="AI245" s="95">
        <f t="shared" si="88"/>
        <v>510.99450871783165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43.72394186515622</v>
      </c>
      <c r="C246" s="46">
        <v>0.53395889002650454</v>
      </c>
      <c r="D246" s="46">
        <v>10.454693540155585</v>
      </c>
      <c r="E246" s="46">
        <v>0.39344249553526101</v>
      </c>
      <c r="F246" s="236"/>
      <c r="G246" s="46">
        <v>0</v>
      </c>
      <c r="H246" s="47">
        <v>0</v>
      </c>
      <c r="I246" s="48">
        <f t="shared" si="86"/>
        <v>55.106036790873567</v>
      </c>
      <c r="J246" s="1"/>
      <c r="K246" s="49" t="s">
        <v>15</v>
      </c>
      <c r="L246" s="50">
        <v>43.72394186515622</v>
      </c>
      <c r="M246" s="50">
        <v>0.53395889002650454</v>
      </c>
      <c r="N246" s="50">
        <v>10.454693540155585</v>
      </c>
      <c r="O246" s="50">
        <v>0.39344249553526101</v>
      </c>
      <c r="P246" s="50">
        <v>0</v>
      </c>
      <c r="Q246" s="50">
        <v>0</v>
      </c>
      <c r="R246" s="51">
        <v>0</v>
      </c>
      <c r="S246" s="52">
        <f t="shared" si="87"/>
        <v>55.106036790873567</v>
      </c>
      <c r="U246" s="96" t="s">
        <v>59</v>
      </c>
      <c r="V246" s="97">
        <v>42.922788714029487</v>
      </c>
      <c r="W246" s="97">
        <v>0</v>
      </c>
      <c r="X246" s="97">
        <v>0</v>
      </c>
      <c r="Y246" s="97">
        <v>0.53395889002650454</v>
      </c>
      <c r="Z246" s="97">
        <v>10.454530777911534</v>
      </c>
      <c r="AA246" s="97">
        <v>0.33723642474450932</v>
      </c>
      <c r="AB246" s="97">
        <v>0</v>
      </c>
      <c r="AC246" s="98">
        <v>0.85752198416155079</v>
      </c>
      <c r="AD246" s="97">
        <v>0.8011531511267489</v>
      </c>
      <c r="AE246" s="97">
        <v>0</v>
      </c>
      <c r="AF246" s="97">
        <v>0</v>
      </c>
      <c r="AG246" s="97">
        <v>1.6276224405037846E-4</v>
      </c>
      <c r="AH246" s="97">
        <v>5.6206070790751628E-2</v>
      </c>
      <c r="AI246" s="99">
        <f t="shared" si="88"/>
        <v>55.106036790873588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6.6598919620173387</v>
      </c>
      <c r="F247" s="236"/>
      <c r="G247" s="43">
        <v>0</v>
      </c>
      <c r="H247" s="53">
        <v>0</v>
      </c>
      <c r="I247" s="41">
        <f t="shared" si="86"/>
        <v>6.6598919620173387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6.6598919620173387</v>
      </c>
      <c r="P247" s="43">
        <v>1240.3377111598084</v>
      </c>
      <c r="Q247" s="43">
        <v>0</v>
      </c>
      <c r="R247" s="44">
        <v>0</v>
      </c>
      <c r="S247" s="45">
        <f t="shared" si="87"/>
        <v>1246.9976031218257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0.90265958219633957</v>
      </c>
      <c r="AB247" s="92">
        <v>1240.3377111598084</v>
      </c>
      <c r="AC247" s="93">
        <v>5.7572323798209988</v>
      </c>
      <c r="AD247" s="92">
        <v>0</v>
      </c>
      <c r="AE247" s="92">
        <v>0</v>
      </c>
      <c r="AF247" s="92">
        <v>0</v>
      </c>
      <c r="AG247" s="92">
        <v>0</v>
      </c>
      <c r="AH247" s="92">
        <v>5.7572323798209988</v>
      </c>
      <c r="AI247" s="95">
        <f t="shared" si="88"/>
        <v>1246.9976031218257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1.061720062304244</v>
      </c>
      <c r="F248" s="236"/>
      <c r="G248" s="46">
        <v>0</v>
      </c>
      <c r="H248" s="47">
        <v>0</v>
      </c>
      <c r="I248" s="48">
        <f t="shared" si="86"/>
        <v>1.061720062304244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1.061720062304244</v>
      </c>
      <c r="P248" s="50">
        <v>116.45203521526795</v>
      </c>
      <c r="Q248" s="50">
        <v>0</v>
      </c>
      <c r="R248" s="51">
        <v>0</v>
      </c>
      <c r="S248" s="52">
        <f t="shared" si="87"/>
        <v>117.5137552775722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1.0516586045889438</v>
      </c>
      <c r="AB248" s="97">
        <v>116.45203521526795</v>
      </c>
      <c r="AC248" s="98">
        <v>1.0061457715300195E-2</v>
      </c>
      <c r="AD248" s="97">
        <v>0</v>
      </c>
      <c r="AE248" s="97">
        <v>0</v>
      </c>
      <c r="AF248" s="97">
        <v>0</v>
      </c>
      <c r="AG248" s="97">
        <v>0</v>
      </c>
      <c r="AH248" s="97">
        <v>1.0061457715300195E-2</v>
      </c>
      <c r="AI248" s="99">
        <f t="shared" si="88"/>
        <v>117.51375527757219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1.6181609139885502</v>
      </c>
      <c r="E249" s="43">
        <v>0</v>
      </c>
      <c r="F249" s="236"/>
      <c r="G249" s="43">
        <v>0</v>
      </c>
      <c r="H249" s="53">
        <v>0</v>
      </c>
      <c r="I249" s="41">
        <f t="shared" si="86"/>
        <v>1.6181609139885502</v>
      </c>
      <c r="J249" s="1"/>
      <c r="K249" s="54" t="s">
        <v>61</v>
      </c>
      <c r="L249" s="43">
        <v>0</v>
      </c>
      <c r="M249" s="43">
        <v>0</v>
      </c>
      <c r="N249" s="43">
        <v>1.6181609139885502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1.6181609139885502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1.6181609139885502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1.6181609139885502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78.565909618778477</v>
      </c>
      <c r="C250" s="46">
        <v>0.14306635040391702</v>
      </c>
      <c r="D250" s="46">
        <v>108.64240514139341</v>
      </c>
      <c r="E250" s="46">
        <v>212.00123598765461</v>
      </c>
      <c r="F250" s="236"/>
      <c r="G250" s="46">
        <v>0</v>
      </c>
      <c r="H250" s="47">
        <v>0</v>
      </c>
      <c r="I250" s="48">
        <f t="shared" si="86"/>
        <v>399.35261709823044</v>
      </c>
      <c r="J250" s="1"/>
      <c r="K250" s="49" t="s">
        <v>17</v>
      </c>
      <c r="L250" s="50">
        <v>78.565909618778477</v>
      </c>
      <c r="M250" s="50">
        <v>0.14306635040391702</v>
      </c>
      <c r="N250" s="50">
        <v>108.64240514139341</v>
      </c>
      <c r="O250" s="50">
        <v>212.00123598765461</v>
      </c>
      <c r="P250" s="50">
        <v>3.6567230310298213E-3</v>
      </c>
      <c r="Q250" s="50">
        <v>0</v>
      </c>
      <c r="R250" s="51">
        <v>0</v>
      </c>
      <c r="S250" s="52">
        <f t="shared" si="87"/>
        <v>399.35627382126148</v>
      </c>
      <c r="U250" s="96" t="s">
        <v>17</v>
      </c>
      <c r="V250" s="97">
        <v>78.563322020676821</v>
      </c>
      <c r="W250" s="97">
        <v>0</v>
      </c>
      <c r="X250" s="97">
        <v>0</v>
      </c>
      <c r="Y250" s="97">
        <v>0.14306635040391702</v>
      </c>
      <c r="Z250" s="97">
        <v>108.64240514139341</v>
      </c>
      <c r="AA250" s="97">
        <v>1.0721037611656481</v>
      </c>
      <c r="AB250" s="97">
        <v>3.6567230310298213E-3</v>
      </c>
      <c r="AC250" s="98">
        <v>210.93171982459057</v>
      </c>
      <c r="AD250" s="97">
        <v>2.587598101647303E-3</v>
      </c>
      <c r="AE250" s="97">
        <v>0</v>
      </c>
      <c r="AF250" s="97">
        <v>0</v>
      </c>
      <c r="AG250" s="97">
        <v>0</v>
      </c>
      <c r="AH250" s="97">
        <v>210.92913222648892</v>
      </c>
      <c r="AI250" s="99">
        <f t="shared" si="88"/>
        <v>399.35627382126142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3678.8925140507404</v>
      </c>
      <c r="C251" s="43">
        <v>122.26467330714189</v>
      </c>
      <c r="D251" s="43">
        <v>1615.9238616500522</v>
      </c>
      <c r="E251" s="43">
        <v>326.83470511145487</v>
      </c>
      <c r="F251" s="236"/>
      <c r="G251" s="43">
        <v>0</v>
      </c>
      <c r="H251" s="53">
        <v>0</v>
      </c>
      <c r="I251" s="41">
        <f t="shared" si="86"/>
        <v>5743.9157541193899</v>
      </c>
      <c r="J251" s="1"/>
      <c r="K251" s="54" t="s">
        <v>19</v>
      </c>
      <c r="L251" s="43">
        <v>3678.8925140507404</v>
      </c>
      <c r="M251" s="43">
        <v>122.26467330714189</v>
      </c>
      <c r="N251" s="43">
        <v>1615.9238616500522</v>
      </c>
      <c r="O251" s="43">
        <v>326.83470511145487</v>
      </c>
      <c r="P251" s="43">
        <v>0.97098329495085822</v>
      </c>
      <c r="Q251" s="43">
        <v>0</v>
      </c>
      <c r="R251" s="44">
        <v>0</v>
      </c>
      <c r="S251" s="45">
        <f t="shared" si="87"/>
        <v>5744.886737414341</v>
      </c>
      <c r="U251" s="100" t="s">
        <v>89</v>
      </c>
      <c r="V251" s="92">
        <v>3628.2265993254769</v>
      </c>
      <c r="W251" s="92">
        <v>0</v>
      </c>
      <c r="X251" s="92">
        <v>0</v>
      </c>
      <c r="Y251" s="92">
        <v>122.26467330714189</v>
      </c>
      <c r="Z251" s="92">
        <v>1615.8325716510824</v>
      </c>
      <c r="AA251" s="92">
        <v>38.530319505606798</v>
      </c>
      <c r="AB251" s="92">
        <v>0.97098329495085822</v>
      </c>
      <c r="AC251" s="93">
        <v>339.06159033008089</v>
      </c>
      <c r="AD251" s="92">
        <v>50.665914725262986</v>
      </c>
      <c r="AE251" s="92">
        <v>116.60325507882892</v>
      </c>
      <c r="AF251" s="92">
        <v>0</v>
      </c>
      <c r="AG251" s="92">
        <v>9.1289998969866948E-2</v>
      </c>
      <c r="AH251" s="92">
        <v>171.70113052701905</v>
      </c>
      <c r="AI251" s="95">
        <f t="shared" si="88"/>
        <v>5744.8867374143392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575.0544852231676</v>
      </c>
      <c r="C252" s="46">
        <v>8.0655140187224408</v>
      </c>
      <c r="D252" s="46">
        <v>3365.0380065889444</v>
      </c>
      <c r="E252" s="46">
        <v>6413.5195628697529</v>
      </c>
      <c r="F252" s="236"/>
      <c r="G252" s="46">
        <v>1255.6053748034115</v>
      </c>
      <c r="H252" s="47">
        <v>318.14561465462515</v>
      </c>
      <c r="I252" s="48">
        <f t="shared" si="86"/>
        <v>11935.428558158623</v>
      </c>
      <c r="J252" s="1"/>
      <c r="K252" s="49" t="s">
        <v>27</v>
      </c>
      <c r="L252" s="50">
        <v>575.0544852231676</v>
      </c>
      <c r="M252" s="50">
        <v>8.0655140187224408</v>
      </c>
      <c r="N252" s="50">
        <v>3365.0380065889444</v>
      </c>
      <c r="O252" s="50">
        <v>6413.5195628697529</v>
      </c>
      <c r="P252" s="50">
        <v>13.218752671004928</v>
      </c>
      <c r="Q252" s="50">
        <v>1255.6053748034115</v>
      </c>
      <c r="R252" s="51">
        <v>318.14561465462515</v>
      </c>
      <c r="S252" s="52">
        <f t="shared" si="87"/>
        <v>11948.647310829627</v>
      </c>
      <c r="U252" s="96" t="s">
        <v>27</v>
      </c>
      <c r="V252" s="97">
        <v>104.5470490609254</v>
      </c>
      <c r="W252" s="97">
        <v>416.7723185052908</v>
      </c>
      <c r="X252" s="97">
        <v>1255.6053748034115</v>
      </c>
      <c r="Y252" s="97">
        <v>8.0655140187224408</v>
      </c>
      <c r="Z252" s="97">
        <v>3364.3787811698785</v>
      </c>
      <c r="AA252" s="97">
        <v>6291.4028693633509</v>
      </c>
      <c r="AB252" s="97">
        <v>13.218752671004928</v>
      </c>
      <c r="AC252" s="98">
        <v>494.65665123704389</v>
      </c>
      <c r="AD252" s="97">
        <v>53.73511765695131</v>
      </c>
      <c r="AE252" s="97">
        <v>41.454335600208367</v>
      </c>
      <c r="AF252" s="97">
        <v>318.14561465462515</v>
      </c>
      <c r="AG252" s="97">
        <v>0.65922541906561294</v>
      </c>
      <c r="AH252" s="97">
        <v>80.662357906193236</v>
      </c>
      <c r="AI252" s="99">
        <f t="shared" si="88"/>
        <v>11948.647310829627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900.46820308346491</v>
      </c>
      <c r="C253" s="43">
        <v>0</v>
      </c>
      <c r="D253" s="43">
        <v>13.207578296051517</v>
      </c>
      <c r="E253" s="43">
        <v>0</v>
      </c>
      <c r="F253" s="236"/>
      <c r="G253" s="43">
        <v>0</v>
      </c>
      <c r="H253" s="53">
        <v>0</v>
      </c>
      <c r="I253" s="41">
        <f t="shared" si="86"/>
        <v>913.67578137951648</v>
      </c>
      <c r="J253" s="1"/>
      <c r="K253" s="54" t="s">
        <v>26</v>
      </c>
      <c r="L253" s="43">
        <v>900.46820308346491</v>
      </c>
      <c r="M253" s="43">
        <v>0</v>
      </c>
      <c r="N253" s="43">
        <v>13.207578296051517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913.67578137951648</v>
      </c>
      <c r="U253" s="100" t="s">
        <v>26</v>
      </c>
      <c r="V253" s="92">
        <v>899.86516255675826</v>
      </c>
      <c r="W253" s="92">
        <v>0</v>
      </c>
      <c r="X253" s="92">
        <v>0</v>
      </c>
      <c r="Y253" s="92">
        <v>0</v>
      </c>
      <c r="Z253" s="92">
        <v>13.207578296051517</v>
      </c>
      <c r="AA253" s="92">
        <v>0</v>
      </c>
      <c r="AB253" s="92">
        <v>0</v>
      </c>
      <c r="AC253" s="93">
        <v>0.60304052670671526</v>
      </c>
      <c r="AD253" s="92">
        <v>0.60304052670671526</v>
      </c>
      <c r="AE253" s="92">
        <v>0</v>
      </c>
      <c r="AF253" s="92">
        <v>0</v>
      </c>
      <c r="AG253" s="92">
        <v>0</v>
      </c>
      <c r="AH253" s="92">
        <v>0</v>
      </c>
      <c r="AI253" s="95">
        <f t="shared" si="88"/>
        <v>913.67578137951659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0</v>
      </c>
      <c r="C254" s="46">
        <v>0</v>
      </c>
      <c r="D254" s="46">
        <v>0</v>
      </c>
      <c r="E254" s="46">
        <v>0</v>
      </c>
      <c r="F254" s="236"/>
      <c r="G254" s="46">
        <v>0</v>
      </c>
      <c r="H254" s="47">
        <v>0</v>
      </c>
      <c r="I254" s="48">
        <f t="shared" si="86"/>
        <v>0</v>
      </c>
      <c r="J254" s="1"/>
      <c r="K254" s="49" t="s">
        <v>23</v>
      </c>
      <c r="L254" s="50">
        <v>0</v>
      </c>
      <c r="M254" s="50">
        <v>0</v>
      </c>
      <c r="N254" s="50">
        <v>0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0</v>
      </c>
      <c r="U254" s="96" t="s">
        <v>62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0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244.84107563919954</v>
      </c>
      <c r="C255" s="43">
        <v>0</v>
      </c>
      <c r="D255" s="43">
        <v>8.3581662658325317</v>
      </c>
      <c r="E255" s="43">
        <v>6.2722824279048499</v>
      </c>
      <c r="F255" s="236"/>
      <c r="G255" s="43">
        <v>0</v>
      </c>
      <c r="H255" s="53">
        <v>0</v>
      </c>
      <c r="I255" s="41">
        <f t="shared" si="86"/>
        <v>259.47152433293689</v>
      </c>
      <c r="J255" s="1"/>
      <c r="K255" s="54" t="s">
        <v>24</v>
      </c>
      <c r="L255" s="43">
        <v>244.84107563919954</v>
      </c>
      <c r="M255" s="43">
        <v>0</v>
      </c>
      <c r="N255" s="43">
        <v>8.3581662658325317</v>
      </c>
      <c r="O255" s="43">
        <v>6.2722824279048499</v>
      </c>
      <c r="P255" s="43">
        <v>75.218051040422068</v>
      </c>
      <c r="Q255" s="43">
        <v>0</v>
      </c>
      <c r="R255" s="44">
        <v>0</v>
      </c>
      <c r="S255" s="45">
        <f t="shared" si="87"/>
        <v>334.68957537335893</v>
      </c>
      <c r="U255" s="100" t="s">
        <v>24</v>
      </c>
      <c r="V255" s="92">
        <v>243.58661915361856</v>
      </c>
      <c r="W255" s="92">
        <v>0</v>
      </c>
      <c r="X255" s="92">
        <v>0</v>
      </c>
      <c r="Y255" s="92">
        <v>0</v>
      </c>
      <c r="Z255" s="92">
        <v>8.3553116384448032</v>
      </c>
      <c r="AA255" s="92">
        <v>0</v>
      </c>
      <c r="AB255" s="92">
        <v>75.218051040422068</v>
      </c>
      <c r="AC255" s="93">
        <v>7.5295935408735488</v>
      </c>
      <c r="AD255" s="92">
        <v>1.2544564855809701</v>
      </c>
      <c r="AE255" s="92">
        <v>0</v>
      </c>
      <c r="AF255" s="92">
        <v>0</v>
      </c>
      <c r="AG255" s="92">
        <v>2.8546273877283037E-3</v>
      </c>
      <c r="AH255" s="92">
        <v>6.2722824279048499</v>
      </c>
      <c r="AI255" s="95">
        <f t="shared" si="88"/>
        <v>334.68957537335893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0.93121116304989671</v>
      </c>
      <c r="C256" s="46">
        <v>0</v>
      </c>
      <c r="D256" s="46">
        <v>0.23280279076247418</v>
      </c>
      <c r="E256" s="46">
        <v>0</v>
      </c>
      <c r="F256" s="236"/>
      <c r="G256" s="46">
        <v>0</v>
      </c>
      <c r="H256" s="47">
        <v>0</v>
      </c>
      <c r="I256" s="48">
        <f t="shared" si="86"/>
        <v>1.1640139538123708</v>
      </c>
      <c r="J256" s="1"/>
      <c r="K256" s="49" t="s">
        <v>22</v>
      </c>
      <c r="L256" s="50">
        <v>0.93121116304989671</v>
      </c>
      <c r="M256" s="50">
        <v>0</v>
      </c>
      <c r="N256" s="50">
        <v>0.23280279076247418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1.1640139538123708</v>
      </c>
      <c r="U256" s="96" t="s">
        <v>63</v>
      </c>
      <c r="V256" s="97">
        <v>0.93121116304989671</v>
      </c>
      <c r="W256" s="97">
        <v>0</v>
      </c>
      <c r="X256" s="97">
        <v>0</v>
      </c>
      <c r="Y256" s="97">
        <v>0</v>
      </c>
      <c r="Z256" s="97">
        <v>0.23280279076247418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1.1640139538123708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148.69676214909691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148.69676214909691</v>
      </c>
      <c r="J257" s="1"/>
      <c r="K257" s="55" t="s">
        <v>66</v>
      </c>
      <c r="L257" s="43">
        <v>148.69676214909691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148.69676214909691</v>
      </c>
      <c r="U257" s="101" t="s">
        <v>64</v>
      </c>
      <c r="V257" s="92">
        <v>148.69676214909691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</v>
      </c>
      <c r="AD257" s="94">
        <v>0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148.69676214909691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148.69676214909691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148.69676214909691</v>
      </c>
      <c r="J258" s="1"/>
      <c r="K258" s="59" t="s">
        <v>25</v>
      </c>
      <c r="L258" s="60">
        <v>148.69676214909691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148.69676214909691</v>
      </c>
      <c r="U258" s="102" t="s">
        <v>68</v>
      </c>
      <c r="V258" s="103">
        <v>148.21906440050003</v>
      </c>
      <c r="W258" s="103">
        <v>0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</v>
      </c>
      <c r="AD258" s="103">
        <v>0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148.21906440050003</v>
      </c>
      <c r="AJ258">
        <f>IF(ABS(S258-AI258)&gt;0.2,S258-AI258,"")</f>
        <v>0.47769774859688141</v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6115.1240607354184</v>
      </c>
      <c r="C262" s="75">
        <f t="shared" ref="C262:H262" si="90">SUM(C241:C257)</f>
        <v>131.12883936917444</v>
      </c>
      <c r="D262" s="75">
        <f t="shared" si="90"/>
        <v>5190.3985991593681</v>
      </c>
      <c r="E262" s="75">
        <f t="shared" si="90"/>
        <v>6966.7428409166241</v>
      </c>
      <c r="F262" s="75">
        <f t="shared" si="90"/>
        <v>0</v>
      </c>
      <c r="G262" s="75">
        <f t="shared" si="90"/>
        <v>1255.6053748034115</v>
      </c>
      <c r="H262" s="76">
        <f t="shared" si="90"/>
        <v>318.14561465462515</v>
      </c>
      <c r="I262" s="41">
        <f t="shared" si="86"/>
        <v>19977.145329638621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6115.1240607354184</v>
      </c>
      <c r="M262" s="75">
        <f t="shared" ref="M262:R262" si="91">SUM(M241:M257)</f>
        <v>131.12883936917444</v>
      </c>
      <c r="N262" s="75">
        <f t="shared" si="91"/>
        <v>5190.3985991593681</v>
      </c>
      <c r="O262" s="75">
        <f t="shared" si="91"/>
        <v>6966.7428409166241</v>
      </c>
      <c r="P262" s="75">
        <f t="shared" si="91"/>
        <v>1446.2011901044852</v>
      </c>
      <c r="Q262" s="75">
        <f t="shared" si="91"/>
        <v>1255.6053748034115</v>
      </c>
      <c r="R262" s="76">
        <f t="shared" si="91"/>
        <v>318.14561465462515</v>
      </c>
      <c r="S262" s="78">
        <f t="shared" si="87"/>
        <v>21423.346519743107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5591.2548321346685</v>
      </c>
      <c r="W262" s="111">
        <f t="shared" ref="W262:AH262" si="92">SUM(W241:W257)</f>
        <v>416.7723185052908</v>
      </c>
      <c r="X262" s="111">
        <f t="shared" si="92"/>
        <v>1255.6053748034115</v>
      </c>
      <c r="Y262" s="111">
        <f t="shared" si="92"/>
        <v>131.12883936917444</v>
      </c>
      <c r="Z262" s="111">
        <f t="shared" si="92"/>
        <v>5189.6273414722318</v>
      </c>
      <c r="AA262" s="111">
        <f t="shared" si="92"/>
        <v>6333.2968472416533</v>
      </c>
      <c r="AB262" s="111">
        <f t="shared" si="92"/>
        <v>1446.2011901044852</v>
      </c>
      <c r="AC262" s="111">
        <f t="shared" si="92"/>
        <v>1059.4597761121897</v>
      </c>
      <c r="AD262" s="112">
        <f t="shared" si="92"/>
        <v>107.09691009545796</v>
      </c>
      <c r="AE262" s="112">
        <f t="shared" si="92"/>
        <v>158.05759067903728</v>
      </c>
      <c r="AF262" s="112">
        <f t="shared" si="92"/>
        <v>318.14561465462515</v>
      </c>
      <c r="AG262" s="112">
        <f t="shared" si="92"/>
        <v>0.77125768713592802</v>
      </c>
      <c r="AH262" s="112">
        <f t="shared" si="92"/>
        <v>475.38840299593306</v>
      </c>
      <c r="AI262" s="113">
        <f t="shared" si="88"/>
        <v>21423.346519743107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0.30610600062376575</v>
      </c>
      <c r="C263" s="114">
        <f t="shared" ref="C263:I263" si="93">C262/$I262</f>
        <v>6.5639428059137278E-3</v>
      </c>
      <c r="D263" s="114">
        <f t="shared" si="93"/>
        <v>0.25981683135972161</v>
      </c>
      <c r="E263" s="114">
        <f t="shared" si="93"/>
        <v>0.34873565396656447</v>
      </c>
      <c r="F263" s="114">
        <f t="shared" si="93"/>
        <v>0</v>
      </c>
      <c r="G263" s="114">
        <f t="shared" si="93"/>
        <v>6.2852091932302373E-2</v>
      </c>
      <c r="H263" s="115">
        <f t="shared" si="93"/>
        <v>1.5925479311732087E-2</v>
      </c>
      <c r="I263" s="116">
        <f t="shared" si="93"/>
        <v>1</v>
      </c>
      <c r="J263"/>
      <c r="K263" s="81" t="s">
        <v>87</v>
      </c>
      <c r="L263" s="82">
        <f>L262/$S262</f>
        <v>0.28544205524099164</v>
      </c>
      <c r="M263" s="82">
        <f t="shared" ref="M263:S263" si="94">M262/$S262</f>
        <v>6.1208382755854728E-3</v>
      </c>
      <c r="N263" s="82">
        <f t="shared" si="94"/>
        <v>0.24227767563653299</v>
      </c>
      <c r="O263" s="82">
        <f t="shared" si="94"/>
        <v>0.32519395765252107</v>
      </c>
      <c r="P263" s="82">
        <f t="shared" si="94"/>
        <v>6.7505848760449724E-2</v>
      </c>
      <c r="Q263" s="82">
        <f t="shared" si="94"/>
        <v>5.8609208120042479E-2</v>
      </c>
      <c r="R263" s="83">
        <f t="shared" si="94"/>
        <v>1.485041631387663E-2</v>
      </c>
      <c r="S263" s="84">
        <f t="shared" si="94"/>
        <v>1</v>
      </c>
      <c r="U263" s="117" t="s">
        <v>87</v>
      </c>
      <c r="V263" s="118">
        <f>V262/$I262</f>
        <v>0.27988257280379969</v>
      </c>
      <c r="W263" s="118">
        <f t="shared" ref="W263:AC263" si="95">W262/$I262</f>
        <v>2.0862456153180022E-2</v>
      </c>
      <c r="X263" s="118">
        <f t="shared" si="95"/>
        <v>6.2852091932302373E-2</v>
      </c>
      <c r="Y263" s="118">
        <f t="shared" si="95"/>
        <v>6.5639428059137278E-3</v>
      </c>
      <c r="Z263" s="118">
        <f t="shared" si="95"/>
        <v>0.25977822435784975</v>
      </c>
      <c r="AA263" s="118">
        <f t="shared" si="95"/>
        <v>0.31702711987810422</v>
      </c>
      <c r="AB263" s="118">
        <f t="shared" si="95"/>
        <v>7.2392785167301299E-2</v>
      </c>
      <c r="AC263" s="118">
        <f t="shared" si="95"/>
        <v>5.3033592068850159E-2</v>
      </c>
      <c r="AD263" s="118">
        <f t="shared" ref="AD263:AH263" si="96">AD262/$AI262</f>
        <v>4.9990747242388434E-3</v>
      </c>
      <c r="AE263" s="118">
        <f t="shared" si="96"/>
        <v>7.3778198253655744E-3</v>
      </c>
      <c r="AF263" s="118">
        <f t="shared" si="96"/>
        <v>1.485041631387663E-2</v>
      </c>
      <c r="AG263" s="118">
        <f t="shared" si="96"/>
        <v>3.6000803442410842E-5</v>
      </c>
      <c r="AH263" s="118">
        <f t="shared" si="96"/>
        <v>2.2190202756503494E-2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0.26723254660274481</v>
      </c>
      <c r="C267" s="39">
        <v>0</v>
      </c>
      <c r="D267" s="39">
        <v>2.213239108235873E-3</v>
      </c>
      <c r="E267" s="39">
        <v>0</v>
      </c>
      <c r="F267" s="235"/>
      <c r="G267" s="39">
        <v>0</v>
      </c>
      <c r="H267" s="40">
        <v>0</v>
      </c>
      <c r="I267" s="41">
        <f>SUM(B267:H267)</f>
        <v>0.26944578571098071</v>
      </c>
      <c r="J267" s="1"/>
      <c r="K267" s="88" t="s">
        <v>7</v>
      </c>
      <c r="L267" s="39">
        <v>0.26723254660274481</v>
      </c>
      <c r="M267" s="39">
        <v>0</v>
      </c>
      <c r="N267" s="39">
        <v>2.213239108235873E-3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0.26944578571098071</v>
      </c>
      <c r="U267" s="91" t="s">
        <v>7</v>
      </c>
      <c r="V267" s="92">
        <v>0.26723254660274481</v>
      </c>
      <c r="W267" s="92">
        <v>0</v>
      </c>
      <c r="X267" s="92">
        <v>0</v>
      </c>
      <c r="Y267" s="92">
        <v>0</v>
      </c>
      <c r="Z267" s="92">
        <v>2.213239108235873E-3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0.26944578571098071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97"/>
        <v>0</v>
      </c>
      <c r="J269" s="1"/>
      <c r="K269" s="54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0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0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0.19649508272779889</v>
      </c>
      <c r="C271" s="43">
        <v>1.0645615789835607</v>
      </c>
      <c r="D271" s="43">
        <v>0.38236278233317239</v>
      </c>
      <c r="E271" s="43">
        <v>43.560843654708826</v>
      </c>
      <c r="F271" s="236"/>
      <c r="G271" s="43">
        <v>0</v>
      </c>
      <c r="H271" s="53">
        <v>0</v>
      </c>
      <c r="I271" s="41">
        <f t="shared" si="97"/>
        <v>45.204263098753358</v>
      </c>
      <c r="J271" s="1"/>
      <c r="K271" s="54" t="s">
        <v>16</v>
      </c>
      <c r="L271" s="43">
        <v>0.19649508272779889</v>
      </c>
      <c r="M271" s="43">
        <v>1.0645615789835607</v>
      </c>
      <c r="N271" s="43">
        <v>0.38236278233317239</v>
      </c>
      <c r="O271" s="43">
        <v>43.560843654708826</v>
      </c>
      <c r="P271" s="43">
        <v>0</v>
      </c>
      <c r="Q271" s="43">
        <v>0</v>
      </c>
      <c r="R271" s="44">
        <v>0</v>
      </c>
      <c r="S271" s="45">
        <f t="shared" si="98"/>
        <v>45.204263098753358</v>
      </c>
      <c r="U271" s="100" t="s">
        <v>16</v>
      </c>
      <c r="V271" s="92">
        <v>0.19649508272779889</v>
      </c>
      <c r="W271" s="92">
        <v>0</v>
      </c>
      <c r="X271" s="92">
        <v>0</v>
      </c>
      <c r="Y271" s="92">
        <v>1.0645615789835607</v>
      </c>
      <c r="Z271" s="92">
        <v>0.38236278233317239</v>
      </c>
      <c r="AA271" s="92">
        <v>43.560843654708826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45.204263098753358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37.170319963632913</v>
      </c>
      <c r="C272" s="46">
        <v>1.1421251159259209</v>
      </c>
      <c r="D272" s="46">
        <v>27.639421184761108</v>
      </c>
      <c r="E272" s="46">
        <v>14.097668652384531</v>
      </c>
      <c r="F272" s="236"/>
      <c r="G272" s="46">
        <v>0</v>
      </c>
      <c r="H272" s="47">
        <v>0</v>
      </c>
      <c r="I272" s="48">
        <f t="shared" si="97"/>
        <v>80.049534916704474</v>
      </c>
      <c r="J272" s="1"/>
      <c r="K272" s="49" t="s">
        <v>15</v>
      </c>
      <c r="L272" s="50">
        <v>37.170319963632913</v>
      </c>
      <c r="M272" s="50">
        <v>1.1421251159259209</v>
      </c>
      <c r="N272" s="50">
        <v>27.639421184761108</v>
      </c>
      <c r="O272" s="50">
        <v>14.097668652384531</v>
      </c>
      <c r="P272" s="50">
        <v>0</v>
      </c>
      <c r="Q272" s="50">
        <v>0</v>
      </c>
      <c r="R272" s="51">
        <v>0</v>
      </c>
      <c r="S272" s="52">
        <f t="shared" si="98"/>
        <v>80.049534916704474</v>
      </c>
      <c r="U272" s="96" t="s">
        <v>59</v>
      </c>
      <c r="V272" s="97">
        <v>35.865373849575526</v>
      </c>
      <c r="W272" s="97">
        <v>0</v>
      </c>
      <c r="X272" s="97">
        <v>0</v>
      </c>
      <c r="Y272" s="97">
        <v>1.1421251159259209</v>
      </c>
      <c r="Z272" s="97">
        <v>21.618464948477662</v>
      </c>
      <c r="AA272" s="97">
        <v>14.097668652384531</v>
      </c>
      <c r="AB272" s="97">
        <v>0</v>
      </c>
      <c r="AC272" s="98">
        <v>7.3259023503408374</v>
      </c>
      <c r="AD272" s="97">
        <v>1.3049461140573904</v>
      </c>
      <c r="AE272" s="97">
        <v>0</v>
      </c>
      <c r="AF272" s="97">
        <v>0</v>
      </c>
      <c r="AG272" s="97">
        <v>6.020956236283447</v>
      </c>
      <c r="AH272" s="97">
        <v>0</v>
      </c>
      <c r="AI272" s="99">
        <f t="shared" si="99"/>
        <v>80.049534916704474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107.44226799635152</v>
      </c>
      <c r="F273" s="236"/>
      <c r="G273" s="43">
        <v>0</v>
      </c>
      <c r="H273" s="53">
        <v>0</v>
      </c>
      <c r="I273" s="41">
        <f t="shared" si="97"/>
        <v>107.44226799635152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107.44226799635152</v>
      </c>
      <c r="P273" s="43">
        <v>1740.2409700339758</v>
      </c>
      <c r="Q273" s="43">
        <v>0</v>
      </c>
      <c r="R273" s="44">
        <v>0</v>
      </c>
      <c r="S273" s="45">
        <f t="shared" si="98"/>
        <v>1847.6832380303274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24.944676858555031</v>
      </c>
      <c r="AB273" s="92">
        <v>1740.2409700339758</v>
      </c>
      <c r="AC273" s="93">
        <v>82.497591137796505</v>
      </c>
      <c r="AD273" s="92">
        <v>0</v>
      </c>
      <c r="AE273" s="92">
        <v>0</v>
      </c>
      <c r="AF273" s="92">
        <v>0</v>
      </c>
      <c r="AG273" s="92">
        <v>0</v>
      </c>
      <c r="AH273" s="92">
        <v>82.497591137796505</v>
      </c>
      <c r="AI273" s="95">
        <f t="shared" si="99"/>
        <v>1847.6832380303274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2.5986270486982443E-2</v>
      </c>
      <c r="F274" s="236"/>
      <c r="G274" s="46">
        <v>0</v>
      </c>
      <c r="H274" s="47">
        <v>0</v>
      </c>
      <c r="I274" s="48">
        <f t="shared" si="97"/>
        <v>2.5986270486982443E-2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2.5986270486982443E-2</v>
      </c>
      <c r="P274" s="50">
        <v>1.278602094037278</v>
      </c>
      <c r="Q274" s="50">
        <v>0</v>
      </c>
      <c r="R274" s="51">
        <v>0</v>
      </c>
      <c r="S274" s="52">
        <f t="shared" si="98"/>
        <v>1.3045883645242604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3.3810691004227868E-3</v>
      </c>
      <c r="AB274" s="97">
        <v>1.278602094037278</v>
      </c>
      <c r="AC274" s="98">
        <v>2.2605201386559654E-2</v>
      </c>
      <c r="AD274" s="97">
        <v>0</v>
      </c>
      <c r="AE274" s="97">
        <v>0</v>
      </c>
      <c r="AF274" s="97">
        <v>0</v>
      </c>
      <c r="AG274" s="97">
        <v>0</v>
      </c>
      <c r="AH274" s="97">
        <v>2.2605201386559654E-2</v>
      </c>
      <c r="AI274" s="99">
        <f t="shared" si="99"/>
        <v>1.3045883645242604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0.40936619657799789</v>
      </c>
      <c r="C276" s="46">
        <v>0</v>
      </c>
      <c r="D276" s="46">
        <v>107.06488637906477</v>
      </c>
      <c r="E276" s="46">
        <v>9.1894914196912492</v>
      </c>
      <c r="F276" s="236"/>
      <c r="G276" s="46">
        <v>0</v>
      </c>
      <c r="H276" s="47">
        <v>0</v>
      </c>
      <c r="I276" s="48">
        <f t="shared" si="97"/>
        <v>116.66374399533402</v>
      </c>
      <c r="J276" s="1"/>
      <c r="K276" s="49" t="s">
        <v>17</v>
      </c>
      <c r="L276" s="50">
        <v>0.40936619657799789</v>
      </c>
      <c r="M276" s="50">
        <v>0</v>
      </c>
      <c r="N276" s="50">
        <v>107.06488637906477</v>
      </c>
      <c r="O276" s="50">
        <v>9.1894914196912492</v>
      </c>
      <c r="P276" s="50">
        <v>0</v>
      </c>
      <c r="Q276" s="50">
        <v>0</v>
      </c>
      <c r="R276" s="51">
        <v>0</v>
      </c>
      <c r="S276" s="52">
        <f t="shared" si="98"/>
        <v>116.66374399533402</v>
      </c>
      <c r="U276" s="96" t="s">
        <v>17</v>
      </c>
      <c r="V276" s="97">
        <v>0.40936619657799789</v>
      </c>
      <c r="W276" s="97">
        <v>0</v>
      </c>
      <c r="X276" s="97">
        <v>0</v>
      </c>
      <c r="Y276" s="97">
        <v>0</v>
      </c>
      <c r="Z276" s="97">
        <v>107.06488637906477</v>
      </c>
      <c r="AA276" s="97">
        <v>0</v>
      </c>
      <c r="AB276" s="97">
        <v>0</v>
      </c>
      <c r="AC276" s="98">
        <v>9.1894914196912492</v>
      </c>
      <c r="AD276" s="97">
        <v>0</v>
      </c>
      <c r="AE276" s="97">
        <v>0</v>
      </c>
      <c r="AF276" s="97">
        <v>0</v>
      </c>
      <c r="AG276" s="97">
        <v>0</v>
      </c>
      <c r="AH276" s="97">
        <v>9.1894914196912492</v>
      </c>
      <c r="AI276" s="99">
        <f t="shared" si="99"/>
        <v>116.66374399533402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163.53187939063673</v>
      </c>
      <c r="C277" s="43">
        <v>5592.0348081189095</v>
      </c>
      <c r="D277" s="43">
        <v>606.2034093167249</v>
      </c>
      <c r="E277" s="43">
        <v>423.23011273959412</v>
      </c>
      <c r="F277" s="236"/>
      <c r="G277" s="43">
        <v>0</v>
      </c>
      <c r="H277" s="53">
        <v>0</v>
      </c>
      <c r="I277" s="41">
        <f t="shared" si="97"/>
        <v>6785.0002095658656</v>
      </c>
      <c r="J277" s="1"/>
      <c r="K277" s="54" t="s">
        <v>19</v>
      </c>
      <c r="L277" s="43">
        <v>163.53187939063673</v>
      </c>
      <c r="M277" s="43">
        <v>5592.0348081189095</v>
      </c>
      <c r="N277" s="43">
        <v>606.2034093167249</v>
      </c>
      <c r="O277" s="43">
        <v>423.23011273959412</v>
      </c>
      <c r="P277" s="43">
        <v>0</v>
      </c>
      <c r="Q277" s="43">
        <v>0</v>
      </c>
      <c r="R277" s="44">
        <v>0</v>
      </c>
      <c r="S277" s="45">
        <f t="shared" si="98"/>
        <v>6785.0002095658656</v>
      </c>
      <c r="U277" s="100" t="s">
        <v>89</v>
      </c>
      <c r="V277" s="92">
        <v>163.45280830591662</v>
      </c>
      <c r="W277" s="92">
        <v>0</v>
      </c>
      <c r="X277" s="92">
        <v>0</v>
      </c>
      <c r="Y277" s="92">
        <v>5592.0348081189095</v>
      </c>
      <c r="Z277" s="92">
        <v>211.33724168570402</v>
      </c>
      <c r="AA277" s="92">
        <v>0</v>
      </c>
      <c r="AB277" s="92">
        <v>0</v>
      </c>
      <c r="AC277" s="93">
        <v>818.17535145533532</v>
      </c>
      <c r="AD277" s="92">
        <v>7.9071084720121212E-2</v>
      </c>
      <c r="AE277" s="92">
        <v>0</v>
      </c>
      <c r="AF277" s="92">
        <v>0</v>
      </c>
      <c r="AG277" s="92">
        <v>394.86616763102097</v>
      </c>
      <c r="AH277" s="92">
        <v>423.23011273959412</v>
      </c>
      <c r="AI277" s="95">
        <f t="shared" si="99"/>
        <v>6785.0002095658656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85.045192868707204</v>
      </c>
      <c r="C278" s="46">
        <v>2.8152261789158683</v>
      </c>
      <c r="D278" s="46">
        <v>1478.4619799756542</v>
      </c>
      <c r="E278" s="46">
        <v>5373.4262161991091</v>
      </c>
      <c r="F278" s="236"/>
      <c r="G278" s="46">
        <v>85.01337458994827</v>
      </c>
      <c r="H278" s="47">
        <v>0</v>
      </c>
      <c r="I278" s="48">
        <f t="shared" si="97"/>
        <v>7024.7619898123348</v>
      </c>
      <c r="J278" s="1"/>
      <c r="K278" s="49" t="s">
        <v>27</v>
      </c>
      <c r="L278" s="50">
        <v>85.045192868707204</v>
      </c>
      <c r="M278" s="50">
        <v>2.8152261789158683</v>
      </c>
      <c r="N278" s="50">
        <v>1478.4619799756542</v>
      </c>
      <c r="O278" s="50">
        <v>5373.4262161991091</v>
      </c>
      <c r="P278" s="50">
        <v>0</v>
      </c>
      <c r="Q278" s="50">
        <v>85.01337458994827</v>
      </c>
      <c r="R278" s="51">
        <v>0</v>
      </c>
      <c r="S278" s="52">
        <f t="shared" si="98"/>
        <v>7024.7619898123348</v>
      </c>
      <c r="U278" s="96" t="s">
        <v>27</v>
      </c>
      <c r="V278" s="97">
        <v>46.48258616909348</v>
      </c>
      <c r="W278" s="97">
        <v>37.714666372236628</v>
      </c>
      <c r="X278" s="97">
        <v>85.01337458994827</v>
      </c>
      <c r="Y278" s="97">
        <v>2.8152261789158683</v>
      </c>
      <c r="Z278" s="97">
        <v>1477.8628778692214</v>
      </c>
      <c r="AA278" s="97">
        <v>5371.9543758726977</v>
      </c>
      <c r="AB278" s="97">
        <v>0</v>
      </c>
      <c r="AC278" s="98">
        <v>2.9188827602228629</v>
      </c>
      <c r="AD278" s="97">
        <v>0.8479403273770848</v>
      </c>
      <c r="AE278" s="97">
        <v>0.59910210643283768</v>
      </c>
      <c r="AF278" s="97">
        <v>0</v>
      </c>
      <c r="AG278" s="97">
        <v>0.59910210643283768</v>
      </c>
      <c r="AH278" s="97">
        <v>0.8727382199801027</v>
      </c>
      <c r="AI278" s="99">
        <f t="shared" si="99"/>
        <v>7024.7619898123357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6.3398549003059061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6.3398549003059061</v>
      </c>
      <c r="J279" s="1"/>
      <c r="K279" s="54" t="s">
        <v>26</v>
      </c>
      <c r="L279" s="43">
        <v>6.3398549003059061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6.3398549003059061</v>
      </c>
      <c r="U279" s="100" t="s">
        <v>26</v>
      </c>
      <c r="V279" s="92">
        <v>6.3398549003059061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6.3398549003059061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0</v>
      </c>
      <c r="J280" s="1"/>
      <c r="K280" s="49" t="s">
        <v>23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0</v>
      </c>
      <c r="U280" s="96" t="s">
        <v>62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0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13.926834079986937</v>
      </c>
      <c r="C281" s="43">
        <v>0</v>
      </c>
      <c r="D281" s="43">
        <v>0</v>
      </c>
      <c r="E281" s="43">
        <v>0</v>
      </c>
      <c r="F281" s="236"/>
      <c r="G281" s="43">
        <v>0</v>
      </c>
      <c r="H281" s="53">
        <v>0</v>
      </c>
      <c r="I281" s="41">
        <f t="shared" si="97"/>
        <v>13.926834079986937</v>
      </c>
      <c r="J281" s="1"/>
      <c r="K281" s="54" t="s">
        <v>24</v>
      </c>
      <c r="L281" s="43">
        <v>13.926834079986937</v>
      </c>
      <c r="M281" s="43">
        <v>0</v>
      </c>
      <c r="N281" s="43">
        <v>0</v>
      </c>
      <c r="O281" s="43">
        <v>0</v>
      </c>
      <c r="P281" s="43">
        <v>103.99395978828689</v>
      </c>
      <c r="Q281" s="43">
        <v>0</v>
      </c>
      <c r="R281" s="44">
        <v>0</v>
      </c>
      <c r="S281" s="45">
        <f t="shared" si="98"/>
        <v>117.92079386827382</v>
      </c>
      <c r="U281" s="100" t="s">
        <v>24</v>
      </c>
      <c r="V281" s="92">
        <v>12.734542695987139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103.99395978828689</v>
      </c>
      <c r="AC281" s="93">
        <v>1.1922913839997973</v>
      </c>
      <c r="AD281" s="92">
        <v>1.1922913839997973</v>
      </c>
      <c r="AE281" s="92">
        <v>0</v>
      </c>
      <c r="AF281" s="92">
        <v>0</v>
      </c>
      <c r="AG281" s="92">
        <v>0</v>
      </c>
      <c r="AH281" s="92">
        <v>0</v>
      </c>
      <c r="AI281" s="95">
        <f t="shared" si="99"/>
        <v>117.92079386827383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306.8871750291782</v>
      </c>
      <c r="C288" s="75">
        <f t="shared" ref="C288:H288" si="101">SUM(C267:C283)</f>
        <v>5597.0567209927349</v>
      </c>
      <c r="D288" s="75">
        <f t="shared" si="101"/>
        <v>2219.7542728776461</v>
      </c>
      <c r="E288" s="75">
        <f t="shared" si="101"/>
        <v>5970.9725869323265</v>
      </c>
      <c r="F288" s="75">
        <f t="shared" si="101"/>
        <v>0</v>
      </c>
      <c r="G288" s="75">
        <f t="shared" si="101"/>
        <v>85.01337458994827</v>
      </c>
      <c r="H288" s="76">
        <f t="shared" si="101"/>
        <v>0</v>
      </c>
      <c r="I288" s="41">
        <f t="shared" si="97"/>
        <v>14179.684130421832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306.8871750291782</v>
      </c>
      <c r="M288" s="75">
        <f t="shared" ref="M288:R288" si="102">SUM(M267:M283)</f>
        <v>5597.0567209927349</v>
      </c>
      <c r="N288" s="75">
        <f t="shared" si="102"/>
        <v>2219.7542728776461</v>
      </c>
      <c r="O288" s="75">
        <f t="shared" si="102"/>
        <v>5970.9725869323265</v>
      </c>
      <c r="P288" s="75">
        <f t="shared" si="102"/>
        <v>1845.5135319163001</v>
      </c>
      <c r="Q288" s="75">
        <f t="shared" si="102"/>
        <v>85.01337458994827</v>
      </c>
      <c r="R288" s="76">
        <f t="shared" si="102"/>
        <v>0</v>
      </c>
      <c r="S288" s="78">
        <f t="shared" si="98"/>
        <v>16025.197662338132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265.7482597467872</v>
      </c>
      <c r="W288" s="111">
        <f t="shared" ref="W288:AH288" si="103">SUM(W267:W283)</f>
        <v>37.714666372236628</v>
      </c>
      <c r="X288" s="111">
        <f t="shared" si="103"/>
        <v>85.01337458994827</v>
      </c>
      <c r="Y288" s="111">
        <f t="shared" si="103"/>
        <v>5597.0567209927349</v>
      </c>
      <c r="Z288" s="111">
        <f t="shared" si="103"/>
        <v>1818.2680469039092</v>
      </c>
      <c r="AA288" s="111">
        <f t="shared" si="103"/>
        <v>5454.5609461074464</v>
      </c>
      <c r="AB288" s="111">
        <f t="shared" si="103"/>
        <v>1845.5135319163001</v>
      </c>
      <c r="AC288" s="111">
        <f t="shared" si="103"/>
        <v>921.32211570877314</v>
      </c>
      <c r="AD288" s="112">
        <f t="shared" si="103"/>
        <v>3.4242489101543936</v>
      </c>
      <c r="AE288" s="112">
        <f t="shared" si="103"/>
        <v>0.59910210643283768</v>
      </c>
      <c r="AF288" s="112">
        <f t="shared" si="103"/>
        <v>0</v>
      </c>
      <c r="AG288" s="112">
        <f t="shared" si="103"/>
        <v>401.48622597373725</v>
      </c>
      <c r="AH288" s="112">
        <f t="shared" si="103"/>
        <v>515.81253871844854</v>
      </c>
      <c r="AI288" s="113">
        <f t="shared" si="99"/>
        <v>16025.197662338138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2.1642737045937891E-2</v>
      </c>
      <c r="C289" s="114">
        <f t="shared" ref="C289:I289" si="104">C288/$I288</f>
        <v>0.39472365318664032</v>
      </c>
      <c r="D289" s="114">
        <f t="shared" si="104"/>
        <v>0.15654469115537417</v>
      </c>
      <c r="E289" s="114">
        <f t="shared" si="104"/>
        <v>0.42109348360743037</v>
      </c>
      <c r="F289" s="114">
        <f t="shared" si="104"/>
        <v>0</v>
      </c>
      <c r="G289" s="114">
        <f t="shared" si="104"/>
        <v>5.9954350046173563E-3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1.9150289531243279E-2</v>
      </c>
      <c r="M289" s="82">
        <f t="shared" ref="M289:S289" si="105">M288/$S288</f>
        <v>0.34926600213779235</v>
      </c>
      <c r="N289" s="82">
        <f t="shared" si="105"/>
        <v>0.1385164988070279</v>
      </c>
      <c r="O289" s="82">
        <f t="shared" si="105"/>
        <v>0.37259899770004712</v>
      </c>
      <c r="P289" s="82">
        <f t="shared" si="105"/>
        <v>0.11516323048255202</v>
      </c>
      <c r="Q289" s="82">
        <f t="shared" si="105"/>
        <v>5.3049813413374473E-3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1.8741479521157813E-2</v>
      </c>
      <c r="W289" s="118">
        <f t="shared" ref="W289:AC289" si="106">W288/$I288</f>
        <v>2.6597677370909568E-3</v>
      </c>
      <c r="X289" s="118">
        <f t="shared" si="106"/>
        <v>5.9954350046173563E-3</v>
      </c>
      <c r="Y289" s="118">
        <f t="shared" si="106"/>
        <v>0.39472365318664032</v>
      </c>
      <c r="Z289" s="118">
        <f t="shared" si="106"/>
        <v>0.12823050430318841</v>
      </c>
      <c r="AA289" s="118">
        <f t="shared" si="106"/>
        <v>0.38467436199124827</v>
      </c>
      <c r="AB289" s="118">
        <f t="shared" si="106"/>
        <v>0.13015194943283956</v>
      </c>
      <c r="AC289" s="118">
        <f t="shared" si="106"/>
        <v>6.4974798256057106E-2</v>
      </c>
      <c r="AD289" s="118">
        <f t="shared" ref="AD289:AH289" si="107">AD288/$AI288</f>
        <v>2.1367904361029781E-4</v>
      </c>
      <c r="AE289" s="118">
        <f t="shared" si="107"/>
        <v>3.7385005730121295E-5</v>
      </c>
      <c r="AF289" s="118">
        <f t="shared" si="107"/>
        <v>0</v>
      </c>
      <c r="AG289" s="118">
        <f t="shared" si="107"/>
        <v>2.5053433625801459E-2</v>
      </c>
      <c r="AH289" s="118">
        <f t="shared" si="107"/>
        <v>3.2187592913795582E-2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/>
      <c r="G293" s="39">
        <v>0</v>
      </c>
      <c r="H293" s="40">
        <v>0</v>
      </c>
      <c r="I293" s="41">
        <f>SUM(B293:H293)</f>
        <v>0</v>
      </c>
      <c r="J293" s="1"/>
      <c r="K293" s="88" t="s">
        <v>7</v>
      </c>
      <c r="L293" s="39">
        <v>0</v>
      </c>
      <c r="M293" s="39">
        <v>0</v>
      </c>
      <c r="N293" s="39">
        <v>0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0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0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0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3.7011799803715176E-2</v>
      </c>
      <c r="C295" s="43">
        <v>0</v>
      </c>
      <c r="D295" s="43">
        <v>185.02198721877215</v>
      </c>
      <c r="E295" s="43">
        <v>0</v>
      </c>
      <c r="F295" s="236"/>
      <c r="G295" s="43">
        <v>0</v>
      </c>
      <c r="H295" s="53">
        <v>0</v>
      </c>
      <c r="I295" s="41">
        <f t="shared" si="108"/>
        <v>185.05899901857586</v>
      </c>
      <c r="J295" s="1"/>
      <c r="K295" s="54" t="s">
        <v>10</v>
      </c>
      <c r="L295" s="43">
        <v>3.7011799803715176E-2</v>
      </c>
      <c r="M295" s="43">
        <v>0</v>
      </c>
      <c r="N295" s="43">
        <v>185.02198721877215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185.05899901857586</v>
      </c>
      <c r="U295" s="100" t="s">
        <v>10</v>
      </c>
      <c r="V295" s="92">
        <v>3.7011799803715176E-2</v>
      </c>
      <c r="W295" s="92">
        <v>0</v>
      </c>
      <c r="X295" s="92">
        <v>0</v>
      </c>
      <c r="Y295" s="92">
        <v>0</v>
      </c>
      <c r="Z295" s="92">
        <v>185.02198721877215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185.05899901857586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130.69245787470049</v>
      </c>
      <c r="C297" s="43">
        <v>705.11479656484607</v>
      </c>
      <c r="D297" s="43">
        <v>112.32234608031968</v>
      </c>
      <c r="E297" s="43">
        <v>1.7260717673051502</v>
      </c>
      <c r="F297" s="236"/>
      <c r="G297" s="43">
        <v>0</v>
      </c>
      <c r="H297" s="53">
        <v>0</v>
      </c>
      <c r="I297" s="41">
        <f t="shared" si="108"/>
        <v>949.85567228717139</v>
      </c>
      <c r="J297" s="1"/>
      <c r="K297" s="54" t="s">
        <v>16</v>
      </c>
      <c r="L297" s="43">
        <v>130.69245787470049</v>
      </c>
      <c r="M297" s="43">
        <v>705.11479656484607</v>
      </c>
      <c r="N297" s="43">
        <v>112.32234608031968</v>
      </c>
      <c r="O297" s="43">
        <v>1.7260717673051502</v>
      </c>
      <c r="P297" s="43">
        <v>0</v>
      </c>
      <c r="Q297" s="43">
        <v>0</v>
      </c>
      <c r="R297" s="44">
        <v>0</v>
      </c>
      <c r="S297" s="45">
        <f t="shared" si="109"/>
        <v>949.85567228717139</v>
      </c>
      <c r="U297" s="100" t="s">
        <v>16</v>
      </c>
      <c r="V297" s="92">
        <v>130.40317529818873</v>
      </c>
      <c r="W297" s="92">
        <v>0</v>
      </c>
      <c r="X297" s="92">
        <v>0</v>
      </c>
      <c r="Y297" s="92">
        <v>705.11479656484607</v>
      </c>
      <c r="Z297" s="92">
        <v>109.96128649000512</v>
      </c>
      <c r="AA297" s="92">
        <v>1.7260717673051502</v>
      </c>
      <c r="AB297" s="92">
        <v>0</v>
      </c>
      <c r="AC297" s="93">
        <v>2.6503421668263321</v>
      </c>
      <c r="AD297" s="94">
        <v>0.28928257651177586</v>
      </c>
      <c r="AE297" s="94">
        <v>0</v>
      </c>
      <c r="AF297" s="94">
        <v>0</v>
      </c>
      <c r="AG297" s="94">
        <v>2.3610595903145559</v>
      </c>
      <c r="AH297" s="94">
        <v>0</v>
      </c>
      <c r="AI297" s="95">
        <f t="shared" si="110"/>
        <v>949.85567228717139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16.233742298854921</v>
      </c>
      <c r="C298" s="46">
        <v>28.244691588986328</v>
      </c>
      <c r="D298" s="46">
        <v>11.097660031537615</v>
      </c>
      <c r="E298" s="46">
        <v>0.19494610349877639</v>
      </c>
      <c r="F298" s="236"/>
      <c r="G298" s="46">
        <v>0</v>
      </c>
      <c r="H298" s="47">
        <v>0</v>
      </c>
      <c r="I298" s="48">
        <f t="shared" si="108"/>
        <v>55.771040022877642</v>
      </c>
      <c r="J298" s="1"/>
      <c r="K298" s="49" t="s">
        <v>15</v>
      </c>
      <c r="L298" s="50">
        <v>16.233742298854921</v>
      </c>
      <c r="M298" s="50">
        <v>28.244691588986328</v>
      </c>
      <c r="N298" s="50">
        <v>11.097660031537615</v>
      </c>
      <c r="O298" s="50">
        <v>0.19494610349877639</v>
      </c>
      <c r="P298" s="50">
        <v>0</v>
      </c>
      <c r="Q298" s="50">
        <v>0</v>
      </c>
      <c r="R298" s="51">
        <v>0</v>
      </c>
      <c r="S298" s="52">
        <f t="shared" si="109"/>
        <v>55.771040022877642</v>
      </c>
      <c r="U298" s="96" t="s">
        <v>59</v>
      </c>
      <c r="V298" s="97">
        <v>14.160670773427949</v>
      </c>
      <c r="W298" s="97">
        <v>0</v>
      </c>
      <c r="X298" s="97">
        <v>0</v>
      </c>
      <c r="Y298" s="97">
        <v>28.244691588986328</v>
      </c>
      <c r="Z298" s="97">
        <v>11.011582607462916</v>
      </c>
      <c r="AA298" s="97">
        <v>0.19494610349877639</v>
      </c>
      <c r="AB298" s="97">
        <v>0</v>
      </c>
      <c r="AC298" s="98">
        <v>2.1591489495016676</v>
      </c>
      <c r="AD298" s="97">
        <v>2.0730715254269687</v>
      </c>
      <c r="AE298" s="97">
        <v>0</v>
      </c>
      <c r="AF298" s="97">
        <v>0</v>
      </c>
      <c r="AG298" s="97">
        <v>8.6077424074698858E-2</v>
      </c>
      <c r="AH298" s="97">
        <v>0</v>
      </c>
      <c r="AI298" s="99">
        <f t="shared" si="110"/>
        <v>55.771040022877642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3.8075316233998633</v>
      </c>
      <c r="F299" s="236"/>
      <c r="G299" s="43">
        <v>0</v>
      </c>
      <c r="H299" s="53">
        <v>0</v>
      </c>
      <c r="I299" s="41">
        <f t="shared" si="108"/>
        <v>3.8075316233998633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3.8075316233998633</v>
      </c>
      <c r="P299" s="43">
        <v>1417.9028491322879</v>
      </c>
      <c r="Q299" s="43">
        <v>0</v>
      </c>
      <c r="R299" s="44">
        <v>0</v>
      </c>
      <c r="S299" s="45">
        <f t="shared" si="109"/>
        <v>1421.7103807556878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3.8075316233998633</v>
      </c>
      <c r="AB299" s="92">
        <v>1417.9028491322879</v>
      </c>
      <c r="AC299" s="93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0</v>
      </c>
      <c r="AI299" s="95">
        <f t="shared" si="110"/>
        <v>1421.7103807556878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/>
      <c r="G300" s="46">
        <v>0</v>
      </c>
      <c r="H300" s="47">
        <v>0</v>
      </c>
      <c r="I300" s="48">
        <f t="shared" si="108"/>
        <v>0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</v>
      </c>
      <c r="P300" s="50">
        <v>52.292748802002215</v>
      </c>
      <c r="Q300" s="50">
        <v>0</v>
      </c>
      <c r="R300" s="51">
        <v>0</v>
      </c>
      <c r="S300" s="52">
        <f t="shared" si="109"/>
        <v>52.292748802002215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52.292748802002215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52.292748802002215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0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1.4560875153008175</v>
      </c>
      <c r="C302" s="46">
        <v>0.20516427639055804</v>
      </c>
      <c r="D302" s="46">
        <v>127.01261007699676</v>
      </c>
      <c r="E302" s="46">
        <v>11.832351564840481</v>
      </c>
      <c r="F302" s="236"/>
      <c r="G302" s="46">
        <v>0</v>
      </c>
      <c r="H302" s="47">
        <v>0</v>
      </c>
      <c r="I302" s="48">
        <f t="shared" si="108"/>
        <v>140.50621343352861</v>
      </c>
      <c r="J302" s="1"/>
      <c r="K302" s="49" t="s">
        <v>17</v>
      </c>
      <c r="L302" s="50">
        <v>1.4560875153008175</v>
      </c>
      <c r="M302" s="50">
        <v>0.20516427639055804</v>
      </c>
      <c r="N302" s="50">
        <v>127.01261007699676</v>
      </c>
      <c r="O302" s="50">
        <v>11.832351564840481</v>
      </c>
      <c r="P302" s="50">
        <v>-0.2</v>
      </c>
      <c r="Q302" s="50">
        <v>0</v>
      </c>
      <c r="R302" s="51">
        <v>0</v>
      </c>
      <c r="S302" s="52">
        <f t="shared" si="109"/>
        <v>140.30621343352863</v>
      </c>
      <c r="U302" s="96" t="s">
        <v>17</v>
      </c>
      <c r="V302" s="97">
        <v>0.92878626498940586</v>
      </c>
      <c r="W302" s="97">
        <v>0</v>
      </c>
      <c r="X302" s="97">
        <v>0</v>
      </c>
      <c r="Y302" s="97">
        <v>0.20516427639055804</v>
      </c>
      <c r="Z302" s="97">
        <v>126.39111136305672</v>
      </c>
      <c r="AA302" s="97">
        <v>10.898531650003914</v>
      </c>
      <c r="AB302" s="97">
        <v>-0.2</v>
      </c>
      <c r="AC302" s="98">
        <v>2.0826198790880079</v>
      </c>
      <c r="AD302" s="97">
        <v>0.52730125031141151</v>
      </c>
      <c r="AE302" s="97">
        <v>0</v>
      </c>
      <c r="AF302" s="97">
        <v>0</v>
      </c>
      <c r="AG302" s="97">
        <v>0.6214987139400292</v>
      </c>
      <c r="AH302" s="97">
        <v>0.93381991483656734</v>
      </c>
      <c r="AI302" s="99">
        <f t="shared" si="110"/>
        <v>140.30621343352863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1293.1613074483503</v>
      </c>
      <c r="C303" s="43">
        <v>7776.4837388758342</v>
      </c>
      <c r="D303" s="43">
        <v>2698.5621634374329</v>
      </c>
      <c r="E303" s="43">
        <v>425.90191756750022</v>
      </c>
      <c r="F303" s="236"/>
      <c r="G303" s="43">
        <v>0</v>
      </c>
      <c r="H303" s="53">
        <v>0</v>
      </c>
      <c r="I303" s="41">
        <f t="shared" si="108"/>
        <v>12194.109127329119</v>
      </c>
      <c r="J303" s="1"/>
      <c r="K303" s="54" t="s">
        <v>19</v>
      </c>
      <c r="L303" s="43">
        <v>1293.1613074483503</v>
      </c>
      <c r="M303" s="43">
        <v>7776.4837388758342</v>
      </c>
      <c r="N303" s="43">
        <v>2698.5621634374329</v>
      </c>
      <c r="O303" s="43">
        <v>425.90191756750022</v>
      </c>
      <c r="P303" s="43">
        <v>7.7011499232782707</v>
      </c>
      <c r="Q303" s="43">
        <v>0</v>
      </c>
      <c r="R303" s="44">
        <v>0</v>
      </c>
      <c r="S303" s="45">
        <f t="shared" si="109"/>
        <v>12201.810277252396</v>
      </c>
      <c r="U303" s="100" t="s">
        <v>89</v>
      </c>
      <c r="V303" s="92">
        <v>1068.6746395831501</v>
      </c>
      <c r="W303" s="92">
        <v>0</v>
      </c>
      <c r="X303" s="92">
        <v>0</v>
      </c>
      <c r="Y303" s="92">
        <v>7776.4837388758342</v>
      </c>
      <c r="Z303" s="92">
        <v>2689.454782767496</v>
      </c>
      <c r="AA303" s="92">
        <v>388.26342566783143</v>
      </c>
      <c r="AB303" s="92">
        <v>7.7011499232782707</v>
      </c>
      <c r="AC303" s="93">
        <v>271.23254043480591</v>
      </c>
      <c r="AD303" s="92">
        <v>224.48666786519999</v>
      </c>
      <c r="AE303" s="92">
        <v>0</v>
      </c>
      <c r="AF303" s="92">
        <v>0</v>
      </c>
      <c r="AG303" s="92">
        <v>9.107380669936985</v>
      </c>
      <c r="AH303" s="92">
        <v>37.638491899668907</v>
      </c>
      <c r="AI303" s="95">
        <f t="shared" si="110"/>
        <v>12201.810277252396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542.25299320172178</v>
      </c>
      <c r="C304" s="46">
        <v>66.895875258979572</v>
      </c>
      <c r="D304" s="46">
        <v>327.40958763965074</v>
      </c>
      <c r="E304" s="46">
        <v>5974.6254039698197</v>
      </c>
      <c r="F304" s="236"/>
      <c r="G304" s="46">
        <v>556.85056851744844</v>
      </c>
      <c r="H304" s="47">
        <v>0</v>
      </c>
      <c r="I304" s="48">
        <f t="shared" si="108"/>
        <v>7468.0344285876208</v>
      </c>
      <c r="J304" s="1"/>
      <c r="K304" s="49" t="s">
        <v>27</v>
      </c>
      <c r="L304" s="50">
        <v>542.25299320172178</v>
      </c>
      <c r="M304" s="50">
        <v>66.895875258979572</v>
      </c>
      <c r="N304" s="50">
        <v>327.40958763965074</v>
      </c>
      <c r="O304" s="50">
        <v>5974.6254039698197</v>
      </c>
      <c r="P304" s="50">
        <v>5.4084198368500553</v>
      </c>
      <c r="Q304" s="50">
        <v>556.85056851744844</v>
      </c>
      <c r="R304" s="51">
        <v>0</v>
      </c>
      <c r="S304" s="52">
        <f t="shared" si="109"/>
        <v>7473.4428484244709</v>
      </c>
      <c r="U304" s="96" t="s">
        <v>27</v>
      </c>
      <c r="V304" s="97">
        <v>40.056369737115453</v>
      </c>
      <c r="W304" s="97">
        <v>426.03501008789561</v>
      </c>
      <c r="X304" s="97">
        <v>556.85056851744844</v>
      </c>
      <c r="Y304" s="97">
        <v>66.895875258979572</v>
      </c>
      <c r="Z304" s="97">
        <v>316.77796666328703</v>
      </c>
      <c r="AA304" s="97">
        <v>4460.4240512306023</v>
      </c>
      <c r="AB304" s="97">
        <v>5.4084198368500553</v>
      </c>
      <c r="AC304" s="98">
        <v>1600.9945870922911</v>
      </c>
      <c r="AD304" s="97">
        <v>76.161613376710591</v>
      </c>
      <c r="AE304" s="97">
        <v>1430.3025043329949</v>
      </c>
      <c r="AF304" s="97">
        <v>0</v>
      </c>
      <c r="AG304" s="97">
        <v>10.631620976363722</v>
      </c>
      <c r="AH304" s="97">
        <v>83.898848406221745</v>
      </c>
      <c r="AI304" s="99">
        <f t="shared" si="110"/>
        <v>7473.44284842447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198.26778699987713</v>
      </c>
      <c r="C305" s="43">
        <v>17.306650407594653</v>
      </c>
      <c r="D305" s="43">
        <v>1281.4532712427974</v>
      </c>
      <c r="E305" s="43">
        <v>0</v>
      </c>
      <c r="F305" s="236"/>
      <c r="G305" s="43">
        <v>0</v>
      </c>
      <c r="H305" s="53">
        <v>0</v>
      </c>
      <c r="I305" s="41">
        <f t="shared" si="108"/>
        <v>1497.0277086502692</v>
      </c>
      <c r="J305" s="1"/>
      <c r="K305" s="54" t="s">
        <v>26</v>
      </c>
      <c r="L305" s="43">
        <v>198.26778699987713</v>
      </c>
      <c r="M305" s="43">
        <v>17.306650407594653</v>
      </c>
      <c r="N305" s="43">
        <v>1281.4532712427974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1497.0277086502692</v>
      </c>
      <c r="U305" s="100" t="s">
        <v>26</v>
      </c>
      <c r="V305" s="92">
        <v>180.63866657896628</v>
      </c>
      <c r="W305" s="92">
        <v>2.6659699565078312</v>
      </c>
      <c r="X305" s="92">
        <v>0</v>
      </c>
      <c r="Y305" s="92">
        <v>17.306650407594653</v>
      </c>
      <c r="Z305" s="92">
        <v>1110.0009255685791</v>
      </c>
      <c r="AA305" s="92">
        <v>0</v>
      </c>
      <c r="AB305" s="92">
        <v>0</v>
      </c>
      <c r="AC305" s="93">
        <v>186.41549613862134</v>
      </c>
      <c r="AD305" s="92">
        <v>14.96315046440299</v>
      </c>
      <c r="AE305" s="92">
        <v>0</v>
      </c>
      <c r="AF305" s="92">
        <v>0</v>
      </c>
      <c r="AG305" s="92">
        <v>171.45234567421841</v>
      </c>
      <c r="AH305" s="92">
        <v>0</v>
      </c>
      <c r="AI305" s="95">
        <f t="shared" si="110"/>
        <v>1497.0277086502692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0.12039689970893665</v>
      </c>
      <c r="C306" s="46">
        <v>1.3143713184648345E-3</v>
      </c>
      <c r="D306" s="46">
        <v>0.10944630717435902</v>
      </c>
      <c r="E306" s="46">
        <v>0</v>
      </c>
      <c r="F306" s="236"/>
      <c r="G306" s="46">
        <v>0</v>
      </c>
      <c r="H306" s="47">
        <v>0</v>
      </c>
      <c r="I306" s="48">
        <f t="shared" si="108"/>
        <v>0.2311575782017605</v>
      </c>
      <c r="J306" s="1"/>
      <c r="K306" s="49" t="s">
        <v>23</v>
      </c>
      <c r="L306" s="50">
        <v>0.12039689970893665</v>
      </c>
      <c r="M306" s="50">
        <v>1.3143713184648345E-3</v>
      </c>
      <c r="N306" s="50">
        <v>0.10944630717435902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0.2311575782017605</v>
      </c>
      <c r="U306" s="96" t="s">
        <v>62</v>
      </c>
      <c r="V306" s="97">
        <v>6.8365699405562419E-2</v>
      </c>
      <c r="W306" s="97">
        <v>0</v>
      </c>
      <c r="X306" s="97">
        <v>0</v>
      </c>
      <c r="Y306" s="97">
        <v>1.3143713184648345E-3</v>
      </c>
      <c r="Z306" s="97">
        <v>0.10944630717435902</v>
      </c>
      <c r="AA306" s="97">
        <v>0</v>
      </c>
      <c r="AB306" s="97">
        <v>0</v>
      </c>
      <c r="AC306" s="98">
        <v>5.2031200303374214E-2</v>
      </c>
      <c r="AD306" s="97">
        <v>5.2031200303374214E-2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0.23115757820176047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360.65497823038083</v>
      </c>
      <c r="C307" s="43">
        <v>130.95589973113081</v>
      </c>
      <c r="D307" s="43">
        <v>51.446960608658536</v>
      </c>
      <c r="E307" s="43">
        <v>0</v>
      </c>
      <c r="F307" s="236"/>
      <c r="G307" s="43">
        <v>0</v>
      </c>
      <c r="H307" s="53">
        <v>0</v>
      </c>
      <c r="I307" s="41">
        <f t="shared" si="108"/>
        <v>543.05783857017013</v>
      </c>
      <c r="J307" s="1"/>
      <c r="K307" s="54" t="s">
        <v>24</v>
      </c>
      <c r="L307" s="43">
        <v>360.65497823038083</v>
      </c>
      <c r="M307" s="43">
        <v>130.95589973113081</v>
      </c>
      <c r="N307" s="43">
        <v>51.446960608658536</v>
      </c>
      <c r="O307" s="43">
        <v>0</v>
      </c>
      <c r="P307" s="43">
        <v>86.035781042225267</v>
      </c>
      <c r="Q307" s="43">
        <v>0</v>
      </c>
      <c r="R307" s="44">
        <v>0</v>
      </c>
      <c r="S307" s="45">
        <f t="shared" si="109"/>
        <v>629.0936196123954</v>
      </c>
      <c r="U307" s="100" t="s">
        <v>24</v>
      </c>
      <c r="V307" s="92">
        <v>351.30098539244301</v>
      </c>
      <c r="W307" s="92">
        <v>0</v>
      </c>
      <c r="X307" s="92">
        <v>0</v>
      </c>
      <c r="Y307" s="92">
        <v>130.95589973113081</v>
      </c>
      <c r="Z307" s="92">
        <v>51.446960608658536</v>
      </c>
      <c r="AA307" s="92">
        <v>0</v>
      </c>
      <c r="AB307" s="92">
        <v>86.035781042225267</v>
      </c>
      <c r="AC307" s="93">
        <v>9.3539928379379145</v>
      </c>
      <c r="AD307" s="92">
        <v>9.3539928379379145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629.09361961239551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0.18482406416951302</v>
      </c>
      <c r="C308" s="46">
        <v>0.27723609625426959</v>
      </c>
      <c r="D308" s="46">
        <v>0</v>
      </c>
      <c r="E308" s="46">
        <v>0</v>
      </c>
      <c r="F308" s="236"/>
      <c r="G308" s="46">
        <v>0</v>
      </c>
      <c r="H308" s="47">
        <v>0</v>
      </c>
      <c r="I308" s="48">
        <f t="shared" si="108"/>
        <v>0.46206016042378262</v>
      </c>
      <c r="J308" s="1"/>
      <c r="K308" s="49" t="s">
        <v>22</v>
      </c>
      <c r="L308" s="50">
        <v>0.18482406416951302</v>
      </c>
      <c r="M308" s="50">
        <v>0.27723609625426959</v>
      </c>
      <c r="N308" s="50">
        <v>0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0.46206016042378262</v>
      </c>
      <c r="U308" s="96" t="s">
        <v>63</v>
      </c>
      <c r="V308" s="97">
        <v>0.18482406416951302</v>
      </c>
      <c r="W308" s="97">
        <v>0</v>
      </c>
      <c r="X308" s="97">
        <v>0</v>
      </c>
      <c r="Y308" s="97">
        <v>0.27723609625426959</v>
      </c>
      <c r="Z308" s="97">
        <v>0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0.46206016042378262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45.275746037464614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45.275746037464614</v>
      </c>
      <c r="J309" s="1"/>
      <c r="K309" s="55" t="s">
        <v>66</v>
      </c>
      <c r="L309" s="43">
        <v>45.275746037464614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45.275746037464614</v>
      </c>
      <c r="U309" s="101" t="s">
        <v>64</v>
      </c>
      <c r="V309" s="92">
        <v>45.275746037464614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0</v>
      </c>
      <c r="AD309" s="94">
        <v>0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45.275746037464614</v>
      </c>
      <c r="AJ309" t="str">
        <f t="shared" si="111"/>
        <v/>
      </c>
      <c r="AS309"/>
      <c r="BH309"/>
    </row>
    <row r="310" spans="1:60">
      <c r="A310" s="28" t="s">
        <v>25</v>
      </c>
      <c r="B310" s="56">
        <v>45.275746037464614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45.275746037464614</v>
      </c>
      <c r="J310" s="1"/>
      <c r="K310" s="59" t="s">
        <v>25</v>
      </c>
      <c r="L310" s="60">
        <v>45.275746037464614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45.275746037464614</v>
      </c>
      <c r="U310" s="102" t="s">
        <v>68</v>
      </c>
      <c r="V310" s="103">
        <v>37.877127964320714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0</v>
      </c>
      <c r="AD310" s="103">
        <v>0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37.877127964320714</v>
      </c>
      <c r="AJ310">
        <f>IF(ABS(S310-AI310)&gt;0.2,S310-AI310,"")</f>
        <v>7.3986180731439006</v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2588.3373323703327</v>
      </c>
      <c r="C314" s="75">
        <f t="shared" ref="C314:H314" si="112">SUM(C293:C309)</f>
        <v>8725.4853671713336</v>
      </c>
      <c r="D314" s="75">
        <f t="shared" si="112"/>
        <v>4794.4360326433398</v>
      </c>
      <c r="E314" s="75">
        <f t="shared" si="112"/>
        <v>6418.0882225963642</v>
      </c>
      <c r="F314" s="75">
        <f t="shared" si="112"/>
        <v>0</v>
      </c>
      <c r="G314" s="75">
        <f t="shared" si="112"/>
        <v>556.85056851744844</v>
      </c>
      <c r="H314" s="76">
        <f t="shared" si="112"/>
        <v>0</v>
      </c>
      <c r="I314" s="41">
        <f t="shared" si="108"/>
        <v>23083.197523298819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2588.3373323703327</v>
      </c>
      <c r="M314" s="75">
        <f t="shared" ref="M314:R314" si="113">SUM(M293:M309)</f>
        <v>8725.4853671713336</v>
      </c>
      <c r="N314" s="75">
        <f t="shared" si="113"/>
        <v>4794.4360326433398</v>
      </c>
      <c r="O314" s="75">
        <f t="shared" si="113"/>
        <v>6418.0882225963642</v>
      </c>
      <c r="P314" s="75">
        <f t="shared" si="113"/>
        <v>1569.1409487366436</v>
      </c>
      <c r="Q314" s="75">
        <f t="shared" si="113"/>
        <v>556.85056851744844</v>
      </c>
      <c r="R314" s="76">
        <f t="shared" si="113"/>
        <v>0</v>
      </c>
      <c r="S314" s="78">
        <f t="shared" si="109"/>
        <v>24652.338472035462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1831.7292412291242</v>
      </c>
      <c r="W314" s="111">
        <f t="shared" ref="W314:AH314" si="114">SUM(W293:W309)</f>
        <v>428.70098004440342</v>
      </c>
      <c r="X314" s="111">
        <f t="shared" si="114"/>
        <v>556.85056851744844</v>
      </c>
      <c r="Y314" s="111">
        <f t="shared" si="114"/>
        <v>8725.4853671713336</v>
      </c>
      <c r="Z314" s="111">
        <f t="shared" si="114"/>
        <v>4600.1760495944918</v>
      </c>
      <c r="AA314" s="111">
        <f t="shared" si="114"/>
        <v>4865.3145580426417</v>
      </c>
      <c r="AB314" s="111">
        <f t="shared" si="114"/>
        <v>1569.1409487366436</v>
      </c>
      <c r="AC314" s="111">
        <f t="shared" si="114"/>
        <v>2074.9407586993752</v>
      </c>
      <c r="AD314" s="112">
        <f t="shared" si="114"/>
        <v>327.90711109680501</v>
      </c>
      <c r="AE314" s="112">
        <f t="shared" si="114"/>
        <v>1430.3025043329949</v>
      </c>
      <c r="AF314" s="112">
        <f t="shared" si="114"/>
        <v>0</v>
      </c>
      <c r="AG314" s="112">
        <f t="shared" si="114"/>
        <v>194.2599830488484</v>
      </c>
      <c r="AH314" s="112">
        <f t="shared" si="114"/>
        <v>122.47116022072723</v>
      </c>
      <c r="AI314" s="113">
        <f t="shared" si="110"/>
        <v>24652.338472035462</v>
      </c>
      <c r="AJ314" t="str">
        <f t="shared" si="111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0.11213079686026242</v>
      </c>
      <c r="C315" s="114">
        <f t="shared" ref="C315:I315" si="115">C314/$I314</f>
        <v>0.37800159004680106</v>
      </c>
      <c r="D315" s="114">
        <f t="shared" si="115"/>
        <v>0.20770242198049549</v>
      </c>
      <c r="E315" s="114">
        <f t="shared" si="115"/>
        <v>0.27804155884895598</v>
      </c>
      <c r="F315" s="114">
        <f t="shared" si="115"/>
        <v>0</v>
      </c>
      <c r="G315" s="114">
        <f t="shared" si="115"/>
        <v>2.4123632263485E-2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0.10499358246709251</v>
      </c>
      <c r="M315" s="82">
        <f t="shared" ref="M315:S315" si="116">M314/$S314</f>
        <v>0.35394148823119331</v>
      </c>
      <c r="N315" s="82">
        <f t="shared" si="116"/>
        <v>0.19448199764423724</v>
      </c>
      <c r="O315" s="82">
        <f t="shared" si="116"/>
        <v>0.26034399251319562</v>
      </c>
      <c r="P315" s="82">
        <f t="shared" si="116"/>
        <v>6.3650795258900439E-2</v>
      </c>
      <c r="Q315" s="82">
        <f t="shared" si="116"/>
        <v>2.2588143885380912E-2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7.9353358189665213E-2</v>
      </c>
      <c r="W315" s="118">
        <f t="shared" ref="W315:AC315" si="117">W314/$I314</f>
        <v>1.8571992879742847E-2</v>
      </c>
      <c r="X315" s="118">
        <f t="shared" si="117"/>
        <v>2.4123632263485E-2</v>
      </c>
      <c r="Y315" s="118">
        <f t="shared" si="117"/>
        <v>0.37800159004680106</v>
      </c>
      <c r="Z315" s="118">
        <f t="shared" si="117"/>
        <v>0.19928677753380333</v>
      </c>
      <c r="AA315" s="118">
        <f t="shared" si="117"/>
        <v>0.21077298988287391</v>
      </c>
      <c r="AB315" s="118">
        <f t="shared" si="117"/>
        <v>6.7977625160155791E-2</v>
      </c>
      <c r="AC315" s="118">
        <f t="shared" si="117"/>
        <v>8.9889659203628625E-2</v>
      </c>
      <c r="AD315" s="118">
        <f t="shared" ref="AD315:AH315" si="118">AD314/$AI314</f>
        <v>1.3301257869259281E-2</v>
      </c>
      <c r="AE315" s="118">
        <f t="shared" si="118"/>
        <v>5.8018938282689399E-2</v>
      </c>
      <c r="AF315" s="118">
        <f t="shared" si="118"/>
        <v>0</v>
      </c>
      <c r="AG315" s="118">
        <f t="shared" si="118"/>
        <v>7.8799819850440735E-3</v>
      </c>
      <c r="AH315" s="118">
        <f t="shared" si="118"/>
        <v>4.9679327727733891E-3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2902.6602610166447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2902.6602610166447</v>
      </c>
      <c r="J319" s="1"/>
      <c r="K319" s="88" t="s">
        <v>7</v>
      </c>
      <c r="L319" s="39">
        <v>0</v>
      </c>
      <c r="M319" s="39">
        <v>2902.6602610166447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2902.6602610166447</v>
      </c>
      <c r="U319" s="91" t="s">
        <v>7</v>
      </c>
      <c r="V319" s="92">
        <v>0</v>
      </c>
      <c r="W319" s="92">
        <v>0</v>
      </c>
      <c r="X319" s="92">
        <v>0</v>
      </c>
      <c r="Y319" s="92">
        <v>2902.6602610166447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2902.6602610166447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0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0</v>
      </c>
      <c r="J320" s="1"/>
      <c r="K320" s="49" t="s">
        <v>8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0</v>
      </c>
      <c r="U320" s="96" t="s">
        <v>8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0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31.924490731543845</v>
      </c>
      <c r="C323" s="43">
        <v>324.05107749450804</v>
      </c>
      <c r="D323" s="43">
        <v>0.87036096106896244</v>
      </c>
      <c r="E323" s="43">
        <v>0</v>
      </c>
      <c r="F323" s="236"/>
      <c r="G323" s="43">
        <v>0</v>
      </c>
      <c r="H323" s="53">
        <v>0</v>
      </c>
      <c r="I323" s="41">
        <f t="shared" si="119"/>
        <v>356.84592918712087</v>
      </c>
      <c r="J323" s="1"/>
      <c r="K323" s="54" t="s">
        <v>16</v>
      </c>
      <c r="L323" s="43">
        <v>31.924490731543845</v>
      </c>
      <c r="M323" s="43">
        <v>324.05107749450804</v>
      </c>
      <c r="N323" s="43">
        <v>0.87036096106896244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356.84592918712087</v>
      </c>
      <c r="U323" s="100" t="s">
        <v>16</v>
      </c>
      <c r="V323" s="92">
        <v>31.924490731543845</v>
      </c>
      <c r="W323" s="92">
        <v>0</v>
      </c>
      <c r="X323" s="92">
        <v>0</v>
      </c>
      <c r="Y323" s="92">
        <v>324.05107749450804</v>
      </c>
      <c r="Z323" s="92">
        <v>0.87036096106896244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356.84592918712087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6.5279178207223367</v>
      </c>
      <c r="C324" s="46">
        <v>3.3493566190855676E-6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6.5279211700789554</v>
      </c>
      <c r="J324" s="1"/>
      <c r="K324" s="49" t="s">
        <v>15</v>
      </c>
      <c r="L324" s="50">
        <v>6.5279178207223367</v>
      </c>
      <c r="M324" s="50">
        <v>3.3493566190855676E-6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6.5279211700789554</v>
      </c>
      <c r="U324" s="96" t="s">
        <v>59</v>
      </c>
      <c r="V324" s="97">
        <v>6.5278809895892618</v>
      </c>
      <c r="W324" s="97">
        <v>0</v>
      </c>
      <c r="X324" s="97">
        <v>0</v>
      </c>
      <c r="Y324" s="97">
        <v>3.3493566190855676E-6</v>
      </c>
      <c r="Z324" s="97">
        <v>0</v>
      </c>
      <c r="AA324" s="97">
        <v>0</v>
      </c>
      <c r="AB324" s="97">
        <v>0</v>
      </c>
      <c r="AC324" s="98">
        <v>3.6831133074642065E-5</v>
      </c>
      <c r="AD324" s="97">
        <v>3.6831133074642065E-5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6.5279211700789554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9.3573034952634071</v>
      </c>
      <c r="F325" s="236"/>
      <c r="G325" s="43">
        <v>0</v>
      </c>
      <c r="H325" s="53">
        <v>0</v>
      </c>
      <c r="I325" s="41">
        <f t="shared" si="119"/>
        <v>9.3573034952634071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9.3573034952634071</v>
      </c>
      <c r="P325" s="43">
        <v>146.078731865154</v>
      </c>
      <c r="Q325" s="43">
        <v>0</v>
      </c>
      <c r="R325" s="44">
        <v>0</v>
      </c>
      <c r="S325" s="45">
        <f t="shared" si="120"/>
        <v>155.43603536041741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1.5099003046091011</v>
      </c>
      <c r="AB325" s="92">
        <v>146.078731865154</v>
      </c>
      <c r="AC325" s="93">
        <v>7.8474031906543074</v>
      </c>
      <c r="AD325" s="92">
        <v>0</v>
      </c>
      <c r="AE325" s="92">
        <v>0</v>
      </c>
      <c r="AF325" s="92">
        <v>0</v>
      </c>
      <c r="AG325" s="92">
        <v>0</v>
      </c>
      <c r="AH325" s="92">
        <v>7.8474031906543074</v>
      </c>
      <c r="AI325" s="95">
        <f t="shared" si="121"/>
        <v>155.43603536041741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9.5321652867879632</v>
      </c>
      <c r="Q326" s="50">
        <v>0</v>
      </c>
      <c r="R326" s="51">
        <v>0</v>
      </c>
      <c r="S326" s="52">
        <f t="shared" si="120"/>
        <v>9.5321652867879632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9.5321652867879632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9.5321652867879632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0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8.0093005667883528</v>
      </c>
      <c r="C328" s="46">
        <v>0</v>
      </c>
      <c r="D328" s="46">
        <v>10.414277072326316</v>
      </c>
      <c r="E328" s="46">
        <v>0.29123049225360381</v>
      </c>
      <c r="F328" s="236"/>
      <c r="G328" s="46">
        <v>0</v>
      </c>
      <c r="H328" s="47">
        <v>0</v>
      </c>
      <c r="I328" s="48">
        <f t="shared" si="119"/>
        <v>18.714808131368272</v>
      </c>
      <c r="J328" s="1"/>
      <c r="K328" s="49" t="s">
        <v>17</v>
      </c>
      <c r="L328" s="50">
        <v>8.0093005667883528</v>
      </c>
      <c r="M328" s="50">
        <v>0</v>
      </c>
      <c r="N328" s="50">
        <v>10.414277072326316</v>
      </c>
      <c r="O328" s="50">
        <v>0.29123049225360381</v>
      </c>
      <c r="P328" s="50">
        <v>0</v>
      </c>
      <c r="Q328" s="50">
        <v>0</v>
      </c>
      <c r="R328" s="51">
        <v>0</v>
      </c>
      <c r="S328" s="52">
        <f t="shared" si="120"/>
        <v>18.714808131368272</v>
      </c>
      <c r="U328" s="96" t="s">
        <v>17</v>
      </c>
      <c r="V328" s="97">
        <v>0</v>
      </c>
      <c r="W328" s="97">
        <v>8.0093005667883528</v>
      </c>
      <c r="X328" s="97">
        <v>0</v>
      </c>
      <c r="Y328" s="97">
        <v>0</v>
      </c>
      <c r="Z328" s="97">
        <v>10.312276789396975</v>
      </c>
      <c r="AA328" s="97">
        <v>0</v>
      </c>
      <c r="AB328" s="97">
        <v>0</v>
      </c>
      <c r="AC328" s="98">
        <v>0.39323077518294342</v>
      </c>
      <c r="AD328" s="97">
        <v>0</v>
      </c>
      <c r="AE328" s="97">
        <v>0</v>
      </c>
      <c r="AF328" s="97">
        <v>0</v>
      </c>
      <c r="AG328" s="97">
        <v>0.10200028292933966</v>
      </c>
      <c r="AH328" s="97">
        <v>0.29123049225360381</v>
      </c>
      <c r="AI328" s="99">
        <f t="shared" si="121"/>
        <v>18.714808131368272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545.20278988696714</v>
      </c>
      <c r="C329" s="43">
        <v>18916.846303116887</v>
      </c>
      <c r="D329" s="43">
        <v>587.93250847921263</v>
      </c>
      <c r="E329" s="43">
        <v>0</v>
      </c>
      <c r="F329" s="236"/>
      <c r="G329" s="43">
        <v>0</v>
      </c>
      <c r="H329" s="53">
        <v>0</v>
      </c>
      <c r="I329" s="41">
        <f t="shared" si="119"/>
        <v>20049.981601483065</v>
      </c>
      <c r="J329" s="1"/>
      <c r="K329" s="54" t="s">
        <v>19</v>
      </c>
      <c r="L329" s="43">
        <v>545.20278988696714</v>
      </c>
      <c r="M329" s="43">
        <v>18916.846303116887</v>
      </c>
      <c r="N329" s="43">
        <v>587.93250847921263</v>
      </c>
      <c r="O329" s="43">
        <v>0</v>
      </c>
      <c r="P329" s="43">
        <v>0.44113379999999974</v>
      </c>
      <c r="Q329" s="43">
        <v>0</v>
      </c>
      <c r="R329" s="44">
        <v>0</v>
      </c>
      <c r="S329" s="45">
        <f t="shared" si="120"/>
        <v>20050.422735283064</v>
      </c>
      <c r="U329" s="100" t="s">
        <v>89</v>
      </c>
      <c r="V329" s="92">
        <v>544.79135982682965</v>
      </c>
      <c r="W329" s="92">
        <v>0</v>
      </c>
      <c r="X329" s="92">
        <v>0</v>
      </c>
      <c r="Y329" s="92">
        <v>18916.846303116887</v>
      </c>
      <c r="Z329" s="92">
        <v>349.78713697562887</v>
      </c>
      <c r="AA329" s="92">
        <v>0</v>
      </c>
      <c r="AB329" s="92">
        <v>0.44113379999999974</v>
      </c>
      <c r="AC329" s="93">
        <v>238.55680156372125</v>
      </c>
      <c r="AD329" s="92">
        <v>0.41143006013741612</v>
      </c>
      <c r="AE329" s="92">
        <v>0</v>
      </c>
      <c r="AF329" s="92">
        <v>0</v>
      </c>
      <c r="AG329" s="92">
        <v>238.14537150358376</v>
      </c>
      <c r="AH329" s="92">
        <v>0</v>
      </c>
      <c r="AI329" s="95">
        <f t="shared" si="121"/>
        <v>20050.422735283064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170.69081055289303</v>
      </c>
      <c r="C330" s="46">
        <v>217.67207160556882</v>
      </c>
      <c r="D330" s="46">
        <v>90.663711020588494</v>
      </c>
      <c r="E330" s="46">
        <v>15428.423081527575</v>
      </c>
      <c r="F330" s="236"/>
      <c r="G330" s="46">
        <v>1322.5920048208875</v>
      </c>
      <c r="H330" s="47">
        <v>0</v>
      </c>
      <c r="I330" s="48">
        <f t="shared" si="119"/>
        <v>17230.041679527512</v>
      </c>
      <c r="J330" s="1"/>
      <c r="K330" s="49" t="s">
        <v>27</v>
      </c>
      <c r="L330" s="50">
        <v>170.69081055289303</v>
      </c>
      <c r="M330" s="50">
        <v>217.67207160556882</v>
      </c>
      <c r="N330" s="50">
        <v>90.663711020588494</v>
      </c>
      <c r="O330" s="50">
        <v>15428.423081527575</v>
      </c>
      <c r="P330" s="50">
        <v>0</v>
      </c>
      <c r="Q330" s="50">
        <v>1322.5920048208875</v>
      </c>
      <c r="R330" s="51">
        <v>0</v>
      </c>
      <c r="S330" s="52">
        <f t="shared" si="120"/>
        <v>17230.041679527512</v>
      </c>
      <c r="U330" s="96" t="s">
        <v>27</v>
      </c>
      <c r="V330" s="97">
        <v>13.300548864912534</v>
      </c>
      <c r="W330" s="97">
        <v>112.89465119470981</v>
      </c>
      <c r="X330" s="97">
        <v>1322.5920048208875</v>
      </c>
      <c r="Y330" s="97">
        <v>217.67207160556882</v>
      </c>
      <c r="Z330" s="97">
        <v>64.224618945998898</v>
      </c>
      <c r="AA330" s="97">
        <v>15409.0973913569</v>
      </c>
      <c r="AB330" s="97">
        <v>0</v>
      </c>
      <c r="AC330" s="98">
        <v>90.260392738533952</v>
      </c>
      <c r="AD330" s="97">
        <v>44.495610493270689</v>
      </c>
      <c r="AE330" s="97">
        <v>19.325690170673692</v>
      </c>
      <c r="AF330" s="97">
        <v>0</v>
      </c>
      <c r="AG330" s="97">
        <v>26.439092074589588</v>
      </c>
      <c r="AH330" s="97">
        <v>0</v>
      </c>
      <c r="AI330" s="99">
        <f t="shared" si="121"/>
        <v>17230.041679527512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1032.6748564349521</v>
      </c>
      <c r="C331" s="43">
        <v>0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1032.6748564349521</v>
      </c>
      <c r="J331" s="1"/>
      <c r="K331" s="54" t="s">
        <v>26</v>
      </c>
      <c r="L331" s="43">
        <v>1032.6748564349521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1032.6748564349521</v>
      </c>
      <c r="U331" s="100" t="s">
        <v>26</v>
      </c>
      <c r="V331" s="92">
        <v>1029.6766482417613</v>
      </c>
      <c r="W331" s="92">
        <v>0</v>
      </c>
      <c r="X331" s="92">
        <v>0</v>
      </c>
      <c r="Y331" s="92">
        <v>0</v>
      </c>
      <c r="Z331" s="92">
        <v>0</v>
      </c>
      <c r="AA331" s="92">
        <v>0</v>
      </c>
      <c r="AB331" s="92">
        <v>0</v>
      </c>
      <c r="AC331" s="93">
        <v>2.9982081931907771</v>
      </c>
      <c r="AD331" s="92">
        <v>2.9982081931907771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1032.6748564349521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0</v>
      </c>
      <c r="J332" s="1"/>
      <c r="K332" s="49" t="s">
        <v>23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0</v>
      </c>
      <c r="U332" s="96" t="s">
        <v>62</v>
      </c>
      <c r="V332" s="97">
        <v>0</v>
      </c>
      <c r="W332" s="97">
        <v>0</v>
      </c>
      <c r="X332" s="97">
        <v>0</v>
      </c>
      <c r="Y332" s="97">
        <v>0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0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3814.700466421933</v>
      </c>
      <c r="C333" s="43">
        <v>21423.539291840356</v>
      </c>
      <c r="D333" s="43">
        <v>0</v>
      </c>
      <c r="E333" s="43">
        <v>1271.5668221406445</v>
      </c>
      <c r="F333" s="236"/>
      <c r="G333" s="43">
        <v>0</v>
      </c>
      <c r="H333" s="53">
        <v>0</v>
      </c>
      <c r="I333" s="41">
        <f t="shared" si="119"/>
        <v>26509.806580402932</v>
      </c>
      <c r="J333" s="1"/>
      <c r="K333" s="54" t="s">
        <v>24</v>
      </c>
      <c r="L333" s="43">
        <v>3814.700466421933</v>
      </c>
      <c r="M333" s="43">
        <v>21423.539291840356</v>
      </c>
      <c r="N333" s="43">
        <v>0</v>
      </c>
      <c r="O333" s="43">
        <v>1271.5668221406445</v>
      </c>
      <c r="P333" s="43">
        <v>8.8252157619133857</v>
      </c>
      <c r="Q333" s="43">
        <v>0</v>
      </c>
      <c r="R333" s="44">
        <v>0</v>
      </c>
      <c r="S333" s="45">
        <f t="shared" si="120"/>
        <v>26518.631796164846</v>
      </c>
      <c r="U333" s="100" t="s">
        <v>24</v>
      </c>
      <c r="V333" s="92">
        <v>3814.700466421933</v>
      </c>
      <c r="W333" s="92">
        <v>0</v>
      </c>
      <c r="X333" s="92">
        <v>0</v>
      </c>
      <c r="Y333" s="92">
        <v>21423.539291840356</v>
      </c>
      <c r="Z333" s="92">
        <v>0</v>
      </c>
      <c r="AA333" s="92">
        <v>0</v>
      </c>
      <c r="AB333" s="92">
        <v>8.8252157619133857</v>
      </c>
      <c r="AC333" s="93">
        <v>1271.5668221406445</v>
      </c>
      <c r="AD333" s="92">
        <v>0</v>
      </c>
      <c r="AE333" s="92">
        <v>0</v>
      </c>
      <c r="AF333" s="92">
        <v>0</v>
      </c>
      <c r="AG333" s="92">
        <v>0</v>
      </c>
      <c r="AH333" s="92">
        <v>1271.5668221406445</v>
      </c>
      <c r="AI333" s="95">
        <f t="shared" si="121"/>
        <v>26518.631796164846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3.029689705827264</v>
      </c>
      <c r="C334" s="46">
        <v>163.10276439925536</v>
      </c>
      <c r="D334" s="46">
        <v>50.780816839264041</v>
      </c>
      <c r="E334" s="46">
        <v>0</v>
      </c>
      <c r="F334" s="236"/>
      <c r="G334" s="46">
        <v>0</v>
      </c>
      <c r="H334" s="47">
        <v>0</v>
      </c>
      <c r="I334" s="48">
        <f t="shared" si="119"/>
        <v>216.91327094434666</v>
      </c>
      <c r="J334" s="1"/>
      <c r="K334" s="49" t="s">
        <v>22</v>
      </c>
      <c r="L334" s="50">
        <v>3.029689705827264</v>
      </c>
      <c r="M334" s="50">
        <v>163.10276439925536</v>
      </c>
      <c r="N334" s="50">
        <v>50.780816839264041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216.91327094434666</v>
      </c>
      <c r="U334" s="96" t="s">
        <v>63</v>
      </c>
      <c r="V334" s="97">
        <v>3.029689705827264</v>
      </c>
      <c r="W334" s="97">
        <v>0</v>
      </c>
      <c r="X334" s="97">
        <v>0</v>
      </c>
      <c r="Y334" s="97">
        <v>163.10276439925536</v>
      </c>
      <c r="Z334" s="97">
        <v>50.780816839264041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216.91327094434666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3.6862751025561056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3.6862751025561056</v>
      </c>
      <c r="J335" s="1"/>
      <c r="K335" s="55" t="s">
        <v>66</v>
      </c>
      <c r="L335" s="43">
        <v>3.6862751025561056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3.6862751025561056</v>
      </c>
      <c r="U335" s="101" t="s">
        <v>64</v>
      </c>
      <c r="V335" s="92">
        <v>3.6862751025561056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3.6862751025561056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3.6862751025561056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3.6862751025561056</v>
      </c>
      <c r="J336" s="1"/>
      <c r="K336" s="59" t="s">
        <v>25</v>
      </c>
      <c r="L336" s="60">
        <v>3.6862751025561056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3.6862751025561056</v>
      </c>
      <c r="U336" s="102" t="s">
        <v>68</v>
      </c>
      <c r="V336" s="103">
        <v>2.9828134033425742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2.9828134033425742</v>
      </c>
      <c r="AJ336">
        <f>IF(ABS(S336-AI336)&gt;0.2,S336-AI336,"")</f>
        <v>0.70346169921353141</v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5616.4465972241833</v>
      </c>
      <c r="C340" s="75">
        <f t="shared" ref="C340:H340" si="123">SUM(C319:C335)</f>
        <v>43947.871772822575</v>
      </c>
      <c r="D340" s="75">
        <f t="shared" si="123"/>
        <v>740.66167437246042</v>
      </c>
      <c r="E340" s="75">
        <f t="shared" si="123"/>
        <v>16709.638437655736</v>
      </c>
      <c r="F340" s="75">
        <f t="shared" si="123"/>
        <v>0</v>
      </c>
      <c r="G340" s="75">
        <f t="shared" si="123"/>
        <v>1322.5920048208875</v>
      </c>
      <c r="H340" s="76">
        <f t="shared" si="123"/>
        <v>0</v>
      </c>
      <c r="I340" s="41">
        <f t="shared" si="119"/>
        <v>68337.210486895841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5616.4465972241833</v>
      </c>
      <c r="M340" s="75">
        <f t="shared" ref="M340:R340" si="124">SUM(M319:M335)</f>
        <v>43947.871772822575</v>
      </c>
      <c r="N340" s="75">
        <f t="shared" si="124"/>
        <v>740.66167437246042</v>
      </c>
      <c r="O340" s="75">
        <f t="shared" si="124"/>
        <v>16709.638437655736</v>
      </c>
      <c r="P340" s="75">
        <f t="shared" si="124"/>
        <v>164.87724671385536</v>
      </c>
      <c r="Q340" s="75">
        <f t="shared" si="124"/>
        <v>1322.5920048208875</v>
      </c>
      <c r="R340" s="76">
        <f t="shared" si="124"/>
        <v>0</v>
      </c>
      <c r="S340" s="78">
        <f t="shared" si="120"/>
        <v>68502.087733609704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5447.6373598849532</v>
      </c>
      <c r="W340" s="111">
        <f t="shared" ref="W340:AH340" si="125">SUM(W319:W335)</f>
        <v>120.90395176149816</v>
      </c>
      <c r="X340" s="111">
        <f t="shared" si="125"/>
        <v>1322.5920048208875</v>
      </c>
      <c r="Y340" s="111">
        <f t="shared" si="125"/>
        <v>43947.871772822575</v>
      </c>
      <c r="Z340" s="111">
        <f t="shared" si="125"/>
        <v>475.97521051135772</v>
      </c>
      <c r="AA340" s="111">
        <f t="shared" si="125"/>
        <v>15410.607291661508</v>
      </c>
      <c r="AB340" s="111">
        <f t="shared" si="125"/>
        <v>164.87724671385536</v>
      </c>
      <c r="AC340" s="111">
        <f t="shared" si="125"/>
        <v>1611.6228954330609</v>
      </c>
      <c r="AD340" s="112">
        <f t="shared" si="125"/>
        <v>47.905285577731959</v>
      </c>
      <c r="AE340" s="112">
        <f t="shared" si="125"/>
        <v>19.325690170673692</v>
      </c>
      <c r="AF340" s="112">
        <f t="shared" si="125"/>
        <v>0</v>
      </c>
      <c r="AG340" s="112">
        <f t="shared" si="125"/>
        <v>264.68646386110271</v>
      </c>
      <c r="AH340" s="112">
        <f t="shared" si="125"/>
        <v>1279.7054558235525</v>
      </c>
      <c r="AI340" s="113">
        <f t="shared" si="121"/>
        <v>68502.087733609704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8.2187238214840183E-2</v>
      </c>
      <c r="C341" s="114">
        <f t="shared" ref="C341:I341" si="126">C340/$I340</f>
        <v>0.64310309800031862</v>
      </c>
      <c r="D341" s="114">
        <f t="shared" si="126"/>
        <v>1.0838336377726271E-2</v>
      </c>
      <c r="E341" s="114">
        <f t="shared" si="126"/>
        <v>0.24451742057659687</v>
      </c>
      <c r="F341" s="114">
        <f t="shared" si="126"/>
        <v>0</v>
      </c>
      <c r="G341" s="114">
        <f t="shared" si="126"/>
        <v>1.9353906830518113E-2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8.1989422264988038E-2</v>
      </c>
      <c r="M341" s="82">
        <f t="shared" ref="M341:S341" si="127">M340/$S340</f>
        <v>0.64155521717420727</v>
      </c>
      <c r="N341" s="82">
        <f t="shared" si="127"/>
        <v>1.0812249653656378E-2</v>
      </c>
      <c r="O341" s="82">
        <f t="shared" si="127"/>
        <v>0.24392889312565227</v>
      </c>
      <c r="P341" s="82">
        <f t="shared" si="127"/>
        <v>2.4068937483340434E-3</v>
      </c>
      <c r="Q341" s="82">
        <f t="shared" si="127"/>
        <v>1.9307324033161898E-2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7.9716999290299934E-2</v>
      </c>
      <c r="W341" s="118">
        <f t="shared" ref="W341:AC341" si="128">W340/$I340</f>
        <v>1.7692257395358914E-3</v>
      </c>
      <c r="X341" s="118">
        <f t="shared" si="128"/>
        <v>1.9353906830518113E-2</v>
      </c>
      <c r="Y341" s="118">
        <f t="shared" si="128"/>
        <v>0.64310309800031862</v>
      </c>
      <c r="Z341" s="118">
        <f t="shared" si="128"/>
        <v>6.9650956941332779E-3</v>
      </c>
      <c r="AA341" s="118">
        <f t="shared" si="128"/>
        <v>0.22550828724003308</v>
      </c>
      <c r="AB341" s="118">
        <f t="shared" si="128"/>
        <v>2.4127008629576969E-3</v>
      </c>
      <c r="AC341" s="118">
        <f t="shared" si="128"/>
        <v>2.3583387205161108E-2</v>
      </c>
      <c r="AD341" s="118">
        <f t="shared" ref="AD341:AH341" si="129">AD340/$AI340</f>
        <v>6.993259207518696E-4</v>
      </c>
      <c r="AE341" s="118">
        <f t="shared" si="129"/>
        <v>2.8211826544363526E-4</v>
      </c>
      <c r="AF341" s="118">
        <f t="shared" si="129"/>
        <v>0</v>
      </c>
      <c r="AG341" s="118">
        <f t="shared" si="129"/>
        <v>3.8639182048058598E-3</v>
      </c>
      <c r="AH341" s="118">
        <f t="shared" si="129"/>
        <v>1.8681262106931096E-2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0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0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193.78382959331915</v>
      </c>
      <c r="C349" s="43">
        <v>146.29149040224928</v>
      </c>
      <c r="D349" s="43">
        <v>89.857770984944182</v>
      </c>
      <c r="E349" s="43">
        <v>0</v>
      </c>
      <c r="F349" s="236"/>
      <c r="G349" s="43">
        <v>0</v>
      </c>
      <c r="H349" s="53">
        <v>0</v>
      </c>
      <c r="I349" s="41">
        <f t="shared" si="130"/>
        <v>429.93309098051259</v>
      </c>
      <c r="J349" s="1"/>
      <c r="K349" s="54" t="s">
        <v>16</v>
      </c>
      <c r="L349" s="43">
        <v>193.78382959331915</v>
      </c>
      <c r="M349" s="43">
        <v>146.29149040224928</v>
      </c>
      <c r="N349" s="43">
        <v>89.857770984944182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429.93309098051259</v>
      </c>
      <c r="U349" s="100" t="s">
        <v>16</v>
      </c>
      <c r="V349" s="92">
        <v>193.78382959331915</v>
      </c>
      <c r="W349" s="92">
        <v>0</v>
      </c>
      <c r="X349" s="92">
        <v>0</v>
      </c>
      <c r="Y349" s="92">
        <v>146.29149040224928</v>
      </c>
      <c r="Z349" s="92">
        <v>78.965919956466095</v>
      </c>
      <c r="AA349" s="92">
        <v>0</v>
      </c>
      <c r="AB349" s="92">
        <v>0</v>
      </c>
      <c r="AC349" s="93">
        <v>10.891851028478081</v>
      </c>
      <c r="AD349" s="94">
        <v>0</v>
      </c>
      <c r="AE349" s="94">
        <v>0</v>
      </c>
      <c r="AF349" s="94">
        <v>0</v>
      </c>
      <c r="AG349" s="94">
        <v>10.891851028478081</v>
      </c>
      <c r="AH349" s="94">
        <v>0</v>
      </c>
      <c r="AI349" s="95">
        <f t="shared" si="132"/>
        <v>429.93309098051259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1.2969025832540644</v>
      </c>
      <c r="C350" s="46">
        <v>0</v>
      </c>
      <c r="D350" s="46">
        <v>4.9162103807178887</v>
      </c>
      <c r="E350" s="46">
        <v>0.4180415660833231</v>
      </c>
      <c r="F350" s="236"/>
      <c r="G350" s="46">
        <v>0</v>
      </c>
      <c r="H350" s="47">
        <v>0</v>
      </c>
      <c r="I350" s="48">
        <f t="shared" si="130"/>
        <v>6.6311545300552766</v>
      </c>
      <c r="J350" s="1"/>
      <c r="K350" s="49" t="s">
        <v>15</v>
      </c>
      <c r="L350" s="50">
        <v>1.2969025832540644</v>
      </c>
      <c r="M350" s="50">
        <v>0</v>
      </c>
      <c r="N350" s="50">
        <v>4.9162103807178887</v>
      </c>
      <c r="O350" s="50">
        <v>0.4180415660833231</v>
      </c>
      <c r="P350" s="50">
        <v>0</v>
      </c>
      <c r="Q350" s="50">
        <v>0</v>
      </c>
      <c r="R350" s="51">
        <v>0</v>
      </c>
      <c r="S350" s="52">
        <f t="shared" si="131"/>
        <v>6.6311545300552766</v>
      </c>
      <c r="U350" s="96" t="s">
        <v>59</v>
      </c>
      <c r="V350" s="97">
        <v>1.2736801131386899</v>
      </c>
      <c r="W350" s="97">
        <v>0</v>
      </c>
      <c r="X350" s="97">
        <v>0</v>
      </c>
      <c r="Y350" s="97">
        <v>0</v>
      </c>
      <c r="Z350" s="97">
        <v>0</v>
      </c>
      <c r="AA350" s="97">
        <v>0.38474535818272859</v>
      </c>
      <c r="AB350" s="97">
        <v>0</v>
      </c>
      <c r="AC350" s="98">
        <v>4.9727290587338562</v>
      </c>
      <c r="AD350" s="97">
        <v>2.3222470115374861E-2</v>
      </c>
      <c r="AE350" s="97">
        <v>0</v>
      </c>
      <c r="AF350" s="97">
        <v>0</v>
      </c>
      <c r="AG350" s="97">
        <v>4.9162103807178887</v>
      </c>
      <c r="AH350" s="97">
        <v>3.3296207900594489E-2</v>
      </c>
      <c r="AI350" s="99">
        <f t="shared" si="132"/>
        <v>6.6311545300552748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3.5147853694827025</v>
      </c>
      <c r="E351" s="43">
        <v>24.781862621842286</v>
      </c>
      <c r="F351" s="236"/>
      <c r="G351" s="43">
        <v>0</v>
      </c>
      <c r="H351" s="53">
        <v>0</v>
      </c>
      <c r="I351" s="41">
        <f t="shared" si="130"/>
        <v>28.296647991324988</v>
      </c>
      <c r="J351" s="1"/>
      <c r="K351" s="54" t="s">
        <v>60</v>
      </c>
      <c r="L351" s="43">
        <v>0</v>
      </c>
      <c r="M351" s="43">
        <v>0</v>
      </c>
      <c r="N351" s="43">
        <v>3.5147853694827025</v>
      </c>
      <c r="O351" s="43">
        <v>24.781862621842286</v>
      </c>
      <c r="P351" s="43">
        <v>1322.2451644073481</v>
      </c>
      <c r="Q351" s="43">
        <v>0</v>
      </c>
      <c r="R351" s="44">
        <v>0</v>
      </c>
      <c r="S351" s="45">
        <f t="shared" si="131"/>
        <v>1350.5418123986731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0</v>
      </c>
      <c r="AB351" s="92">
        <v>1322.2451644073481</v>
      </c>
      <c r="AC351" s="93">
        <v>28.296647991324988</v>
      </c>
      <c r="AD351" s="92">
        <v>0</v>
      </c>
      <c r="AE351" s="92">
        <v>0</v>
      </c>
      <c r="AF351" s="92">
        <v>0</v>
      </c>
      <c r="AG351" s="92">
        <v>3.5147853694827025</v>
      </c>
      <c r="AH351" s="92">
        <v>24.781862621842286</v>
      </c>
      <c r="AI351" s="95">
        <f t="shared" si="132"/>
        <v>1350.5418123986731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17.85784407183716</v>
      </c>
      <c r="Q352" s="50">
        <v>0</v>
      </c>
      <c r="R352" s="51">
        <v>0</v>
      </c>
      <c r="S352" s="52">
        <f t="shared" si="131"/>
        <v>17.85784407183716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17.85784407183716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17.85784407183716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69.333717949884644</v>
      </c>
      <c r="D354" s="46">
        <v>0</v>
      </c>
      <c r="E354" s="46">
        <v>0</v>
      </c>
      <c r="F354" s="236"/>
      <c r="G354" s="46">
        <v>0</v>
      </c>
      <c r="H354" s="47">
        <v>0</v>
      </c>
      <c r="I354" s="48">
        <f t="shared" si="130"/>
        <v>69.333717949884644</v>
      </c>
      <c r="J354" s="1"/>
      <c r="K354" s="49" t="s">
        <v>17</v>
      </c>
      <c r="L354" s="50">
        <v>0</v>
      </c>
      <c r="M354" s="50">
        <v>69.333717949884644</v>
      </c>
      <c r="N354" s="50">
        <v>0</v>
      </c>
      <c r="O354" s="50">
        <v>0</v>
      </c>
      <c r="P354" s="50">
        <v>0.662029901615665</v>
      </c>
      <c r="Q354" s="50">
        <v>0</v>
      </c>
      <c r="R354" s="51">
        <v>0</v>
      </c>
      <c r="S354" s="52">
        <f t="shared" si="131"/>
        <v>69.995747851500312</v>
      </c>
      <c r="U354" s="96" t="s">
        <v>17</v>
      </c>
      <c r="V354" s="97">
        <v>0</v>
      </c>
      <c r="W354" s="97">
        <v>0</v>
      </c>
      <c r="X354" s="97">
        <v>0</v>
      </c>
      <c r="Y354" s="97">
        <v>69.333717949884644</v>
      </c>
      <c r="Z354" s="97">
        <v>0</v>
      </c>
      <c r="AA354" s="97">
        <v>0</v>
      </c>
      <c r="AB354" s="97">
        <v>0.662029901615665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69.995747851500312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107.13275709153623</v>
      </c>
      <c r="C355" s="43">
        <v>579.05779586445806</v>
      </c>
      <c r="D355" s="43">
        <v>1767.5660726711303</v>
      </c>
      <c r="E355" s="43">
        <v>0</v>
      </c>
      <c r="F355" s="236"/>
      <c r="G355" s="43">
        <v>0</v>
      </c>
      <c r="H355" s="53">
        <v>0</v>
      </c>
      <c r="I355" s="41">
        <f t="shared" si="130"/>
        <v>2453.7566256271248</v>
      </c>
      <c r="J355" s="1"/>
      <c r="K355" s="54" t="s">
        <v>19</v>
      </c>
      <c r="L355" s="43">
        <v>107.13275709153623</v>
      </c>
      <c r="M355" s="43">
        <v>579.05779586445806</v>
      </c>
      <c r="N355" s="43">
        <v>1767.5660726711303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2453.7566256271248</v>
      </c>
      <c r="U355" s="100" t="s">
        <v>89</v>
      </c>
      <c r="V355" s="92">
        <v>107.13275709153623</v>
      </c>
      <c r="W355" s="92">
        <v>0</v>
      </c>
      <c r="X355" s="92">
        <v>0</v>
      </c>
      <c r="Y355" s="92">
        <v>579.05779586445806</v>
      </c>
      <c r="Z355" s="92">
        <v>1767.5660726711303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2453.7566256271248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120.76070533994812</v>
      </c>
      <c r="C356" s="46">
        <v>55.294945197533359</v>
      </c>
      <c r="D356" s="46">
        <v>108.76742694882051</v>
      </c>
      <c r="E356" s="46">
        <v>5982.1040894470098</v>
      </c>
      <c r="F356" s="236"/>
      <c r="G356" s="46">
        <v>200.69322219750347</v>
      </c>
      <c r="H356" s="47">
        <v>0</v>
      </c>
      <c r="I356" s="48">
        <f t="shared" si="130"/>
        <v>6467.620389130816</v>
      </c>
      <c r="J356" s="1"/>
      <c r="K356" s="49" t="s">
        <v>27</v>
      </c>
      <c r="L356" s="50">
        <v>120.76070533994812</v>
      </c>
      <c r="M356" s="50">
        <v>55.294945197533359</v>
      </c>
      <c r="N356" s="50">
        <v>108.76742694882051</v>
      </c>
      <c r="O356" s="50">
        <v>5982.1040894470098</v>
      </c>
      <c r="P356" s="50">
        <v>22.676913248247523</v>
      </c>
      <c r="Q356" s="50">
        <v>200.69322219750347</v>
      </c>
      <c r="R356" s="51">
        <v>0</v>
      </c>
      <c r="S356" s="52">
        <f t="shared" si="131"/>
        <v>6490.2973023790637</v>
      </c>
      <c r="U356" s="96" t="s">
        <v>27</v>
      </c>
      <c r="V356" s="97">
        <v>27.583354294355239</v>
      </c>
      <c r="W356" s="97">
        <v>85.786609123534518</v>
      </c>
      <c r="X356" s="97">
        <v>200.69322219750347</v>
      </c>
      <c r="Y356" s="97">
        <v>55.294945197533359</v>
      </c>
      <c r="Z356" s="97">
        <v>88.638505473017688</v>
      </c>
      <c r="AA356" s="97">
        <v>5970.8934828556048</v>
      </c>
      <c r="AB356" s="97">
        <v>22.676913248247523</v>
      </c>
      <c r="AC356" s="98">
        <v>38.730269989265167</v>
      </c>
      <c r="AD356" s="97">
        <v>7.3907419220583659</v>
      </c>
      <c r="AE356" s="97">
        <v>0.44012654392207012</v>
      </c>
      <c r="AF356" s="97">
        <v>0</v>
      </c>
      <c r="AG356" s="97">
        <v>20.128921475802851</v>
      </c>
      <c r="AH356" s="97">
        <v>10.77048004748189</v>
      </c>
      <c r="AI356" s="99">
        <f t="shared" si="132"/>
        <v>6490.2973023790619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250.16341028551062</v>
      </c>
      <c r="C357" s="43">
        <v>0</v>
      </c>
      <c r="D357" s="43">
        <v>3119.7476560479386</v>
      </c>
      <c r="E357" s="43">
        <v>0</v>
      </c>
      <c r="F357" s="236"/>
      <c r="G357" s="43">
        <v>0</v>
      </c>
      <c r="H357" s="53">
        <v>0</v>
      </c>
      <c r="I357" s="41">
        <f t="shared" si="130"/>
        <v>3369.9110663334491</v>
      </c>
      <c r="J357" s="1"/>
      <c r="K357" s="54" t="s">
        <v>26</v>
      </c>
      <c r="L357" s="43">
        <v>250.16341028551062</v>
      </c>
      <c r="M357" s="43">
        <v>0</v>
      </c>
      <c r="N357" s="43">
        <v>3119.7476560479386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3369.9110663334491</v>
      </c>
      <c r="U357" s="100" t="s">
        <v>26</v>
      </c>
      <c r="V357" s="92">
        <v>250.16341028551062</v>
      </c>
      <c r="W357" s="92">
        <v>0</v>
      </c>
      <c r="X357" s="92">
        <v>0</v>
      </c>
      <c r="Y357" s="92">
        <v>0</v>
      </c>
      <c r="Z357" s="92">
        <v>80.922034417195718</v>
      </c>
      <c r="AA357" s="92">
        <v>0</v>
      </c>
      <c r="AB357" s="92">
        <v>0</v>
      </c>
      <c r="AC357" s="93">
        <v>3038.8256216307432</v>
      </c>
      <c r="AD357" s="92">
        <v>0</v>
      </c>
      <c r="AE357" s="92">
        <v>0</v>
      </c>
      <c r="AF357" s="92">
        <v>0</v>
      </c>
      <c r="AG357" s="92">
        <v>3038.8256216307432</v>
      </c>
      <c r="AH357" s="92">
        <v>0</v>
      </c>
      <c r="AI357" s="95">
        <f t="shared" si="132"/>
        <v>3369.9110663334495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1.0754847118356704E-2</v>
      </c>
      <c r="C358" s="46">
        <v>1.8238890216182246E-2</v>
      </c>
      <c r="D358" s="46">
        <v>3.3262413768113515E-2</v>
      </c>
      <c r="E358" s="46">
        <v>0</v>
      </c>
      <c r="F358" s="236"/>
      <c r="G358" s="46">
        <v>0</v>
      </c>
      <c r="H358" s="47">
        <v>0</v>
      </c>
      <c r="I358" s="48">
        <f t="shared" si="130"/>
        <v>6.2256151102652466E-2</v>
      </c>
      <c r="J358" s="1"/>
      <c r="K358" s="49" t="s">
        <v>23</v>
      </c>
      <c r="L358" s="50">
        <v>1.0754847118356704E-2</v>
      </c>
      <c r="M358" s="50">
        <v>1.8238890216182246E-2</v>
      </c>
      <c r="N358" s="50">
        <v>3.3262413768113515E-2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6.2256151102652466E-2</v>
      </c>
      <c r="U358" s="96" t="s">
        <v>62</v>
      </c>
      <c r="V358" s="97">
        <v>1.0754847118356704E-2</v>
      </c>
      <c r="W358" s="97">
        <v>0</v>
      </c>
      <c r="X358" s="97">
        <v>0</v>
      </c>
      <c r="Y358" s="97">
        <v>1.8238890216182246E-2</v>
      </c>
      <c r="Z358" s="97">
        <v>3.3262413768113515E-2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6.2256151102652466E-2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1561.9522295746744</v>
      </c>
      <c r="C359" s="43">
        <v>9352.1195987041228</v>
      </c>
      <c r="D359" s="43">
        <v>5099.027226437951</v>
      </c>
      <c r="E359" s="43">
        <v>112.03356092626443</v>
      </c>
      <c r="F359" s="236"/>
      <c r="G359" s="43">
        <v>0</v>
      </c>
      <c r="H359" s="53">
        <v>0</v>
      </c>
      <c r="I359" s="41">
        <f t="shared" si="130"/>
        <v>16125.132615643011</v>
      </c>
      <c r="J359" s="1"/>
      <c r="K359" s="54" t="s">
        <v>24</v>
      </c>
      <c r="L359" s="43">
        <v>1561.9522295746744</v>
      </c>
      <c r="M359" s="43">
        <v>9352.1195987041228</v>
      </c>
      <c r="N359" s="43">
        <v>5099.027226437951</v>
      </c>
      <c r="O359" s="43">
        <v>112.03356092626443</v>
      </c>
      <c r="P359" s="43">
        <v>80.436213588182056</v>
      </c>
      <c r="Q359" s="43">
        <v>0</v>
      </c>
      <c r="R359" s="44">
        <v>0</v>
      </c>
      <c r="S359" s="45">
        <f t="shared" si="131"/>
        <v>16205.568829231193</v>
      </c>
      <c r="U359" s="100" t="s">
        <v>24</v>
      </c>
      <c r="V359" s="92">
        <v>1561.9522295746744</v>
      </c>
      <c r="W359" s="92">
        <v>0</v>
      </c>
      <c r="X359" s="92">
        <v>0</v>
      </c>
      <c r="Y359" s="92">
        <v>9352.1195987041228</v>
      </c>
      <c r="Z359" s="92">
        <v>3355.7401699821539</v>
      </c>
      <c r="AA359" s="92">
        <v>0</v>
      </c>
      <c r="AB359" s="92">
        <v>80.436213588182056</v>
      </c>
      <c r="AC359" s="93">
        <v>1855.3206173820606</v>
      </c>
      <c r="AD359" s="92">
        <v>0</v>
      </c>
      <c r="AE359" s="92">
        <v>0</v>
      </c>
      <c r="AF359" s="92">
        <v>0</v>
      </c>
      <c r="AG359" s="92">
        <v>1743.2870564557963</v>
      </c>
      <c r="AH359" s="92">
        <v>112.03356092626443</v>
      </c>
      <c r="AI359" s="95">
        <f t="shared" si="132"/>
        <v>16205.568829231192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7.3400632047486543</v>
      </c>
      <c r="C360" s="46">
        <v>395.15089524089365</v>
      </c>
      <c r="D360" s="46">
        <v>123.02725406897298</v>
      </c>
      <c r="E360" s="46">
        <v>0</v>
      </c>
      <c r="F360" s="236"/>
      <c r="G360" s="46">
        <v>0</v>
      </c>
      <c r="H360" s="47">
        <v>0</v>
      </c>
      <c r="I360" s="48">
        <f t="shared" si="130"/>
        <v>525.51821251461524</v>
      </c>
      <c r="J360" s="1"/>
      <c r="K360" s="49" t="s">
        <v>22</v>
      </c>
      <c r="L360" s="50">
        <v>7.3400632047486543</v>
      </c>
      <c r="M360" s="50">
        <v>395.15089524089365</v>
      </c>
      <c r="N360" s="50">
        <v>123.02725406897298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525.51821251461524</v>
      </c>
      <c r="U360" s="96" t="s">
        <v>63</v>
      </c>
      <c r="V360" s="97">
        <v>7.3400632047486543</v>
      </c>
      <c r="W360" s="97">
        <v>0</v>
      </c>
      <c r="X360" s="97">
        <v>0</v>
      </c>
      <c r="Y360" s="97">
        <v>395.15089524089365</v>
      </c>
      <c r="Z360" s="97">
        <v>123.02725406897298</v>
      </c>
      <c r="AA360" s="97">
        <v>0</v>
      </c>
      <c r="AB360" s="97">
        <v>0</v>
      </c>
      <c r="AC360" s="98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9">
        <f t="shared" si="132"/>
        <v>525.51821251461524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26.539728162703998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26.539728162703998</v>
      </c>
      <c r="J361" s="1"/>
      <c r="K361" s="55" t="s">
        <v>66</v>
      </c>
      <c r="L361" s="43">
        <v>26.539728162703998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26.539728162703998</v>
      </c>
      <c r="U361" s="101" t="s">
        <v>64</v>
      </c>
      <c r="V361" s="92">
        <v>26.539728162703998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26.539728162703998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26.539728162703998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26.539728162703998</v>
      </c>
      <c r="J362" s="1"/>
      <c r="K362" s="59" t="s">
        <v>25</v>
      </c>
      <c r="L362" s="60">
        <v>26.539728162703998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26.539728162703998</v>
      </c>
      <c r="U362" s="102" t="s">
        <v>68</v>
      </c>
      <c r="V362" s="103">
        <v>26.539728162703998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26.539728162703998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2268.9803806828136</v>
      </c>
      <c r="C366" s="75">
        <f t="shared" ref="C366:H366" si="134">SUM(C345:C361)</f>
        <v>10597.266682249357</v>
      </c>
      <c r="D366" s="75">
        <f t="shared" si="134"/>
        <v>10316.457665323727</v>
      </c>
      <c r="E366" s="75">
        <f t="shared" si="134"/>
        <v>6119.3375545611998</v>
      </c>
      <c r="F366" s="75">
        <f t="shared" si="134"/>
        <v>0</v>
      </c>
      <c r="G366" s="75">
        <f t="shared" si="134"/>
        <v>200.69322219750347</v>
      </c>
      <c r="H366" s="76">
        <f t="shared" si="134"/>
        <v>0</v>
      </c>
      <c r="I366" s="41">
        <f t="shared" si="130"/>
        <v>29502.735505014603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2268.9803806828136</v>
      </c>
      <c r="M366" s="75">
        <f t="shared" ref="M366:R366" si="135">SUM(M345:M361)</f>
        <v>10597.266682249357</v>
      </c>
      <c r="N366" s="75">
        <f t="shared" si="135"/>
        <v>10316.457665323727</v>
      </c>
      <c r="O366" s="75">
        <f t="shared" si="135"/>
        <v>6119.3375545611998</v>
      </c>
      <c r="P366" s="75">
        <f t="shared" si="135"/>
        <v>1443.8781652172304</v>
      </c>
      <c r="Q366" s="75">
        <f t="shared" si="135"/>
        <v>200.69322219750347</v>
      </c>
      <c r="R366" s="76">
        <f t="shared" si="135"/>
        <v>0</v>
      </c>
      <c r="S366" s="78">
        <f t="shared" si="131"/>
        <v>30946.613670231833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2175.7798071671054</v>
      </c>
      <c r="W366" s="111">
        <f t="shared" ref="W366:AH366" si="136">SUM(W345:W361)</f>
        <v>85.786609123534518</v>
      </c>
      <c r="X366" s="111">
        <f t="shared" si="136"/>
        <v>200.69322219750347</v>
      </c>
      <c r="Y366" s="111">
        <f t="shared" si="136"/>
        <v>10597.266682249357</v>
      </c>
      <c r="Z366" s="111">
        <f t="shared" si="136"/>
        <v>5494.8932189827046</v>
      </c>
      <c r="AA366" s="111">
        <f t="shared" si="136"/>
        <v>5971.2782282137878</v>
      </c>
      <c r="AB366" s="111">
        <f t="shared" si="136"/>
        <v>1443.8781652172304</v>
      </c>
      <c r="AC366" s="111">
        <f t="shared" si="136"/>
        <v>4977.0377370806054</v>
      </c>
      <c r="AD366" s="112">
        <f t="shared" si="136"/>
        <v>7.4139643921737406</v>
      </c>
      <c r="AE366" s="112">
        <f t="shared" si="136"/>
        <v>0.44012654392207012</v>
      </c>
      <c r="AF366" s="112">
        <f t="shared" si="136"/>
        <v>0</v>
      </c>
      <c r="AG366" s="112">
        <f t="shared" si="136"/>
        <v>4821.5644463410208</v>
      </c>
      <c r="AH366" s="112">
        <f t="shared" si="136"/>
        <v>147.61919980348921</v>
      </c>
      <c r="AI366" s="113">
        <f t="shared" si="132"/>
        <v>30946.613670231829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7.6907457625315909E-2</v>
      </c>
      <c r="C367" s="114">
        <f t="shared" ref="C367:I367" si="137">C366/$I366</f>
        <v>0.35919607117272673</v>
      </c>
      <c r="D367" s="114">
        <f t="shared" si="137"/>
        <v>0.34967800404712407</v>
      </c>
      <c r="E367" s="114">
        <f t="shared" si="137"/>
        <v>0.20741593787196755</v>
      </c>
      <c r="F367" s="114">
        <f t="shared" si="137"/>
        <v>0</v>
      </c>
      <c r="G367" s="114">
        <f t="shared" si="137"/>
        <v>6.8025292828657021E-3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7.3319181376713644E-2</v>
      </c>
      <c r="M367" s="82">
        <f t="shared" ref="M367:S367" si="138">M366/$S366</f>
        <v>0.34243703673604459</v>
      </c>
      <c r="N367" s="82">
        <f t="shared" si="138"/>
        <v>0.33336305468689564</v>
      </c>
      <c r="O367" s="82">
        <f t="shared" si="138"/>
        <v>0.19773851897881523</v>
      </c>
      <c r="P367" s="82">
        <f t="shared" si="138"/>
        <v>4.6657064989508876E-2</v>
      </c>
      <c r="Q367" s="82">
        <f t="shared" si="138"/>
        <v>6.4851432320220002E-3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7.3748409085567221E-2</v>
      </c>
      <c r="W367" s="118">
        <f t="shared" ref="W367:AC367" si="139">W366/$I366</f>
        <v>2.9077510154593392E-3</v>
      </c>
      <c r="X367" s="118">
        <f t="shared" si="139"/>
        <v>6.8025292828657021E-3</v>
      </c>
      <c r="Y367" s="118">
        <f t="shared" si="139"/>
        <v>0.35919607117272673</v>
      </c>
      <c r="Z367" s="118">
        <f t="shared" si="139"/>
        <v>0.18625029594454837</v>
      </c>
      <c r="AA367" s="118">
        <f t="shared" si="139"/>
        <v>0.20239744301672788</v>
      </c>
      <c r="AB367" s="118">
        <f t="shared" si="139"/>
        <v>4.8940484348368757E-2</v>
      </c>
      <c r="AC367" s="118">
        <f t="shared" si="139"/>
        <v>0.16869750048210461</v>
      </c>
      <c r="AD367" s="118">
        <f t="shared" ref="AD367:AH367" si="140">AD366/$AI366</f>
        <v>2.3957271936688124E-4</v>
      </c>
      <c r="AE367" s="118">
        <f t="shared" si="140"/>
        <v>1.4222122931189615E-5</v>
      </c>
      <c r="AF367" s="118">
        <f t="shared" si="140"/>
        <v>0</v>
      </c>
      <c r="AG367" s="118">
        <f t="shared" si="140"/>
        <v>0.15580265090454729</v>
      </c>
      <c r="AH367" s="118">
        <f t="shared" si="140"/>
        <v>4.7701244916980075E-3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538.32132121650102</v>
      </c>
      <c r="C375" s="43">
        <v>0.56736550586838141</v>
      </c>
      <c r="D375" s="43">
        <v>0.56736550586838141</v>
      </c>
      <c r="E375" s="43">
        <v>0</v>
      </c>
      <c r="F375" s="236"/>
      <c r="G375" s="43">
        <v>0</v>
      </c>
      <c r="H375" s="53">
        <v>0</v>
      </c>
      <c r="I375" s="41">
        <f t="shared" si="141"/>
        <v>539.4560522282377</v>
      </c>
      <c r="J375" s="1"/>
      <c r="K375" s="54" t="s">
        <v>16</v>
      </c>
      <c r="L375" s="43">
        <v>538.32132121650102</v>
      </c>
      <c r="M375" s="43">
        <v>0.56736550586838141</v>
      </c>
      <c r="N375" s="43">
        <v>0.56736550586838141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539.4560522282377</v>
      </c>
      <c r="U375" s="100" t="s">
        <v>16</v>
      </c>
      <c r="V375" s="92">
        <v>538.32132121650102</v>
      </c>
      <c r="W375" s="92">
        <v>0</v>
      </c>
      <c r="X375" s="92">
        <v>0</v>
      </c>
      <c r="Y375" s="92">
        <v>0.56736550586838141</v>
      </c>
      <c r="Z375" s="92">
        <v>0.56736550586838141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539.4560522282377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43.926756583260548</v>
      </c>
      <c r="C376" s="46">
        <v>1.5936738607432933E-2</v>
      </c>
      <c r="D376" s="46">
        <v>2.0658436130901969</v>
      </c>
      <c r="E376" s="46">
        <v>1.2551768754675647</v>
      </c>
      <c r="F376" s="236"/>
      <c r="G376" s="46">
        <v>0</v>
      </c>
      <c r="H376" s="47">
        <v>0</v>
      </c>
      <c r="I376" s="48">
        <f t="shared" si="141"/>
        <v>47.263713810425735</v>
      </c>
      <c r="J376" s="1"/>
      <c r="K376" s="49" t="s">
        <v>15</v>
      </c>
      <c r="L376" s="50">
        <v>43.926756583260548</v>
      </c>
      <c r="M376" s="50">
        <v>1.5936738607432933E-2</v>
      </c>
      <c r="N376" s="50">
        <v>2.0658436130901969</v>
      </c>
      <c r="O376" s="50">
        <v>1.2551768754675647</v>
      </c>
      <c r="P376" s="50">
        <v>0</v>
      </c>
      <c r="Q376" s="50">
        <v>0</v>
      </c>
      <c r="R376" s="51">
        <v>0</v>
      </c>
      <c r="S376" s="52">
        <f t="shared" si="142"/>
        <v>47.263713810425735</v>
      </c>
      <c r="U376" s="96" t="s">
        <v>59</v>
      </c>
      <c r="V376" s="97">
        <v>43.767160176899949</v>
      </c>
      <c r="W376" s="97">
        <v>4.143552037932563E-2</v>
      </c>
      <c r="X376" s="97">
        <v>0</v>
      </c>
      <c r="Y376" s="97">
        <v>1.5936738607432933E-2</v>
      </c>
      <c r="Z376" s="97">
        <v>2.0658436130901969</v>
      </c>
      <c r="AA376" s="97">
        <v>1.2216471836858245</v>
      </c>
      <c r="AB376" s="97">
        <v>0</v>
      </c>
      <c r="AC376" s="98">
        <v>0.151690577763017</v>
      </c>
      <c r="AD376" s="97">
        <v>0.11816088598127689</v>
      </c>
      <c r="AE376" s="97">
        <v>0</v>
      </c>
      <c r="AF376" s="97">
        <v>0</v>
      </c>
      <c r="AG376" s="97">
        <v>0</v>
      </c>
      <c r="AH376" s="97">
        <v>3.3529691781740117E-2</v>
      </c>
      <c r="AI376" s="99">
        <f t="shared" si="143"/>
        <v>47.263713810425742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7394.8821552228301</v>
      </c>
      <c r="F377" s="236"/>
      <c r="G377" s="43">
        <v>0</v>
      </c>
      <c r="H377" s="53">
        <v>0</v>
      </c>
      <c r="I377" s="41">
        <f t="shared" si="141"/>
        <v>7394.8821552228301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7394.8821552228301</v>
      </c>
      <c r="P377" s="43">
        <v>4905.3072518865629</v>
      </c>
      <c r="Q377" s="43">
        <v>0</v>
      </c>
      <c r="R377" s="44">
        <v>0</v>
      </c>
      <c r="S377" s="45">
        <f t="shared" si="142"/>
        <v>12300.189407109392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6545.3736248788173</v>
      </c>
      <c r="AB377" s="92">
        <v>4905.3072518865629</v>
      </c>
      <c r="AC377" s="93">
        <v>849.50853034401166</v>
      </c>
      <c r="AD377" s="92">
        <v>0</v>
      </c>
      <c r="AE377" s="92">
        <v>0</v>
      </c>
      <c r="AF377" s="92">
        <v>0</v>
      </c>
      <c r="AG377" s="92">
        <v>0</v>
      </c>
      <c r="AH377" s="92">
        <v>849.50853034401166</v>
      </c>
      <c r="AI377" s="95">
        <f t="shared" si="143"/>
        <v>12300.189407109392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61.238492272982079</v>
      </c>
      <c r="F378" s="236"/>
      <c r="G378" s="46">
        <v>0</v>
      </c>
      <c r="H378" s="47">
        <v>0</v>
      </c>
      <c r="I378" s="48">
        <f t="shared" si="141"/>
        <v>61.238492272982079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61.238492272982079</v>
      </c>
      <c r="P378" s="50">
        <v>241.62573403145041</v>
      </c>
      <c r="Q378" s="50">
        <v>0</v>
      </c>
      <c r="R378" s="51">
        <v>0</v>
      </c>
      <c r="S378" s="52">
        <f t="shared" si="142"/>
        <v>302.86422630443246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49.915521758218354</v>
      </c>
      <c r="AB378" s="97">
        <v>241.62573403145041</v>
      </c>
      <c r="AC378" s="98">
        <v>11.322970514763719</v>
      </c>
      <c r="AD378" s="97">
        <v>0</v>
      </c>
      <c r="AE378" s="97">
        <v>0</v>
      </c>
      <c r="AF378" s="97">
        <v>0</v>
      </c>
      <c r="AG378" s="97">
        <v>0</v>
      </c>
      <c r="AH378" s="97">
        <v>11.322970514763719</v>
      </c>
      <c r="AI378" s="99">
        <f t="shared" si="143"/>
        <v>302.86422630443246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0.19781962711837456</v>
      </c>
      <c r="F379" s="236"/>
      <c r="G379" s="43">
        <v>0</v>
      </c>
      <c r="H379" s="53">
        <v>0</v>
      </c>
      <c r="I379" s="41">
        <f t="shared" si="141"/>
        <v>0.19781962711837456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0.19781962711837456</v>
      </c>
      <c r="P379" s="43">
        <v>0</v>
      </c>
      <c r="Q379" s="43">
        <v>0</v>
      </c>
      <c r="R379" s="44">
        <v>0</v>
      </c>
      <c r="S379" s="45">
        <f t="shared" si="142"/>
        <v>0.19781962711837456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0.19781962711837456</v>
      </c>
      <c r="AD379" s="92">
        <v>0</v>
      </c>
      <c r="AE379" s="92">
        <v>0</v>
      </c>
      <c r="AF379" s="92">
        <v>0</v>
      </c>
      <c r="AG379" s="92">
        <v>0</v>
      </c>
      <c r="AH379" s="92">
        <v>0.19781962711837456</v>
      </c>
      <c r="AI379" s="95">
        <f t="shared" si="143"/>
        <v>0.19781962711837456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14.00296318292396</v>
      </c>
      <c r="C380" s="46">
        <v>0</v>
      </c>
      <c r="D380" s="46">
        <v>169.39271221191203</v>
      </c>
      <c r="E380" s="46">
        <v>42.46351378279256</v>
      </c>
      <c r="F380" s="236"/>
      <c r="G380" s="46">
        <v>0</v>
      </c>
      <c r="H380" s="47">
        <v>0</v>
      </c>
      <c r="I380" s="48">
        <f t="shared" si="141"/>
        <v>225.85918917762854</v>
      </c>
      <c r="J380" s="1"/>
      <c r="K380" s="49" t="s">
        <v>17</v>
      </c>
      <c r="L380" s="50">
        <v>14.00296318292396</v>
      </c>
      <c r="M380" s="50">
        <v>0</v>
      </c>
      <c r="N380" s="50">
        <v>169.39271221191203</v>
      </c>
      <c r="O380" s="50">
        <v>42.46351378279256</v>
      </c>
      <c r="P380" s="50">
        <v>15.22935260168801</v>
      </c>
      <c r="Q380" s="50">
        <v>0</v>
      </c>
      <c r="R380" s="51">
        <v>0</v>
      </c>
      <c r="S380" s="52">
        <f t="shared" si="142"/>
        <v>241.08854177931656</v>
      </c>
      <c r="U380" s="96" t="s">
        <v>17</v>
      </c>
      <c r="V380" s="97">
        <v>13.364572887242327</v>
      </c>
      <c r="W380" s="97">
        <v>0</v>
      </c>
      <c r="X380" s="97">
        <v>0</v>
      </c>
      <c r="Y380" s="97">
        <v>0</v>
      </c>
      <c r="Z380" s="97">
        <v>169.36451909492067</v>
      </c>
      <c r="AA380" s="97">
        <v>0</v>
      </c>
      <c r="AB380" s="97">
        <v>15.22935260168801</v>
      </c>
      <c r="AC380" s="98">
        <v>43.130097195465559</v>
      </c>
      <c r="AD380" s="97">
        <v>0.63839029568163319</v>
      </c>
      <c r="AE380" s="97">
        <v>0</v>
      </c>
      <c r="AF380" s="97">
        <v>0</v>
      </c>
      <c r="AG380" s="97">
        <v>2.8193116991360831E-2</v>
      </c>
      <c r="AH380" s="97">
        <v>42.46351378279256</v>
      </c>
      <c r="AI380" s="99">
        <f t="shared" si="143"/>
        <v>241.08854177931659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765.38484180347098</v>
      </c>
      <c r="C381" s="43">
        <v>20.555814219833817</v>
      </c>
      <c r="D381" s="43">
        <v>620.86404166169768</v>
      </c>
      <c r="E381" s="43">
        <v>0.85056404727608759</v>
      </c>
      <c r="F381" s="236"/>
      <c r="G381" s="43">
        <v>0</v>
      </c>
      <c r="H381" s="53">
        <v>0</v>
      </c>
      <c r="I381" s="41">
        <f t="shared" si="141"/>
        <v>1407.6552617322784</v>
      </c>
      <c r="J381" s="1"/>
      <c r="K381" s="54" t="s">
        <v>19</v>
      </c>
      <c r="L381" s="43">
        <v>765.38484180347098</v>
      </c>
      <c r="M381" s="43">
        <v>20.555814219833817</v>
      </c>
      <c r="N381" s="43">
        <v>620.86404166169768</v>
      </c>
      <c r="O381" s="43">
        <v>0.85056404727608759</v>
      </c>
      <c r="P381" s="43">
        <v>1.923069254196115</v>
      </c>
      <c r="Q381" s="43">
        <v>0</v>
      </c>
      <c r="R381" s="44">
        <v>0</v>
      </c>
      <c r="S381" s="45">
        <f t="shared" si="142"/>
        <v>1409.5783309864746</v>
      </c>
      <c r="U381" s="100" t="s">
        <v>89</v>
      </c>
      <c r="V381" s="92">
        <v>760.57689658332981</v>
      </c>
      <c r="W381" s="92">
        <v>0</v>
      </c>
      <c r="X381" s="92">
        <v>0</v>
      </c>
      <c r="Y381" s="92">
        <v>20.555814219833817</v>
      </c>
      <c r="Z381" s="92">
        <v>620.86404166169768</v>
      </c>
      <c r="AA381" s="92">
        <v>0.85056404727608759</v>
      </c>
      <c r="AB381" s="92">
        <v>1.923069254196115</v>
      </c>
      <c r="AC381" s="93">
        <v>4.8079452201411375</v>
      </c>
      <c r="AD381" s="92">
        <v>4.8079452201411375</v>
      </c>
      <c r="AE381" s="92">
        <v>0</v>
      </c>
      <c r="AF381" s="92">
        <v>0</v>
      </c>
      <c r="AG381" s="92">
        <v>0</v>
      </c>
      <c r="AH381" s="92">
        <v>0</v>
      </c>
      <c r="AI381" s="95">
        <f t="shared" si="143"/>
        <v>1409.5783309864748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210.48559877483885</v>
      </c>
      <c r="C382" s="46">
        <v>15.915498855402278</v>
      </c>
      <c r="D382" s="46">
        <v>121.11564775717916</v>
      </c>
      <c r="E382" s="46">
        <v>865.90616646616138</v>
      </c>
      <c r="F382" s="236"/>
      <c r="G382" s="46">
        <v>616.39149066289588</v>
      </c>
      <c r="H382" s="47">
        <v>0</v>
      </c>
      <c r="I382" s="48">
        <f t="shared" si="141"/>
        <v>1829.8144025164777</v>
      </c>
      <c r="J382" s="1"/>
      <c r="K382" s="49" t="s">
        <v>27</v>
      </c>
      <c r="L382" s="50">
        <v>210.48559877483885</v>
      </c>
      <c r="M382" s="50">
        <v>15.915498855402278</v>
      </c>
      <c r="N382" s="50">
        <v>121.11564775717916</v>
      </c>
      <c r="O382" s="50">
        <v>865.90616646616138</v>
      </c>
      <c r="P382" s="50">
        <v>0</v>
      </c>
      <c r="Q382" s="50">
        <v>616.39149066289588</v>
      </c>
      <c r="R382" s="51">
        <v>0</v>
      </c>
      <c r="S382" s="52">
        <f t="shared" si="142"/>
        <v>1829.8144025164777</v>
      </c>
      <c r="U382" s="96" t="s">
        <v>27</v>
      </c>
      <c r="V382" s="97">
        <v>135.91418442184991</v>
      </c>
      <c r="W382" s="97">
        <v>58.685140087839684</v>
      </c>
      <c r="X382" s="97">
        <v>616.39149066289588</v>
      </c>
      <c r="Y382" s="97">
        <v>15.915498855402278</v>
      </c>
      <c r="Z382" s="97">
        <v>121.11564775717916</v>
      </c>
      <c r="AA382" s="97">
        <v>698.92441948498163</v>
      </c>
      <c r="AB382" s="97">
        <v>0</v>
      </c>
      <c r="AC382" s="98">
        <v>182.86802124632896</v>
      </c>
      <c r="AD382" s="97">
        <v>15.886274265149257</v>
      </c>
      <c r="AE382" s="97">
        <v>9.193692883217762E-2</v>
      </c>
      <c r="AF382" s="97">
        <v>0</v>
      </c>
      <c r="AG382" s="97">
        <v>0</v>
      </c>
      <c r="AH382" s="97">
        <v>166.88981005234751</v>
      </c>
      <c r="AI382" s="99">
        <f t="shared" si="143"/>
        <v>1829.8144025164775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219.54575884323333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219.54575884323333</v>
      </c>
      <c r="J383" s="1"/>
      <c r="K383" s="54" t="s">
        <v>26</v>
      </c>
      <c r="L383" s="43">
        <v>219.54575884323333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219.54575884323333</v>
      </c>
      <c r="U383" s="100" t="s">
        <v>26</v>
      </c>
      <c r="V383" s="92">
        <v>219.54575884323333</v>
      </c>
      <c r="W383" s="92">
        <v>0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</v>
      </c>
      <c r="AD383" s="92">
        <v>0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219.54575884323333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7.6463657610852085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7.6463657610852085</v>
      </c>
      <c r="J384" s="1"/>
      <c r="K384" s="49" t="s">
        <v>23</v>
      </c>
      <c r="L384" s="50">
        <v>7.6463657610852085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7.6463657610852085</v>
      </c>
      <c r="U384" s="96" t="s">
        <v>62</v>
      </c>
      <c r="V384" s="97">
        <v>7.6463657610852085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7.6463657610852085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610.82566608561206</v>
      </c>
      <c r="C385" s="43">
        <v>0</v>
      </c>
      <c r="D385" s="43">
        <v>60.46281962894858</v>
      </c>
      <c r="E385" s="43">
        <v>0</v>
      </c>
      <c r="F385" s="236"/>
      <c r="G385" s="43">
        <v>0</v>
      </c>
      <c r="H385" s="53">
        <v>0</v>
      </c>
      <c r="I385" s="41">
        <f t="shared" si="141"/>
        <v>671.28848571456069</v>
      </c>
      <c r="J385" s="1"/>
      <c r="K385" s="54" t="s">
        <v>24</v>
      </c>
      <c r="L385" s="43">
        <v>610.82566608561206</v>
      </c>
      <c r="M385" s="43">
        <v>0</v>
      </c>
      <c r="N385" s="43">
        <v>60.46281962894858</v>
      </c>
      <c r="O385" s="43">
        <v>0</v>
      </c>
      <c r="P385" s="43">
        <v>723.83211354153923</v>
      </c>
      <c r="Q385" s="43">
        <v>0</v>
      </c>
      <c r="R385" s="44">
        <v>0</v>
      </c>
      <c r="S385" s="45">
        <f t="shared" si="142"/>
        <v>1395.1205992560999</v>
      </c>
      <c r="U385" s="100" t="s">
        <v>24</v>
      </c>
      <c r="V385" s="92">
        <v>606.32270769065531</v>
      </c>
      <c r="W385" s="92">
        <v>0</v>
      </c>
      <c r="X385" s="92">
        <v>0</v>
      </c>
      <c r="Y385" s="92">
        <v>0</v>
      </c>
      <c r="Z385" s="92">
        <v>7.0522215347054731</v>
      </c>
      <c r="AA385" s="92">
        <v>0</v>
      </c>
      <c r="AB385" s="92">
        <v>723.83211354153923</v>
      </c>
      <c r="AC385" s="93">
        <v>57.913556489199962</v>
      </c>
      <c r="AD385" s="92">
        <v>4.5029583949568508</v>
      </c>
      <c r="AE385" s="92">
        <v>0</v>
      </c>
      <c r="AF385" s="92">
        <v>0</v>
      </c>
      <c r="AG385" s="92">
        <v>53.410598094243113</v>
      </c>
      <c r="AH385" s="92">
        <v>0</v>
      </c>
      <c r="AI385" s="95">
        <f t="shared" si="143"/>
        <v>1395.1205992560999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5.7013740135242825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5.7013740135242825</v>
      </c>
      <c r="J386" s="1"/>
      <c r="K386" s="49" t="s">
        <v>22</v>
      </c>
      <c r="L386" s="50">
        <v>5.7013740135242825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5.7013740135242825</v>
      </c>
      <c r="U386" s="96" t="s">
        <v>63</v>
      </c>
      <c r="V386" s="97">
        <v>5.7013740135242825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5.7013740135242825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3.2425614248997907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3.2425614248997907</v>
      </c>
      <c r="J387" s="1"/>
      <c r="K387" s="55" t="s">
        <v>66</v>
      </c>
      <c r="L387" s="43">
        <v>3.2425614248997907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3.2425614248997907</v>
      </c>
      <c r="U387" s="101" t="s">
        <v>64</v>
      </c>
      <c r="V387" s="92">
        <v>3.2425614248997907</v>
      </c>
      <c r="W387" s="92">
        <v>0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0</v>
      </c>
      <c r="AD387" s="94">
        <v>0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3.2425614248997907</v>
      </c>
      <c r="AJ387" t="str">
        <f t="shared" si="144"/>
        <v/>
      </c>
      <c r="AS387"/>
      <c r="BH387"/>
    </row>
    <row r="388" spans="1:60">
      <c r="A388" s="28" t="s">
        <v>25</v>
      </c>
      <c r="B388" s="56">
        <v>3.2425614248997907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3.2425614248997907</v>
      </c>
      <c r="J388" s="1"/>
      <c r="K388" s="59" t="s">
        <v>25</v>
      </c>
      <c r="L388" s="60">
        <v>3.2425614248997907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3.2425614248997907</v>
      </c>
      <c r="U388" s="102" t="s">
        <v>68</v>
      </c>
      <c r="V388" s="103">
        <v>2.9905048308774522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2.9905048308774522</v>
      </c>
      <c r="AJ388">
        <f>IF(ABS(S388-AI388)&gt;0.2,S388-AI388,"")</f>
        <v>0.25205659402233849</v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2419.0832076893494</v>
      </c>
      <c r="C392" s="75">
        <f t="shared" ref="C392:H392" si="145">SUM(C371:C387)</f>
        <v>37.054615319711907</v>
      </c>
      <c r="D392" s="75">
        <f t="shared" si="145"/>
        <v>974.46843037869598</v>
      </c>
      <c r="E392" s="75">
        <f t="shared" si="145"/>
        <v>8366.7938882946291</v>
      </c>
      <c r="F392" s="75">
        <f t="shared" si="145"/>
        <v>0</v>
      </c>
      <c r="G392" s="75">
        <f t="shared" si="145"/>
        <v>616.39149066289588</v>
      </c>
      <c r="H392" s="76">
        <f t="shared" si="145"/>
        <v>0</v>
      </c>
      <c r="I392" s="41">
        <f t="shared" si="141"/>
        <v>12413.791632345283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2419.0832076893494</v>
      </c>
      <c r="M392" s="75">
        <f t="shared" ref="M392:R392" si="146">SUM(M371:M387)</f>
        <v>37.054615319711907</v>
      </c>
      <c r="N392" s="75">
        <f t="shared" si="146"/>
        <v>974.46843037869598</v>
      </c>
      <c r="O392" s="75">
        <f t="shared" si="146"/>
        <v>8366.7938882946291</v>
      </c>
      <c r="P392" s="75">
        <f t="shared" si="146"/>
        <v>5887.9175213154367</v>
      </c>
      <c r="Q392" s="75">
        <f t="shared" si="146"/>
        <v>616.39149066289588</v>
      </c>
      <c r="R392" s="76">
        <f t="shared" si="146"/>
        <v>0</v>
      </c>
      <c r="S392" s="78">
        <f t="shared" si="142"/>
        <v>18301.709153660719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2334.4029030192214</v>
      </c>
      <c r="W392" s="111">
        <f t="shared" ref="W392:AH392" si="147">SUM(W371:W387)</f>
        <v>58.726575608219008</v>
      </c>
      <c r="X392" s="111">
        <f t="shared" si="147"/>
        <v>616.39149066289588</v>
      </c>
      <c r="Y392" s="111">
        <f t="shared" si="147"/>
        <v>37.054615319711907</v>
      </c>
      <c r="Z392" s="111">
        <f t="shared" si="147"/>
        <v>921.0296391674616</v>
      </c>
      <c r="AA392" s="111">
        <f t="shared" si="147"/>
        <v>7296.2857773529786</v>
      </c>
      <c r="AB392" s="111">
        <f t="shared" si="147"/>
        <v>5887.9175213154367</v>
      </c>
      <c r="AC392" s="111">
        <f t="shared" si="147"/>
        <v>1149.9006312147924</v>
      </c>
      <c r="AD392" s="112">
        <f t="shared" si="147"/>
        <v>25.953729061910153</v>
      </c>
      <c r="AE392" s="112">
        <f t="shared" si="147"/>
        <v>9.193692883217762E-2</v>
      </c>
      <c r="AF392" s="112">
        <f t="shared" si="147"/>
        <v>0</v>
      </c>
      <c r="AG392" s="112">
        <f t="shared" si="147"/>
        <v>53.438791211234474</v>
      </c>
      <c r="AH392" s="112">
        <f t="shared" si="147"/>
        <v>1070.4161740128156</v>
      </c>
      <c r="AI392" s="113">
        <f t="shared" si="143"/>
        <v>18301.709153660719</v>
      </c>
      <c r="AJ392" t="str">
        <f t="shared" si="144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0.19487061482377424</v>
      </c>
      <c r="C393" s="114">
        <f t="shared" ref="C393:I393" si="148">C392/$I392</f>
        <v>2.9849554767104902E-3</v>
      </c>
      <c r="D393" s="114">
        <f t="shared" si="148"/>
        <v>7.8498855083053626E-2</v>
      </c>
      <c r="E393" s="114">
        <f t="shared" si="148"/>
        <v>0.67399180976214979</v>
      </c>
      <c r="F393" s="114">
        <f t="shared" si="148"/>
        <v>0</v>
      </c>
      <c r="G393" s="114">
        <f t="shared" si="148"/>
        <v>4.9653764854311784E-2</v>
      </c>
      <c r="H393" s="115">
        <f t="shared" si="148"/>
        <v>0</v>
      </c>
      <c r="I393" s="116">
        <f t="shared" si="148"/>
        <v>1</v>
      </c>
      <c r="J393"/>
      <c r="K393" s="81" t="s">
        <v>87</v>
      </c>
      <c r="L393" s="82">
        <f>L392/$S392</f>
        <v>0.13217799427249027</v>
      </c>
      <c r="M393" s="82">
        <f t="shared" ref="M393:S393" si="149">M392/$S392</f>
        <v>2.0246532719213396E-3</v>
      </c>
      <c r="N393" s="82">
        <f t="shared" si="149"/>
        <v>5.324466814531266E-2</v>
      </c>
      <c r="O393" s="82">
        <f t="shared" si="149"/>
        <v>0.45715915481156566</v>
      </c>
      <c r="P393" s="82">
        <f t="shared" si="149"/>
        <v>0.32171407991901851</v>
      </c>
      <c r="Q393" s="82">
        <f t="shared" si="149"/>
        <v>3.3679449579691573E-2</v>
      </c>
      <c r="R393" s="83">
        <f t="shared" si="149"/>
        <v>0</v>
      </c>
      <c r="S393" s="84">
        <f t="shared" si="149"/>
        <v>1</v>
      </c>
      <c r="U393" s="117" t="s">
        <v>87</v>
      </c>
      <c r="V393" s="118">
        <f>V392/$I392</f>
        <v>0.18804914502807657</v>
      </c>
      <c r="W393" s="118">
        <f t="shared" ref="W393:AC393" si="150">W392/$I392</f>
        <v>4.7307524846156978E-3</v>
      </c>
      <c r="X393" s="118">
        <f t="shared" si="150"/>
        <v>4.9653764854311784E-2</v>
      </c>
      <c r="Y393" s="118">
        <f t="shared" si="150"/>
        <v>2.9849554767104902E-3</v>
      </c>
      <c r="Z393" s="118">
        <f t="shared" si="150"/>
        <v>7.4194063058673682E-2</v>
      </c>
      <c r="AA393" s="118">
        <f t="shared" si="150"/>
        <v>0.58775642393914773</v>
      </c>
      <c r="AB393" s="118">
        <f t="shared" si="150"/>
        <v>0.47430452320255828</v>
      </c>
      <c r="AC393" s="118">
        <f t="shared" si="150"/>
        <v>9.26308951584639E-2</v>
      </c>
      <c r="AD393" s="118">
        <f t="shared" ref="AD393:AH393" si="151">AD392/$AI392</f>
        <v>1.4181041149765442E-3</v>
      </c>
      <c r="AE393" s="118">
        <f t="shared" si="151"/>
        <v>5.0234067244909931E-6</v>
      </c>
      <c r="AF393" s="118">
        <f t="shared" si="151"/>
        <v>0</v>
      </c>
      <c r="AG393" s="118">
        <f t="shared" si="151"/>
        <v>2.9198798190138223E-3</v>
      </c>
      <c r="AH393" s="118">
        <f t="shared" si="151"/>
        <v>5.8487224609768775E-2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2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49.080235767509997</v>
      </c>
      <c r="C401" s="43">
        <v>0.35185646773858081</v>
      </c>
      <c r="D401" s="43">
        <v>32.73086491319296</v>
      </c>
      <c r="E401" s="43">
        <v>0</v>
      </c>
      <c r="F401" s="236"/>
      <c r="G401" s="43">
        <v>0</v>
      </c>
      <c r="H401" s="53">
        <v>0</v>
      </c>
      <c r="I401" s="41">
        <f t="shared" si="152"/>
        <v>82.162957148441535</v>
      </c>
      <c r="J401" s="1"/>
      <c r="K401" s="54" t="s">
        <v>16</v>
      </c>
      <c r="L401" s="43">
        <v>49.080235767509997</v>
      </c>
      <c r="M401" s="43">
        <v>0.35185646773858081</v>
      </c>
      <c r="N401" s="43">
        <v>32.73086491319296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82.162957148441535</v>
      </c>
      <c r="U401" s="100" t="s">
        <v>16</v>
      </c>
      <c r="V401" s="92">
        <v>49.080235767509997</v>
      </c>
      <c r="W401" s="92">
        <v>0</v>
      </c>
      <c r="X401" s="92">
        <v>0</v>
      </c>
      <c r="Y401" s="92">
        <v>0.35185646773858081</v>
      </c>
      <c r="Z401" s="92">
        <v>32.73086491319296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82.162957148441535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1.6410117850184178</v>
      </c>
      <c r="C402" s="46">
        <v>1.1449657283565959</v>
      </c>
      <c r="D402" s="46">
        <v>8.2185499297807753E-3</v>
      </c>
      <c r="E402" s="46">
        <v>0</v>
      </c>
      <c r="F402" s="236"/>
      <c r="G402" s="46">
        <v>0</v>
      </c>
      <c r="H402" s="47">
        <v>0</v>
      </c>
      <c r="I402" s="48">
        <f t="shared" si="152"/>
        <v>2.7941960633047942</v>
      </c>
      <c r="J402" s="1"/>
      <c r="K402" s="49" t="s">
        <v>15</v>
      </c>
      <c r="L402" s="50">
        <v>1.6410117850184178</v>
      </c>
      <c r="M402" s="50">
        <v>1.1449657283565959</v>
      </c>
      <c r="N402" s="50">
        <v>8.2185499297807753E-3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2.7941960633047942</v>
      </c>
      <c r="U402" s="96" t="s">
        <v>59</v>
      </c>
      <c r="V402" s="97">
        <v>1.6410117850184178</v>
      </c>
      <c r="W402" s="97">
        <v>0</v>
      </c>
      <c r="X402" s="97">
        <v>0</v>
      </c>
      <c r="Y402" s="97">
        <v>1.1449657283565959</v>
      </c>
      <c r="Z402" s="97">
        <v>8.2185499297807753E-3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2.7941960633047942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0</v>
      </c>
      <c r="F403" s="236"/>
      <c r="G403" s="43">
        <v>0</v>
      </c>
      <c r="H403" s="53">
        <v>0</v>
      </c>
      <c r="I403" s="41">
        <f t="shared" si="152"/>
        <v>0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0</v>
      </c>
      <c r="P403" s="43">
        <v>45.245744057508354</v>
      </c>
      <c r="Q403" s="43">
        <v>0</v>
      </c>
      <c r="R403" s="44">
        <v>0</v>
      </c>
      <c r="S403" s="45">
        <f t="shared" si="153"/>
        <v>45.245744057508354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0</v>
      </c>
      <c r="AB403" s="92">
        <v>45.245744057508354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45.245744057508354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1.9913880953914661E-2</v>
      </c>
      <c r="D404" s="46">
        <v>0</v>
      </c>
      <c r="E404" s="46">
        <v>0.38724263734832093</v>
      </c>
      <c r="F404" s="236"/>
      <c r="G404" s="46">
        <v>0</v>
      </c>
      <c r="H404" s="47">
        <v>0</v>
      </c>
      <c r="I404" s="48">
        <f t="shared" si="152"/>
        <v>0.40715651830223559</v>
      </c>
      <c r="J404" s="1"/>
      <c r="K404" s="49" t="s">
        <v>12</v>
      </c>
      <c r="L404" s="50">
        <v>0</v>
      </c>
      <c r="M404" s="50">
        <v>1.9913880953914661E-2</v>
      </c>
      <c r="N404" s="50">
        <v>0</v>
      </c>
      <c r="O404" s="50">
        <v>0.38724263734832093</v>
      </c>
      <c r="P404" s="50">
        <v>8.8677032491980032</v>
      </c>
      <c r="Q404" s="50">
        <v>0</v>
      </c>
      <c r="R404" s="51">
        <v>0</v>
      </c>
      <c r="S404" s="52">
        <f t="shared" si="153"/>
        <v>9.2748597675002387</v>
      </c>
      <c r="U404" s="96" t="s">
        <v>12</v>
      </c>
      <c r="V404" s="97">
        <v>0</v>
      </c>
      <c r="W404" s="97">
        <v>0</v>
      </c>
      <c r="X404" s="97">
        <v>0</v>
      </c>
      <c r="Y404" s="97">
        <v>1.9913880953914661E-2</v>
      </c>
      <c r="Z404" s="97">
        <v>0</v>
      </c>
      <c r="AA404" s="97">
        <v>0.30979410987865674</v>
      </c>
      <c r="AB404" s="97">
        <v>8.8677032491980032</v>
      </c>
      <c r="AC404" s="98">
        <v>7.7448527469664186E-2</v>
      </c>
      <c r="AD404" s="97">
        <v>0</v>
      </c>
      <c r="AE404" s="97">
        <v>0</v>
      </c>
      <c r="AF404" s="97">
        <v>0</v>
      </c>
      <c r="AG404" s="97">
        <v>0</v>
      </c>
      <c r="AH404" s="97">
        <v>7.7448527469664186E-2</v>
      </c>
      <c r="AI404" s="99">
        <f t="shared" si="154"/>
        <v>9.2748597675002387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0.67574982008733309</v>
      </c>
      <c r="C406" s="46">
        <v>6.0817483807859976</v>
      </c>
      <c r="D406" s="46">
        <v>5.263736665576111E-2</v>
      </c>
      <c r="E406" s="46">
        <v>0</v>
      </c>
      <c r="F406" s="236"/>
      <c r="G406" s="46">
        <v>0</v>
      </c>
      <c r="H406" s="47">
        <v>0</v>
      </c>
      <c r="I406" s="48">
        <f t="shared" si="152"/>
        <v>6.8101355675290911</v>
      </c>
      <c r="J406" s="1"/>
      <c r="K406" s="49" t="s">
        <v>17</v>
      </c>
      <c r="L406" s="50">
        <v>0.67574982008733309</v>
      </c>
      <c r="M406" s="50">
        <v>6.0817483807859976</v>
      </c>
      <c r="N406" s="50">
        <v>5.263736665576111E-2</v>
      </c>
      <c r="O406" s="50">
        <v>0</v>
      </c>
      <c r="P406" s="50">
        <v>0</v>
      </c>
      <c r="Q406" s="50">
        <v>0</v>
      </c>
      <c r="R406" s="51">
        <v>0</v>
      </c>
      <c r="S406" s="52">
        <f t="shared" si="153"/>
        <v>6.8101355675290911</v>
      </c>
      <c r="U406" s="96" t="s">
        <v>17</v>
      </c>
      <c r="V406" s="97">
        <v>0.67574982008733309</v>
      </c>
      <c r="W406" s="97">
        <v>0</v>
      </c>
      <c r="X406" s="97">
        <v>0</v>
      </c>
      <c r="Y406" s="97">
        <v>6.0817483807859976</v>
      </c>
      <c r="Z406" s="97">
        <v>5.263736665576111E-2</v>
      </c>
      <c r="AA406" s="97">
        <v>0</v>
      </c>
      <c r="AB406" s="97">
        <v>0</v>
      </c>
      <c r="AC406" s="98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9">
        <f t="shared" si="154"/>
        <v>6.8101355675290911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179.79063906128243</v>
      </c>
      <c r="C407" s="43">
        <v>811.7979559363182</v>
      </c>
      <c r="D407" s="43">
        <v>428.18462991506721</v>
      </c>
      <c r="E407" s="43">
        <v>65.541147032067812</v>
      </c>
      <c r="F407" s="236"/>
      <c r="G407" s="43">
        <v>0</v>
      </c>
      <c r="H407" s="53">
        <v>0</v>
      </c>
      <c r="I407" s="41">
        <f t="shared" si="152"/>
        <v>1485.3143719447357</v>
      </c>
      <c r="J407" s="1"/>
      <c r="K407" s="54" t="s">
        <v>19</v>
      </c>
      <c r="L407" s="43">
        <v>179.79063906128243</v>
      </c>
      <c r="M407" s="43">
        <v>811.7979559363182</v>
      </c>
      <c r="N407" s="43">
        <v>428.18462991506721</v>
      </c>
      <c r="O407" s="43">
        <v>65.541147032067812</v>
      </c>
      <c r="P407" s="43">
        <v>0</v>
      </c>
      <c r="Q407" s="43">
        <v>0</v>
      </c>
      <c r="R407" s="44">
        <v>0</v>
      </c>
      <c r="S407" s="45">
        <f t="shared" si="153"/>
        <v>1485.3143719447357</v>
      </c>
      <c r="U407" s="100" t="s">
        <v>89</v>
      </c>
      <c r="V407" s="92">
        <v>179.79063906128243</v>
      </c>
      <c r="W407" s="92">
        <v>0</v>
      </c>
      <c r="X407" s="92">
        <v>0</v>
      </c>
      <c r="Y407" s="92">
        <v>811.7979559363182</v>
      </c>
      <c r="Z407" s="92">
        <v>426.03735046681862</v>
      </c>
      <c r="AA407" s="92">
        <v>1.0490203173946622</v>
      </c>
      <c r="AB407" s="92">
        <v>0</v>
      </c>
      <c r="AC407" s="93">
        <v>66.639406162921674</v>
      </c>
      <c r="AD407" s="92">
        <v>0</v>
      </c>
      <c r="AE407" s="92">
        <v>0</v>
      </c>
      <c r="AF407" s="92">
        <v>0</v>
      </c>
      <c r="AG407" s="92">
        <v>2.1472794482485318</v>
      </c>
      <c r="AH407" s="92">
        <v>64.492126714673148</v>
      </c>
      <c r="AI407" s="95">
        <f t="shared" si="154"/>
        <v>1485.3143719447357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91.392796467572168</v>
      </c>
      <c r="C408" s="46">
        <v>37.929646048810625</v>
      </c>
      <c r="D408" s="46">
        <v>20.046130904240009</v>
      </c>
      <c r="E408" s="46">
        <v>1255.6320956303041</v>
      </c>
      <c r="F408" s="236"/>
      <c r="G408" s="46">
        <v>168.84347389618728</v>
      </c>
      <c r="H408" s="47">
        <v>0</v>
      </c>
      <c r="I408" s="48">
        <f t="shared" si="152"/>
        <v>1573.8441429471143</v>
      </c>
      <c r="J408" s="1"/>
      <c r="K408" s="49" t="s">
        <v>27</v>
      </c>
      <c r="L408" s="50">
        <v>91.392796467572168</v>
      </c>
      <c r="M408" s="50">
        <v>37.929646048810625</v>
      </c>
      <c r="N408" s="50">
        <v>20.046130904240009</v>
      </c>
      <c r="O408" s="50">
        <v>1255.6320956303041</v>
      </c>
      <c r="P408" s="50">
        <v>0</v>
      </c>
      <c r="Q408" s="50">
        <v>168.84347389618728</v>
      </c>
      <c r="R408" s="51">
        <v>0</v>
      </c>
      <c r="S408" s="52">
        <f t="shared" si="153"/>
        <v>1573.8441429471143</v>
      </c>
      <c r="U408" s="96" t="s">
        <v>27</v>
      </c>
      <c r="V408" s="97">
        <v>25.016505815109358</v>
      </c>
      <c r="W408" s="97">
        <v>61.227903003186611</v>
      </c>
      <c r="X408" s="97">
        <v>168.84347389618728</v>
      </c>
      <c r="Y408" s="97">
        <v>37.929646048810625</v>
      </c>
      <c r="Z408" s="97">
        <v>20.046130904240009</v>
      </c>
      <c r="AA408" s="97">
        <v>1244.0854562368875</v>
      </c>
      <c r="AB408" s="97">
        <v>0</v>
      </c>
      <c r="AC408" s="98">
        <v>16.695027042692995</v>
      </c>
      <c r="AD408" s="97">
        <v>5.1483876492762066</v>
      </c>
      <c r="AE408" s="97">
        <v>0.55221750329483277</v>
      </c>
      <c r="AF408" s="97">
        <v>0</v>
      </c>
      <c r="AG408" s="97">
        <v>0</v>
      </c>
      <c r="AH408" s="97">
        <v>10.994421890121954</v>
      </c>
      <c r="AI408" s="99">
        <f t="shared" si="154"/>
        <v>1573.8441429471143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13.070558159462708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13.070558159462708</v>
      </c>
      <c r="J409" s="1"/>
      <c r="K409" s="54" t="s">
        <v>26</v>
      </c>
      <c r="L409" s="43">
        <v>13.070558159462708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13.070558159462708</v>
      </c>
      <c r="U409" s="100" t="s">
        <v>26</v>
      </c>
      <c r="V409" s="92">
        <v>12.7001895804156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0.37036857904710702</v>
      </c>
      <c r="AD409" s="92">
        <v>0.37036857904710702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13.070558159462706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0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0</v>
      </c>
      <c r="J410" s="1"/>
      <c r="K410" s="49" t="s">
        <v>23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0</v>
      </c>
      <c r="U410" s="96" t="s">
        <v>62</v>
      </c>
      <c r="V410" s="97">
        <v>0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0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11.602689230245923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11.602689230245923</v>
      </c>
      <c r="J411" s="1"/>
      <c r="K411" s="54" t="s">
        <v>24</v>
      </c>
      <c r="L411" s="43">
        <v>11.602689230245923</v>
      </c>
      <c r="M411" s="43">
        <v>0</v>
      </c>
      <c r="N411" s="43">
        <v>0</v>
      </c>
      <c r="O411" s="43">
        <v>0</v>
      </c>
      <c r="P411" s="43">
        <v>2.7448178670794028</v>
      </c>
      <c r="Q411" s="43">
        <v>0</v>
      </c>
      <c r="R411" s="44">
        <v>0</v>
      </c>
      <c r="S411" s="45">
        <f t="shared" si="153"/>
        <v>14.347507097325327</v>
      </c>
      <c r="U411" s="100" t="s">
        <v>24</v>
      </c>
      <c r="V411" s="92">
        <v>9.9403619179455553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2.7448178670794028</v>
      </c>
      <c r="AC411" s="93">
        <v>1.6623273123003668</v>
      </c>
      <c r="AD411" s="92">
        <v>1.6623273123003668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14.347507097325325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0.47326394393782933</v>
      </c>
      <c r="C412" s="46">
        <v>0</v>
      </c>
      <c r="D412" s="46">
        <v>1.6121802502527725E-2</v>
      </c>
      <c r="E412" s="46">
        <v>0</v>
      </c>
      <c r="F412" s="236"/>
      <c r="G412" s="46">
        <v>0</v>
      </c>
      <c r="H412" s="47">
        <v>0</v>
      </c>
      <c r="I412" s="48">
        <f t="shared" si="152"/>
        <v>0.48938574644035704</v>
      </c>
      <c r="J412" s="1"/>
      <c r="K412" s="49" t="s">
        <v>22</v>
      </c>
      <c r="L412" s="50">
        <v>0.47326394393782933</v>
      </c>
      <c r="M412" s="50">
        <v>0</v>
      </c>
      <c r="N412" s="50">
        <v>1.6121802502527725E-2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0.48938574644035704</v>
      </c>
      <c r="U412" s="96" t="s">
        <v>63</v>
      </c>
      <c r="V412" s="97">
        <v>0.47326394393782933</v>
      </c>
      <c r="W412" s="97">
        <v>0</v>
      </c>
      <c r="X412" s="97">
        <v>0</v>
      </c>
      <c r="Y412" s="97">
        <v>0</v>
      </c>
      <c r="Z412" s="97">
        <v>1.6121802502527725E-2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0.48938574644035704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0.70071149685025247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0.70071149685025247</v>
      </c>
      <c r="J413" s="1"/>
      <c r="K413" s="55" t="s">
        <v>66</v>
      </c>
      <c r="L413" s="43">
        <v>0.70071149685025247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0.70071149685025247</v>
      </c>
      <c r="U413" s="101" t="s">
        <v>64</v>
      </c>
      <c r="V413" s="92">
        <v>0.70071149685025247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0.70071149685025247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0.70071149685025247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0.70071149685025247</v>
      </c>
      <c r="J414" s="1"/>
      <c r="K414" s="59" t="s">
        <v>25</v>
      </c>
      <c r="L414" s="60">
        <v>0.70071149685025247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0.70071149685025247</v>
      </c>
      <c r="U414" s="102" t="s">
        <v>68</v>
      </c>
      <c r="V414" s="103">
        <v>0.70071149685025247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0.70071149685025247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348.42765573196704</v>
      </c>
      <c r="C418" s="75">
        <f t="shared" ref="C418:H418" si="156">SUM(C397:C413)</f>
        <v>857.32608644296386</v>
      </c>
      <c r="D418" s="75">
        <f t="shared" si="156"/>
        <v>481.03860345158824</v>
      </c>
      <c r="E418" s="75">
        <f t="shared" si="156"/>
        <v>1321.5604852997203</v>
      </c>
      <c r="F418" s="75">
        <f t="shared" si="156"/>
        <v>0</v>
      </c>
      <c r="G418" s="75">
        <f t="shared" si="156"/>
        <v>168.84347389618728</v>
      </c>
      <c r="H418" s="76">
        <f t="shared" si="156"/>
        <v>0</v>
      </c>
      <c r="I418" s="41">
        <f t="shared" si="152"/>
        <v>3177.1963048224266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348.42765573196704</v>
      </c>
      <c r="M418" s="75">
        <f t="shared" ref="M418:R418" si="157">SUM(M397:M413)</f>
        <v>857.32608644296386</v>
      </c>
      <c r="N418" s="75">
        <f t="shared" si="157"/>
        <v>481.03860345158824</v>
      </c>
      <c r="O418" s="75">
        <f t="shared" si="157"/>
        <v>1321.5604852997203</v>
      </c>
      <c r="P418" s="75">
        <f t="shared" si="157"/>
        <v>56.85826517378576</v>
      </c>
      <c r="Q418" s="75">
        <f t="shared" si="157"/>
        <v>168.84347389618728</v>
      </c>
      <c r="R418" s="76">
        <f t="shared" si="157"/>
        <v>0</v>
      </c>
      <c r="S418" s="78">
        <f t="shared" si="153"/>
        <v>3234.0545699962122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280.01866918815676</v>
      </c>
      <c r="W418" s="111">
        <f t="shared" ref="W418:AH418" si="158">SUM(W397:W413)</f>
        <v>61.227903003186611</v>
      </c>
      <c r="X418" s="111">
        <f t="shared" si="158"/>
        <v>168.84347389618728</v>
      </c>
      <c r="Y418" s="111">
        <f t="shared" si="158"/>
        <v>857.32608644296386</v>
      </c>
      <c r="Z418" s="111">
        <f t="shared" si="158"/>
        <v>478.89132400333966</v>
      </c>
      <c r="AA418" s="111">
        <f t="shared" si="158"/>
        <v>1245.4442706641607</v>
      </c>
      <c r="AB418" s="111">
        <f t="shared" si="158"/>
        <v>56.85826517378576</v>
      </c>
      <c r="AC418" s="111">
        <f t="shared" si="158"/>
        <v>85.444577624431815</v>
      </c>
      <c r="AD418" s="112">
        <f t="shared" si="158"/>
        <v>7.1810835406236802</v>
      </c>
      <c r="AE418" s="112">
        <f t="shared" si="158"/>
        <v>0.55221750329483277</v>
      </c>
      <c r="AF418" s="112">
        <f t="shared" si="158"/>
        <v>0</v>
      </c>
      <c r="AG418" s="112">
        <f t="shared" si="158"/>
        <v>2.1472794482485318</v>
      </c>
      <c r="AH418" s="112">
        <f t="shared" si="158"/>
        <v>75.563997132264774</v>
      </c>
      <c r="AI418" s="113">
        <f t="shared" si="154"/>
        <v>3234.0545699962126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0.1096651331247978</v>
      </c>
      <c r="C419" s="114">
        <f t="shared" ref="C419:I419" si="159">C418/$I418</f>
        <v>0.26983730440001247</v>
      </c>
      <c r="D419" s="114">
        <f t="shared" si="159"/>
        <v>0.15140348826462377</v>
      </c>
      <c r="E419" s="114">
        <f t="shared" si="159"/>
        <v>0.4159517884663983</v>
      </c>
      <c r="F419" s="114">
        <f t="shared" si="159"/>
        <v>0</v>
      </c>
      <c r="G419" s="114">
        <f t="shared" si="159"/>
        <v>5.3142285744167746E-2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0.10773709849069588</v>
      </c>
      <c r="M419" s="82">
        <f t="shared" ref="M419:S419" si="160">M418/$S418</f>
        <v>0.26509326540027056</v>
      </c>
      <c r="N419" s="82">
        <f t="shared" si="160"/>
        <v>0.14874164706879131</v>
      </c>
      <c r="O419" s="82">
        <f t="shared" si="160"/>
        <v>0.40863889482893551</v>
      </c>
      <c r="P419" s="82">
        <f t="shared" si="160"/>
        <v>1.7581108773267348E-2</v>
      </c>
      <c r="Q419" s="82">
        <f t="shared" si="160"/>
        <v>5.2207985438039478E-2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8.8133889858532682E-2</v>
      </c>
      <c r="W419" s="118">
        <f t="shared" ref="W419:AC419" si="161">W418/$I418</f>
        <v>1.9271048159741781E-2</v>
      </c>
      <c r="X419" s="118">
        <f t="shared" si="161"/>
        <v>5.3142285744167746E-2</v>
      </c>
      <c r="Y419" s="118">
        <f t="shared" si="161"/>
        <v>0.26983730440001247</v>
      </c>
      <c r="Z419" s="118">
        <f t="shared" si="161"/>
        <v>0.15072764728967697</v>
      </c>
      <c r="AA419" s="118">
        <f t="shared" si="161"/>
        <v>0.39199474982826676</v>
      </c>
      <c r="AB419" s="118">
        <f t="shared" si="161"/>
        <v>1.7895735648277348E-2</v>
      </c>
      <c r="AC419" s="118">
        <f t="shared" si="161"/>
        <v>2.6893074719601662E-2</v>
      </c>
      <c r="AD419" s="118">
        <f t="shared" ref="AD419:AH419" si="162">AD418/$AI418</f>
        <v>2.2204583705067444E-3</v>
      </c>
      <c r="AE419" s="118">
        <f t="shared" si="162"/>
        <v>1.7075083037188191E-4</v>
      </c>
      <c r="AF419" s="118">
        <f t="shared" si="162"/>
        <v>0</v>
      </c>
      <c r="AG419" s="118">
        <f t="shared" si="162"/>
        <v>6.6395894125282078E-4</v>
      </c>
      <c r="AH419" s="118">
        <f t="shared" si="162"/>
        <v>2.336509650557729E-2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3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164.02544216065735</v>
      </c>
      <c r="C427" s="43">
        <v>28.312807650046381</v>
      </c>
      <c r="D427" s="43">
        <v>1.6656987786694415</v>
      </c>
      <c r="E427" s="43">
        <v>0</v>
      </c>
      <c r="F427" s="236"/>
      <c r="G427" s="43">
        <v>0</v>
      </c>
      <c r="H427" s="53">
        <v>0</v>
      </c>
      <c r="I427" s="41">
        <f t="shared" si="163"/>
        <v>194.00394858937318</v>
      </c>
      <c r="J427" s="1"/>
      <c r="K427" s="54" t="s">
        <v>16</v>
      </c>
      <c r="L427" s="43">
        <v>164.02544216065735</v>
      </c>
      <c r="M427" s="43">
        <v>28.312807650046381</v>
      </c>
      <c r="N427" s="43">
        <v>1.6656987786694415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194.00394858937318</v>
      </c>
      <c r="U427" s="100" t="s">
        <v>16</v>
      </c>
      <c r="V427" s="92">
        <v>148.44346623899142</v>
      </c>
      <c r="W427" s="92">
        <v>0</v>
      </c>
      <c r="X427" s="92">
        <v>0</v>
      </c>
      <c r="Y427" s="92">
        <v>28.312807650046381</v>
      </c>
      <c r="Z427" s="92">
        <v>1.5610050453181665</v>
      </c>
      <c r="AA427" s="92">
        <v>0</v>
      </c>
      <c r="AB427" s="92">
        <v>0</v>
      </c>
      <c r="AC427" s="93">
        <v>15.686669655017216</v>
      </c>
      <c r="AD427" s="94">
        <v>15.58197592166594</v>
      </c>
      <c r="AE427" s="94">
        <v>0</v>
      </c>
      <c r="AF427" s="94">
        <v>0</v>
      </c>
      <c r="AG427" s="94">
        <v>0.10469373335127496</v>
      </c>
      <c r="AH427" s="94">
        <v>0</v>
      </c>
      <c r="AI427" s="95">
        <f t="shared" si="165"/>
        <v>194.00394858937318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12.881572276927457</v>
      </c>
      <c r="C428" s="46">
        <v>5.9092331632562278E-2</v>
      </c>
      <c r="D428" s="46">
        <v>4.301988902883612</v>
      </c>
      <c r="E428" s="46">
        <v>4.1061180825932662E-3</v>
      </c>
      <c r="F428" s="236"/>
      <c r="G428" s="46">
        <v>0</v>
      </c>
      <c r="H428" s="47">
        <v>0</v>
      </c>
      <c r="I428" s="48">
        <f t="shared" si="163"/>
        <v>17.246759629526224</v>
      </c>
      <c r="J428" s="1"/>
      <c r="K428" s="49" t="s">
        <v>15</v>
      </c>
      <c r="L428" s="50">
        <v>12.881572276927457</v>
      </c>
      <c r="M428" s="50">
        <v>5.9092331632562278E-2</v>
      </c>
      <c r="N428" s="50">
        <v>4.301988902883612</v>
      </c>
      <c r="O428" s="50">
        <v>4.1061180825932662E-3</v>
      </c>
      <c r="P428" s="50">
        <v>0</v>
      </c>
      <c r="Q428" s="50">
        <v>0</v>
      </c>
      <c r="R428" s="51">
        <v>0</v>
      </c>
      <c r="S428" s="52">
        <f t="shared" si="164"/>
        <v>17.246759629526224</v>
      </c>
      <c r="U428" s="96" t="s">
        <v>59</v>
      </c>
      <c r="V428" s="97">
        <v>12.514229741097529</v>
      </c>
      <c r="W428" s="97">
        <v>0</v>
      </c>
      <c r="X428" s="97">
        <v>0</v>
      </c>
      <c r="Y428" s="97">
        <v>5.9092331632562278E-2</v>
      </c>
      <c r="Z428" s="97">
        <v>4.301988902883612</v>
      </c>
      <c r="AA428" s="97">
        <v>4.1061180825932662E-3</v>
      </c>
      <c r="AB428" s="97">
        <v>0</v>
      </c>
      <c r="AC428" s="98">
        <v>0.36734253582993026</v>
      </c>
      <c r="AD428" s="97">
        <v>0.36734253582993026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17.246759629526228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3.9507568187206479E-2</v>
      </c>
      <c r="F429" s="236"/>
      <c r="G429" s="43">
        <v>0</v>
      </c>
      <c r="H429" s="53">
        <v>0</v>
      </c>
      <c r="I429" s="41">
        <f t="shared" si="163"/>
        <v>3.9507568187206479E-2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3.9507568187206479E-2</v>
      </c>
      <c r="P429" s="43">
        <v>454.17637031867196</v>
      </c>
      <c r="Q429" s="43">
        <v>0</v>
      </c>
      <c r="R429" s="44">
        <v>0</v>
      </c>
      <c r="S429" s="45">
        <f t="shared" si="164"/>
        <v>454.21587788685918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3.9431733563614117E-2</v>
      </c>
      <c r="AB429" s="92">
        <v>454.17637031867196</v>
      </c>
      <c r="AC429" s="93">
        <v>7.5834623592367122E-5</v>
      </c>
      <c r="AD429" s="92">
        <v>0</v>
      </c>
      <c r="AE429" s="92">
        <v>0</v>
      </c>
      <c r="AF429" s="92">
        <v>0</v>
      </c>
      <c r="AG429" s="92">
        <v>0</v>
      </c>
      <c r="AH429" s="92">
        <v>7.5834623592367122E-5</v>
      </c>
      <c r="AI429" s="95">
        <f t="shared" si="165"/>
        <v>454.21587788685918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22.163960892171573</v>
      </c>
      <c r="Q430" s="50">
        <v>0</v>
      </c>
      <c r="R430" s="51">
        <v>0</v>
      </c>
      <c r="S430" s="52">
        <f t="shared" si="164"/>
        <v>22.163960892171573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22.163960892171573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22.163960892171573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8.8806151454715714</v>
      </c>
      <c r="C432" s="46">
        <v>0</v>
      </c>
      <c r="D432" s="46">
        <v>2.7151679789638377</v>
      </c>
      <c r="E432" s="46">
        <v>6.0333195416653762</v>
      </c>
      <c r="F432" s="236"/>
      <c r="G432" s="46">
        <v>0</v>
      </c>
      <c r="H432" s="47">
        <v>0</v>
      </c>
      <c r="I432" s="48">
        <f t="shared" si="163"/>
        <v>17.629102666100785</v>
      </c>
      <c r="J432" s="1"/>
      <c r="K432" s="49" t="s">
        <v>17</v>
      </c>
      <c r="L432" s="50">
        <v>8.8806151454715714</v>
      </c>
      <c r="M432" s="50">
        <v>0</v>
      </c>
      <c r="N432" s="50">
        <v>2.7151679789638377</v>
      </c>
      <c r="O432" s="50">
        <v>6.0333195416653762</v>
      </c>
      <c r="P432" s="50">
        <v>0</v>
      </c>
      <c r="Q432" s="50">
        <v>0</v>
      </c>
      <c r="R432" s="51">
        <v>0</v>
      </c>
      <c r="S432" s="52">
        <f t="shared" si="164"/>
        <v>17.629102666100785</v>
      </c>
      <c r="U432" s="96" t="s">
        <v>17</v>
      </c>
      <c r="V432" s="97">
        <v>8.8806151454715714</v>
      </c>
      <c r="W432" s="97">
        <v>0</v>
      </c>
      <c r="X432" s="97">
        <v>0</v>
      </c>
      <c r="Y432" s="97">
        <v>0</v>
      </c>
      <c r="Z432" s="97">
        <v>2.7151679789638377</v>
      </c>
      <c r="AA432" s="97">
        <v>2.3931874082822482</v>
      </c>
      <c r="AB432" s="97">
        <v>0</v>
      </c>
      <c r="AC432" s="98">
        <v>3.6401321333831285</v>
      </c>
      <c r="AD432" s="97">
        <v>0</v>
      </c>
      <c r="AE432" s="97">
        <v>0</v>
      </c>
      <c r="AF432" s="97">
        <v>0</v>
      </c>
      <c r="AG432" s="97">
        <v>0</v>
      </c>
      <c r="AH432" s="97">
        <v>3.6401321333831285</v>
      </c>
      <c r="AI432" s="99">
        <f t="shared" si="165"/>
        <v>17.629102666100785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663.25477442788701</v>
      </c>
      <c r="C433" s="43">
        <v>572.63911857065455</v>
      </c>
      <c r="D433" s="43">
        <v>226.80925553232353</v>
      </c>
      <c r="E433" s="43">
        <v>193.67104682068924</v>
      </c>
      <c r="F433" s="236"/>
      <c r="G433" s="43">
        <v>0</v>
      </c>
      <c r="H433" s="53">
        <v>0</v>
      </c>
      <c r="I433" s="41">
        <f t="shared" si="163"/>
        <v>1656.3741953515544</v>
      </c>
      <c r="J433" s="1"/>
      <c r="K433" s="54" t="s">
        <v>19</v>
      </c>
      <c r="L433" s="43">
        <v>663.25477442788701</v>
      </c>
      <c r="M433" s="43">
        <v>572.63911857065455</v>
      </c>
      <c r="N433" s="43">
        <v>226.80925553232353</v>
      </c>
      <c r="O433" s="43">
        <v>193.67104682068924</v>
      </c>
      <c r="P433" s="43">
        <v>0</v>
      </c>
      <c r="Q433" s="43">
        <v>0</v>
      </c>
      <c r="R433" s="44">
        <v>0</v>
      </c>
      <c r="S433" s="45">
        <f t="shared" si="164"/>
        <v>1656.3741953515544</v>
      </c>
      <c r="U433" s="100" t="s">
        <v>89</v>
      </c>
      <c r="V433" s="92">
        <v>661.39258115588768</v>
      </c>
      <c r="W433" s="92">
        <v>0</v>
      </c>
      <c r="X433" s="92">
        <v>0</v>
      </c>
      <c r="Y433" s="92">
        <v>572.63911857065455</v>
      </c>
      <c r="Z433" s="92">
        <v>226.80925553232353</v>
      </c>
      <c r="AA433" s="92">
        <v>0</v>
      </c>
      <c r="AB433" s="92">
        <v>0</v>
      </c>
      <c r="AC433" s="93">
        <v>195.53324009268866</v>
      </c>
      <c r="AD433" s="92">
        <v>1.8621932719994096</v>
      </c>
      <c r="AE433" s="92">
        <v>0</v>
      </c>
      <c r="AF433" s="92">
        <v>0</v>
      </c>
      <c r="AG433" s="92">
        <v>0</v>
      </c>
      <c r="AH433" s="92">
        <v>193.67104682068924</v>
      </c>
      <c r="AI433" s="95">
        <f t="shared" si="165"/>
        <v>1656.3741953515544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373.33038942367051</v>
      </c>
      <c r="C434" s="46">
        <v>72.676379419203869</v>
      </c>
      <c r="D434" s="46">
        <v>168.25958185228535</v>
      </c>
      <c r="E434" s="46">
        <v>3198.8100594503221</v>
      </c>
      <c r="F434" s="236"/>
      <c r="G434" s="46">
        <v>448.16599339022571</v>
      </c>
      <c r="H434" s="47">
        <v>0</v>
      </c>
      <c r="I434" s="48">
        <f t="shared" si="163"/>
        <v>4261.242403535708</v>
      </c>
      <c r="J434" s="1"/>
      <c r="K434" s="49" t="s">
        <v>27</v>
      </c>
      <c r="L434" s="50">
        <v>373.33038942367051</v>
      </c>
      <c r="M434" s="50">
        <v>72.676379419203869</v>
      </c>
      <c r="N434" s="50">
        <v>168.25958185228535</v>
      </c>
      <c r="O434" s="50">
        <v>3198.8100594503221</v>
      </c>
      <c r="P434" s="50">
        <v>10.692056459262284</v>
      </c>
      <c r="Q434" s="50">
        <v>448.16599339022571</v>
      </c>
      <c r="R434" s="51">
        <v>0</v>
      </c>
      <c r="S434" s="52">
        <f t="shared" si="164"/>
        <v>4271.93445999497</v>
      </c>
      <c r="U434" s="96" t="s">
        <v>27</v>
      </c>
      <c r="V434" s="97">
        <v>67.1110546899084</v>
      </c>
      <c r="W434" s="97">
        <v>296.22276024728581</v>
      </c>
      <c r="X434" s="97">
        <v>448.16599339022571</v>
      </c>
      <c r="Y434" s="97">
        <v>72.676379419203869</v>
      </c>
      <c r="Z434" s="97">
        <v>163.71154717192502</v>
      </c>
      <c r="AA434" s="97">
        <v>3183.6377999936185</v>
      </c>
      <c r="AB434" s="97">
        <v>10.692056459262284</v>
      </c>
      <c r="AC434" s="98">
        <v>29.716868623540542</v>
      </c>
      <c r="AD434" s="97">
        <v>9.9965744864762627</v>
      </c>
      <c r="AE434" s="97">
        <v>8.7547623216414632</v>
      </c>
      <c r="AF434" s="97">
        <v>0</v>
      </c>
      <c r="AG434" s="97">
        <v>4.5480346803603044</v>
      </c>
      <c r="AH434" s="97">
        <v>6.417497135062515</v>
      </c>
      <c r="AI434" s="99">
        <f t="shared" si="165"/>
        <v>4271.93445999497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398.92950537691769</v>
      </c>
      <c r="C435" s="43">
        <v>0</v>
      </c>
      <c r="D435" s="43">
        <v>33.450317568839672</v>
      </c>
      <c r="E435" s="43">
        <v>0</v>
      </c>
      <c r="F435" s="236"/>
      <c r="G435" s="43">
        <v>0</v>
      </c>
      <c r="H435" s="53">
        <v>0</v>
      </c>
      <c r="I435" s="41">
        <f t="shared" si="163"/>
        <v>432.37982294575738</v>
      </c>
      <c r="J435" s="1"/>
      <c r="K435" s="54" t="s">
        <v>26</v>
      </c>
      <c r="L435" s="43">
        <v>398.92950537691769</v>
      </c>
      <c r="M435" s="43">
        <v>0</v>
      </c>
      <c r="N435" s="43">
        <v>33.450317568839672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432.37982294575738</v>
      </c>
      <c r="U435" s="100" t="s">
        <v>26</v>
      </c>
      <c r="V435" s="92">
        <v>370.34899788232042</v>
      </c>
      <c r="W435" s="92">
        <v>20.047808518163684</v>
      </c>
      <c r="X435" s="92">
        <v>0</v>
      </c>
      <c r="Y435" s="92">
        <v>0</v>
      </c>
      <c r="Z435" s="92">
        <v>33.450317568839672</v>
      </c>
      <c r="AA435" s="92">
        <v>0</v>
      </c>
      <c r="AB435" s="92">
        <v>0</v>
      </c>
      <c r="AC435" s="93">
        <v>8.5326989764336787</v>
      </c>
      <c r="AD435" s="92">
        <v>8.5326989764336787</v>
      </c>
      <c r="AE435" s="92">
        <v>0</v>
      </c>
      <c r="AF435" s="92">
        <v>0</v>
      </c>
      <c r="AG435" s="92">
        <v>0</v>
      </c>
      <c r="AH435" s="92">
        <v>0</v>
      </c>
      <c r="AI435" s="95">
        <f t="shared" si="165"/>
        <v>432.37982294575744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0</v>
      </c>
      <c r="C436" s="46">
        <v>0</v>
      </c>
      <c r="D436" s="46">
        <v>0</v>
      </c>
      <c r="E436" s="46">
        <v>0</v>
      </c>
      <c r="F436" s="236"/>
      <c r="G436" s="46">
        <v>0</v>
      </c>
      <c r="H436" s="47">
        <v>0</v>
      </c>
      <c r="I436" s="48">
        <f t="shared" si="163"/>
        <v>0</v>
      </c>
      <c r="J436" s="1"/>
      <c r="K436" s="49" t="s">
        <v>23</v>
      </c>
      <c r="L436" s="50">
        <v>0</v>
      </c>
      <c r="M436" s="50">
        <v>0</v>
      </c>
      <c r="N436" s="50">
        <v>0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0</v>
      </c>
      <c r="U436" s="96" t="s">
        <v>62</v>
      </c>
      <c r="V436" s="97">
        <v>0</v>
      </c>
      <c r="W436" s="97">
        <v>0</v>
      </c>
      <c r="X436" s="97">
        <v>0</v>
      </c>
      <c r="Y436" s="97">
        <v>0</v>
      </c>
      <c r="Z436" s="97">
        <v>0</v>
      </c>
      <c r="AA436" s="97">
        <v>0</v>
      </c>
      <c r="AB436" s="97">
        <v>0</v>
      </c>
      <c r="AC436" s="98">
        <v>0</v>
      </c>
      <c r="AD436" s="97">
        <v>0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0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215.38835387845694</v>
      </c>
      <c r="C437" s="43">
        <v>0</v>
      </c>
      <c r="D437" s="43">
        <v>22.850507914139079</v>
      </c>
      <c r="E437" s="43">
        <v>0</v>
      </c>
      <c r="F437" s="236"/>
      <c r="G437" s="43">
        <v>0</v>
      </c>
      <c r="H437" s="53">
        <v>0</v>
      </c>
      <c r="I437" s="41">
        <f t="shared" si="163"/>
        <v>238.23886179259603</v>
      </c>
      <c r="J437" s="1"/>
      <c r="K437" s="54" t="s">
        <v>24</v>
      </c>
      <c r="L437" s="43">
        <v>215.38835387845694</v>
      </c>
      <c r="M437" s="43">
        <v>0</v>
      </c>
      <c r="N437" s="43">
        <v>22.850507914139079</v>
      </c>
      <c r="O437" s="43">
        <v>0</v>
      </c>
      <c r="P437" s="43">
        <v>27.546613825419172</v>
      </c>
      <c r="Q437" s="43">
        <v>0</v>
      </c>
      <c r="R437" s="44">
        <v>0</v>
      </c>
      <c r="S437" s="45">
        <f t="shared" si="164"/>
        <v>265.7854756180152</v>
      </c>
      <c r="U437" s="100" t="s">
        <v>24</v>
      </c>
      <c r="V437" s="92">
        <v>214.41459442577789</v>
      </c>
      <c r="W437" s="92">
        <v>0</v>
      </c>
      <c r="X437" s="92">
        <v>0</v>
      </c>
      <c r="Y437" s="92">
        <v>0</v>
      </c>
      <c r="Z437" s="92">
        <v>8.9853143491827918</v>
      </c>
      <c r="AA437" s="92">
        <v>0</v>
      </c>
      <c r="AB437" s="92">
        <v>27.546613825419172</v>
      </c>
      <c r="AC437" s="93">
        <v>14.838953017635346</v>
      </c>
      <c r="AD437" s="92">
        <v>0.97375945267906061</v>
      </c>
      <c r="AE437" s="92">
        <v>0</v>
      </c>
      <c r="AF437" s="92">
        <v>0</v>
      </c>
      <c r="AG437" s="92">
        <v>13.865193564956288</v>
      </c>
      <c r="AH437" s="92">
        <v>0</v>
      </c>
      <c r="AI437" s="95">
        <f t="shared" si="165"/>
        <v>265.7854756180152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30.216530580426095</v>
      </c>
      <c r="C438" s="46">
        <v>0.3531496661225525</v>
      </c>
      <c r="D438" s="46">
        <v>18.085690515614932</v>
      </c>
      <c r="E438" s="46">
        <v>0</v>
      </c>
      <c r="F438" s="236"/>
      <c r="G438" s="46">
        <v>0</v>
      </c>
      <c r="H438" s="47">
        <v>0</v>
      </c>
      <c r="I438" s="48">
        <f t="shared" si="163"/>
        <v>48.655370762163578</v>
      </c>
      <c r="J438" s="1"/>
      <c r="K438" s="49" t="s">
        <v>22</v>
      </c>
      <c r="L438" s="50">
        <v>30.216530580426095</v>
      </c>
      <c r="M438" s="50">
        <v>0.3531496661225525</v>
      </c>
      <c r="N438" s="50">
        <v>18.085690515614932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48.655370762163578</v>
      </c>
      <c r="U438" s="96" t="s">
        <v>63</v>
      </c>
      <c r="V438" s="97">
        <v>30.216530580426095</v>
      </c>
      <c r="W438" s="97">
        <v>0</v>
      </c>
      <c r="X438" s="97">
        <v>0</v>
      </c>
      <c r="Y438" s="97">
        <v>0.3531496661225525</v>
      </c>
      <c r="Z438" s="97">
        <v>18.085690515614932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48.655370762163578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3.6348204210329624E-2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3.6348204210329624E-2</v>
      </c>
      <c r="J439" s="1"/>
      <c r="K439" s="55" t="s">
        <v>66</v>
      </c>
      <c r="L439" s="43">
        <v>3.6348204210329624E-2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3.6348204210329624E-2</v>
      </c>
      <c r="U439" s="101" t="s">
        <v>64</v>
      </c>
      <c r="V439" s="92">
        <v>3.6348204210329624E-2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3.6348204210329624E-2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3.6348204210329624E-2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3.6348204210329624E-2</v>
      </c>
      <c r="J440" s="1"/>
      <c r="K440" s="59" t="s">
        <v>25</v>
      </c>
      <c r="L440" s="60">
        <v>3.6348204210329624E-2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3.6348204210329624E-2</v>
      </c>
      <c r="U440" s="102" t="s">
        <v>68</v>
      </c>
      <c r="V440" s="103">
        <v>9.9712487868732971E-5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9.9712487868732971E-5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1866.9435314746247</v>
      </c>
      <c r="C444" s="75">
        <f t="shared" ref="C444:H444" si="167">SUM(C423:C439)</f>
        <v>674.04054763765987</v>
      </c>
      <c r="D444" s="75">
        <f t="shared" si="167"/>
        <v>478.13820904371948</v>
      </c>
      <c r="E444" s="75">
        <f t="shared" si="167"/>
        <v>3398.5580394989465</v>
      </c>
      <c r="F444" s="75">
        <f t="shared" si="167"/>
        <v>0</v>
      </c>
      <c r="G444" s="75">
        <f t="shared" si="167"/>
        <v>448.16599339022571</v>
      </c>
      <c r="H444" s="76">
        <f t="shared" si="167"/>
        <v>0</v>
      </c>
      <c r="I444" s="41">
        <f t="shared" si="163"/>
        <v>6865.8463210451764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1866.9435314746247</v>
      </c>
      <c r="M444" s="75">
        <f t="shared" ref="M444:R444" si="168">SUM(M423:M439)</f>
        <v>674.04054763765987</v>
      </c>
      <c r="N444" s="75">
        <f t="shared" si="168"/>
        <v>478.13820904371948</v>
      </c>
      <c r="O444" s="75">
        <f t="shared" si="168"/>
        <v>3398.5580394989465</v>
      </c>
      <c r="P444" s="75">
        <f t="shared" si="168"/>
        <v>514.57900149552506</v>
      </c>
      <c r="Q444" s="75">
        <f t="shared" si="168"/>
        <v>448.16599339022571</v>
      </c>
      <c r="R444" s="76">
        <f t="shared" si="168"/>
        <v>0</v>
      </c>
      <c r="S444" s="78">
        <f t="shared" si="164"/>
        <v>7380.4253225407019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1513.3584180640914</v>
      </c>
      <c r="W444" s="111">
        <f t="shared" ref="W444:AH444" si="169">SUM(W423:W439)</f>
        <v>316.27056876544947</v>
      </c>
      <c r="X444" s="111">
        <f t="shared" si="169"/>
        <v>448.16599339022571</v>
      </c>
      <c r="Y444" s="111">
        <f t="shared" si="169"/>
        <v>674.04054763765987</v>
      </c>
      <c r="Z444" s="111">
        <f t="shared" si="169"/>
        <v>459.62028706505157</v>
      </c>
      <c r="AA444" s="111">
        <f t="shared" si="169"/>
        <v>3186.0745252535471</v>
      </c>
      <c r="AB444" s="111">
        <f t="shared" si="169"/>
        <v>514.57900149552506</v>
      </c>
      <c r="AC444" s="111">
        <f t="shared" si="169"/>
        <v>268.3159808691521</v>
      </c>
      <c r="AD444" s="112">
        <f t="shared" si="169"/>
        <v>37.314544645084283</v>
      </c>
      <c r="AE444" s="112">
        <f t="shared" si="169"/>
        <v>8.7547623216414632</v>
      </c>
      <c r="AF444" s="112">
        <f t="shared" si="169"/>
        <v>0</v>
      </c>
      <c r="AG444" s="112">
        <f t="shared" si="169"/>
        <v>18.517921978667868</v>
      </c>
      <c r="AH444" s="112">
        <f t="shared" si="169"/>
        <v>203.72875192375849</v>
      </c>
      <c r="AI444" s="113">
        <f t="shared" si="165"/>
        <v>7380.4253225407028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0.27191746569568176</v>
      </c>
      <c r="C445" s="114">
        <f t="shared" ref="C445:I445" si="170">C444/$I444</f>
        <v>9.8172973311621073E-2</v>
      </c>
      <c r="D445" s="114">
        <f t="shared" si="170"/>
        <v>6.964009776597116E-2</v>
      </c>
      <c r="E445" s="114">
        <f t="shared" si="170"/>
        <v>0.49499477276118081</v>
      </c>
      <c r="F445" s="114">
        <f t="shared" si="170"/>
        <v>0</v>
      </c>
      <c r="G445" s="114">
        <f t="shared" si="170"/>
        <v>6.5274690465545127E-2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0.25295879978254854</v>
      </c>
      <c r="M445" s="82">
        <f t="shared" ref="M445:S445" si="171">M444/$S444</f>
        <v>9.1328144135414444E-2</v>
      </c>
      <c r="N445" s="82">
        <f t="shared" si="171"/>
        <v>6.4784641554928843E-2</v>
      </c>
      <c r="O445" s="82">
        <f t="shared" si="171"/>
        <v>0.46048268100746764</v>
      </c>
      <c r="P445" s="82">
        <f t="shared" si="171"/>
        <v>6.9722133753449031E-2</v>
      </c>
      <c r="Q445" s="82">
        <f t="shared" si="171"/>
        <v>6.0723599766191405E-2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0.22041833552629173</v>
      </c>
      <c r="W445" s="118">
        <f t="shared" ref="W445:AC445" si="172">W444/$I444</f>
        <v>4.606432389784456E-2</v>
      </c>
      <c r="X445" s="118">
        <f t="shared" si="172"/>
        <v>6.5274690465545127E-2</v>
      </c>
      <c r="Y445" s="118">
        <f t="shared" si="172"/>
        <v>9.8172973311621073E-2</v>
      </c>
      <c r="Z445" s="118">
        <f t="shared" si="172"/>
        <v>6.6942990794335799E-2</v>
      </c>
      <c r="AA445" s="118">
        <f t="shared" si="172"/>
        <v>0.46404687437987052</v>
      </c>
      <c r="AB445" s="118">
        <f t="shared" si="172"/>
        <v>7.4947643368922873E-2</v>
      </c>
      <c r="AC445" s="118">
        <f t="shared" si="172"/>
        <v>3.9079811624491298E-2</v>
      </c>
      <c r="AD445" s="118">
        <f t="shared" ref="AD445:AH445" si="173">AD444/$AI444</f>
        <v>5.0558799817567689E-3</v>
      </c>
      <c r="AE445" s="118">
        <f t="shared" si="173"/>
        <v>1.1862137937909039E-3</v>
      </c>
      <c r="AF445" s="118">
        <f t="shared" si="173"/>
        <v>0</v>
      </c>
      <c r="AG445" s="118">
        <f t="shared" si="173"/>
        <v>2.5090589186116301E-3</v>
      </c>
      <c r="AH445" s="118">
        <f t="shared" si="173"/>
        <v>2.7603931077189614E-2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4.8816260601394301</v>
      </c>
      <c r="G449" s="242"/>
      <c r="H449" s="244"/>
      <c r="I449" s="41">
        <f>SUM(B449:H449)</f>
        <v>4.8816260601394301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4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1657.1841971914316</v>
      </c>
      <c r="G455" s="245"/>
      <c r="H455" s="247"/>
      <c r="I455" s="41">
        <f t="shared" si="174"/>
        <v>1657.1841971914316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5709.6</v>
      </c>
      <c r="G460" s="245"/>
      <c r="H460" s="247"/>
      <c r="I460" s="48">
        <f t="shared" si="174"/>
        <v>5709.6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0.29327532300000003</v>
      </c>
      <c r="G462" s="245"/>
      <c r="H462" s="247"/>
      <c r="I462" s="48">
        <f t="shared" si="174"/>
        <v>0.29327532300000003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107.58705853963079</v>
      </c>
      <c r="G463" s="245"/>
      <c r="H463" s="247"/>
      <c r="I463" s="41">
        <f t="shared" si="174"/>
        <v>107.58705853963079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7479.5461571142014</v>
      </c>
      <c r="G470" s="75">
        <f t="shared" si="176"/>
        <v>0</v>
      </c>
      <c r="H470" s="76">
        <f t="shared" si="176"/>
        <v>0</v>
      </c>
      <c r="I470" s="41">
        <f t="shared" si="174"/>
        <v>7479.5461571142014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229872.21031354816</v>
      </c>
      <c r="G481" s="245"/>
      <c r="H481" s="247"/>
      <c r="I481" s="41">
        <f t="shared" si="179"/>
        <v>229872.21031354816</v>
      </c>
      <c r="J481" s="1"/>
      <c r="K481" s="54" t="s">
        <v>60</v>
      </c>
      <c r="L481" s="245"/>
      <c r="M481" s="246"/>
      <c r="N481" s="246"/>
      <c r="O481" s="247"/>
      <c r="P481" s="43">
        <v>113481.69617424508</v>
      </c>
      <c r="Q481" s="245"/>
      <c r="R481" s="252"/>
      <c r="S481" s="45">
        <f t="shared" si="180"/>
        <v>113481.69617424508</v>
      </c>
    </row>
    <row r="482" spans="1:20" ht="15">
      <c r="A482" s="25" t="s">
        <v>12</v>
      </c>
      <c r="B482" s="245"/>
      <c r="C482" s="246"/>
      <c r="D482" s="246"/>
      <c r="E482" s="247"/>
      <c r="F482" s="46">
        <v>64189.018054224158</v>
      </c>
      <c r="G482" s="245"/>
      <c r="H482" s="247"/>
      <c r="I482" s="48">
        <f t="shared" si="179"/>
        <v>64189.018054224158</v>
      </c>
      <c r="J482" s="1"/>
      <c r="K482" s="49" t="s">
        <v>12</v>
      </c>
      <c r="L482" s="245"/>
      <c r="M482" s="246"/>
      <c r="N482" s="246"/>
      <c r="O482" s="247"/>
      <c r="P482" s="50">
        <v>25336.138912719667</v>
      </c>
      <c r="Q482" s="245"/>
      <c r="R482" s="252"/>
      <c r="S482" s="52">
        <f t="shared" si="180"/>
        <v>25336.138912719667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0</v>
      </c>
      <c r="Q483" s="245"/>
      <c r="R483" s="252"/>
      <c r="S483" s="45">
        <f t="shared" si="180"/>
        <v>0</v>
      </c>
    </row>
    <row r="484" spans="1:20" ht="15">
      <c r="A484" s="25" t="s">
        <v>17</v>
      </c>
      <c r="B484" s="245"/>
      <c r="C484" s="246"/>
      <c r="D484" s="246"/>
      <c r="E484" s="247"/>
      <c r="F484" s="46">
        <v>739.67296203125079</v>
      </c>
      <c r="G484" s="245"/>
      <c r="H484" s="247"/>
      <c r="I484" s="48">
        <f t="shared" si="179"/>
        <v>739.67296203125079</v>
      </c>
      <c r="J484" s="1"/>
      <c r="K484" s="49" t="s">
        <v>17</v>
      </c>
      <c r="L484" s="245"/>
      <c r="M484" s="246"/>
      <c r="N484" s="246"/>
      <c r="O484" s="247"/>
      <c r="P484" s="50">
        <v>722.20434170077397</v>
      </c>
      <c r="Q484" s="245"/>
      <c r="R484" s="252"/>
      <c r="S484" s="52">
        <f t="shared" si="180"/>
        <v>722.20434170077397</v>
      </c>
    </row>
    <row r="485" spans="1:20" ht="15">
      <c r="A485" s="26" t="s">
        <v>19</v>
      </c>
      <c r="B485" s="245"/>
      <c r="C485" s="246"/>
      <c r="D485" s="246"/>
      <c r="E485" s="247"/>
      <c r="F485" s="43">
        <v>699.76910506958734</v>
      </c>
      <c r="G485" s="245"/>
      <c r="H485" s="247"/>
      <c r="I485" s="41">
        <f t="shared" si="179"/>
        <v>699.76910506958734</v>
      </c>
      <c r="J485" s="1"/>
      <c r="K485" s="54" t="s">
        <v>19</v>
      </c>
      <c r="L485" s="245"/>
      <c r="M485" s="246"/>
      <c r="N485" s="246"/>
      <c r="O485" s="247"/>
      <c r="P485" s="43">
        <v>599.49414984979398</v>
      </c>
      <c r="Q485" s="245"/>
      <c r="R485" s="252"/>
      <c r="S485" s="45">
        <f t="shared" si="180"/>
        <v>599.49414984979398</v>
      </c>
    </row>
    <row r="486" spans="1:20" ht="15">
      <c r="A486" s="25" t="s">
        <v>27</v>
      </c>
      <c r="B486" s="245"/>
      <c r="C486" s="246"/>
      <c r="D486" s="246"/>
      <c r="E486" s="247"/>
      <c r="F486" s="46">
        <v>4584.1733719860931</v>
      </c>
      <c r="G486" s="245"/>
      <c r="H486" s="247"/>
      <c r="I486" s="48">
        <f t="shared" si="179"/>
        <v>4584.1733719860931</v>
      </c>
      <c r="J486" s="1"/>
      <c r="K486" s="49" t="s">
        <v>27</v>
      </c>
      <c r="L486" s="245"/>
      <c r="M486" s="246"/>
      <c r="N486" s="246"/>
      <c r="O486" s="247"/>
      <c r="P486" s="50">
        <v>-3.3105741319974444E-13</v>
      </c>
      <c r="Q486" s="245"/>
      <c r="R486" s="252"/>
      <c r="S486" s="52">
        <f t="shared" si="180"/>
        <v>-3.3105741319974444E-13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0</v>
      </c>
      <c r="Q487" s="245"/>
      <c r="R487" s="252"/>
      <c r="S487" s="45">
        <f t="shared" si="180"/>
        <v>0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0</v>
      </c>
      <c r="Q488" s="245"/>
      <c r="R488" s="252"/>
      <c r="S488" s="52">
        <f t="shared" si="180"/>
        <v>0</v>
      </c>
    </row>
    <row r="489" spans="1:20" ht="15">
      <c r="A489" s="26" t="s">
        <v>24</v>
      </c>
      <c r="B489" s="245"/>
      <c r="C489" s="246"/>
      <c r="D489" s="246"/>
      <c r="E489" s="247"/>
      <c r="F489" s="43">
        <v>24887.392496990509</v>
      </c>
      <c r="G489" s="245"/>
      <c r="H489" s="247"/>
      <c r="I489" s="41">
        <f t="shared" si="179"/>
        <v>24887.392496990509</v>
      </c>
      <c r="J489" s="1"/>
      <c r="K489" s="54" t="s">
        <v>24</v>
      </c>
      <c r="L489" s="245"/>
      <c r="M489" s="246"/>
      <c r="N489" s="246"/>
      <c r="O489" s="247"/>
      <c r="P489" s="43">
        <v>15331.138655277147</v>
      </c>
      <c r="Q489" s="245"/>
      <c r="R489" s="252"/>
      <c r="S489" s="45">
        <f t="shared" si="180"/>
        <v>15331.138655277147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324972.23630384973</v>
      </c>
      <c r="G496" s="75">
        <f t="shared" si="181"/>
        <v>0</v>
      </c>
      <c r="H496" s="76">
        <f t="shared" si="181"/>
        <v>0</v>
      </c>
      <c r="I496" s="41">
        <f t="shared" si="179"/>
        <v>324972.23630384973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155470.67223379246</v>
      </c>
      <c r="Q496" s="75">
        <f t="shared" si="182"/>
        <v>0</v>
      </c>
      <c r="R496" s="76">
        <f t="shared" si="182"/>
        <v>0</v>
      </c>
      <c r="S496" s="78">
        <f t="shared" si="180"/>
        <v>155470.67223379246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9079.1985231359995</v>
      </c>
      <c r="G511" s="245"/>
      <c r="H511" s="247"/>
      <c r="I511" s="41">
        <f t="shared" si="185"/>
        <v>9079.1985231359995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738.73439999999994</v>
      </c>
      <c r="G512" s="245"/>
      <c r="H512" s="247"/>
      <c r="I512" s="48">
        <f t="shared" si="185"/>
        <v>738.73439999999994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9817.9329231359989</v>
      </c>
      <c r="G522" s="75">
        <f t="shared" si="187"/>
        <v>0</v>
      </c>
      <c r="H522" s="76">
        <f t="shared" si="187"/>
        <v>0</v>
      </c>
      <c r="I522" s="41">
        <f t="shared" si="185"/>
        <v>9817.9329231359989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920.69870816507137</v>
      </c>
      <c r="G533" s="245"/>
      <c r="H533" s="247"/>
      <c r="I533" s="41">
        <f t="shared" si="191"/>
        <v>920.69870816507137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98.152030854595623</v>
      </c>
      <c r="G534" s="245"/>
      <c r="H534" s="247"/>
      <c r="I534" s="48">
        <f t="shared" si="191"/>
        <v>98.152030854595623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1018.850739019667</v>
      </c>
      <c r="G548" s="75">
        <f t="shared" si="193"/>
        <v>0</v>
      </c>
      <c r="H548" s="76">
        <f t="shared" si="193"/>
        <v>0</v>
      </c>
      <c r="I548" s="41">
        <f t="shared" si="191"/>
        <v>1018.850739019667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104.84422200000002</v>
      </c>
      <c r="G560" s="245"/>
      <c r="H560" s="247"/>
      <c r="I560" s="48">
        <f t="shared" si="197"/>
        <v>104.84422200000002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28401.567610049995</v>
      </c>
      <c r="G561" s="245"/>
      <c r="H561" s="247"/>
      <c r="I561" s="41">
        <f t="shared" si="197"/>
        <v>28401.567610049995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28506.411832049995</v>
      </c>
      <c r="G574" s="75">
        <f t="shared" si="199"/>
        <v>0</v>
      </c>
      <c r="H574" s="76">
        <f t="shared" si="199"/>
        <v>0</v>
      </c>
      <c r="I574" s="41">
        <f t="shared" si="197"/>
        <v>28506.411832049995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0</v>
      </c>
      <c r="C579" s="39">
        <v>0</v>
      </c>
      <c r="D579" s="39">
        <v>0</v>
      </c>
      <c r="E579" s="39">
        <v>0</v>
      </c>
      <c r="F579" s="235"/>
      <c r="G579" s="39">
        <v>0</v>
      </c>
      <c r="H579" s="40">
        <v>0</v>
      </c>
      <c r="I579" s="41">
        <f>SUM(B579:H579)</f>
        <v>0</v>
      </c>
      <c r="J579" s="1"/>
      <c r="K579" s="88" t="s">
        <v>7</v>
      </c>
      <c r="L579" s="39">
        <v>0</v>
      </c>
      <c r="M579" s="39">
        <v>0</v>
      </c>
      <c r="N579" s="39">
        <v>0</v>
      </c>
      <c r="O579" s="39">
        <v>0</v>
      </c>
      <c r="P579" s="39">
        <v>4.8816260601394301</v>
      </c>
      <c r="Q579" s="39">
        <v>0</v>
      </c>
      <c r="R579" s="89">
        <v>0</v>
      </c>
      <c r="S579" s="90">
        <f>SUM(L579:R579)</f>
        <v>4.8816260601394301</v>
      </c>
    </row>
    <row r="580" spans="1:19" ht="15">
      <c r="A580" s="25" t="s">
        <v>8</v>
      </c>
      <c r="B580" s="46">
        <v>0</v>
      </c>
      <c r="C580" s="46">
        <v>0</v>
      </c>
      <c r="D580" s="46">
        <v>0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0</v>
      </c>
      <c r="J580" s="1"/>
      <c r="K580" s="49" t="s">
        <v>8</v>
      </c>
      <c r="L580" s="50">
        <v>0</v>
      </c>
      <c r="M580" s="50">
        <v>0</v>
      </c>
      <c r="N580" s="50">
        <v>0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4">SUM(L580:R580)</f>
        <v>0</v>
      </c>
    </row>
    <row r="581" spans="1:19" ht="15">
      <c r="A581" s="26" t="s">
        <v>10</v>
      </c>
      <c r="B581" s="43">
        <v>0.84468109019076776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0.84468109019076776</v>
      </c>
      <c r="J581" s="1"/>
      <c r="K581" s="54" t="s">
        <v>10</v>
      </c>
      <c r="L581" s="43">
        <v>0.84468109019076776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0.84468109019076776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525.28232297470902</v>
      </c>
      <c r="C583" s="43">
        <v>63.624715792691951</v>
      </c>
      <c r="D583" s="43">
        <v>13.718883397723207</v>
      </c>
      <c r="E583" s="43">
        <v>30.597005403974208</v>
      </c>
      <c r="F583" s="236"/>
      <c r="G583" s="43">
        <v>0</v>
      </c>
      <c r="H583" s="53">
        <v>0</v>
      </c>
      <c r="I583" s="41">
        <f t="shared" si="203"/>
        <v>633.22292756909837</v>
      </c>
      <c r="J583" s="1"/>
      <c r="K583" s="54" t="s">
        <v>16</v>
      </c>
      <c r="L583" s="43">
        <v>525.28232297470902</v>
      </c>
      <c r="M583" s="43">
        <v>63.624715792691951</v>
      </c>
      <c r="N583" s="43">
        <v>13.718883397723207</v>
      </c>
      <c r="O583" s="43">
        <v>30.597005403974208</v>
      </c>
      <c r="P583" s="43">
        <v>0</v>
      </c>
      <c r="Q583" s="43">
        <v>0</v>
      </c>
      <c r="R583" s="44">
        <v>0</v>
      </c>
      <c r="S583" s="45">
        <f t="shared" si="204"/>
        <v>633.22292756909837</v>
      </c>
    </row>
    <row r="584" spans="1:19" ht="15">
      <c r="A584" s="25" t="s">
        <v>15</v>
      </c>
      <c r="B584" s="46">
        <v>5020.783402023274</v>
      </c>
      <c r="C584" s="46">
        <v>76.194630248341042</v>
      </c>
      <c r="D584" s="46">
        <v>90.092343941746407</v>
      </c>
      <c r="E584" s="46">
        <v>0</v>
      </c>
      <c r="F584" s="236"/>
      <c r="G584" s="46">
        <v>0</v>
      </c>
      <c r="H584" s="47">
        <v>0</v>
      </c>
      <c r="I584" s="48">
        <f t="shared" si="203"/>
        <v>5187.0703762133617</v>
      </c>
      <c r="J584" s="1"/>
      <c r="K584" s="49" t="s">
        <v>15</v>
      </c>
      <c r="L584" s="50">
        <v>5020.783402023274</v>
      </c>
      <c r="M584" s="50">
        <v>76.194630248341042</v>
      </c>
      <c r="N584" s="50">
        <v>90.092343941746407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5187.0703762133617</v>
      </c>
    </row>
    <row r="585" spans="1:19" ht="15">
      <c r="A585" s="26" t="s">
        <v>60</v>
      </c>
      <c r="B585" s="43">
        <v>0</v>
      </c>
      <c r="C585" s="43">
        <v>0</v>
      </c>
      <c r="D585" s="43">
        <v>2.185563085272086</v>
      </c>
      <c r="E585" s="43">
        <v>1019.5316414107224</v>
      </c>
      <c r="F585" s="236"/>
      <c r="G585" s="43">
        <v>0</v>
      </c>
      <c r="H585" s="53">
        <v>0</v>
      </c>
      <c r="I585" s="41">
        <f t="shared" si="203"/>
        <v>1021.7172044959945</v>
      </c>
      <c r="J585" s="1"/>
      <c r="K585" s="54" t="s">
        <v>60</v>
      </c>
      <c r="L585" s="43">
        <v>0</v>
      </c>
      <c r="M585" s="43">
        <v>0</v>
      </c>
      <c r="N585" s="43">
        <v>2.185563085272086</v>
      </c>
      <c r="O585" s="43">
        <v>1019.5316414107224</v>
      </c>
      <c r="P585" s="43">
        <v>24876.489625236289</v>
      </c>
      <c r="Q585" s="43">
        <v>0</v>
      </c>
      <c r="R585" s="44">
        <v>0</v>
      </c>
      <c r="S585" s="45">
        <f t="shared" si="204"/>
        <v>25898.206829732284</v>
      </c>
    </row>
    <row r="586" spans="1:19" ht="15">
      <c r="A586" s="25" t="s">
        <v>12</v>
      </c>
      <c r="B586" s="46">
        <v>0</v>
      </c>
      <c r="C586" s="46">
        <v>0</v>
      </c>
      <c r="D586" s="46">
        <v>1.8859393426338238</v>
      </c>
      <c r="E586" s="46">
        <v>55.140168574902525</v>
      </c>
      <c r="F586" s="236"/>
      <c r="G586" s="46">
        <v>0</v>
      </c>
      <c r="H586" s="47">
        <v>0</v>
      </c>
      <c r="I586" s="48">
        <f t="shared" si="203"/>
        <v>57.026107917536351</v>
      </c>
      <c r="J586" s="1"/>
      <c r="K586" s="49" t="s">
        <v>12</v>
      </c>
      <c r="L586" s="50">
        <v>0</v>
      </c>
      <c r="M586" s="50">
        <v>0</v>
      </c>
      <c r="N586" s="50">
        <v>1.8859393426338238</v>
      </c>
      <c r="O586" s="50">
        <v>55.140168574902525</v>
      </c>
      <c r="P586" s="50">
        <v>1577.5320073181972</v>
      </c>
      <c r="Q586" s="50">
        <v>0</v>
      </c>
      <c r="R586" s="51">
        <v>0</v>
      </c>
      <c r="S586" s="52">
        <f t="shared" si="204"/>
        <v>1634.5581152357336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28401.567610049995</v>
      </c>
      <c r="Q587" s="43">
        <v>0</v>
      </c>
      <c r="R587" s="44">
        <v>0</v>
      </c>
      <c r="S587" s="45">
        <f t="shared" si="204"/>
        <v>28401.567610049995</v>
      </c>
    </row>
    <row r="588" spans="1:19" ht="15">
      <c r="A588" s="25" t="s">
        <v>17</v>
      </c>
      <c r="B588" s="46">
        <v>116.44898031725677</v>
      </c>
      <c r="C588" s="46">
        <v>0.63095489334200072</v>
      </c>
      <c r="D588" s="46">
        <v>14.779286532566577</v>
      </c>
      <c r="E588" s="46">
        <v>2.0146727514023008</v>
      </c>
      <c r="F588" s="236"/>
      <c r="G588" s="46">
        <v>0</v>
      </c>
      <c r="H588" s="47">
        <v>0</v>
      </c>
      <c r="I588" s="48">
        <f t="shared" si="203"/>
        <v>133.87389449456765</v>
      </c>
      <c r="J588" s="1"/>
      <c r="K588" s="49" t="s">
        <v>17</v>
      </c>
      <c r="L588" s="50">
        <v>116.44898031725677</v>
      </c>
      <c r="M588" s="50">
        <v>0.63095489334200072</v>
      </c>
      <c r="N588" s="50">
        <v>14.779286532566577</v>
      </c>
      <c r="O588" s="50">
        <v>2.0146727514023008</v>
      </c>
      <c r="P588" s="50">
        <v>0.61371544727443994</v>
      </c>
      <c r="Q588" s="50">
        <v>0</v>
      </c>
      <c r="R588" s="51">
        <v>0</v>
      </c>
      <c r="S588" s="52">
        <f t="shared" si="204"/>
        <v>134.48760994184209</v>
      </c>
    </row>
    <row r="589" spans="1:19" ht="15">
      <c r="A589" s="26" t="s">
        <v>19</v>
      </c>
      <c r="B589" s="43">
        <v>11207.123483775013</v>
      </c>
      <c r="C589" s="43">
        <v>1766.0945431033724</v>
      </c>
      <c r="D589" s="43">
        <v>344.44353321717961</v>
      </c>
      <c r="E589" s="43">
        <v>271.22152968607321</v>
      </c>
      <c r="F589" s="236"/>
      <c r="G589" s="43">
        <v>0</v>
      </c>
      <c r="H589" s="53">
        <v>0</v>
      </c>
      <c r="I589" s="41">
        <f t="shared" si="203"/>
        <v>13588.883089781639</v>
      </c>
      <c r="J589" s="1"/>
      <c r="K589" s="54" t="s">
        <v>19</v>
      </c>
      <c r="L589" s="43">
        <v>11207.123483775013</v>
      </c>
      <c r="M589" s="43">
        <v>1766.0945431033724</v>
      </c>
      <c r="N589" s="43">
        <v>344.44353321717961</v>
      </c>
      <c r="O589" s="43">
        <v>271.22152968607321</v>
      </c>
      <c r="P589" s="43">
        <v>9079.1985231359995</v>
      </c>
      <c r="Q589" s="43">
        <v>0</v>
      </c>
      <c r="R589" s="44">
        <v>0</v>
      </c>
      <c r="S589" s="45">
        <f t="shared" si="204"/>
        <v>22668.081612917638</v>
      </c>
    </row>
    <row r="590" spans="1:19" ht="15">
      <c r="A590" s="25" t="s">
        <v>27</v>
      </c>
      <c r="B590" s="46">
        <v>8480.6138915530028</v>
      </c>
      <c r="C590" s="46">
        <v>0</v>
      </c>
      <c r="D590" s="46">
        <v>18704.244746198925</v>
      </c>
      <c r="E590" s="46">
        <v>4121.7312225323758</v>
      </c>
      <c r="F590" s="236"/>
      <c r="G590" s="46">
        <v>12814.527128847498</v>
      </c>
      <c r="H590" s="47">
        <v>3.336044906414549</v>
      </c>
      <c r="I590" s="48">
        <f t="shared" si="203"/>
        <v>44124.453034038212</v>
      </c>
      <c r="J590" s="1"/>
      <c r="K590" s="49" t="s">
        <v>27</v>
      </c>
      <c r="L590" s="50">
        <v>8480.6138915530028</v>
      </c>
      <c r="M590" s="50">
        <v>0</v>
      </c>
      <c r="N590" s="50">
        <v>18704.244746198925</v>
      </c>
      <c r="O590" s="50">
        <v>4121.7312225323758</v>
      </c>
      <c r="P590" s="50">
        <v>10971.681652826386</v>
      </c>
      <c r="Q590" s="50">
        <v>12814.527128847498</v>
      </c>
      <c r="R590" s="51">
        <v>3.336044906414549</v>
      </c>
      <c r="S590" s="52">
        <f t="shared" si="204"/>
        <v>55096.1346868646</v>
      </c>
    </row>
    <row r="591" spans="1:19" ht="15">
      <c r="A591" s="26" t="s">
        <v>26</v>
      </c>
      <c r="B591" s="43">
        <v>26502.519377055054</v>
      </c>
      <c r="C591" s="43">
        <v>168.021243364604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26670.540620419659</v>
      </c>
      <c r="J591" s="1"/>
      <c r="K591" s="54" t="s">
        <v>26</v>
      </c>
      <c r="L591" s="43">
        <v>26502.519377055054</v>
      </c>
      <c r="M591" s="43">
        <v>168.021243364604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26670.540620419659</v>
      </c>
    </row>
    <row r="592" spans="1:19" ht="15">
      <c r="A592" s="25" t="s">
        <v>23</v>
      </c>
      <c r="B592" s="46">
        <v>110.29630780417546</v>
      </c>
      <c r="C592" s="46">
        <v>0</v>
      </c>
      <c r="D592" s="46">
        <v>19.60743553814763</v>
      </c>
      <c r="E592" s="46">
        <v>0</v>
      </c>
      <c r="F592" s="236"/>
      <c r="G592" s="46">
        <v>0</v>
      </c>
      <c r="H592" s="47">
        <v>0</v>
      </c>
      <c r="I592" s="48">
        <f t="shared" si="203"/>
        <v>129.90374334232308</v>
      </c>
      <c r="J592" s="1"/>
      <c r="K592" s="49" t="s">
        <v>23</v>
      </c>
      <c r="L592" s="50">
        <v>110.29630780417546</v>
      </c>
      <c r="M592" s="50">
        <v>0</v>
      </c>
      <c r="N592" s="50">
        <v>19.60743553814763</v>
      </c>
      <c r="O592" s="50">
        <v>0</v>
      </c>
      <c r="P592" s="50">
        <v>0.29327532300000003</v>
      </c>
      <c r="Q592" s="50">
        <v>0</v>
      </c>
      <c r="R592" s="51">
        <v>0</v>
      </c>
      <c r="S592" s="52">
        <f t="shared" si="204"/>
        <v>130.19701866532307</v>
      </c>
    </row>
    <row r="593" spans="1:60" ht="15">
      <c r="A593" s="26" t="s">
        <v>24</v>
      </c>
      <c r="B593" s="43">
        <v>1895.92135872683</v>
      </c>
      <c r="C593" s="43">
        <v>0</v>
      </c>
      <c r="D593" s="43">
        <v>116.93894712959289</v>
      </c>
      <c r="E593" s="43">
        <v>0</v>
      </c>
      <c r="F593" s="236"/>
      <c r="G593" s="43">
        <v>0</v>
      </c>
      <c r="H593" s="53">
        <v>0</v>
      </c>
      <c r="I593" s="41">
        <f t="shared" si="203"/>
        <v>2012.8603058564229</v>
      </c>
      <c r="J593" s="1"/>
      <c r="K593" s="54" t="s">
        <v>24</v>
      </c>
      <c r="L593" s="43">
        <v>1895.92135872683</v>
      </c>
      <c r="M593" s="43">
        <v>0</v>
      </c>
      <c r="N593" s="43">
        <v>116.93894712959289</v>
      </c>
      <c r="O593" s="43">
        <v>0</v>
      </c>
      <c r="P593" s="43">
        <v>1676.2073952572314</v>
      </c>
      <c r="Q593" s="43">
        <v>0</v>
      </c>
      <c r="R593" s="44">
        <v>0</v>
      </c>
      <c r="S593" s="45">
        <f t="shared" si="204"/>
        <v>3689.067701113654</v>
      </c>
    </row>
    <row r="594" spans="1:60" ht="15">
      <c r="A594" s="25" t="s">
        <v>22</v>
      </c>
      <c r="B594" s="46">
        <v>0</v>
      </c>
      <c r="C594" s="46">
        <v>0</v>
      </c>
      <c r="D594" s="46">
        <v>0</v>
      </c>
      <c r="E594" s="46">
        <v>0</v>
      </c>
      <c r="F594" s="236"/>
      <c r="G594" s="46">
        <v>0</v>
      </c>
      <c r="H594" s="47">
        <v>0</v>
      </c>
      <c r="I594" s="48">
        <f t="shared" si="203"/>
        <v>0</v>
      </c>
      <c r="J594" s="1"/>
      <c r="K594" s="49" t="s">
        <v>22</v>
      </c>
      <c r="L594" s="50">
        <v>0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0</v>
      </c>
    </row>
    <row r="595" spans="1:60" ht="15">
      <c r="A595" s="27" t="s">
        <v>66</v>
      </c>
      <c r="B595" s="43">
        <v>7864.2585128997025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7864.2585128997025</v>
      </c>
      <c r="J595" s="1"/>
      <c r="K595" s="55" t="s">
        <v>66</v>
      </c>
      <c r="L595" s="43">
        <v>7864.2585128997025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7864.2585128997025</v>
      </c>
    </row>
    <row r="596" spans="1:60">
      <c r="A596" s="28" t="s">
        <v>25</v>
      </c>
      <c r="B596" s="56">
        <v>7864.2585128997025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7864.2585128997025</v>
      </c>
      <c r="J596" s="1"/>
      <c r="K596" s="59" t="s">
        <v>25</v>
      </c>
      <c r="L596" s="60">
        <v>7864.2585128997025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7864.2585128997025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61724.092318219205</v>
      </c>
      <c r="C600" s="75">
        <f t="shared" ref="C600:H600" si="205">SUM(C579:C595)</f>
        <v>2074.5660874023515</v>
      </c>
      <c r="D600" s="75">
        <f t="shared" si="205"/>
        <v>19307.896678383786</v>
      </c>
      <c r="E600" s="75">
        <f t="shared" si="205"/>
        <v>5500.2362403594507</v>
      </c>
      <c r="F600" s="75">
        <f t="shared" si="205"/>
        <v>0</v>
      </c>
      <c r="G600" s="75">
        <f t="shared" si="205"/>
        <v>12814.527128847498</v>
      </c>
      <c r="H600" s="76">
        <f t="shared" si="205"/>
        <v>3.336044906414549</v>
      </c>
      <c r="I600" s="41">
        <f t="shared" si="203"/>
        <v>101424.65449811872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61724.092318219205</v>
      </c>
      <c r="M600" s="75">
        <f t="shared" ref="M600:R600" si="206">SUM(M579:M595)</f>
        <v>2074.5660874023515</v>
      </c>
      <c r="N600" s="75">
        <f t="shared" si="206"/>
        <v>19307.896678383786</v>
      </c>
      <c r="O600" s="75">
        <f t="shared" si="206"/>
        <v>5500.2362403594507</v>
      </c>
      <c r="P600" s="75">
        <f t="shared" si="206"/>
        <v>76588.465430654498</v>
      </c>
      <c r="Q600" s="75">
        <f t="shared" si="206"/>
        <v>12814.527128847498</v>
      </c>
      <c r="R600" s="76">
        <f t="shared" si="206"/>
        <v>3.336044906414549</v>
      </c>
      <c r="S600" s="78">
        <f t="shared" si="204"/>
        <v>178013.1199287732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0.60857089061480707</v>
      </c>
      <c r="C601" s="114">
        <f t="shared" ref="C601:I601" si="207">C600/$I600</f>
        <v>2.0454258362209474E-2</v>
      </c>
      <c r="D601" s="114">
        <f t="shared" si="207"/>
        <v>0.19036689623371525</v>
      </c>
      <c r="E601" s="114">
        <f t="shared" si="207"/>
        <v>5.422977546806898E-2</v>
      </c>
      <c r="F601" s="114">
        <f t="shared" si="207"/>
        <v>0</v>
      </c>
      <c r="G601" s="114">
        <f t="shared" si="207"/>
        <v>0.1263452874674095</v>
      </c>
      <c r="H601" s="115">
        <f t="shared" si="207"/>
        <v>3.2891853789617077E-5</v>
      </c>
      <c r="I601" s="116">
        <f t="shared" si="207"/>
        <v>1</v>
      </c>
      <c r="K601" s="81" t="s">
        <v>87</v>
      </c>
      <c r="L601" s="82">
        <f>L600/$S600</f>
        <v>0.34673900633232152</v>
      </c>
      <c r="M601" s="82">
        <f t="shared" ref="M601:S601" si="208">M600/$S600</f>
        <v>1.1654006672274656E-2</v>
      </c>
      <c r="N601" s="82">
        <f t="shared" si="208"/>
        <v>0.10846333509636415</v>
      </c>
      <c r="O601" s="82">
        <f t="shared" si="208"/>
        <v>3.0897926189711246E-2</v>
      </c>
      <c r="P601" s="82">
        <f t="shared" si="208"/>
        <v>0.43024056575885616</v>
      </c>
      <c r="Q601" s="82">
        <f t="shared" si="208"/>
        <v>7.1986419506465935E-2</v>
      </c>
      <c r="R601" s="83">
        <f t="shared" si="208"/>
        <v>1.8740444006314652E-5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298.54295393084385</v>
      </c>
      <c r="C605" s="39">
        <v>0</v>
      </c>
      <c r="D605" s="39">
        <v>19.484237891104573</v>
      </c>
      <c r="E605" s="39">
        <v>0</v>
      </c>
      <c r="F605" s="235"/>
      <c r="G605" s="39">
        <v>0</v>
      </c>
      <c r="H605" s="40">
        <v>0</v>
      </c>
      <c r="I605" s="41">
        <f>SUM(B605:H605)</f>
        <v>318.02719182194841</v>
      </c>
      <c r="J605" s="1"/>
      <c r="K605" s="88" t="s">
        <v>7</v>
      </c>
      <c r="L605" s="39">
        <v>298.54295393084385</v>
      </c>
      <c r="M605" s="39">
        <v>0</v>
      </c>
      <c r="N605" s="39">
        <v>19.484237891104573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318.02719182194841</v>
      </c>
      <c r="U605" s="91" t="s">
        <v>7</v>
      </c>
      <c r="V605" s="92">
        <v>298.54295393084385</v>
      </c>
      <c r="W605" s="92">
        <v>19.484237891104573</v>
      </c>
      <c r="X605" s="92">
        <v>0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318.02719182194841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249.35638675464091</v>
      </c>
      <c r="C606" s="46">
        <v>0</v>
      </c>
      <c r="D606" s="46">
        <v>30.512120169450174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279.86850692409109</v>
      </c>
      <c r="J606" s="1"/>
      <c r="K606" s="49" t="s">
        <v>8</v>
      </c>
      <c r="L606" s="50">
        <v>249.35638675464091</v>
      </c>
      <c r="M606" s="50">
        <v>0</v>
      </c>
      <c r="N606" s="50">
        <v>30.512120169450174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279.86850692409109</v>
      </c>
      <c r="U606" s="96" t="s">
        <v>8</v>
      </c>
      <c r="V606" s="97">
        <v>249.35638675464091</v>
      </c>
      <c r="W606" s="97">
        <v>29.067575988546579</v>
      </c>
      <c r="X606" s="97">
        <v>1.4445441809035939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279.86850692409109</v>
      </c>
      <c r="AG606" s="16" t="str">
        <f t="shared" ref="AG606:AG626" si="212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492.63483063261896</v>
      </c>
      <c r="C607" s="43">
        <v>0</v>
      </c>
      <c r="D607" s="43">
        <v>38.860555420622028</v>
      </c>
      <c r="E607" s="43">
        <v>0</v>
      </c>
      <c r="F607" s="236"/>
      <c r="G607" s="43">
        <v>0</v>
      </c>
      <c r="H607" s="53">
        <v>0</v>
      </c>
      <c r="I607" s="41">
        <f t="shared" si="209"/>
        <v>531.49538605324096</v>
      </c>
      <c r="J607" s="1"/>
      <c r="K607" s="54" t="s">
        <v>10</v>
      </c>
      <c r="L607" s="43">
        <v>492.63483063261896</v>
      </c>
      <c r="M607" s="43">
        <v>0</v>
      </c>
      <c r="N607" s="43">
        <v>38.860555420622028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531.49538605324096</v>
      </c>
      <c r="U607" s="155" t="s">
        <v>10</v>
      </c>
      <c r="V607" s="92">
        <v>492.63483063261896</v>
      </c>
      <c r="W607" s="92">
        <v>38.788102978286339</v>
      </c>
      <c r="X607" s="92">
        <v>7.2452442335684666E-2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531.49538605324096</v>
      </c>
      <c r="AG607" s="16" t="str">
        <f t="shared" si="212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0</v>
      </c>
      <c r="C609" s="43">
        <v>0</v>
      </c>
      <c r="D609" s="43">
        <v>0</v>
      </c>
      <c r="E609" s="43">
        <v>0</v>
      </c>
      <c r="F609" s="236"/>
      <c r="G609" s="43">
        <v>0</v>
      </c>
      <c r="H609" s="53">
        <v>0</v>
      </c>
      <c r="I609" s="41">
        <f t="shared" si="209"/>
        <v>0</v>
      </c>
      <c r="J609" s="1"/>
      <c r="K609" s="54" t="s">
        <v>16</v>
      </c>
      <c r="L609" s="43">
        <v>0</v>
      </c>
      <c r="M609" s="43">
        <v>0</v>
      </c>
      <c r="N609" s="43">
        <v>0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0</v>
      </c>
      <c r="U609" s="155" t="s">
        <v>16</v>
      </c>
      <c r="V609" s="92">
        <v>0</v>
      </c>
      <c r="W609" s="92">
        <v>0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0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35552.624003834331</v>
      </c>
      <c r="C610" s="46">
        <v>0</v>
      </c>
      <c r="D610" s="46">
        <v>4812.1952468805675</v>
      </c>
      <c r="E610" s="46">
        <v>0</v>
      </c>
      <c r="F610" s="236"/>
      <c r="G610" s="46">
        <v>0</v>
      </c>
      <c r="H610" s="47">
        <v>0</v>
      </c>
      <c r="I610" s="48">
        <f t="shared" si="209"/>
        <v>40364.8192507149</v>
      </c>
      <c r="J610" s="1"/>
      <c r="K610" s="49" t="s">
        <v>15</v>
      </c>
      <c r="L610" s="50">
        <v>35552.624003834331</v>
      </c>
      <c r="M610" s="50">
        <v>0</v>
      </c>
      <c r="N610" s="50">
        <v>4812.1952468805675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40364.8192507149</v>
      </c>
      <c r="U610" s="96" t="s">
        <v>15</v>
      </c>
      <c r="V610" s="97">
        <v>35552.624003834331</v>
      </c>
      <c r="W610" s="97">
        <v>4812.1952468805675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40364.8192507149</v>
      </c>
      <c r="AG610" s="16" t="str">
        <f t="shared" si="212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78495.754744790844</v>
      </c>
      <c r="Q611" s="43">
        <v>0</v>
      </c>
      <c r="R611" s="44">
        <v>0</v>
      </c>
      <c r="S611" s="45">
        <f t="shared" si="210"/>
        <v>78495.754744790844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78495.754744790844</v>
      </c>
      <c r="AF611" s="126">
        <f t="shared" si="211"/>
        <v>78495.754744790844</v>
      </c>
      <c r="AG611" s="16" t="str">
        <f t="shared" si="212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36915.103311815205</v>
      </c>
      <c r="Q612" s="50">
        <v>0</v>
      </c>
      <c r="R612" s="51">
        <v>0</v>
      </c>
      <c r="S612" s="52">
        <f t="shared" si="210"/>
        <v>36915.103311815205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36915.103311815205</v>
      </c>
      <c r="AF612" s="99">
        <f t="shared" si="211"/>
        <v>36915.103311815205</v>
      </c>
      <c r="AG612" s="16" t="str">
        <f t="shared" si="212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936.4094727135473</v>
      </c>
      <c r="C614" s="46">
        <v>0</v>
      </c>
      <c r="D614" s="46">
        <v>160.36553113831607</v>
      </c>
      <c r="E614" s="46">
        <v>0</v>
      </c>
      <c r="F614" s="236"/>
      <c r="G614" s="46">
        <v>0</v>
      </c>
      <c r="H614" s="47">
        <v>0</v>
      </c>
      <c r="I614" s="48">
        <f t="shared" si="209"/>
        <v>1096.7750038518634</v>
      </c>
      <c r="J614" s="1"/>
      <c r="K614" s="49" t="s">
        <v>17</v>
      </c>
      <c r="L614" s="50">
        <v>936.4094727135473</v>
      </c>
      <c r="M614" s="50">
        <v>0</v>
      </c>
      <c r="N614" s="50">
        <v>160.36553113831607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1096.7750038518634</v>
      </c>
      <c r="U614" s="96" t="s">
        <v>17</v>
      </c>
      <c r="V614" s="97">
        <v>936.4094727135473</v>
      </c>
      <c r="W614" s="97">
        <v>147.72914143468114</v>
      </c>
      <c r="X614" s="97">
        <v>12.636389703634947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1096.7750038518634</v>
      </c>
      <c r="AG614" s="16" t="str">
        <f t="shared" si="212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44042.825270717323</v>
      </c>
      <c r="C615" s="43">
        <v>0</v>
      </c>
      <c r="D615" s="43">
        <v>7886.3834352276135</v>
      </c>
      <c r="E615" s="43">
        <v>0</v>
      </c>
      <c r="F615" s="236"/>
      <c r="G615" s="43">
        <v>0</v>
      </c>
      <c r="H615" s="53">
        <v>0</v>
      </c>
      <c r="I615" s="41">
        <f t="shared" si="209"/>
        <v>51929.20870594494</v>
      </c>
      <c r="J615" s="1"/>
      <c r="K615" s="54" t="s">
        <v>19</v>
      </c>
      <c r="L615" s="43">
        <v>44042.825270717323</v>
      </c>
      <c r="M615" s="43">
        <v>0</v>
      </c>
      <c r="N615" s="43">
        <v>7886.3834352276135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51929.20870594494</v>
      </c>
      <c r="U615" s="100" t="s">
        <v>19</v>
      </c>
      <c r="V615" s="92">
        <v>44042.825270717323</v>
      </c>
      <c r="W615" s="92">
        <v>7449.5519341797899</v>
      </c>
      <c r="X615" s="92">
        <v>436.83150104782476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51929.20870594494</v>
      </c>
      <c r="AG615" s="16" t="str">
        <f t="shared" si="212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8591.4575881130222</v>
      </c>
      <c r="C616" s="46">
        <v>0</v>
      </c>
      <c r="D616" s="46">
        <v>15923.456171648733</v>
      </c>
      <c r="E616" s="46">
        <v>25250.398014685139</v>
      </c>
      <c r="F616" s="236"/>
      <c r="G616" s="46">
        <v>10372.054563897853</v>
      </c>
      <c r="H616" s="47">
        <v>0</v>
      </c>
      <c r="I616" s="48">
        <f t="shared" si="209"/>
        <v>60137.366338344742</v>
      </c>
      <c r="J616" s="1"/>
      <c r="K616" s="49" t="s">
        <v>27</v>
      </c>
      <c r="L616" s="50">
        <v>8591.4575881130222</v>
      </c>
      <c r="M616" s="50">
        <v>0</v>
      </c>
      <c r="N616" s="50">
        <v>15923.456171648733</v>
      </c>
      <c r="O616" s="50">
        <v>25250.398014685139</v>
      </c>
      <c r="P616" s="50">
        <v>0</v>
      </c>
      <c r="Q616" s="50">
        <v>10372.054563897853</v>
      </c>
      <c r="R616" s="51">
        <v>0</v>
      </c>
      <c r="S616" s="52">
        <f t="shared" si="210"/>
        <v>60137.366338344742</v>
      </c>
      <c r="U616" s="96" t="s">
        <v>27</v>
      </c>
      <c r="V616" s="97">
        <v>8591.4575881130222</v>
      </c>
      <c r="W616" s="97">
        <v>9845.6959181888142</v>
      </c>
      <c r="X616" s="97">
        <v>6077.7602534599191</v>
      </c>
      <c r="Y616" s="97">
        <v>7317.0604911993087</v>
      </c>
      <c r="Z616" s="97">
        <v>7686.5629595773817</v>
      </c>
      <c r="AA616" s="97">
        <v>2291.392310424028</v>
      </c>
      <c r="AB616" s="97">
        <v>6047.5823162477654</v>
      </c>
      <c r="AC616" s="97">
        <v>4324.4722476500883</v>
      </c>
      <c r="AD616" s="97">
        <v>7955.3822534844194</v>
      </c>
      <c r="AE616" s="97">
        <v>0</v>
      </c>
      <c r="AF616" s="99">
        <f t="shared" si="211"/>
        <v>60137.366338344757</v>
      </c>
      <c r="AG616" s="16" t="str">
        <f t="shared" si="212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24152.693680603559</v>
      </c>
      <c r="C617" s="43">
        <v>0</v>
      </c>
      <c r="D617" s="43">
        <v>4736.5344906283535</v>
      </c>
      <c r="E617" s="43">
        <v>0</v>
      </c>
      <c r="F617" s="236"/>
      <c r="G617" s="43">
        <v>0</v>
      </c>
      <c r="H617" s="53">
        <v>0</v>
      </c>
      <c r="I617" s="41">
        <f t="shared" si="209"/>
        <v>28889.228171231913</v>
      </c>
      <c r="J617" s="1"/>
      <c r="K617" s="54" t="s">
        <v>26</v>
      </c>
      <c r="L617" s="43">
        <v>24152.693680603559</v>
      </c>
      <c r="M617" s="43">
        <v>0</v>
      </c>
      <c r="N617" s="43">
        <v>4736.5344906283535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28889.228171231913</v>
      </c>
      <c r="U617" s="157" t="s">
        <v>26</v>
      </c>
      <c r="V617" s="92">
        <v>24152.693680603559</v>
      </c>
      <c r="W617" s="92">
        <v>4736.5344906283535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28889.228171231913</v>
      </c>
      <c r="AG617" s="16" t="str">
        <f t="shared" si="212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49532.247536500923</v>
      </c>
      <c r="C618" s="46">
        <v>0</v>
      </c>
      <c r="D618" s="46">
        <v>5469.3603569237439</v>
      </c>
      <c r="E618" s="46">
        <v>0</v>
      </c>
      <c r="F618" s="236"/>
      <c r="G618" s="46">
        <v>0</v>
      </c>
      <c r="H618" s="47">
        <v>0</v>
      </c>
      <c r="I618" s="48">
        <f t="shared" si="209"/>
        <v>55001.607893424669</v>
      </c>
      <c r="J618" s="1"/>
      <c r="K618" s="49" t="s">
        <v>23</v>
      </c>
      <c r="L618" s="50">
        <v>49532.247536500923</v>
      </c>
      <c r="M618" s="50">
        <v>0</v>
      </c>
      <c r="N618" s="50">
        <v>5469.3603569237439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55001.607893424669</v>
      </c>
      <c r="U618" s="96" t="s">
        <v>23</v>
      </c>
      <c r="V618" s="97">
        <v>49532.247536500923</v>
      </c>
      <c r="W618" s="97">
        <v>5053.0150292406861</v>
      </c>
      <c r="X618" s="97">
        <v>416.34532768305627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55001.607893424662</v>
      </c>
      <c r="AG618" s="16" t="str">
        <f t="shared" si="212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10963.771628890881</v>
      </c>
      <c r="C619" s="43">
        <v>0</v>
      </c>
      <c r="D619" s="43">
        <v>3104.3362144429211</v>
      </c>
      <c r="E619" s="43">
        <v>0</v>
      </c>
      <c r="F619" s="236"/>
      <c r="G619" s="43">
        <v>0</v>
      </c>
      <c r="H619" s="53">
        <v>0</v>
      </c>
      <c r="I619" s="41">
        <f t="shared" si="209"/>
        <v>14068.107843333803</v>
      </c>
      <c r="J619" s="1"/>
      <c r="K619" s="54" t="s">
        <v>24</v>
      </c>
      <c r="L619" s="43">
        <v>10963.771628890881</v>
      </c>
      <c r="M619" s="43">
        <v>0</v>
      </c>
      <c r="N619" s="43">
        <v>3104.3362144429211</v>
      </c>
      <c r="O619" s="43">
        <v>0</v>
      </c>
      <c r="P619" s="43">
        <v>6617.586898829969</v>
      </c>
      <c r="Q619" s="43">
        <v>0</v>
      </c>
      <c r="R619" s="44">
        <v>0</v>
      </c>
      <c r="S619" s="45">
        <f t="shared" si="210"/>
        <v>20685.694742163771</v>
      </c>
      <c r="U619" s="157" t="s">
        <v>24</v>
      </c>
      <c r="V619" s="92">
        <v>10963.771628890881</v>
      </c>
      <c r="W619" s="92">
        <v>3092.7922680521033</v>
      </c>
      <c r="X619" s="92">
        <v>11.543946390818206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6617.586898829969</v>
      </c>
      <c r="AF619" s="126">
        <f t="shared" si="211"/>
        <v>20685.694742163774</v>
      </c>
      <c r="AG619" s="16" t="str">
        <f t="shared" si="212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4426.332417340479</v>
      </c>
      <c r="C621" s="43">
        <v>0</v>
      </c>
      <c r="D621" s="43">
        <v>4863.154927698044</v>
      </c>
      <c r="E621" s="43">
        <v>0</v>
      </c>
      <c r="F621" s="236"/>
      <c r="G621" s="43">
        <v>0</v>
      </c>
      <c r="H621" s="53">
        <v>0</v>
      </c>
      <c r="I621" s="41">
        <f t="shared" si="209"/>
        <v>9289.4873450385239</v>
      </c>
      <c r="J621" s="1"/>
      <c r="K621" s="55" t="s">
        <v>66</v>
      </c>
      <c r="L621" s="43">
        <v>4426.332417340479</v>
      </c>
      <c r="M621" s="43">
        <v>0</v>
      </c>
      <c r="N621" s="43">
        <v>4863.154927698044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9289.4873450385239</v>
      </c>
      <c r="U621" s="158" t="s">
        <v>66</v>
      </c>
      <c r="V621" s="92">
        <v>4426.332417340479</v>
      </c>
      <c r="W621" s="92">
        <v>4863.154927698044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9289.4873450385239</v>
      </c>
      <c r="AG621" s="16" t="str">
        <f t="shared" si="212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4421.9324173404784</v>
      </c>
      <c r="C622" s="56">
        <v>0</v>
      </c>
      <c r="D622" s="56">
        <v>4863.154927698044</v>
      </c>
      <c r="E622" s="56">
        <v>0</v>
      </c>
      <c r="F622" s="236"/>
      <c r="G622" s="56">
        <v>0</v>
      </c>
      <c r="H622" s="57">
        <v>0</v>
      </c>
      <c r="I622" s="58">
        <f t="shared" si="209"/>
        <v>9285.0873450385225</v>
      </c>
      <c r="J622" s="1"/>
      <c r="K622" s="59" t="s">
        <v>25</v>
      </c>
      <c r="L622" s="60">
        <v>4421.9324173404784</v>
      </c>
      <c r="M622" s="60">
        <v>0</v>
      </c>
      <c r="N622" s="60">
        <v>4863.154927698044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9285.0873450385225</v>
      </c>
      <c r="U622" s="159" t="s">
        <v>135</v>
      </c>
      <c r="V622" s="97">
        <v>4421.9324173404784</v>
      </c>
      <c r="W622" s="97">
        <v>4863.154927698044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9285.0873450385225</v>
      </c>
      <c r="AG622" s="127" t="str">
        <f t="shared" si="212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4.4000000000000004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4.4000000000000004</v>
      </c>
      <c r="J625" s="1"/>
      <c r="K625" s="72" t="s">
        <v>11</v>
      </c>
      <c r="L625" s="69">
        <v>4.4000000000000004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4.4000000000000004</v>
      </c>
      <c r="U625" s="161" t="s">
        <v>11</v>
      </c>
      <c r="V625" s="92">
        <v>4.4000000000000004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4.4000000000000004</v>
      </c>
      <c r="AG625" s="127" t="str">
        <f t="shared" si="212"/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179238.89577003216</v>
      </c>
      <c r="C626" s="75">
        <f t="shared" ref="C626:H626" si="213">SUM(C605:C621)</f>
        <v>0</v>
      </c>
      <c r="D626" s="75">
        <f t="shared" si="213"/>
        <v>47044.64328806947</v>
      </c>
      <c r="E626" s="75">
        <f t="shared" si="213"/>
        <v>25250.398014685139</v>
      </c>
      <c r="F626" s="75">
        <f t="shared" si="213"/>
        <v>0</v>
      </c>
      <c r="G626" s="75">
        <f t="shared" si="213"/>
        <v>10372.054563897853</v>
      </c>
      <c r="H626" s="76">
        <f t="shared" si="213"/>
        <v>0</v>
      </c>
      <c r="I626" s="41">
        <f t="shared" si="209"/>
        <v>261905.99163668463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179238.89577003216</v>
      </c>
      <c r="M626" s="75">
        <f t="shared" ref="M626:R626" si="214">SUM(M605:M621)</f>
        <v>0</v>
      </c>
      <c r="N626" s="75">
        <f t="shared" si="214"/>
        <v>47044.64328806947</v>
      </c>
      <c r="O626" s="75">
        <f t="shared" si="214"/>
        <v>25250.398014685139</v>
      </c>
      <c r="P626" s="75">
        <f t="shared" si="214"/>
        <v>122028.44495543602</v>
      </c>
      <c r="Q626" s="75">
        <f t="shared" si="214"/>
        <v>10372.054563897853</v>
      </c>
      <c r="R626" s="76">
        <f t="shared" si="214"/>
        <v>0</v>
      </c>
      <c r="S626" s="78">
        <f t="shared" si="210"/>
        <v>383934.43659212062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179238.89577003216</v>
      </c>
      <c r="W626" s="111">
        <f t="shared" ref="W626:AE626" si="215">SUM(W605:W621)</f>
        <v>40088.008873160972</v>
      </c>
      <c r="X626" s="111">
        <f t="shared" si="215"/>
        <v>6956.6344149084916</v>
      </c>
      <c r="Y626" s="111">
        <f t="shared" si="215"/>
        <v>7317.0604911993087</v>
      </c>
      <c r="Z626" s="111">
        <f t="shared" si="215"/>
        <v>7686.5629595773817</v>
      </c>
      <c r="AA626" s="111">
        <f t="shared" si="215"/>
        <v>2291.392310424028</v>
      </c>
      <c r="AB626" s="111">
        <f t="shared" si="215"/>
        <v>6047.5823162477654</v>
      </c>
      <c r="AC626" s="111">
        <f t="shared" si="215"/>
        <v>4324.4722476500883</v>
      </c>
      <c r="AD626" s="112">
        <f t="shared" si="215"/>
        <v>7955.3822534844194</v>
      </c>
      <c r="AE626" s="128">
        <f t="shared" si="215"/>
        <v>122028.44495543602</v>
      </c>
      <c r="AF626" s="113">
        <f>SUM(V626:AE626)</f>
        <v>383934.43659212068</v>
      </c>
      <c r="AG626" s="5" t="str">
        <f t="shared" si="212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0.68436347962085542</v>
      </c>
      <c r="C627" s="114">
        <f t="shared" ref="C627:I627" si="216">C626/$I626</f>
        <v>0</v>
      </c>
      <c r="D627" s="114">
        <f t="shared" si="216"/>
        <v>0.17962415824884864</v>
      </c>
      <c r="E627" s="114">
        <f t="shared" si="216"/>
        <v>9.6410157923047565E-2</v>
      </c>
      <c r="F627" s="114">
        <f t="shared" si="216"/>
        <v>0</v>
      </c>
      <c r="G627" s="114">
        <f t="shared" si="216"/>
        <v>3.9602204207248311E-2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0.4668476663906283</v>
      </c>
      <c r="M627" s="82">
        <f t="shared" ref="M627:S627" si="217">M626/$S626</f>
        <v>0</v>
      </c>
      <c r="N627" s="82">
        <f t="shared" si="217"/>
        <v>0.1225330129426451</v>
      </c>
      <c r="O627" s="82">
        <f t="shared" si="217"/>
        <v>6.576747383957729E-2</v>
      </c>
      <c r="P627" s="82">
        <f t="shared" si="217"/>
        <v>0.31783667554956796</v>
      </c>
      <c r="Q627" s="82">
        <f t="shared" si="217"/>
        <v>2.7015171277581396E-2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0.46684766639062825</v>
      </c>
      <c r="W627" s="118">
        <f t="shared" ref="W627:AF627" si="218">W626/$AF626</f>
        <v>0.10441368382839061</v>
      </c>
      <c r="X627" s="118">
        <f t="shared" si="218"/>
        <v>1.811932911425445E-2</v>
      </c>
      <c r="Y627" s="118">
        <f t="shared" si="218"/>
        <v>1.9058098971655186E-2</v>
      </c>
      <c r="Z627" s="118">
        <f t="shared" si="218"/>
        <v>2.0020509303111389E-2</v>
      </c>
      <c r="AA627" s="118">
        <f t="shared" si="218"/>
        <v>5.9681864715311478E-3</v>
      </c>
      <c r="AB627" s="118">
        <f t="shared" si="218"/>
        <v>1.5751601679514147E-2</v>
      </c>
      <c r="AC627" s="118">
        <f t="shared" si="218"/>
        <v>1.126356959806725E-2</v>
      </c>
      <c r="AD627" s="118">
        <f t="shared" si="218"/>
        <v>2.0720679093279553E-2</v>
      </c>
      <c r="AE627" s="118">
        <f t="shared" si="218"/>
        <v>0.3178366755495679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+IF(ABS(AF626-S626)&gt;0.01,AF626-S626,"")</f>
        <v/>
      </c>
    </row>
    <row r="631" spans="1:60" ht="15">
      <c r="A631" s="24" t="s">
        <v>7</v>
      </c>
      <c r="B631" s="39">
        <v>0.88391539713213041</v>
      </c>
      <c r="C631" s="39">
        <v>0</v>
      </c>
      <c r="D631" s="39">
        <v>1.1091143079063757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1.9930297050385062</v>
      </c>
      <c r="J631" s="1"/>
      <c r="K631" s="88" t="s">
        <v>7</v>
      </c>
      <c r="L631" s="39">
        <v>0.88391539713213041</v>
      </c>
      <c r="M631" s="39">
        <v>0</v>
      </c>
      <c r="N631" s="39">
        <v>1.1091143079063757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1.9930297050385062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11.827915619250337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11.827915619250337</v>
      </c>
      <c r="J632" s="1"/>
      <c r="K632" s="49" t="s">
        <v>8</v>
      </c>
      <c r="L632" s="50">
        <v>11.827915619250337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11.827915619250337</v>
      </c>
    </row>
    <row r="633" spans="1:60" ht="15">
      <c r="A633" s="26" t="s">
        <v>10</v>
      </c>
      <c r="B633" s="43">
        <v>12.238844892766892</v>
      </c>
      <c r="C633" s="43">
        <v>0</v>
      </c>
      <c r="D633" s="43">
        <v>3.9206471853365933E-2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12.278051364620257</v>
      </c>
      <c r="J633" s="1"/>
      <c r="K633" s="54" t="s">
        <v>10</v>
      </c>
      <c r="L633" s="43">
        <v>12.238844892766892</v>
      </c>
      <c r="M633" s="43">
        <v>0</v>
      </c>
      <c r="N633" s="43">
        <v>3.9206471853365933E-2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12.278051364620257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377.62619541218271</v>
      </c>
      <c r="C635" s="43">
        <v>1.6321240853409387</v>
      </c>
      <c r="D635" s="43">
        <v>30.429016800065551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409.68733629758918</v>
      </c>
      <c r="J635" s="1"/>
      <c r="K635" s="54" t="s">
        <v>16</v>
      </c>
      <c r="L635" s="43">
        <v>377.62619541218271</v>
      </c>
      <c r="M635" s="43">
        <v>1.6321240853409387</v>
      </c>
      <c r="N635" s="43">
        <v>30.429016800065551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409.68733629758918</v>
      </c>
    </row>
    <row r="636" spans="1:60" ht="15">
      <c r="A636" s="25" t="s">
        <v>15</v>
      </c>
      <c r="B636" s="46">
        <v>37.426275596112411</v>
      </c>
      <c r="C636" s="46">
        <v>0.84462894123444443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38.270904537346858</v>
      </c>
      <c r="J636" s="1"/>
      <c r="K636" s="49" t="s">
        <v>15</v>
      </c>
      <c r="L636" s="50">
        <v>37.426275596112411</v>
      </c>
      <c r="M636" s="50">
        <v>0.84462894123444443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38.270904537346858</v>
      </c>
    </row>
    <row r="637" spans="1:60" ht="15">
      <c r="A637" s="26" t="s">
        <v>60</v>
      </c>
      <c r="B637" s="43">
        <v>0</v>
      </c>
      <c r="C637" s="43">
        <v>4.6629324666261809</v>
      </c>
      <c r="D637" s="43">
        <v>0</v>
      </c>
      <c r="E637" s="43">
        <v>226.31850817238461</v>
      </c>
      <c r="F637" s="43">
        <v>8937.9469739583692</v>
      </c>
      <c r="G637" s="43">
        <v>0</v>
      </c>
      <c r="H637" s="53">
        <v>0</v>
      </c>
      <c r="I637" s="41">
        <f t="shared" si="219"/>
        <v>9168.9284145973797</v>
      </c>
      <c r="J637" s="1"/>
      <c r="K637" s="54" t="s">
        <v>60</v>
      </c>
      <c r="L637" s="43">
        <v>0</v>
      </c>
      <c r="M637" s="43">
        <v>4.6629324666261809</v>
      </c>
      <c r="N637" s="43">
        <v>0</v>
      </c>
      <c r="O637" s="43">
        <v>226.31850817238461</v>
      </c>
      <c r="P637" s="43">
        <v>8937.9469739583692</v>
      </c>
      <c r="Q637" s="43">
        <v>0</v>
      </c>
      <c r="R637" s="44">
        <v>0</v>
      </c>
      <c r="S637" s="45">
        <f t="shared" si="220"/>
        <v>9168.9284145973797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175.23601234937377</v>
      </c>
      <c r="F638" s="46">
        <v>0</v>
      </c>
      <c r="G638" s="46">
        <v>0</v>
      </c>
      <c r="H638" s="47">
        <v>0</v>
      </c>
      <c r="I638" s="48">
        <f t="shared" si="219"/>
        <v>175.23601234937377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175.23601234937377</v>
      </c>
      <c r="P638" s="50">
        <v>0</v>
      </c>
      <c r="Q638" s="50">
        <v>0</v>
      </c>
      <c r="R638" s="51">
        <v>0</v>
      </c>
      <c r="S638" s="52">
        <f t="shared" si="220"/>
        <v>175.23601234937377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108.49896216887078</v>
      </c>
      <c r="C640" s="46">
        <v>0</v>
      </c>
      <c r="D640" s="46">
        <v>0.52526862601583424</v>
      </c>
      <c r="E640" s="46">
        <v>3.196108958153133</v>
      </c>
      <c r="F640" s="46">
        <v>0</v>
      </c>
      <c r="G640" s="46">
        <v>0</v>
      </c>
      <c r="H640" s="47">
        <v>0</v>
      </c>
      <c r="I640" s="48">
        <f t="shared" si="219"/>
        <v>112.22033975303974</v>
      </c>
      <c r="J640" s="1"/>
      <c r="K640" s="49" t="s">
        <v>17</v>
      </c>
      <c r="L640" s="50">
        <v>108.49896216887078</v>
      </c>
      <c r="M640" s="50">
        <v>0</v>
      </c>
      <c r="N640" s="50">
        <v>0.52526862601583424</v>
      </c>
      <c r="O640" s="50">
        <v>3.196108958153133</v>
      </c>
      <c r="P640" s="50">
        <v>0</v>
      </c>
      <c r="Q640" s="50">
        <v>0</v>
      </c>
      <c r="R640" s="51">
        <v>0</v>
      </c>
      <c r="S640" s="52">
        <f t="shared" si="220"/>
        <v>112.22033975303974</v>
      </c>
    </row>
    <row r="641" spans="1:45" ht="15">
      <c r="A641" s="26" t="s">
        <v>19</v>
      </c>
      <c r="B641" s="43">
        <v>441.01632430892812</v>
      </c>
      <c r="C641" s="43">
        <v>0</v>
      </c>
      <c r="D641" s="43">
        <v>113.98346371257078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554.99978802149894</v>
      </c>
      <c r="J641" s="1"/>
      <c r="K641" s="54" t="s">
        <v>19</v>
      </c>
      <c r="L641" s="43">
        <v>441.01632430892812</v>
      </c>
      <c r="M641" s="43">
        <v>0</v>
      </c>
      <c r="N641" s="43">
        <v>113.98346371257078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554.99978802149894</v>
      </c>
    </row>
    <row r="642" spans="1:45" ht="15">
      <c r="A642" s="25" t="s">
        <v>27</v>
      </c>
      <c r="B642" s="46">
        <v>1215.428931571643</v>
      </c>
      <c r="C642" s="46">
        <v>1.5792353341287684</v>
      </c>
      <c r="D642" s="46">
        <v>25.140298128522609</v>
      </c>
      <c r="E642" s="46">
        <v>2019.6623013570038</v>
      </c>
      <c r="F642" s="46">
        <v>0</v>
      </c>
      <c r="G642" s="46">
        <v>681.07103311635103</v>
      </c>
      <c r="H642" s="47">
        <v>9.5554205851011016</v>
      </c>
      <c r="I642" s="48">
        <f t="shared" si="219"/>
        <v>3952.4372200927501</v>
      </c>
      <c r="J642" s="1"/>
      <c r="K642" s="49" t="s">
        <v>27</v>
      </c>
      <c r="L642" s="50">
        <v>1215.428931571643</v>
      </c>
      <c r="M642" s="50">
        <v>1.5792353341287684</v>
      </c>
      <c r="N642" s="50">
        <v>25.140298128522609</v>
      </c>
      <c r="O642" s="50">
        <v>2019.6623013570038</v>
      </c>
      <c r="P642" s="50">
        <v>0</v>
      </c>
      <c r="Q642" s="50">
        <v>681.07103311635103</v>
      </c>
      <c r="R642" s="51">
        <v>9.5554205851011016</v>
      </c>
      <c r="S642" s="52">
        <f t="shared" si="220"/>
        <v>3952.4372200927501</v>
      </c>
    </row>
    <row r="643" spans="1:45" ht="15">
      <c r="A643" s="26" t="s">
        <v>26</v>
      </c>
      <c r="B643" s="43">
        <v>408.38228723154782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408.38228723154782</v>
      </c>
      <c r="J643" s="1"/>
      <c r="K643" s="54" t="s">
        <v>26</v>
      </c>
      <c r="L643" s="43">
        <v>408.38228723154782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408.38228723154782</v>
      </c>
    </row>
    <row r="644" spans="1:45" ht="15">
      <c r="A644" s="25" t="s">
        <v>23</v>
      </c>
      <c r="B644" s="46">
        <v>2147.3172317431481</v>
      </c>
      <c r="C644" s="46">
        <v>97.266182664875927</v>
      </c>
      <c r="D644" s="46">
        <v>1222.6987447329066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3467.2821591409306</v>
      </c>
      <c r="J644" s="1"/>
      <c r="K644" s="49" t="s">
        <v>23</v>
      </c>
      <c r="L644" s="50">
        <v>2147.3172317431481</v>
      </c>
      <c r="M644" s="50">
        <v>97.266182664875927</v>
      </c>
      <c r="N644" s="50">
        <v>1222.6987447329066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3467.2821591409306</v>
      </c>
    </row>
    <row r="645" spans="1:45" ht="15">
      <c r="A645" s="26" t="s">
        <v>24</v>
      </c>
      <c r="B645" s="43">
        <v>3199.32630251514</v>
      </c>
      <c r="C645" s="43">
        <v>0</v>
      </c>
      <c r="D645" s="43">
        <v>28.28422296899204</v>
      </c>
      <c r="E645" s="43">
        <v>14.873229154677427</v>
      </c>
      <c r="F645" s="43">
        <v>616.23018962754361</v>
      </c>
      <c r="G645" s="43">
        <v>0</v>
      </c>
      <c r="H645" s="53">
        <v>0</v>
      </c>
      <c r="I645" s="41">
        <f t="shared" si="219"/>
        <v>3858.7139442663533</v>
      </c>
      <c r="J645" s="1"/>
      <c r="K645" s="54" t="s">
        <v>24</v>
      </c>
      <c r="L645" s="43">
        <v>3199.32630251514</v>
      </c>
      <c r="M645" s="43">
        <v>0</v>
      </c>
      <c r="N645" s="43">
        <v>28.28422296899204</v>
      </c>
      <c r="O645" s="43">
        <v>14.873229154677427</v>
      </c>
      <c r="P645" s="43">
        <v>616.23018962754361</v>
      </c>
      <c r="Q645" s="43">
        <v>0</v>
      </c>
      <c r="R645" s="44">
        <v>0</v>
      </c>
      <c r="S645" s="45">
        <f t="shared" si="220"/>
        <v>3858.7139442663533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125.3745660223896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125.3745660223896</v>
      </c>
      <c r="J647" s="1"/>
      <c r="K647" s="55" t="s">
        <v>66</v>
      </c>
      <c r="L647" s="43">
        <v>125.3745660223896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125.3745660223896</v>
      </c>
    </row>
    <row r="648" spans="1:45">
      <c r="A648" s="28" t="s">
        <v>25</v>
      </c>
      <c r="B648" s="56">
        <v>125.3745660223896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125.3745660223896</v>
      </c>
      <c r="J648" s="1"/>
      <c r="K648" s="59" t="s">
        <v>25</v>
      </c>
      <c r="L648" s="60">
        <v>125.3745660223896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125.3745660223896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8085.3477524791115</v>
      </c>
      <c r="C652" s="75">
        <f t="shared" ref="C652:H652" si="221">SUM(C631:C647)</f>
        <v>105.98510349220626</v>
      </c>
      <c r="D652" s="75">
        <f t="shared" si="221"/>
        <v>1422.2093357488332</v>
      </c>
      <c r="E652" s="75">
        <f t="shared" si="221"/>
        <v>2439.2861599915927</v>
      </c>
      <c r="F652" s="75">
        <f t="shared" si="221"/>
        <v>9554.1771635859131</v>
      </c>
      <c r="G652" s="75">
        <f t="shared" si="221"/>
        <v>681.07103311635103</v>
      </c>
      <c r="H652" s="76">
        <f t="shared" si="221"/>
        <v>9.5554205851011016</v>
      </c>
      <c r="I652" s="41">
        <f t="shared" si="219"/>
        <v>22297.631968999107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8085.3477524791115</v>
      </c>
      <c r="M652" s="75">
        <f t="shared" ref="M652:R652" si="222">SUM(M631:M647)</f>
        <v>105.98510349220626</v>
      </c>
      <c r="N652" s="75">
        <f t="shared" si="222"/>
        <v>1422.2093357488332</v>
      </c>
      <c r="O652" s="75">
        <f t="shared" si="222"/>
        <v>2439.2861599915927</v>
      </c>
      <c r="P652" s="75">
        <f t="shared" si="222"/>
        <v>9554.1771635859131</v>
      </c>
      <c r="Q652" s="75">
        <f t="shared" si="222"/>
        <v>681.07103311635103</v>
      </c>
      <c r="R652" s="76">
        <f t="shared" si="222"/>
        <v>9.5554205851011016</v>
      </c>
      <c r="S652" s="78">
        <f t="shared" si="220"/>
        <v>22297.631968999107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0.36261015356789233</v>
      </c>
      <c r="C653" s="114">
        <f t="shared" ref="C653:I653" si="223">C652/$I652</f>
        <v>4.7531999648913262E-3</v>
      </c>
      <c r="D653" s="114">
        <f t="shared" si="223"/>
        <v>6.3782976493923768E-2</v>
      </c>
      <c r="E653" s="114">
        <f t="shared" si="223"/>
        <v>0.10939664639648669</v>
      </c>
      <c r="F653" s="114">
        <f t="shared" si="223"/>
        <v>0.42848393842311588</v>
      </c>
      <c r="G653" s="114">
        <f t="shared" si="223"/>
        <v>3.054454545053301E-2</v>
      </c>
      <c r="H653" s="115">
        <f t="shared" si="223"/>
        <v>4.2853970315709827E-4</v>
      </c>
      <c r="I653" s="116">
        <f t="shared" si="223"/>
        <v>1</v>
      </c>
      <c r="K653" s="81" t="s">
        <v>87</v>
      </c>
      <c r="L653" s="82">
        <f>L652/$S652</f>
        <v>0.36261015356789233</v>
      </c>
      <c r="M653" s="82">
        <f t="shared" ref="M653:S653" si="224">M652/$S652</f>
        <v>4.7531999648913262E-3</v>
      </c>
      <c r="N653" s="82">
        <f t="shared" si="224"/>
        <v>6.3782976493923768E-2</v>
      </c>
      <c r="O653" s="82">
        <f t="shared" si="224"/>
        <v>0.10939664639648669</v>
      </c>
      <c r="P653" s="82">
        <f t="shared" si="224"/>
        <v>0.42848393842311588</v>
      </c>
      <c r="Q653" s="82">
        <f t="shared" si="224"/>
        <v>3.054454545053301E-2</v>
      </c>
      <c r="R653" s="83">
        <f t="shared" si="224"/>
        <v>4.2853970315709827E-4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55" zoomScaleNormal="55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8" width="16.625" style="1" customWidth="1"/>
    <col min="9" max="9" width="18.7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140</v>
      </c>
      <c r="B1" s="201"/>
      <c r="C1" s="201"/>
      <c r="D1" s="201"/>
      <c r="E1" s="201"/>
      <c r="F1" s="201"/>
      <c r="G1" s="201"/>
      <c r="H1" s="201"/>
      <c r="I1" s="202"/>
      <c r="K1" s="209" t="s">
        <v>141</v>
      </c>
      <c r="L1" s="210"/>
      <c r="M1" s="210"/>
      <c r="N1" s="210"/>
      <c r="O1" s="210"/>
      <c r="P1" s="210"/>
      <c r="Q1" s="210"/>
      <c r="R1" s="210"/>
      <c r="S1" s="211"/>
      <c r="U1" s="218" t="s">
        <v>142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1334.2381101232918</v>
      </c>
      <c r="C7" s="39">
        <v>3837.6537839745706</v>
      </c>
      <c r="D7" s="39">
        <v>18.056527942980292</v>
      </c>
      <c r="E7" s="39">
        <v>0</v>
      </c>
      <c r="F7" s="39">
        <v>4.8779337485334429</v>
      </c>
      <c r="G7" s="39">
        <v>0</v>
      </c>
      <c r="H7" s="40">
        <v>0</v>
      </c>
      <c r="I7" s="41">
        <f>SUM(B7:H7)</f>
        <v>5194.8263557893752</v>
      </c>
      <c r="J7" s="1"/>
      <c r="K7" s="42" t="s">
        <v>7</v>
      </c>
      <c r="L7" s="43">
        <v>1334.2381101232918</v>
      </c>
      <c r="M7" s="43">
        <v>3837.6537839745706</v>
      </c>
      <c r="N7" s="43">
        <v>18.056527942980292</v>
      </c>
      <c r="O7" s="43">
        <v>0</v>
      </c>
      <c r="P7" s="43">
        <v>4.8779337485334429</v>
      </c>
      <c r="Q7" s="43">
        <v>0</v>
      </c>
      <c r="R7" s="44">
        <v>0</v>
      </c>
      <c r="S7" s="45">
        <f>SUM(L7:R7)</f>
        <v>5194.8263557893752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308.91618267081697</v>
      </c>
      <c r="C8" s="46">
        <v>0</v>
      </c>
      <c r="D8" s="46">
        <v>1707.051417340442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2015.967600011259</v>
      </c>
      <c r="J8" s="1"/>
      <c r="K8" s="49" t="s">
        <v>8</v>
      </c>
      <c r="L8" s="50">
        <v>308.91618267081697</v>
      </c>
      <c r="M8" s="50">
        <v>0</v>
      </c>
      <c r="N8" s="50">
        <v>1707.051417340442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2015.967600011259</v>
      </c>
      <c r="T8" s="1" t="str">
        <f t="shared" ref="T8:T24" si="2">IF(ABS(S8-I8)&gt;0.01,S8-I8,"")</f>
        <v/>
      </c>
      <c r="U8" s="1"/>
      <c r="X8" s="168" t="s">
        <v>172</v>
      </c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600.21994783985735</v>
      </c>
      <c r="C9" s="43">
        <v>0</v>
      </c>
      <c r="D9" s="43">
        <v>6643.3907715126934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7243.6107193525504</v>
      </c>
      <c r="J9" s="1"/>
      <c r="K9" s="42" t="s">
        <v>10</v>
      </c>
      <c r="L9" s="43">
        <v>600.21994783985735</v>
      </c>
      <c r="M9" s="43">
        <v>0</v>
      </c>
      <c r="N9" s="43">
        <v>6643.3907715126934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7243.6107193525504</v>
      </c>
      <c r="T9" s="1" t="str">
        <f t="shared" si="2"/>
        <v/>
      </c>
      <c r="U9" s="1"/>
      <c r="X9" s="168" t="s">
        <v>172</v>
      </c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259.5097621783089</v>
      </c>
      <c r="D10" s="46">
        <v>1592.6166270555461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1852.126389233855</v>
      </c>
      <c r="J10" s="1"/>
      <c r="K10" s="49" t="s">
        <v>58</v>
      </c>
      <c r="L10" s="50">
        <v>0</v>
      </c>
      <c r="M10" s="50">
        <v>259.5097621783089</v>
      </c>
      <c r="N10" s="50">
        <v>1592.6166270555461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1852.126389233855</v>
      </c>
      <c r="T10" s="1" t="str">
        <f t="shared" si="2"/>
        <v/>
      </c>
      <c r="U10" s="1"/>
      <c r="X10" s="168" t="s">
        <v>172</v>
      </c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3620.6469927188737</v>
      </c>
      <c r="C11" s="43">
        <v>1567.9536178938424</v>
      </c>
      <c r="D11" s="43">
        <v>1336.6160626197648</v>
      </c>
      <c r="E11" s="43">
        <v>200.86062529772471</v>
      </c>
      <c r="F11" s="43">
        <v>0</v>
      </c>
      <c r="G11" s="43">
        <v>0</v>
      </c>
      <c r="H11" s="53">
        <v>0</v>
      </c>
      <c r="I11" s="41">
        <f t="shared" si="0"/>
        <v>6726.0772985302046</v>
      </c>
      <c r="J11" s="1"/>
      <c r="K11" s="42" t="s">
        <v>16</v>
      </c>
      <c r="L11" s="43">
        <v>3620.6469927188737</v>
      </c>
      <c r="M11" s="43">
        <v>1567.9536178938424</v>
      </c>
      <c r="N11" s="43">
        <v>1336.6160626197648</v>
      </c>
      <c r="O11" s="43">
        <v>200.86062529772471</v>
      </c>
      <c r="P11" s="43">
        <v>0</v>
      </c>
      <c r="Q11" s="43">
        <v>0</v>
      </c>
      <c r="R11" s="44">
        <v>0</v>
      </c>
      <c r="S11" s="45">
        <f t="shared" si="1"/>
        <v>6726.0772985302046</v>
      </c>
      <c r="T11" s="1" t="str">
        <f t="shared" si="2"/>
        <v/>
      </c>
      <c r="U11" s="1"/>
      <c r="X11" s="168" t="s">
        <v>172</v>
      </c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46257.61304423253</v>
      </c>
      <c r="C12" s="46">
        <v>139.10610901678615</v>
      </c>
      <c r="D12" s="46">
        <v>5134.405115622324</v>
      </c>
      <c r="E12" s="46">
        <v>21.141512646038503</v>
      </c>
      <c r="F12" s="46">
        <v>0</v>
      </c>
      <c r="G12" s="46">
        <v>0</v>
      </c>
      <c r="H12" s="47">
        <v>0</v>
      </c>
      <c r="I12" s="48">
        <f t="shared" si="0"/>
        <v>51552.265781517679</v>
      </c>
      <c r="J12" s="1"/>
      <c r="K12" s="49" t="s">
        <v>15</v>
      </c>
      <c r="L12" s="50">
        <v>46257.61304423253</v>
      </c>
      <c r="M12" s="50">
        <v>139.10610901678615</v>
      </c>
      <c r="N12" s="50">
        <v>5134.405115622324</v>
      </c>
      <c r="O12" s="50">
        <v>21.141512646038503</v>
      </c>
      <c r="P12" s="50">
        <v>0</v>
      </c>
      <c r="Q12" s="50">
        <v>0</v>
      </c>
      <c r="R12" s="51">
        <v>0</v>
      </c>
      <c r="S12" s="52">
        <f t="shared" si="1"/>
        <v>51552.265781517679</v>
      </c>
      <c r="T12" s="1" t="str">
        <f t="shared" si="2"/>
        <v/>
      </c>
      <c r="U12" s="1"/>
      <c r="X12" s="168" t="s">
        <v>172</v>
      </c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4.7032898290858443</v>
      </c>
      <c r="D13" s="43">
        <v>4.2519065865568795</v>
      </c>
      <c r="E13" s="43">
        <v>9797.9417701954262</v>
      </c>
      <c r="F13" s="43">
        <v>245247.9110295639</v>
      </c>
      <c r="G13" s="43">
        <v>0</v>
      </c>
      <c r="H13" s="53">
        <v>0</v>
      </c>
      <c r="I13" s="41">
        <f t="shared" si="0"/>
        <v>255054.80799617496</v>
      </c>
      <c r="J13" s="1"/>
      <c r="K13" s="54" t="s">
        <v>60</v>
      </c>
      <c r="L13" s="43">
        <v>0</v>
      </c>
      <c r="M13" s="43">
        <v>4.7032898290858443</v>
      </c>
      <c r="N13" s="43">
        <v>4.2519065865568795</v>
      </c>
      <c r="O13" s="43">
        <v>9797.9417701954262</v>
      </c>
      <c r="P13" s="43">
        <v>245247.91102956393</v>
      </c>
      <c r="Q13" s="43">
        <v>0</v>
      </c>
      <c r="R13" s="44">
        <v>0</v>
      </c>
      <c r="S13" s="45">
        <f t="shared" si="1"/>
        <v>255054.80799617499</v>
      </c>
      <c r="T13" s="1" t="str">
        <f>IF(ABS(S13-I13)&gt;0.3,S13-I13,"")</f>
        <v/>
      </c>
      <c r="U13" s="1"/>
      <c r="X13" s="168" t="s">
        <v>172</v>
      </c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2.1750089910253248E-2</v>
      </c>
      <c r="D14" s="46">
        <v>0.41044725019639527</v>
      </c>
      <c r="E14" s="46">
        <v>265.62578811564703</v>
      </c>
      <c r="F14" s="46">
        <v>65546.521433188245</v>
      </c>
      <c r="G14" s="46">
        <v>0</v>
      </c>
      <c r="H14" s="47">
        <v>0</v>
      </c>
      <c r="I14" s="48">
        <f t="shared" si="0"/>
        <v>65812.579418644003</v>
      </c>
      <c r="J14" s="1"/>
      <c r="K14" s="49" t="s">
        <v>12</v>
      </c>
      <c r="L14" s="50">
        <v>0</v>
      </c>
      <c r="M14" s="50">
        <v>2.1750089910253248E-2</v>
      </c>
      <c r="N14" s="50">
        <v>0.41044725019639527</v>
      </c>
      <c r="O14" s="50">
        <v>265.62578811564703</v>
      </c>
      <c r="P14" s="50">
        <v>65546.521433188231</v>
      </c>
      <c r="Q14" s="50">
        <v>0</v>
      </c>
      <c r="R14" s="51">
        <v>0</v>
      </c>
      <c r="S14" s="52">
        <f t="shared" si="1"/>
        <v>65812.579418643989</v>
      </c>
      <c r="T14" s="1" t="str">
        <f t="shared" si="2"/>
        <v/>
      </c>
      <c r="U14" s="1"/>
      <c r="X14" s="168" t="s">
        <v>172</v>
      </c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0.82467684991286561</v>
      </c>
      <c r="C15" s="43">
        <v>0</v>
      </c>
      <c r="D15" s="43">
        <v>6.682885780342966</v>
      </c>
      <c r="E15" s="43">
        <v>0.30008499763348306</v>
      </c>
      <c r="F15" s="43">
        <v>28412.243563800006</v>
      </c>
      <c r="G15" s="43">
        <v>0</v>
      </c>
      <c r="H15" s="53">
        <v>0</v>
      </c>
      <c r="I15" s="41">
        <f t="shared" si="0"/>
        <v>28420.051211427897</v>
      </c>
      <c r="J15" s="1"/>
      <c r="K15" s="54" t="s">
        <v>61</v>
      </c>
      <c r="L15" s="43">
        <v>0.82467684991286561</v>
      </c>
      <c r="M15" s="43">
        <v>0</v>
      </c>
      <c r="N15" s="43">
        <v>6.682885780342966</v>
      </c>
      <c r="O15" s="43">
        <v>0.30008499763348306</v>
      </c>
      <c r="P15" s="43">
        <v>28412.243563800006</v>
      </c>
      <c r="Q15" s="43">
        <v>0</v>
      </c>
      <c r="R15" s="44">
        <v>0</v>
      </c>
      <c r="S15" s="45">
        <f t="shared" si="1"/>
        <v>28420.051211427897</v>
      </c>
      <c r="T15" s="1" t="str">
        <f t="shared" si="2"/>
        <v/>
      </c>
      <c r="U15" s="1"/>
      <c r="X15" s="168" t="s">
        <v>172</v>
      </c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1623.1345293077882</v>
      </c>
      <c r="C16" s="46">
        <v>55.351553830176002</v>
      </c>
      <c r="D16" s="46">
        <v>828.49213768000834</v>
      </c>
      <c r="E16" s="46">
        <v>353.44164997322883</v>
      </c>
      <c r="F16" s="46">
        <v>841.27576147563377</v>
      </c>
      <c r="G16" s="46">
        <v>0</v>
      </c>
      <c r="H16" s="47">
        <v>0</v>
      </c>
      <c r="I16" s="48">
        <f t="shared" si="0"/>
        <v>3701.6956322668352</v>
      </c>
      <c r="J16" s="1"/>
      <c r="K16" s="49" t="s">
        <v>17</v>
      </c>
      <c r="L16" s="50">
        <v>1623.1345293077882</v>
      </c>
      <c r="M16" s="50">
        <v>55.351553830176002</v>
      </c>
      <c r="N16" s="50">
        <v>828.49213768000834</v>
      </c>
      <c r="O16" s="50">
        <v>353.44164997322883</v>
      </c>
      <c r="P16" s="50">
        <v>841.27576147563377</v>
      </c>
      <c r="Q16" s="50">
        <v>0</v>
      </c>
      <c r="R16" s="51">
        <v>0</v>
      </c>
      <c r="S16" s="52">
        <f t="shared" si="1"/>
        <v>3701.6956322668352</v>
      </c>
      <c r="T16" s="1" t="str">
        <f>IF(ABS(S16-I16)&gt;0.1,S16-I16,"")</f>
        <v/>
      </c>
      <c r="U16" s="1"/>
      <c r="X16" s="168" t="s">
        <v>172</v>
      </c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82298.442780085199</v>
      </c>
      <c r="C17" s="43">
        <v>45646.018244418476</v>
      </c>
      <c r="D17" s="43">
        <v>53002.565681037922</v>
      </c>
      <c r="E17" s="43">
        <v>4859.8902402314388</v>
      </c>
      <c r="F17" s="43">
        <v>11602.533205952284</v>
      </c>
      <c r="G17" s="43">
        <v>0</v>
      </c>
      <c r="H17" s="53">
        <v>0</v>
      </c>
      <c r="I17" s="41">
        <f t="shared" si="0"/>
        <v>197409.45015172532</v>
      </c>
      <c r="J17" s="1"/>
      <c r="K17" s="54" t="s">
        <v>19</v>
      </c>
      <c r="L17" s="43">
        <v>82298.442780085199</v>
      </c>
      <c r="M17" s="43">
        <v>45646.018244418476</v>
      </c>
      <c r="N17" s="43">
        <v>53002.565681037922</v>
      </c>
      <c r="O17" s="43">
        <v>4859.8902402314388</v>
      </c>
      <c r="P17" s="43">
        <v>11602.533205952284</v>
      </c>
      <c r="Q17" s="43">
        <v>0</v>
      </c>
      <c r="R17" s="44">
        <v>0</v>
      </c>
      <c r="S17" s="45">
        <f t="shared" si="1"/>
        <v>197409.45015172532</v>
      </c>
      <c r="T17" s="163" t="str">
        <f t="shared" si="2"/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23941.09189918809</v>
      </c>
      <c r="C18" s="46">
        <v>904.73593324515184</v>
      </c>
      <c r="D18" s="46">
        <v>47514.600526674214</v>
      </c>
      <c r="E18" s="46">
        <v>106177.13416777534</v>
      </c>
      <c r="F18" s="46">
        <v>11184.445438086837</v>
      </c>
      <c r="G18" s="46">
        <v>30213.309507552134</v>
      </c>
      <c r="H18" s="47">
        <v>342.79920846653232</v>
      </c>
      <c r="I18" s="48">
        <f t="shared" si="0"/>
        <v>220278.11668098831</v>
      </c>
      <c r="J18" s="1"/>
      <c r="K18" s="49" t="s">
        <v>27</v>
      </c>
      <c r="L18" s="50">
        <v>23941.09189918809</v>
      </c>
      <c r="M18" s="50">
        <v>904.73593324515184</v>
      </c>
      <c r="N18" s="50">
        <v>47514.600526674214</v>
      </c>
      <c r="O18" s="50">
        <v>106177.13416777534</v>
      </c>
      <c r="P18" s="50">
        <v>11184.445438086837</v>
      </c>
      <c r="Q18" s="50">
        <v>30213.309507552134</v>
      </c>
      <c r="R18" s="51">
        <v>342.79920846653232</v>
      </c>
      <c r="S18" s="52">
        <f t="shared" si="1"/>
        <v>220278.11668098831</v>
      </c>
      <c r="T18" s="163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61300.030506362265</v>
      </c>
      <c r="C19" s="43">
        <v>3037.9081981481168</v>
      </c>
      <c r="D19" s="43">
        <v>8200.7091830434911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72538.647887553874</v>
      </c>
      <c r="J19" s="1"/>
      <c r="K19" s="54" t="s">
        <v>26</v>
      </c>
      <c r="L19" s="43">
        <v>61300.030506362265</v>
      </c>
      <c r="M19" s="43">
        <v>3037.9081981481168</v>
      </c>
      <c r="N19" s="43">
        <v>8200.7091830434911</v>
      </c>
      <c r="O19" s="43">
        <v>0</v>
      </c>
      <c r="P19" s="43">
        <v>0</v>
      </c>
      <c r="Q19" s="43">
        <v>0</v>
      </c>
      <c r="R19" s="44">
        <v>0</v>
      </c>
      <c r="S19" s="45">
        <f t="shared" si="1"/>
        <v>72538.647887553874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60806.638289328024</v>
      </c>
      <c r="C20" s="46">
        <v>112.34084183152984</v>
      </c>
      <c r="D20" s="46">
        <v>6800.6414756465665</v>
      </c>
      <c r="E20" s="46">
        <v>0</v>
      </c>
      <c r="F20" s="46">
        <v>0.29327532300000003</v>
      </c>
      <c r="G20" s="46">
        <v>0</v>
      </c>
      <c r="H20" s="47">
        <v>0</v>
      </c>
      <c r="I20" s="48">
        <f t="shared" si="0"/>
        <v>67719.913882129113</v>
      </c>
      <c r="J20" s="1"/>
      <c r="K20" s="49" t="s">
        <v>23</v>
      </c>
      <c r="L20" s="50">
        <v>60806.638289328024</v>
      </c>
      <c r="M20" s="50">
        <v>112.34084183152984</v>
      </c>
      <c r="N20" s="50">
        <v>6800.6414756465665</v>
      </c>
      <c r="O20" s="50">
        <v>0</v>
      </c>
      <c r="P20" s="50">
        <v>0.29327532300000003</v>
      </c>
      <c r="Q20" s="50">
        <v>0</v>
      </c>
      <c r="R20" s="51">
        <v>0</v>
      </c>
      <c r="S20" s="52">
        <f t="shared" si="1"/>
        <v>67719.913882129113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25391.440867886478</v>
      </c>
      <c r="C21" s="43">
        <v>34062.955373873556</v>
      </c>
      <c r="D21" s="43">
        <v>11819.44370475189</v>
      </c>
      <c r="E21" s="43">
        <v>1398.1389431885718</v>
      </c>
      <c r="F21" s="43">
        <v>21650.272737051291</v>
      </c>
      <c r="G21" s="43">
        <v>0</v>
      </c>
      <c r="H21" s="53">
        <v>0</v>
      </c>
      <c r="I21" s="41">
        <f t="shared" si="0"/>
        <v>94322.251626751793</v>
      </c>
      <c r="J21" s="1"/>
      <c r="K21" s="54" t="s">
        <v>24</v>
      </c>
      <c r="L21" s="43">
        <v>25391.440867886478</v>
      </c>
      <c r="M21" s="43">
        <v>34062.955373873556</v>
      </c>
      <c r="N21" s="43">
        <v>11819.44370475189</v>
      </c>
      <c r="O21" s="43">
        <v>1398.1389431885718</v>
      </c>
      <c r="P21" s="43">
        <v>21650.272737051291</v>
      </c>
      <c r="Q21" s="43">
        <v>0</v>
      </c>
      <c r="R21" s="44">
        <v>0</v>
      </c>
      <c r="S21" s="45">
        <f t="shared" si="1"/>
        <v>94322.251626751793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185.23392758834331</v>
      </c>
      <c r="C22" s="46">
        <v>2671.895086101797</v>
      </c>
      <c r="D22" s="46">
        <v>6714.4165568031467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9571.5455704932865</v>
      </c>
      <c r="J22" s="1"/>
      <c r="K22" s="49" t="s">
        <v>22</v>
      </c>
      <c r="L22" s="50">
        <v>185.23392758834331</v>
      </c>
      <c r="M22" s="50">
        <v>2671.895086101797</v>
      </c>
      <c r="N22" s="50">
        <v>6714.4165568031467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9571.5455704932865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12244.171199338163</v>
      </c>
      <c r="C23" s="43">
        <v>9.7970209093808407</v>
      </c>
      <c r="D23" s="43">
        <v>8540.0377184609151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20794.005938708458</v>
      </c>
      <c r="J23" s="1"/>
      <c r="K23" s="55" t="s">
        <v>66</v>
      </c>
      <c r="L23" s="43">
        <v>12244.171199338163</v>
      </c>
      <c r="M23" s="43">
        <v>9.7970209093808407</v>
      </c>
      <c r="N23" s="43">
        <v>8540.0377184609151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20794.005938708458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12239.771199338164</v>
      </c>
      <c r="C24" s="56">
        <v>0</v>
      </c>
      <c r="D24" s="56">
        <v>4261.417489688085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16501.188689026247</v>
      </c>
      <c r="J24" s="1"/>
      <c r="K24" s="59" t="s">
        <v>25</v>
      </c>
      <c r="L24" s="60">
        <v>12239.366366710785</v>
      </c>
      <c r="M24" s="60">
        <v>0</v>
      </c>
      <c r="N24" s="60">
        <v>4261.417489688085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16500.78385639887</v>
      </c>
      <c r="T24" s="1">
        <f t="shared" si="2"/>
        <v>-0.40483262737689074</v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3.1249905994355629</v>
      </c>
      <c r="D25" s="63">
        <v>1364.7667099155904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1367.8917005150258</v>
      </c>
      <c r="J25" s="1"/>
      <c r="K25" s="66" t="s">
        <v>20</v>
      </c>
      <c r="L25" s="63">
        <v>0</v>
      </c>
      <c r="M25" s="63">
        <v>3.1249905994355629</v>
      </c>
      <c r="N25" s="63">
        <v>1364.7667099155904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1367.8917005150258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6.6720303099452778</v>
      </c>
      <c r="D26" s="56">
        <v>2913.8535188572409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2920.525549167186</v>
      </c>
      <c r="J26" s="1"/>
      <c r="K26" s="59" t="s">
        <v>21</v>
      </c>
      <c r="L26" s="60">
        <v>0</v>
      </c>
      <c r="M26" s="60">
        <v>6.6720303099452778</v>
      </c>
      <c r="N26" s="60">
        <v>2913.8535188572409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2920.525549167186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4.4000000000000004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4.4000000000000004</v>
      </c>
      <c r="J27" s="1"/>
      <c r="K27" s="72" t="s">
        <v>69</v>
      </c>
      <c r="L27" s="69">
        <v>4.4000000000000004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4.4000000000000004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319912.64295351965</v>
      </c>
      <c r="C28" s="75">
        <f t="shared" ref="C28:H28" si="3">SUM(C7:C23)</f>
        <v>92309.950565340681</v>
      </c>
      <c r="D28" s="75">
        <f t="shared" si="3"/>
        <v>159864.38874580903</v>
      </c>
      <c r="E28" s="75">
        <f t="shared" si="3"/>
        <v>123074.47478242105</v>
      </c>
      <c r="F28" s="75">
        <f t="shared" si="3"/>
        <v>384490.37437818968</v>
      </c>
      <c r="G28" s="75">
        <f t="shared" si="3"/>
        <v>30213.309507552134</v>
      </c>
      <c r="H28" s="76">
        <f t="shared" si="3"/>
        <v>342.79920846653232</v>
      </c>
      <c r="I28" s="41">
        <f t="shared" si="0"/>
        <v>1110207.9401412986</v>
      </c>
      <c r="J28" s="182">
        <v>1.4210438821464777E-3</v>
      </c>
      <c r="K28" s="77" t="s">
        <v>28</v>
      </c>
      <c r="L28" s="75">
        <f>SUM(L7:L23)</f>
        <v>319912.64295351965</v>
      </c>
      <c r="M28" s="75">
        <f t="shared" ref="M28:R28" si="4">SUM(M7:M23)</f>
        <v>92309.950565340681</v>
      </c>
      <c r="N28" s="75">
        <f t="shared" si="4"/>
        <v>159864.38874580903</v>
      </c>
      <c r="O28" s="75">
        <f t="shared" si="4"/>
        <v>123074.47478242105</v>
      </c>
      <c r="P28" s="75">
        <f t="shared" si="4"/>
        <v>384490.37437818968</v>
      </c>
      <c r="Q28" s="75">
        <f t="shared" si="4"/>
        <v>30213.309507552134</v>
      </c>
      <c r="R28" s="76">
        <f t="shared" si="4"/>
        <v>342.79920846653232</v>
      </c>
      <c r="S28" s="78">
        <f t="shared" si="1"/>
        <v>1110207.9401412986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0.2881556070593439</v>
      </c>
      <c r="C29" s="79">
        <f t="shared" ref="C29:I29" si="5">C28/$I28</f>
        <v>8.3146541497075038E-2</v>
      </c>
      <c r="D29" s="79">
        <f t="shared" si="5"/>
        <v>0.14399499676201447</v>
      </c>
      <c r="E29" s="79">
        <f t="shared" si="5"/>
        <v>0.11085713795809918</v>
      </c>
      <c r="F29" s="79">
        <f t="shared" si="5"/>
        <v>0.34632284680764824</v>
      </c>
      <c r="G29" s="79">
        <f t="shared" si="5"/>
        <v>2.7214099643087422E-2</v>
      </c>
      <c r="H29" s="79">
        <f t="shared" si="5"/>
        <v>3.0877027273188437E-4</v>
      </c>
      <c r="I29" s="80">
        <f t="shared" si="5"/>
        <v>1</v>
      </c>
      <c r="K29" s="81" t="s">
        <v>87</v>
      </c>
      <c r="L29" s="82">
        <f>L28/$S28</f>
        <v>0.2881556070593439</v>
      </c>
      <c r="M29" s="82">
        <f t="shared" ref="M29:S29" si="6">M28/$S28</f>
        <v>8.3146541497075038E-2</v>
      </c>
      <c r="N29" s="82">
        <f t="shared" si="6"/>
        <v>0.14399499676201447</v>
      </c>
      <c r="O29" s="82">
        <f t="shared" si="6"/>
        <v>0.11085713795809918</v>
      </c>
      <c r="P29" s="82">
        <f t="shared" si="6"/>
        <v>0.34632284680764824</v>
      </c>
      <c r="Q29" s="82">
        <f t="shared" si="6"/>
        <v>2.7214099643087422E-2</v>
      </c>
      <c r="R29" s="83">
        <f t="shared" si="6"/>
        <v>3.0877027273188437E-4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961.72686215071838</v>
      </c>
      <c r="C33" s="39">
        <v>3837.6537839745706</v>
      </c>
      <c r="D33" s="39">
        <v>5.4688163734166094E-2</v>
      </c>
      <c r="E33" s="39">
        <v>0</v>
      </c>
      <c r="F33" s="235"/>
      <c r="G33" s="39">
        <v>0</v>
      </c>
      <c r="H33" s="40">
        <v>0</v>
      </c>
      <c r="I33" s="41">
        <f>SUM(B33:H33)</f>
        <v>4799.4353342890226</v>
      </c>
      <c r="J33" s="1"/>
      <c r="K33" s="88" t="s">
        <v>7</v>
      </c>
      <c r="L33" s="39">
        <v>961.72686215071838</v>
      </c>
      <c r="M33" s="39">
        <v>3837.6537839745706</v>
      </c>
      <c r="N33" s="39">
        <v>5.4688163734166094E-2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4799.4353342890226</v>
      </c>
      <c r="T33" s="1"/>
      <c r="U33" s="91" t="s">
        <v>7</v>
      </c>
      <c r="V33" s="92">
        <v>961.72686215071838</v>
      </c>
      <c r="W33" s="92">
        <v>0</v>
      </c>
      <c r="X33" s="92">
        <v>0</v>
      </c>
      <c r="Y33" s="92">
        <v>3837.6537839745706</v>
      </c>
      <c r="Z33" s="92">
        <v>5.4688163734166094E-2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4799.4353342890226</v>
      </c>
      <c r="AJ33" s="136" t="str">
        <f>IF(ABS(S33-AI33)&gt;0.001,S33-AI33,"")</f>
        <v/>
      </c>
    </row>
    <row r="34" spans="1:36" ht="15">
      <c r="A34" s="25" t="s">
        <v>8</v>
      </c>
      <c r="B34" s="46">
        <v>3.5496305979230064E-2</v>
      </c>
      <c r="C34" s="46">
        <v>0</v>
      </c>
      <c r="D34" s="46">
        <v>1689.1340240889001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1689.1695203948793</v>
      </c>
      <c r="J34" s="1"/>
      <c r="K34" s="49" t="s">
        <v>8</v>
      </c>
      <c r="L34" s="50">
        <v>3.5496305979230064E-2</v>
      </c>
      <c r="M34" s="50">
        <v>0</v>
      </c>
      <c r="N34" s="50">
        <v>1689.1340240889001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1689.1695203948793</v>
      </c>
      <c r="T34" s="1"/>
      <c r="U34" s="96" t="s">
        <v>8</v>
      </c>
      <c r="V34" s="97">
        <v>3.5496305979230064E-2</v>
      </c>
      <c r="W34" s="97">
        <v>0</v>
      </c>
      <c r="X34" s="97">
        <v>0</v>
      </c>
      <c r="Y34" s="97">
        <v>0</v>
      </c>
      <c r="Z34" s="97">
        <v>1689.1340240889001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1689.1695203948793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2.9779733483840113E-2</v>
      </c>
      <c r="C35" s="43">
        <v>0</v>
      </c>
      <c r="D35" s="43">
        <v>6595.8136040600002</v>
      </c>
      <c r="E35" s="43">
        <v>0</v>
      </c>
      <c r="F35" s="236"/>
      <c r="G35" s="43">
        <v>0</v>
      </c>
      <c r="H35" s="53">
        <v>0</v>
      </c>
      <c r="I35" s="41">
        <f t="shared" si="7"/>
        <v>6595.8433837934845</v>
      </c>
      <c r="J35" s="1"/>
      <c r="K35" s="54" t="s">
        <v>10</v>
      </c>
      <c r="L35" s="43">
        <v>2.9779733483840113E-2</v>
      </c>
      <c r="M35" s="43">
        <v>0</v>
      </c>
      <c r="N35" s="43">
        <v>6595.8136040600002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6595.8433837934845</v>
      </c>
      <c r="T35" s="1"/>
      <c r="U35" s="100" t="s">
        <v>10</v>
      </c>
      <c r="V35" s="92">
        <v>2.9779733483840113E-2</v>
      </c>
      <c r="W35" s="92">
        <v>0</v>
      </c>
      <c r="X35" s="92">
        <v>0</v>
      </c>
      <c r="Y35" s="92">
        <v>0</v>
      </c>
      <c r="Z35" s="92">
        <v>6595.8136040600002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6595.8433837934845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259.5097621783089</v>
      </c>
      <c r="D36" s="46">
        <v>1592.6166270555461</v>
      </c>
      <c r="E36" s="46">
        <v>0</v>
      </c>
      <c r="F36" s="236"/>
      <c r="G36" s="46">
        <v>0</v>
      </c>
      <c r="H36" s="47">
        <v>0</v>
      </c>
      <c r="I36" s="48">
        <f t="shared" si="7"/>
        <v>1852.126389233855</v>
      </c>
      <c r="J36" s="1"/>
      <c r="K36" s="49" t="s">
        <v>58</v>
      </c>
      <c r="L36" s="50">
        <v>0</v>
      </c>
      <c r="M36" s="50">
        <v>259.5097621783089</v>
      </c>
      <c r="N36" s="50">
        <v>1592.6166270555461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1852.126389233855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259.5097621783089</v>
      </c>
      <c r="Z36" s="97">
        <v>1592.5937048143057</v>
      </c>
      <c r="AA36" s="97">
        <v>0</v>
      </c>
      <c r="AB36" s="97">
        <v>0</v>
      </c>
      <c r="AC36" s="98">
        <v>2.2922241240352297E-2</v>
      </c>
      <c r="AD36" s="97">
        <v>0</v>
      </c>
      <c r="AE36" s="97">
        <v>0</v>
      </c>
      <c r="AF36" s="97">
        <v>0</v>
      </c>
      <c r="AG36" s="97">
        <v>2.2922241240352297E-2</v>
      </c>
      <c r="AH36" s="97">
        <v>0</v>
      </c>
      <c r="AI36" s="99">
        <f t="shared" si="9"/>
        <v>1852.126389233855</v>
      </c>
      <c r="AJ36" t="str">
        <f t="shared" si="10"/>
        <v/>
      </c>
    </row>
    <row r="37" spans="1:36" ht="15">
      <c r="A37" s="26" t="s">
        <v>16</v>
      </c>
      <c r="B37" s="43">
        <v>2715.1636773432442</v>
      </c>
      <c r="C37" s="43">
        <v>1516.6237600228178</v>
      </c>
      <c r="D37" s="43">
        <v>1279.4497906518748</v>
      </c>
      <c r="E37" s="43">
        <v>176.86237319435909</v>
      </c>
      <c r="F37" s="236"/>
      <c r="G37" s="43">
        <v>0</v>
      </c>
      <c r="H37" s="53">
        <v>0</v>
      </c>
      <c r="I37" s="41">
        <f t="shared" si="7"/>
        <v>5688.0996012122951</v>
      </c>
      <c r="J37" s="1"/>
      <c r="K37" s="54" t="s">
        <v>16</v>
      </c>
      <c r="L37" s="43">
        <v>2715.1636773432442</v>
      </c>
      <c r="M37" s="43">
        <v>1516.6237600228178</v>
      </c>
      <c r="N37" s="43">
        <v>1279.4497906518748</v>
      </c>
      <c r="O37" s="43">
        <v>176.86237319435909</v>
      </c>
      <c r="P37" s="43">
        <v>0</v>
      </c>
      <c r="Q37" s="43">
        <v>0</v>
      </c>
      <c r="R37" s="44">
        <v>0</v>
      </c>
      <c r="S37" s="45">
        <f t="shared" si="8"/>
        <v>5688.0996012122951</v>
      </c>
      <c r="T37" s="1"/>
      <c r="U37" s="100" t="s">
        <v>16</v>
      </c>
      <c r="V37" s="92">
        <v>2700.0115939184702</v>
      </c>
      <c r="W37" s="92">
        <v>0</v>
      </c>
      <c r="X37" s="92">
        <v>0</v>
      </c>
      <c r="Y37" s="92">
        <v>1516.6237600228178</v>
      </c>
      <c r="Z37" s="92">
        <v>1180.3879756993347</v>
      </c>
      <c r="AA37" s="92">
        <v>176.86237319435909</v>
      </c>
      <c r="AB37" s="92">
        <v>0</v>
      </c>
      <c r="AC37" s="93">
        <v>114.21389837731408</v>
      </c>
      <c r="AD37" s="94">
        <v>15.152083424774151</v>
      </c>
      <c r="AE37" s="94">
        <v>0</v>
      </c>
      <c r="AF37" s="94">
        <v>0</v>
      </c>
      <c r="AG37" s="94">
        <v>99.061814952539933</v>
      </c>
      <c r="AH37" s="94">
        <v>0</v>
      </c>
      <c r="AI37" s="95">
        <f t="shared" si="9"/>
        <v>5688.099601212296</v>
      </c>
      <c r="AJ37" t="str">
        <f t="shared" si="10"/>
        <v/>
      </c>
    </row>
    <row r="38" spans="1:36" ht="15">
      <c r="A38" s="25" t="s">
        <v>15</v>
      </c>
      <c r="B38" s="46">
        <v>268.36336299976563</v>
      </c>
      <c r="C38" s="46">
        <v>61.981256595301836</v>
      </c>
      <c r="D38" s="46">
        <v>112.26470646898957</v>
      </c>
      <c r="E38" s="46">
        <v>21.141512646038503</v>
      </c>
      <c r="F38" s="236"/>
      <c r="G38" s="46">
        <v>0</v>
      </c>
      <c r="H38" s="47">
        <v>0</v>
      </c>
      <c r="I38" s="48">
        <f t="shared" si="7"/>
        <v>463.75083871009554</v>
      </c>
      <c r="J38" s="1"/>
      <c r="K38" s="49" t="s">
        <v>15</v>
      </c>
      <c r="L38" s="50">
        <v>268.36336299976563</v>
      </c>
      <c r="M38" s="50">
        <v>61.981256595301836</v>
      </c>
      <c r="N38" s="50">
        <v>112.26470646898957</v>
      </c>
      <c r="O38" s="50">
        <v>21.141512646038503</v>
      </c>
      <c r="P38" s="50">
        <v>0</v>
      </c>
      <c r="Q38" s="50">
        <v>0</v>
      </c>
      <c r="R38" s="51">
        <v>0</v>
      </c>
      <c r="S38" s="52">
        <f t="shared" si="8"/>
        <v>463.75083871009554</v>
      </c>
      <c r="T38" s="1"/>
      <c r="U38" s="96" t="s">
        <v>59</v>
      </c>
      <c r="V38" s="97">
        <v>253.2915493177112</v>
      </c>
      <c r="W38" s="97">
        <v>9.0552917229917665E-2</v>
      </c>
      <c r="X38" s="97">
        <v>0</v>
      </c>
      <c r="Y38" s="97">
        <v>61.981256595301836</v>
      </c>
      <c r="Z38" s="97">
        <v>95.503190034451904</v>
      </c>
      <c r="AA38" s="97">
        <v>18.425765298952776</v>
      </c>
      <c r="AB38" s="97">
        <v>0</v>
      </c>
      <c r="AC38" s="98">
        <v>34.458524546447947</v>
      </c>
      <c r="AD38" s="97">
        <v>14.981260764824549</v>
      </c>
      <c r="AE38" s="97">
        <v>0</v>
      </c>
      <c r="AF38" s="97">
        <v>0</v>
      </c>
      <c r="AG38" s="97">
        <v>16.761516434537668</v>
      </c>
      <c r="AH38" s="97">
        <v>2.7157473470857285</v>
      </c>
      <c r="AI38" s="99">
        <f t="shared" si="9"/>
        <v>463.75083871009565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2.6805397654046947</v>
      </c>
      <c r="E39" s="43">
        <v>8836.6459816172828</v>
      </c>
      <c r="F39" s="236"/>
      <c r="G39" s="43">
        <v>0</v>
      </c>
      <c r="H39" s="53">
        <v>0</v>
      </c>
      <c r="I39" s="41">
        <f t="shared" si="7"/>
        <v>8839.3265213826871</v>
      </c>
      <c r="J39" s="1"/>
      <c r="K39" s="54" t="s">
        <v>60</v>
      </c>
      <c r="L39" s="43">
        <v>0</v>
      </c>
      <c r="M39" s="43">
        <v>0</v>
      </c>
      <c r="N39" s="43">
        <v>2.6805397654046947</v>
      </c>
      <c r="O39" s="43">
        <v>8836.6459816172828</v>
      </c>
      <c r="P39" s="43">
        <v>16310.338416638824</v>
      </c>
      <c r="Q39" s="43">
        <v>0</v>
      </c>
      <c r="R39" s="44">
        <v>0</v>
      </c>
      <c r="S39" s="45">
        <f t="shared" si="8"/>
        <v>25149.664938021509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5994.4609045755196</v>
      </c>
      <c r="AB39" s="92">
        <v>16310.338416638824</v>
      </c>
      <c r="AC39" s="93">
        <v>2844.8656168071693</v>
      </c>
      <c r="AD39" s="92">
        <v>0</v>
      </c>
      <c r="AE39" s="92">
        <v>2.1828563306492841</v>
      </c>
      <c r="AF39" s="92">
        <v>0</v>
      </c>
      <c r="AG39" s="92">
        <v>2.6805397654046947</v>
      </c>
      <c r="AH39" s="92">
        <v>2840.0022207111156</v>
      </c>
      <c r="AI39" s="95">
        <f t="shared" si="9"/>
        <v>25149.664938021513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2.1750089910253248E-2</v>
      </c>
      <c r="D40" s="46">
        <v>0</v>
      </c>
      <c r="E40" s="46">
        <v>75.808128240090312</v>
      </c>
      <c r="F40" s="236"/>
      <c r="G40" s="46">
        <v>0</v>
      </c>
      <c r="H40" s="47">
        <v>0</v>
      </c>
      <c r="I40" s="48">
        <f t="shared" si="7"/>
        <v>75.829878330000568</v>
      </c>
      <c r="J40" s="1"/>
      <c r="K40" s="49" t="s">
        <v>12</v>
      </c>
      <c r="L40" s="50">
        <v>0</v>
      </c>
      <c r="M40" s="50">
        <v>2.1750089910253248E-2</v>
      </c>
      <c r="N40" s="50">
        <v>0</v>
      </c>
      <c r="O40" s="50">
        <v>75.808128240090312</v>
      </c>
      <c r="P40" s="50">
        <v>614.23071162713245</v>
      </c>
      <c r="Q40" s="50">
        <v>0</v>
      </c>
      <c r="R40" s="51">
        <v>0</v>
      </c>
      <c r="S40" s="52">
        <f t="shared" si="8"/>
        <v>690.06058995713306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2.1750089910253248E-2</v>
      </c>
      <c r="Z40" s="97">
        <v>0</v>
      </c>
      <c r="AA40" s="97">
        <v>62.028456382870587</v>
      </c>
      <c r="AB40" s="97">
        <v>614.23071162713245</v>
      </c>
      <c r="AC40" s="98">
        <v>13.779671857219725</v>
      </c>
      <c r="AD40" s="97">
        <v>0</v>
      </c>
      <c r="AE40" s="97">
        <v>0</v>
      </c>
      <c r="AF40" s="97">
        <v>0</v>
      </c>
      <c r="AG40" s="97">
        <v>0</v>
      </c>
      <c r="AH40" s="97">
        <v>13.779671857219725</v>
      </c>
      <c r="AI40" s="99">
        <f t="shared" si="9"/>
        <v>690.06058995713295</v>
      </c>
      <c r="AJ40" t="str">
        <f t="shared" si="10"/>
        <v/>
      </c>
    </row>
    <row r="41" spans="1:36" ht="15">
      <c r="A41" s="26" t="s">
        <v>61</v>
      </c>
      <c r="B41" s="43">
        <v>0.82467684991286561</v>
      </c>
      <c r="C41" s="43">
        <v>0</v>
      </c>
      <c r="D41" s="43">
        <v>6.682885780342966</v>
      </c>
      <c r="E41" s="43">
        <v>0.30008499763348306</v>
      </c>
      <c r="F41" s="236"/>
      <c r="G41" s="43">
        <v>0</v>
      </c>
      <c r="H41" s="53">
        <v>0</v>
      </c>
      <c r="I41" s="41">
        <f t="shared" si="7"/>
        <v>7.807647627889315</v>
      </c>
      <c r="J41" s="1"/>
      <c r="K41" s="54" t="s">
        <v>61</v>
      </c>
      <c r="L41" s="43">
        <v>0.82467684991286561</v>
      </c>
      <c r="M41" s="43">
        <v>0</v>
      </c>
      <c r="N41" s="43">
        <v>6.682885780342966</v>
      </c>
      <c r="O41" s="43">
        <v>0.30008499763348306</v>
      </c>
      <c r="P41" s="43">
        <v>0</v>
      </c>
      <c r="Q41" s="43">
        <v>0</v>
      </c>
      <c r="R41" s="44">
        <v>0</v>
      </c>
      <c r="S41" s="45">
        <f t="shared" si="8"/>
        <v>7.807647627889315</v>
      </c>
      <c r="T41" s="1"/>
      <c r="U41" s="100" t="s">
        <v>61</v>
      </c>
      <c r="V41" s="92">
        <v>0</v>
      </c>
      <c r="W41" s="92">
        <v>0</v>
      </c>
      <c r="X41" s="92">
        <v>0</v>
      </c>
      <c r="Y41" s="92">
        <v>0</v>
      </c>
      <c r="Z41" s="92">
        <v>6.682885780342966</v>
      </c>
      <c r="AA41" s="92">
        <v>0</v>
      </c>
      <c r="AB41" s="92">
        <v>0</v>
      </c>
      <c r="AC41" s="93">
        <v>1.1247618475463488</v>
      </c>
      <c r="AD41" s="92">
        <v>0.82467684991286561</v>
      </c>
      <c r="AE41" s="92">
        <v>0</v>
      </c>
      <c r="AF41" s="92">
        <v>0</v>
      </c>
      <c r="AG41" s="92">
        <v>0</v>
      </c>
      <c r="AH41" s="92">
        <v>0.30008499763348306</v>
      </c>
      <c r="AI41" s="95">
        <f t="shared" si="9"/>
        <v>7.807647627889315</v>
      </c>
      <c r="AJ41" t="str">
        <f t="shared" si="10"/>
        <v/>
      </c>
    </row>
    <row r="42" spans="1:36" ht="15">
      <c r="A42" s="25" t="s">
        <v>17</v>
      </c>
      <c r="B42" s="46">
        <v>221.76109820990635</v>
      </c>
      <c r="C42" s="46">
        <v>54.564642463064708</v>
      </c>
      <c r="D42" s="46">
        <v>655.30471511587973</v>
      </c>
      <c r="E42" s="46">
        <v>347.18925790321987</v>
      </c>
      <c r="F42" s="236"/>
      <c r="G42" s="46">
        <v>0</v>
      </c>
      <c r="H42" s="47">
        <v>0</v>
      </c>
      <c r="I42" s="48">
        <f t="shared" si="7"/>
        <v>1278.8197136920708</v>
      </c>
      <c r="J42" s="1"/>
      <c r="K42" s="49" t="s">
        <v>17</v>
      </c>
      <c r="L42" s="50">
        <v>221.76109820990635</v>
      </c>
      <c r="M42" s="50">
        <v>54.564642463064708</v>
      </c>
      <c r="N42" s="50">
        <v>655.30471511587973</v>
      </c>
      <c r="O42" s="50">
        <v>347.18925790321987</v>
      </c>
      <c r="P42" s="50">
        <v>6.2114325229210046</v>
      </c>
      <c r="Q42" s="50">
        <v>0</v>
      </c>
      <c r="R42" s="51">
        <v>0</v>
      </c>
      <c r="S42" s="52">
        <f t="shared" si="8"/>
        <v>1285.0311462149918</v>
      </c>
      <c r="T42" s="1"/>
      <c r="U42" s="96" t="s">
        <v>17</v>
      </c>
      <c r="V42" s="97">
        <v>215.46136165491441</v>
      </c>
      <c r="W42" s="97">
        <v>5.0432114543887536</v>
      </c>
      <c r="X42" s="97">
        <v>0</v>
      </c>
      <c r="Y42" s="97">
        <v>54.564642463064708</v>
      </c>
      <c r="Z42" s="97">
        <v>652.42616286875943</v>
      </c>
      <c r="AA42" s="97">
        <v>5.8578826166538054</v>
      </c>
      <c r="AB42" s="97">
        <v>6.2114325229210046</v>
      </c>
      <c r="AC42" s="98">
        <v>345.46645263428962</v>
      </c>
      <c r="AD42" s="97">
        <v>1.2565251006031819</v>
      </c>
      <c r="AE42" s="97">
        <v>0</v>
      </c>
      <c r="AF42" s="97">
        <v>0</v>
      </c>
      <c r="AG42" s="97">
        <v>2.8785522471204197</v>
      </c>
      <c r="AH42" s="97">
        <v>341.33137528656601</v>
      </c>
      <c r="AI42" s="99">
        <f t="shared" si="9"/>
        <v>1285.0311462149916</v>
      </c>
      <c r="AJ42" t="str">
        <f t="shared" si="10"/>
        <v/>
      </c>
    </row>
    <row r="43" spans="1:36" ht="15">
      <c r="A43" s="26" t="s">
        <v>19</v>
      </c>
      <c r="B43" s="43">
        <v>16929.063928560467</v>
      </c>
      <c r="C43" s="43">
        <v>43639.524225442823</v>
      </c>
      <c r="D43" s="43">
        <v>44896.143216936893</v>
      </c>
      <c r="E43" s="43">
        <v>4551.7502376151242</v>
      </c>
      <c r="F43" s="236"/>
      <c r="G43" s="43">
        <v>0</v>
      </c>
      <c r="H43" s="53">
        <v>0</v>
      </c>
      <c r="I43" s="41">
        <f t="shared" si="7"/>
        <v>110016.4816085553</v>
      </c>
      <c r="J43" s="1"/>
      <c r="K43" s="54" t="s">
        <v>19</v>
      </c>
      <c r="L43" s="43">
        <v>16929.063928560467</v>
      </c>
      <c r="M43" s="43">
        <v>43639.524225442823</v>
      </c>
      <c r="N43" s="43">
        <v>44896.143216936893</v>
      </c>
      <c r="O43" s="43">
        <v>4551.7502376151242</v>
      </c>
      <c r="P43" s="43">
        <v>2.1067489035227536</v>
      </c>
      <c r="Q43" s="43">
        <v>0</v>
      </c>
      <c r="R43" s="44">
        <v>0</v>
      </c>
      <c r="S43" s="45">
        <f t="shared" si="8"/>
        <v>110018.58835745882</v>
      </c>
      <c r="T43" s="1"/>
      <c r="U43" s="100" t="s">
        <v>89</v>
      </c>
      <c r="V43" s="92">
        <v>16318.023590204612</v>
      </c>
      <c r="W43" s="92">
        <v>0</v>
      </c>
      <c r="X43" s="92">
        <v>0</v>
      </c>
      <c r="Y43" s="92">
        <v>43639.524225442823</v>
      </c>
      <c r="Z43" s="92">
        <v>41541.506128726076</v>
      </c>
      <c r="AA43" s="92">
        <v>3277.7593793348874</v>
      </c>
      <c r="AB43" s="92">
        <v>2.1067489035227536</v>
      </c>
      <c r="AC43" s="93">
        <v>5239.6682848469081</v>
      </c>
      <c r="AD43" s="92">
        <v>611.04033835585733</v>
      </c>
      <c r="AE43" s="92">
        <v>126.32461446130567</v>
      </c>
      <c r="AF43" s="92">
        <v>0</v>
      </c>
      <c r="AG43" s="92">
        <v>3354.6370882108149</v>
      </c>
      <c r="AH43" s="92">
        <v>1147.666243818931</v>
      </c>
      <c r="AI43" s="95">
        <f t="shared" si="9"/>
        <v>110018.58835745882</v>
      </c>
      <c r="AJ43" t="str">
        <f t="shared" si="10"/>
        <v/>
      </c>
    </row>
    <row r="44" spans="1:36" ht="15">
      <c r="A44" s="25" t="s">
        <v>27</v>
      </c>
      <c r="B44" s="46">
        <v>3839.5062378734456</v>
      </c>
      <c r="C44" s="46">
        <v>903.06041341795253</v>
      </c>
      <c r="D44" s="46">
        <v>12931.939334352883</v>
      </c>
      <c r="E44" s="46">
        <v>73763.517453233406</v>
      </c>
      <c r="F44" s="236"/>
      <c r="G44" s="46">
        <v>6380.6763711578687</v>
      </c>
      <c r="H44" s="47">
        <v>329.39390436376004</v>
      </c>
      <c r="I44" s="48">
        <f t="shared" si="7"/>
        <v>98148.093714399321</v>
      </c>
      <c r="J44" s="1"/>
      <c r="K44" s="49" t="s">
        <v>27</v>
      </c>
      <c r="L44" s="50">
        <v>3839.5062378734456</v>
      </c>
      <c r="M44" s="50">
        <v>903.06041341795253</v>
      </c>
      <c r="N44" s="50">
        <v>12931.939334352883</v>
      </c>
      <c r="O44" s="50">
        <v>73763.517453233406</v>
      </c>
      <c r="P44" s="50">
        <v>60.778280547482694</v>
      </c>
      <c r="Q44" s="50">
        <v>6380.6763711578687</v>
      </c>
      <c r="R44" s="51">
        <v>329.39390436376004</v>
      </c>
      <c r="S44" s="52">
        <f t="shared" si="8"/>
        <v>98208.871994946807</v>
      </c>
      <c r="T44" s="1"/>
      <c r="U44" s="96" t="s">
        <v>27</v>
      </c>
      <c r="V44" s="97">
        <v>1445.6480692047201</v>
      </c>
      <c r="W44" s="97">
        <v>2172.4922103554104</v>
      </c>
      <c r="X44" s="97">
        <v>6380.6763711578687</v>
      </c>
      <c r="Y44" s="97">
        <v>903.06041341795253</v>
      </c>
      <c r="Z44" s="97">
        <v>12868.806321433496</v>
      </c>
      <c r="AA44" s="97">
        <v>71732.099345121635</v>
      </c>
      <c r="AB44" s="97">
        <v>60.778280547482694</v>
      </c>
      <c r="AC44" s="98">
        <v>2645.310983708227</v>
      </c>
      <c r="AD44" s="97">
        <v>221.36595831331579</v>
      </c>
      <c r="AE44" s="97">
        <v>1431.4412803245712</v>
      </c>
      <c r="AF44" s="97">
        <v>329.39390436376004</v>
      </c>
      <c r="AG44" s="97">
        <v>63.133012919385109</v>
      </c>
      <c r="AH44" s="97">
        <v>599.97682778719513</v>
      </c>
      <c r="AI44" s="99">
        <f t="shared" si="9"/>
        <v>98208.871994946792</v>
      </c>
      <c r="AJ44" t="str">
        <f t="shared" si="10"/>
        <v/>
      </c>
    </row>
    <row r="45" spans="1:36" ht="15">
      <c r="A45" s="26" t="s">
        <v>26</v>
      </c>
      <c r="B45" s="43">
        <v>4738.6772119288726</v>
      </c>
      <c r="C45" s="43">
        <v>2854.217573103178</v>
      </c>
      <c r="D45" s="43">
        <v>4092.5843513721798</v>
      </c>
      <c r="E45" s="43">
        <v>0</v>
      </c>
      <c r="F45" s="236"/>
      <c r="G45" s="43">
        <v>0</v>
      </c>
      <c r="H45" s="53">
        <v>0</v>
      </c>
      <c r="I45" s="41">
        <f t="shared" si="7"/>
        <v>11685.47913640423</v>
      </c>
      <c r="J45" s="1"/>
      <c r="K45" s="54" t="s">
        <v>26</v>
      </c>
      <c r="L45" s="43">
        <v>4738.6772119288726</v>
      </c>
      <c r="M45" s="43">
        <v>2854.217573103178</v>
      </c>
      <c r="N45" s="43">
        <v>4092.5843513721798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11685.47913640423</v>
      </c>
      <c r="T45" s="1"/>
      <c r="U45" s="100" t="s">
        <v>26</v>
      </c>
      <c r="V45" s="92">
        <v>4620.6912447725163</v>
      </c>
      <c r="W45" s="92">
        <v>68.214250125990858</v>
      </c>
      <c r="X45" s="92">
        <v>0</v>
      </c>
      <c r="Y45" s="92">
        <v>2854.217573103178</v>
      </c>
      <c r="Z45" s="92">
        <v>1436.2032007965065</v>
      </c>
      <c r="AA45" s="92">
        <v>0</v>
      </c>
      <c r="AB45" s="92">
        <v>0</v>
      </c>
      <c r="AC45" s="93">
        <v>2706.1528676060389</v>
      </c>
      <c r="AD45" s="92">
        <v>49.771717030365387</v>
      </c>
      <c r="AE45" s="92">
        <v>0</v>
      </c>
      <c r="AF45" s="92">
        <v>0</v>
      </c>
      <c r="AG45" s="92">
        <v>2656.381150575673</v>
      </c>
      <c r="AH45" s="92">
        <v>0</v>
      </c>
      <c r="AI45" s="95">
        <f t="shared" si="9"/>
        <v>11685.47913640423</v>
      </c>
      <c r="AJ45" t="str">
        <f t="shared" si="10"/>
        <v/>
      </c>
    </row>
    <row r="46" spans="1:36" ht="15">
      <c r="A46" s="25" t="s">
        <v>23</v>
      </c>
      <c r="B46" s="46">
        <v>0</v>
      </c>
      <c r="C46" s="46">
        <v>0</v>
      </c>
      <c r="D46" s="46">
        <v>0</v>
      </c>
      <c r="E46" s="46">
        <v>0</v>
      </c>
      <c r="F46" s="236"/>
      <c r="G46" s="46">
        <v>0</v>
      </c>
      <c r="H46" s="47">
        <v>0</v>
      </c>
      <c r="I46" s="48">
        <f t="shared" si="7"/>
        <v>0</v>
      </c>
      <c r="J46" s="1"/>
      <c r="K46" s="49" t="s">
        <v>23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0</v>
      </c>
      <c r="T46" s="1"/>
      <c r="U46" s="96" t="s">
        <v>62</v>
      </c>
      <c r="V46" s="97">
        <v>0</v>
      </c>
      <c r="W46" s="97">
        <v>0</v>
      </c>
      <c r="X46" s="97">
        <v>0</v>
      </c>
      <c r="Y46" s="97">
        <v>0</v>
      </c>
      <c r="Z46" s="97">
        <v>0</v>
      </c>
      <c r="AA46" s="97">
        <v>0</v>
      </c>
      <c r="AB46" s="97">
        <v>0</v>
      </c>
      <c r="AC46" s="98">
        <v>0</v>
      </c>
      <c r="AD46" s="97">
        <v>0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0</v>
      </c>
      <c r="AJ46" t="str">
        <f t="shared" si="10"/>
        <v/>
      </c>
    </row>
    <row r="47" spans="1:36" ht="15">
      <c r="A47" s="26" t="s">
        <v>24</v>
      </c>
      <c r="B47" s="43">
        <v>7793.4990687909021</v>
      </c>
      <c r="C47" s="43">
        <v>34062.955373873556</v>
      </c>
      <c r="D47" s="43">
        <v>9050.2525042222242</v>
      </c>
      <c r="E47" s="43">
        <v>1383.187753698094</v>
      </c>
      <c r="F47" s="236"/>
      <c r="G47" s="43">
        <v>0</v>
      </c>
      <c r="H47" s="53">
        <v>0</v>
      </c>
      <c r="I47" s="41">
        <f t="shared" si="7"/>
        <v>52289.89470058478</v>
      </c>
      <c r="J47" s="1"/>
      <c r="K47" s="54" t="s">
        <v>24</v>
      </c>
      <c r="L47" s="43">
        <v>7793.4990687909021</v>
      </c>
      <c r="M47" s="43">
        <v>34062.955373873556</v>
      </c>
      <c r="N47" s="43">
        <v>9050.2525042222242</v>
      </c>
      <c r="O47" s="43">
        <v>1383.187753698094</v>
      </c>
      <c r="P47" s="43">
        <v>1460.223037694301</v>
      </c>
      <c r="Q47" s="43">
        <v>0</v>
      </c>
      <c r="R47" s="44">
        <v>0</v>
      </c>
      <c r="S47" s="45">
        <f t="shared" si="8"/>
        <v>53750.117738279085</v>
      </c>
      <c r="T47" s="1"/>
      <c r="U47" s="100" t="s">
        <v>24</v>
      </c>
      <c r="V47" s="92">
        <v>7772.7691591799576</v>
      </c>
      <c r="W47" s="92">
        <v>0</v>
      </c>
      <c r="X47" s="92">
        <v>0</v>
      </c>
      <c r="Y47" s="92">
        <v>34062.955373873556</v>
      </c>
      <c r="Z47" s="92">
        <v>6976.4327817589483</v>
      </c>
      <c r="AA47" s="92">
        <v>0</v>
      </c>
      <c r="AB47" s="92">
        <v>1460.223037694301</v>
      </c>
      <c r="AC47" s="93">
        <v>3477.737385772316</v>
      </c>
      <c r="AD47" s="92">
        <v>20.72990961094624</v>
      </c>
      <c r="AE47" s="92">
        <v>0</v>
      </c>
      <c r="AF47" s="92">
        <v>0</v>
      </c>
      <c r="AG47" s="92">
        <v>2073.8197224632759</v>
      </c>
      <c r="AH47" s="92">
        <v>1383.187753698094</v>
      </c>
      <c r="AI47" s="95">
        <f t="shared" si="9"/>
        <v>53750.117738279085</v>
      </c>
      <c r="AJ47" t="str">
        <f t="shared" si="10"/>
        <v/>
      </c>
    </row>
    <row r="48" spans="1:36" ht="15">
      <c r="A48" s="25" t="s">
        <v>22</v>
      </c>
      <c r="B48" s="46">
        <v>185.23392758834331</v>
      </c>
      <c r="C48" s="46">
        <v>2671.895086101797</v>
      </c>
      <c r="D48" s="46">
        <v>6714.4165568031467</v>
      </c>
      <c r="E48" s="46">
        <v>0</v>
      </c>
      <c r="F48" s="236"/>
      <c r="G48" s="46">
        <v>0</v>
      </c>
      <c r="H48" s="47">
        <v>0</v>
      </c>
      <c r="I48" s="48">
        <f t="shared" si="7"/>
        <v>9571.5455704932865</v>
      </c>
      <c r="J48" s="1"/>
      <c r="K48" s="49" t="s">
        <v>22</v>
      </c>
      <c r="L48" s="50">
        <v>185.23392758834331</v>
      </c>
      <c r="M48" s="50">
        <v>2671.895086101797</v>
      </c>
      <c r="N48" s="50">
        <v>6714.4165568031467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9571.5455704932865</v>
      </c>
      <c r="T48" s="1"/>
      <c r="U48" s="96" t="s">
        <v>63</v>
      </c>
      <c r="V48" s="97">
        <v>185.23392758834331</v>
      </c>
      <c r="W48" s="97">
        <v>0</v>
      </c>
      <c r="X48" s="97">
        <v>0</v>
      </c>
      <c r="Y48" s="97">
        <v>2671.895086101797</v>
      </c>
      <c r="Z48" s="97">
        <v>6714.4165568031467</v>
      </c>
      <c r="AA48" s="97">
        <v>0</v>
      </c>
      <c r="AB48" s="97">
        <v>0</v>
      </c>
      <c r="AC48" s="98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9">
        <f t="shared" si="9"/>
        <v>9571.5455704932865</v>
      </c>
      <c r="AJ48" t="str">
        <f t="shared" si="10"/>
        <v/>
      </c>
    </row>
    <row r="49" spans="1:36" ht="15">
      <c r="A49" s="27" t="s">
        <v>66</v>
      </c>
      <c r="B49" s="43">
        <v>164.21185861787694</v>
      </c>
      <c r="C49" s="43">
        <v>9.7970209093808407</v>
      </c>
      <c r="D49" s="43">
        <v>4278.6202287728311</v>
      </c>
      <c r="E49" s="43">
        <v>0</v>
      </c>
      <c r="F49" s="236"/>
      <c r="G49" s="43">
        <v>0</v>
      </c>
      <c r="H49" s="53">
        <v>0</v>
      </c>
      <c r="I49" s="41">
        <f t="shared" si="7"/>
        <v>4452.6291083000888</v>
      </c>
      <c r="J49" s="1"/>
      <c r="K49" s="55" t="s">
        <v>66</v>
      </c>
      <c r="L49" s="43">
        <v>164.21185861787694</v>
      </c>
      <c r="M49" s="43">
        <v>9.7970209093808407</v>
      </c>
      <c r="N49" s="43">
        <v>4278.6202287728311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4452.6291083000888</v>
      </c>
      <c r="T49" s="1"/>
      <c r="U49" s="101" t="s">
        <v>64</v>
      </c>
      <c r="V49" s="92">
        <v>164.21185861787694</v>
      </c>
      <c r="W49" s="92">
        <v>0</v>
      </c>
      <c r="X49" s="92">
        <v>0</v>
      </c>
      <c r="Y49" s="92">
        <v>9.7970209093808407</v>
      </c>
      <c r="Z49" s="92">
        <v>4278.6202287728311</v>
      </c>
      <c r="AA49" s="92">
        <v>0</v>
      </c>
      <c r="AB49" s="92">
        <v>0</v>
      </c>
      <c r="AC49" s="93">
        <v>0</v>
      </c>
      <c r="AD49" s="94">
        <v>0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4452.6291083000888</v>
      </c>
      <c r="AJ49" t="str">
        <f t="shared" si="10"/>
        <v/>
      </c>
    </row>
    <row r="50" spans="1:36">
      <c r="A50" s="28" t="s">
        <v>25</v>
      </c>
      <c r="B50" s="56">
        <v>164.21185861787694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164.21185861787694</v>
      </c>
      <c r="J50" s="1"/>
      <c r="K50" s="59" t="s">
        <v>25</v>
      </c>
      <c r="L50" s="60">
        <v>163.80702599049877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163.80702599049877</v>
      </c>
      <c r="T50" s="1"/>
      <c r="U50" s="102" t="s">
        <v>68</v>
      </c>
      <c r="V50" s="103">
        <v>159.40043146408743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159.40043146408743</v>
      </c>
      <c r="AJ50">
        <f>IF(ABS(S50-AI50)&gt;0.2,S50-AI50,"")</f>
        <v>4.4065945264113395</v>
      </c>
    </row>
    <row r="51" spans="1:36">
      <c r="A51" s="29" t="s">
        <v>20</v>
      </c>
      <c r="B51" s="63">
        <v>0</v>
      </c>
      <c r="C51" s="63">
        <v>3.1249905994355629</v>
      </c>
      <c r="D51" s="63">
        <v>1364.7667099155904</v>
      </c>
      <c r="E51" s="63">
        <v>0</v>
      </c>
      <c r="F51" s="236"/>
      <c r="G51" s="63">
        <v>0</v>
      </c>
      <c r="H51" s="64">
        <v>0</v>
      </c>
      <c r="I51" s="65">
        <f t="shared" si="7"/>
        <v>1367.8917005150258</v>
      </c>
      <c r="J51" s="1"/>
      <c r="K51" s="66" t="s">
        <v>20</v>
      </c>
      <c r="L51" s="63">
        <v>0</v>
      </c>
      <c r="M51" s="63">
        <v>3.1249905994355629</v>
      </c>
      <c r="N51" s="63">
        <v>1364.7667099155904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1367.8917005150258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3.1249905994355629</v>
      </c>
      <c r="Z51" s="107">
        <v>1364.7667099155904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1367.8917005150258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6.6720303099452778</v>
      </c>
      <c r="D52" s="56">
        <v>2913.8535188572409</v>
      </c>
      <c r="E52" s="56">
        <v>0</v>
      </c>
      <c r="F52" s="236"/>
      <c r="G52" s="56">
        <v>0</v>
      </c>
      <c r="H52" s="57">
        <v>0</v>
      </c>
      <c r="I52" s="58">
        <f t="shared" si="7"/>
        <v>2920.525549167186</v>
      </c>
      <c r="J52" s="1"/>
      <c r="K52" s="59" t="s">
        <v>21</v>
      </c>
      <c r="L52" s="60">
        <v>0</v>
      </c>
      <c r="M52" s="60">
        <v>6.6720303099452778</v>
      </c>
      <c r="N52" s="60">
        <v>2913.8535188572409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2920.525549167186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6.6720303099452778</v>
      </c>
      <c r="Z52" s="103">
        <v>2913.8535188572409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2920.525549167186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37818.097186952917</v>
      </c>
      <c r="C54" s="75">
        <f t="shared" ref="C54:H54" si="11">SUM(C33:C49)</f>
        <v>89871.804648172649</v>
      </c>
      <c r="D54" s="75">
        <f t="shared" si="11"/>
        <v>93897.957773610833</v>
      </c>
      <c r="E54" s="75">
        <f t="shared" si="11"/>
        <v>89156.40278314524</v>
      </c>
      <c r="F54" s="75">
        <f t="shared" si="11"/>
        <v>0</v>
      </c>
      <c r="G54" s="75">
        <f t="shared" si="11"/>
        <v>6380.6763711578687</v>
      </c>
      <c r="H54" s="76">
        <f t="shared" si="11"/>
        <v>329.39390436376004</v>
      </c>
      <c r="I54" s="167">
        <f t="shared" si="7"/>
        <v>317454.33266740327</v>
      </c>
      <c r="J54" s="1" t="str">
        <f>+IF(ABS(SUM(I33:I49)-I54)&gt;0.0001,ABS(SUM(I33:I49)-I54),"")</f>
        <v/>
      </c>
      <c r="K54" s="77" t="s">
        <v>28</v>
      </c>
      <c r="L54" s="75">
        <f>SUM(L33:L49)</f>
        <v>37818.097186952917</v>
      </c>
      <c r="M54" s="75">
        <f t="shared" ref="M54:R54" si="12">SUM(M33:M49)</f>
        <v>89871.804648172649</v>
      </c>
      <c r="N54" s="75">
        <f t="shared" si="12"/>
        <v>93897.957773610833</v>
      </c>
      <c r="O54" s="75">
        <f t="shared" si="12"/>
        <v>89156.40278314524</v>
      </c>
      <c r="P54" s="75">
        <f t="shared" si="12"/>
        <v>18453.888627934182</v>
      </c>
      <c r="Q54" s="75">
        <f t="shared" si="12"/>
        <v>6380.6763711578687</v>
      </c>
      <c r="R54" s="76">
        <f t="shared" si="12"/>
        <v>329.39390436376004</v>
      </c>
      <c r="S54" s="78">
        <f t="shared" si="8"/>
        <v>335908.22129533743</v>
      </c>
      <c r="T54" s="1" t="str">
        <f>+IF(ABS(SUM(S33:S49)-S54)&gt;0.0001,ABS(SUM(S33:S49)-S54),"")</f>
        <v/>
      </c>
      <c r="U54" s="110" t="s">
        <v>65</v>
      </c>
      <c r="V54" s="111">
        <f>SUM(V33:V49)</f>
        <v>34637.134492649297</v>
      </c>
      <c r="W54" s="111">
        <f t="shared" ref="W54:AH54" si="13">SUM(W33:W49)</f>
        <v>2245.8402248530201</v>
      </c>
      <c r="X54" s="111">
        <f t="shared" si="13"/>
        <v>6380.6763711578687</v>
      </c>
      <c r="Y54" s="111">
        <f t="shared" si="13"/>
        <v>89871.804648172649</v>
      </c>
      <c r="Z54" s="111">
        <f t="shared" si="13"/>
        <v>85628.581453800842</v>
      </c>
      <c r="AA54" s="111">
        <f t="shared" si="13"/>
        <v>81267.494106524886</v>
      </c>
      <c r="AB54" s="111">
        <f t="shared" si="13"/>
        <v>18453.888627934182</v>
      </c>
      <c r="AC54" s="111">
        <f t="shared" si="13"/>
        <v>17422.801370244717</v>
      </c>
      <c r="AD54" s="112">
        <f t="shared" si="13"/>
        <v>935.12246945059951</v>
      </c>
      <c r="AE54" s="112">
        <f t="shared" si="13"/>
        <v>1559.9487511165262</v>
      </c>
      <c r="AF54" s="112">
        <f t="shared" si="13"/>
        <v>329.39390436376004</v>
      </c>
      <c r="AG54" s="112">
        <f t="shared" si="13"/>
        <v>8269.3763198099914</v>
      </c>
      <c r="AH54" s="112">
        <f t="shared" si="13"/>
        <v>6328.9599255038411</v>
      </c>
      <c r="AI54" s="113">
        <f t="shared" si="9"/>
        <v>335908.22129533743</v>
      </c>
      <c r="AJ54" t="str">
        <f t="shared" si="10"/>
        <v/>
      </c>
    </row>
    <row r="55" spans="1:36" ht="15" thickBot="1">
      <c r="A55" s="32" t="s">
        <v>87</v>
      </c>
      <c r="B55" s="114">
        <f>B54/$I54</f>
        <v>0.11912925197519643</v>
      </c>
      <c r="C55" s="114">
        <f t="shared" ref="C55:I55" si="14">C54/$I54</f>
        <v>0.28310152169928421</v>
      </c>
      <c r="D55" s="114">
        <f t="shared" si="14"/>
        <v>0.29578414313843265</v>
      </c>
      <c r="E55" s="114">
        <f t="shared" si="14"/>
        <v>0.28084796334014556</v>
      </c>
      <c r="F55" s="114">
        <f t="shared" si="14"/>
        <v>0</v>
      </c>
      <c r="G55" s="114">
        <f t="shared" si="14"/>
        <v>2.009950948706345E-2</v>
      </c>
      <c r="H55" s="115">
        <f t="shared" si="14"/>
        <v>1.0376103598777021E-3</v>
      </c>
      <c r="I55" s="116">
        <f t="shared" si="14"/>
        <v>1</v>
      </c>
      <c r="K55" s="81" t="s">
        <v>87</v>
      </c>
      <c r="L55" s="82">
        <f>L54/$S54</f>
        <v>0.11258461326465263</v>
      </c>
      <c r="M55" s="82">
        <f t="shared" ref="M55:S55" si="15">M54/$S54</f>
        <v>0.26754869023927674</v>
      </c>
      <c r="N55" s="82">
        <f t="shared" si="15"/>
        <v>0.27953456277884253</v>
      </c>
      <c r="O55" s="82">
        <f t="shared" si="15"/>
        <v>0.26541893627770752</v>
      </c>
      <c r="P55" s="82">
        <f t="shared" si="15"/>
        <v>5.493729375474006E-2</v>
      </c>
      <c r="Q55" s="82">
        <f t="shared" si="15"/>
        <v>1.8995296830046464E-2</v>
      </c>
      <c r="R55" s="83">
        <f t="shared" si="15"/>
        <v>9.8060685473413934E-4</v>
      </c>
      <c r="S55" s="84">
        <f t="shared" si="15"/>
        <v>1</v>
      </c>
      <c r="U55" s="117" t="s">
        <v>87</v>
      </c>
      <c r="V55" s="118">
        <f>V54/$I54</f>
        <v>0.10910903058594763</v>
      </c>
      <c r="W55" s="118">
        <f t="shared" ref="W55:AC55" si="16">W54/$I54</f>
        <v>7.0745300780190824E-3</v>
      </c>
      <c r="X55" s="118">
        <f t="shared" si="16"/>
        <v>2.009950948706345E-2</v>
      </c>
      <c r="Y55" s="118">
        <f t="shared" si="16"/>
        <v>0.28310152169928421</v>
      </c>
      <c r="Z55" s="118">
        <f t="shared" si="16"/>
        <v>0.26973511665223943</v>
      </c>
      <c r="AA55" s="118">
        <f t="shared" si="16"/>
        <v>0.25599743252415708</v>
      </c>
      <c r="AB55" s="118">
        <f t="shared" si="16"/>
        <v>5.8130845066362069E-2</v>
      </c>
      <c r="AC55" s="118">
        <f t="shared" si="16"/>
        <v>5.4882858973289164E-2</v>
      </c>
      <c r="AD55" s="118">
        <f t="shared" ref="AD55:AH55" si="17">AD54/$AI54</f>
        <v>2.7838630023539097E-3</v>
      </c>
      <c r="AE55" s="118">
        <f t="shared" si="17"/>
        <v>4.643973121887324E-3</v>
      </c>
      <c r="AF55" s="118">
        <f t="shared" si="17"/>
        <v>9.8060685473413934E-4</v>
      </c>
      <c r="AG55" s="118">
        <f t="shared" si="17"/>
        <v>2.4617963466096252E-2</v>
      </c>
      <c r="AH55" s="118">
        <f t="shared" si="17"/>
        <v>1.884133678270199E-2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4.8779337485334429</v>
      </c>
      <c r="G59" s="242"/>
      <c r="H59" s="244"/>
      <c r="I59" s="41">
        <f>+F59</f>
        <v>4.8779337485334429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8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236232.60673416563</v>
      </c>
      <c r="G65" s="245"/>
      <c r="H65" s="247"/>
      <c r="I65" s="41">
        <f t="shared" si="18"/>
        <v>236232.60673416563</v>
      </c>
      <c r="J65" s="1"/>
      <c r="K65" s="54" t="s">
        <v>60</v>
      </c>
      <c r="L65" s="245"/>
      <c r="M65" s="246"/>
      <c r="N65" s="246"/>
      <c r="O65" s="247"/>
      <c r="P65" s="43">
        <v>114313.84368284364</v>
      </c>
      <c r="Q65" s="245"/>
      <c r="R65" s="252"/>
      <c r="S65" s="45">
        <v>114313.84368284364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65546.521433188245</v>
      </c>
      <c r="G66" s="245"/>
      <c r="H66" s="247"/>
      <c r="I66" s="48">
        <f t="shared" si="18"/>
        <v>65546.521433188245</v>
      </c>
      <c r="J66" s="1"/>
      <c r="K66" s="49" t="s">
        <v>12</v>
      </c>
      <c r="L66" s="245"/>
      <c r="M66" s="246"/>
      <c r="N66" s="246"/>
      <c r="O66" s="247"/>
      <c r="P66" s="50">
        <v>25834.067610671784</v>
      </c>
      <c r="Q66" s="245"/>
      <c r="R66" s="252"/>
      <c r="S66" s="52">
        <v>25834.067610671784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28412.243563800006</v>
      </c>
      <c r="G67" s="245"/>
      <c r="H67" s="247"/>
      <c r="I67" s="41">
        <f t="shared" si="18"/>
        <v>28412.243563800006</v>
      </c>
      <c r="J67" s="1"/>
      <c r="K67" s="54" t="s">
        <v>61</v>
      </c>
      <c r="L67" s="245"/>
      <c r="M67" s="246"/>
      <c r="N67" s="246"/>
      <c r="O67" s="247"/>
      <c r="P67" s="43">
        <v>0</v>
      </c>
      <c r="Q67" s="245"/>
      <c r="R67" s="252"/>
      <c r="S67" s="45">
        <v>0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841.27576147563377</v>
      </c>
      <c r="G68" s="245"/>
      <c r="H68" s="247"/>
      <c r="I68" s="48">
        <f t="shared" si="18"/>
        <v>841.27576147563377</v>
      </c>
      <c r="J68" s="1"/>
      <c r="K68" s="49" t="s">
        <v>17</v>
      </c>
      <c r="L68" s="245"/>
      <c r="M68" s="246"/>
      <c r="N68" s="246"/>
      <c r="O68" s="247"/>
      <c r="P68" s="50">
        <v>834.30536177594365</v>
      </c>
      <c r="Q68" s="245"/>
      <c r="R68" s="252"/>
      <c r="S68" s="52">
        <v>834.30536177594365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11602.533205952284</v>
      </c>
      <c r="G69" s="245"/>
      <c r="H69" s="247"/>
      <c r="I69" s="41">
        <f t="shared" si="18"/>
        <v>11602.533205952284</v>
      </c>
      <c r="J69" s="1"/>
      <c r="K69" s="54" t="s">
        <v>19</v>
      </c>
      <c r="L69" s="245"/>
      <c r="M69" s="246"/>
      <c r="N69" s="246"/>
      <c r="O69" s="247"/>
      <c r="P69" s="43">
        <v>645.69785858476052</v>
      </c>
      <c r="Q69" s="245"/>
      <c r="R69" s="252"/>
      <c r="S69" s="45">
        <v>645.69785858476052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11184.445438086837</v>
      </c>
      <c r="G70" s="245"/>
      <c r="H70" s="247"/>
      <c r="I70" s="48">
        <f t="shared" si="18"/>
        <v>11184.445438086837</v>
      </c>
      <c r="J70" s="1"/>
      <c r="K70" s="49" t="s">
        <v>27</v>
      </c>
      <c r="L70" s="245"/>
      <c r="M70" s="246"/>
      <c r="N70" s="246"/>
      <c r="O70" s="247"/>
      <c r="P70" s="50">
        <v>-2.279039655020583E-13</v>
      </c>
      <c r="Q70" s="245"/>
      <c r="R70" s="252"/>
      <c r="S70" s="52">
        <v>-2.279039655020583E-13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0</v>
      </c>
      <c r="Q71" s="245"/>
      <c r="R71" s="252"/>
      <c r="S71" s="45">
        <v>0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0.29327532300000003</v>
      </c>
      <c r="G72" s="245"/>
      <c r="H72" s="247"/>
      <c r="I72" s="48">
        <f t="shared" si="18"/>
        <v>0.29327532300000003</v>
      </c>
      <c r="J72" s="1"/>
      <c r="K72" s="49" t="s">
        <v>23</v>
      </c>
      <c r="L72" s="245"/>
      <c r="M72" s="246"/>
      <c r="N72" s="246"/>
      <c r="O72" s="247"/>
      <c r="P72" s="50">
        <v>0</v>
      </c>
      <c r="Q72" s="245"/>
      <c r="R72" s="252"/>
      <c r="S72" s="52">
        <v>0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21029.98470302884</v>
      </c>
      <c r="G73" s="245"/>
      <c r="H73" s="247"/>
      <c r="I73" s="41">
        <f t="shared" si="18"/>
        <v>21029.98470302884</v>
      </c>
      <c r="J73" s="1"/>
      <c r="K73" s="54" t="s">
        <v>24</v>
      </c>
      <c r="L73" s="245"/>
      <c r="M73" s="246"/>
      <c r="N73" s="246"/>
      <c r="O73" s="247"/>
      <c r="P73" s="43">
        <v>11086.637804993572</v>
      </c>
      <c r="Q73" s="245"/>
      <c r="R73" s="252"/>
      <c r="S73" s="45">
        <v>11086.637804993572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374854.78204876895</v>
      </c>
      <c r="G80" s="75">
        <f t="shared" si="19"/>
        <v>0</v>
      </c>
      <c r="H80" s="76">
        <f t="shared" si="19"/>
        <v>0</v>
      </c>
      <c r="I80" s="167">
        <f t="shared" ref="I80" si="20">SUM(B80:H80)</f>
        <v>374854.78204876895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152714.55231886968</v>
      </c>
      <c r="Q80" s="75">
        <f t="shared" si="21"/>
        <v>0</v>
      </c>
      <c r="R80" s="76">
        <f t="shared" si="21"/>
        <v>0</v>
      </c>
      <c r="S80" s="78">
        <f t="shared" ref="S80" si="22">SUM(L80:R80)</f>
        <v>152714.55231886968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372.51124797257336</v>
      </c>
      <c r="C85" s="39">
        <v>0</v>
      </c>
      <c r="D85" s="39">
        <v>18.001839779246126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390.51308775181951</v>
      </c>
      <c r="J85" s="1"/>
      <c r="K85" s="88" t="s">
        <v>7</v>
      </c>
      <c r="L85" s="39">
        <v>372.51124797257336</v>
      </c>
      <c r="M85" s="39">
        <v>0</v>
      </c>
      <c r="N85" s="39">
        <v>18.001839779246126</v>
      </c>
      <c r="O85" s="39">
        <v>0</v>
      </c>
      <c r="P85" s="39">
        <v>4.8779337485334429</v>
      </c>
      <c r="Q85" s="39">
        <v>0</v>
      </c>
      <c r="R85" s="89">
        <v>0</v>
      </c>
      <c r="S85" s="90">
        <f>SUM(L85:R85)</f>
        <v>395.39102150035296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308.88068636483769</v>
      </c>
      <c r="C86" s="46">
        <v>0</v>
      </c>
      <c r="D86" s="46">
        <v>17.917393251541885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326.7980796163796</v>
      </c>
      <c r="J86" s="1"/>
      <c r="K86" s="49" t="s">
        <v>8</v>
      </c>
      <c r="L86" s="50">
        <v>308.88068636483769</v>
      </c>
      <c r="M86" s="50">
        <v>0</v>
      </c>
      <c r="N86" s="50">
        <v>17.917393251541885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6">SUM(L86:R86)</f>
        <v>326.7980796163796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600.19016810637345</v>
      </c>
      <c r="C87" s="43">
        <v>0</v>
      </c>
      <c r="D87" s="43">
        <v>47.577167452692372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647.76733555906583</v>
      </c>
      <c r="J87" s="1"/>
      <c r="K87" s="54" t="s">
        <v>10</v>
      </c>
      <c r="L87" s="43">
        <v>600.19016810637345</v>
      </c>
      <c r="M87" s="43">
        <v>0</v>
      </c>
      <c r="N87" s="43">
        <v>47.577167452692372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647.76733555906583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905.48331537562979</v>
      </c>
      <c r="C89" s="43">
        <v>51.329857871024743</v>
      </c>
      <c r="D89" s="43">
        <v>57.166271967890211</v>
      </c>
      <c r="E89" s="43">
        <v>23.998252103365644</v>
      </c>
      <c r="F89" s="43">
        <v>0</v>
      </c>
      <c r="G89" s="43">
        <v>0</v>
      </c>
      <c r="H89" s="53">
        <v>0</v>
      </c>
      <c r="I89" s="41">
        <f t="shared" si="25"/>
        <v>1037.9776973179105</v>
      </c>
      <c r="J89" s="1"/>
      <c r="K89" s="54" t="s">
        <v>16</v>
      </c>
      <c r="L89" s="43">
        <v>905.48331537562979</v>
      </c>
      <c r="M89" s="43">
        <v>51.329857871024743</v>
      </c>
      <c r="N89" s="43">
        <v>57.166271967890211</v>
      </c>
      <c r="O89" s="43">
        <v>23.998252103365644</v>
      </c>
      <c r="P89" s="43">
        <v>0</v>
      </c>
      <c r="Q89" s="43">
        <v>0</v>
      </c>
      <c r="R89" s="44">
        <v>0</v>
      </c>
      <c r="S89" s="45">
        <f t="shared" si="26"/>
        <v>1037.9776973179105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45989.249681232766</v>
      </c>
      <c r="C90" s="46">
        <v>77.12485242148432</v>
      </c>
      <c r="D90" s="46">
        <v>5022.1404091533359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51088.514942807582</v>
      </c>
      <c r="J90" s="1"/>
      <c r="K90" s="49" t="s">
        <v>15</v>
      </c>
      <c r="L90" s="50">
        <v>45989.249681232766</v>
      </c>
      <c r="M90" s="50">
        <v>77.12485242148432</v>
      </c>
      <c r="N90" s="50">
        <v>5022.1404091533359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51088.514942807582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4.7032898290858443</v>
      </c>
      <c r="D91" s="43">
        <v>1.5713668211521843</v>
      </c>
      <c r="E91" s="43">
        <v>961.29578857814386</v>
      </c>
      <c r="F91" s="43">
        <v>9015.3042953982585</v>
      </c>
      <c r="G91" s="43">
        <v>0</v>
      </c>
      <c r="H91" s="53">
        <v>0</v>
      </c>
      <c r="I91" s="41">
        <f t="shared" si="25"/>
        <v>9982.8747406266411</v>
      </c>
      <c r="J91" s="1"/>
      <c r="K91" s="54" t="s">
        <v>60</v>
      </c>
      <c r="L91" s="43">
        <v>0</v>
      </c>
      <c r="M91" s="43">
        <v>4.7032898290858443</v>
      </c>
      <c r="N91" s="43">
        <v>1.5713668211521843</v>
      </c>
      <c r="O91" s="43">
        <v>961.29578857814386</v>
      </c>
      <c r="P91" s="43">
        <v>114623.72893008147</v>
      </c>
      <c r="Q91" s="43">
        <v>0</v>
      </c>
      <c r="R91" s="44">
        <v>0</v>
      </c>
      <c r="S91" s="45">
        <f t="shared" si="26"/>
        <v>115591.29937530986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0.41044725019639527</v>
      </c>
      <c r="E92" s="46">
        <v>189.8176598755567</v>
      </c>
      <c r="F92" s="46">
        <v>0</v>
      </c>
      <c r="G92" s="46">
        <v>0</v>
      </c>
      <c r="H92" s="47">
        <v>0</v>
      </c>
      <c r="I92" s="48">
        <f t="shared" si="25"/>
        <v>190.2281071257531</v>
      </c>
      <c r="J92" s="1"/>
      <c r="K92" s="49" t="s">
        <v>12</v>
      </c>
      <c r="L92" s="50">
        <v>0</v>
      </c>
      <c r="M92" s="50">
        <v>0</v>
      </c>
      <c r="N92" s="50">
        <v>0.41044725019639527</v>
      </c>
      <c r="O92" s="50">
        <v>189.8176598755567</v>
      </c>
      <c r="P92" s="50">
        <v>39098.223110889325</v>
      </c>
      <c r="Q92" s="50">
        <v>0</v>
      </c>
      <c r="R92" s="51">
        <v>0</v>
      </c>
      <c r="S92" s="52">
        <f t="shared" si="26"/>
        <v>39288.451218015078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28412.243563800006</v>
      </c>
      <c r="Q93" s="43">
        <v>0</v>
      </c>
      <c r="R93" s="44">
        <v>0</v>
      </c>
      <c r="S93" s="45">
        <f t="shared" si="26"/>
        <v>28412.243563800006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1401.3734310978818</v>
      </c>
      <c r="C94" s="46">
        <v>0.78691136711128695</v>
      </c>
      <c r="D94" s="46">
        <v>173.18742256412855</v>
      </c>
      <c r="E94" s="46">
        <v>6.2523920700089333</v>
      </c>
      <c r="F94" s="46">
        <v>0</v>
      </c>
      <c r="G94" s="46">
        <v>0</v>
      </c>
      <c r="H94" s="47">
        <v>0</v>
      </c>
      <c r="I94" s="48">
        <f t="shared" si="25"/>
        <v>1581.6001570991307</v>
      </c>
      <c r="J94" s="1"/>
      <c r="K94" s="49" t="s">
        <v>17</v>
      </c>
      <c r="L94" s="50">
        <v>1401.3734310978818</v>
      </c>
      <c r="M94" s="50">
        <v>0.78691136711128695</v>
      </c>
      <c r="N94" s="50">
        <v>173.18742256412855</v>
      </c>
      <c r="O94" s="50">
        <v>6.2523920700089333</v>
      </c>
      <c r="P94" s="50">
        <v>0.75896717676899994</v>
      </c>
      <c r="Q94" s="50">
        <v>0</v>
      </c>
      <c r="R94" s="51">
        <v>0</v>
      </c>
      <c r="S94" s="52">
        <f t="shared" si="26"/>
        <v>1582.3591242758996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65369.378851524729</v>
      </c>
      <c r="C95" s="43">
        <v>2006.4940189756471</v>
      </c>
      <c r="D95" s="43">
        <v>8106.4224641010187</v>
      </c>
      <c r="E95" s="43">
        <v>308.14000261631446</v>
      </c>
      <c r="F95" s="43">
        <v>0</v>
      </c>
      <c r="G95" s="43">
        <v>0</v>
      </c>
      <c r="H95" s="53">
        <v>0</v>
      </c>
      <c r="I95" s="41">
        <f t="shared" si="25"/>
        <v>75790.435337217714</v>
      </c>
      <c r="J95" s="1"/>
      <c r="K95" s="54" t="s">
        <v>19</v>
      </c>
      <c r="L95" s="43">
        <v>65369.378851524729</v>
      </c>
      <c r="M95" s="43">
        <v>2006.4940189756471</v>
      </c>
      <c r="N95" s="43">
        <v>8106.4224641010187</v>
      </c>
      <c r="O95" s="43">
        <v>308.14000261631446</v>
      </c>
      <c r="P95" s="43">
        <v>10954.728598464</v>
      </c>
      <c r="Q95" s="43">
        <v>0</v>
      </c>
      <c r="R95" s="44">
        <v>0</v>
      </c>
      <c r="S95" s="45">
        <f t="shared" si="26"/>
        <v>86745.163935681718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20101.585661314646</v>
      </c>
      <c r="C96" s="46">
        <v>1.6755198271993059</v>
      </c>
      <c r="D96" s="46">
        <v>34582.661192321328</v>
      </c>
      <c r="E96" s="46">
        <v>32413.616714541931</v>
      </c>
      <c r="F96" s="46">
        <v>0</v>
      </c>
      <c r="G96" s="46">
        <v>23832.633136394263</v>
      </c>
      <c r="H96" s="47">
        <v>13.405304102772243</v>
      </c>
      <c r="I96" s="48">
        <f t="shared" si="25"/>
        <v>110945.57752850214</v>
      </c>
      <c r="J96" s="1"/>
      <c r="K96" s="49" t="s">
        <v>27</v>
      </c>
      <c r="L96" s="50">
        <v>20101.585661314646</v>
      </c>
      <c r="M96" s="50">
        <v>1.6755198271993059</v>
      </c>
      <c r="N96" s="50">
        <v>34582.661192321328</v>
      </c>
      <c r="O96" s="50">
        <v>32413.616714541931</v>
      </c>
      <c r="P96" s="50">
        <v>11123.667157539354</v>
      </c>
      <c r="Q96" s="50">
        <v>23832.633136394263</v>
      </c>
      <c r="R96" s="51">
        <v>13.405304102772243</v>
      </c>
      <c r="S96" s="52">
        <f t="shared" si="26"/>
        <v>122069.24468604149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56561.353294433386</v>
      </c>
      <c r="C97" s="43">
        <v>183.69062504493772</v>
      </c>
      <c r="D97" s="43">
        <v>4108.1248316713118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60853.168751149635</v>
      </c>
      <c r="J97" s="1"/>
      <c r="K97" s="54" t="s">
        <v>26</v>
      </c>
      <c r="L97" s="43">
        <v>56561.353294433386</v>
      </c>
      <c r="M97" s="43">
        <v>183.69062504493772</v>
      </c>
      <c r="N97" s="43">
        <v>4108.1248316713118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60853.168751149635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60806.638289328024</v>
      </c>
      <c r="C98" s="46">
        <v>112.34084183152984</v>
      </c>
      <c r="D98" s="46">
        <v>6800.6414756465665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67719.620606806115</v>
      </c>
      <c r="J98" s="1"/>
      <c r="K98" s="49" t="s">
        <v>23</v>
      </c>
      <c r="L98" s="50">
        <v>60806.638289328024</v>
      </c>
      <c r="M98" s="50">
        <v>112.34084183152984</v>
      </c>
      <c r="N98" s="50">
        <v>6800.6414756465665</v>
      </c>
      <c r="O98" s="50">
        <v>0</v>
      </c>
      <c r="P98" s="50">
        <v>0.29327532300000003</v>
      </c>
      <c r="Q98" s="50">
        <v>0</v>
      </c>
      <c r="R98" s="51">
        <v>0</v>
      </c>
      <c r="S98" s="52">
        <f t="shared" si="26"/>
        <v>67719.913882129113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17597.941799095574</v>
      </c>
      <c r="C99" s="43">
        <v>0</v>
      </c>
      <c r="D99" s="43">
        <v>2769.1912005296654</v>
      </c>
      <c r="E99" s="43">
        <v>14.951189490477667</v>
      </c>
      <c r="F99" s="43">
        <v>620.28803402245342</v>
      </c>
      <c r="G99" s="43">
        <v>0</v>
      </c>
      <c r="H99" s="53">
        <v>0</v>
      </c>
      <c r="I99" s="41">
        <f t="shared" si="25"/>
        <v>21002.372223138173</v>
      </c>
      <c r="J99" s="1"/>
      <c r="K99" s="54" t="s">
        <v>24</v>
      </c>
      <c r="L99" s="43">
        <v>17597.941799095574</v>
      </c>
      <c r="M99" s="43">
        <v>0</v>
      </c>
      <c r="N99" s="43">
        <v>2769.1912005296654</v>
      </c>
      <c r="O99" s="43">
        <v>14.951189490477667</v>
      </c>
      <c r="P99" s="43">
        <v>9103.4118943634185</v>
      </c>
      <c r="Q99" s="43">
        <v>0</v>
      </c>
      <c r="R99" s="44">
        <v>0</v>
      </c>
      <c r="S99" s="45">
        <f t="shared" si="26"/>
        <v>29485.496083479135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0</v>
      </c>
      <c r="C100" s="46">
        <v>0</v>
      </c>
      <c r="D100" s="46">
        <v>0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0</v>
      </c>
      <c r="J100" s="1"/>
      <c r="K100" s="49" t="s">
        <v>22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0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12079.959340720285</v>
      </c>
      <c r="C101" s="43">
        <v>0</v>
      </c>
      <c r="D101" s="43">
        <v>4261.417489688085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16341.37683040837</v>
      </c>
      <c r="J101" s="1"/>
      <c r="K101" s="55" t="s">
        <v>66</v>
      </c>
      <c r="L101" s="43">
        <v>12079.959340720285</v>
      </c>
      <c r="M101" s="43">
        <v>0</v>
      </c>
      <c r="N101" s="43">
        <v>4261.417489688085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16341.37683040837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12075.559340720285</v>
      </c>
      <c r="C102" s="56">
        <v>0</v>
      </c>
      <c r="D102" s="56">
        <v>4261.417489688085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16336.97683040837</v>
      </c>
      <c r="J102" s="1"/>
      <c r="K102" s="59" t="s">
        <v>25</v>
      </c>
      <c r="L102" s="60">
        <v>12075.559340720285</v>
      </c>
      <c r="M102" s="60">
        <v>0</v>
      </c>
      <c r="N102" s="60">
        <v>4261.417489688085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16336.97683040837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4.4000000000000004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4.4000000000000004</v>
      </c>
      <c r="J105" s="1"/>
      <c r="K105" s="72" t="s">
        <v>11</v>
      </c>
      <c r="L105" s="69">
        <v>4.4000000000000004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4.4000000000000004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282094.54576656671</v>
      </c>
      <c r="C106" s="75">
        <f t="shared" ref="C106:H106" si="27">SUM(C85:C101)</f>
        <v>2438.1459171680203</v>
      </c>
      <c r="D106" s="75">
        <f t="shared" si="27"/>
        <v>65966.430972198155</v>
      </c>
      <c r="E106" s="75">
        <f t="shared" si="27"/>
        <v>33918.071999275802</v>
      </c>
      <c r="F106" s="75">
        <f t="shared" si="27"/>
        <v>9635.5923294207114</v>
      </c>
      <c r="G106" s="75">
        <f t="shared" si="27"/>
        <v>23832.633136394263</v>
      </c>
      <c r="H106" s="76">
        <f t="shared" si="27"/>
        <v>13.405304102772243</v>
      </c>
      <c r="I106" s="167">
        <f t="shared" si="25"/>
        <v>417898.82542512642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282094.54576656671</v>
      </c>
      <c r="M106" s="75">
        <f t="shared" ref="M106:R106" si="28">SUM(M85:M101)</f>
        <v>2438.1459171680203</v>
      </c>
      <c r="N106" s="75">
        <f t="shared" si="28"/>
        <v>65966.430972198155</v>
      </c>
      <c r="O106" s="75">
        <f t="shared" si="28"/>
        <v>33918.071999275802</v>
      </c>
      <c r="P106" s="75">
        <f t="shared" si="28"/>
        <v>213321.93343138584</v>
      </c>
      <c r="Q106" s="75">
        <f t="shared" si="28"/>
        <v>23832.633136394263</v>
      </c>
      <c r="R106" s="76">
        <f t="shared" si="28"/>
        <v>13.405304102772243</v>
      </c>
      <c r="S106" s="78">
        <f t="shared" si="26"/>
        <v>621585.16652709164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0.67503072180112811</v>
      </c>
      <c r="C107" s="114">
        <f t="shared" ref="C107:I107" si="29">C106/$I106</f>
        <v>5.8342971284681324E-3</v>
      </c>
      <c r="D107" s="114">
        <f t="shared" si="29"/>
        <v>0.1578526355155242</v>
      </c>
      <c r="E107" s="114">
        <f t="shared" si="29"/>
        <v>8.1163358056273824E-2</v>
      </c>
      <c r="F107" s="114">
        <f t="shared" si="29"/>
        <v>2.3057237166480359E-2</v>
      </c>
      <c r="G107" s="114">
        <f t="shared" si="29"/>
        <v>5.7029672462346463E-2</v>
      </c>
      <c r="H107" s="115">
        <f t="shared" si="29"/>
        <v>3.2077869778971243E-5</v>
      </c>
      <c r="I107" s="116">
        <f t="shared" si="29"/>
        <v>1</v>
      </c>
      <c r="K107" s="81" t="s">
        <v>87</v>
      </c>
      <c r="L107" s="82">
        <f>L106/$S106</f>
        <v>0.45383088425787216</v>
      </c>
      <c r="M107" s="82">
        <f t="shared" ref="M107:S107" si="30">M106/$S106</f>
        <v>3.9224647698566893E-3</v>
      </c>
      <c r="N107" s="82">
        <f t="shared" si="30"/>
        <v>0.10612613447770076</v>
      </c>
      <c r="O107" s="82">
        <f t="shared" si="30"/>
        <v>5.4567055048598059E-2</v>
      </c>
      <c r="P107" s="82">
        <f t="shared" si="30"/>
        <v>0.34319019326547628</v>
      </c>
      <c r="Q107" s="82">
        <f t="shared" si="30"/>
        <v>3.8341701861309654E-2</v>
      </c>
      <c r="R107" s="83">
        <f t="shared" si="30"/>
        <v>2.1566319186267094E-5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0</v>
      </c>
      <c r="C111" s="39">
        <v>0</v>
      </c>
      <c r="D111" s="39">
        <v>5.4321703289533736E-2</v>
      </c>
      <c r="E111" s="39">
        <v>0</v>
      </c>
      <c r="F111" s="235"/>
      <c r="G111" s="39">
        <v>0</v>
      </c>
      <c r="H111" s="40">
        <v>0</v>
      </c>
      <c r="I111" s="41">
        <f>SUM(B111:H111)</f>
        <v>5.4321703289533736E-2</v>
      </c>
      <c r="J111" s="1"/>
      <c r="K111" s="88" t="s">
        <v>7</v>
      </c>
      <c r="L111" s="39">
        <v>0</v>
      </c>
      <c r="M111" s="39">
        <v>0</v>
      </c>
      <c r="N111" s="39">
        <v>5.4321703289533736E-2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5.4321703289533736E-2</v>
      </c>
      <c r="U111" s="91" t="s">
        <v>7</v>
      </c>
      <c r="V111" s="92">
        <v>0</v>
      </c>
      <c r="W111" s="92">
        <v>0</v>
      </c>
      <c r="X111" s="92">
        <v>0</v>
      </c>
      <c r="Y111" s="92">
        <v>0</v>
      </c>
      <c r="Z111" s="92">
        <v>5.4321703289533736E-2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5.4321703289533736E-2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6306.6268622178786</v>
      </c>
      <c r="E113" s="43">
        <v>0</v>
      </c>
      <c r="F113" s="236"/>
      <c r="G113" s="43">
        <v>0</v>
      </c>
      <c r="H113" s="53">
        <v>0</v>
      </c>
      <c r="I113" s="41">
        <f t="shared" si="31"/>
        <v>6306.6268622178786</v>
      </c>
      <c r="J113" s="1"/>
      <c r="K113" s="54" t="s">
        <v>10</v>
      </c>
      <c r="L113" s="43">
        <v>0</v>
      </c>
      <c r="M113" s="43">
        <v>0</v>
      </c>
      <c r="N113" s="43">
        <v>6306.6268622178786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6306.6268622178786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6306.6268622178786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6306.6268622178786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0</v>
      </c>
      <c r="C115" s="43">
        <v>0</v>
      </c>
      <c r="D115" s="43">
        <v>87.606723193594888</v>
      </c>
      <c r="E115" s="43">
        <v>0</v>
      </c>
      <c r="F115" s="236"/>
      <c r="G115" s="43">
        <v>0</v>
      </c>
      <c r="H115" s="53">
        <v>0</v>
      </c>
      <c r="I115" s="41">
        <f t="shared" si="31"/>
        <v>87.606723193594888</v>
      </c>
      <c r="J115" s="1"/>
      <c r="K115" s="54" t="s">
        <v>16</v>
      </c>
      <c r="L115" s="43">
        <v>0</v>
      </c>
      <c r="M115" s="43">
        <v>0</v>
      </c>
      <c r="N115" s="43">
        <v>87.606723193594888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87.606723193594888</v>
      </c>
      <c r="U115" s="100" t="s">
        <v>16</v>
      </c>
      <c r="V115" s="92">
        <v>0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0</v>
      </c>
      <c r="AC115" s="93">
        <v>87.606723193594888</v>
      </c>
      <c r="AD115" s="94">
        <v>0</v>
      </c>
      <c r="AE115" s="94">
        <v>0</v>
      </c>
      <c r="AF115" s="94">
        <v>0</v>
      </c>
      <c r="AG115" s="94">
        <v>87.606723193594888</v>
      </c>
      <c r="AH115" s="94">
        <v>0</v>
      </c>
      <c r="AI115" s="95">
        <f t="shared" si="33"/>
        <v>87.606723193594888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0.62662487562751856</v>
      </c>
      <c r="C116" s="46">
        <v>0</v>
      </c>
      <c r="D116" s="46">
        <v>0</v>
      </c>
      <c r="E116" s="46">
        <v>3.1386613950064701E-2</v>
      </c>
      <c r="F116" s="236"/>
      <c r="G116" s="46">
        <v>0</v>
      </c>
      <c r="H116" s="47">
        <v>0</v>
      </c>
      <c r="I116" s="48">
        <f t="shared" si="31"/>
        <v>0.65801148957758326</v>
      </c>
      <c r="J116" s="1"/>
      <c r="K116" s="49" t="s">
        <v>15</v>
      </c>
      <c r="L116" s="50">
        <v>0.62662487562751856</v>
      </c>
      <c r="M116" s="50">
        <v>0</v>
      </c>
      <c r="N116" s="50">
        <v>0</v>
      </c>
      <c r="O116" s="50">
        <v>3.1386613950064701E-2</v>
      </c>
      <c r="P116" s="50">
        <v>0</v>
      </c>
      <c r="Q116" s="50">
        <v>0</v>
      </c>
      <c r="R116" s="51">
        <v>0</v>
      </c>
      <c r="S116" s="52">
        <f t="shared" si="32"/>
        <v>0.65801148957758326</v>
      </c>
      <c r="U116" s="96" t="s">
        <v>59</v>
      </c>
      <c r="V116" s="97">
        <v>0.47757032394740173</v>
      </c>
      <c r="W116" s="97">
        <v>0</v>
      </c>
      <c r="X116" s="97">
        <v>0</v>
      </c>
      <c r="Y116" s="97">
        <v>0</v>
      </c>
      <c r="Z116" s="97">
        <v>0</v>
      </c>
      <c r="AA116" s="97">
        <v>3.1386613950064701E-2</v>
      </c>
      <c r="AB116" s="97">
        <v>0</v>
      </c>
      <c r="AC116" s="98">
        <v>0.14905455168011689</v>
      </c>
      <c r="AD116" s="97">
        <v>0.14905455168011689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0.65801148957758326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6.6829268141819798</v>
      </c>
      <c r="F117" s="236"/>
      <c r="G117" s="43">
        <v>0</v>
      </c>
      <c r="H117" s="53">
        <v>0</v>
      </c>
      <c r="I117" s="41">
        <f t="shared" si="31"/>
        <v>6.6829268141819798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6.6829268141819798</v>
      </c>
      <c r="P117" s="43">
        <v>535.79717391012821</v>
      </c>
      <c r="Q117" s="43">
        <v>0</v>
      </c>
      <c r="R117" s="44">
        <v>0</v>
      </c>
      <c r="S117" s="45">
        <f t="shared" si="32"/>
        <v>542.4801007243102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0.33414634070909893</v>
      </c>
      <c r="AB117" s="92">
        <v>535.79717391012821</v>
      </c>
      <c r="AC117" s="93">
        <v>6.3487804734728801</v>
      </c>
      <c r="AD117" s="92">
        <v>0</v>
      </c>
      <c r="AE117" s="92">
        <v>0</v>
      </c>
      <c r="AF117" s="92">
        <v>0</v>
      </c>
      <c r="AG117" s="92">
        <v>0</v>
      </c>
      <c r="AH117" s="92">
        <v>6.3487804734728801</v>
      </c>
      <c r="AI117" s="95">
        <f t="shared" si="33"/>
        <v>542.4801007243102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3.4744998514893939</v>
      </c>
      <c r="Q118" s="50">
        <v>0</v>
      </c>
      <c r="R118" s="51">
        <v>0</v>
      </c>
      <c r="S118" s="52">
        <f t="shared" si="32"/>
        <v>3.4744998514893939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3.4744998514893939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3.4744998514893939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0.82467684991286561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0.82467684991286561</v>
      </c>
      <c r="J119" s="1"/>
      <c r="K119" s="54" t="s">
        <v>61</v>
      </c>
      <c r="L119" s="43">
        <v>0.82467684991286561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0.82467684991286561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0.82467684991286561</v>
      </c>
      <c r="AD119" s="92">
        <v>0.82467684991286561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0.82467684991286561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3.7228042991017687</v>
      </c>
      <c r="C120" s="46">
        <v>0</v>
      </c>
      <c r="D120" s="46">
        <v>6.1826747710707295</v>
      </c>
      <c r="E120" s="46">
        <v>0</v>
      </c>
      <c r="F120" s="236"/>
      <c r="G120" s="46">
        <v>0</v>
      </c>
      <c r="H120" s="47">
        <v>0</v>
      </c>
      <c r="I120" s="48">
        <f t="shared" si="31"/>
        <v>9.9054790701724986</v>
      </c>
      <c r="J120" s="1"/>
      <c r="K120" s="49" t="s">
        <v>17</v>
      </c>
      <c r="L120" s="50">
        <v>3.7228042991017687</v>
      </c>
      <c r="M120" s="50">
        <v>0</v>
      </c>
      <c r="N120" s="50">
        <v>6.1826747710707295</v>
      </c>
      <c r="O120" s="50">
        <v>0</v>
      </c>
      <c r="P120" s="50">
        <v>0</v>
      </c>
      <c r="Q120" s="50">
        <v>0</v>
      </c>
      <c r="R120" s="51">
        <v>0</v>
      </c>
      <c r="S120" s="52">
        <f t="shared" si="32"/>
        <v>9.9054790701724986</v>
      </c>
      <c r="U120" s="96" t="s">
        <v>17</v>
      </c>
      <c r="V120" s="97">
        <v>3.7228042991017687</v>
      </c>
      <c r="W120" s="97">
        <v>0</v>
      </c>
      <c r="X120" s="97">
        <v>0</v>
      </c>
      <c r="Y120" s="97">
        <v>0</v>
      </c>
      <c r="Z120" s="97">
        <v>6.1826747710707295</v>
      </c>
      <c r="AA120" s="97">
        <v>0</v>
      </c>
      <c r="AB120" s="97">
        <v>0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9.9054790701724986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5242.9501751484049</v>
      </c>
      <c r="C121" s="43">
        <v>1364.0235076116107</v>
      </c>
      <c r="D121" s="43">
        <v>6891.7498466765055</v>
      </c>
      <c r="E121" s="43">
        <v>2852.7007076032005</v>
      </c>
      <c r="F121" s="236"/>
      <c r="G121" s="43">
        <v>0</v>
      </c>
      <c r="H121" s="53">
        <v>0</v>
      </c>
      <c r="I121" s="41">
        <f t="shared" si="31"/>
        <v>16351.424237039721</v>
      </c>
      <c r="J121" s="1"/>
      <c r="K121" s="54" t="s">
        <v>19</v>
      </c>
      <c r="L121" s="43">
        <v>5242.9501751484049</v>
      </c>
      <c r="M121" s="43">
        <v>1364.0235076116107</v>
      </c>
      <c r="N121" s="43">
        <v>6891.7498466765055</v>
      </c>
      <c r="O121" s="43">
        <v>2852.7007076032005</v>
      </c>
      <c r="P121" s="43">
        <v>0</v>
      </c>
      <c r="Q121" s="43">
        <v>0</v>
      </c>
      <c r="R121" s="44">
        <v>0</v>
      </c>
      <c r="S121" s="45">
        <f t="shared" si="32"/>
        <v>16351.424237039721</v>
      </c>
      <c r="U121" s="100" t="s">
        <v>89</v>
      </c>
      <c r="V121" s="92">
        <v>4972.502974357556</v>
      </c>
      <c r="W121" s="92">
        <v>0</v>
      </c>
      <c r="X121" s="92">
        <v>0</v>
      </c>
      <c r="Y121" s="92">
        <v>1364.0235076116107</v>
      </c>
      <c r="Z121" s="92">
        <v>6891.7498466765055</v>
      </c>
      <c r="AA121" s="92">
        <v>2811.9039554002093</v>
      </c>
      <c r="AB121" s="92">
        <v>0</v>
      </c>
      <c r="AC121" s="93">
        <v>311.24395299384133</v>
      </c>
      <c r="AD121" s="92">
        <v>270.44720079084982</v>
      </c>
      <c r="AE121" s="92">
        <v>0</v>
      </c>
      <c r="AF121" s="92">
        <v>0</v>
      </c>
      <c r="AG121" s="92">
        <v>0</v>
      </c>
      <c r="AH121" s="92">
        <v>40.796752202991414</v>
      </c>
      <c r="AI121" s="95">
        <f t="shared" si="33"/>
        <v>16351.424237039722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891.79650250196073</v>
      </c>
      <c r="C122" s="46">
        <v>10.335986677269938</v>
      </c>
      <c r="D122" s="46">
        <v>1310.5005083194098</v>
      </c>
      <c r="E122" s="46">
        <v>5957.347088044894</v>
      </c>
      <c r="F122" s="236"/>
      <c r="G122" s="46">
        <v>575.75392034503398</v>
      </c>
      <c r="H122" s="47">
        <v>0</v>
      </c>
      <c r="I122" s="48">
        <f t="shared" si="31"/>
        <v>8745.7340058885693</v>
      </c>
      <c r="J122" s="1"/>
      <c r="K122" s="49" t="s">
        <v>27</v>
      </c>
      <c r="L122" s="50">
        <v>891.79650250196073</v>
      </c>
      <c r="M122" s="50">
        <v>10.335986677269938</v>
      </c>
      <c r="N122" s="50">
        <v>1310.5005083194098</v>
      </c>
      <c r="O122" s="50">
        <v>5957.347088044894</v>
      </c>
      <c r="P122" s="50">
        <v>8.4551006515525007</v>
      </c>
      <c r="Q122" s="50">
        <v>575.75392034503398</v>
      </c>
      <c r="R122" s="51">
        <v>0</v>
      </c>
      <c r="S122" s="52">
        <f t="shared" si="32"/>
        <v>8754.1891065401214</v>
      </c>
      <c r="U122" s="96" t="s">
        <v>27</v>
      </c>
      <c r="V122" s="97">
        <v>798.70992244673221</v>
      </c>
      <c r="W122" s="97">
        <v>84.65912566616386</v>
      </c>
      <c r="X122" s="97">
        <v>575.75392034503398</v>
      </c>
      <c r="Y122" s="97">
        <v>10.335986677269938</v>
      </c>
      <c r="Z122" s="97">
        <v>1310.5005083194098</v>
      </c>
      <c r="AA122" s="97">
        <v>5875.3741551325056</v>
      </c>
      <c r="AB122" s="97">
        <v>8.4551006515525007</v>
      </c>
      <c r="AC122" s="98">
        <v>90.400387301452156</v>
      </c>
      <c r="AD122" s="97">
        <v>8.4274543890647582</v>
      </c>
      <c r="AE122" s="97">
        <v>0</v>
      </c>
      <c r="AF122" s="97">
        <v>0</v>
      </c>
      <c r="AG122" s="97">
        <v>0</v>
      </c>
      <c r="AH122" s="97">
        <v>81.972932912387407</v>
      </c>
      <c r="AI122" s="99">
        <f t="shared" si="33"/>
        <v>8754.1891065401196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264.34130120679902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264.34130120679902</v>
      </c>
      <c r="J123" s="1"/>
      <c r="K123" s="54" t="s">
        <v>26</v>
      </c>
      <c r="L123" s="43">
        <v>264.34130120679902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264.34130120679902</v>
      </c>
      <c r="U123" s="100" t="s">
        <v>26</v>
      </c>
      <c r="V123" s="92">
        <v>264.34130120679902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0</v>
      </c>
      <c r="AD123" s="92">
        <v>0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264.34130120679902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0</v>
      </c>
      <c r="C125" s="43">
        <v>20.562397647016969</v>
      </c>
      <c r="D125" s="43">
        <v>0</v>
      </c>
      <c r="E125" s="43">
        <v>0</v>
      </c>
      <c r="F125" s="236"/>
      <c r="G125" s="43">
        <v>0</v>
      </c>
      <c r="H125" s="53">
        <v>0</v>
      </c>
      <c r="I125" s="41">
        <f t="shared" si="31"/>
        <v>20.562397647016969</v>
      </c>
      <c r="J125" s="1"/>
      <c r="K125" s="54" t="s">
        <v>24</v>
      </c>
      <c r="L125" s="43">
        <v>0</v>
      </c>
      <c r="M125" s="43">
        <v>20.562397647016969</v>
      </c>
      <c r="N125" s="43">
        <v>0</v>
      </c>
      <c r="O125" s="43">
        <v>0</v>
      </c>
      <c r="P125" s="43">
        <v>31.59626764945321</v>
      </c>
      <c r="Q125" s="43">
        <v>0</v>
      </c>
      <c r="R125" s="44">
        <v>0</v>
      </c>
      <c r="S125" s="45">
        <f t="shared" si="32"/>
        <v>52.158665296470176</v>
      </c>
      <c r="U125" s="100" t="s">
        <v>24</v>
      </c>
      <c r="V125" s="92">
        <v>0</v>
      </c>
      <c r="W125" s="92">
        <v>0</v>
      </c>
      <c r="X125" s="92">
        <v>0</v>
      </c>
      <c r="Y125" s="92">
        <v>20.562397647016969</v>
      </c>
      <c r="Z125" s="92">
        <v>0</v>
      </c>
      <c r="AA125" s="92">
        <v>0</v>
      </c>
      <c r="AB125" s="92">
        <v>31.59626764945321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52.158665296470176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1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9.7970209093808407</v>
      </c>
      <c r="D127" s="43">
        <v>4278.6202287728311</v>
      </c>
      <c r="E127" s="43">
        <v>0</v>
      </c>
      <c r="F127" s="236"/>
      <c r="G127" s="43">
        <v>0</v>
      </c>
      <c r="H127" s="53">
        <v>0</v>
      </c>
      <c r="I127" s="41">
        <f t="shared" si="31"/>
        <v>4288.4172496822121</v>
      </c>
      <c r="J127" s="1"/>
      <c r="K127" s="55" t="s">
        <v>66</v>
      </c>
      <c r="L127" s="43">
        <v>0</v>
      </c>
      <c r="M127" s="43">
        <v>9.7970209093808407</v>
      </c>
      <c r="N127" s="43">
        <v>4278.6202287728311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4288.4172496822121</v>
      </c>
      <c r="U127" s="101" t="s">
        <v>64</v>
      </c>
      <c r="V127" s="92">
        <v>0</v>
      </c>
      <c r="W127" s="92">
        <v>0</v>
      </c>
      <c r="X127" s="92">
        <v>0</v>
      </c>
      <c r="Y127" s="92">
        <v>9.7970209093808407</v>
      </c>
      <c r="Z127" s="92">
        <v>4278.6202287728311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4288.4172496822121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3.1249905994355629</v>
      </c>
      <c r="D129" s="63">
        <v>1364.7667099155904</v>
      </c>
      <c r="E129" s="63">
        <v>0</v>
      </c>
      <c r="F129" s="236"/>
      <c r="G129" s="63">
        <v>0</v>
      </c>
      <c r="H129" s="64">
        <v>0</v>
      </c>
      <c r="I129" s="65">
        <f t="shared" si="31"/>
        <v>1367.8917005150258</v>
      </c>
      <c r="J129" s="1"/>
      <c r="K129" s="66" t="s">
        <v>20</v>
      </c>
      <c r="L129" s="63">
        <v>0</v>
      </c>
      <c r="M129" s="63">
        <v>3.1249905994355629</v>
      </c>
      <c r="N129" s="63">
        <v>1364.7667099155904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1367.8917005150258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3.1249905994355629</v>
      </c>
      <c r="Z129" s="107">
        <v>1364.7667099155904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1367.8917005150258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6.6720303099452778</v>
      </c>
      <c r="D130" s="56">
        <v>2913.8535188572409</v>
      </c>
      <c r="E130" s="56">
        <v>0</v>
      </c>
      <c r="F130" s="236"/>
      <c r="G130" s="56">
        <v>0</v>
      </c>
      <c r="H130" s="57">
        <v>0</v>
      </c>
      <c r="I130" s="58">
        <f t="shared" si="31"/>
        <v>2920.525549167186</v>
      </c>
      <c r="J130" s="1"/>
      <c r="K130" s="59" t="s">
        <v>21</v>
      </c>
      <c r="L130" s="60">
        <v>0</v>
      </c>
      <c r="M130" s="60">
        <v>6.6720303099452778</v>
      </c>
      <c r="N130" s="60">
        <v>2913.8535188572409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2920.525549167186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6.6720303099452778</v>
      </c>
      <c r="Z130" s="103">
        <v>2913.8535188572409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2920.525549167186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6404.2620848818078</v>
      </c>
      <c r="C132" s="75">
        <f t="shared" ref="C132:H132" si="35">SUM(C111:C127)</f>
        <v>1404.7189128452783</v>
      </c>
      <c r="D132" s="75">
        <f t="shared" si="35"/>
        <v>18881.34116565458</v>
      </c>
      <c r="E132" s="75">
        <f t="shared" si="35"/>
        <v>8816.7621090762259</v>
      </c>
      <c r="F132" s="75">
        <f t="shared" si="35"/>
        <v>0</v>
      </c>
      <c r="G132" s="75">
        <f t="shared" si="35"/>
        <v>575.75392034503398</v>
      </c>
      <c r="H132" s="76">
        <f t="shared" si="35"/>
        <v>0</v>
      </c>
      <c r="I132" s="41">
        <f t="shared" si="31"/>
        <v>36082.838192802927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6404.2620848818078</v>
      </c>
      <c r="M132" s="75">
        <f t="shared" ref="M132:R132" si="36">SUM(M111:M127)</f>
        <v>1404.7189128452783</v>
      </c>
      <c r="N132" s="75">
        <f t="shared" si="36"/>
        <v>18881.34116565458</v>
      </c>
      <c r="O132" s="75">
        <f t="shared" si="36"/>
        <v>8816.7621090762259</v>
      </c>
      <c r="P132" s="75">
        <f t="shared" si="36"/>
        <v>579.32304206262336</v>
      </c>
      <c r="Q132" s="75">
        <f t="shared" si="36"/>
        <v>575.75392034503398</v>
      </c>
      <c r="R132" s="76">
        <f t="shared" si="36"/>
        <v>0</v>
      </c>
      <c r="S132" s="78">
        <f t="shared" si="32"/>
        <v>36662.161234865547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6039.7545726341359</v>
      </c>
      <c r="W132" s="111">
        <f t="shared" ref="W132:AH132" si="37">SUM(W111:W127)</f>
        <v>84.65912566616386</v>
      </c>
      <c r="X132" s="111">
        <f t="shared" si="37"/>
        <v>575.75392034503398</v>
      </c>
      <c r="Y132" s="111">
        <f t="shared" si="37"/>
        <v>1404.7189128452783</v>
      </c>
      <c r="Z132" s="111">
        <f t="shared" si="37"/>
        <v>18793.734442460987</v>
      </c>
      <c r="AA132" s="111">
        <f t="shared" si="37"/>
        <v>8687.643643487374</v>
      </c>
      <c r="AB132" s="111">
        <f t="shared" si="37"/>
        <v>579.32304206262336</v>
      </c>
      <c r="AC132" s="111">
        <f t="shared" si="37"/>
        <v>496.57357536395426</v>
      </c>
      <c r="AD132" s="112">
        <f t="shared" si="37"/>
        <v>279.84838658150755</v>
      </c>
      <c r="AE132" s="112">
        <f t="shared" si="37"/>
        <v>0</v>
      </c>
      <c r="AF132" s="112">
        <f t="shared" si="37"/>
        <v>0</v>
      </c>
      <c r="AG132" s="112">
        <f t="shared" si="37"/>
        <v>87.606723193594888</v>
      </c>
      <c r="AH132" s="112">
        <f t="shared" si="37"/>
        <v>129.11846558885171</v>
      </c>
      <c r="AI132" s="113">
        <f t="shared" si="33"/>
        <v>36662.161234865547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0.17748775888032001</v>
      </c>
      <c r="C133" s="114">
        <f t="shared" ref="C133:I133" si="38">C132/$I132</f>
        <v>3.8930388605779444E-2</v>
      </c>
      <c r="D133" s="114">
        <f t="shared" si="38"/>
        <v>0.52327760540246659</v>
      </c>
      <c r="E133" s="114">
        <f t="shared" si="38"/>
        <v>0.24434779941547988</v>
      </c>
      <c r="F133" s="114">
        <f t="shared" si="38"/>
        <v>0</v>
      </c>
      <c r="G133" s="114">
        <f t="shared" si="38"/>
        <v>1.5956447695954074E-2</v>
      </c>
      <c r="H133" s="115">
        <f t="shared" si="38"/>
        <v>0</v>
      </c>
      <c r="I133" s="116">
        <f t="shared" si="38"/>
        <v>1</v>
      </c>
      <c r="J133"/>
      <c r="K133" s="81" t="s">
        <v>87</v>
      </c>
      <c r="L133" s="82">
        <f>L132/$S132</f>
        <v>0.17468315748912761</v>
      </c>
      <c r="M133" s="82">
        <f t="shared" ref="M133:S133" si="39">M132/$S132</f>
        <v>3.8315223803811027E-2</v>
      </c>
      <c r="N133" s="82">
        <f t="shared" si="39"/>
        <v>0.51500895009153225</v>
      </c>
      <c r="O133" s="82">
        <f t="shared" si="39"/>
        <v>0.24048669833167188</v>
      </c>
      <c r="P133" s="82">
        <f t="shared" si="39"/>
        <v>1.5801660964593921E-2</v>
      </c>
      <c r="Q133" s="82">
        <f t="shared" si="39"/>
        <v>1.5704309319263334E-2</v>
      </c>
      <c r="R133" s="83">
        <f t="shared" si="39"/>
        <v>0</v>
      </c>
      <c r="S133" s="84">
        <f t="shared" si="39"/>
        <v>1</v>
      </c>
      <c r="U133" s="117" t="s">
        <v>87</v>
      </c>
      <c r="V133" s="118">
        <f>V132/$I132</f>
        <v>0.16738579543997245</v>
      </c>
      <c r="W133" s="118">
        <f t="shared" ref="W133:AC133" si="40">W132/$I132</f>
        <v>2.3462435303398597E-3</v>
      </c>
      <c r="X133" s="118">
        <f t="shared" si="40"/>
        <v>1.5956447695954074E-2</v>
      </c>
      <c r="Y133" s="118">
        <f t="shared" si="40"/>
        <v>3.8930388605779444E-2</v>
      </c>
      <c r="Z133" s="118">
        <f t="shared" si="40"/>
        <v>0.5208496721360899</v>
      </c>
      <c r="AA133" s="118">
        <f t="shared" si="40"/>
        <v>0.24076940946458611</v>
      </c>
      <c r="AB133" s="118">
        <f t="shared" si="40"/>
        <v>1.6055362357226516E-2</v>
      </c>
      <c r="AC133" s="118">
        <f t="shared" si="40"/>
        <v>1.3762043127278183E-2</v>
      </c>
      <c r="AD133" s="118">
        <f t="shared" ref="AD133:AH133" si="41">AD132/$AI132</f>
        <v>7.6331666534533984E-3</v>
      </c>
      <c r="AE133" s="118">
        <f t="shared" si="41"/>
        <v>0</v>
      </c>
      <c r="AF133" s="118">
        <f t="shared" si="41"/>
        <v>0</v>
      </c>
      <c r="AG133" s="118">
        <f t="shared" si="41"/>
        <v>2.3895678880567822E-3</v>
      </c>
      <c r="AH133" s="118">
        <f t="shared" si="41"/>
        <v>3.5218454460906315E-3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657.08187033531033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657.08187033531033</v>
      </c>
      <c r="J137" s="1"/>
      <c r="K137" s="88" t="s">
        <v>7</v>
      </c>
      <c r="L137" s="39">
        <v>0</v>
      </c>
      <c r="M137" s="39">
        <v>657.08187033531033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657.08187033531033</v>
      </c>
      <c r="U137" s="91" t="s">
        <v>7</v>
      </c>
      <c r="V137" s="92">
        <v>0</v>
      </c>
      <c r="W137" s="92">
        <v>0</v>
      </c>
      <c r="X137" s="92">
        <v>0</v>
      </c>
      <c r="Y137" s="92">
        <v>657.08187033531033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657.08187033531033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2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0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259.5097621783089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259.5097621783089</v>
      </c>
      <c r="J140" s="1"/>
      <c r="K140" s="49" t="s">
        <v>58</v>
      </c>
      <c r="L140" s="50">
        <v>0</v>
      </c>
      <c r="M140" s="50">
        <v>259.5097621783089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259.5097621783089</v>
      </c>
      <c r="U140" s="96" t="s">
        <v>58</v>
      </c>
      <c r="V140" s="97">
        <v>0</v>
      </c>
      <c r="W140" s="97">
        <v>0</v>
      </c>
      <c r="X140" s="97">
        <v>0</v>
      </c>
      <c r="Y140" s="97">
        <v>259.5097621783089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259.5097621783089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701.57317276407389</v>
      </c>
      <c r="C141" s="43">
        <v>132.0354523201093</v>
      </c>
      <c r="D141" s="43">
        <v>1.219717173991252</v>
      </c>
      <c r="E141" s="43">
        <v>0</v>
      </c>
      <c r="F141" s="236"/>
      <c r="G141" s="43">
        <v>0</v>
      </c>
      <c r="H141" s="53">
        <v>0</v>
      </c>
      <c r="I141" s="41">
        <f t="shared" si="42"/>
        <v>834.82834225817442</v>
      </c>
      <c r="J141" s="1"/>
      <c r="K141" s="54" t="s">
        <v>16</v>
      </c>
      <c r="L141" s="43">
        <v>701.57317276407389</v>
      </c>
      <c r="M141" s="43">
        <v>132.0354523201093</v>
      </c>
      <c r="N141" s="43">
        <v>1.219717173991252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834.82834225817442</v>
      </c>
      <c r="U141" s="100" t="s">
        <v>16</v>
      </c>
      <c r="V141" s="92">
        <v>701.57317276407389</v>
      </c>
      <c r="W141" s="92">
        <v>0</v>
      </c>
      <c r="X141" s="92">
        <v>0</v>
      </c>
      <c r="Y141" s="92">
        <v>132.0354523201093</v>
      </c>
      <c r="Z141" s="92">
        <v>7.4710104985376224E-2</v>
      </c>
      <c r="AA141" s="92">
        <v>0</v>
      </c>
      <c r="AB141" s="92">
        <v>0</v>
      </c>
      <c r="AC141" s="93">
        <v>1.1450070690058758</v>
      </c>
      <c r="AD141" s="94">
        <v>0</v>
      </c>
      <c r="AE141" s="94">
        <v>0</v>
      </c>
      <c r="AF141" s="94">
        <v>0</v>
      </c>
      <c r="AG141" s="94">
        <v>1.1450070690058758</v>
      </c>
      <c r="AH141" s="94">
        <v>0</v>
      </c>
      <c r="AI141" s="95">
        <f t="shared" si="44"/>
        <v>834.8283422581743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3.4778733775993582</v>
      </c>
      <c r="C142" s="46">
        <v>15.032711184462039</v>
      </c>
      <c r="D142" s="46">
        <v>0.83687833041108373</v>
      </c>
      <c r="E142" s="46">
        <v>0.28020968604808805</v>
      </c>
      <c r="F142" s="236"/>
      <c r="G142" s="46">
        <v>0</v>
      </c>
      <c r="H142" s="47">
        <v>0</v>
      </c>
      <c r="I142" s="48">
        <f t="shared" si="42"/>
        <v>19.627672578520567</v>
      </c>
      <c r="J142" s="1"/>
      <c r="K142" s="49" t="s">
        <v>15</v>
      </c>
      <c r="L142" s="50">
        <v>3.4778733775993582</v>
      </c>
      <c r="M142" s="50">
        <v>15.032711184462039</v>
      </c>
      <c r="N142" s="50">
        <v>0.83687833041108373</v>
      </c>
      <c r="O142" s="50">
        <v>0.28020968604808805</v>
      </c>
      <c r="P142" s="50">
        <v>0</v>
      </c>
      <c r="Q142" s="50">
        <v>0</v>
      </c>
      <c r="R142" s="51">
        <v>0</v>
      </c>
      <c r="S142" s="52">
        <f t="shared" si="43"/>
        <v>19.627672578520567</v>
      </c>
      <c r="U142" s="96" t="s">
        <v>59</v>
      </c>
      <c r="V142" s="97">
        <v>3.4778733775993582</v>
      </c>
      <c r="W142" s="97">
        <v>0</v>
      </c>
      <c r="X142" s="97">
        <v>0</v>
      </c>
      <c r="Y142" s="97">
        <v>15.032711184462039</v>
      </c>
      <c r="Z142" s="97">
        <v>0.61304991820335808</v>
      </c>
      <c r="AA142" s="97">
        <v>0</v>
      </c>
      <c r="AB142" s="97">
        <v>0</v>
      </c>
      <c r="AC142" s="98">
        <v>0.50403809825581369</v>
      </c>
      <c r="AD142" s="97">
        <v>0</v>
      </c>
      <c r="AE142" s="97">
        <v>0</v>
      </c>
      <c r="AF142" s="97">
        <v>0</v>
      </c>
      <c r="AG142" s="97">
        <v>0.22382841220772559</v>
      </c>
      <c r="AH142" s="97">
        <v>0.28020968604808805</v>
      </c>
      <c r="AI142" s="99">
        <f t="shared" si="44"/>
        <v>19.627672578520567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0</v>
      </c>
      <c r="F143" s="236"/>
      <c r="G143" s="43">
        <v>0</v>
      </c>
      <c r="H143" s="53">
        <v>0</v>
      </c>
      <c r="I143" s="41">
        <f t="shared" si="42"/>
        <v>0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0</v>
      </c>
      <c r="P143" s="43">
        <v>240.33479441678006</v>
      </c>
      <c r="Q143" s="43">
        <v>0</v>
      </c>
      <c r="R143" s="44">
        <v>0</v>
      </c>
      <c r="S143" s="45">
        <f t="shared" si="43"/>
        <v>240.33479441678006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2">
        <v>240.33479441678006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240.33479441678006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/>
      <c r="G144" s="46">
        <v>0</v>
      </c>
      <c r="H144" s="47">
        <v>0</v>
      </c>
      <c r="I144" s="48">
        <f t="shared" si="42"/>
        <v>0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0</v>
      </c>
      <c r="P144" s="50">
        <v>11.871538693991448</v>
      </c>
      <c r="Q144" s="50">
        <v>0</v>
      </c>
      <c r="R144" s="51">
        <v>0</v>
      </c>
      <c r="S144" s="52">
        <f t="shared" si="43"/>
        <v>11.871538693991448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11.871538693991448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11.871538693991448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8.5928572693802897E-4</v>
      </c>
      <c r="C146" s="46">
        <v>4.6197184988805402</v>
      </c>
      <c r="D146" s="46">
        <v>4.6873044641653525</v>
      </c>
      <c r="E146" s="46">
        <v>0</v>
      </c>
      <c r="F146" s="236"/>
      <c r="G146" s="46">
        <v>0</v>
      </c>
      <c r="H146" s="47">
        <v>0</v>
      </c>
      <c r="I146" s="48">
        <f t="shared" si="42"/>
        <v>9.307882248772831</v>
      </c>
      <c r="J146" s="1"/>
      <c r="K146" s="49" t="s">
        <v>17</v>
      </c>
      <c r="L146" s="50">
        <v>8.5928572693802897E-4</v>
      </c>
      <c r="M146" s="50">
        <v>4.6197184988805402</v>
      </c>
      <c r="N146" s="50">
        <v>4.6873044641653525</v>
      </c>
      <c r="O146" s="50">
        <v>0</v>
      </c>
      <c r="P146" s="50">
        <v>5.4587176369934852E-4</v>
      </c>
      <c r="Q146" s="50">
        <v>0</v>
      </c>
      <c r="R146" s="51">
        <v>0</v>
      </c>
      <c r="S146" s="52">
        <f t="shared" si="43"/>
        <v>9.3084281205365311</v>
      </c>
      <c r="U146" s="96" t="s">
        <v>17</v>
      </c>
      <c r="V146" s="97">
        <v>8.5928572693802897E-4</v>
      </c>
      <c r="W146" s="97">
        <v>0</v>
      </c>
      <c r="X146" s="97">
        <v>0</v>
      </c>
      <c r="Y146" s="97">
        <v>4.6197184988805402</v>
      </c>
      <c r="Z146" s="97">
        <v>4.6873044641653525</v>
      </c>
      <c r="AA146" s="97">
        <v>0</v>
      </c>
      <c r="AB146" s="97">
        <v>5.4587176369934852E-4</v>
      </c>
      <c r="AC146" s="98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9">
        <f t="shared" si="44"/>
        <v>9.3084281205365311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374.66960287806609</v>
      </c>
      <c r="C147" s="43">
        <v>4436.4062045294686</v>
      </c>
      <c r="D147" s="43">
        <v>11506.619172870816</v>
      </c>
      <c r="E147" s="43">
        <v>86.49175242838119</v>
      </c>
      <c r="F147" s="236"/>
      <c r="G147" s="43">
        <v>0</v>
      </c>
      <c r="H147" s="53">
        <v>0</v>
      </c>
      <c r="I147" s="41">
        <f t="shared" si="42"/>
        <v>16404.186732706734</v>
      </c>
      <c r="J147" s="1"/>
      <c r="K147" s="54" t="s">
        <v>19</v>
      </c>
      <c r="L147" s="43">
        <v>374.66960287806609</v>
      </c>
      <c r="M147" s="43">
        <v>4436.4062045294686</v>
      </c>
      <c r="N147" s="43">
        <v>11506.619172870816</v>
      </c>
      <c r="O147" s="43">
        <v>86.49175242838119</v>
      </c>
      <c r="P147" s="43">
        <v>0</v>
      </c>
      <c r="Q147" s="43">
        <v>0</v>
      </c>
      <c r="R147" s="44">
        <v>0</v>
      </c>
      <c r="S147" s="45">
        <f t="shared" si="43"/>
        <v>16404.186732706734</v>
      </c>
      <c r="U147" s="100" t="s">
        <v>89</v>
      </c>
      <c r="V147" s="92">
        <v>371.68494501935453</v>
      </c>
      <c r="W147" s="92">
        <v>0</v>
      </c>
      <c r="X147" s="92">
        <v>0</v>
      </c>
      <c r="Y147" s="92">
        <v>4436.4062045294686</v>
      </c>
      <c r="Z147" s="92">
        <v>11490.712597002463</v>
      </c>
      <c r="AA147" s="92">
        <v>0</v>
      </c>
      <c r="AB147" s="92">
        <v>0</v>
      </c>
      <c r="AC147" s="93">
        <v>105.38298615544834</v>
      </c>
      <c r="AD147" s="92">
        <v>2.9846578587115817</v>
      </c>
      <c r="AE147" s="92">
        <v>0</v>
      </c>
      <c r="AF147" s="92">
        <v>0</v>
      </c>
      <c r="AG147" s="92">
        <v>15.906575868355542</v>
      </c>
      <c r="AH147" s="92">
        <v>86.49175242838119</v>
      </c>
      <c r="AI147" s="95">
        <f t="shared" si="44"/>
        <v>16404.186732706734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398.72810036336028</v>
      </c>
      <c r="C148" s="46">
        <v>273.50058940745492</v>
      </c>
      <c r="D148" s="46">
        <v>108.81359142036463</v>
      </c>
      <c r="E148" s="46">
        <v>14254.826510336812</v>
      </c>
      <c r="F148" s="236"/>
      <c r="G148" s="46">
        <v>408.98324315280036</v>
      </c>
      <c r="H148" s="47">
        <v>0</v>
      </c>
      <c r="I148" s="48">
        <f t="shared" si="42"/>
        <v>15444.852034680793</v>
      </c>
      <c r="J148" s="1"/>
      <c r="K148" s="49" t="s">
        <v>27</v>
      </c>
      <c r="L148" s="50">
        <v>398.72810036336028</v>
      </c>
      <c r="M148" s="50">
        <v>273.50058940745492</v>
      </c>
      <c r="N148" s="50">
        <v>108.81359142036463</v>
      </c>
      <c r="O148" s="50">
        <v>14254.826510336812</v>
      </c>
      <c r="P148" s="50">
        <v>0.28315024992089483</v>
      </c>
      <c r="Q148" s="50">
        <v>408.98324315280036</v>
      </c>
      <c r="R148" s="51">
        <v>0</v>
      </c>
      <c r="S148" s="52">
        <f t="shared" si="43"/>
        <v>15445.135184930714</v>
      </c>
      <c r="U148" s="96" t="s">
        <v>27</v>
      </c>
      <c r="V148" s="97">
        <v>70.348658932572732</v>
      </c>
      <c r="W148" s="97">
        <v>319.76904661791781</v>
      </c>
      <c r="X148" s="97">
        <v>408.98324315280036</v>
      </c>
      <c r="Y148" s="97">
        <v>273.50058940745492</v>
      </c>
      <c r="Z148" s="97">
        <v>108.80909582715609</v>
      </c>
      <c r="AA148" s="97">
        <v>14140.060257151099</v>
      </c>
      <c r="AB148" s="97">
        <v>0.28315024992089483</v>
      </c>
      <c r="AC148" s="98">
        <v>123.38114359178992</v>
      </c>
      <c r="AD148" s="97">
        <v>8.6103948128697017</v>
      </c>
      <c r="AE148" s="97">
        <v>27.416098718294226</v>
      </c>
      <c r="AF148" s="97">
        <v>0</v>
      </c>
      <c r="AG148" s="97">
        <v>4.4955932085431272E-3</v>
      </c>
      <c r="AH148" s="97">
        <v>87.35015446741744</v>
      </c>
      <c r="AI148" s="99">
        <f t="shared" si="44"/>
        <v>15445.135184930712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306.43941479544316</v>
      </c>
      <c r="C149" s="43">
        <v>2835.7686008697715</v>
      </c>
      <c r="D149" s="43">
        <v>154.8222707577259</v>
      </c>
      <c r="E149" s="43">
        <v>0</v>
      </c>
      <c r="F149" s="236"/>
      <c r="G149" s="43">
        <v>0</v>
      </c>
      <c r="H149" s="53">
        <v>0</v>
      </c>
      <c r="I149" s="41">
        <f t="shared" si="42"/>
        <v>3297.0302864229407</v>
      </c>
      <c r="J149" s="1"/>
      <c r="K149" s="54" t="s">
        <v>26</v>
      </c>
      <c r="L149" s="43">
        <v>306.43941479544316</v>
      </c>
      <c r="M149" s="43">
        <v>2835.7686008697715</v>
      </c>
      <c r="N149" s="43">
        <v>154.8222707577259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3297.0302864229407</v>
      </c>
      <c r="U149" s="100" t="s">
        <v>26</v>
      </c>
      <c r="V149" s="92">
        <v>260.17153256042781</v>
      </c>
      <c r="W149" s="92">
        <v>22.524346639634569</v>
      </c>
      <c r="X149" s="92">
        <v>0</v>
      </c>
      <c r="Y149" s="92">
        <v>2835.7686008697715</v>
      </c>
      <c r="Z149" s="92">
        <v>154.8222707577259</v>
      </c>
      <c r="AA149" s="92">
        <v>0</v>
      </c>
      <c r="AB149" s="92">
        <v>0</v>
      </c>
      <c r="AC149" s="93">
        <v>23.743535595380798</v>
      </c>
      <c r="AD149" s="92">
        <v>23.743535595380798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3297.0302864229407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0</v>
      </c>
      <c r="J150" s="1"/>
      <c r="K150" s="49" t="s">
        <v>23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0</v>
      </c>
      <c r="U150" s="96" t="s">
        <v>62</v>
      </c>
      <c r="V150" s="97">
        <v>0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0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126.67838213847247</v>
      </c>
      <c r="C151" s="43">
        <v>2407.9273131657415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2534.6056953042139</v>
      </c>
      <c r="J151" s="1"/>
      <c r="K151" s="54" t="s">
        <v>24</v>
      </c>
      <c r="L151" s="43">
        <v>126.67838213847247</v>
      </c>
      <c r="M151" s="43">
        <v>2407.9273131657415</v>
      </c>
      <c r="N151" s="43">
        <v>0</v>
      </c>
      <c r="O151" s="43">
        <v>0</v>
      </c>
      <c r="P151" s="43">
        <v>14.496339287185421</v>
      </c>
      <c r="Q151" s="43">
        <v>0</v>
      </c>
      <c r="R151" s="44">
        <v>0</v>
      </c>
      <c r="S151" s="45">
        <f t="shared" si="43"/>
        <v>2549.1020345913994</v>
      </c>
      <c r="U151" s="100" t="s">
        <v>24</v>
      </c>
      <c r="V151" s="92">
        <v>126.67838213847247</v>
      </c>
      <c r="W151" s="92">
        <v>0</v>
      </c>
      <c r="X151" s="92">
        <v>0</v>
      </c>
      <c r="Y151" s="92">
        <v>2407.9273131657415</v>
      </c>
      <c r="Z151" s="92">
        <v>0</v>
      </c>
      <c r="AA151" s="92">
        <v>0</v>
      </c>
      <c r="AB151" s="92">
        <v>14.496339287185421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2549.1020345913994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2228.0834758611618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2228.0834758611618</v>
      </c>
      <c r="J152" s="1"/>
      <c r="K152" s="49" t="s">
        <v>22</v>
      </c>
      <c r="L152" s="50">
        <v>0</v>
      </c>
      <c r="M152" s="50">
        <v>2228.0834758611618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2228.0834758611618</v>
      </c>
      <c r="U152" s="96" t="s">
        <v>63</v>
      </c>
      <c r="V152" s="97">
        <v>0</v>
      </c>
      <c r="W152" s="97">
        <v>0</v>
      </c>
      <c r="X152" s="97">
        <v>0</v>
      </c>
      <c r="Y152" s="97">
        <v>2228.0834758611618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2228.0834758611618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0</v>
      </c>
      <c r="J153" s="1"/>
      <c r="K153" s="55" t="s">
        <v>66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0</v>
      </c>
      <c r="U153" s="101" t="s">
        <v>64</v>
      </c>
      <c r="V153" s="92">
        <v>0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0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0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0</v>
      </c>
      <c r="J154" s="1"/>
      <c r="K154" s="59" t="s">
        <v>25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0</v>
      </c>
      <c r="U154" s="102" t="s">
        <v>68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0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1911.5674056027422</v>
      </c>
      <c r="C158" s="75">
        <f t="shared" ref="C158:H158" si="46">SUM(C137:C153)</f>
        <v>13249.965698350668</v>
      </c>
      <c r="D158" s="75">
        <f t="shared" si="46"/>
        <v>11776.998935017475</v>
      </c>
      <c r="E158" s="75">
        <f t="shared" si="46"/>
        <v>14341.598472451242</v>
      </c>
      <c r="F158" s="75">
        <f t="shared" si="46"/>
        <v>0</v>
      </c>
      <c r="G158" s="75">
        <f t="shared" si="46"/>
        <v>408.98324315280036</v>
      </c>
      <c r="H158" s="76">
        <f t="shared" si="46"/>
        <v>0</v>
      </c>
      <c r="I158" s="41">
        <f t="shared" si="42"/>
        <v>41689.11375457493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1911.5674056027422</v>
      </c>
      <c r="M158" s="75">
        <f t="shared" ref="M158:R158" si="47">SUM(M137:M153)</f>
        <v>13249.965698350668</v>
      </c>
      <c r="N158" s="75">
        <f t="shared" si="47"/>
        <v>11776.998935017475</v>
      </c>
      <c r="O158" s="75">
        <f t="shared" si="47"/>
        <v>14341.598472451242</v>
      </c>
      <c r="P158" s="75">
        <f t="shared" si="47"/>
        <v>266.98636851964153</v>
      </c>
      <c r="Q158" s="75">
        <f t="shared" si="47"/>
        <v>408.98324315280036</v>
      </c>
      <c r="R158" s="76">
        <f t="shared" si="47"/>
        <v>0</v>
      </c>
      <c r="S158" s="78">
        <f>SUM(L158:R158)</f>
        <v>41956.100123094569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1533.9354240782277</v>
      </c>
      <c r="W158" s="111">
        <f t="shared" ref="W158:AH158" si="48">SUM(W137:W153)</f>
        <v>342.2933932575524</v>
      </c>
      <c r="X158" s="111">
        <f t="shared" si="48"/>
        <v>408.98324315280036</v>
      </c>
      <c r="Y158" s="111">
        <f t="shared" si="48"/>
        <v>13249.965698350668</v>
      </c>
      <c r="Z158" s="111">
        <f t="shared" si="48"/>
        <v>11759.7190280747</v>
      </c>
      <c r="AA158" s="111">
        <f t="shared" si="48"/>
        <v>14140.060257151099</v>
      </c>
      <c r="AB158" s="111">
        <f t="shared" si="48"/>
        <v>266.98636851964153</v>
      </c>
      <c r="AC158" s="111">
        <f t="shared" si="48"/>
        <v>254.15671050988075</v>
      </c>
      <c r="AD158" s="112">
        <f t="shared" si="48"/>
        <v>35.338588266962084</v>
      </c>
      <c r="AE158" s="112">
        <f t="shared" si="48"/>
        <v>27.416098718294226</v>
      </c>
      <c r="AF158" s="112">
        <f t="shared" si="48"/>
        <v>0</v>
      </c>
      <c r="AG158" s="112">
        <f t="shared" si="48"/>
        <v>17.279906942777686</v>
      </c>
      <c r="AH158" s="112">
        <f t="shared" si="48"/>
        <v>174.12211658184671</v>
      </c>
      <c r="AI158" s="113">
        <f t="shared" si="44"/>
        <v>41956.100123094569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4.5852915388324089E-2</v>
      </c>
      <c r="C159" s="114">
        <f t="shared" ref="C159:I159" si="49">C158/$I158</f>
        <v>0.31782795327225272</v>
      </c>
      <c r="D159" s="114">
        <f t="shared" si="49"/>
        <v>0.28249578545490373</v>
      </c>
      <c r="E159" s="114">
        <f t="shared" si="49"/>
        <v>0.34401303315970361</v>
      </c>
      <c r="F159" s="114">
        <f t="shared" si="49"/>
        <v>0</v>
      </c>
      <c r="G159" s="114">
        <f t="shared" si="49"/>
        <v>9.8103127248158131E-3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4.5561131754248231E-2</v>
      </c>
      <c r="M159" s="82">
        <f t="shared" ref="M159:S159" si="50">M158/$S158</f>
        <v>0.31580546474712212</v>
      </c>
      <c r="N159" s="82">
        <f t="shared" si="50"/>
        <v>0.28069813210629824</v>
      </c>
      <c r="O159" s="82">
        <f t="shared" si="50"/>
        <v>0.34182391667420409</v>
      </c>
      <c r="P159" s="82">
        <f t="shared" si="50"/>
        <v>6.363469620301529E-3</v>
      </c>
      <c r="Q159" s="82">
        <f t="shared" si="50"/>
        <v>9.7478850978257904E-3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3.6794627804000626E-2</v>
      </c>
      <c r="W159" s="118">
        <f t="shared" ref="W159:AC159" si="51">W158/$I158</f>
        <v>8.2106181309740452E-3</v>
      </c>
      <c r="X159" s="118">
        <f t="shared" si="51"/>
        <v>9.8103127248158131E-3</v>
      </c>
      <c r="Y159" s="118">
        <f t="shared" si="51"/>
        <v>0.31782795327225272</v>
      </c>
      <c r="Z159" s="118">
        <f t="shared" si="51"/>
        <v>0.28208129098892626</v>
      </c>
      <c r="AA159" s="118">
        <f t="shared" si="51"/>
        <v>0.33917872038235353</v>
      </c>
      <c r="AB159" s="118">
        <f t="shared" si="51"/>
        <v>6.4042226968747369E-3</v>
      </c>
      <c r="AC159" s="118">
        <f t="shared" si="51"/>
        <v>6.0964766966769548E-3</v>
      </c>
      <c r="AD159" s="118">
        <f t="shared" ref="AD159:AH159" si="52">AD158/$AI158</f>
        <v>8.4227533453496784E-4</v>
      </c>
      <c r="AE159" s="118">
        <f t="shared" si="52"/>
        <v>6.5344726125303389E-4</v>
      </c>
      <c r="AF159" s="118">
        <f t="shared" si="52"/>
        <v>0</v>
      </c>
      <c r="AG159" s="118">
        <f t="shared" si="52"/>
        <v>4.1185684303546673E-4</v>
      </c>
      <c r="AH159" s="118">
        <f t="shared" si="52"/>
        <v>4.150102513603305E-3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3.6646044463235962E-4</v>
      </c>
      <c r="E163" s="39">
        <v>0</v>
      </c>
      <c r="F163" s="235"/>
      <c r="G163" s="39">
        <v>0</v>
      </c>
      <c r="H163" s="40">
        <v>0</v>
      </c>
      <c r="I163" s="41">
        <f>SUM(B163:H163)</f>
        <v>3.6646044463235962E-4</v>
      </c>
      <c r="J163" s="1"/>
      <c r="K163" s="88" t="s">
        <v>7</v>
      </c>
      <c r="L163" s="39">
        <v>0</v>
      </c>
      <c r="M163" s="39">
        <v>0</v>
      </c>
      <c r="N163" s="39">
        <v>3.6646044463235962E-4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3.6646044463235962E-4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3.6646044463235962E-4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3.6646044463235962E-4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135.13737245157395</v>
      </c>
      <c r="E165" s="43">
        <v>0</v>
      </c>
      <c r="F165" s="236"/>
      <c r="G165" s="43">
        <v>0</v>
      </c>
      <c r="H165" s="53">
        <v>0</v>
      </c>
      <c r="I165" s="41">
        <f t="shared" si="53"/>
        <v>135.13737245157395</v>
      </c>
      <c r="J165" s="1"/>
      <c r="K165" s="54" t="s">
        <v>10</v>
      </c>
      <c r="L165" s="43">
        <v>0</v>
      </c>
      <c r="M165" s="43">
        <v>0</v>
      </c>
      <c r="N165" s="43">
        <v>135.13737245157395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135.13737245157395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135.13737245157395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135.13737245157395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251.1082954421552</v>
      </c>
      <c r="C167" s="43">
        <v>0</v>
      </c>
      <c r="D167" s="43">
        <v>4.4468022590741065E-3</v>
      </c>
      <c r="E167" s="43">
        <v>0</v>
      </c>
      <c r="F167" s="236"/>
      <c r="G167" s="43">
        <v>0</v>
      </c>
      <c r="H167" s="53">
        <v>0</v>
      </c>
      <c r="I167" s="41">
        <f t="shared" si="53"/>
        <v>251.11274224441428</v>
      </c>
      <c r="J167" s="1"/>
      <c r="K167" s="54" t="s">
        <v>16</v>
      </c>
      <c r="L167" s="43">
        <v>251.1082954421552</v>
      </c>
      <c r="M167" s="43">
        <v>0</v>
      </c>
      <c r="N167" s="43">
        <v>4.4468022590741065E-3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251.11274224441428</v>
      </c>
      <c r="U167" s="100" t="s">
        <v>16</v>
      </c>
      <c r="V167" s="92">
        <v>251.1082954421552</v>
      </c>
      <c r="W167" s="92">
        <v>0</v>
      </c>
      <c r="X167" s="92">
        <v>0</v>
      </c>
      <c r="Y167" s="92">
        <v>0</v>
      </c>
      <c r="Z167" s="92">
        <v>4.4468022590741065E-3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251.11274224441428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10.732995026425417</v>
      </c>
      <c r="C168" s="46">
        <v>0</v>
      </c>
      <c r="D168" s="46">
        <v>1.4184874074150318E-2</v>
      </c>
      <c r="E168" s="46">
        <v>0</v>
      </c>
      <c r="F168" s="236"/>
      <c r="G168" s="46">
        <v>0</v>
      </c>
      <c r="H168" s="47">
        <v>0</v>
      </c>
      <c r="I168" s="48">
        <f t="shared" si="53"/>
        <v>10.747179900499567</v>
      </c>
      <c r="J168" s="1"/>
      <c r="K168" s="49" t="s">
        <v>15</v>
      </c>
      <c r="L168" s="50">
        <v>10.732995026425417</v>
      </c>
      <c r="M168" s="50">
        <v>0</v>
      </c>
      <c r="N168" s="50">
        <v>1.4184874074150318E-2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10.747179900499567</v>
      </c>
      <c r="U168" s="96" t="s">
        <v>59</v>
      </c>
      <c r="V168" s="97">
        <v>10.732995026425417</v>
      </c>
      <c r="W168" s="97">
        <v>0</v>
      </c>
      <c r="X168" s="97">
        <v>0</v>
      </c>
      <c r="Y168" s="97">
        <v>0</v>
      </c>
      <c r="Z168" s="97">
        <v>1.4184874074150318E-2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10.747179900499567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5.8971701494406581</v>
      </c>
      <c r="F169" s="236"/>
      <c r="G169" s="43">
        <v>0</v>
      </c>
      <c r="H169" s="53">
        <v>0</v>
      </c>
      <c r="I169" s="41">
        <f t="shared" si="53"/>
        <v>5.8971701494406581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5.8971701494406581</v>
      </c>
      <c r="P169" s="43">
        <v>86.593039848043432</v>
      </c>
      <c r="Q169" s="43">
        <v>0</v>
      </c>
      <c r="R169" s="44">
        <v>0</v>
      </c>
      <c r="S169" s="45">
        <f t="shared" si="54"/>
        <v>92.490209997484087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2.9578022768418206</v>
      </c>
      <c r="AB169" s="92">
        <v>86.593039848043432</v>
      </c>
      <c r="AC169" s="93">
        <v>2.9393678725988375</v>
      </c>
      <c r="AD169" s="92">
        <v>0</v>
      </c>
      <c r="AE169" s="92">
        <v>0</v>
      </c>
      <c r="AF169" s="92">
        <v>0</v>
      </c>
      <c r="AG169" s="92">
        <v>0</v>
      </c>
      <c r="AH169" s="92">
        <v>2.9393678725988375</v>
      </c>
      <c r="AI169" s="95">
        <f t="shared" si="55"/>
        <v>92.490209997484087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9.3919930847094566</v>
      </c>
      <c r="Q170" s="50">
        <v>0</v>
      </c>
      <c r="R170" s="51">
        <v>0</v>
      </c>
      <c r="S170" s="52">
        <f t="shared" si="54"/>
        <v>9.3919930847094566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9.3919930847094566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9.3919930847094566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3.9724450806830349</v>
      </c>
      <c r="E171" s="43">
        <v>0</v>
      </c>
      <c r="F171" s="236"/>
      <c r="G171" s="43">
        <v>0</v>
      </c>
      <c r="H171" s="53">
        <v>0</v>
      </c>
      <c r="I171" s="41">
        <f t="shared" si="53"/>
        <v>3.9724450806830349</v>
      </c>
      <c r="J171" s="1"/>
      <c r="K171" s="54" t="s">
        <v>61</v>
      </c>
      <c r="L171" s="43">
        <v>0</v>
      </c>
      <c r="M171" s="43">
        <v>0</v>
      </c>
      <c r="N171" s="43">
        <v>3.9724450806830349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3.9724450806830349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3.9724450806830349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3.9724450806830349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10.930518317155052</v>
      </c>
      <c r="C172" s="46">
        <v>0</v>
      </c>
      <c r="D172" s="46">
        <v>16.714939085460099</v>
      </c>
      <c r="E172" s="46">
        <v>1.1342032256089705E-2</v>
      </c>
      <c r="F172" s="236"/>
      <c r="G172" s="46">
        <v>0</v>
      </c>
      <c r="H172" s="47">
        <v>0</v>
      </c>
      <c r="I172" s="48">
        <f t="shared" si="53"/>
        <v>27.656799434871239</v>
      </c>
      <c r="J172" s="1"/>
      <c r="K172" s="49" t="s">
        <v>17</v>
      </c>
      <c r="L172" s="50">
        <v>10.930518317155052</v>
      </c>
      <c r="M172" s="50">
        <v>0</v>
      </c>
      <c r="N172" s="50">
        <v>16.714939085460099</v>
      </c>
      <c r="O172" s="50">
        <v>1.1342032256089705E-2</v>
      </c>
      <c r="P172" s="50">
        <v>0</v>
      </c>
      <c r="Q172" s="50">
        <v>0</v>
      </c>
      <c r="R172" s="51">
        <v>0</v>
      </c>
      <c r="S172" s="52">
        <f t="shared" si="54"/>
        <v>27.656799434871239</v>
      </c>
      <c r="U172" s="96" t="s">
        <v>17</v>
      </c>
      <c r="V172" s="97">
        <v>10.930518317155052</v>
      </c>
      <c r="W172" s="97">
        <v>0</v>
      </c>
      <c r="X172" s="97">
        <v>0</v>
      </c>
      <c r="Y172" s="97">
        <v>0</v>
      </c>
      <c r="Z172" s="97">
        <v>16.714939085460099</v>
      </c>
      <c r="AA172" s="97">
        <v>0</v>
      </c>
      <c r="AB172" s="97">
        <v>0</v>
      </c>
      <c r="AC172" s="98">
        <v>1.1342032256089705E-2</v>
      </c>
      <c r="AD172" s="97">
        <v>0</v>
      </c>
      <c r="AE172" s="97">
        <v>0</v>
      </c>
      <c r="AF172" s="97">
        <v>0</v>
      </c>
      <c r="AG172" s="97">
        <v>0</v>
      </c>
      <c r="AH172" s="97">
        <v>1.1342032256089705E-2</v>
      </c>
      <c r="AI172" s="99">
        <f t="shared" si="55"/>
        <v>27.656799434871239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1038.9950529555881</v>
      </c>
      <c r="C173" s="43">
        <v>12.393462430172619</v>
      </c>
      <c r="D173" s="43">
        <v>2939.7232803196221</v>
      </c>
      <c r="E173" s="43">
        <v>0</v>
      </c>
      <c r="F173" s="236"/>
      <c r="G173" s="43">
        <v>0</v>
      </c>
      <c r="H173" s="53">
        <v>0</v>
      </c>
      <c r="I173" s="41">
        <f t="shared" si="53"/>
        <v>3991.111795705383</v>
      </c>
      <c r="J173" s="1"/>
      <c r="K173" s="54" t="s">
        <v>19</v>
      </c>
      <c r="L173" s="43">
        <v>1038.9950529555881</v>
      </c>
      <c r="M173" s="43">
        <v>12.393462430172619</v>
      </c>
      <c r="N173" s="43">
        <v>2939.7232803196221</v>
      </c>
      <c r="O173" s="43">
        <v>0</v>
      </c>
      <c r="P173" s="43">
        <v>0</v>
      </c>
      <c r="Q173" s="43">
        <v>0</v>
      </c>
      <c r="R173" s="44">
        <v>0</v>
      </c>
      <c r="S173" s="45">
        <f t="shared" si="54"/>
        <v>3991.111795705383</v>
      </c>
      <c r="U173" s="100" t="s">
        <v>89</v>
      </c>
      <c r="V173" s="92">
        <v>1038.9950529555881</v>
      </c>
      <c r="W173" s="92">
        <v>0</v>
      </c>
      <c r="X173" s="92">
        <v>0</v>
      </c>
      <c r="Y173" s="92">
        <v>12.393462430172619</v>
      </c>
      <c r="Z173" s="92">
        <v>2939.7232803196221</v>
      </c>
      <c r="AA173" s="92">
        <v>0</v>
      </c>
      <c r="AB173" s="92">
        <v>0</v>
      </c>
      <c r="AC173" s="93">
        <v>0</v>
      </c>
      <c r="AD173" s="92">
        <v>0</v>
      </c>
      <c r="AE173" s="92">
        <v>0</v>
      </c>
      <c r="AF173" s="92">
        <v>0</v>
      </c>
      <c r="AG173" s="92">
        <v>0</v>
      </c>
      <c r="AH173" s="92">
        <v>0</v>
      </c>
      <c r="AI173" s="95">
        <f t="shared" si="55"/>
        <v>3991.111795705383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24.896036381864381</v>
      </c>
      <c r="C174" s="46">
        <v>21.79458327429213</v>
      </c>
      <c r="D174" s="46">
        <v>2140.2742524956793</v>
      </c>
      <c r="E174" s="46">
        <v>1128.5733708464202</v>
      </c>
      <c r="F174" s="236"/>
      <c r="G174" s="46">
        <v>115.02740031352776</v>
      </c>
      <c r="H174" s="47">
        <v>0.21556063178487442</v>
      </c>
      <c r="I174" s="48">
        <f t="shared" si="53"/>
        <v>3430.7812039435689</v>
      </c>
      <c r="J174" s="1"/>
      <c r="K174" s="49" t="s">
        <v>27</v>
      </c>
      <c r="L174" s="50">
        <v>24.896036381864381</v>
      </c>
      <c r="M174" s="50">
        <v>21.79458327429213</v>
      </c>
      <c r="N174" s="50">
        <v>2140.2742524956793</v>
      </c>
      <c r="O174" s="50">
        <v>1128.5733708464202</v>
      </c>
      <c r="P174" s="50">
        <v>0</v>
      </c>
      <c r="Q174" s="50">
        <v>115.02740031352776</v>
      </c>
      <c r="R174" s="51">
        <v>0.21556063178487442</v>
      </c>
      <c r="S174" s="52">
        <f t="shared" si="54"/>
        <v>3430.7812039435689</v>
      </c>
      <c r="U174" s="96" t="s">
        <v>27</v>
      </c>
      <c r="V174" s="97">
        <v>23.431925183336084</v>
      </c>
      <c r="W174" s="97">
        <v>0.6393838122826706</v>
      </c>
      <c r="X174" s="97">
        <v>115.02740031352776</v>
      </c>
      <c r="Y174" s="97">
        <v>21.79458327429213</v>
      </c>
      <c r="Z174" s="97">
        <v>2140.1816270811032</v>
      </c>
      <c r="AA174" s="97">
        <v>1128.5729717948666</v>
      </c>
      <c r="AB174" s="97">
        <v>0</v>
      </c>
      <c r="AC174" s="98">
        <v>1.1333124841602984</v>
      </c>
      <c r="AD174" s="97">
        <v>0.82472738624563002</v>
      </c>
      <c r="AE174" s="97">
        <v>3.9905155364072754E-4</v>
      </c>
      <c r="AF174" s="97">
        <v>0.21556063178487442</v>
      </c>
      <c r="AG174" s="97">
        <v>9.2625414576153184E-2</v>
      </c>
      <c r="AH174" s="97">
        <v>0</v>
      </c>
      <c r="AI174" s="99">
        <f t="shared" si="55"/>
        <v>3430.7812039435689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113.89207040527781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113.89207040527781</v>
      </c>
      <c r="J175" s="1"/>
      <c r="K175" s="54" t="s">
        <v>26</v>
      </c>
      <c r="L175" s="43">
        <v>113.89207040527781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113.89207040527781</v>
      </c>
      <c r="U175" s="100" t="s">
        <v>26</v>
      </c>
      <c r="V175" s="92">
        <v>113.89207040527781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113.89207040527781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497.10421011858517</v>
      </c>
      <c r="C177" s="43">
        <v>0</v>
      </c>
      <c r="D177" s="43">
        <v>0</v>
      </c>
      <c r="E177" s="43">
        <v>0</v>
      </c>
      <c r="F177" s="236"/>
      <c r="G177" s="43">
        <v>0</v>
      </c>
      <c r="H177" s="53">
        <v>0</v>
      </c>
      <c r="I177" s="41">
        <f t="shared" si="53"/>
        <v>497.10421011858517</v>
      </c>
      <c r="J177" s="1"/>
      <c r="K177" s="54" t="s">
        <v>24</v>
      </c>
      <c r="L177" s="43">
        <v>497.10421011858517</v>
      </c>
      <c r="M177" s="43">
        <v>0</v>
      </c>
      <c r="N177" s="43">
        <v>0</v>
      </c>
      <c r="O177" s="43">
        <v>0</v>
      </c>
      <c r="P177" s="43">
        <v>5.2012318154183204</v>
      </c>
      <c r="Q177" s="43">
        <v>0</v>
      </c>
      <c r="R177" s="44">
        <v>0</v>
      </c>
      <c r="S177" s="45">
        <f t="shared" si="54"/>
        <v>502.30544193400351</v>
      </c>
      <c r="U177" s="100" t="s">
        <v>24</v>
      </c>
      <c r="V177" s="92">
        <v>497.10421011858517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5.2012318154183204</v>
      </c>
      <c r="AC177" s="93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5">
        <f t="shared" si="55"/>
        <v>502.30544193400351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136.42073619999999</v>
      </c>
      <c r="C178" s="46">
        <v>34.105184049999998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170.52592024999998</v>
      </c>
      <c r="J178" s="1"/>
      <c r="K178" s="49" t="s">
        <v>22</v>
      </c>
      <c r="L178" s="50">
        <v>136.42073619999999</v>
      </c>
      <c r="M178" s="50">
        <v>34.105184049999998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170.52592024999998</v>
      </c>
      <c r="U178" s="96" t="s">
        <v>63</v>
      </c>
      <c r="V178" s="97">
        <v>136.42073619999999</v>
      </c>
      <c r="W178" s="97">
        <v>0</v>
      </c>
      <c r="X178" s="97">
        <v>0</v>
      </c>
      <c r="Y178" s="97">
        <v>34.105184049999998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170.52592024999998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2084.079914847051</v>
      </c>
      <c r="C184" s="75">
        <f t="shared" ref="C184:H184" si="57">SUM(C163:C179)</f>
        <v>68.293229754464747</v>
      </c>
      <c r="D184" s="75">
        <f t="shared" si="57"/>
        <v>5235.8412875697959</v>
      </c>
      <c r="E184" s="75">
        <f t="shared" si="57"/>
        <v>1134.481883028117</v>
      </c>
      <c r="F184" s="75">
        <f t="shared" si="57"/>
        <v>0</v>
      </c>
      <c r="G184" s="75">
        <f t="shared" si="57"/>
        <v>115.02740031352776</v>
      </c>
      <c r="H184" s="76">
        <f t="shared" si="57"/>
        <v>0.21556063178487442</v>
      </c>
      <c r="I184" s="41">
        <f t="shared" si="53"/>
        <v>8637.9392761447398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2084.079914847051</v>
      </c>
      <c r="M184" s="75">
        <f t="shared" ref="M184:R184" si="58">SUM(M163:M179)</f>
        <v>68.293229754464747</v>
      </c>
      <c r="N184" s="75">
        <f t="shared" si="58"/>
        <v>5235.8412875697959</v>
      </c>
      <c r="O184" s="75">
        <f t="shared" si="58"/>
        <v>1134.481883028117</v>
      </c>
      <c r="P184" s="75">
        <f t="shared" si="58"/>
        <v>101.18626474817121</v>
      </c>
      <c r="Q184" s="75">
        <f t="shared" si="58"/>
        <v>115.02740031352776</v>
      </c>
      <c r="R184" s="76">
        <f t="shared" si="58"/>
        <v>0.21556063178487442</v>
      </c>
      <c r="S184" s="78">
        <f t="shared" si="54"/>
        <v>8739.1255408929119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2082.6158036485226</v>
      </c>
      <c r="W184" s="111">
        <f t="shared" ref="W184:AH184" si="59">SUM(W163:W179)</f>
        <v>0.6393838122826706</v>
      </c>
      <c r="X184" s="111">
        <f t="shared" si="59"/>
        <v>115.02740031352776</v>
      </c>
      <c r="Y184" s="111">
        <f t="shared" si="59"/>
        <v>68.293229754464747</v>
      </c>
      <c r="Z184" s="111">
        <f t="shared" si="59"/>
        <v>5235.7486621552198</v>
      </c>
      <c r="AA184" s="111">
        <f t="shared" si="59"/>
        <v>1131.5307740717085</v>
      </c>
      <c r="AB184" s="111">
        <f t="shared" si="59"/>
        <v>101.18626474817121</v>
      </c>
      <c r="AC184" s="111">
        <f t="shared" si="59"/>
        <v>4.0840223890152254</v>
      </c>
      <c r="AD184" s="112">
        <f t="shared" si="59"/>
        <v>0.82472738624563002</v>
      </c>
      <c r="AE184" s="112">
        <f t="shared" si="59"/>
        <v>3.9905155364072754E-4</v>
      </c>
      <c r="AF184" s="112">
        <f t="shared" si="59"/>
        <v>0.21556063178487442</v>
      </c>
      <c r="AG184" s="112">
        <f t="shared" si="59"/>
        <v>9.2625414576153184E-2</v>
      </c>
      <c r="AH184" s="112">
        <f t="shared" si="59"/>
        <v>2.9507099048549272</v>
      </c>
      <c r="AI184" s="113">
        <f t="shared" si="55"/>
        <v>8739.1255408929137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0.24127049846282453</v>
      </c>
      <c r="C185" s="114">
        <f t="shared" ref="C185:I185" si="60">C184/$I184</f>
        <v>7.9061947035294726E-3</v>
      </c>
      <c r="D185" s="114">
        <f t="shared" si="60"/>
        <v>0.60614472042302214</v>
      </c>
      <c r="E185" s="114">
        <f t="shared" si="60"/>
        <v>0.13133709867134602</v>
      </c>
      <c r="F185" s="114">
        <f t="shared" si="60"/>
        <v>0</v>
      </c>
      <c r="G185" s="114">
        <f t="shared" si="60"/>
        <v>1.3316532640047276E-2</v>
      </c>
      <c r="H185" s="115">
        <f t="shared" si="60"/>
        <v>2.4955099230690912E-5</v>
      </c>
      <c r="I185" s="116">
        <f t="shared" si="60"/>
        <v>1</v>
      </c>
      <c r="J185"/>
      <c r="K185" s="81" t="s">
        <v>87</v>
      </c>
      <c r="L185" s="82">
        <f>L184/$S184</f>
        <v>0.23847693972297737</v>
      </c>
      <c r="M185" s="82">
        <f t="shared" ref="M185:S185" si="61">M184/$S184</f>
        <v>7.8146525570437046E-3</v>
      </c>
      <c r="N185" s="82">
        <f t="shared" si="61"/>
        <v>0.59912645299232403</v>
      </c>
      <c r="O185" s="82">
        <f t="shared" si="61"/>
        <v>0.12981640757070556</v>
      </c>
      <c r="P185" s="82">
        <f t="shared" si="61"/>
        <v>1.1578534290952937E-2</v>
      </c>
      <c r="Q185" s="82">
        <f t="shared" si="61"/>
        <v>1.3162346710237893E-2</v>
      </c>
      <c r="R185" s="83">
        <f t="shared" si="61"/>
        <v>2.4666155758514221E-5</v>
      </c>
      <c r="S185" s="84">
        <f t="shared" si="61"/>
        <v>1</v>
      </c>
      <c r="U185" s="117" t="s">
        <v>87</v>
      </c>
      <c r="V185" s="118">
        <f>V184/$I184</f>
        <v>0.24110100072132362</v>
      </c>
      <c r="W185" s="118">
        <f t="shared" ref="W185:AC185" si="62">W184/$I184</f>
        <v>7.4020410637574955E-5</v>
      </c>
      <c r="X185" s="118">
        <f t="shared" si="62"/>
        <v>1.3316532640047276E-2</v>
      </c>
      <c r="Y185" s="118">
        <f t="shared" si="62"/>
        <v>7.9061947035294726E-3</v>
      </c>
      <c r="Z185" s="118">
        <f t="shared" si="62"/>
        <v>0.6061339973313663</v>
      </c>
      <c r="AA185" s="118">
        <f t="shared" si="62"/>
        <v>0.13099545364907103</v>
      </c>
      <c r="AB185" s="118">
        <f t="shared" si="62"/>
        <v>1.1714167177305322E-2</v>
      </c>
      <c r="AC185" s="118">
        <f t="shared" si="62"/>
        <v>4.7280054402489322E-4</v>
      </c>
      <c r="AD185" s="118">
        <f t="shared" ref="AD185:AH185" si="63">AD184/$AI184</f>
        <v>9.4371843313897984E-5</v>
      </c>
      <c r="AE185" s="118">
        <f t="shared" si="63"/>
        <v>4.5662641161687067E-8</v>
      </c>
      <c r="AF185" s="118">
        <f t="shared" si="63"/>
        <v>2.4666155758514218E-5</v>
      </c>
      <c r="AG185" s="118">
        <f t="shared" si="63"/>
        <v>1.0598933971451936E-5</v>
      </c>
      <c r="AH185" s="118">
        <f t="shared" si="63"/>
        <v>3.3764361102809384E-4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961.72686215071838</v>
      </c>
      <c r="C189" s="39">
        <v>0</v>
      </c>
      <c r="D189" s="39">
        <v>0</v>
      </c>
      <c r="E189" s="39">
        <v>0</v>
      </c>
      <c r="F189" s="235"/>
      <c r="G189" s="39">
        <v>0</v>
      </c>
      <c r="H189" s="40">
        <v>0</v>
      </c>
      <c r="I189" s="41">
        <f>SUM(B189:H189)</f>
        <v>961.72686215071838</v>
      </c>
      <c r="J189" s="1"/>
      <c r="K189" s="88" t="s">
        <v>7</v>
      </c>
      <c r="L189" s="39">
        <v>961.72686215071838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961.72686215071838</v>
      </c>
      <c r="U189" s="91" t="s">
        <v>7</v>
      </c>
      <c r="V189" s="92">
        <v>961.72686215071838</v>
      </c>
      <c r="W189" s="92">
        <v>0</v>
      </c>
      <c r="X189" s="92">
        <v>0</v>
      </c>
      <c r="Y189" s="92">
        <v>0</v>
      </c>
      <c r="Z189" s="92">
        <v>0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961.72686215071838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1689.1317989576337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1689.1317989576337</v>
      </c>
      <c r="J190" s="1"/>
      <c r="K190" s="49" t="s">
        <v>8</v>
      </c>
      <c r="L190" s="50">
        <v>0</v>
      </c>
      <c r="M190" s="50">
        <v>0</v>
      </c>
      <c r="N190" s="50">
        <v>1689.1317989576337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1689.1317989576337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1689.1317989576337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1689.1317989576337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5.1804817048307914</v>
      </c>
      <c r="E191" s="43">
        <v>0</v>
      </c>
      <c r="F191" s="236"/>
      <c r="G191" s="43">
        <v>0</v>
      </c>
      <c r="H191" s="53">
        <v>0</v>
      </c>
      <c r="I191" s="41">
        <f t="shared" si="64"/>
        <v>5.1804817048307914</v>
      </c>
      <c r="J191" s="1"/>
      <c r="K191" s="54" t="s">
        <v>10</v>
      </c>
      <c r="L191" s="43">
        <v>0</v>
      </c>
      <c r="M191" s="43">
        <v>0</v>
      </c>
      <c r="N191" s="43">
        <v>5.1804817048307914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5.1804817048307914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5.1804817048307914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5.1804817048307914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1592.6166270555461</v>
      </c>
      <c r="E192" s="46">
        <v>0</v>
      </c>
      <c r="F192" s="236"/>
      <c r="G192" s="46">
        <v>0</v>
      </c>
      <c r="H192" s="47">
        <v>0</v>
      </c>
      <c r="I192" s="48">
        <f t="shared" si="64"/>
        <v>1592.6166270555461</v>
      </c>
      <c r="J192" s="1"/>
      <c r="K192" s="49" t="s">
        <v>58</v>
      </c>
      <c r="L192" s="50">
        <v>0</v>
      </c>
      <c r="M192" s="50">
        <v>0</v>
      </c>
      <c r="N192" s="50">
        <v>1592.6166270555461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1592.6166270555461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1592.5937048143057</v>
      </c>
      <c r="AA192" s="97">
        <v>0</v>
      </c>
      <c r="AB192" s="97">
        <v>0</v>
      </c>
      <c r="AC192" s="98">
        <v>2.2922241240352297E-2</v>
      </c>
      <c r="AD192" s="97">
        <v>0</v>
      </c>
      <c r="AE192" s="97">
        <v>0</v>
      </c>
      <c r="AF192" s="97">
        <v>0</v>
      </c>
      <c r="AG192" s="97">
        <v>2.2922241240352297E-2</v>
      </c>
      <c r="AH192" s="97">
        <v>0</v>
      </c>
      <c r="AI192" s="99">
        <f t="shared" si="66"/>
        <v>1592.6166270555461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71.926363848121895</v>
      </c>
      <c r="C193" s="43">
        <v>0</v>
      </c>
      <c r="D193" s="43">
        <v>895.00823862351467</v>
      </c>
      <c r="E193" s="43">
        <v>0</v>
      </c>
      <c r="F193" s="236"/>
      <c r="G193" s="43">
        <v>0</v>
      </c>
      <c r="H193" s="53">
        <v>0</v>
      </c>
      <c r="I193" s="41">
        <f t="shared" si="64"/>
        <v>966.93460247163659</v>
      </c>
      <c r="J193" s="1"/>
      <c r="K193" s="54" t="s">
        <v>16</v>
      </c>
      <c r="L193" s="43">
        <v>71.926363848121895</v>
      </c>
      <c r="M193" s="43">
        <v>0</v>
      </c>
      <c r="N193" s="43">
        <v>895.00823862351467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966.93460247163659</v>
      </c>
      <c r="U193" s="100" t="s">
        <v>16</v>
      </c>
      <c r="V193" s="92">
        <v>71.926363848121895</v>
      </c>
      <c r="W193" s="92">
        <v>0</v>
      </c>
      <c r="X193" s="92">
        <v>0</v>
      </c>
      <c r="Y193" s="92">
        <v>0</v>
      </c>
      <c r="Z193" s="92">
        <v>895.00823862351467</v>
      </c>
      <c r="AA193" s="92">
        <v>0</v>
      </c>
      <c r="AB193" s="92">
        <v>0</v>
      </c>
      <c r="AC193" s="93">
        <v>0</v>
      </c>
      <c r="AD193" s="94">
        <v>0</v>
      </c>
      <c r="AE193" s="94">
        <v>0</v>
      </c>
      <c r="AF193" s="94">
        <v>0</v>
      </c>
      <c r="AG193" s="94">
        <v>0</v>
      </c>
      <c r="AH193" s="94">
        <v>0</v>
      </c>
      <c r="AI193" s="95">
        <f t="shared" si="66"/>
        <v>966.93460247163659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38.935137727306454</v>
      </c>
      <c r="C194" s="46">
        <v>6.9685739821395432</v>
      </c>
      <c r="D194" s="46">
        <v>54.241988511594876</v>
      </c>
      <c r="E194" s="46">
        <v>7.240544528999191</v>
      </c>
      <c r="F194" s="236"/>
      <c r="G194" s="46">
        <v>0</v>
      </c>
      <c r="H194" s="47">
        <v>0</v>
      </c>
      <c r="I194" s="48">
        <f t="shared" si="64"/>
        <v>107.38624475004006</v>
      </c>
      <c r="J194" s="1"/>
      <c r="K194" s="49" t="s">
        <v>15</v>
      </c>
      <c r="L194" s="50">
        <v>38.935137727306454</v>
      </c>
      <c r="M194" s="50">
        <v>6.9685739821395432</v>
      </c>
      <c r="N194" s="50">
        <v>54.241988511594876</v>
      </c>
      <c r="O194" s="50">
        <v>7.240544528999191</v>
      </c>
      <c r="P194" s="50">
        <v>0</v>
      </c>
      <c r="Q194" s="50">
        <v>0</v>
      </c>
      <c r="R194" s="51">
        <v>0</v>
      </c>
      <c r="S194" s="52">
        <f t="shared" si="65"/>
        <v>107.38624475004006</v>
      </c>
      <c r="U194" s="96" t="s">
        <v>59</v>
      </c>
      <c r="V194" s="97">
        <v>29.379211818486517</v>
      </c>
      <c r="W194" s="97">
        <v>0</v>
      </c>
      <c r="X194" s="97">
        <v>0</v>
      </c>
      <c r="Y194" s="97">
        <v>6.9685739821395432</v>
      </c>
      <c r="Z194" s="97">
        <v>45.81392477921441</v>
      </c>
      <c r="AA194" s="97">
        <v>4.9499698699163117</v>
      </c>
      <c r="AB194" s="97">
        <v>0</v>
      </c>
      <c r="AC194" s="98">
        <v>20.274564300283291</v>
      </c>
      <c r="AD194" s="97">
        <v>9.5559259088199315</v>
      </c>
      <c r="AE194" s="97">
        <v>0</v>
      </c>
      <c r="AF194" s="97">
        <v>0</v>
      </c>
      <c r="AG194" s="97">
        <v>8.4280637323804779</v>
      </c>
      <c r="AH194" s="97">
        <v>2.2905746590828806</v>
      </c>
      <c r="AI194" s="99">
        <f t="shared" si="66"/>
        <v>107.38624475004008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0.17863366885552728</v>
      </c>
      <c r="E195" s="43">
        <v>21.677035234432026</v>
      </c>
      <c r="F195" s="236"/>
      <c r="G195" s="43">
        <v>0</v>
      </c>
      <c r="H195" s="53">
        <v>0</v>
      </c>
      <c r="I195" s="41">
        <f t="shared" si="64"/>
        <v>21.855668903287555</v>
      </c>
      <c r="J195" s="1"/>
      <c r="K195" s="54" t="s">
        <v>60</v>
      </c>
      <c r="L195" s="43">
        <v>0</v>
      </c>
      <c r="M195" s="43">
        <v>0</v>
      </c>
      <c r="N195" s="43">
        <v>0.17863366885552728</v>
      </c>
      <c r="O195" s="43">
        <v>21.677035234432026</v>
      </c>
      <c r="P195" s="43">
        <v>3321.1124465854141</v>
      </c>
      <c r="Q195" s="43">
        <v>0</v>
      </c>
      <c r="R195" s="44">
        <v>0</v>
      </c>
      <c r="S195" s="45">
        <f t="shared" si="65"/>
        <v>3342.9681154887016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3.197108770594336</v>
      </c>
      <c r="AB195" s="92">
        <v>3321.1124465854141</v>
      </c>
      <c r="AC195" s="93">
        <v>18.658560132693218</v>
      </c>
      <c r="AD195" s="92">
        <v>0</v>
      </c>
      <c r="AE195" s="92">
        <v>2.1828563306492841</v>
      </c>
      <c r="AF195" s="92">
        <v>0</v>
      </c>
      <c r="AG195" s="92">
        <v>0.17863366885552728</v>
      </c>
      <c r="AH195" s="92">
        <v>16.297070133188406</v>
      </c>
      <c r="AI195" s="95">
        <f t="shared" si="66"/>
        <v>3342.9681154887016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/>
      <c r="G196" s="46">
        <v>0</v>
      </c>
      <c r="H196" s="47">
        <v>0</v>
      </c>
      <c r="I196" s="48">
        <f t="shared" si="64"/>
        <v>0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0</v>
      </c>
      <c r="P196" s="50">
        <v>7.7993200275317776</v>
      </c>
      <c r="Q196" s="50">
        <v>0</v>
      </c>
      <c r="R196" s="51">
        <v>0</v>
      </c>
      <c r="S196" s="52">
        <f t="shared" si="65"/>
        <v>7.7993200275317776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7.7993200275317776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7.7993200275317776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1.000264014416258</v>
      </c>
      <c r="E197" s="43">
        <v>0</v>
      </c>
      <c r="F197" s="236"/>
      <c r="G197" s="43">
        <v>0</v>
      </c>
      <c r="H197" s="53">
        <v>0</v>
      </c>
      <c r="I197" s="41">
        <f t="shared" si="64"/>
        <v>1.000264014416258</v>
      </c>
      <c r="J197" s="1"/>
      <c r="K197" s="54" t="s">
        <v>61</v>
      </c>
      <c r="L197" s="43">
        <v>0</v>
      </c>
      <c r="M197" s="43">
        <v>0</v>
      </c>
      <c r="N197" s="43">
        <v>1.000264014416258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1.000264014416258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1.000264014416258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1.000264014416258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87.435303836431984</v>
      </c>
      <c r="C198" s="46">
        <v>0</v>
      </c>
      <c r="D198" s="46">
        <v>19.183564439790509</v>
      </c>
      <c r="E198" s="46">
        <v>0.72347274713557164</v>
      </c>
      <c r="F198" s="236"/>
      <c r="G198" s="46">
        <v>0</v>
      </c>
      <c r="H198" s="47">
        <v>0</v>
      </c>
      <c r="I198" s="48">
        <f t="shared" si="64"/>
        <v>107.34234102335806</v>
      </c>
      <c r="J198" s="1"/>
      <c r="K198" s="49" t="s">
        <v>17</v>
      </c>
      <c r="L198" s="50">
        <v>87.435303836431984</v>
      </c>
      <c r="M198" s="50">
        <v>0</v>
      </c>
      <c r="N198" s="50">
        <v>19.183564439790509</v>
      </c>
      <c r="O198" s="50">
        <v>0.72347274713557164</v>
      </c>
      <c r="P198" s="50">
        <v>0</v>
      </c>
      <c r="Q198" s="50">
        <v>0</v>
      </c>
      <c r="R198" s="51">
        <v>0</v>
      </c>
      <c r="S198" s="52">
        <f t="shared" si="65"/>
        <v>107.34234102335806</v>
      </c>
      <c r="U198" s="96" t="s">
        <v>17</v>
      </c>
      <c r="V198" s="97">
        <v>87.435303836431984</v>
      </c>
      <c r="W198" s="97">
        <v>0</v>
      </c>
      <c r="X198" s="97">
        <v>0</v>
      </c>
      <c r="Y198" s="97">
        <v>0</v>
      </c>
      <c r="Z198" s="97">
        <v>16.479436831106035</v>
      </c>
      <c r="AA198" s="97">
        <v>0.12447487045210569</v>
      </c>
      <c r="AB198" s="97">
        <v>0</v>
      </c>
      <c r="AC198" s="98">
        <v>3.3031254853679397</v>
      </c>
      <c r="AD198" s="97">
        <v>0</v>
      </c>
      <c r="AE198" s="97">
        <v>0</v>
      </c>
      <c r="AF198" s="97">
        <v>0</v>
      </c>
      <c r="AG198" s="97">
        <v>2.7041276086844741</v>
      </c>
      <c r="AH198" s="97">
        <v>0.59899787668346594</v>
      </c>
      <c r="AI198" s="99">
        <f t="shared" si="66"/>
        <v>107.34234102335806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709.85598798205092</v>
      </c>
      <c r="C199" s="43">
        <v>577.88740248156955</v>
      </c>
      <c r="D199" s="43">
        <v>13984.731132715786</v>
      </c>
      <c r="E199" s="43">
        <v>0</v>
      </c>
      <c r="F199" s="236"/>
      <c r="G199" s="43">
        <v>0</v>
      </c>
      <c r="H199" s="53">
        <v>0</v>
      </c>
      <c r="I199" s="41">
        <f t="shared" si="64"/>
        <v>15272.474523179406</v>
      </c>
      <c r="J199" s="1"/>
      <c r="K199" s="54" t="s">
        <v>19</v>
      </c>
      <c r="L199" s="43">
        <v>709.85598798205092</v>
      </c>
      <c r="M199" s="43">
        <v>577.88740248156955</v>
      </c>
      <c r="N199" s="43">
        <v>13984.731132715786</v>
      </c>
      <c r="O199" s="43">
        <v>0</v>
      </c>
      <c r="P199" s="43">
        <v>0</v>
      </c>
      <c r="Q199" s="43">
        <v>0</v>
      </c>
      <c r="R199" s="44">
        <v>0</v>
      </c>
      <c r="S199" s="45">
        <f t="shared" si="65"/>
        <v>15272.474523179406</v>
      </c>
      <c r="U199" s="100" t="s">
        <v>89</v>
      </c>
      <c r="V199" s="92">
        <v>688.43488489345202</v>
      </c>
      <c r="W199" s="92">
        <v>0</v>
      </c>
      <c r="X199" s="92">
        <v>0</v>
      </c>
      <c r="Y199" s="92">
        <v>577.88740248156955</v>
      </c>
      <c r="Z199" s="92">
        <v>11372.863420038459</v>
      </c>
      <c r="AA199" s="92">
        <v>0</v>
      </c>
      <c r="AB199" s="92">
        <v>0</v>
      </c>
      <c r="AC199" s="93">
        <v>2633.2888157659272</v>
      </c>
      <c r="AD199" s="92">
        <v>21.421103088598926</v>
      </c>
      <c r="AE199" s="92">
        <v>0</v>
      </c>
      <c r="AF199" s="92">
        <v>0</v>
      </c>
      <c r="AG199" s="92">
        <v>2611.8677126773282</v>
      </c>
      <c r="AH199" s="92">
        <v>0</v>
      </c>
      <c r="AI199" s="95">
        <f t="shared" si="66"/>
        <v>15272.474523179408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225.01750724932839</v>
      </c>
      <c r="C200" s="46">
        <v>105.93374036537799</v>
      </c>
      <c r="D200" s="46">
        <v>3212.689712758779</v>
      </c>
      <c r="E200" s="46">
        <v>5794.6829734361472</v>
      </c>
      <c r="F200" s="236"/>
      <c r="G200" s="46">
        <v>88.775002380278821</v>
      </c>
      <c r="H200" s="47">
        <v>0</v>
      </c>
      <c r="I200" s="48">
        <f t="shared" si="64"/>
        <v>9427.0989361899101</v>
      </c>
      <c r="J200" s="1"/>
      <c r="K200" s="49" t="s">
        <v>27</v>
      </c>
      <c r="L200" s="50">
        <v>225.01750724932839</v>
      </c>
      <c r="M200" s="50">
        <v>105.93374036537799</v>
      </c>
      <c r="N200" s="50">
        <v>3212.689712758779</v>
      </c>
      <c r="O200" s="50">
        <v>5794.6829734361472</v>
      </c>
      <c r="P200" s="50">
        <v>0</v>
      </c>
      <c r="Q200" s="50">
        <v>88.775002380278821</v>
      </c>
      <c r="R200" s="51">
        <v>0</v>
      </c>
      <c r="S200" s="52">
        <f t="shared" si="65"/>
        <v>9427.0989361899101</v>
      </c>
      <c r="U200" s="96" t="s">
        <v>27</v>
      </c>
      <c r="V200" s="97">
        <v>20.572165652672798</v>
      </c>
      <c r="W200" s="97">
        <v>181.53793813972698</v>
      </c>
      <c r="X200" s="97">
        <v>88.775002380278821</v>
      </c>
      <c r="Y200" s="97">
        <v>105.93374036537799</v>
      </c>
      <c r="Z200" s="97">
        <v>3207.4956579009881</v>
      </c>
      <c r="AA200" s="97">
        <v>5759.1524337276842</v>
      </c>
      <c r="AB200" s="97">
        <v>0</v>
      </c>
      <c r="AC200" s="98">
        <v>63.631998023183804</v>
      </c>
      <c r="AD200" s="97">
        <v>22.907403456928595</v>
      </c>
      <c r="AE200" s="97">
        <v>26.656224647346058</v>
      </c>
      <c r="AF200" s="97">
        <v>0</v>
      </c>
      <c r="AG200" s="97">
        <v>5.1940548577912597</v>
      </c>
      <c r="AH200" s="97">
        <v>8.8743150611178976</v>
      </c>
      <c r="AI200" s="99">
        <f t="shared" si="66"/>
        <v>9427.0989361899137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26.751348791481895</v>
      </c>
      <c r="C201" s="43">
        <v>0.33861780098208666</v>
      </c>
      <c r="D201" s="43">
        <v>2.6897789826096683</v>
      </c>
      <c r="E201" s="43">
        <v>0</v>
      </c>
      <c r="F201" s="236"/>
      <c r="G201" s="43">
        <v>0</v>
      </c>
      <c r="H201" s="53">
        <v>0</v>
      </c>
      <c r="I201" s="41">
        <f t="shared" si="64"/>
        <v>29.779745575073648</v>
      </c>
      <c r="J201" s="1"/>
      <c r="K201" s="54" t="s">
        <v>26</v>
      </c>
      <c r="L201" s="43">
        <v>26.751348791481895</v>
      </c>
      <c r="M201" s="43">
        <v>0.33861780098208666</v>
      </c>
      <c r="N201" s="43">
        <v>2.6897789826096683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29.779745575073648</v>
      </c>
      <c r="U201" s="100" t="s">
        <v>26</v>
      </c>
      <c r="V201" s="92">
        <v>26.751154813663149</v>
      </c>
      <c r="W201" s="92">
        <v>0</v>
      </c>
      <c r="X201" s="92">
        <v>0</v>
      </c>
      <c r="Y201" s="92">
        <v>0.33861780098208666</v>
      </c>
      <c r="Z201" s="92">
        <v>0</v>
      </c>
      <c r="AA201" s="92">
        <v>0</v>
      </c>
      <c r="AB201" s="92">
        <v>0</v>
      </c>
      <c r="AC201" s="93">
        <v>2.6899729604284128</v>
      </c>
      <c r="AD201" s="92">
        <v>1.9397781874440828E-4</v>
      </c>
      <c r="AE201" s="92">
        <v>0</v>
      </c>
      <c r="AF201" s="92">
        <v>0</v>
      </c>
      <c r="AG201" s="92">
        <v>2.6897789826096683</v>
      </c>
      <c r="AH201" s="92">
        <v>0</v>
      </c>
      <c r="AI201" s="95">
        <f t="shared" si="66"/>
        <v>29.779745575073648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0</v>
      </c>
      <c r="C202" s="46">
        <v>0</v>
      </c>
      <c r="D202" s="46">
        <v>0</v>
      </c>
      <c r="E202" s="46">
        <v>0</v>
      </c>
      <c r="F202" s="236"/>
      <c r="G202" s="46">
        <v>0</v>
      </c>
      <c r="H202" s="47">
        <v>0</v>
      </c>
      <c r="I202" s="48">
        <f t="shared" si="64"/>
        <v>0</v>
      </c>
      <c r="J202" s="1"/>
      <c r="K202" s="49" t="s">
        <v>23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0</v>
      </c>
      <c r="U202" s="96" t="s">
        <v>62</v>
      </c>
      <c r="V202" s="97">
        <v>0</v>
      </c>
      <c r="W202" s="97">
        <v>0</v>
      </c>
      <c r="X202" s="97">
        <v>0</v>
      </c>
      <c r="Y202" s="97">
        <v>0</v>
      </c>
      <c r="Z202" s="97">
        <v>0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0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229.60173832063089</v>
      </c>
      <c r="C203" s="43">
        <v>0</v>
      </c>
      <c r="D203" s="43">
        <v>3342.6522069414159</v>
      </c>
      <c r="E203" s="43">
        <v>0</v>
      </c>
      <c r="F203" s="236"/>
      <c r="G203" s="43">
        <v>0</v>
      </c>
      <c r="H203" s="53">
        <v>0</v>
      </c>
      <c r="I203" s="41">
        <f t="shared" si="64"/>
        <v>3572.2539452620467</v>
      </c>
      <c r="J203" s="1"/>
      <c r="K203" s="54" t="s">
        <v>24</v>
      </c>
      <c r="L203" s="43">
        <v>229.60173832063089</v>
      </c>
      <c r="M203" s="43">
        <v>0</v>
      </c>
      <c r="N203" s="43">
        <v>3342.6522069414159</v>
      </c>
      <c r="O203" s="43">
        <v>0</v>
      </c>
      <c r="P203" s="43">
        <v>200.49428265036462</v>
      </c>
      <c r="Q203" s="43">
        <v>0</v>
      </c>
      <c r="R203" s="44">
        <v>0</v>
      </c>
      <c r="S203" s="45">
        <f t="shared" si="65"/>
        <v>3772.7482279124115</v>
      </c>
      <c r="U203" s="100" t="s">
        <v>24</v>
      </c>
      <c r="V203" s="92">
        <v>229.60173832063089</v>
      </c>
      <c r="W203" s="92">
        <v>0</v>
      </c>
      <c r="X203" s="92">
        <v>0</v>
      </c>
      <c r="Y203" s="92">
        <v>0</v>
      </c>
      <c r="Z203" s="92">
        <v>3342.6522069414159</v>
      </c>
      <c r="AA203" s="92">
        <v>0</v>
      </c>
      <c r="AB203" s="92">
        <v>200.49428265036462</v>
      </c>
      <c r="AC203" s="93">
        <v>0</v>
      </c>
      <c r="AD203" s="92">
        <v>0</v>
      </c>
      <c r="AE203" s="92">
        <v>0</v>
      </c>
      <c r="AF203" s="92">
        <v>0</v>
      </c>
      <c r="AG203" s="92">
        <v>0</v>
      </c>
      <c r="AH203" s="92">
        <v>0</v>
      </c>
      <c r="AI203" s="95">
        <f t="shared" si="66"/>
        <v>3772.7482279124115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6568.9742324585941</v>
      </c>
      <c r="E204" s="46">
        <v>0</v>
      </c>
      <c r="F204" s="236"/>
      <c r="G204" s="46">
        <v>0</v>
      </c>
      <c r="H204" s="47">
        <v>0</v>
      </c>
      <c r="I204" s="48">
        <f t="shared" si="64"/>
        <v>6568.9742324585941</v>
      </c>
      <c r="J204" s="1"/>
      <c r="K204" s="49" t="s">
        <v>22</v>
      </c>
      <c r="L204" s="50">
        <v>0</v>
      </c>
      <c r="M204" s="50">
        <v>0</v>
      </c>
      <c r="N204" s="50">
        <v>6568.9742324585941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6568.9742324585941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6568.9742324585941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6568.9742324585941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2351.2502499060711</v>
      </c>
      <c r="C210" s="75">
        <f t="shared" ref="C210:H210" si="68">SUM(C189:C205)</f>
        <v>691.12833463006916</v>
      </c>
      <c r="D210" s="75">
        <f t="shared" si="68"/>
        <v>31368.27866083337</v>
      </c>
      <c r="E210" s="75">
        <f t="shared" si="68"/>
        <v>5824.3240259467138</v>
      </c>
      <c r="F210" s="75">
        <f t="shared" si="68"/>
        <v>0</v>
      </c>
      <c r="G210" s="75">
        <f t="shared" si="68"/>
        <v>88.775002380278821</v>
      </c>
      <c r="H210" s="76">
        <f t="shared" si="68"/>
        <v>0</v>
      </c>
      <c r="I210" s="41">
        <f t="shared" si="64"/>
        <v>40323.756273696505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2351.2502499060711</v>
      </c>
      <c r="M210" s="75">
        <f t="shared" ref="M210:R210" si="69">SUM(M189:M205)</f>
        <v>691.12833463006916</v>
      </c>
      <c r="N210" s="75">
        <f t="shared" si="69"/>
        <v>31368.27866083337</v>
      </c>
      <c r="O210" s="75">
        <f t="shared" si="69"/>
        <v>5824.3240259467138</v>
      </c>
      <c r="P210" s="75">
        <f t="shared" si="69"/>
        <v>3529.4060492633107</v>
      </c>
      <c r="Q210" s="75">
        <f t="shared" si="69"/>
        <v>88.775002380278821</v>
      </c>
      <c r="R210" s="76">
        <f t="shared" si="69"/>
        <v>0</v>
      </c>
      <c r="S210" s="78">
        <f t="shared" si="65"/>
        <v>43853.162322959819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2115.8276853341777</v>
      </c>
      <c r="W210" s="111">
        <f t="shared" ref="W210:AH210" si="70">SUM(W189:W205)</f>
        <v>181.53793813972698</v>
      </c>
      <c r="X210" s="111">
        <f t="shared" si="70"/>
        <v>88.775002380278821</v>
      </c>
      <c r="Y210" s="111">
        <f t="shared" si="70"/>
        <v>691.12833463006916</v>
      </c>
      <c r="Z210" s="111">
        <f t="shared" si="70"/>
        <v>28737.193367064479</v>
      </c>
      <c r="AA210" s="111">
        <f t="shared" si="70"/>
        <v>5767.423987238647</v>
      </c>
      <c r="AB210" s="111">
        <f t="shared" si="70"/>
        <v>3529.4060492633107</v>
      </c>
      <c r="AC210" s="111">
        <f t="shared" si="70"/>
        <v>2741.8699589091243</v>
      </c>
      <c r="AD210" s="112">
        <f t="shared" si="70"/>
        <v>53.884626432166193</v>
      </c>
      <c r="AE210" s="112">
        <f t="shared" si="70"/>
        <v>28.839080977995341</v>
      </c>
      <c r="AF210" s="112">
        <f t="shared" si="70"/>
        <v>0</v>
      </c>
      <c r="AG210" s="112">
        <f t="shared" si="70"/>
        <v>2631.0852937688901</v>
      </c>
      <c r="AH210" s="112">
        <f t="shared" si="70"/>
        <v>28.060957730072651</v>
      </c>
      <c r="AI210" s="113">
        <f t="shared" si="66"/>
        <v>43853.162322959819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5.8309306155582774E-2</v>
      </c>
      <c r="C211" s="114">
        <f t="shared" ref="C211:I211" si="71">C210/$I210</f>
        <v>1.7139482987126808E-2</v>
      </c>
      <c r="D211" s="114">
        <f t="shared" si="71"/>
        <v>0.77791063034708252</v>
      </c>
      <c r="E211" s="114">
        <f t="shared" si="71"/>
        <v>0.14443902463883221</v>
      </c>
      <c r="F211" s="114">
        <f t="shared" si="71"/>
        <v>0</v>
      </c>
      <c r="G211" s="114">
        <f t="shared" si="71"/>
        <v>2.2015558713756891E-3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5.3616435517012818E-2</v>
      </c>
      <c r="M211" s="82">
        <f t="shared" ref="M211:S211" si="72">M210/$S210</f>
        <v>1.5760056926800489E-2</v>
      </c>
      <c r="N211" s="82">
        <f t="shared" si="72"/>
        <v>0.71530254602437537</v>
      </c>
      <c r="O211" s="82">
        <f t="shared" si="72"/>
        <v>0.13281423088836911</v>
      </c>
      <c r="P211" s="82">
        <f t="shared" si="72"/>
        <v>8.048236118687957E-2</v>
      </c>
      <c r="Q211" s="82">
        <f t="shared" si="72"/>
        <v>2.0243694565625354E-3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5.2470996773540869E-2</v>
      </c>
      <c r="W211" s="118">
        <f t="shared" ref="W211:AC211" si="73">W210/$I210</f>
        <v>4.5020096071294226E-3</v>
      </c>
      <c r="X211" s="118">
        <f t="shared" si="73"/>
        <v>2.2015558713756891E-3</v>
      </c>
      <c r="Y211" s="118">
        <f t="shared" si="73"/>
        <v>1.7139482987126808E-2</v>
      </c>
      <c r="Z211" s="118">
        <f t="shared" si="73"/>
        <v>0.71266161743493051</v>
      </c>
      <c r="AA211" s="118">
        <f t="shared" si="73"/>
        <v>0.14302794481973352</v>
      </c>
      <c r="AB211" s="118">
        <f t="shared" si="73"/>
        <v>8.7526718128825939E-2</v>
      </c>
      <c r="AC211" s="118">
        <f t="shared" si="73"/>
        <v>6.79963925061631E-2</v>
      </c>
      <c r="AD211" s="118">
        <f t="shared" ref="AD211:AH211" si="74">AD210/$AI210</f>
        <v>1.2287512137740245E-3</v>
      </c>
      <c r="AE211" s="118">
        <f t="shared" si="74"/>
        <v>6.5762830889156462E-4</v>
      </c>
      <c r="AF211" s="118">
        <f t="shared" si="74"/>
        <v>0</v>
      </c>
      <c r="AG211" s="118">
        <f t="shared" si="74"/>
        <v>5.9997618287868731E-2</v>
      </c>
      <c r="AH211" s="118">
        <f t="shared" si="74"/>
        <v>6.3988447454292293E-4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5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44.8064627893555</v>
      </c>
      <c r="C219" s="43">
        <v>2.7761337527420937</v>
      </c>
      <c r="D219" s="43">
        <v>0.73343651469862559</v>
      </c>
      <c r="E219" s="43">
        <v>0</v>
      </c>
      <c r="F219" s="236"/>
      <c r="G219" s="43">
        <v>0</v>
      </c>
      <c r="H219" s="53">
        <v>0</v>
      </c>
      <c r="I219" s="41">
        <f t="shared" si="75"/>
        <v>48.316033056796215</v>
      </c>
      <c r="J219" s="1"/>
      <c r="K219" s="54" t="s">
        <v>16</v>
      </c>
      <c r="L219" s="43">
        <v>44.8064627893555</v>
      </c>
      <c r="M219" s="43">
        <v>2.7761337527420937</v>
      </c>
      <c r="N219" s="43">
        <v>0.73343651469862559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48.316033056796215</v>
      </c>
      <c r="U219" s="100" t="s">
        <v>16</v>
      </c>
      <c r="V219" s="92">
        <v>44.8064627893555</v>
      </c>
      <c r="W219" s="92">
        <v>0</v>
      </c>
      <c r="X219" s="92">
        <v>0</v>
      </c>
      <c r="Y219" s="92">
        <v>2.7761337527420937</v>
      </c>
      <c r="Z219" s="92">
        <v>0.51771989272844154</v>
      </c>
      <c r="AA219" s="92">
        <v>0</v>
      </c>
      <c r="AB219" s="92">
        <v>0</v>
      </c>
      <c r="AC219" s="93">
        <v>0.21571662197018401</v>
      </c>
      <c r="AD219" s="94">
        <v>0</v>
      </c>
      <c r="AE219" s="94">
        <v>0</v>
      </c>
      <c r="AF219" s="94">
        <v>0</v>
      </c>
      <c r="AG219" s="94">
        <v>0.21571662197018401</v>
      </c>
      <c r="AH219" s="94">
        <v>0</v>
      </c>
      <c r="AI219" s="95">
        <f t="shared" si="77"/>
        <v>48.316033056796215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5.9832177438074003</v>
      </c>
      <c r="C220" s="46">
        <v>0</v>
      </c>
      <c r="D220" s="46">
        <v>0.69405874832178616</v>
      </c>
      <c r="E220" s="46">
        <v>0</v>
      </c>
      <c r="F220" s="236"/>
      <c r="G220" s="46">
        <v>0</v>
      </c>
      <c r="H220" s="47">
        <v>0</v>
      </c>
      <c r="I220" s="48">
        <f t="shared" si="75"/>
        <v>6.6772764921291863</v>
      </c>
      <c r="J220" s="1"/>
      <c r="K220" s="49" t="s">
        <v>15</v>
      </c>
      <c r="L220" s="50">
        <v>5.9832177438074003</v>
      </c>
      <c r="M220" s="50">
        <v>0</v>
      </c>
      <c r="N220" s="50">
        <v>0.69405874832178616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6.6772764921291863</v>
      </c>
      <c r="U220" s="96" t="s">
        <v>59</v>
      </c>
      <c r="V220" s="97">
        <v>5.9832177438074003</v>
      </c>
      <c r="W220" s="97">
        <v>0</v>
      </c>
      <c r="X220" s="97">
        <v>0</v>
      </c>
      <c r="Y220" s="97">
        <v>0</v>
      </c>
      <c r="Z220" s="97">
        <v>0.69405874832178616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6.6772764921291863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1.2386317512584806</v>
      </c>
      <c r="F221" s="236"/>
      <c r="G221" s="43">
        <v>0</v>
      </c>
      <c r="H221" s="53">
        <v>0</v>
      </c>
      <c r="I221" s="41">
        <f t="shared" si="75"/>
        <v>1.2386317512584806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1.2386317512584806</v>
      </c>
      <c r="P221" s="43">
        <v>265.63406140124602</v>
      </c>
      <c r="Q221" s="43">
        <v>0</v>
      </c>
      <c r="R221" s="44">
        <v>0</v>
      </c>
      <c r="S221" s="45">
        <f t="shared" si="76"/>
        <v>266.8726931525045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3.7949991031687113E-3</v>
      </c>
      <c r="AB221" s="92">
        <v>265.63406140124602</v>
      </c>
      <c r="AC221" s="93">
        <v>1.2348367521553119</v>
      </c>
      <c r="AD221" s="92">
        <v>0</v>
      </c>
      <c r="AE221" s="92">
        <v>0</v>
      </c>
      <c r="AF221" s="92">
        <v>0</v>
      </c>
      <c r="AG221" s="92">
        <v>0</v>
      </c>
      <c r="AH221" s="92">
        <v>1.2348367521553119</v>
      </c>
      <c r="AI221" s="95">
        <f t="shared" si="77"/>
        <v>266.8726931525045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0.25112829660813918</v>
      </c>
      <c r="F222" s="236"/>
      <c r="G222" s="46">
        <v>0</v>
      </c>
      <c r="H222" s="47">
        <v>0</v>
      </c>
      <c r="I222" s="48">
        <f t="shared" si="75"/>
        <v>0.25112829660813918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0.25112829660813918</v>
      </c>
      <c r="P222" s="50">
        <v>62.293276283677237</v>
      </c>
      <c r="Q222" s="50">
        <v>0</v>
      </c>
      <c r="R222" s="51">
        <v>0</v>
      </c>
      <c r="S222" s="52">
        <f t="shared" si="76"/>
        <v>62.544404580285374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0.25112829660813912</v>
      </c>
      <c r="AB222" s="97">
        <v>62.293276283677237</v>
      </c>
      <c r="AC222" s="98">
        <v>6.1568730133766123E-17</v>
      </c>
      <c r="AD222" s="97">
        <v>0</v>
      </c>
      <c r="AE222" s="97">
        <v>0</v>
      </c>
      <c r="AF222" s="97">
        <v>0</v>
      </c>
      <c r="AG222" s="97">
        <v>0</v>
      </c>
      <c r="AH222" s="97">
        <v>6.1568730133766123E-17</v>
      </c>
      <c r="AI222" s="99">
        <f t="shared" si="77"/>
        <v>62.544404580285374</v>
      </c>
      <c r="AJ222" t="str">
        <f t="shared" si="78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1.0308849955992307</v>
      </c>
      <c r="C224" s="46">
        <v>0</v>
      </c>
      <c r="D224" s="46">
        <v>4.0832992657725642</v>
      </c>
      <c r="E224" s="46">
        <v>48.031920198869372</v>
      </c>
      <c r="F224" s="236"/>
      <c r="G224" s="46">
        <v>0</v>
      </c>
      <c r="H224" s="47">
        <v>0</v>
      </c>
      <c r="I224" s="48">
        <f t="shared" si="75"/>
        <v>53.146104460241169</v>
      </c>
      <c r="J224" s="1"/>
      <c r="K224" s="49" t="s">
        <v>17</v>
      </c>
      <c r="L224" s="50">
        <v>1.0308849955992307</v>
      </c>
      <c r="M224" s="50">
        <v>0</v>
      </c>
      <c r="N224" s="50">
        <v>4.0832992657725642</v>
      </c>
      <c r="O224" s="50">
        <v>48.031920198869372</v>
      </c>
      <c r="P224" s="50">
        <v>0</v>
      </c>
      <c r="Q224" s="50">
        <v>0</v>
      </c>
      <c r="R224" s="51">
        <v>0</v>
      </c>
      <c r="S224" s="52">
        <f t="shared" si="76"/>
        <v>53.146104460241169</v>
      </c>
      <c r="U224" s="96" t="s">
        <v>17</v>
      </c>
      <c r="V224" s="97">
        <v>1.0308849955992307</v>
      </c>
      <c r="W224" s="97">
        <v>0</v>
      </c>
      <c r="X224" s="97">
        <v>0</v>
      </c>
      <c r="Y224" s="97">
        <v>0</v>
      </c>
      <c r="Z224" s="97">
        <v>4.0832992657725642</v>
      </c>
      <c r="AA224" s="97">
        <v>0.21580507316384406</v>
      </c>
      <c r="AB224" s="97">
        <v>0</v>
      </c>
      <c r="AC224" s="98">
        <v>47.816115125705522</v>
      </c>
      <c r="AD224" s="97">
        <v>0</v>
      </c>
      <c r="AE224" s="97">
        <v>0</v>
      </c>
      <c r="AF224" s="97">
        <v>0</v>
      </c>
      <c r="AG224" s="97">
        <v>0</v>
      </c>
      <c r="AH224" s="97">
        <v>47.816115125705522</v>
      </c>
      <c r="AI224" s="99">
        <f t="shared" si="77"/>
        <v>53.146104460241162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1494.0952734028913</v>
      </c>
      <c r="C225" s="43">
        <v>8.6871469303214668E-2</v>
      </c>
      <c r="D225" s="43">
        <v>39.992043975523167</v>
      </c>
      <c r="E225" s="43">
        <v>49.177244148520899</v>
      </c>
      <c r="F225" s="236"/>
      <c r="G225" s="43">
        <v>0</v>
      </c>
      <c r="H225" s="53">
        <v>0</v>
      </c>
      <c r="I225" s="41">
        <f t="shared" si="75"/>
        <v>1583.3514329962384</v>
      </c>
      <c r="J225" s="1"/>
      <c r="K225" s="54" t="s">
        <v>19</v>
      </c>
      <c r="L225" s="43">
        <v>1494.0952734028913</v>
      </c>
      <c r="M225" s="43">
        <v>8.6871469303214668E-2</v>
      </c>
      <c r="N225" s="43">
        <v>39.992043975523167</v>
      </c>
      <c r="O225" s="43">
        <v>49.177244148520899</v>
      </c>
      <c r="P225" s="43">
        <v>0</v>
      </c>
      <c r="Q225" s="43">
        <v>0</v>
      </c>
      <c r="R225" s="44">
        <v>0</v>
      </c>
      <c r="S225" s="45">
        <f t="shared" si="76"/>
        <v>1583.3514329962384</v>
      </c>
      <c r="U225" s="100" t="s">
        <v>89</v>
      </c>
      <c r="V225" s="92">
        <v>1484.1875678426695</v>
      </c>
      <c r="W225" s="92">
        <v>0</v>
      </c>
      <c r="X225" s="92">
        <v>0</v>
      </c>
      <c r="Y225" s="92">
        <v>8.6871469303214668E-2</v>
      </c>
      <c r="Z225" s="92">
        <v>27.413975523348167</v>
      </c>
      <c r="AA225" s="92">
        <v>2.405671457627483E-2</v>
      </c>
      <c r="AB225" s="92">
        <v>0</v>
      </c>
      <c r="AC225" s="93">
        <v>71.638961446341298</v>
      </c>
      <c r="AD225" s="92">
        <v>9.9077055602216575</v>
      </c>
      <c r="AE225" s="92">
        <v>0</v>
      </c>
      <c r="AF225" s="92">
        <v>0</v>
      </c>
      <c r="AG225" s="92">
        <v>12.578068452175005</v>
      </c>
      <c r="AH225" s="92">
        <v>49.153187433944623</v>
      </c>
      <c r="AI225" s="95">
        <f t="shared" si="77"/>
        <v>1583.3514329962384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149.06442873892325</v>
      </c>
      <c r="C226" s="46">
        <v>0.18132706540455115</v>
      </c>
      <c r="D226" s="46">
        <v>455.75869696937087</v>
      </c>
      <c r="E226" s="46">
        <v>1813.7852318168896</v>
      </c>
      <c r="F226" s="236"/>
      <c r="G226" s="46">
        <v>355.86671235643928</v>
      </c>
      <c r="H226" s="47">
        <v>1.1193028728675993</v>
      </c>
      <c r="I226" s="48">
        <f t="shared" si="75"/>
        <v>2775.7756998198947</v>
      </c>
      <c r="J226" s="1"/>
      <c r="K226" s="49" t="s">
        <v>27</v>
      </c>
      <c r="L226" s="50">
        <v>149.06442873892325</v>
      </c>
      <c r="M226" s="50">
        <v>0.18132706540455115</v>
      </c>
      <c r="N226" s="50">
        <v>455.75869696937087</v>
      </c>
      <c r="O226" s="50">
        <v>1813.7852318168896</v>
      </c>
      <c r="P226" s="50">
        <v>0</v>
      </c>
      <c r="Q226" s="50">
        <v>355.86671235643928</v>
      </c>
      <c r="R226" s="51">
        <v>1.1193028728675993</v>
      </c>
      <c r="S226" s="52">
        <f t="shared" si="76"/>
        <v>2775.7756998198947</v>
      </c>
      <c r="U226" s="96" t="s">
        <v>27</v>
      </c>
      <c r="V226" s="97">
        <v>39.908254875281322</v>
      </c>
      <c r="W226" s="97">
        <v>108.71234847366111</v>
      </c>
      <c r="X226" s="97">
        <v>355.86671235643928</v>
      </c>
      <c r="Y226" s="97">
        <v>0.18132706540455115</v>
      </c>
      <c r="Z226" s="97">
        <v>455.68982791824789</v>
      </c>
      <c r="AA226" s="97">
        <v>1766.1511333542826</v>
      </c>
      <c r="AB226" s="97">
        <v>0</v>
      </c>
      <c r="AC226" s="98">
        <v>49.266095776578474</v>
      </c>
      <c r="AD226" s="97">
        <v>0.44382538998086168</v>
      </c>
      <c r="AE226" s="97">
        <v>19.625467914648429</v>
      </c>
      <c r="AF226" s="97">
        <v>1.1193028728675993</v>
      </c>
      <c r="AG226" s="97">
        <v>6.8869051123072872E-2</v>
      </c>
      <c r="AH226" s="97">
        <v>28.008630547958504</v>
      </c>
      <c r="AI226" s="99">
        <f t="shared" si="77"/>
        <v>2775.7756998198952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812.97089274265966</v>
      </c>
      <c r="C227" s="43">
        <v>0</v>
      </c>
      <c r="D227" s="43">
        <v>0.74958367406999327</v>
      </c>
      <c r="E227" s="43">
        <v>0</v>
      </c>
      <c r="F227" s="236"/>
      <c r="G227" s="43">
        <v>0</v>
      </c>
      <c r="H227" s="53">
        <v>0</v>
      </c>
      <c r="I227" s="41">
        <f t="shared" si="75"/>
        <v>813.72047641672964</v>
      </c>
      <c r="J227" s="1"/>
      <c r="K227" s="54" t="s">
        <v>26</v>
      </c>
      <c r="L227" s="43">
        <v>812.97089274265966</v>
      </c>
      <c r="M227" s="43">
        <v>0</v>
      </c>
      <c r="N227" s="43">
        <v>0.74958367406999327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813.72047641672964</v>
      </c>
      <c r="U227" s="100" t="s">
        <v>26</v>
      </c>
      <c r="V227" s="92">
        <v>793.87869703402919</v>
      </c>
      <c r="W227" s="92">
        <v>19.092195708630449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0.74958367406999327</v>
      </c>
      <c r="AD227" s="92">
        <v>0</v>
      </c>
      <c r="AE227" s="92">
        <v>0</v>
      </c>
      <c r="AF227" s="92">
        <v>0</v>
      </c>
      <c r="AG227" s="92">
        <v>0.74958367406999327</v>
      </c>
      <c r="AH227" s="92">
        <v>0</v>
      </c>
      <c r="AI227" s="95">
        <f t="shared" si="77"/>
        <v>813.72047641672964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0</v>
      </c>
      <c r="J228" s="1"/>
      <c r="K228" s="49" t="s">
        <v>23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0</v>
      </c>
      <c r="U228" s="96" t="s">
        <v>62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0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49.171345354744567</v>
      </c>
      <c r="C229" s="43">
        <v>0</v>
      </c>
      <c r="D229" s="43">
        <v>0</v>
      </c>
      <c r="E229" s="43">
        <v>0</v>
      </c>
      <c r="F229" s="236"/>
      <c r="G229" s="43">
        <v>0</v>
      </c>
      <c r="H229" s="53">
        <v>0</v>
      </c>
      <c r="I229" s="41">
        <f t="shared" si="75"/>
        <v>49.171345354744567</v>
      </c>
      <c r="J229" s="1"/>
      <c r="K229" s="54" t="s">
        <v>24</v>
      </c>
      <c r="L229" s="43">
        <v>49.171345354744567</v>
      </c>
      <c r="M229" s="43">
        <v>0</v>
      </c>
      <c r="N229" s="43">
        <v>0</v>
      </c>
      <c r="O229" s="43">
        <v>0</v>
      </c>
      <c r="P229" s="43">
        <v>16.088609331260969</v>
      </c>
      <c r="Q229" s="43">
        <v>0</v>
      </c>
      <c r="R229" s="44">
        <v>0</v>
      </c>
      <c r="S229" s="45">
        <f t="shared" si="76"/>
        <v>65.259954686005528</v>
      </c>
      <c r="U229" s="100" t="s">
        <v>24</v>
      </c>
      <c r="V229" s="92">
        <v>49.171345354744567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16.088609331260969</v>
      </c>
      <c r="AC229" s="93">
        <v>0</v>
      </c>
      <c r="AD229" s="92">
        <v>0</v>
      </c>
      <c r="AE229" s="92">
        <v>0</v>
      </c>
      <c r="AF229" s="92">
        <v>0</v>
      </c>
      <c r="AG229" s="92">
        <v>0</v>
      </c>
      <c r="AH229" s="92">
        <v>0</v>
      </c>
      <c r="AI229" s="95">
        <f t="shared" si="77"/>
        <v>65.259954686005528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2557.1225057679808</v>
      </c>
      <c r="C236" s="75">
        <f t="shared" ref="C236:H236" si="79">SUM(C215:C231)</f>
        <v>3.0443322874498597</v>
      </c>
      <c r="D236" s="75">
        <f t="shared" si="79"/>
        <v>502.01111914775697</v>
      </c>
      <c r="E236" s="75">
        <f t="shared" si="79"/>
        <v>1912.4841562121464</v>
      </c>
      <c r="F236" s="75">
        <f t="shared" si="79"/>
        <v>0</v>
      </c>
      <c r="G236" s="75">
        <f t="shared" si="79"/>
        <v>355.86671235643928</v>
      </c>
      <c r="H236" s="76">
        <f t="shared" si="79"/>
        <v>1.1193028728675993</v>
      </c>
      <c r="I236" s="41">
        <f t="shared" si="75"/>
        <v>5331.6481286446406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2557.1225057679808</v>
      </c>
      <c r="M236" s="75">
        <f t="shared" ref="M236:R236" si="80">SUM(M215:M231)</f>
        <v>3.0443322874498597</v>
      </c>
      <c r="N236" s="75">
        <f t="shared" si="80"/>
        <v>502.01111914775697</v>
      </c>
      <c r="O236" s="75">
        <f t="shared" si="80"/>
        <v>1912.4841562121464</v>
      </c>
      <c r="P236" s="75">
        <f t="shared" si="80"/>
        <v>344.01594701618421</v>
      </c>
      <c r="Q236" s="75">
        <f t="shared" si="80"/>
        <v>355.86671235643928</v>
      </c>
      <c r="R236" s="76">
        <f t="shared" si="80"/>
        <v>1.1193028728675993</v>
      </c>
      <c r="S236" s="78">
        <f t="shared" si="76"/>
        <v>5675.6640756608249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2418.9664306354866</v>
      </c>
      <c r="W236" s="111">
        <f t="shared" ref="W236:AH236" si="81">SUM(W215:W231)</f>
        <v>127.80454418229155</v>
      </c>
      <c r="X236" s="111">
        <f t="shared" si="81"/>
        <v>355.86671235643928</v>
      </c>
      <c r="Y236" s="111">
        <f t="shared" si="81"/>
        <v>3.0443322874498597</v>
      </c>
      <c r="Z236" s="111">
        <f t="shared" si="81"/>
        <v>488.39888134841885</v>
      </c>
      <c r="AA236" s="111">
        <f t="shared" si="81"/>
        <v>1766.6459184377341</v>
      </c>
      <c r="AB236" s="111">
        <f t="shared" si="81"/>
        <v>344.01594701618421</v>
      </c>
      <c r="AC236" s="111">
        <f t="shared" si="81"/>
        <v>170.92130939682079</v>
      </c>
      <c r="AD236" s="112">
        <f t="shared" si="81"/>
        <v>10.35153095020252</v>
      </c>
      <c r="AE236" s="112">
        <f t="shared" si="81"/>
        <v>19.625467914648429</v>
      </c>
      <c r="AF236" s="112">
        <f t="shared" si="81"/>
        <v>1.1193028728675993</v>
      </c>
      <c r="AG236" s="112">
        <f t="shared" si="81"/>
        <v>13.612237799338256</v>
      </c>
      <c r="AH236" s="112">
        <f t="shared" si="81"/>
        <v>126.21276985976395</v>
      </c>
      <c r="AI236" s="113">
        <f t="shared" si="77"/>
        <v>5675.6640756608258</v>
      </c>
      <c r="AJ236" t="str">
        <f t="shared" si="78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0.47961201565978578</v>
      </c>
      <c r="C237" s="114">
        <f t="shared" ref="C237:I237" si="82">C236/$I236</f>
        <v>5.7099272382473603E-4</v>
      </c>
      <c r="D237" s="114">
        <f t="shared" si="82"/>
        <v>9.4156836129276472E-2</v>
      </c>
      <c r="E237" s="114">
        <f t="shared" si="82"/>
        <v>0.3587041211398021</v>
      </c>
      <c r="F237" s="114">
        <f t="shared" si="82"/>
        <v>0</v>
      </c>
      <c r="G237" s="114">
        <f t="shared" si="82"/>
        <v>6.6746098724055195E-2</v>
      </c>
      <c r="H237" s="115">
        <f t="shared" si="82"/>
        <v>2.0993562325579381E-4</v>
      </c>
      <c r="I237" s="116">
        <f t="shared" si="82"/>
        <v>1</v>
      </c>
      <c r="J237"/>
      <c r="K237" s="81" t="s">
        <v>87</v>
      </c>
      <c r="L237" s="82">
        <f>L236/$S236</f>
        <v>0.45054155279093955</v>
      </c>
      <c r="M237" s="82">
        <f t="shared" ref="M237:S237" si="83">M236/$S236</f>
        <v>5.363834516748429E-4</v>
      </c>
      <c r="N237" s="82">
        <f t="shared" si="83"/>
        <v>8.8449758910248255E-2</v>
      </c>
      <c r="O237" s="82">
        <f t="shared" si="83"/>
        <v>0.33696218287715934</v>
      </c>
      <c r="P237" s="82">
        <f t="shared" si="83"/>
        <v>6.0612457402375419E-2</v>
      </c>
      <c r="Q237" s="82">
        <f t="shared" si="83"/>
        <v>6.2700453658368654E-2</v>
      </c>
      <c r="R237" s="83">
        <f t="shared" si="83"/>
        <v>1.9721090923396087E-4</v>
      </c>
      <c r="S237" s="84">
        <f t="shared" si="83"/>
        <v>1</v>
      </c>
      <c r="U237" s="117" t="s">
        <v>87</v>
      </c>
      <c r="V237" s="118">
        <f>V236/$I236</f>
        <v>0.4536995638627061</v>
      </c>
      <c r="W237" s="118">
        <f t="shared" ref="W237:AC237" si="84">W236/$I236</f>
        <v>2.397092626868097E-2</v>
      </c>
      <c r="X237" s="118">
        <f t="shared" si="84"/>
        <v>6.6746098724055195E-2</v>
      </c>
      <c r="Y237" s="118">
        <f t="shared" si="84"/>
        <v>5.7099272382473603E-4</v>
      </c>
      <c r="Z237" s="118">
        <f t="shared" si="84"/>
        <v>9.1603734823470964E-2</v>
      </c>
      <c r="AA237" s="118">
        <f t="shared" si="84"/>
        <v>0.33135080857011345</v>
      </c>
      <c r="AB237" s="118">
        <f t="shared" si="84"/>
        <v>6.4523377896589851E-2</v>
      </c>
      <c r="AC237" s="118">
        <f t="shared" si="84"/>
        <v>3.2057875027148637E-2</v>
      </c>
      <c r="AD237" s="118">
        <f t="shared" ref="AD237:AH237" si="85">AD236/$AI236</f>
        <v>1.8238448950129726E-3</v>
      </c>
      <c r="AE237" s="118">
        <f t="shared" si="85"/>
        <v>3.4578276044928552E-3</v>
      </c>
      <c r="AF237" s="118">
        <f t="shared" si="85"/>
        <v>1.9721090923396084E-4</v>
      </c>
      <c r="AG237" s="118">
        <f t="shared" si="85"/>
        <v>2.3983515616634453E-3</v>
      </c>
      <c r="AH237" s="118">
        <f t="shared" si="85"/>
        <v>2.2237533472251672E-2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/>
      <c r="G241" s="39">
        <v>0</v>
      </c>
      <c r="H241" s="40">
        <v>0</v>
      </c>
      <c r="I241" s="41">
        <f>SUM(B241:H241)</f>
        <v>0</v>
      </c>
      <c r="J241" s="1"/>
      <c r="K241" s="88" t="s">
        <v>7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3.5496305979230064E-2</v>
      </c>
      <c r="C242" s="46">
        <v>0</v>
      </c>
      <c r="D242" s="46">
        <v>2.2251312666410456E-3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3.7721437245871112E-2</v>
      </c>
      <c r="J242" s="1"/>
      <c r="K242" s="49" t="s">
        <v>8</v>
      </c>
      <c r="L242" s="50">
        <v>3.5496305979230064E-2</v>
      </c>
      <c r="M242" s="50">
        <v>0</v>
      </c>
      <c r="N242" s="50">
        <v>2.2251312666410456E-3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3.7721437245871112E-2</v>
      </c>
      <c r="U242" s="96" t="s">
        <v>8</v>
      </c>
      <c r="V242" s="97">
        <v>3.5496305979230064E-2</v>
      </c>
      <c r="W242" s="97">
        <v>0</v>
      </c>
      <c r="X242" s="97">
        <v>0</v>
      </c>
      <c r="Y242" s="97">
        <v>0</v>
      </c>
      <c r="Z242" s="97">
        <v>2.2251312666410456E-3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3.7721437245871112E-2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0</v>
      </c>
      <c r="E243" s="43">
        <v>0</v>
      </c>
      <c r="F243" s="236"/>
      <c r="G243" s="43">
        <v>0</v>
      </c>
      <c r="H243" s="53">
        <v>0</v>
      </c>
      <c r="I243" s="41">
        <f t="shared" si="86"/>
        <v>0</v>
      </c>
      <c r="J243" s="1"/>
      <c r="K243" s="54" t="s">
        <v>10</v>
      </c>
      <c r="L243" s="43">
        <v>0</v>
      </c>
      <c r="M243" s="43">
        <v>0</v>
      </c>
      <c r="N243" s="43">
        <v>0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0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0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548.9440490203674</v>
      </c>
      <c r="C245" s="43">
        <v>0.22609374418197531</v>
      </c>
      <c r="D245" s="43">
        <v>81.009433669370154</v>
      </c>
      <c r="E245" s="43">
        <v>0</v>
      </c>
      <c r="F245" s="236"/>
      <c r="G245" s="43">
        <v>0</v>
      </c>
      <c r="H245" s="53">
        <v>0</v>
      </c>
      <c r="I245" s="41">
        <f t="shared" si="86"/>
        <v>630.17957643391958</v>
      </c>
      <c r="J245" s="1"/>
      <c r="K245" s="54" t="s">
        <v>16</v>
      </c>
      <c r="L245" s="43">
        <v>548.9440490203674</v>
      </c>
      <c r="M245" s="43">
        <v>0.22609374418197531</v>
      </c>
      <c r="N245" s="43">
        <v>81.009433669370154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630.17957643391958</v>
      </c>
      <c r="U245" s="100" t="s">
        <v>16</v>
      </c>
      <c r="V245" s="92">
        <v>548.87965633554018</v>
      </c>
      <c r="W245" s="92">
        <v>0</v>
      </c>
      <c r="X245" s="92">
        <v>0</v>
      </c>
      <c r="Y245" s="92">
        <v>0.22609374418197531</v>
      </c>
      <c r="Z245" s="92">
        <v>80.976484646051574</v>
      </c>
      <c r="AA245" s="92">
        <v>0</v>
      </c>
      <c r="AB245" s="92">
        <v>0</v>
      </c>
      <c r="AC245" s="93">
        <v>9.7341708145775391E-2</v>
      </c>
      <c r="AD245" s="94">
        <v>6.4392684827204644E-2</v>
      </c>
      <c r="AE245" s="94">
        <v>0</v>
      </c>
      <c r="AF245" s="94">
        <v>0</v>
      </c>
      <c r="AG245" s="94">
        <v>3.2949023318570754E-2</v>
      </c>
      <c r="AH245" s="94">
        <v>0</v>
      </c>
      <c r="AI245" s="95">
        <f t="shared" si="88"/>
        <v>630.17957643391958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34.649795779347876</v>
      </c>
      <c r="C246" s="46">
        <v>0.4262709606719719</v>
      </c>
      <c r="D246" s="46">
        <v>8.3796503173831187</v>
      </c>
      <c r="E246" s="46">
        <v>0.31562082032727151</v>
      </c>
      <c r="F246" s="236"/>
      <c r="G246" s="46">
        <v>0</v>
      </c>
      <c r="H246" s="47">
        <v>0</v>
      </c>
      <c r="I246" s="48">
        <f t="shared" si="86"/>
        <v>43.771337877730232</v>
      </c>
      <c r="J246" s="1"/>
      <c r="K246" s="49" t="s">
        <v>15</v>
      </c>
      <c r="L246" s="50">
        <v>34.649795779347876</v>
      </c>
      <c r="M246" s="50">
        <v>0.4262709606719719</v>
      </c>
      <c r="N246" s="50">
        <v>8.3796503173831187</v>
      </c>
      <c r="O246" s="50">
        <v>0.31562082032727151</v>
      </c>
      <c r="P246" s="50">
        <v>0</v>
      </c>
      <c r="Q246" s="50">
        <v>0</v>
      </c>
      <c r="R246" s="51">
        <v>0</v>
      </c>
      <c r="S246" s="52">
        <f t="shared" si="87"/>
        <v>43.771337877730232</v>
      </c>
      <c r="U246" s="96" t="s">
        <v>59</v>
      </c>
      <c r="V246" s="97">
        <v>34.007153044582985</v>
      </c>
      <c r="W246" s="97">
        <v>0</v>
      </c>
      <c r="X246" s="97">
        <v>0</v>
      </c>
      <c r="Y246" s="97">
        <v>0.4262709606719719</v>
      </c>
      <c r="Z246" s="97">
        <v>8.3795560148821409</v>
      </c>
      <c r="AA246" s="97">
        <v>0.27053213170908985</v>
      </c>
      <c r="AB246" s="97">
        <v>0</v>
      </c>
      <c r="AC246" s="98">
        <v>0.68782572588405866</v>
      </c>
      <c r="AD246" s="97">
        <v>0.64264273476489742</v>
      </c>
      <c r="AE246" s="97">
        <v>0</v>
      </c>
      <c r="AF246" s="97">
        <v>0</v>
      </c>
      <c r="AG246" s="97">
        <v>9.430250097945591E-5</v>
      </c>
      <c r="AH246" s="97">
        <v>4.5088688618181681E-2</v>
      </c>
      <c r="AI246" s="99">
        <f t="shared" si="88"/>
        <v>43.771337877730247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6.7471803846320375</v>
      </c>
      <c r="F247" s="236"/>
      <c r="G247" s="43">
        <v>0</v>
      </c>
      <c r="H247" s="53">
        <v>0</v>
      </c>
      <c r="I247" s="41">
        <f t="shared" si="86"/>
        <v>6.7471803846320375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6.7471803846320375</v>
      </c>
      <c r="P247" s="43">
        <v>1254.656976854244</v>
      </c>
      <c r="Q247" s="43">
        <v>0</v>
      </c>
      <c r="R247" s="44">
        <v>0</v>
      </c>
      <c r="S247" s="45">
        <f t="shared" si="87"/>
        <v>1261.404157238876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0.88033296329655319</v>
      </c>
      <c r="AB247" s="92">
        <v>1254.656976854244</v>
      </c>
      <c r="AC247" s="93">
        <v>5.8668474213354846</v>
      </c>
      <c r="AD247" s="92">
        <v>0</v>
      </c>
      <c r="AE247" s="92">
        <v>0</v>
      </c>
      <c r="AF247" s="92">
        <v>0</v>
      </c>
      <c r="AG247" s="92">
        <v>0</v>
      </c>
      <c r="AH247" s="92">
        <v>5.8668474213354846</v>
      </c>
      <c r="AI247" s="95">
        <f t="shared" si="88"/>
        <v>1261.404157238876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1.2165235522148068</v>
      </c>
      <c r="F248" s="236"/>
      <c r="G248" s="46">
        <v>0</v>
      </c>
      <c r="H248" s="47">
        <v>0</v>
      </c>
      <c r="I248" s="48">
        <f t="shared" si="86"/>
        <v>1.2165235522148068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1.2165235522148068</v>
      </c>
      <c r="P248" s="50">
        <v>134.17558717819165</v>
      </c>
      <c r="Q248" s="50">
        <v>0</v>
      </c>
      <c r="R248" s="51">
        <v>0</v>
      </c>
      <c r="S248" s="52">
        <f t="shared" si="87"/>
        <v>135.39211073040644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1.2049950893790271</v>
      </c>
      <c r="AB248" s="97">
        <v>134.17558717819165</v>
      </c>
      <c r="AC248" s="98">
        <v>1.1528462835779591E-2</v>
      </c>
      <c r="AD248" s="97">
        <v>0</v>
      </c>
      <c r="AE248" s="97">
        <v>0</v>
      </c>
      <c r="AF248" s="97">
        <v>0</v>
      </c>
      <c r="AG248" s="97">
        <v>0</v>
      </c>
      <c r="AH248" s="97">
        <v>1.1528462835779591E-2</v>
      </c>
      <c r="AI248" s="99">
        <f t="shared" si="88"/>
        <v>135.39211073040644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1.7101766852436731</v>
      </c>
      <c r="E249" s="43">
        <v>0</v>
      </c>
      <c r="F249" s="236"/>
      <c r="G249" s="43">
        <v>0</v>
      </c>
      <c r="H249" s="53">
        <v>0</v>
      </c>
      <c r="I249" s="41">
        <f t="shared" si="86"/>
        <v>1.7101766852436731</v>
      </c>
      <c r="J249" s="1"/>
      <c r="K249" s="54" t="s">
        <v>61</v>
      </c>
      <c r="L249" s="43">
        <v>0</v>
      </c>
      <c r="M249" s="43">
        <v>0</v>
      </c>
      <c r="N249" s="43">
        <v>1.7101766852436731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1.7101766852436731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1.7101766852436731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1.7101766852436731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83.61136432060249</v>
      </c>
      <c r="C250" s="46">
        <v>0.18612659307561874</v>
      </c>
      <c r="D250" s="46">
        <v>114.96370554216355</v>
      </c>
      <c r="E250" s="46">
        <v>223.63353522797402</v>
      </c>
      <c r="F250" s="236"/>
      <c r="G250" s="46">
        <v>0</v>
      </c>
      <c r="H250" s="47">
        <v>0</v>
      </c>
      <c r="I250" s="48">
        <f t="shared" si="86"/>
        <v>422.39473168381568</v>
      </c>
      <c r="J250" s="1"/>
      <c r="K250" s="49" t="s">
        <v>17</v>
      </c>
      <c r="L250" s="50">
        <v>83.61136432060249</v>
      </c>
      <c r="M250" s="50">
        <v>0.18612659307561874</v>
      </c>
      <c r="N250" s="50">
        <v>114.96370554216355</v>
      </c>
      <c r="O250" s="50">
        <v>223.63353522797402</v>
      </c>
      <c r="P250" s="50">
        <v>0</v>
      </c>
      <c r="Q250" s="50">
        <v>0</v>
      </c>
      <c r="R250" s="51">
        <v>0</v>
      </c>
      <c r="S250" s="52">
        <f t="shared" si="87"/>
        <v>422.39473168381568</v>
      </c>
      <c r="U250" s="96" t="s">
        <v>17</v>
      </c>
      <c r="V250" s="97">
        <v>83.607997904827243</v>
      </c>
      <c r="W250" s="97">
        <v>0</v>
      </c>
      <c r="X250" s="97">
        <v>0</v>
      </c>
      <c r="Y250" s="97">
        <v>0.18612659307561874</v>
      </c>
      <c r="Z250" s="97">
        <v>114.96370554216355</v>
      </c>
      <c r="AA250" s="97">
        <v>1.1309221116189365</v>
      </c>
      <c r="AB250" s="97">
        <v>0</v>
      </c>
      <c r="AC250" s="98">
        <v>222.50597953213034</v>
      </c>
      <c r="AD250" s="97">
        <v>3.3664157752595109E-3</v>
      </c>
      <c r="AE250" s="97">
        <v>0</v>
      </c>
      <c r="AF250" s="97">
        <v>0</v>
      </c>
      <c r="AG250" s="97">
        <v>0</v>
      </c>
      <c r="AH250" s="97">
        <v>222.50261311635506</v>
      </c>
      <c r="AI250" s="99">
        <f t="shared" si="88"/>
        <v>422.39473168381568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3985.6676487927816</v>
      </c>
      <c r="C251" s="43">
        <v>132.45982883984865</v>
      </c>
      <c r="D251" s="43">
        <v>1750.6876939757353</v>
      </c>
      <c r="E251" s="43">
        <v>354.08357139362943</v>
      </c>
      <c r="F251" s="236"/>
      <c r="G251" s="43">
        <v>0</v>
      </c>
      <c r="H251" s="53">
        <v>0</v>
      </c>
      <c r="I251" s="41">
        <f t="shared" si="86"/>
        <v>6222.8987430019943</v>
      </c>
      <c r="J251" s="1"/>
      <c r="K251" s="54" t="s">
        <v>19</v>
      </c>
      <c r="L251" s="43">
        <v>3985.6676487927816</v>
      </c>
      <c r="M251" s="43">
        <v>132.45982883984865</v>
      </c>
      <c r="N251" s="43">
        <v>1750.6876939757353</v>
      </c>
      <c r="O251" s="43">
        <v>354.08357139362943</v>
      </c>
      <c r="P251" s="43">
        <v>0</v>
      </c>
      <c r="Q251" s="43">
        <v>0</v>
      </c>
      <c r="R251" s="44">
        <v>0</v>
      </c>
      <c r="S251" s="45">
        <f t="shared" si="87"/>
        <v>6222.8987430019943</v>
      </c>
      <c r="U251" s="100" t="s">
        <v>89</v>
      </c>
      <c r="V251" s="92">
        <v>3930.7759464501537</v>
      </c>
      <c r="W251" s="92">
        <v>0</v>
      </c>
      <c r="X251" s="92">
        <v>0</v>
      </c>
      <c r="Y251" s="92">
        <v>132.45982883984865</v>
      </c>
      <c r="Z251" s="92">
        <v>1750.5887494926023</v>
      </c>
      <c r="AA251" s="92">
        <v>41.74288815506231</v>
      </c>
      <c r="AB251" s="92">
        <v>0</v>
      </c>
      <c r="AC251" s="93">
        <v>367.33133006432803</v>
      </c>
      <c r="AD251" s="92">
        <v>54.891702342627738</v>
      </c>
      <c r="AE251" s="92">
        <v>126.32461446130567</v>
      </c>
      <c r="AF251" s="92">
        <v>0</v>
      </c>
      <c r="AG251" s="92">
        <v>9.894448313311377E-2</v>
      </c>
      <c r="AH251" s="92">
        <v>186.01606877726141</v>
      </c>
      <c r="AI251" s="95">
        <f t="shared" si="88"/>
        <v>6222.8987430019952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593.50771712989194</v>
      </c>
      <c r="C252" s="46">
        <v>8.3444145372773217</v>
      </c>
      <c r="D252" s="46">
        <v>3469.5788962398856</v>
      </c>
      <c r="E252" s="46">
        <v>6615.0574597571194</v>
      </c>
      <c r="F252" s="236"/>
      <c r="G252" s="46">
        <v>1294.934847869537</v>
      </c>
      <c r="H252" s="47">
        <v>328.0590408591076</v>
      </c>
      <c r="I252" s="48">
        <f t="shared" si="86"/>
        <v>12309.482376392818</v>
      </c>
      <c r="J252" s="1"/>
      <c r="K252" s="49" t="s">
        <v>27</v>
      </c>
      <c r="L252" s="50">
        <v>593.50771712989194</v>
      </c>
      <c r="M252" s="50">
        <v>8.3444145372773217</v>
      </c>
      <c r="N252" s="50">
        <v>3469.5788962398856</v>
      </c>
      <c r="O252" s="50">
        <v>6615.0574597571194</v>
      </c>
      <c r="P252" s="50">
        <v>13.088820671737899</v>
      </c>
      <c r="Q252" s="50">
        <v>1294.934847869537</v>
      </c>
      <c r="R252" s="51">
        <v>328.0590408591076</v>
      </c>
      <c r="S252" s="52">
        <f t="shared" si="87"/>
        <v>12322.571197064555</v>
      </c>
      <c r="U252" s="96" t="s">
        <v>27</v>
      </c>
      <c r="V252" s="97">
        <v>107.8048514330915</v>
      </c>
      <c r="W252" s="97">
        <v>429.90985614691687</v>
      </c>
      <c r="X252" s="97">
        <v>1294.934847869537</v>
      </c>
      <c r="Y252" s="97">
        <v>8.3444145372773217</v>
      </c>
      <c r="Z252" s="97">
        <v>3468.8937976967336</v>
      </c>
      <c r="AA252" s="97">
        <v>6488.9318631952938</v>
      </c>
      <c r="AB252" s="97">
        <v>13.088820671737899</v>
      </c>
      <c r="AC252" s="98">
        <v>510.66274551396771</v>
      </c>
      <c r="AD252" s="97">
        <v>55.793009549883401</v>
      </c>
      <c r="AE252" s="97">
        <v>42.958337242848167</v>
      </c>
      <c r="AF252" s="97">
        <v>328.0590408591076</v>
      </c>
      <c r="AG252" s="97">
        <v>0.68509854315175911</v>
      </c>
      <c r="AH252" s="97">
        <v>83.167259318976676</v>
      </c>
      <c r="AI252" s="99">
        <f t="shared" si="88"/>
        <v>12322.571197064555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1120.5799621940846</v>
      </c>
      <c r="C253" s="43">
        <v>0</v>
      </c>
      <c r="D253" s="43">
        <v>16.426177567059792</v>
      </c>
      <c r="E253" s="43">
        <v>0</v>
      </c>
      <c r="F253" s="236"/>
      <c r="G253" s="43">
        <v>0</v>
      </c>
      <c r="H253" s="53">
        <v>0</v>
      </c>
      <c r="I253" s="41">
        <f t="shared" si="86"/>
        <v>1137.0061397611444</v>
      </c>
      <c r="J253" s="1"/>
      <c r="K253" s="54" t="s">
        <v>26</v>
      </c>
      <c r="L253" s="43">
        <v>1120.5799621940846</v>
      </c>
      <c r="M253" s="43">
        <v>0</v>
      </c>
      <c r="N253" s="43">
        <v>16.426177567059792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1137.0061397611444</v>
      </c>
      <c r="U253" s="100" t="s">
        <v>26</v>
      </c>
      <c r="V253" s="92">
        <v>1119.8491017843332</v>
      </c>
      <c r="W253" s="92">
        <v>0</v>
      </c>
      <c r="X253" s="92">
        <v>0</v>
      </c>
      <c r="Y253" s="92">
        <v>0</v>
      </c>
      <c r="Z253" s="92">
        <v>16.426177567059792</v>
      </c>
      <c r="AA253" s="92">
        <v>0</v>
      </c>
      <c r="AB253" s="92">
        <v>0</v>
      </c>
      <c r="AC253" s="93">
        <v>0.73086040975154776</v>
      </c>
      <c r="AD253" s="92">
        <v>0.73086040975154776</v>
      </c>
      <c r="AE253" s="92">
        <v>0</v>
      </c>
      <c r="AF253" s="92">
        <v>0</v>
      </c>
      <c r="AG253" s="92">
        <v>0</v>
      </c>
      <c r="AH253" s="92">
        <v>0</v>
      </c>
      <c r="AI253" s="95">
        <f t="shared" si="88"/>
        <v>1137.0061397611446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0</v>
      </c>
      <c r="C254" s="46">
        <v>0</v>
      </c>
      <c r="D254" s="46">
        <v>0</v>
      </c>
      <c r="E254" s="46">
        <v>0</v>
      </c>
      <c r="F254" s="236"/>
      <c r="G254" s="46">
        <v>0</v>
      </c>
      <c r="H254" s="47">
        <v>0</v>
      </c>
      <c r="I254" s="48">
        <f t="shared" si="86"/>
        <v>0</v>
      </c>
      <c r="J254" s="1"/>
      <c r="K254" s="49" t="s">
        <v>23</v>
      </c>
      <c r="L254" s="50">
        <v>0</v>
      </c>
      <c r="M254" s="50">
        <v>0</v>
      </c>
      <c r="N254" s="50">
        <v>0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0</v>
      </c>
      <c r="U254" s="96" t="s">
        <v>62</v>
      </c>
      <c r="V254" s="97">
        <v>0</v>
      </c>
      <c r="W254" s="97">
        <v>0</v>
      </c>
      <c r="X254" s="97">
        <v>0</v>
      </c>
      <c r="Y254" s="97">
        <v>0</v>
      </c>
      <c r="Z254" s="97">
        <v>0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0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247.09901853729724</v>
      </c>
      <c r="C255" s="43">
        <v>0</v>
      </c>
      <c r="D255" s="43">
        <v>11.948892908796717</v>
      </c>
      <c r="E255" s="43">
        <v>6.3277322730741892</v>
      </c>
      <c r="F255" s="236"/>
      <c r="G255" s="43">
        <v>0</v>
      </c>
      <c r="H255" s="53">
        <v>0</v>
      </c>
      <c r="I255" s="41">
        <f t="shared" si="86"/>
        <v>265.37564371916812</v>
      </c>
      <c r="J255" s="1"/>
      <c r="K255" s="54" t="s">
        <v>24</v>
      </c>
      <c r="L255" s="43">
        <v>247.09901853729724</v>
      </c>
      <c r="M255" s="43">
        <v>0</v>
      </c>
      <c r="N255" s="43">
        <v>11.948892908796717</v>
      </c>
      <c r="O255" s="43">
        <v>6.3277322730741892</v>
      </c>
      <c r="P255" s="43">
        <v>75.758289282134896</v>
      </c>
      <c r="Q255" s="43">
        <v>0</v>
      </c>
      <c r="R255" s="44">
        <v>0</v>
      </c>
      <c r="S255" s="45">
        <f t="shared" si="87"/>
        <v>341.13393300130303</v>
      </c>
      <c r="U255" s="100" t="s">
        <v>24</v>
      </c>
      <c r="V255" s="92">
        <v>245.83347208268236</v>
      </c>
      <c r="W255" s="92">
        <v>0</v>
      </c>
      <c r="X255" s="92">
        <v>0</v>
      </c>
      <c r="Y255" s="92">
        <v>0</v>
      </c>
      <c r="Z255" s="92">
        <v>11.94481191353225</v>
      </c>
      <c r="AA255" s="92">
        <v>0</v>
      </c>
      <c r="AB255" s="92">
        <v>75.758289282134896</v>
      </c>
      <c r="AC255" s="93">
        <v>7.5973597229534926</v>
      </c>
      <c r="AD255" s="92">
        <v>1.2655464546148376</v>
      </c>
      <c r="AE255" s="92">
        <v>0</v>
      </c>
      <c r="AF255" s="92">
        <v>0</v>
      </c>
      <c r="AG255" s="92">
        <v>4.0809952644661899E-3</v>
      </c>
      <c r="AH255" s="92">
        <v>6.3277322730741892</v>
      </c>
      <c r="AI255" s="95">
        <f t="shared" si="88"/>
        <v>341.13393300130303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0.30608151768668418</v>
      </c>
      <c r="C256" s="46">
        <v>0</v>
      </c>
      <c r="D256" s="46">
        <v>7.6520379421671045E-2</v>
      </c>
      <c r="E256" s="46">
        <v>0</v>
      </c>
      <c r="F256" s="236"/>
      <c r="G256" s="46">
        <v>0</v>
      </c>
      <c r="H256" s="47">
        <v>0</v>
      </c>
      <c r="I256" s="48">
        <f t="shared" si="86"/>
        <v>0.38260189710835524</v>
      </c>
      <c r="J256" s="1"/>
      <c r="K256" s="49" t="s">
        <v>22</v>
      </c>
      <c r="L256" s="50">
        <v>0.30608151768668418</v>
      </c>
      <c r="M256" s="50">
        <v>0</v>
      </c>
      <c r="N256" s="50">
        <v>7.6520379421671045E-2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0.38260189710835524</v>
      </c>
      <c r="U256" s="96" t="s">
        <v>63</v>
      </c>
      <c r="V256" s="97">
        <v>0.30608151768668418</v>
      </c>
      <c r="W256" s="97">
        <v>0</v>
      </c>
      <c r="X256" s="97">
        <v>0</v>
      </c>
      <c r="Y256" s="97">
        <v>0</v>
      </c>
      <c r="Z256" s="97">
        <v>7.6520379421671045E-2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0.38260189710835524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119.82123635911047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119.82123635911047</v>
      </c>
      <c r="J257" s="1"/>
      <c r="K257" s="55" t="s">
        <v>66</v>
      </c>
      <c r="L257" s="43">
        <v>119.82123635911047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119.82123635911047</v>
      </c>
      <c r="U257" s="101" t="s">
        <v>64</v>
      </c>
      <c r="V257" s="92">
        <v>119.82123635911047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</v>
      </c>
      <c r="AD257" s="94">
        <v>0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119.82123635911047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119.82123635911047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119.82123635911047</v>
      </c>
      <c r="J258" s="1"/>
      <c r="K258" s="59" t="s">
        <v>25</v>
      </c>
      <c r="L258" s="60">
        <v>119.82123635911047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119.82123635911047</v>
      </c>
      <c r="U258" s="102" t="s">
        <v>68</v>
      </c>
      <c r="V258" s="103">
        <v>118.26296408544475</v>
      </c>
      <c r="W258" s="103">
        <v>0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</v>
      </c>
      <c r="AD258" s="103">
        <v>0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118.26296408544475</v>
      </c>
      <c r="AJ258">
        <f>IF(ABS(S258-AI258)&gt;0.2,S258-AI258,"")</f>
        <v>1.5582722736657217</v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6734.2223699571496</v>
      </c>
      <c r="C262" s="75">
        <f t="shared" ref="C262:H262" si="90">SUM(C241:C257)</f>
        <v>141.64273467505555</v>
      </c>
      <c r="D262" s="75">
        <f t="shared" si="90"/>
        <v>5454.7833724163265</v>
      </c>
      <c r="E262" s="75">
        <f t="shared" si="90"/>
        <v>7207.3816234089718</v>
      </c>
      <c r="F262" s="75">
        <f t="shared" si="90"/>
        <v>0</v>
      </c>
      <c r="G262" s="75">
        <f t="shared" si="90"/>
        <v>1294.934847869537</v>
      </c>
      <c r="H262" s="76">
        <f t="shared" si="90"/>
        <v>328.0590408591076</v>
      </c>
      <c r="I262" s="41">
        <f t="shared" si="86"/>
        <v>21161.023989186146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6734.2223699571496</v>
      </c>
      <c r="M262" s="75">
        <f t="shared" ref="M262:R262" si="91">SUM(M241:M257)</f>
        <v>141.64273467505555</v>
      </c>
      <c r="N262" s="75">
        <f t="shared" si="91"/>
        <v>5454.7833724163265</v>
      </c>
      <c r="O262" s="75">
        <f t="shared" si="91"/>
        <v>7207.3816234089718</v>
      </c>
      <c r="P262" s="75">
        <f t="shared" si="91"/>
        <v>1477.6796739863084</v>
      </c>
      <c r="Q262" s="75">
        <f t="shared" si="91"/>
        <v>1294.934847869537</v>
      </c>
      <c r="R262" s="76">
        <f t="shared" si="91"/>
        <v>328.0590408591076</v>
      </c>
      <c r="S262" s="78">
        <f t="shared" si="87"/>
        <v>22638.703663172455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6190.9209932179874</v>
      </c>
      <c r="W262" s="111">
        <f t="shared" ref="W262:AH262" si="92">SUM(W241:W257)</f>
        <v>429.90985614691687</v>
      </c>
      <c r="X262" s="111">
        <f t="shared" si="92"/>
        <v>1294.934847869537</v>
      </c>
      <c r="Y262" s="111">
        <f t="shared" si="92"/>
        <v>141.64273467505555</v>
      </c>
      <c r="Z262" s="111">
        <f t="shared" si="92"/>
        <v>5453.9622050689577</v>
      </c>
      <c r="AA262" s="111">
        <f t="shared" si="92"/>
        <v>6534.1615336463601</v>
      </c>
      <c r="AB262" s="111">
        <f t="shared" si="92"/>
        <v>1477.6796739863084</v>
      </c>
      <c r="AC262" s="111">
        <f t="shared" si="92"/>
        <v>1115.4918185613324</v>
      </c>
      <c r="AD262" s="112">
        <f t="shared" si="92"/>
        <v>113.39152059224489</v>
      </c>
      <c r="AE262" s="112">
        <f t="shared" si="92"/>
        <v>169.28295170415385</v>
      </c>
      <c r="AF262" s="112">
        <f t="shared" si="92"/>
        <v>328.0590408591076</v>
      </c>
      <c r="AG262" s="112">
        <f t="shared" si="92"/>
        <v>0.8211673473688893</v>
      </c>
      <c r="AH262" s="112">
        <f t="shared" si="92"/>
        <v>503.93713805845675</v>
      </c>
      <c r="AI262" s="113">
        <f t="shared" si="88"/>
        <v>22638.703663172455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0.31823707460463724</v>
      </c>
      <c r="C263" s="114">
        <f t="shared" ref="C263:I263" si="93">C262/$I262</f>
        <v>6.6935671330195937E-3</v>
      </c>
      <c r="D263" s="114">
        <f t="shared" si="93"/>
        <v>0.25777501954555071</v>
      </c>
      <c r="E263" s="114">
        <f t="shared" si="93"/>
        <v>0.34059701586710256</v>
      </c>
      <c r="F263" s="114">
        <f t="shared" si="93"/>
        <v>0</v>
      </c>
      <c r="G263" s="114">
        <f t="shared" si="93"/>
        <v>6.1194337690429521E-2</v>
      </c>
      <c r="H263" s="115">
        <f t="shared" si="93"/>
        <v>1.550298515926047E-2</v>
      </c>
      <c r="I263" s="116">
        <f t="shared" si="93"/>
        <v>1</v>
      </c>
      <c r="J263"/>
      <c r="K263" s="81" t="s">
        <v>87</v>
      </c>
      <c r="L263" s="82">
        <f>L262/$S262</f>
        <v>0.29746501699706668</v>
      </c>
      <c r="M263" s="82">
        <f t="shared" ref="M263:S263" si="94">M262/$S262</f>
        <v>6.2566627834557981E-3</v>
      </c>
      <c r="N263" s="82">
        <f t="shared" si="94"/>
        <v>0.24094945777703269</v>
      </c>
      <c r="O263" s="82">
        <f t="shared" si="94"/>
        <v>0.31836547404141302</v>
      </c>
      <c r="P263" s="82">
        <f t="shared" si="94"/>
        <v>6.5272274242015288E-2</v>
      </c>
      <c r="Q263" s="82">
        <f t="shared" si="94"/>
        <v>5.7200044098641309E-2</v>
      </c>
      <c r="R263" s="83">
        <f t="shared" si="94"/>
        <v>1.4491070060375326E-2</v>
      </c>
      <c r="S263" s="84">
        <f t="shared" si="94"/>
        <v>1</v>
      </c>
      <c r="U263" s="117" t="s">
        <v>87</v>
      </c>
      <c r="V263" s="118">
        <f>V262/$I262</f>
        <v>0.29256244860275737</v>
      </c>
      <c r="W263" s="118">
        <f t="shared" ref="W263:AC263" si="95">W262/$I262</f>
        <v>2.0316117800660893E-2</v>
      </c>
      <c r="X263" s="118">
        <f t="shared" si="95"/>
        <v>6.1194337690429521E-2</v>
      </c>
      <c r="Y263" s="118">
        <f t="shared" si="95"/>
        <v>6.6935671330195937E-3</v>
      </c>
      <c r="Z263" s="118">
        <f t="shared" si="95"/>
        <v>0.25773621389286644</v>
      </c>
      <c r="AA263" s="118">
        <f t="shared" si="95"/>
        <v>0.30878286121623855</v>
      </c>
      <c r="AB263" s="118">
        <f t="shared" si="95"/>
        <v>6.9830253712742943E-2</v>
      </c>
      <c r="AC263" s="118">
        <f t="shared" si="95"/>
        <v>5.271445366402773E-2</v>
      </c>
      <c r="AD263" s="118">
        <f t="shared" ref="AD263:AH263" si="96">AD262/$AI262</f>
        <v>5.0087461843808974E-3</v>
      </c>
      <c r="AE263" s="118">
        <f t="shared" si="96"/>
        <v>7.4775903348006248E-3</v>
      </c>
      <c r="AF263" s="118">
        <f t="shared" si="96"/>
        <v>1.4491070060375326E-2</v>
      </c>
      <c r="AG263" s="118">
        <f t="shared" si="96"/>
        <v>3.6272719480167258E-5</v>
      </c>
      <c r="AH263" s="118">
        <f t="shared" si="96"/>
        <v>2.2259982088914273E-2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</v>
      </c>
      <c r="C267" s="39">
        <v>0</v>
      </c>
      <c r="D267" s="39">
        <v>0</v>
      </c>
      <c r="E267" s="39">
        <v>0</v>
      </c>
      <c r="F267" s="235"/>
      <c r="G267" s="39">
        <v>0</v>
      </c>
      <c r="H267" s="40">
        <v>0</v>
      </c>
      <c r="I267" s="41">
        <f>SUM(B267:H267)</f>
        <v>0</v>
      </c>
      <c r="J267" s="1"/>
      <c r="K267" s="88" t="s">
        <v>7</v>
      </c>
      <c r="L267" s="39">
        <v>0</v>
      </c>
      <c r="M267" s="39">
        <v>0</v>
      </c>
      <c r="N267" s="39">
        <v>0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</v>
      </c>
      <c r="U267" s="91" t="s">
        <v>7</v>
      </c>
      <c r="V267" s="92">
        <v>0</v>
      </c>
      <c r="W267" s="92">
        <v>0</v>
      </c>
      <c r="X267" s="92">
        <v>0</v>
      </c>
      <c r="Y267" s="92">
        <v>0</v>
      </c>
      <c r="Z267" s="92">
        <v>0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97"/>
        <v>0</v>
      </c>
      <c r="J269" s="1"/>
      <c r="K269" s="54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0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0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1.2015625382782198</v>
      </c>
      <c r="C271" s="43">
        <v>6.5097675485799451</v>
      </c>
      <c r="D271" s="43">
        <v>2.338138893377872</v>
      </c>
      <c r="E271" s="43">
        <v>175.17107820151409</v>
      </c>
      <c r="F271" s="236"/>
      <c r="G271" s="43">
        <v>0</v>
      </c>
      <c r="H271" s="53">
        <v>0</v>
      </c>
      <c r="I271" s="41">
        <f t="shared" si="97"/>
        <v>185.22054718175013</v>
      </c>
      <c r="J271" s="1"/>
      <c r="K271" s="54" t="s">
        <v>16</v>
      </c>
      <c r="L271" s="43">
        <v>1.2015625382782198</v>
      </c>
      <c r="M271" s="43">
        <v>6.5097675485799451</v>
      </c>
      <c r="N271" s="43">
        <v>2.338138893377872</v>
      </c>
      <c r="O271" s="43">
        <v>175.17107820151409</v>
      </c>
      <c r="P271" s="43">
        <v>0</v>
      </c>
      <c r="Q271" s="43">
        <v>0</v>
      </c>
      <c r="R271" s="44">
        <v>0</v>
      </c>
      <c r="S271" s="45">
        <f t="shared" si="98"/>
        <v>185.22054718175013</v>
      </c>
      <c r="U271" s="100" t="s">
        <v>16</v>
      </c>
      <c r="V271" s="92">
        <v>1.2015625382782198</v>
      </c>
      <c r="W271" s="92">
        <v>0</v>
      </c>
      <c r="X271" s="92">
        <v>0</v>
      </c>
      <c r="Y271" s="92">
        <v>6.5097675485799451</v>
      </c>
      <c r="Z271" s="92">
        <v>2.338138893377872</v>
      </c>
      <c r="AA271" s="92">
        <v>175.17107820151409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185.22054718175013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25.917667961953264</v>
      </c>
      <c r="C272" s="46">
        <v>0.81904140805581926</v>
      </c>
      <c r="D272" s="46">
        <v>19.63738626938181</v>
      </c>
      <c r="E272" s="46">
        <v>9.7878125700001846</v>
      </c>
      <c r="F272" s="236"/>
      <c r="G272" s="46">
        <v>0</v>
      </c>
      <c r="H272" s="47">
        <v>0</v>
      </c>
      <c r="I272" s="48">
        <f t="shared" si="97"/>
        <v>56.161908209391079</v>
      </c>
      <c r="J272" s="1"/>
      <c r="K272" s="49" t="s">
        <v>15</v>
      </c>
      <c r="L272" s="50">
        <v>25.917667961953264</v>
      </c>
      <c r="M272" s="50">
        <v>0.81904140805581926</v>
      </c>
      <c r="N272" s="50">
        <v>19.63738626938181</v>
      </c>
      <c r="O272" s="50">
        <v>9.7878125700001846</v>
      </c>
      <c r="P272" s="50">
        <v>0</v>
      </c>
      <c r="Q272" s="50">
        <v>0</v>
      </c>
      <c r="R272" s="51">
        <v>0</v>
      </c>
      <c r="S272" s="52">
        <f t="shared" si="98"/>
        <v>56.161908209391079</v>
      </c>
      <c r="U272" s="96" t="s">
        <v>59</v>
      </c>
      <c r="V272" s="97">
        <v>25.01401954078354</v>
      </c>
      <c r="W272" s="97">
        <v>0</v>
      </c>
      <c r="X272" s="97">
        <v>0</v>
      </c>
      <c r="Y272" s="97">
        <v>0.81904140805581926</v>
      </c>
      <c r="Z272" s="97">
        <v>15.467997558048253</v>
      </c>
      <c r="AA272" s="97">
        <v>9.7878125700001846</v>
      </c>
      <c r="AB272" s="97">
        <v>0</v>
      </c>
      <c r="AC272" s="98">
        <v>5.0730371325032726</v>
      </c>
      <c r="AD272" s="97">
        <v>0.903648421169714</v>
      </c>
      <c r="AE272" s="97">
        <v>0</v>
      </c>
      <c r="AF272" s="97">
        <v>0</v>
      </c>
      <c r="AG272" s="97">
        <v>4.1693887113335597</v>
      </c>
      <c r="AH272" s="97">
        <v>0</v>
      </c>
      <c r="AI272" s="99">
        <f t="shared" si="99"/>
        <v>56.161908209391072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122.50698180563398</v>
      </c>
      <c r="F273" s="236"/>
      <c r="G273" s="43">
        <v>0</v>
      </c>
      <c r="H273" s="53">
        <v>0</v>
      </c>
      <c r="I273" s="41">
        <f t="shared" si="97"/>
        <v>122.50698180563398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122.50698180563398</v>
      </c>
      <c r="P273" s="43">
        <v>1674.7744692593133</v>
      </c>
      <c r="Q273" s="43">
        <v>0</v>
      </c>
      <c r="R273" s="44">
        <v>0</v>
      </c>
      <c r="S273" s="45">
        <f t="shared" si="98"/>
        <v>1797.2814510649473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27.821924967338973</v>
      </c>
      <c r="AB273" s="92">
        <v>1674.7744692593133</v>
      </c>
      <c r="AC273" s="93">
        <v>94.685056838294997</v>
      </c>
      <c r="AD273" s="92">
        <v>0</v>
      </c>
      <c r="AE273" s="92">
        <v>0</v>
      </c>
      <c r="AF273" s="92">
        <v>0</v>
      </c>
      <c r="AG273" s="92">
        <v>0</v>
      </c>
      <c r="AH273" s="92">
        <v>94.685056838294997</v>
      </c>
      <c r="AI273" s="95">
        <f t="shared" si="99"/>
        <v>1797.2814510649471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2.3701070837396632E-2</v>
      </c>
      <c r="F274" s="236"/>
      <c r="G274" s="46">
        <v>0</v>
      </c>
      <c r="H274" s="47">
        <v>0</v>
      </c>
      <c r="I274" s="48">
        <f t="shared" si="97"/>
        <v>2.3701070837396632E-2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2.3701070837396632E-2</v>
      </c>
      <c r="P274" s="50">
        <v>1.3059182479093119</v>
      </c>
      <c r="Q274" s="50">
        <v>0</v>
      </c>
      <c r="R274" s="51">
        <v>0</v>
      </c>
      <c r="S274" s="52">
        <f t="shared" si="98"/>
        <v>1.3296193187467085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3.083742174368429E-3</v>
      </c>
      <c r="AB274" s="97">
        <v>1.3059182479093119</v>
      </c>
      <c r="AC274" s="98">
        <v>2.0617328663028203E-2</v>
      </c>
      <c r="AD274" s="97">
        <v>0</v>
      </c>
      <c r="AE274" s="97">
        <v>0</v>
      </c>
      <c r="AF274" s="97">
        <v>0</v>
      </c>
      <c r="AG274" s="97">
        <v>0</v>
      </c>
      <c r="AH274" s="97">
        <v>2.0617328663028203E-2</v>
      </c>
      <c r="AI274" s="99">
        <f t="shared" si="99"/>
        <v>1.3296193187467085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0.58170410425697439</v>
      </c>
      <c r="C276" s="46">
        <v>0</v>
      </c>
      <c r="D276" s="46">
        <v>130.52461124711428</v>
      </c>
      <c r="E276" s="46">
        <v>11.101990710377358</v>
      </c>
      <c r="F276" s="236"/>
      <c r="G276" s="46">
        <v>0</v>
      </c>
      <c r="H276" s="47">
        <v>0</v>
      </c>
      <c r="I276" s="48">
        <f t="shared" si="97"/>
        <v>142.2083060617486</v>
      </c>
      <c r="J276" s="1"/>
      <c r="K276" s="49" t="s">
        <v>17</v>
      </c>
      <c r="L276" s="50">
        <v>0.58170410425697439</v>
      </c>
      <c r="M276" s="50">
        <v>0</v>
      </c>
      <c r="N276" s="50">
        <v>130.52461124711428</v>
      </c>
      <c r="O276" s="50">
        <v>11.101990710377358</v>
      </c>
      <c r="P276" s="50">
        <v>0</v>
      </c>
      <c r="Q276" s="50">
        <v>0</v>
      </c>
      <c r="R276" s="51">
        <v>0</v>
      </c>
      <c r="S276" s="52">
        <f t="shared" si="98"/>
        <v>142.2083060617486</v>
      </c>
      <c r="U276" s="96" t="s">
        <v>17</v>
      </c>
      <c r="V276" s="97">
        <v>0.58170410425697439</v>
      </c>
      <c r="W276" s="97">
        <v>0</v>
      </c>
      <c r="X276" s="97">
        <v>0</v>
      </c>
      <c r="Y276" s="97">
        <v>0</v>
      </c>
      <c r="Z276" s="97">
        <v>130.52461124711428</v>
      </c>
      <c r="AA276" s="97">
        <v>0</v>
      </c>
      <c r="AB276" s="97">
        <v>0</v>
      </c>
      <c r="AC276" s="98">
        <v>11.101990710377358</v>
      </c>
      <c r="AD276" s="97">
        <v>0</v>
      </c>
      <c r="AE276" s="97">
        <v>0</v>
      </c>
      <c r="AF276" s="97">
        <v>0</v>
      </c>
      <c r="AG276" s="97">
        <v>0</v>
      </c>
      <c r="AH276" s="97">
        <v>11.101990710377358</v>
      </c>
      <c r="AI276" s="99">
        <f t="shared" si="99"/>
        <v>142.2083060617486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182.26016773485202</v>
      </c>
      <c r="C277" s="43">
        <v>6205.7602229028698</v>
      </c>
      <c r="D277" s="43">
        <v>722.78401292126523</v>
      </c>
      <c r="E277" s="43">
        <v>468.64046437246134</v>
      </c>
      <c r="F277" s="236"/>
      <c r="G277" s="43">
        <v>0</v>
      </c>
      <c r="H277" s="53">
        <v>0</v>
      </c>
      <c r="I277" s="41">
        <f t="shared" si="97"/>
        <v>7579.4448679314482</v>
      </c>
      <c r="J277" s="1"/>
      <c r="K277" s="54" t="s">
        <v>19</v>
      </c>
      <c r="L277" s="43">
        <v>182.26016773485202</v>
      </c>
      <c r="M277" s="43">
        <v>6205.7602229028698</v>
      </c>
      <c r="N277" s="43">
        <v>722.78401292126523</v>
      </c>
      <c r="O277" s="43">
        <v>468.64046437246134</v>
      </c>
      <c r="P277" s="43">
        <v>0</v>
      </c>
      <c r="Q277" s="43">
        <v>0</v>
      </c>
      <c r="R277" s="44">
        <v>0</v>
      </c>
      <c r="S277" s="45">
        <f t="shared" si="98"/>
        <v>7579.4448679314482</v>
      </c>
      <c r="U277" s="100" t="s">
        <v>89</v>
      </c>
      <c r="V277" s="92">
        <v>182.15734058389612</v>
      </c>
      <c r="W277" s="92">
        <v>0</v>
      </c>
      <c r="X277" s="92">
        <v>0</v>
      </c>
      <c r="Y277" s="92">
        <v>6205.7602229028698</v>
      </c>
      <c r="Z277" s="92">
        <v>274.83126771745242</v>
      </c>
      <c r="AA277" s="92">
        <v>0</v>
      </c>
      <c r="AB277" s="92">
        <v>0</v>
      </c>
      <c r="AC277" s="93">
        <v>916.69603672723008</v>
      </c>
      <c r="AD277" s="92">
        <v>0.10282715095592644</v>
      </c>
      <c r="AE277" s="92">
        <v>0</v>
      </c>
      <c r="AF277" s="92">
        <v>0</v>
      </c>
      <c r="AG277" s="92">
        <v>447.9527452038127</v>
      </c>
      <c r="AH277" s="92">
        <v>468.64046437246134</v>
      </c>
      <c r="AI277" s="95">
        <f t="shared" si="99"/>
        <v>7579.4448679314492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79.582887882193091</v>
      </c>
      <c r="C278" s="46">
        <v>2.6126956203188816</v>
      </c>
      <c r="D278" s="46">
        <v>1372.1981779260755</v>
      </c>
      <c r="E278" s="46">
        <v>5043.935367550208</v>
      </c>
      <c r="F278" s="236"/>
      <c r="G278" s="46">
        <v>79.467398250490504</v>
      </c>
      <c r="H278" s="47">
        <v>0</v>
      </c>
      <c r="I278" s="48">
        <f t="shared" si="97"/>
        <v>6577.7965272292859</v>
      </c>
      <c r="J278" s="1"/>
      <c r="K278" s="49" t="s">
        <v>27</v>
      </c>
      <c r="L278" s="50">
        <v>79.582887882193091</v>
      </c>
      <c r="M278" s="50">
        <v>2.6126956203188816</v>
      </c>
      <c r="N278" s="50">
        <v>1372.1981779260755</v>
      </c>
      <c r="O278" s="50">
        <v>5043.935367550208</v>
      </c>
      <c r="P278" s="50">
        <v>0</v>
      </c>
      <c r="Q278" s="50">
        <v>79.467398250490504</v>
      </c>
      <c r="R278" s="51">
        <v>0</v>
      </c>
      <c r="S278" s="52">
        <f t="shared" si="98"/>
        <v>6577.7965272292859</v>
      </c>
      <c r="U278" s="96" t="s">
        <v>27</v>
      </c>
      <c r="V278" s="97">
        <v>43.478812914468769</v>
      </c>
      <c r="W278" s="97">
        <v>35.177828084724005</v>
      </c>
      <c r="X278" s="97">
        <v>79.467398250490504</v>
      </c>
      <c r="Y278" s="97">
        <v>2.6126956203188816</v>
      </c>
      <c r="Z278" s="97">
        <v>1371.5437492584369</v>
      </c>
      <c r="AA278" s="97">
        <v>5042.470986438213</v>
      </c>
      <c r="AB278" s="97">
        <v>0</v>
      </c>
      <c r="AC278" s="98">
        <v>3.0450566626329536</v>
      </c>
      <c r="AD278" s="97">
        <v>0.92624688300031255</v>
      </c>
      <c r="AE278" s="97">
        <v>0.65442866763849805</v>
      </c>
      <c r="AF278" s="97">
        <v>0</v>
      </c>
      <c r="AG278" s="97">
        <v>0.65442866763849805</v>
      </c>
      <c r="AH278" s="97">
        <v>0.80995244435564528</v>
      </c>
      <c r="AI278" s="99">
        <f t="shared" si="99"/>
        <v>6577.7965272292859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9.6150312937274567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9.6150312937274567</v>
      </c>
      <c r="J279" s="1"/>
      <c r="K279" s="54" t="s">
        <v>26</v>
      </c>
      <c r="L279" s="43">
        <v>9.6150312937274567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9.6150312937274567</v>
      </c>
      <c r="U279" s="100" t="s">
        <v>26</v>
      </c>
      <c r="V279" s="92">
        <v>9.6150312937274567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9.6150312937274567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0</v>
      </c>
      <c r="J280" s="1"/>
      <c r="K280" s="49" t="s">
        <v>23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0</v>
      </c>
      <c r="U280" s="96" t="s">
        <v>62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0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14.643825040917756</v>
      </c>
      <c r="C281" s="43">
        <v>0</v>
      </c>
      <c r="D281" s="43">
        <v>0</v>
      </c>
      <c r="E281" s="43">
        <v>0</v>
      </c>
      <c r="F281" s="236"/>
      <c r="G281" s="43">
        <v>0</v>
      </c>
      <c r="H281" s="53">
        <v>0</v>
      </c>
      <c r="I281" s="41">
        <f t="shared" si="97"/>
        <v>14.643825040917756</v>
      </c>
      <c r="J281" s="1"/>
      <c r="K281" s="54" t="s">
        <v>24</v>
      </c>
      <c r="L281" s="43">
        <v>14.643825040917756</v>
      </c>
      <c r="M281" s="43">
        <v>0</v>
      </c>
      <c r="N281" s="43">
        <v>0</v>
      </c>
      <c r="O281" s="43">
        <v>0</v>
      </c>
      <c r="P281" s="43">
        <v>100.7207305539803</v>
      </c>
      <c r="Q281" s="43">
        <v>0</v>
      </c>
      <c r="R281" s="44">
        <v>0</v>
      </c>
      <c r="S281" s="45">
        <f t="shared" si="98"/>
        <v>115.36455559489806</v>
      </c>
      <c r="U281" s="100" t="s">
        <v>24</v>
      </c>
      <c r="V281" s="92">
        <v>11.799516330445771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100.7207305539803</v>
      </c>
      <c r="AC281" s="93">
        <v>2.844308710471986</v>
      </c>
      <c r="AD281" s="92">
        <v>2.844308710471986</v>
      </c>
      <c r="AE281" s="92">
        <v>0</v>
      </c>
      <c r="AF281" s="92">
        <v>0</v>
      </c>
      <c r="AG281" s="92">
        <v>0</v>
      </c>
      <c r="AH281" s="92">
        <v>0</v>
      </c>
      <c r="AI281" s="95">
        <f t="shared" si="99"/>
        <v>115.36455559489806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313.80284655617879</v>
      </c>
      <c r="C288" s="75">
        <f t="shared" ref="C288:H288" si="101">SUM(C267:C283)</f>
        <v>6215.7017274798245</v>
      </c>
      <c r="D288" s="75">
        <f t="shared" si="101"/>
        <v>2247.4823272572148</v>
      </c>
      <c r="E288" s="75">
        <f t="shared" si="101"/>
        <v>5831.1673962810328</v>
      </c>
      <c r="F288" s="75">
        <f t="shared" si="101"/>
        <v>0</v>
      </c>
      <c r="G288" s="75">
        <f t="shared" si="101"/>
        <v>79.467398250490504</v>
      </c>
      <c r="H288" s="76">
        <f t="shared" si="101"/>
        <v>0</v>
      </c>
      <c r="I288" s="41">
        <f t="shared" si="97"/>
        <v>14687.621695824741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313.80284655617879</v>
      </c>
      <c r="M288" s="75">
        <f t="shared" ref="M288:R288" si="102">SUM(M267:M283)</f>
        <v>6215.7017274798245</v>
      </c>
      <c r="N288" s="75">
        <f t="shared" si="102"/>
        <v>2247.4823272572148</v>
      </c>
      <c r="O288" s="75">
        <f t="shared" si="102"/>
        <v>5831.1673962810328</v>
      </c>
      <c r="P288" s="75">
        <f t="shared" si="102"/>
        <v>1776.8011180612029</v>
      </c>
      <c r="Q288" s="75">
        <f t="shared" si="102"/>
        <v>79.467398250490504</v>
      </c>
      <c r="R288" s="76">
        <f t="shared" si="102"/>
        <v>0</v>
      </c>
      <c r="S288" s="78">
        <f t="shared" si="98"/>
        <v>16464.422813885943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273.84798730585686</v>
      </c>
      <c r="W288" s="111">
        <f t="shared" ref="W288:AH288" si="103">SUM(W267:W283)</f>
        <v>35.177828084724005</v>
      </c>
      <c r="X288" s="111">
        <f t="shared" si="103"/>
        <v>79.467398250490504</v>
      </c>
      <c r="Y288" s="111">
        <f t="shared" si="103"/>
        <v>6215.7017274798245</v>
      </c>
      <c r="Z288" s="111">
        <f t="shared" si="103"/>
        <v>1794.7057646744297</v>
      </c>
      <c r="AA288" s="111">
        <f t="shared" si="103"/>
        <v>5255.2548859192402</v>
      </c>
      <c r="AB288" s="111">
        <f t="shared" si="103"/>
        <v>1776.8011180612029</v>
      </c>
      <c r="AC288" s="111">
        <f t="shared" si="103"/>
        <v>1033.4661041101738</v>
      </c>
      <c r="AD288" s="112">
        <f t="shared" si="103"/>
        <v>4.7770311655979389</v>
      </c>
      <c r="AE288" s="112">
        <f t="shared" si="103"/>
        <v>0.65442866763849805</v>
      </c>
      <c r="AF288" s="112">
        <f t="shared" si="103"/>
        <v>0</v>
      </c>
      <c r="AG288" s="112">
        <f t="shared" si="103"/>
        <v>452.77656258278478</v>
      </c>
      <c r="AH288" s="112">
        <f t="shared" si="103"/>
        <v>575.25808169415234</v>
      </c>
      <c r="AI288" s="113">
        <f t="shared" si="99"/>
        <v>16464.422813885943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2.1365123166631105E-2</v>
      </c>
      <c r="C289" s="114">
        <f t="shared" ref="C289:I289" si="104">C288/$I288</f>
        <v>0.42319320691972656</v>
      </c>
      <c r="D289" s="114">
        <f t="shared" si="104"/>
        <v>0.1530188054813604</v>
      </c>
      <c r="E289" s="114">
        <f t="shared" si="104"/>
        <v>0.39701236299806542</v>
      </c>
      <c r="F289" s="114">
        <f t="shared" si="104"/>
        <v>0</v>
      </c>
      <c r="G289" s="114">
        <f t="shared" si="104"/>
        <v>5.4105014342165931E-3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1.9059450191689704E-2</v>
      </c>
      <c r="M289" s="82">
        <f t="shared" ref="M289:S289" si="105">M288/$S288</f>
        <v>0.37752320854136218</v>
      </c>
      <c r="N289" s="82">
        <f t="shared" si="105"/>
        <v>0.13650538209949933</v>
      </c>
      <c r="O289" s="82">
        <f t="shared" si="105"/>
        <v>0.35416773865665546</v>
      </c>
      <c r="P289" s="82">
        <f t="shared" si="105"/>
        <v>0.10791760744644295</v>
      </c>
      <c r="Q289" s="82">
        <f t="shared" si="105"/>
        <v>4.82661306435039E-3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1.8644814863641525E-2</v>
      </c>
      <c r="W289" s="118">
        <f t="shared" ref="W289:AC289" si="106">W288/$I288</f>
        <v>2.3950663227337906E-3</v>
      </c>
      <c r="X289" s="118">
        <f t="shared" si="106"/>
        <v>5.4105014342165931E-3</v>
      </c>
      <c r="Y289" s="118">
        <f t="shared" si="106"/>
        <v>0.42319320691972656</v>
      </c>
      <c r="Z289" s="118">
        <f t="shared" si="106"/>
        <v>0.12219172047334334</v>
      </c>
      <c r="AA289" s="118">
        <f t="shared" si="106"/>
        <v>0.35780162335016802</v>
      </c>
      <c r="AB289" s="118">
        <f t="shared" si="106"/>
        <v>0.12097269080441357</v>
      </c>
      <c r="AC289" s="118">
        <f t="shared" si="106"/>
        <v>7.0363066636170091E-2</v>
      </c>
      <c r="AD289" s="118">
        <f t="shared" ref="AD289:AH289" si="107">AD288/$AI288</f>
        <v>2.9014264390544168E-4</v>
      </c>
      <c r="AE289" s="118">
        <f t="shared" si="107"/>
        <v>3.9748047959905334E-5</v>
      </c>
      <c r="AF289" s="118">
        <f t="shared" si="107"/>
        <v>0</v>
      </c>
      <c r="AG289" s="118">
        <f t="shared" si="107"/>
        <v>2.7500299749403736E-2</v>
      </c>
      <c r="AH289" s="118">
        <f t="shared" si="107"/>
        <v>3.4939462390930882E-2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/>
      <c r="G293" s="39">
        <v>0</v>
      </c>
      <c r="H293" s="40">
        <v>0</v>
      </c>
      <c r="I293" s="41">
        <f>SUM(B293:H293)</f>
        <v>0</v>
      </c>
      <c r="J293" s="1"/>
      <c r="K293" s="88" t="s">
        <v>7</v>
      </c>
      <c r="L293" s="39">
        <v>0</v>
      </c>
      <c r="M293" s="39">
        <v>0</v>
      </c>
      <c r="N293" s="39">
        <v>0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0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0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0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2.9779733483840113E-2</v>
      </c>
      <c r="C295" s="43">
        <v>0</v>
      </c>
      <c r="D295" s="43">
        <v>148.86888768571671</v>
      </c>
      <c r="E295" s="43">
        <v>0</v>
      </c>
      <c r="F295" s="236"/>
      <c r="G295" s="43">
        <v>0</v>
      </c>
      <c r="H295" s="53">
        <v>0</v>
      </c>
      <c r="I295" s="41">
        <f t="shared" si="108"/>
        <v>148.89866741920056</v>
      </c>
      <c r="J295" s="1"/>
      <c r="K295" s="54" t="s">
        <v>10</v>
      </c>
      <c r="L295" s="43">
        <v>2.9779733483840113E-2</v>
      </c>
      <c r="M295" s="43">
        <v>0</v>
      </c>
      <c r="N295" s="43">
        <v>148.86888768571671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148.89866741920056</v>
      </c>
      <c r="U295" s="100" t="s">
        <v>10</v>
      </c>
      <c r="V295" s="92">
        <v>2.9779733483840113E-2</v>
      </c>
      <c r="W295" s="92">
        <v>0</v>
      </c>
      <c r="X295" s="92">
        <v>0</v>
      </c>
      <c r="Y295" s="92">
        <v>0</v>
      </c>
      <c r="Z295" s="92">
        <v>148.86888768571671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148.89866741920056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82.413732283355714</v>
      </c>
      <c r="C297" s="43">
        <v>580.83644738370697</v>
      </c>
      <c r="D297" s="43">
        <v>95.538439145391692</v>
      </c>
      <c r="E297" s="43">
        <v>1.6912949928449823</v>
      </c>
      <c r="F297" s="236"/>
      <c r="G297" s="43">
        <v>0</v>
      </c>
      <c r="H297" s="53">
        <v>0</v>
      </c>
      <c r="I297" s="41">
        <f t="shared" si="108"/>
        <v>760.47991380529936</v>
      </c>
      <c r="J297" s="1"/>
      <c r="K297" s="54" t="s">
        <v>16</v>
      </c>
      <c r="L297" s="43">
        <v>82.413732283355714</v>
      </c>
      <c r="M297" s="43">
        <v>580.83644738370697</v>
      </c>
      <c r="N297" s="43">
        <v>95.538439145391692</v>
      </c>
      <c r="O297" s="43">
        <v>1.6912949928449823</v>
      </c>
      <c r="P297" s="43">
        <v>0</v>
      </c>
      <c r="Q297" s="43">
        <v>0</v>
      </c>
      <c r="R297" s="44">
        <v>0</v>
      </c>
      <c r="S297" s="45">
        <f t="shared" si="109"/>
        <v>760.47991380529936</v>
      </c>
      <c r="U297" s="100" t="s">
        <v>16</v>
      </c>
      <c r="V297" s="92">
        <v>82.370672542702806</v>
      </c>
      <c r="W297" s="92">
        <v>0</v>
      </c>
      <c r="X297" s="92">
        <v>0</v>
      </c>
      <c r="Y297" s="92">
        <v>580.83644738370697</v>
      </c>
      <c r="Z297" s="92">
        <v>95.186995187546358</v>
      </c>
      <c r="AA297" s="92">
        <v>1.6912949928449823</v>
      </c>
      <c r="AB297" s="92">
        <v>0</v>
      </c>
      <c r="AC297" s="93">
        <v>0.3945036984982398</v>
      </c>
      <c r="AD297" s="94">
        <v>4.3059740652903293E-2</v>
      </c>
      <c r="AE297" s="94">
        <v>0</v>
      </c>
      <c r="AF297" s="94">
        <v>0</v>
      </c>
      <c r="AG297" s="94">
        <v>0.3514439578453365</v>
      </c>
      <c r="AH297" s="94">
        <v>0</v>
      </c>
      <c r="AI297" s="95">
        <f t="shared" si="110"/>
        <v>760.47991380529936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22.071275716797011</v>
      </c>
      <c r="C298" s="46">
        <v>38.171428465923363</v>
      </c>
      <c r="D298" s="46">
        <v>15.650848573827927</v>
      </c>
      <c r="E298" s="46">
        <v>0.27950376152712381</v>
      </c>
      <c r="F298" s="236"/>
      <c r="G298" s="46">
        <v>0</v>
      </c>
      <c r="H298" s="47">
        <v>0</v>
      </c>
      <c r="I298" s="48">
        <f t="shared" si="108"/>
        <v>76.173056518075427</v>
      </c>
      <c r="J298" s="1"/>
      <c r="K298" s="49" t="s">
        <v>15</v>
      </c>
      <c r="L298" s="50">
        <v>22.071275716797011</v>
      </c>
      <c r="M298" s="50">
        <v>38.171428465923363</v>
      </c>
      <c r="N298" s="50">
        <v>15.650848573827927</v>
      </c>
      <c r="O298" s="50">
        <v>0.27950376152712381</v>
      </c>
      <c r="P298" s="50">
        <v>0</v>
      </c>
      <c r="Q298" s="50">
        <v>0</v>
      </c>
      <c r="R298" s="51">
        <v>0</v>
      </c>
      <c r="S298" s="52">
        <f t="shared" si="109"/>
        <v>76.173056518075427</v>
      </c>
      <c r="U298" s="96" t="s">
        <v>59</v>
      </c>
      <c r="V298" s="97">
        <v>18.984284948421625</v>
      </c>
      <c r="W298" s="97">
        <v>0</v>
      </c>
      <c r="X298" s="97">
        <v>0</v>
      </c>
      <c r="Y298" s="97">
        <v>38.171428465923363</v>
      </c>
      <c r="Z298" s="97">
        <v>15.638475216036708</v>
      </c>
      <c r="AA298" s="97">
        <v>0.27950376152712381</v>
      </c>
      <c r="AB298" s="97">
        <v>0</v>
      </c>
      <c r="AC298" s="98">
        <v>3.0993641261666078</v>
      </c>
      <c r="AD298" s="97">
        <v>3.0869907683753897</v>
      </c>
      <c r="AE298" s="97">
        <v>0</v>
      </c>
      <c r="AF298" s="97">
        <v>0</v>
      </c>
      <c r="AG298" s="97">
        <v>1.2373357791218401E-2</v>
      </c>
      <c r="AH298" s="97">
        <v>0</v>
      </c>
      <c r="AI298" s="99">
        <f t="shared" si="110"/>
        <v>76.173056518075427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3.2911533029585027</v>
      </c>
      <c r="F299" s="236"/>
      <c r="G299" s="43">
        <v>0</v>
      </c>
      <c r="H299" s="53">
        <v>0</v>
      </c>
      <c r="I299" s="41">
        <f t="shared" si="108"/>
        <v>3.2911533029585027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3.2911533029585027</v>
      </c>
      <c r="P299" s="43">
        <v>1227.5058140346512</v>
      </c>
      <c r="Q299" s="43">
        <v>0</v>
      </c>
      <c r="R299" s="44">
        <v>0</v>
      </c>
      <c r="S299" s="45">
        <f t="shared" si="109"/>
        <v>1230.7969673376097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3.2911533029585027</v>
      </c>
      <c r="AB299" s="92">
        <v>1227.5058140346512</v>
      </c>
      <c r="AC299" s="93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0</v>
      </c>
      <c r="AI299" s="95">
        <f t="shared" si="110"/>
        <v>1230.7969673376097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/>
      <c r="G300" s="46">
        <v>0</v>
      </c>
      <c r="H300" s="47">
        <v>0</v>
      </c>
      <c r="I300" s="48">
        <f t="shared" si="108"/>
        <v>0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</v>
      </c>
      <c r="P300" s="50">
        <v>48.042985369746766</v>
      </c>
      <c r="Q300" s="50">
        <v>0</v>
      </c>
      <c r="R300" s="51">
        <v>0</v>
      </c>
      <c r="S300" s="52">
        <f t="shared" si="109"/>
        <v>48.042985369746766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48.042985369746766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48.042985369746766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0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0.43914332889233976</v>
      </c>
      <c r="C302" s="46">
        <v>2.4672205174875249E-2</v>
      </c>
      <c r="D302" s="46">
        <v>130.94730122587566</v>
      </c>
      <c r="E302" s="46">
        <v>3.060722165060406</v>
      </c>
      <c r="F302" s="236"/>
      <c r="G302" s="46">
        <v>0</v>
      </c>
      <c r="H302" s="47">
        <v>0</v>
      </c>
      <c r="I302" s="48">
        <f t="shared" si="108"/>
        <v>134.47183892500328</v>
      </c>
      <c r="J302" s="1"/>
      <c r="K302" s="49" t="s">
        <v>17</v>
      </c>
      <c r="L302" s="50">
        <v>0.43914332889233976</v>
      </c>
      <c r="M302" s="50">
        <v>2.4672205174875249E-2</v>
      </c>
      <c r="N302" s="50">
        <v>130.94730122587566</v>
      </c>
      <c r="O302" s="50">
        <v>3.060722165060406</v>
      </c>
      <c r="P302" s="50">
        <v>2.2316910678822679</v>
      </c>
      <c r="Q302" s="50">
        <v>0</v>
      </c>
      <c r="R302" s="51">
        <v>0</v>
      </c>
      <c r="S302" s="52">
        <f t="shared" si="109"/>
        <v>136.70352999288556</v>
      </c>
      <c r="U302" s="96" t="s">
        <v>17</v>
      </c>
      <c r="V302" s="97">
        <v>0.11169198505982821</v>
      </c>
      <c r="W302" s="97">
        <v>0</v>
      </c>
      <c r="X302" s="97">
        <v>0</v>
      </c>
      <c r="Y302" s="97">
        <v>2.4672205174875249E-2</v>
      </c>
      <c r="Z302" s="97">
        <v>130.87256236755195</v>
      </c>
      <c r="AA302" s="97">
        <v>2.0621820022123223</v>
      </c>
      <c r="AB302" s="97">
        <v>2.2316910678822679</v>
      </c>
      <c r="AC302" s="98">
        <v>1.4007303650043492</v>
      </c>
      <c r="AD302" s="97">
        <v>0.32745134383251162</v>
      </c>
      <c r="AE302" s="97">
        <v>0</v>
      </c>
      <c r="AF302" s="97">
        <v>0</v>
      </c>
      <c r="AG302" s="97">
        <v>7.4738858323754362E-2</v>
      </c>
      <c r="AH302" s="97">
        <v>0.99854016284808322</v>
      </c>
      <c r="AI302" s="99">
        <f t="shared" si="110"/>
        <v>136.70352999288559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1399.1177503023882</v>
      </c>
      <c r="C303" s="43">
        <v>8384.7731733566106</v>
      </c>
      <c r="D303" s="43">
        <v>2918.5991214091646</v>
      </c>
      <c r="E303" s="43">
        <v>462.73538226048043</v>
      </c>
      <c r="F303" s="236"/>
      <c r="G303" s="43">
        <v>0</v>
      </c>
      <c r="H303" s="53">
        <v>0</v>
      </c>
      <c r="I303" s="41">
        <f t="shared" si="108"/>
        <v>13165.225427328643</v>
      </c>
      <c r="J303" s="1"/>
      <c r="K303" s="54" t="s">
        <v>19</v>
      </c>
      <c r="L303" s="43">
        <v>1399.1177503023882</v>
      </c>
      <c r="M303" s="43">
        <v>8384.7731733566106</v>
      </c>
      <c r="N303" s="43">
        <v>2918.5991214091646</v>
      </c>
      <c r="O303" s="43">
        <v>462.73538226048043</v>
      </c>
      <c r="P303" s="43">
        <v>0</v>
      </c>
      <c r="Q303" s="43">
        <v>0</v>
      </c>
      <c r="R303" s="44">
        <v>0</v>
      </c>
      <c r="S303" s="45">
        <f t="shared" si="109"/>
        <v>13165.225427328643</v>
      </c>
      <c r="U303" s="100" t="s">
        <v>89</v>
      </c>
      <c r="V303" s="92">
        <v>1155.8175044027134</v>
      </c>
      <c r="W303" s="92">
        <v>0</v>
      </c>
      <c r="X303" s="92">
        <v>0</v>
      </c>
      <c r="Y303" s="92">
        <v>8384.7731733566106</v>
      </c>
      <c r="Z303" s="92">
        <v>2910.1711210348426</v>
      </c>
      <c r="AA303" s="92">
        <v>421.841783949454</v>
      </c>
      <c r="AB303" s="92">
        <v>0</v>
      </c>
      <c r="AC303" s="93">
        <v>292.62184458502304</v>
      </c>
      <c r="AD303" s="92">
        <v>243.30024589967476</v>
      </c>
      <c r="AE303" s="92">
        <v>0</v>
      </c>
      <c r="AF303" s="92">
        <v>0</v>
      </c>
      <c r="AG303" s="92">
        <v>8.428000374321746</v>
      </c>
      <c r="AH303" s="92">
        <v>40.893598311026523</v>
      </c>
      <c r="AI303" s="95">
        <f t="shared" si="110"/>
        <v>13165.225427328643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414.64494613039949</v>
      </c>
      <c r="C304" s="46">
        <v>59.769386553724367</v>
      </c>
      <c r="D304" s="46">
        <v>297.65747642928545</v>
      </c>
      <c r="E304" s="46">
        <v>5045.1372386045769</v>
      </c>
      <c r="F304" s="236"/>
      <c r="G304" s="46">
        <v>486.11893384243314</v>
      </c>
      <c r="H304" s="47">
        <v>0</v>
      </c>
      <c r="I304" s="48">
        <f t="shared" si="108"/>
        <v>6303.3279815604192</v>
      </c>
      <c r="J304" s="1"/>
      <c r="K304" s="49" t="s">
        <v>27</v>
      </c>
      <c r="L304" s="50">
        <v>414.64494613039949</v>
      </c>
      <c r="M304" s="50">
        <v>59.769386553724367</v>
      </c>
      <c r="N304" s="50">
        <v>297.65747642928545</v>
      </c>
      <c r="O304" s="50">
        <v>5045.1372386045769</v>
      </c>
      <c r="P304" s="50">
        <v>5.1923467741091169</v>
      </c>
      <c r="Q304" s="50">
        <v>486.11893384243314</v>
      </c>
      <c r="R304" s="51">
        <v>0</v>
      </c>
      <c r="S304" s="52">
        <f t="shared" si="109"/>
        <v>6308.5203283345281</v>
      </c>
      <c r="U304" s="96" t="s">
        <v>27</v>
      </c>
      <c r="V304" s="97">
        <v>35.954175567889038</v>
      </c>
      <c r="W304" s="97">
        <v>347.32036688356834</v>
      </c>
      <c r="X304" s="97">
        <v>486.11893384243314</v>
      </c>
      <c r="Y304" s="97">
        <v>59.769386553724367</v>
      </c>
      <c r="Z304" s="97">
        <v>294.69002400940713</v>
      </c>
      <c r="AA304" s="97">
        <v>3682.6358731021091</v>
      </c>
      <c r="AB304" s="97">
        <v>5.1923467741091169</v>
      </c>
      <c r="AC304" s="98">
        <v>1396.8392216012874</v>
      </c>
      <c r="AD304" s="97">
        <v>31.370403678942036</v>
      </c>
      <c r="AE304" s="97">
        <v>1283.038348616323</v>
      </c>
      <c r="AF304" s="97">
        <v>0</v>
      </c>
      <c r="AG304" s="97">
        <v>2.9674524198783359</v>
      </c>
      <c r="AH304" s="97">
        <v>79.463016886144175</v>
      </c>
      <c r="AI304" s="99">
        <f t="shared" si="110"/>
        <v>6308.5203283345272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188.80217384459087</v>
      </c>
      <c r="C305" s="43">
        <v>18.110354432425655</v>
      </c>
      <c r="D305" s="43">
        <v>1221.924707679321</v>
      </c>
      <c r="E305" s="43">
        <v>0</v>
      </c>
      <c r="F305" s="236"/>
      <c r="G305" s="43">
        <v>0</v>
      </c>
      <c r="H305" s="53">
        <v>0</v>
      </c>
      <c r="I305" s="41">
        <f t="shared" si="108"/>
        <v>1428.8372359563375</v>
      </c>
      <c r="J305" s="1"/>
      <c r="K305" s="54" t="s">
        <v>26</v>
      </c>
      <c r="L305" s="43">
        <v>188.80217384459087</v>
      </c>
      <c r="M305" s="43">
        <v>18.110354432425655</v>
      </c>
      <c r="N305" s="43">
        <v>1221.924707679321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1428.8372359563375</v>
      </c>
      <c r="U305" s="100" t="s">
        <v>26</v>
      </c>
      <c r="V305" s="92">
        <v>174.30225707829541</v>
      </c>
      <c r="W305" s="92">
        <v>2.7897750102681829</v>
      </c>
      <c r="X305" s="92">
        <v>0</v>
      </c>
      <c r="Y305" s="92">
        <v>18.110354432425655</v>
      </c>
      <c r="Z305" s="92">
        <v>1156.4828426060183</v>
      </c>
      <c r="AA305" s="92">
        <v>0</v>
      </c>
      <c r="AB305" s="92">
        <v>0</v>
      </c>
      <c r="AC305" s="93">
        <v>77.152006829329963</v>
      </c>
      <c r="AD305" s="92">
        <v>11.710141756027291</v>
      </c>
      <c r="AE305" s="92">
        <v>0</v>
      </c>
      <c r="AF305" s="92">
        <v>0</v>
      </c>
      <c r="AG305" s="92">
        <v>65.441865073302694</v>
      </c>
      <c r="AH305" s="92">
        <v>0</v>
      </c>
      <c r="AI305" s="95">
        <f t="shared" si="110"/>
        <v>1428.8372359563375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0</v>
      </c>
      <c r="C306" s="46">
        <v>0</v>
      </c>
      <c r="D306" s="46">
        <v>0</v>
      </c>
      <c r="E306" s="46">
        <v>0</v>
      </c>
      <c r="F306" s="236"/>
      <c r="G306" s="46">
        <v>0</v>
      </c>
      <c r="H306" s="47">
        <v>0</v>
      </c>
      <c r="I306" s="48">
        <f t="shared" si="108"/>
        <v>0</v>
      </c>
      <c r="J306" s="1"/>
      <c r="K306" s="49" t="s">
        <v>23</v>
      </c>
      <c r="L306" s="50">
        <v>0</v>
      </c>
      <c r="M306" s="50">
        <v>0</v>
      </c>
      <c r="N306" s="50">
        <v>0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0</v>
      </c>
      <c r="U306" s="96" t="s">
        <v>62</v>
      </c>
      <c r="V306" s="97">
        <v>0</v>
      </c>
      <c r="W306" s="97">
        <v>0</v>
      </c>
      <c r="X306" s="97">
        <v>0</v>
      </c>
      <c r="Y306" s="97">
        <v>0</v>
      </c>
      <c r="Z306" s="97">
        <v>0</v>
      </c>
      <c r="AA306" s="97">
        <v>0</v>
      </c>
      <c r="AB306" s="97">
        <v>0</v>
      </c>
      <c r="AC306" s="98">
        <v>0</v>
      </c>
      <c r="AD306" s="97">
        <v>0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0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311.49220507336554</v>
      </c>
      <c r="C307" s="43">
        <v>138.17002940543441</v>
      </c>
      <c r="D307" s="43">
        <v>54.281082980706358</v>
      </c>
      <c r="E307" s="43">
        <v>0</v>
      </c>
      <c r="F307" s="236"/>
      <c r="G307" s="43">
        <v>0</v>
      </c>
      <c r="H307" s="53">
        <v>0</v>
      </c>
      <c r="I307" s="41">
        <f t="shared" si="108"/>
        <v>503.94331745950632</v>
      </c>
      <c r="J307" s="1"/>
      <c r="K307" s="54" t="s">
        <v>24</v>
      </c>
      <c r="L307" s="43">
        <v>311.49220507336554</v>
      </c>
      <c r="M307" s="43">
        <v>138.17002940543441</v>
      </c>
      <c r="N307" s="43">
        <v>54.281082980706358</v>
      </c>
      <c r="O307" s="43">
        <v>0</v>
      </c>
      <c r="P307" s="43">
        <v>74.138863342818013</v>
      </c>
      <c r="Q307" s="43">
        <v>0</v>
      </c>
      <c r="R307" s="44">
        <v>0</v>
      </c>
      <c r="S307" s="45">
        <f t="shared" si="109"/>
        <v>578.08218080232427</v>
      </c>
      <c r="U307" s="100" t="s">
        <v>24</v>
      </c>
      <c r="V307" s="92">
        <v>301.62291725869159</v>
      </c>
      <c r="W307" s="92">
        <v>0</v>
      </c>
      <c r="X307" s="92">
        <v>0</v>
      </c>
      <c r="Y307" s="92">
        <v>138.17002940543441</v>
      </c>
      <c r="Z307" s="92">
        <v>54.281082980706358</v>
      </c>
      <c r="AA307" s="92">
        <v>0</v>
      </c>
      <c r="AB307" s="92">
        <v>74.138863342818013</v>
      </c>
      <c r="AC307" s="93">
        <v>9.8692878146738856</v>
      </c>
      <c r="AD307" s="92">
        <v>9.8692878146738856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578.08218080232416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0.64306787006037713</v>
      </c>
      <c r="C308" s="46">
        <v>0.96460180509056548</v>
      </c>
      <c r="D308" s="46">
        <v>0</v>
      </c>
      <c r="E308" s="46">
        <v>0</v>
      </c>
      <c r="F308" s="236"/>
      <c r="G308" s="46">
        <v>0</v>
      </c>
      <c r="H308" s="47">
        <v>0</v>
      </c>
      <c r="I308" s="48">
        <f t="shared" si="108"/>
        <v>1.6076696751509427</v>
      </c>
      <c r="J308" s="1"/>
      <c r="K308" s="49" t="s">
        <v>22</v>
      </c>
      <c r="L308" s="50">
        <v>0.64306787006037713</v>
      </c>
      <c r="M308" s="50">
        <v>0.96460180509056548</v>
      </c>
      <c r="N308" s="50">
        <v>0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1.6076696751509427</v>
      </c>
      <c r="U308" s="96" t="s">
        <v>63</v>
      </c>
      <c r="V308" s="97">
        <v>0.64306787006037713</v>
      </c>
      <c r="W308" s="97">
        <v>0</v>
      </c>
      <c r="X308" s="97">
        <v>0</v>
      </c>
      <c r="Y308" s="97">
        <v>0.96460180509056548</v>
      </c>
      <c r="Z308" s="97">
        <v>0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1.6076696751509427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34.934248993278914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34.934248993278914</v>
      </c>
      <c r="J309" s="1"/>
      <c r="K309" s="55" t="s">
        <v>66</v>
      </c>
      <c r="L309" s="43">
        <v>34.934248993278914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34.934248993278914</v>
      </c>
      <c r="U309" s="101" t="s">
        <v>64</v>
      </c>
      <c r="V309" s="92">
        <v>34.934248993278914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0</v>
      </c>
      <c r="AD309" s="94">
        <v>0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34.934248993278914</v>
      </c>
      <c r="AJ309" t="str">
        <f t="shared" si="111"/>
        <v/>
      </c>
      <c r="AS309"/>
      <c r="BH309"/>
    </row>
    <row r="310" spans="1:60">
      <c r="A310" s="28" t="s">
        <v>25</v>
      </c>
      <c r="B310" s="56">
        <v>34.934248993278914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34.934248993278914</v>
      </c>
      <c r="J310" s="1"/>
      <c r="K310" s="59" t="s">
        <v>25</v>
      </c>
      <c r="L310" s="60">
        <v>34.758003686475249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34.758003686475249</v>
      </c>
      <c r="U310" s="102" t="s">
        <v>68</v>
      </c>
      <c r="V310" s="103">
        <v>32.977177126835841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0</v>
      </c>
      <c r="AD310" s="103">
        <v>0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32.977177126835841</v>
      </c>
      <c r="AJ310">
        <f>IF(ABS(S310-AI310)&gt;0.2,S310-AI310,"")</f>
        <v>1.7808265596394079</v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2454.5883232766123</v>
      </c>
      <c r="C314" s="75">
        <f t="shared" ref="C314:H314" si="112">SUM(C293:C309)</f>
        <v>9220.8200936080884</v>
      </c>
      <c r="D314" s="75">
        <f t="shared" si="112"/>
        <v>4883.4678651292897</v>
      </c>
      <c r="E314" s="75">
        <f t="shared" si="112"/>
        <v>5516.1952950874484</v>
      </c>
      <c r="F314" s="75">
        <f t="shared" si="112"/>
        <v>0</v>
      </c>
      <c r="G314" s="75">
        <f t="shared" si="112"/>
        <v>486.11893384243314</v>
      </c>
      <c r="H314" s="76">
        <f t="shared" si="112"/>
        <v>0</v>
      </c>
      <c r="I314" s="41">
        <f t="shared" si="108"/>
        <v>22561.19051094387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2454.5883232766123</v>
      </c>
      <c r="M314" s="75">
        <f t="shared" ref="M314:R314" si="113">SUM(M293:M309)</f>
        <v>9220.8200936080884</v>
      </c>
      <c r="N314" s="75">
        <f t="shared" si="113"/>
        <v>4883.4678651292897</v>
      </c>
      <c r="O314" s="75">
        <f t="shared" si="113"/>
        <v>5516.1952950874484</v>
      </c>
      <c r="P314" s="75">
        <f t="shared" si="113"/>
        <v>1357.1117005892074</v>
      </c>
      <c r="Q314" s="75">
        <f t="shared" si="113"/>
        <v>486.11893384243314</v>
      </c>
      <c r="R314" s="76">
        <f t="shared" si="113"/>
        <v>0</v>
      </c>
      <c r="S314" s="78">
        <f t="shared" si="109"/>
        <v>23918.302211533079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1804.770600380597</v>
      </c>
      <c r="W314" s="111">
        <f t="shared" ref="W314:AH314" si="114">SUM(W293:W309)</f>
        <v>350.1101418938365</v>
      </c>
      <c r="X314" s="111">
        <f t="shared" si="114"/>
        <v>486.11893384243314</v>
      </c>
      <c r="Y314" s="111">
        <f t="shared" si="114"/>
        <v>9220.8200936080884</v>
      </c>
      <c r="Z314" s="111">
        <f t="shared" si="114"/>
        <v>4806.1919910878269</v>
      </c>
      <c r="AA314" s="111">
        <f t="shared" si="114"/>
        <v>4111.8017911111065</v>
      </c>
      <c r="AB314" s="111">
        <f t="shared" si="114"/>
        <v>1357.1117005892074</v>
      </c>
      <c r="AC314" s="111">
        <f t="shared" si="114"/>
        <v>1781.3769590199836</v>
      </c>
      <c r="AD314" s="112">
        <f t="shared" si="114"/>
        <v>299.70758100217876</v>
      </c>
      <c r="AE314" s="112">
        <f t="shared" si="114"/>
        <v>1283.038348616323</v>
      </c>
      <c r="AF314" s="112">
        <f t="shared" si="114"/>
        <v>0</v>
      </c>
      <c r="AG314" s="112">
        <f t="shared" si="114"/>
        <v>77.275874041463084</v>
      </c>
      <c r="AH314" s="112">
        <f t="shared" si="114"/>
        <v>121.35515536001878</v>
      </c>
      <c r="AI314" s="113">
        <f t="shared" si="110"/>
        <v>23918.302211533082</v>
      </c>
      <c r="AJ314" t="str">
        <f t="shared" si="111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0.10879693259475615</v>
      </c>
      <c r="C315" s="114">
        <f t="shared" ref="C315:I315" si="115">C314/$I314</f>
        <v>0.4087027273288304</v>
      </c>
      <c r="D315" s="114">
        <f t="shared" si="115"/>
        <v>0.21645435167795962</v>
      </c>
      <c r="E315" s="114">
        <f t="shared" si="115"/>
        <v>0.24449930035437092</v>
      </c>
      <c r="F315" s="114">
        <f t="shared" si="115"/>
        <v>0</v>
      </c>
      <c r="G315" s="114">
        <f t="shared" si="115"/>
        <v>2.1546688044082999E-2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0.10262385271196395</v>
      </c>
      <c r="M315" s="82">
        <f t="shared" ref="M315:S315" si="116">M314/$S314</f>
        <v>0.38551315273380626</v>
      </c>
      <c r="N315" s="82">
        <f t="shared" si="116"/>
        <v>0.20417284730078158</v>
      </c>
      <c r="O315" s="82">
        <f t="shared" si="116"/>
        <v>0.23062654055887019</v>
      </c>
      <c r="P315" s="82">
        <f t="shared" si="116"/>
        <v>5.6739466229121675E-2</v>
      </c>
      <c r="Q315" s="82">
        <f t="shared" si="116"/>
        <v>2.0324140465456334E-2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7.9994475446902844E-2</v>
      </c>
      <c r="W315" s="118">
        <f t="shared" ref="W315:AC315" si="117">W314/$I314</f>
        <v>1.5518247661798113E-2</v>
      </c>
      <c r="X315" s="118">
        <f t="shared" si="117"/>
        <v>2.1546688044082999E-2</v>
      </c>
      <c r="Y315" s="118">
        <f t="shared" si="117"/>
        <v>0.4087027273288304</v>
      </c>
      <c r="Z315" s="118">
        <f t="shared" si="117"/>
        <v>0.21302918340042665</v>
      </c>
      <c r="AA315" s="118">
        <f t="shared" si="117"/>
        <v>0.18225110014103973</v>
      </c>
      <c r="AB315" s="118">
        <f t="shared" si="117"/>
        <v>6.0152486187770388E-2</v>
      </c>
      <c r="AC315" s="118">
        <f t="shared" si="117"/>
        <v>7.8957577976919352E-2</v>
      </c>
      <c r="AD315" s="118">
        <f t="shared" ref="AD315:AH315" si="118">AD314/$AI314</f>
        <v>1.2530470530540575E-2</v>
      </c>
      <c r="AE315" s="118">
        <f t="shared" si="118"/>
        <v>5.3642534376777767E-2</v>
      </c>
      <c r="AF315" s="118">
        <f t="shared" si="118"/>
        <v>0</v>
      </c>
      <c r="AG315" s="118">
        <f t="shared" si="118"/>
        <v>3.2308260577208403E-3</v>
      </c>
      <c r="AH315" s="118">
        <f t="shared" si="118"/>
        <v>5.073736182725502E-3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3180.5719136392609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3180.5719136392609</v>
      </c>
      <c r="J319" s="1"/>
      <c r="K319" s="88" t="s">
        <v>7</v>
      </c>
      <c r="L319" s="39">
        <v>0</v>
      </c>
      <c r="M319" s="39">
        <v>3180.5719136392609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3180.5719136392609</v>
      </c>
      <c r="U319" s="91" t="s">
        <v>7</v>
      </c>
      <c r="V319" s="92">
        <v>0</v>
      </c>
      <c r="W319" s="92">
        <v>0</v>
      </c>
      <c r="X319" s="92">
        <v>0</v>
      </c>
      <c r="Y319" s="92">
        <v>3180.5719136392609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3180.5719136392609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0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0</v>
      </c>
      <c r="J320" s="1"/>
      <c r="K320" s="49" t="s">
        <v>8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0</v>
      </c>
      <c r="U320" s="96" t="s">
        <v>8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0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63.818188919538869</v>
      </c>
      <c r="C323" s="43">
        <v>639.47432728735816</v>
      </c>
      <c r="D323" s="43">
        <v>3.40269406625398</v>
      </c>
      <c r="E323" s="43">
        <v>0</v>
      </c>
      <c r="F323" s="236"/>
      <c r="G323" s="43">
        <v>0</v>
      </c>
      <c r="H323" s="53">
        <v>0</v>
      </c>
      <c r="I323" s="41">
        <f t="shared" si="119"/>
        <v>706.69521027315102</v>
      </c>
      <c r="J323" s="1"/>
      <c r="K323" s="54" t="s">
        <v>16</v>
      </c>
      <c r="L323" s="43">
        <v>63.818188919538869</v>
      </c>
      <c r="M323" s="43">
        <v>639.47432728735816</v>
      </c>
      <c r="N323" s="43">
        <v>3.40269406625398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706.69521027315102</v>
      </c>
      <c r="U323" s="100" t="s">
        <v>16</v>
      </c>
      <c r="V323" s="92">
        <v>63.818188919538869</v>
      </c>
      <c r="W323" s="92">
        <v>0</v>
      </c>
      <c r="X323" s="92">
        <v>0</v>
      </c>
      <c r="Y323" s="92">
        <v>639.47432728735816</v>
      </c>
      <c r="Z323" s="92">
        <v>3.40269406625398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706.69521027315102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11.4429495941115</v>
      </c>
      <c r="C324" s="46">
        <v>4.0495059569740489E-6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11.442953643617457</v>
      </c>
      <c r="J324" s="1"/>
      <c r="K324" s="49" t="s">
        <v>15</v>
      </c>
      <c r="L324" s="50">
        <v>11.4429495941115</v>
      </c>
      <c r="M324" s="50">
        <v>4.0495059569740489E-6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11.442953643617457</v>
      </c>
      <c r="U324" s="96" t="s">
        <v>59</v>
      </c>
      <c r="V324" s="97">
        <v>11.442905063800234</v>
      </c>
      <c r="W324" s="97">
        <v>0</v>
      </c>
      <c r="X324" s="97">
        <v>0</v>
      </c>
      <c r="Y324" s="97">
        <v>4.0495059569740489E-6</v>
      </c>
      <c r="Z324" s="97">
        <v>0</v>
      </c>
      <c r="AA324" s="97">
        <v>0</v>
      </c>
      <c r="AB324" s="97">
        <v>0</v>
      </c>
      <c r="AC324" s="98">
        <v>4.4530311265745996E-5</v>
      </c>
      <c r="AD324" s="97">
        <v>4.4530311265745996E-5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11.442953643617457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9.6046400356675257</v>
      </c>
      <c r="F325" s="236"/>
      <c r="G325" s="43">
        <v>0</v>
      </c>
      <c r="H325" s="53">
        <v>0</v>
      </c>
      <c r="I325" s="41">
        <f t="shared" si="119"/>
        <v>9.6046400356675257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9.6046400356675257</v>
      </c>
      <c r="P325" s="43">
        <v>149.62631209432541</v>
      </c>
      <c r="Q325" s="43">
        <v>0</v>
      </c>
      <c r="R325" s="44">
        <v>0</v>
      </c>
      <c r="S325" s="45">
        <f t="shared" si="120"/>
        <v>159.23095212999294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1.5655556025390049</v>
      </c>
      <c r="AB325" s="92">
        <v>149.62631209432541</v>
      </c>
      <c r="AC325" s="93">
        <v>8.0390844331285223</v>
      </c>
      <c r="AD325" s="92">
        <v>0</v>
      </c>
      <c r="AE325" s="92">
        <v>0</v>
      </c>
      <c r="AF325" s="92">
        <v>0</v>
      </c>
      <c r="AG325" s="92">
        <v>0</v>
      </c>
      <c r="AH325" s="92">
        <v>8.0390844331285223</v>
      </c>
      <c r="AI325" s="95">
        <f t="shared" si="121"/>
        <v>159.23095212999294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12.125596764588202</v>
      </c>
      <c r="Q326" s="50">
        <v>0</v>
      </c>
      <c r="R326" s="51">
        <v>0</v>
      </c>
      <c r="S326" s="52">
        <f t="shared" si="120"/>
        <v>12.125596764588202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12.125596764588202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12.125596764588202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0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5.0432114543887536</v>
      </c>
      <c r="C328" s="46">
        <v>0</v>
      </c>
      <c r="D328" s="46">
        <v>12.09246850616579</v>
      </c>
      <c r="E328" s="46">
        <v>0.33969131401160141</v>
      </c>
      <c r="F328" s="236"/>
      <c r="G328" s="46">
        <v>0</v>
      </c>
      <c r="H328" s="47">
        <v>0</v>
      </c>
      <c r="I328" s="48">
        <f t="shared" si="119"/>
        <v>17.475371274566147</v>
      </c>
      <c r="J328" s="1"/>
      <c r="K328" s="49" t="s">
        <v>17</v>
      </c>
      <c r="L328" s="50">
        <v>5.0432114543887536</v>
      </c>
      <c r="M328" s="50">
        <v>0</v>
      </c>
      <c r="N328" s="50">
        <v>12.09246850616579</v>
      </c>
      <c r="O328" s="50">
        <v>0.33969131401160141</v>
      </c>
      <c r="P328" s="50">
        <v>7.2957834061031263E-2</v>
      </c>
      <c r="Q328" s="50">
        <v>0</v>
      </c>
      <c r="R328" s="51">
        <v>0</v>
      </c>
      <c r="S328" s="52">
        <f t="shared" si="120"/>
        <v>17.548329108627179</v>
      </c>
      <c r="U328" s="96" t="s">
        <v>17</v>
      </c>
      <c r="V328" s="97">
        <v>0</v>
      </c>
      <c r="W328" s="97">
        <v>5.0432114543887536</v>
      </c>
      <c r="X328" s="97">
        <v>0</v>
      </c>
      <c r="Y328" s="97">
        <v>0</v>
      </c>
      <c r="Z328" s="97">
        <v>12.028242049569416</v>
      </c>
      <c r="AA328" s="97">
        <v>0</v>
      </c>
      <c r="AB328" s="97">
        <v>7.2957834061031263E-2</v>
      </c>
      <c r="AC328" s="98">
        <v>0.40391777060797462</v>
      </c>
      <c r="AD328" s="97">
        <v>0</v>
      </c>
      <c r="AE328" s="97">
        <v>0</v>
      </c>
      <c r="AF328" s="97">
        <v>0</v>
      </c>
      <c r="AG328" s="97">
        <v>6.4226456596373202E-2</v>
      </c>
      <c r="AH328" s="97">
        <v>0.33969131401160141</v>
      </c>
      <c r="AI328" s="99">
        <f t="shared" si="121"/>
        <v>17.548329108627176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584.06720677781175</v>
      </c>
      <c r="C329" s="43">
        <v>20266.789670149039</v>
      </c>
      <c r="D329" s="43">
        <v>629.77158329704616</v>
      </c>
      <c r="E329" s="43">
        <v>0</v>
      </c>
      <c r="F329" s="236"/>
      <c r="G329" s="43">
        <v>0</v>
      </c>
      <c r="H329" s="53">
        <v>0</v>
      </c>
      <c r="I329" s="41">
        <f t="shared" si="119"/>
        <v>21480.628460223896</v>
      </c>
      <c r="J329" s="1"/>
      <c r="K329" s="54" t="s">
        <v>19</v>
      </c>
      <c r="L329" s="43">
        <v>584.06720677781175</v>
      </c>
      <c r="M329" s="43">
        <v>20266.789670149039</v>
      </c>
      <c r="N329" s="43">
        <v>629.77158329704616</v>
      </c>
      <c r="O329" s="43">
        <v>0</v>
      </c>
      <c r="P329" s="43">
        <v>0</v>
      </c>
      <c r="Q329" s="43">
        <v>0</v>
      </c>
      <c r="R329" s="44">
        <v>0</v>
      </c>
      <c r="S329" s="45">
        <f t="shared" si="120"/>
        <v>21480.628460223896</v>
      </c>
      <c r="U329" s="100" t="s">
        <v>89</v>
      </c>
      <c r="V329" s="92">
        <v>583.62760260017023</v>
      </c>
      <c r="W329" s="92">
        <v>0</v>
      </c>
      <c r="X329" s="92">
        <v>0</v>
      </c>
      <c r="Y329" s="92">
        <v>20266.789670149039</v>
      </c>
      <c r="Z329" s="92">
        <v>374.72132030505878</v>
      </c>
      <c r="AA329" s="92">
        <v>0</v>
      </c>
      <c r="AB329" s="92">
        <v>0</v>
      </c>
      <c r="AC329" s="93">
        <v>255.48986716962895</v>
      </c>
      <c r="AD329" s="92">
        <v>0.4396041776415413</v>
      </c>
      <c r="AE329" s="92">
        <v>0</v>
      </c>
      <c r="AF329" s="92">
        <v>0</v>
      </c>
      <c r="AG329" s="92">
        <v>255.05026299198744</v>
      </c>
      <c r="AH329" s="92">
        <v>0</v>
      </c>
      <c r="AI329" s="95">
        <f t="shared" si="121"/>
        <v>21480.628460223896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177.61199705741015</v>
      </c>
      <c r="C330" s="46">
        <v>222.44422402066508</v>
      </c>
      <c r="D330" s="46">
        <v>92.975180894060244</v>
      </c>
      <c r="E330" s="46">
        <v>15801.548775534411</v>
      </c>
      <c r="F330" s="236"/>
      <c r="G330" s="46">
        <v>1352.7869398265163</v>
      </c>
      <c r="H330" s="47">
        <v>0</v>
      </c>
      <c r="I330" s="48">
        <f t="shared" si="119"/>
        <v>17647.367117333062</v>
      </c>
      <c r="J330" s="1"/>
      <c r="K330" s="49" t="s">
        <v>27</v>
      </c>
      <c r="L330" s="50">
        <v>177.61199705741015</v>
      </c>
      <c r="M330" s="50">
        <v>222.44422402066508</v>
      </c>
      <c r="N330" s="50">
        <v>92.975180894060244</v>
      </c>
      <c r="O330" s="50">
        <v>15801.548775534411</v>
      </c>
      <c r="P330" s="50">
        <v>0</v>
      </c>
      <c r="Q330" s="50">
        <v>1352.7869398265163</v>
      </c>
      <c r="R330" s="51">
        <v>0</v>
      </c>
      <c r="S330" s="52">
        <f t="shared" si="120"/>
        <v>17647.367117333062</v>
      </c>
      <c r="U330" s="96" t="s">
        <v>27</v>
      </c>
      <c r="V330" s="97">
        <v>13.676808786698091</v>
      </c>
      <c r="W330" s="97">
        <v>116.26735056282139</v>
      </c>
      <c r="X330" s="97">
        <v>1352.7869398265163</v>
      </c>
      <c r="Y330" s="97">
        <v>222.44422402066508</v>
      </c>
      <c r="Z330" s="97">
        <v>65.579028496646004</v>
      </c>
      <c r="AA330" s="97">
        <v>15781.115279259782</v>
      </c>
      <c r="AB330" s="97">
        <v>0</v>
      </c>
      <c r="AC330" s="98">
        <v>95.49748637993396</v>
      </c>
      <c r="AD330" s="97">
        <v>47.667837707890676</v>
      </c>
      <c r="AE330" s="97">
        <v>20.433496274629039</v>
      </c>
      <c r="AF330" s="97">
        <v>0</v>
      </c>
      <c r="AG330" s="97">
        <v>27.396152397414252</v>
      </c>
      <c r="AH330" s="97">
        <v>0</v>
      </c>
      <c r="AI330" s="99">
        <f t="shared" si="121"/>
        <v>17647.367117333062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959.87098509663338</v>
      </c>
      <c r="C331" s="43">
        <v>0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959.87098509663338</v>
      </c>
      <c r="J331" s="1"/>
      <c r="K331" s="54" t="s">
        <v>26</v>
      </c>
      <c r="L331" s="43">
        <v>959.87098509663338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959.87098509663338</v>
      </c>
      <c r="U331" s="100" t="s">
        <v>26</v>
      </c>
      <c r="V331" s="92">
        <v>957.07301597883952</v>
      </c>
      <c r="W331" s="92">
        <v>0</v>
      </c>
      <c r="X331" s="92">
        <v>0</v>
      </c>
      <c r="Y331" s="92">
        <v>0</v>
      </c>
      <c r="Z331" s="92">
        <v>0</v>
      </c>
      <c r="AA331" s="92">
        <v>0</v>
      </c>
      <c r="AB331" s="92">
        <v>0</v>
      </c>
      <c r="AC331" s="93">
        <v>2.7979691177938011</v>
      </c>
      <c r="AD331" s="92">
        <v>2.7979691177938011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959.87098509663338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0</v>
      </c>
      <c r="J332" s="1"/>
      <c r="K332" s="49" t="s">
        <v>23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0</v>
      </c>
      <c r="U332" s="96" t="s">
        <v>62</v>
      </c>
      <c r="V332" s="97">
        <v>0</v>
      </c>
      <c r="W332" s="97">
        <v>0</v>
      </c>
      <c r="X332" s="97">
        <v>0</v>
      </c>
      <c r="Y332" s="97">
        <v>0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0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3784.0135857070595</v>
      </c>
      <c r="C333" s="43">
        <v>21193.943159529288</v>
      </c>
      <c r="D333" s="43">
        <v>0</v>
      </c>
      <c r="E333" s="43">
        <v>1261.3378619023533</v>
      </c>
      <c r="F333" s="236"/>
      <c r="G333" s="43">
        <v>0</v>
      </c>
      <c r="H333" s="53">
        <v>0</v>
      </c>
      <c r="I333" s="41">
        <f t="shared" si="119"/>
        <v>26239.294607138701</v>
      </c>
      <c r="J333" s="1"/>
      <c r="K333" s="54" t="s">
        <v>24</v>
      </c>
      <c r="L333" s="43">
        <v>3784.0135857070595</v>
      </c>
      <c r="M333" s="43">
        <v>21193.943159529288</v>
      </c>
      <c r="N333" s="43">
        <v>0</v>
      </c>
      <c r="O333" s="43">
        <v>1261.3378619023533</v>
      </c>
      <c r="P333" s="43">
        <v>8.9999034070174186</v>
      </c>
      <c r="Q333" s="43">
        <v>0</v>
      </c>
      <c r="R333" s="44">
        <v>0</v>
      </c>
      <c r="S333" s="45">
        <f t="shared" si="120"/>
        <v>26248.294510545718</v>
      </c>
      <c r="U333" s="100" t="s">
        <v>24</v>
      </c>
      <c r="V333" s="92">
        <v>3784.0135857070595</v>
      </c>
      <c r="W333" s="92">
        <v>0</v>
      </c>
      <c r="X333" s="92">
        <v>0</v>
      </c>
      <c r="Y333" s="92">
        <v>21193.943159529288</v>
      </c>
      <c r="Z333" s="92">
        <v>0</v>
      </c>
      <c r="AA333" s="92">
        <v>0</v>
      </c>
      <c r="AB333" s="92">
        <v>8.9999034070174186</v>
      </c>
      <c r="AC333" s="93">
        <v>1261.3378619023533</v>
      </c>
      <c r="AD333" s="92">
        <v>0</v>
      </c>
      <c r="AE333" s="92">
        <v>0</v>
      </c>
      <c r="AF333" s="92">
        <v>0</v>
      </c>
      <c r="AG333" s="92">
        <v>0</v>
      </c>
      <c r="AH333" s="92">
        <v>1261.3378619023533</v>
      </c>
      <c r="AI333" s="95">
        <f t="shared" si="121"/>
        <v>26248.294510545718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1.4654304214000542</v>
      </c>
      <c r="C334" s="46">
        <v>78.891165753837711</v>
      </c>
      <c r="D334" s="46">
        <v>24.562170071961962</v>
      </c>
      <c r="E334" s="46">
        <v>0</v>
      </c>
      <c r="F334" s="236"/>
      <c r="G334" s="46">
        <v>0</v>
      </c>
      <c r="H334" s="47">
        <v>0</v>
      </c>
      <c r="I334" s="48">
        <f t="shared" si="119"/>
        <v>104.91876624719973</v>
      </c>
      <c r="J334" s="1"/>
      <c r="K334" s="49" t="s">
        <v>22</v>
      </c>
      <c r="L334" s="50">
        <v>1.4654304214000542</v>
      </c>
      <c r="M334" s="50">
        <v>78.891165753837711</v>
      </c>
      <c r="N334" s="50">
        <v>24.562170071961962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104.91876624719973</v>
      </c>
      <c r="U334" s="96" t="s">
        <v>63</v>
      </c>
      <c r="V334" s="97">
        <v>1.4654304214000542</v>
      </c>
      <c r="W334" s="97">
        <v>0</v>
      </c>
      <c r="X334" s="97">
        <v>0</v>
      </c>
      <c r="Y334" s="97">
        <v>78.891165753837711</v>
      </c>
      <c r="Z334" s="97">
        <v>24.562170071961962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104.91876624719973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3.8325511422459311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3.8325511422459311</v>
      </c>
      <c r="J335" s="1"/>
      <c r="K335" s="55" t="s">
        <v>66</v>
      </c>
      <c r="L335" s="43">
        <v>3.8325511422459311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3.8325511422459311</v>
      </c>
      <c r="U335" s="101" t="s">
        <v>64</v>
      </c>
      <c r="V335" s="92">
        <v>3.8325511422459311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3.8325511422459311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3.8325511422459311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3.8325511422459311</v>
      </c>
      <c r="J336" s="1"/>
      <c r="K336" s="59" t="s">
        <v>25</v>
      </c>
      <c r="L336" s="60">
        <v>3.6039638216714245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3.6039638216714245</v>
      </c>
      <c r="U336" s="102" t="s">
        <v>68</v>
      </c>
      <c r="V336" s="103">
        <v>3.0294908144778829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3.0294908144778829</v>
      </c>
      <c r="AJ336">
        <f>IF(ABS(S336-AI336)&gt;0.2,S336-AI336,"")</f>
        <v>0.57447300719354155</v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5591.1661061706</v>
      </c>
      <c r="C340" s="75">
        <f t="shared" ref="C340:H340" si="123">SUM(C319:C335)</f>
        <v>45582.11446442896</v>
      </c>
      <c r="D340" s="75">
        <f t="shared" si="123"/>
        <v>762.80409683548817</v>
      </c>
      <c r="E340" s="75">
        <f t="shared" si="123"/>
        <v>17072.830968786446</v>
      </c>
      <c r="F340" s="75">
        <f t="shared" si="123"/>
        <v>0</v>
      </c>
      <c r="G340" s="75">
        <f t="shared" si="123"/>
        <v>1352.7869398265163</v>
      </c>
      <c r="H340" s="76">
        <f t="shared" si="123"/>
        <v>0</v>
      </c>
      <c r="I340" s="41">
        <f t="shared" si="119"/>
        <v>70361.702576048017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5591.1661061706</v>
      </c>
      <c r="M340" s="75">
        <f t="shared" ref="M340:R340" si="124">SUM(M319:M335)</f>
        <v>45582.11446442896</v>
      </c>
      <c r="N340" s="75">
        <f t="shared" si="124"/>
        <v>762.80409683548817</v>
      </c>
      <c r="O340" s="75">
        <f t="shared" si="124"/>
        <v>17072.830968786446</v>
      </c>
      <c r="P340" s="75">
        <f t="shared" si="124"/>
        <v>170.82477009999209</v>
      </c>
      <c r="Q340" s="75">
        <f t="shared" si="124"/>
        <v>1352.7869398265163</v>
      </c>
      <c r="R340" s="76">
        <f t="shared" si="124"/>
        <v>0</v>
      </c>
      <c r="S340" s="78">
        <f t="shared" si="120"/>
        <v>70532.52734614801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5418.9500886197529</v>
      </c>
      <c r="W340" s="111">
        <f t="shared" ref="W340:AH340" si="125">SUM(W319:W335)</f>
        <v>121.31056201721015</v>
      </c>
      <c r="X340" s="111">
        <f t="shared" si="125"/>
        <v>1352.7869398265163</v>
      </c>
      <c r="Y340" s="111">
        <f t="shared" si="125"/>
        <v>45582.11446442896</v>
      </c>
      <c r="Z340" s="111">
        <f t="shared" si="125"/>
        <v>480.29345498949016</v>
      </c>
      <c r="AA340" s="111">
        <f t="shared" si="125"/>
        <v>15782.680834862322</v>
      </c>
      <c r="AB340" s="111">
        <f t="shared" si="125"/>
        <v>170.82477009999209</v>
      </c>
      <c r="AC340" s="111">
        <f t="shared" si="125"/>
        <v>1623.5662313037578</v>
      </c>
      <c r="AD340" s="112">
        <f t="shared" si="125"/>
        <v>50.90545553363728</v>
      </c>
      <c r="AE340" s="112">
        <f t="shared" si="125"/>
        <v>20.433496274629039</v>
      </c>
      <c r="AF340" s="112">
        <f t="shared" si="125"/>
        <v>0</v>
      </c>
      <c r="AG340" s="112">
        <f t="shared" si="125"/>
        <v>282.51064184599807</v>
      </c>
      <c r="AH340" s="112">
        <f t="shared" si="125"/>
        <v>1269.7166376494934</v>
      </c>
      <c r="AI340" s="113">
        <f t="shared" si="121"/>
        <v>70532.52734614801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7.9463200881581583E-2</v>
      </c>
      <c r="C341" s="114">
        <f t="shared" ref="C341:I341" si="126">C340/$I340</f>
        <v>0.64782563234826651</v>
      </c>
      <c r="D341" s="114">
        <f t="shared" si="126"/>
        <v>1.0841183042878158E-2</v>
      </c>
      <c r="E341" s="114">
        <f t="shared" si="126"/>
        <v>0.24264380115495168</v>
      </c>
      <c r="F341" s="114">
        <f t="shared" si="126"/>
        <v>0</v>
      </c>
      <c r="G341" s="114">
        <f t="shared" si="126"/>
        <v>1.9226182572321972E-2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7.9270746654677329E-2</v>
      </c>
      <c r="M341" s="82">
        <f t="shared" ref="M341:S341" si="127">M340/$S340</f>
        <v>0.64625664469285937</v>
      </c>
      <c r="N341" s="82">
        <f t="shared" si="127"/>
        <v>1.0814926467783054E-2</v>
      </c>
      <c r="O341" s="82">
        <f t="shared" si="127"/>
        <v>0.24205613510769572</v>
      </c>
      <c r="P341" s="82">
        <f t="shared" si="127"/>
        <v>2.4219289528878813E-3</v>
      </c>
      <c r="Q341" s="82">
        <f t="shared" si="127"/>
        <v>1.9179618124096555E-2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7.7015619153940562E-2</v>
      </c>
      <c r="W341" s="118">
        <f t="shared" ref="W341:AC341" si="128">W340/$I340</f>
        <v>1.7240992979966029E-3</v>
      </c>
      <c r="X341" s="118">
        <f t="shared" si="128"/>
        <v>1.9226182572321972E-2</v>
      </c>
      <c r="Y341" s="118">
        <f t="shared" si="128"/>
        <v>0.64782563234826651</v>
      </c>
      <c r="Z341" s="118">
        <f t="shared" si="128"/>
        <v>6.8260635744335713E-3</v>
      </c>
      <c r="AA341" s="118">
        <f t="shared" si="128"/>
        <v>0.22430783021209807</v>
      </c>
      <c r="AB341" s="118">
        <f t="shared" si="128"/>
        <v>2.427808933636335E-3</v>
      </c>
      <c r="AC341" s="118">
        <f t="shared" si="128"/>
        <v>2.3074572840942591E-2</v>
      </c>
      <c r="AD341" s="118">
        <f t="shared" ref="AD341:AH341" si="129">AD340/$AI340</f>
        <v>7.2173020660115867E-4</v>
      </c>
      <c r="AE341" s="118">
        <f t="shared" si="129"/>
        <v>2.8970316311435811E-4</v>
      </c>
      <c r="AF341" s="118">
        <f t="shared" si="129"/>
        <v>0</v>
      </c>
      <c r="AG341" s="118">
        <f t="shared" si="129"/>
        <v>4.0053951343546577E-3</v>
      </c>
      <c r="AH341" s="118">
        <f t="shared" si="129"/>
        <v>1.8001859360833414E-2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0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0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169.05736229346218</v>
      </c>
      <c r="C349" s="43">
        <v>126.14333055276126</v>
      </c>
      <c r="D349" s="43">
        <v>79.273528371799742</v>
      </c>
      <c r="E349" s="43">
        <v>0</v>
      </c>
      <c r="F349" s="236"/>
      <c r="G349" s="43">
        <v>0</v>
      </c>
      <c r="H349" s="53">
        <v>0</v>
      </c>
      <c r="I349" s="41">
        <f t="shared" si="130"/>
        <v>374.47422121802316</v>
      </c>
      <c r="J349" s="1"/>
      <c r="K349" s="54" t="s">
        <v>16</v>
      </c>
      <c r="L349" s="43">
        <v>169.05736229346218</v>
      </c>
      <c r="M349" s="43">
        <v>126.14333055276126</v>
      </c>
      <c r="N349" s="43">
        <v>79.273528371799742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374.47422121802316</v>
      </c>
      <c r="U349" s="100" t="s">
        <v>16</v>
      </c>
      <c r="V349" s="92">
        <v>169.05736229346218</v>
      </c>
      <c r="W349" s="92">
        <v>0</v>
      </c>
      <c r="X349" s="92">
        <v>0</v>
      </c>
      <c r="Y349" s="92">
        <v>126.14333055276126</v>
      </c>
      <c r="Z349" s="92">
        <v>69.664615841884626</v>
      </c>
      <c r="AA349" s="92">
        <v>0</v>
      </c>
      <c r="AB349" s="92">
        <v>0</v>
      </c>
      <c r="AC349" s="93">
        <v>9.6089125299151217</v>
      </c>
      <c r="AD349" s="94">
        <v>0</v>
      </c>
      <c r="AE349" s="94">
        <v>0</v>
      </c>
      <c r="AF349" s="94">
        <v>0</v>
      </c>
      <c r="AG349" s="94">
        <v>9.6089125299151217</v>
      </c>
      <c r="AH349" s="94">
        <v>0</v>
      </c>
      <c r="AI349" s="95">
        <f t="shared" si="132"/>
        <v>374.47422121802316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1.2632705459274232</v>
      </c>
      <c r="C350" s="46">
        <v>0</v>
      </c>
      <c r="D350" s="46">
        <v>3.9277679183237075</v>
      </c>
      <c r="E350" s="46">
        <v>0.33395334521564274</v>
      </c>
      <c r="F350" s="236"/>
      <c r="G350" s="46">
        <v>0</v>
      </c>
      <c r="H350" s="47">
        <v>0</v>
      </c>
      <c r="I350" s="48">
        <f t="shared" si="130"/>
        <v>5.5249918094667736</v>
      </c>
      <c r="J350" s="1"/>
      <c r="K350" s="49" t="s">
        <v>15</v>
      </c>
      <c r="L350" s="50">
        <v>1.2632705459274232</v>
      </c>
      <c r="M350" s="50">
        <v>0</v>
      </c>
      <c r="N350" s="50">
        <v>3.9277679183237075</v>
      </c>
      <c r="O350" s="50">
        <v>0.33395334521564274</v>
      </c>
      <c r="P350" s="50">
        <v>0</v>
      </c>
      <c r="Q350" s="50">
        <v>0</v>
      </c>
      <c r="R350" s="51">
        <v>0</v>
      </c>
      <c r="S350" s="52">
        <f t="shared" si="131"/>
        <v>5.5249918094667736</v>
      </c>
      <c r="U350" s="96" t="s">
        <v>59</v>
      </c>
      <c r="V350" s="97">
        <v>1.2447192290048998</v>
      </c>
      <c r="W350" s="97">
        <v>0</v>
      </c>
      <c r="X350" s="97">
        <v>0</v>
      </c>
      <c r="Y350" s="97">
        <v>0</v>
      </c>
      <c r="Z350" s="97">
        <v>0</v>
      </c>
      <c r="AA350" s="97">
        <v>0.30735460261792041</v>
      </c>
      <c r="AB350" s="97">
        <v>0</v>
      </c>
      <c r="AC350" s="98">
        <v>3.9729179778439532</v>
      </c>
      <c r="AD350" s="97">
        <v>1.8551316922523382E-2</v>
      </c>
      <c r="AE350" s="97">
        <v>0</v>
      </c>
      <c r="AF350" s="97">
        <v>0</v>
      </c>
      <c r="AG350" s="97">
        <v>3.9277679183237075</v>
      </c>
      <c r="AH350" s="97">
        <v>2.6598742597722325E-2</v>
      </c>
      <c r="AI350" s="99">
        <f t="shared" si="132"/>
        <v>5.5249918094667736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2.5019060965491673</v>
      </c>
      <c r="E351" s="43">
        <v>20.846737144017965</v>
      </c>
      <c r="F351" s="236"/>
      <c r="G351" s="43">
        <v>0</v>
      </c>
      <c r="H351" s="53">
        <v>0</v>
      </c>
      <c r="I351" s="41">
        <f t="shared" si="130"/>
        <v>23.348643240567132</v>
      </c>
      <c r="J351" s="1"/>
      <c r="K351" s="54" t="s">
        <v>60</v>
      </c>
      <c r="L351" s="43">
        <v>0</v>
      </c>
      <c r="M351" s="43">
        <v>0</v>
      </c>
      <c r="N351" s="43">
        <v>2.5019060965491673</v>
      </c>
      <c r="O351" s="43">
        <v>20.846737144017965</v>
      </c>
      <c r="P351" s="43">
        <v>1353.9952001612614</v>
      </c>
      <c r="Q351" s="43">
        <v>0</v>
      </c>
      <c r="R351" s="44">
        <v>0</v>
      </c>
      <c r="S351" s="45">
        <f t="shared" si="131"/>
        <v>1377.3438434018285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0</v>
      </c>
      <c r="AB351" s="92">
        <v>1353.9952001612614</v>
      </c>
      <c r="AC351" s="93">
        <v>23.348643240567128</v>
      </c>
      <c r="AD351" s="92">
        <v>0</v>
      </c>
      <c r="AE351" s="92">
        <v>0</v>
      </c>
      <c r="AF351" s="92">
        <v>0</v>
      </c>
      <c r="AG351" s="92">
        <v>2.5019060965491673</v>
      </c>
      <c r="AH351" s="92">
        <v>20.846737144017965</v>
      </c>
      <c r="AI351" s="95">
        <f t="shared" si="132"/>
        <v>1377.3438434018285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17.635046012496979</v>
      </c>
      <c r="Q352" s="50">
        <v>0</v>
      </c>
      <c r="R352" s="51">
        <v>0</v>
      </c>
      <c r="S352" s="52">
        <f t="shared" si="131"/>
        <v>17.635046012496979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17.635046012496979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17.635046012496979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43.866531742302364</v>
      </c>
      <c r="D354" s="46">
        <v>0</v>
      </c>
      <c r="E354" s="46">
        <v>0</v>
      </c>
      <c r="F354" s="236"/>
      <c r="G354" s="46">
        <v>0</v>
      </c>
      <c r="H354" s="47">
        <v>0</v>
      </c>
      <c r="I354" s="48">
        <f t="shared" si="130"/>
        <v>43.866531742302364</v>
      </c>
      <c r="J354" s="1"/>
      <c r="K354" s="49" t="s">
        <v>17</v>
      </c>
      <c r="L354" s="50">
        <v>0</v>
      </c>
      <c r="M354" s="50">
        <v>43.866531742302364</v>
      </c>
      <c r="N354" s="50">
        <v>0</v>
      </c>
      <c r="O354" s="50">
        <v>0</v>
      </c>
      <c r="P354" s="50">
        <v>7.0486941479264625E-2</v>
      </c>
      <c r="Q354" s="50">
        <v>0</v>
      </c>
      <c r="R354" s="51">
        <v>0</v>
      </c>
      <c r="S354" s="52">
        <f t="shared" si="131"/>
        <v>43.937018683781631</v>
      </c>
      <c r="U354" s="96" t="s">
        <v>17</v>
      </c>
      <c r="V354" s="97">
        <v>0</v>
      </c>
      <c r="W354" s="97">
        <v>0</v>
      </c>
      <c r="X354" s="97">
        <v>0</v>
      </c>
      <c r="Y354" s="97">
        <v>43.866531742302364</v>
      </c>
      <c r="Z354" s="97">
        <v>0</v>
      </c>
      <c r="AA354" s="97">
        <v>0</v>
      </c>
      <c r="AB354" s="97">
        <v>7.0486941479264625E-2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43.937018683781631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123.63149019156245</v>
      </c>
      <c r="C355" s="43">
        <v>673.36651042981975</v>
      </c>
      <c r="D355" s="43">
        <v>2036.8854406220535</v>
      </c>
      <c r="E355" s="43">
        <v>0</v>
      </c>
      <c r="F355" s="236"/>
      <c r="G355" s="43">
        <v>0</v>
      </c>
      <c r="H355" s="53">
        <v>0</v>
      </c>
      <c r="I355" s="41">
        <f t="shared" si="130"/>
        <v>2833.8834412434358</v>
      </c>
      <c r="J355" s="1"/>
      <c r="K355" s="54" t="s">
        <v>19</v>
      </c>
      <c r="L355" s="43">
        <v>123.63149019156245</v>
      </c>
      <c r="M355" s="43">
        <v>673.36651042981975</v>
      </c>
      <c r="N355" s="43">
        <v>2036.8854406220535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2833.8834412434358</v>
      </c>
      <c r="U355" s="100" t="s">
        <v>89</v>
      </c>
      <c r="V355" s="92">
        <v>123.63149019156245</v>
      </c>
      <c r="W355" s="92">
        <v>0</v>
      </c>
      <c r="X355" s="92">
        <v>0</v>
      </c>
      <c r="Y355" s="92">
        <v>673.36651042981975</v>
      </c>
      <c r="Z355" s="92">
        <v>2036.8854406220535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2833.8834412434358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127.42700360870322</v>
      </c>
      <c r="C356" s="46">
        <v>57.687925727885052</v>
      </c>
      <c r="D356" s="46">
        <v>124.34597730343505</v>
      </c>
      <c r="E356" s="46">
        <v>6406.4400696454504</v>
      </c>
      <c r="F356" s="236"/>
      <c r="G356" s="46">
        <v>214.09268526595119</v>
      </c>
      <c r="H356" s="47">
        <v>0</v>
      </c>
      <c r="I356" s="48">
        <f t="shared" si="130"/>
        <v>6929.9936615514252</v>
      </c>
      <c r="J356" s="1"/>
      <c r="K356" s="49" t="s">
        <v>27</v>
      </c>
      <c r="L356" s="50">
        <v>127.42700360870322</v>
      </c>
      <c r="M356" s="50">
        <v>57.687925727885052</v>
      </c>
      <c r="N356" s="50">
        <v>124.34597730343505</v>
      </c>
      <c r="O356" s="50">
        <v>6406.4400696454504</v>
      </c>
      <c r="P356" s="50">
        <v>22.772918804943576</v>
      </c>
      <c r="Q356" s="50">
        <v>214.09268526595119</v>
      </c>
      <c r="R356" s="51">
        <v>0</v>
      </c>
      <c r="S356" s="52">
        <f t="shared" si="131"/>
        <v>6952.7665803563686</v>
      </c>
      <c r="U356" s="96" t="s">
        <v>27</v>
      </c>
      <c r="V356" s="97">
        <v>28.878866178680667</v>
      </c>
      <c r="W356" s="97">
        <v>89.727136982243678</v>
      </c>
      <c r="X356" s="97">
        <v>214.09268526595119</v>
      </c>
      <c r="Y356" s="97">
        <v>57.687925727885052</v>
      </c>
      <c r="Z356" s="97">
        <v>103.15101944125594</v>
      </c>
      <c r="AA356" s="97">
        <v>6394.6857518989627</v>
      </c>
      <c r="AB356" s="97">
        <v>22.772918804943576</v>
      </c>
      <c r="AC356" s="98">
        <v>41.770276056446065</v>
      </c>
      <c r="AD356" s="97">
        <v>8.821000447778875</v>
      </c>
      <c r="AE356" s="97">
        <v>0.51772729842450249</v>
      </c>
      <c r="AF356" s="97">
        <v>0</v>
      </c>
      <c r="AG356" s="97">
        <v>21.194957862179102</v>
      </c>
      <c r="AH356" s="97">
        <v>11.236590448063589</v>
      </c>
      <c r="AI356" s="99">
        <f t="shared" si="132"/>
        <v>6952.7665803563686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214.08134335646031</v>
      </c>
      <c r="C357" s="43">
        <v>0</v>
      </c>
      <c r="D357" s="43">
        <v>2656.2476448527805</v>
      </c>
      <c r="E357" s="43">
        <v>0</v>
      </c>
      <c r="F357" s="236"/>
      <c r="G357" s="43">
        <v>0</v>
      </c>
      <c r="H357" s="53">
        <v>0</v>
      </c>
      <c r="I357" s="41">
        <f t="shared" si="130"/>
        <v>2870.3289882092408</v>
      </c>
      <c r="J357" s="1"/>
      <c r="K357" s="54" t="s">
        <v>26</v>
      </c>
      <c r="L357" s="43">
        <v>214.08134335646031</v>
      </c>
      <c r="M357" s="43">
        <v>0</v>
      </c>
      <c r="N357" s="43">
        <v>2656.2476448527805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2870.3289882092408</v>
      </c>
      <c r="U357" s="100" t="s">
        <v>26</v>
      </c>
      <c r="V357" s="92">
        <v>214.08134335646031</v>
      </c>
      <c r="W357" s="92">
        <v>0</v>
      </c>
      <c r="X357" s="92">
        <v>0</v>
      </c>
      <c r="Y357" s="92">
        <v>0</v>
      </c>
      <c r="Z357" s="92">
        <v>68.747722007089479</v>
      </c>
      <c r="AA357" s="92">
        <v>0</v>
      </c>
      <c r="AB357" s="92">
        <v>0</v>
      </c>
      <c r="AC357" s="93">
        <v>2587.4999228456909</v>
      </c>
      <c r="AD357" s="92">
        <v>0</v>
      </c>
      <c r="AE357" s="92">
        <v>0</v>
      </c>
      <c r="AF357" s="92">
        <v>0</v>
      </c>
      <c r="AG357" s="92">
        <v>2587.4999228456909</v>
      </c>
      <c r="AH357" s="92">
        <v>0</v>
      </c>
      <c r="AI357" s="95">
        <f t="shared" si="132"/>
        <v>2870.3289882092408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0</v>
      </c>
      <c r="C358" s="46">
        <v>0</v>
      </c>
      <c r="D358" s="46">
        <v>0</v>
      </c>
      <c r="E358" s="46">
        <v>0</v>
      </c>
      <c r="F358" s="236"/>
      <c r="G358" s="46">
        <v>0</v>
      </c>
      <c r="H358" s="47">
        <v>0</v>
      </c>
      <c r="I358" s="48">
        <f t="shared" si="130"/>
        <v>0</v>
      </c>
      <c r="J358" s="1"/>
      <c r="K358" s="49" t="s">
        <v>23</v>
      </c>
      <c r="L358" s="50">
        <v>0</v>
      </c>
      <c r="M358" s="50">
        <v>0</v>
      </c>
      <c r="N358" s="50">
        <v>0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0</v>
      </c>
      <c r="U358" s="96" t="s">
        <v>62</v>
      </c>
      <c r="V358" s="97">
        <v>0</v>
      </c>
      <c r="W358" s="97">
        <v>0</v>
      </c>
      <c r="X358" s="97">
        <v>0</v>
      </c>
      <c r="Y358" s="97">
        <v>0</v>
      </c>
      <c r="Z358" s="97">
        <v>0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0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1624.6726860063497</v>
      </c>
      <c r="C359" s="43">
        <v>10302.352474126074</v>
      </c>
      <c r="D359" s="43">
        <v>5549.0970994718655</v>
      </c>
      <c r="E359" s="43">
        <v>115.52215952266667</v>
      </c>
      <c r="F359" s="236"/>
      <c r="G359" s="43">
        <v>0</v>
      </c>
      <c r="H359" s="53">
        <v>0</v>
      </c>
      <c r="I359" s="41">
        <f t="shared" si="130"/>
        <v>17591.644419126955</v>
      </c>
      <c r="J359" s="1"/>
      <c r="K359" s="54" t="s">
        <v>24</v>
      </c>
      <c r="L359" s="43">
        <v>1624.6726860063497</v>
      </c>
      <c r="M359" s="43">
        <v>10302.352474126074</v>
      </c>
      <c r="N359" s="43">
        <v>5549.0970994718655</v>
      </c>
      <c r="O359" s="43">
        <v>115.52215952266667</v>
      </c>
      <c r="P359" s="43">
        <v>81.69436626943579</v>
      </c>
      <c r="Q359" s="43">
        <v>0</v>
      </c>
      <c r="R359" s="44">
        <v>0</v>
      </c>
      <c r="S359" s="45">
        <f t="shared" si="131"/>
        <v>17673.33878539639</v>
      </c>
      <c r="U359" s="100" t="s">
        <v>24</v>
      </c>
      <c r="V359" s="92">
        <v>1624.6726860063497</v>
      </c>
      <c r="W359" s="92">
        <v>0</v>
      </c>
      <c r="X359" s="92">
        <v>0</v>
      </c>
      <c r="Y359" s="92">
        <v>10302.352474126074</v>
      </c>
      <c r="Z359" s="92">
        <v>3549.08275766208</v>
      </c>
      <c r="AA359" s="92">
        <v>0</v>
      </c>
      <c r="AB359" s="92">
        <v>81.69436626943579</v>
      </c>
      <c r="AC359" s="93">
        <v>2115.5365013324526</v>
      </c>
      <c r="AD359" s="92">
        <v>0</v>
      </c>
      <c r="AE359" s="92">
        <v>0</v>
      </c>
      <c r="AF359" s="92">
        <v>0</v>
      </c>
      <c r="AG359" s="92">
        <v>2000.0143418097857</v>
      </c>
      <c r="AH359" s="92">
        <v>115.52215952266667</v>
      </c>
      <c r="AI359" s="95">
        <f t="shared" si="132"/>
        <v>17673.33878539639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6.1204879193004968</v>
      </c>
      <c r="C360" s="46">
        <v>329.49529359066094</v>
      </c>
      <c r="D360" s="46">
        <v>102.58587716066492</v>
      </c>
      <c r="E360" s="46">
        <v>0</v>
      </c>
      <c r="F360" s="236"/>
      <c r="G360" s="46">
        <v>0</v>
      </c>
      <c r="H360" s="47">
        <v>0</v>
      </c>
      <c r="I360" s="48">
        <f t="shared" si="130"/>
        <v>438.20165867062633</v>
      </c>
      <c r="J360" s="1"/>
      <c r="K360" s="49" t="s">
        <v>22</v>
      </c>
      <c r="L360" s="50">
        <v>6.1204879193004968</v>
      </c>
      <c r="M360" s="50">
        <v>329.49529359066094</v>
      </c>
      <c r="N360" s="50">
        <v>102.58587716066492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438.20165867062633</v>
      </c>
      <c r="U360" s="96" t="s">
        <v>63</v>
      </c>
      <c r="V360" s="97">
        <v>6.1204879193004968</v>
      </c>
      <c r="W360" s="97">
        <v>0</v>
      </c>
      <c r="X360" s="97">
        <v>0</v>
      </c>
      <c r="Y360" s="97">
        <v>329.49529359066094</v>
      </c>
      <c r="Z360" s="97">
        <v>102.58587716066492</v>
      </c>
      <c r="AA360" s="97">
        <v>0</v>
      </c>
      <c r="AB360" s="97">
        <v>0</v>
      </c>
      <c r="AC360" s="98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9">
        <f t="shared" si="132"/>
        <v>438.20165867062633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0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2266.2536439217661</v>
      </c>
      <c r="C366" s="75">
        <f t="shared" ref="C366:H366" si="134">SUM(C345:C361)</f>
        <v>11532.912066169501</v>
      </c>
      <c r="D366" s="75">
        <f t="shared" si="134"/>
        <v>10554.865241797474</v>
      </c>
      <c r="E366" s="75">
        <f t="shared" si="134"/>
        <v>6543.1429196573508</v>
      </c>
      <c r="F366" s="75">
        <f t="shared" si="134"/>
        <v>0</v>
      </c>
      <c r="G366" s="75">
        <f t="shared" si="134"/>
        <v>214.09268526595119</v>
      </c>
      <c r="H366" s="76">
        <f t="shared" si="134"/>
        <v>0</v>
      </c>
      <c r="I366" s="41">
        <f t="shared" si="130"/>
        <v>31111.266556812043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2266.2536439217661</v>
      </c>
      <c r="M366" s="75">
        <f t="shared" ref="M366:R366" si="135">SUM(M345:M361)</f>
        <v>11532.912066169501</v>
      </c>
      <c r="N366" s="75">
        <f t="shared" si="135"/>
        <v>10554.865241797474</v>
      </c>
      <c r="O366" s="75">
        <f t="shared" si="135"/>
        <v>6543.1429196573508</v>
      </c>
      <c r="P366" s="75">
        <f t="shared" si="135"/>
        <v>1476.168018189617</v>
      </c>
      <c r="Q366" s="75">
        <f t="shared" si="135"/>
        <v>214.09268526595119</v>
      </c>
      <c r="R366" s="76">
        <f t="shared" si="135"/>
        <v>0</v>
      </c>
      <c r="S366" s="78">
        <f t="shared" si="131"/>
        <v>32587.434575001658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2167.6869551748209</v>
      </c>
      <c r="W366" s="111">
        <f t="shared" ref="W366:AH366" si="136">SUM(W345:W361)</f>
        <v>89.727136982243678</v>
      </c>
      <c r="X366" s="111">
        <f t="shared" si="136"/>
        <v>214.09268526595119</v>
      </c>
      <c r="Y366" s="111">
        <f t="shared" si="136"/>
        <v>11532.912066169501</v>
      </c>
      <c r="Z366" s="111">
        <f t="shared" si="136"/>
        <v>5930.1174327350282</v>
      </c>
      <c r="AA366" s="111">
        <f t="shared" si="136"/>
        <v>6394.9931065015808</v>
      </c>
      <c r="AB366" s="111">
        <f t="shared" si="136"/>
        <v>1476.168018189617</v>
      </c>
      <c r="AC366" s="111">
        <f t="shared" si="136"/>
        <v>4781.7371739829159</v>
      </c>
      <c r="AD366" s="112">
        <f t="shared" si="136"/>
        <v>8.8395517647013993</v>
      </c>
      <c r="AE366" s="112">
        <f t="shared" si="136"/>
        <v>0.51772729842450249</v>
      </c>
      <c r="AF366" s="112">
        <f t="shared" si="136"/>
        <v>0</v>
      </c>
      <c r="AG366" s="112">
        <f t="shared" si="136"/>
        <v>4624.7478090624436</v>
      </c>
      <c r="AH366" s="112">
        <f t="shared" si="136"/>
        <v>147.63208585734594</v>
      </c>
      <c r="AI366" s="113">
        <f t="shared" si="132"/>
        <v>32587.434575001658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7.2843503165754372E-2</v>
      </c>
      <c r="C367" s="114">
        <f t="shared" ref="C367:I367" si="137">C366/$I366</f>
        <v>0.37069889279850887</v>
      </c>
      <c r="D367" s="114">
        <f t="shared" si="137"/>
        <v>0.33926183051799952</v>
      </c>
      <c r="E367" s="114">
        <f t="shared" si="137"/>
        <v>0.21031425730318526</v>
      </c>
      <c r="F367" s="114">
        <f t="shared" si="137"/>
        <v>0</v>
      </c>
      <c r="G367" s="114">
        <f t="shared" si="137"/>
        <v>6.8815162145519915E-3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6.9543788072849569E-2</v>
      </c>
      <c r="M367" s="82">
        <f t="shared" ref="M367:S367" si="138">M366/$S366</f>
        <v>0.35390671946347635</v>
      </c>
      <c r="N367" s="82">
        <f t="shared" si="138"/>
        <v>0.32389371484597562</v>
      </c>
      <c r="O367" s="82">
        <f t="shared" si="138"/>
        <v>0.20078729746577537</v>
      </c>
      <c r="P367" s="82">
        <f t="shared" si="138"/>
        <v>4.529868759052328E-2</v>
      </c>
      <c r="Q367" s="82">
        <f t="shared" si="138"/>
        <v>6.5697925613998811E-3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6.9675304000125629E-2</v>
      </c>
      <c r="W367" s="118">
        <f t="shared" ref="W367:AC367" si="139">W366/$I366</f>
        <v>2.8840721356809323E-3</v>
      </c>
      <c r="X367" s="118">
        <f t="shared" si="139"/>
        <v>6.8815162145519915E-3</v>
      </c>
      <c r="Y367" s="118">
        <f t="shared" si="139"/>
        <v>0.37069889279850887</v>
      </c>
      <c r="Z367" s="118">
        <f t="shared" si="139"/>
        <v>0.19060996510399494</v>
      </c>
      <c r="AA367" s="118">
        <f t="shared" si="139"/>
        <v>0.20555232281603622</v>
      </c>
      <c r="AB367" s="118">
        <f t="shared" si="139"/>
        <v>4.7448020654961058E-2</v>
      </c>
      <c r="AC367" s="118">
        <f t="shared" si="139"/>
        <v>0.1536979269311014</v>
      </c>
      <c r="AD367" s="118">
        <f t="shared" ref="AD367:AH367" si="140">AD366/$AI366</f>
        <v>2.7125644838217367E-4</v>
      </c>
      <c r="AE367" s="118">
        <f t="shared" si="140"/>
        <v>1.5887329124755938E-5</v>
      </c>
      <c r="AF367" s="118">
        <f t="shared" si="140"/>
        <v>0</v>
      </c>
      <c r="AG367" s="118">
        <f t="shared" si="140"/>
        <v>0.14191813100286702</v>
      </c>
      <c r="AH367" s="118">
        <f t="shared" si="140"/>
        <v>4.5303377753644E-3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574.26433483439291</v>
      </c>
      <c r="C375" s="43">
        <v>0.62833121420067284</v>
      </c>
      <c r="D375" s="43">
        <v>0.62833121420067284</v>
      </c>
      <c r="E375" s="43">
        <v>0</v>
      </c>
      <c r="F375" s="236"/>
      <c r="G375" s="43">
        <v>0</v>
      </c>
      <c r="H375" s="53">
        <v>0</v>
      </c>
      <c r="I375" s="41">
        <f t="shared" si="141"/>
        <v>575.52099726279425</v>
      </c>
      <c r="J375" s="1"/>
      <c r="K375" s="54" t="s">
        <v>16</v>
      </c>
      <c r="L375" s="43">
        <v>574.26433483439291</v>
      </c>
      <c r="M375" s="43">
        <v>0.62833121420067284</v>
      </c>
      <c r="N375" s="43">
        <v>0.62833121420067284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575.52099726279425</v>
      </c>
      <c r="U375" s="100" t="s">
        <v>16</v>
      </c>
      <c r="V375" s="92">
        <v>574.26433483439291</v>
      </c>
      <c r="W375" s="92">
        <v>0</v>
      </c>
      <c r="X375" s="92">
        <v>0</v>
      </c>
      <c r="Y375" s="92">
        <v>0.62833121420067284</v>
      </c>
      <c r="Z375" s="92">
        <v>0.62833121420067284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575.52099726279425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100.17696555799638</v>
      </c>
      <c r="C376" s="46">
        <v>3.482804508842987E-2</v>
      </c>
      <c r="D376" s="46">
        <v>4.7268444150081548</v>
      </c>
      <c r="E376" s="46">
        <v>2.8685191848853915</v>
      </c>
      <c r="F376" s="236"/>
      <c r="G376" s="46">
        <v>0</v>
      </c>
      <c r="H376" s="47">
        <v>0</v>
      </c>
      <c r="I376" s="48">
        <f t="shared" si="141"/>
        <v>107.80715720297836</v>
      </c>
      <c r="J376" s="1"/>
      <c r="K376" s="49" t="s">
        <v>15</v>
      </c>
      <c r="L376" s="50">
        <v>100.17696555799638</v>
      </c>
      <c r="M376" s="50">
        <v>3.482804508842987E-2</v>
      </c>
      <c r="N376" s="50">
        <v>4.7268444150081548</v>
      </c>
      <c r="O376" s="50">
        <v>2.8685191848853915</v>
      </c>
      <c r="P376" s="50">
        <v>0</v>
      </c>
      <c r="Q376" s="50">
        <v>0</v>
      </c>
      <c r="R376" s="51">
        <v>0</v>
      </c>
      <c r="S376" s="52">
        <f t="shared" si="142"/>
        <v>107.80715720297836</v>
      </c>
      <c r="U376" s="96" t="s">
        <v>59</v>
      </c>
      <c r="V376" s="97">
        <v>99.816049424289702</v>
      </c>
      <c r="W376" s="97">
        <v>9.0552917229917665E-2</v>
      </c>
      <c r="X376" s="97">
        <v>0</v>
      </c>
      <c r="Y376" s="97">
        <v>3.482804508842987E-2</v>
      </c>
      <c r="Z376" s="97">
        <v>4.7268444150081548</v>
      </c>
      <c r="AA376" s="97">
        <v>2.795243614146536</v>
      </c>
      <c r="AB376" s="97">
        <v>0</v>
      </c>
      <c r="AC376" s="98">
        <v>0.34363878721560437</v>
      </c>
      <c r="AD376" s="97">
        <v>0.27036321647674888</v>
      </c>
      <c r="AE376" s="97">
        <v>0</v>
      </c>
      <c r="AF376" s="97">
        <v>0</v>
      </c>
      <c r="AG376" s="97">
        <v>0</v>
      </c>
      <c r="AH376" s="97">
        <v>7.3275570738855489E-2</v>
      </c>
      <c r="AI376" s="99">
        <f t="shared" si="143"/>
        <v>107.80715720297836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8638.1127274279224</v>
      </c>
      <c r="F377" s="236"/>
      <c r="G377" s="43">
        <v>0</v>
      </c>
      <c r="H377" s="53">
        <v>0</v>
      </c>
      <c r="I377" s="41">
        <f t="shared" si="141"/>
        <v>8638.1127274279224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8638.1127274279224</v>
      </c>
      <c r="P377" s="43">
        <v>5688.5985016666964</v>
      </c>
      <c r="Q377" s="43">
        <v>0</v>
      </c>
      <c r="R377" s="44">
        <v>0</v>
      </c>
      <c r="S377" s="45">
        <f t="shared" si="142"/>
        <v>14326.711229094619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5954.3683656405046</v>
      </c>
      <c r="AB377" s="92">
        <v>5688.5985016666964</v>
      </c>
      <c r="AC377" s="93">
        <v>2683.7443617874173</v>
      </c>
      <c r="AD377" s="92">
        <v>0</v>
      </c>
      <c r="AE377" s="92">
        <v>0</v>
      </c>
      <c r="AF377" s="92">
        <v>0</v>
      </c>
      <c r="AG377" s="92">
        <v>0</v>
      </c>
      <c r="AH377" s="92">
        <v>2683.7443617874173</v>
      </c>
      <c r="AI377" s="95">
        <f t="shared" si="143"/>
        <v>14326.711229094619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73.89382601190988</v>
      </c>
      <c r="F378" s="236"/>
      <c r="G378" s="46">
        <v>0</v>
      </c>
      <c r="H378" s="47">
        <v>0</v>
      </c>
      <c r="I378" s="48">
        <f t="shared" si="141"/>
        <v>73.89382601190988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73.89382601190988</v>
      </c>
      <c r="P378" s="50">
        <v>273.86761417554357</v>
      </c>
      <c r="Q378" s="50">
        <v>0</v>
      </c>
      <c r="R378" s="51">
        <v>0</v>
      </c>
      <c r="S378" s="52">
        <f t="shared" si="142"/>
        <v>347.76144018745345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60.230889807892986</v>
      </c>
      <c r="AB378" s="97">
        <v>273.86761417554357</v>
      </c>
      <c r="AC378" s="98">
        <v>13.6629362040169</v>
      </c>
      <c r="AD378" s="97">
        <v>0</v>
      </c>
      <c r="AE378" s="97">
        <v>0</v>
      </c>
      <c r="AF378" s="97">
        <v>0</v>
      </c>
      <c r="AG378" s="97">
        <v>0</v>
      </c>
      <c r="AH378" s="97">
        <v>13.6629362040169</v>
      </c>
      <c r="AI378" s="99">
        <f t="shared" si="143"/>
        <v>347.76144018745345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0.30008499763348306</v>
      </c>
      <c r="F379" s="236"/>
      <c r="G379" s="43">
        <v>0</v>
      </c>
      <c r="H379" s="53">
        <v>0</v>
      </c>
      <c r="I379" s="41">
        <f t="shared" si="141"/>
        <v>0.30008499763348306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0.30008499763348306</v>
      </c>
      <c r="P379" s="43">
        <v>0</v>
      </c>
      <c r="Q379" s="43">
        <v>0</v>
      </c>
      <c r="R379" s="44">
        <v>0</v>
      </c>
      <c r="S379" s="45">
        <f t="shared" si="142"/>
        <v>0.30008499763348306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0.30008499763348306</v>
      </c>
      <c r="AD379" s="92">
        <v>0</v>
      </c>
      <c r="AE379" s="92">
        <v>0</v>
      </c>
      <c r="AF379" s="92">
        <v>0</v>
      </c>
      <c r="AG379" s="92">
        <v>0</v>
      </c>
      <c r="AH379" s="92">
        <v>0.30008499763348306</v>
      </c>
      <c r="AI379" s="95">
        <f t="shared" si="143"/>
        <v>0.30008499763348306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19.115380894136699</v>
      </c>
      <c r="C380" s="46">
        <v>0</v>
      </c>
      <c r="D380" s="46">
        <v>213.05026277812973</v>
      </c>
      <c r="E380" s="46">
        <v>54.191870798998856</v>
      </c>
      <c r="F380" s="236"/>
      <c r="G380" s="46">
        <v>0</v>
      </c>
      <c r="H380" s="47">
        <v>0</v>
      </c>
      <c r="I380" s="48">
        <f t="shared" si="141"/>
        <v>286.35751447126529</v>
      </c>
      <c r="J380" s="1"/>
      <c r="K380" s="49" t="s">
        <v>17</v>
      </c>
      <c r="L380" s="50">
        <v>19.115380894136699</v>
      </c>
      <c r="M380" s="50">
        <v>0</v>
      </c>
      <c r="N380" s="50">
        <v>213.05026277812973</v>
      </c>
      <c r="O380" s="50">
        <v>54.191870798998856</v>
      </c>
      <c r="P380" s="50">
        <v>3.6512363934325029</v>
      </c>
      <c r="Q380" s="50">
        <v>0</v>
      </c>
      <c r="R380" s="51">
        <v>0</v>
      </c>
      <c r="S380" s="52">
        <f t="shared" si="142"/>
        <v>290.00875086469779</v>
      </c>
      <c r="U380" s="96" t="s">
        <v>17</v>
      </c>
      <c r="V380" s="97">
        <v>18.18967355314129</v>
      </c>
      <c r="W380" s="97">
        <v>0</v>
      </c>
      <c r="X380" s="97">
        <v>0</v>
      </c>
      <c r="Y380" s="97">
        <v>0</v>
      </c>
      <c r="Z380" s="97">
        <v>213.01480345461394</v>
      </c>
      <c r="AA380" s="97">
        <v>0</v>
      </c>
      <c r="AB380" s="97">
        <v>3.6512363934325029</v>
      </c>
      <c r="AC380" s="98">
        <v>55.153037463510074</v>
      </c>
      <c r="AD380" s="97">
        <v>0.92570734099541108</v>
      </c>
      <c r="AE380" s="97">
        <v>0</v>
      </c>
      <c r="AF380" s="97">
        <v>0</v>
      </c>
      <c r="AG380" s="97">
        <v>3.5459323515817626E-2</v>
      </c>
      <c r="AH380" s="97">
        <v>54.191870798998856</v>
      </c>
      <c r="AI380" s="99">
        <f t="shared" si="143"/>
        <v>290.00875086469779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898.4040424066161</v>
      </c>
      <c r="C381" s="43">
        <v>23.730060451506183</v>
      </c>
      <c r="D381" s="43">
        <v>728.0367656785495</v>
      </c>
      <c r="E381" s="43">
        <v>0.98826225716810345</v>
      </c>
      <c r="F381" s="236"/>
      <c r="G381" s="43">
        <v>0</v>
      </c>
      <c r="H381" s="53">
        <v>0</v>
      </c>
      <c r="I381" s="41">
        <f t="shared" si="141"/>
        <v>1651.1591307938399</v>
      </c>
      <c r="J381" s="1"/>
      <c r="K381" s="54" t="s">
        <v>19</v>
      </c>
      <c r="L381" s="43">
        <v>898.4040424066161</v>
      </c>
      <c r="M381" s="43">
        <v>23.730060451506183</v>
      </c>
      <c r="N381" s="43">
        <v>728.0367656785495</v>
      </c>
      <c r="O381" s="43">
        <v>0.98826225716810345</v>
      </c>
      <c r="P381" s="43">
        <v>2.1067489035227536</v>
      </c>
      <c r="Q381" s="43">
        <v>0</v>
      </c>
      <c r="R381" s="44">
        <v>0</v>
      </c>
      <c r="S381" s="45">
        <f t="shared" si="142"/>
        <v>1653.2658796973626</v>
      </c>
      <c r="U381" s="100" t="s">
        <v>89</v>
      </c>
      <c r="V381" s="92">
        <v>892.78283331155558</v>
      </c>
      <c r="W381" s="92">
        <v>0</v>
      </c>
      <c r="X381" s="92">
        <v>0</v>
      </c>
      <c r="Y381" s="92">
        <v>23.730060451506183</v>
      </c>
      <c r="Z381" s="92">
        <v>728.0367656785495</v>
      </c>
      <c r="AA381" s="92">
        <v>0.98826225716810345</v>
      </c>
      <c r="AB381" s="92">
        <v>2.1067489035227536</v>
      </c>
      <c r="AC381" s="93">
        <v>5.6212090950603608</v>
      </c>
      <c r="AD381" s="92">
        <v>5.6212090950603608</v>
      </c>
      <c r="AE381" s="92">
        <v>0</v>
      </c>
      <c r="AF381" s="92">
        <v>0</v>
      </c>
      <c r="AG381" s="92">
        <v>0</v>
      </c>
      <c r="AH381" s="92">
        <v>0</v>
      </c>
      <c r="AI381" s="95">
        <f t="shared" si="143"/>
        <v>1653.2658796973624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251.00929650347263</v>
      </c>
      <c r="C382" s="46">
        <v>19.041444237030184</v>
      </c>
      <c r="D382" s="46">
        <v>144.65568105594514</v>
      </c>
      <c r="E382" s="46">
        <v>1033.0355484479528</v>
      </c>
      <c r="F382" s="236"/>
      <c r="G382" s="46">
        <v>734.22753738377548</v>
      </c>
      <c r="H382" s="47">
        <v>0</v>
      </c>
      <c r="I382" s="48">
        <f t="shared" si="141"/>
        <v>2181.9695076281764</v>
      </c>
      <c r="J382" s="1"/>
      <c r="K382" s="49" t="s">
        <v>27</v>
      </c>
      <c r="L382" s="50">
        <v>251.00929650347263</v>
      </c>
      <c r="M382" s="50">
        <v>19.041444237030184</v>
      </c>
      <c r="N382" s="50">
        <v>144.65568105594514</v>
      </c>
      <c r="O382" s="50">
        <v>1033.0355484479528</v>
      </c>
      <c r="P382" s="50">
        <v>0</v>
      </c>
      <c r="Q382" s="50">
        <v>734.22753738377548</v>
      </c>
      <c r="R382" s="51">
        <v>0</v>
      </c>
      <c r="S382" s="52">
        <f t="shared" si="142"/>
        <v>2181.9695076281764</v>
      </c>
      <c r="U382" s="96" t="s">
        <v>27</v>
      </c>
      <c r="V382" s="97">
        <v>162.3898911302708</v>
      </c>
      <c r="W382" s="97">
        <v>69.823349809306237</v>
      </c>
      <c r="X382" s="97">
        <v>734.22753738377548</v>
      </c>
      <c r="Y382" s="97">
        <v>19.041444237030184</v>
      </c>
      <c r="Z382" s="97">
        <v>144.65568105594514</v>
      </c>
      <c r="AA382" s="97">
        <v>833.43066271576049</v>
      </c>
      <c r="AB382" s="97">
        <v>0</v>
      </c>
      <c r="AC382" s="98">
        <v>218.40094129608801</v>
      </c>
      <c r="AD382" s="97">
        <v>18.796055563895642</v>
      </c>
      <c r="AE382" s="97">
        <v>0.10999496756514139</v>
      </c>
      <c r="AF382" s="97">
        <v>0</v>
      </c>
      <c r="AG382" s="97">
        <v>0</v>
      </c>
      <c r="AH382" s="97">
        <v>199.49489076462726</v>
      </c>
      <c r="AI382" s="99">
        <f t="shared" si="143"/>
        <v>2181.9695076281764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234.1264771329358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234.1264771329358</v>
      </c>
      <c r="J383" s="1"/>
      <c r="K383" s="54" t="s">
        <v>26</v>
      </c>
      <c r="L383" s="43">
        <v>234.1264771329358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234.1264771329358</v>
      </c>
      <c r="U383" s="100" t="s">
        <v>26</v>
      </c>
      <c r="V383" s="92">
        <v>234.1264771329358</v>
      </c>
      <c r="W383" s="92">
        <v>0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</v>
      </c>
      <c r="AD383" s="92">
        <v>0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234.1264771329358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0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0</v>
      </c>
      <c r="J384" s="1"/>
      <c r="K384" s="49" t="s">
        <v>23</v>
      </c>
      <c r="L384" s="50">
        <v>0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0</v>
      </c>
      <c r="U384" s="96" t="s">
        <v>62</v>
      </c>
      <c r="V384" s="97">
        <v>0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0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671.34428291491122</v>
      </c>
      <c r="C385" s="43">
        <v>0</v>
      </c>
      <c r="D385" s="43">
        <v>66.444261437465769</v>
      </c>
      <c r="E385" s="43">
        <v>0</v>
      </c>
      <c r="F385" s="236"/>
      <c r="G385" s="43">
        <v>0</v>
      </c>
      <c r="H385" s="53">
        <v>0</v>
      </c>
      <c r="I385" s="41">
        <f t="shared" si="141"/>
        <v>737.78854435237702</v>
      </c>
      <c r="J385" s="1"/>
      <c r="K385" s="54" t="s">
        <v>24</v>
      </c>
      <c r="L385" s="43">
        <v>671.34428291491122</v>
      </c>
      <c r="M385" s="43">
        <v>0</v>
      </c>
      <c r="N385" s="43">
        <v>66.444261437465769</v>
      </c>
      <c r="O385" s="43">
        <v>0</v>
      </c>
      <c r="P385" s="43">
        <v>820.1322218226743</v>
      </c>
      <c r="Q385" s="43">
        <v>0</v>
      </c>
      <c r="R385" s="44">
        <v>0</v>
      </c>
      <c r="S385" s="45">
        <f t="shared" si="142"/>
        <v>1557.9207661750513</v>
      </c>
      <c r="U385" s="100" t="s">
        <v>24</v>
      </c>
      <c r="V385" s="92">
        <v>666.39500210726874</v>
      </c>
      <c r="W385" s="92">
        <v>0</v>
      </c>
      <c r="X385" s="92">
        <v>0</v>
      </c>
      <c r="Y385" s="92">
        <v>0</v>
      </c>
      <c r="Z385" s="92">
        <v>7.7498809060262293</v>
      </c>
      <c r="AA385" s="92">
        <v>0</v>
      </c>
      <c r="AB385" s="92">
        <v>820.1322218226743</v>
      </c>
      <c r="AC385" s="93">
        <v>63.643661339082072</v>
      </c>
      <c r="AD385" s="92">
        <v>4.9492808076425385</v>
      </c>
      <c r="AE385" s="92">
        <v>0</v>
      </c>
      <c r="AF385" s="92">
        <v>0</v>
      </c>
      <c r="AG385" s="92">
        <v>58.694380531439542</v>
      </c>
      <c r="AH385" s="92">
        <v>0</v>
      </c>
      <c r="AI385" s="95">
        <f t="shared" si="143"/>
        <v>1557.9207661750511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9.4240415591859037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9.4240415591859037</v>
      </c>
      <c r="J386" s="1"/>
      <c r="K386" s="49" t="s">
        <v>22</v>
      </c>
      <c r="L386" s="50">
        <v>9.4240415591859037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9.4240415591859037</v>
      </c>
      <c r="U386" s="96" t="s">
        <v>63</v>
      </c>
      <c r="V386" s="97">
        <v>9.4240415591859037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9.4240415591859037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4.7777058911425421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4.7777058911425421</v>
      </c>
      <c r="J387" s="1"/>
      <c r="K387" s="55" t="s">
        <v>66</v>
      </c>
      <c r="L387" s="43">
        <v>4.7777058911425421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4.7777058911425421</v>
      </c>
      <c r="U387" s="101" t="s">
        <v>64</v>
      </c>
      <c r="V387" s="92">
        <v>4.7777058911425421</v>
      </c>
      <c r="W387" s="92">
        <v>0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0</v>
      </c>
      <c r="AD387" s="94">
        <v>0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4.7777058911425421</v>
      </c>
      <c r="AJ387" t="str">
        <f t="shared" si="144"/>
        <v/>
      </c>
      <c r="AS387"/>
      <c r="BH387"/>
    </row>
    <row r="388" spans="1:60">
      <c r="A388" s="28" t="s">
        <v>25</v>
      </c>
      <c r="B388" s="56">
        <v>4.7777058911425421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4.7777058911425421</v>
      </c>
      <c r="J388" s="1"/>
      <c r="K388" s="59" t="s">
        <v>25</v>
      </c>
      <c r="L388" s="60">
        <v>4.7777058911425421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4.7777058911425421</v>
      </c>
      <c r="U388" s="102" t="s">
        <v>68</v>
      </c>
      <c r="V388" s="103">
        <v>4.2848837458485614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4.2848837458485614</v>
      </c>
      <c r="AJ388">
        <f>IF(ABS(S388-AI388)&gt;0.2,S388-AI388,"")</f>
        <v>0.49282214529398072</v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2762.6425276947898</v>
      </c>
      <c r="C392" s="75">
        <f t="shared" ref="C392:H392" si="145">SUM(C371:C387)</f>
        <v>43.43466394782547</v>
      </c>
      <c r="D392" s="75">
        <f t="shared" si="145"/>
        <v>1157.5421465792988</v>
      </c>
      <c r="E392" s="75">
        <f t="shared" si="145"/>
        <v>9803.3908391264722</v>
      </c>
      <c r="F392" s="75">
        <f t="shared" si="145"/>
        <v>0</v>
      </c>
      <c r="G392" s="75">
        <f t="shared" si="145"/>
        <v>734.22753738377548</v>
      </c>
      <c r="H392" s="76">
        <f t="shared" si="145"/>
        <v>0</v>
      </c>
      <c r="I392" s="41">
        <f t="shared" si="141"/>
        <v>14501.23771473216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2762.6425276947898</v>
      </c>
      <c r="M392" s="75">
        <f t="shared" ref="M392:R392" si="146">SUM(M371:M387)</f>
        <v>43.43466394782547</v>
      </c>
      <c r="N392" s="75">
        <f t="shared" si="146"/>
        <v>1157.5421465792988</v>
      </c>
      <c r="O392" s="75">
        <f t="shared" si="146"/>
        <v>9803.3908391264722</v>
      </c>
      <c r="P392" s="75">
        <f t="shared" si="146"/>
        <v>6788.3563229618694</v>
      </c>
      <c r="Q392" s="75">
        <f t="shared" si="146"/>
        <v>734.22753738377548</v>
      </c>
      <c r="R392" s="76">
        <f t="shared" si="146"/>
        <v>0</v>
      </c>
      <c r="S392" s="78">
        <f t="shared" si="142"/>
        <v>21289.594037694031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2662.166008944183</v>
      </c>
      <c r="W392" s="111">
        <f t="shared" ref="W392:AH392" si="147">SUM(W371:W387)</f>
        <v>69.913902726536151</v>
      </c>
      <c r="X392" s="111">
        <f t="shared" si="147"/>
        <v>734.22753738377548</v>
      </c>
      <c r="Y392" s="111">
        <f t="shared" si="147"/>
        <v>43.43466394782547</v>
      </c>
      <c r="Z392" s="111">
        <f t="shared" si="147"/>
        <v>1098.8123067243437</v>
      </c>
      <c r="AA392" s="111">
        <f t="shared" si="147"/>
        <v>6851.8134240354721</v>
      </c>
      <c r="AB392" s="111">
        <f t="shared" si="147"/>
        <v>6788.3563229618694</v>
      </c>
      <c r="AC392" s="111">
        <f t="shared" si="147"/>
        <v>3040.8698709700238</v>
      </c>
      <c r="AD392" s="112">
        <f t="shared" si="147"/>
        <v>30.562616024070699</v>
      </c>
      <c r="AE392" s="112">
        <f t="shared" si="147"/>
        <v>0.10999496756514139</v>
      </c>
      <c r="AF392" s="112">
        <f t="shared" si="147"/>
        <v>0</v>
      </c>
      <c r="AG392" s="112">
        <f t="shared" si="147"/>
        <v>58.729839854955358</v>
      </c>
      <c r="AH392" s="112">
        <f t="shared" si="147"/>
        <v>2951.4674201234329</v>
      </c>
      <c r="AI392" s="113">
        <f t="shared" si="143"/>
        <v>21289.594037694027</v>
      </c>
      <c r="AJ392" t="str">
        <f t="shared" si="144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0.1905108089420639</v>
      </c>
      <c r="C393" s="114">
        <f t="shared" ref="C393:I393" si="148">C392/$I392</f>
        <v>2.9952383929062231E-3</v>
      </c>
      <c r="D393" s="114">
        <f t="shared" si="148"/>
        <v>7.982367914728572E-2</v>
      </c>
      <c r="E393" s="114">
        <f t="shared" si="148"/>
        <v>0.67603821356345117</v>
      </c>
      <c r="F393" s="114">
        <f t="shared" si="148"/>
        <v>0</v>
      </c>
      <c r="G393" s="114">
        <f t="shared" si="148"/>
        <v>5.0632059954293131E-2</v>
      </c>
      <c r="H393" s="115">
        <f t="shared" si="148"/>
        <v>0</v>
      </c>
      <c r="I393" s="116">
        <f t="shared" si="148"/>
        <v>1</v>
      </c>
      <c r="J393"/>
      <c r="K393" s="81" t="s">
        <v>87</v>
      </c>
      <c r="L393" s="82">
        <f>L392/$S392</f>
        <v>0.12976492284462668</v>
      </c>
      <c r="M393" s="82">
        <f t="shared" ref="M393:S393" si="149">M392/$S392</f>
        <v>2.0401828175268515E-3</v>
      </c>
      <c r="N393" s="82">
        <f t="shared" si="149"/>
        <v>5.4371264408791767E-2</v>
      </c>
      <c r="O393" s="82">
        <f t="shared" si="149"/>
        <v>0.46047805429118088</v>
      </c>
      <c r="P393" s="82">
        <f t="shared" si="149"/>
        <v>0.31885795055287708</v>
      </c>
      <c r="Q393" s="82">
        <f t="shared" si="149"/>
        <v>3.4487625084996823E-2</v>
      </c>
      <c r="R393" s="83">
        <f t="shared" si="149"/>
        <v>0</v>
      </c>
      <c r="S393" s="84">
        <f t="shared" si="149"/>
        <v>1</v>
      </c>
      <c r="U393" s="117" t="s">
        <v>87</v>
      </c>
      <c r="V393" s="118">
        <f>V392/$I392</f>
        <v>0.18358198529768419</v>
      </c>
      <c r="W393" s="118">
        <f t="shared" ref="W393:AC393" si="150">W392/$I392</f>
        <v>4.8212369248666898E-3</v>
      </c>
      <c r="X393" s="118">
        <f t="shared" si="150"/>
        <v>5.0632059954293131E-2</v>
      </c>
      <c r="Y393" s="118">
        <f t="shared" si="150"/>
        <v>2.9952383929062231E-3</v>
      </c>
      <c r="Z393" s="118">
        <f t="shared" si="150"/>
        <v>7.5773691069696308E-2</v>
      </c>
      <c r="AA393" s="118">
        <f t="shared" si="150"/>
        <v>0.47249852452763724</v>
      </c>
      <c r="AB393" s="118">
        <f t="shared" si="150"/>
        <v>0.46812254626137279</v>
      </c>
      <c r="AC393" s="118">
        <f t="shared" si="150"/>
        <v>0.20969726383291615</v>
      </c>
      <c r="AD393" s="118">
        <f t="shared" ref="AD393:AH393" si="151">AD392/$AI392</f>
        <v>1.4355659375166307E-3</v>
      </c>
      <c r="AE393" s="118">
        <f t="shared" si="151"/>
        <v>5.1666070931362597E-6</v>
      </c>
      <c r="AF393" s="118">
        <f t="shared" si="151"/>
        <v>0</v>
      </c>
      <c r="AG393" s="118">
        <f t="shared" si="151"/>
        <v>2.7586171794056744E-3</v>
      </c>
      <c r="AH393" s="118">
        <f t="shared" si="151"/>
        <v>0.13863427432659114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2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46.916522805402501</v>
      </c>
      <c r="C401" s="43">
        <v>0.47085804576498436</v>
      </c>
      <c r="D401" s="43">
        <v>31.078736967296493</v>
      </c>
      <c r="E401" s="43">
        <v>0</v>
      </c>
      <c r="F401" s="236"/>
      <c r="G401" s="43">
        <v>0</v>
      </c>
      <c r="H401" s="53">
        <v>0</v>
      </c>
      <c r="I401" s="41">
        <f t="shared" si="152"/>
        <v>78.466117818463971</v>
      </c>
      <c r="J401" s="1"/>
      <c r="K401" s="54" t="s">
        <v>16</v>
      </c>
      <c r="L401" s="43">
        <v>46.916522805402501</v>
      </c>
      <c r="M401" s="43">
        <v>0.47085804576498436</v>
      </c>
      <c r="N401" s="43">
        <v>31.078736967296493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78.466117818463971</v>
      </c>
      <c r="U401" s="100" t="s">
        <v>16</v>
      </c>
      <c r="V401" s="92">
        <v>46.916522805402501</v>
      </c>
      <c r="W401" s="92">
        <v>0</v>
      </c>
      <c r="X401" s="92">
        <v>0</v>
      </c>
      <c r="Y401" s="92">
        <v>0.47085804576498436</v>
      </c>
      <c r="Z401" s="92">
        <v>31.078736967296493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78.466117818463971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0.71715781532420331</v>
      </c>
      <c r="C402" s="46">
        <v>0.50020815048942535</v>
      </c>
      <c r="D402" s="46">
        <v>3.9609089488423883E-3</v>
      </c>
      <c r="E402" s="46">
        <v>0</v>
      </c>
      <c r="F402" s="236"/>
      <c r="G402" s="46">
        <v>0</v>
      </c>
      <c r="H402" s="47">
        <v>0</v>
      </c>
      <c r="I402" s="48">
        <f t="shared" si="152"/>
        <v>1.221326874762471</v>
      </c>
      <c r="J402" s="1"/>
      <c r="K402" s="49" t="s">
        <v>15</v>
      </c>
      <c r="L402" s="50">
        <v>0.71715781532420331</v>
      </c>
      <c r="M402" s="50">
        <v>0.50020815048942535</v>
      </c>
      <c r="N402" s="50">
        <v>3.9609089488423883E-3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1.221326874762471</v>
      </c>
      <c r="U402" s="96" t="s">
        <v>59</v>
      </c>
      <c r="V402" s="97">
        <v>0.71715781532420331</v>
      </c>
      <c r="W402" s="97">
        <v>0</v>
      </c>
      <c r="X402" s="97">
        <v>0</v>
      </c>
      <c r="Y402" s="97">
        <v>0.50020815048942535</v>
      </c>
      <c r="Z402" s="97">
        <v>3.9609089488423883E-3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1.221326874762471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0</v>
      </c>
      <c r="F403" s="236"/>
      <c r="G403" s="43">
        <v>0</v>
      </c>
      <c r="H403" s="53">
        <v>0</v>
      </c>
      <c r="I403" s="41">
        <f t="shared" si="152"/>
        <v>0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0</v>
      </c>
      <c r="P403" s="43">
        <v>40.897941074669404</v>
      </c>
      <c r="Q403" s="43">
        <v>0</v>
      </c>
      <c r="R403" s="44">
        <v>0</v>
      </c>
      <c r="S403" s="45">
        <f t="shared" si="153"/>
        <v>40.897941074669404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0</v>
      </c>
      <c r="AB403" s="92">
        <v>40.897941074669404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40.897941074669404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2.1750089910253248E-2</v>
      </c>
      <c r="D404" s="46">
        <v>0</v>
      </c>
      <c r="E404" s="46">
        <v>0.42294930852008894</v>
      </c>
      <c r="F404" s="236"/>
      <c r="G404" s="46">
        <v>0</v>
      </c>
      <c r="H404" s="47">
        <v>0</v>
      </c>
      <c r="I404" s="48">
        <f t="shared" si="152"/>
        <v>0.44469939843034217</v>
      </c>
      <c r="J404" s="1"/>
      <c r="K404" s="49" t="s">
        <v>12</v>
      </c>
      <c r="L404" s="50">
        <v>0</v>
      </c>
      <c r="M404" s="50">
        <v>2.1750089910253248E-2</v>
      </c>
      <c r="N404" s="50">
        <v>0</v>
      </c>
      <c r="O404" s="50">
        <v>0.42294930852008894</v>
      </c>
      <c r="P404" s="50">
        <v>9.1801618214705343</v>
      </c>
      <c r="Q404" s="50">
        <v>0</v>
      </c>
      <c r="R404" s="51">
        <v>0</v>
      </c>
      <c r="S404" s="52">
        <f t="shared" si="153"/>
        <v>9.6248612199008772</v>
      </c>
      <c r="U404" s="96" t="s">
        <v>12</v>
      </c>
      <c r="V404" s="97">
        <v>0</v>
      </c>
      <c r="W404" s="97">
        <v>0</v>
      </c>
      <c r="X404" s="97">
        <v>0</v>
      </c>
      <c r="Y404" s="97">
        <v>2.1750089910253248E-2</v>
      </c>
      <c r="Z404" s="97">
        <v>0</v>
      </c>
      <c r="AA404" s="97">
        <v>0.33835944681607111</v>
      </c>
      <c r="AB404" s="97">
        <v>9.1801618214705343</v>
      </c>
      <c r="AC404" s="98">
        <v>8.4589861704017777E-2</v>
      </c>
      <c r="AD404" s="97">
        <v>0</v>
      </c>
      <c r="AE404" s="97">
        <v>0</v>
      </c>
      <c r="AF404" s="97">
        <v>0</v>
      </c>
      <c r="AG404" s="97">
        <v>0</v>
      </c>
      <c r="AH404" s="97">
        <v>8.4589861704017777E-2</v>
      </c>
      <c r="AI404" s="99">
        <f t="shared" si="154"/>
        <v>9.6248612199008772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0.65195482484792344</v>
      </c>
      <c r="C406" s="46">
        <v>5.867593423631309</v>
      </c>
      <c r="D406" s="46">
        <v>6.2387870628649769E-2</v>
      </c>
      <c r="E406" s="46">
        <v>0</v>
      </c>
      <c r="F406" s="236"/>
      <c r="G406" s="46">
        <v>0</v>
      </c>
      <c r="H406" s="47">
        <v>0</v>
      </c>
      <c r="I406" s="48">
        <f t="shared" si="152"/>
        <v>6.5819361191078816</v>
      </c>
      <c r="J406" s="1"/>
      <c r="K406" s="49" t="s">
        <v>17</v>
      </c>
      <c r="L406" s="50">
        <v>0.65195482484792344</v>
      </c>
      <c r="M406" s="50">
        <v>5.867593423631309</v>
      </c>
      <c r="N406" s="50">
        <v>6.2387870628649769E-2</v>
      </c>
      <c r="O406" s="50">
        <v>0</v>
      </c>
      <c r="P406" s="50">
        <v>0</v>
      </c>
      <c r="Q406" s="50">
        <v>0</v>
      </c>
      <c r="R406" s="51">
        <v>0</v>
      </c>
      <c r="S406" s="52">
        <f t="shared" si="153"/>
        <v>6.5819361191078816</v>
      </c>
      <c r="U406" s="96" t="s">
        <v>17</v>
      </c>
      <c r="V406" s="97">
        <v>0.65195482484792344</v>
      </c>
      <c r="W406" s="97">
        <v>0</v>
      </c>
      <c r="X406" s="97">
        <v>0</v>
      </c>
      <c r="Y406" s="97">
        <v>5.867593423631309</v>
      </c>
      <c r="Z406" s="97">
        <v>6.2387870628649769E-2</v>
      </c>
      <c r="AA406" s="97">
        <v>0</v>
      </c>
      <c r="AB406" s="97">
        <v>0</v>
      </c>
      <c r="AC406" s="98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9">
        <f t="shared" si="154"/>
        <v>6.5819361191078816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215.78983404657419</v>
      </c>
      <c r="C407" s="43">
        <v>974.65352929837354</v>
      </c>
      <c r="D407" s="43">
        <v>513.97744454787039</v>
      </c>
      <c r="E407" s="43">
        <v>78.624914728399759</v>
      </c>
      <c r="F407" s="236"/>
      <c r="G407" s="43">
        <v>0</v>
      </c>
      <c r="H407" s="53">
        <v>0</v>
      </c>
      <c r="I407" s="41">
        <f t="shared" si="152"/>
        <v>1783.0457226212179</v>
      </c>
      <c r="J407" s="1"/>
      <c r="K407" s="54" t="s">
        <v>19</v>
      </c>
      <c r="L407" s="43">
        <v>215.78983404657419</v>
      </c>
      <c r="M407" s="43">
        <v>974.65352929837354</v>
      </c>
      <c r="N407" s="43">
        <v>513.97744454787039</v>
      </c>
      <c r="O407" s="43">
        <v>78.624914728399759</v>
      </c>
      <c r="P407" s="43">
        <v>0</v>
      </c>
      <c r="Q407" s="43">
        <v>0</v>
      </c>
      <c r="R407" s="44">
        <v>0</v>
      </c>
      <c r="S407" s="45">
        <f t="shared" si="153"/>
        <v>1783.0457226212179</v>
      </c>
      <c r="U407" s="100" t="s">
        <v>89</v>
      </c>
      <c r="V407" s="92">
        <v>215.78983404657419</v>
      </c>
      <c r="W407" s="92">
        <v>0</v>
      </c>
      <c r="X407" s="92">
        <v>0</v>
      </c>
      <c r="Y407" s="92">
        <v>974.65352929837354</v>
      </c>
      <c r="Z407" s="92">
        <v>511.22266638816956</v>
      </c>
      <c r="AA407" s="92">
        <v>1.2584328584173086</v>
      </c>
      <c r="AB407" s="92">
        <v>0</v>
      </c>
      <c r="AC407" s="93">
        <v>80.121260029683313</v>
      </c>
      <c r="AD407" s="92">
        <v>0</v>
      </c>
      <c r="AE407" s="92">
        <v>0</v>
      </c>
      <c r="AF407" s="92">
        <v>0</v>
      </c>
      <c r="AG407" s="92">
        <v>2.7547781597008729</v>
      </c>
      <c r="AH407" s="92">
        <v>77.366481869982451</v>
      </c>
      <c r="AI407" s="95">
        <f t="shared" si="154"/>
        <v>1783.0457226212179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106.28318439686878</v>
      </c>
      <c r="C408" s="46">
        <v>44.051093254650077</v>
      </c>
      <c r="D408" s="46">
        <v>23.308855497259401</v>
      </c>
      <c r="E408" s="46">
        <v>1459.2494504230617</v>
      </c>
      <c r="F408" s="236"/>
      <c r="G408" s="46">
        <v>196.22884347700742</v>
      </c>
      <c r="H408" s="47">
        <v>0</v>
      </c>
      <c r="I408" s="48">
        <f t="shared" si="152"/>
        <v>1829.1214270488474</v>
      </c>
      <c r="J408" s="1"/>
      <c r="K408" s="49" t="s">
        <v>27</v>
      </c>
      <c r="L408" s="50">
        <v>106.28318439686878</v>
      </c>
      <c r="M408" s="50">
        <v>44.051093254650077</v>
      </c>
      <c r="N408" s="50">
        <v>23.308855497259401</v>
      </c>
      <c r="O408" s="50">
        <v>1459.2494504230617</v>
      </c>
      <c r="P408" s="50">
        <v>0</v>
      </c>
      <c r="Q408" s="50">
        <v>196.22884347700742</v>
      </c>
      <c r="R408" s="51">
        <v>0</v>
      </c>
      <c r="S408" s="52">
        <f t="shared" si="153"/>
        <v>1829.1214270488474</v>
      </c>
      <c r="U408" s="96" t="s">
        <v>27</v>
      </c>
      <c r="V408" s="97">
        <v>29.051500124385253</v>
      </c>
      <c r="W408" s="97">
        <v>71.218826717673338</v>
      </c>
      <c r="X408" s="97">
        <v>196.22884347700742</v>
      </c>
      <c r="Y408" s="97">
        <v>44.051093254650077</v>
      </c>
      <c r="Z408" s="97">
        <v>23.308855497259401</v>
      </c>
      <c r="AA408" s="97">
        <v>1445.795881960323</v>
      </c>
      <c r="AB408" s="97">
        <v>0</v>
      </c>
      <c r="AC408" s="98">
        <v>19.466426017548912</v>
      </c>
      <c r="AD408" s="97">
        <v>6.0128575548101697</v>
      </c>
      <c r="AE408" s="97">
        <v>0.68582019009590411</v>
      </c>
      <c r="AF408" s="97">
        <v>0</v>
      </c>
      <c r="AG408" s="97">
        <v>0</v>
      </c>
      <c r="AH408" s="97">
        <v>12.767748272642837</v>
      </c>
      <c r="AI408" s="99">
        <f t="shared" si="154"/>
        <v>1829.1214270488474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11.503562460725615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11.503562460725615</v>
      </c>
      <c r="J409" s="1"/>
      <c r="K409" s="54" t="s">
        <v>26</v>
      </c>
      <c r="L409" s="43">
        <v>11.503562460725615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11.503562460725615</v>
      </c>
      <c r="U409" s="100" t="s">
        <v>26</v>
      </c>
      <c r="V409" s="92">
        <v>11.15318202194914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0.35038043877647707</v>
      </c>
      <c r="AD409" s="92">
        <v>0.35038043877647707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11.503562460725618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0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0</v>
      </c>
      <c r="J410" s="1"/>
      <c r="K410" s="49" t="s">
        <v>23</v>
      </c>
      <c r="L410" s="50">
        <v>0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0</v>
      </c>
      <c r="U410" s="96" t="s">
        <v>62</v>
      </c>
      <c r="V410" s="97">
        <v>0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0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3.9502658662886323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3.9502658662886323</v>
      </c>
      <c r="J411" s="1"/>
      <c r="K411" s="54" t="s">
        <v>24</v>
      </c>
      <c r="L411" s="43">
        <v>3.9502658662886323</v>
      </c>
      <c r="M411" s="43">
        <v>0</v>
      </c>
      <c r="N411" s="43">
        <v>0</v>
      </c>
      <c r="O411" s="43">
        <v>0</v>
      </c>
      <c r="P411" s="43">
        <v>2.4706320958358576</v>
      </c>
      <c r="Q411" s="43">
        <v>0</v>
      </c>
      <c r="R411" s="44">
        <v>0</v>
      </c>
      <c r="S411" s="45">
        <f t="shared" si="153"/>
        <v>6.4208979621244904</v>
      </c>
      <c r="U411" s="100" t="s">
        <v>24</v>
      </c>
      <c r="V411" s="92">
        <v>3.2051573353965384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2.4706320958358576</v>
      </c>
      <c r="AC411" s="93">
        <v>0.7451085308920935</v>
      </c>
      <c r="AD411" s="92">
        <v>0.7451085308920935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6.4208979621244886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0.44799748544831108</v>
      </c>
      <c r="C412" s="46">
        <v>0</v>
      </c>
      <c r="D412" s="46">
        <v>1.861124558103637E-2</v>
      </c>
      <c r="E412" s="46">
        <v>0</v>
      </c>
      <c r="F412" s="236"/>
      <c r="G412" s="46">
        <v>0</v>
      </c>
      <c r="H412" s="47">
        <v>0</v>
      </c>
      <c r="I412" s="48">
        <f t="shared" si="152"/>
        <v>0.46660873102934747</v>
      </c>
      <c r="J412" s="1"/>
      <c r="K412" s="49" t="s">
        <v>22</v>
      </c>
      <c r="L412" s="50">
        <v>0.44799748544831108</v>
      </c>
      <c r="M412" s="50">
        <v>0</v>
      </c>
      <c r="N412" s="50">
        <v>1.861124558103637E-2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0.46660873102934747</v>
      </c>
      <c r="U412" s="96" t="s">
        <v>63</v>
      </c>
      <c r="V412" s="97">
        <v>0.44799748544831108</v>
      </c>
      <c r="W412" s="97">
        <v>0</v>
      </c>
      <c r="X412" s="97">
        <v>0</v>
      </c>
      <c r="Y412" s="97">
        <v>0</v>
      </c>
      <c r="Z412" s="97">
        <v>1.861124558103637E-2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0.46660873102934747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0.80959037183682436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0.80959037183682436</v>
      </c>
      <c r="J413" s="1"/>
      <c r="K413" s="55" t="s">
        <v>66</v>
      </c>
      <c r="L413" s="43">
        <v>0.80959037183682436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0.80959037183682436</v>
      </c>
      <c r="U413" s="101" t="s">
        <v>64</v>
      </c>
      <c r="V413" s="92">
        <v>0.80959037183682436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0.80959037183682436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0.80959037183682436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0.80959037183682436</v>
      </c>
      <c r="J414" s="1"/>
      <c r="K414" s="59" t="s">
        <v>25</v>
      </c>
      <c r="L414" s="60">
        <v>0.80959037183682436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0.80959037183682436</v>
      </c>
      <c r="U414" s="102" t="s">
        <v>68</v>
      </c>
      <c r="V414" s="103">
        <v>0.80959037183682436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0.80959037183682436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387.07007007331697</v>
      </c>
      <c r="C418" s="75">
        <f t="shared" ref="C418:H418" si="156">SUM(C397:C413)</f>
        <v>1025.5650322628196</v>
      </c>
      <c r="D418" s="75">
        <f t="shared" si="156"/>
        <v>568.44999703758481</v>
      </c>
      <c r="E418" s="75">
        <f t="shared" si="156"/>
        <v>1538.2973144599816</v>
      </c>
      <c r="F418" s="75">
        <f t="shared" si="156"/>
        <v>0</v>
      </c>
      <c r="G418" s="75">
        <f t="shared" si="156"/>
        <v>196.22884347700742</v>
      </c>
      <c r="H418" s="76">
        <f t="shared" si="156"/>
        <v>0</v>
      </c>
      <c r="I418" s="41">
        <f t="shared" si="152"/>
        <v>3715.6112573107107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387.07007007331697</v>
      </c>
      <c r="M418" s="75">
        <f t="shared" ref="M418:R418" si="157">SUM(M397:M413)</f>
        <v>1025.5650322628196</v>
      </c>
      <c r="N418" s="75">
        <f t="shared" si="157"/>
        <v>568.44999703758481</v>
      </c>
      <c r="O418" s="75">
        <f t="shared" si="157"/>
        <v>1538.2973144599816</v>
      </c>
      <c r="P418" s="75">
        <f t="shared" si="157"/>
        <v>52.548734991975799</v>
      </c>
      <c r="Q418" s="75">
        <f t="shared" si="157"/>
        <v>196.22884347700742</v>
      </c>
      <c r="R418" s="76">
        <f t="shared" si="157"/>
        <v>0</v>
      </c>
      <c r="S418" s="78">
        <f t="shared" si="153"/>
        <v>3768.1599923026865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308.7428968311649</v>
      </c>
      <c r="W418" s="111">
        <f t="shared" ref="W418:AH418" si="158">SUM(W397:W413)</f>
        <v>71.218826717673338</v>
      </c>
      <c r="X418" s="111">
        <f t="shared" si="158"/>
        <v>196.22884347700742</v>
      </c>
      <c r="Y418" s="111">
        <f t="shared" si="158"/>
        <v>1025.5650322628196</v>
      </c>
      <c r="Z418" s="111">
        <f t="shared" si="158"/>
        <v>565.69521887788403</v>
      </c>
      <c r="AA418" s="111">
        <f t="shared" si="158"/>
        <v>1447.3926742655563</v>
      </c>
      <c r="AB418" s="111">
        <f t="shared" si="158"/>
        <v>52.548734991975799</v>
      </c>
      <c r="AC418" s="111">
        <f t="shared" si="158"/>
        <v>100.76776487860482</v>
      </c>
      <c r="AD418" s="112">
        <f t="shared" si="158"/>
        <v>7.1083465244787405</v>
      </c>
      <c r="AE418" s="112">
        <f t="shared" si="158"/>
        <v>0.68582019009590411</v>
      </c>
      <c r="AF418" s="112">
        <f t="shared" si="158"/>
        <v>0</v>
      </c>
      <c r="AG418" s="112">
        <f t="shared" si="158"/>
        <v>2.7547781597008729</v>
      </c>
      <c r="AH418" s="112">
        <f t="shared" si="158"/>
        <v>90.218820004329302</v>
      </c>
      <c r="AI418" s="113">
        <f t="shared" si="154"/>
        <v>3768.1599923026861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0.10417399541239171</v>
      </c>
      <c r="C419" s="114">
        <f t="shared" ref="C419:I419" si="159">C418/$I418</f>
        <v>0.27601515907912932</v>
      </c>
      <c r="D419" s="114">
        <f t="shared" si="159"/>
        <v>0.15298963149579276</v>
      </c>
      <c r="E419" s="114">
        <f t="shared" si="159"/>
        <v>0.41400921892280307</v>
      </c>
      <c r="F419" s="114">
        <f t="shared" si="159"/>
        <v>0</v>
      </c>
      <c r="G419" s="114">
        <f t="shared" si="159"/>
        <v>5.2811995089883046E-2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0.10272124083478264</v>
      </c>
      <c r="M419" s="82">
        <f t="shared" ref="M419:S419" si="160">M418/$S418</f>
        <v>0.27216599994633101</v>
      </c>
      <c r="N419" s="82">
        <f t="shared" si="160"/>
        <v>0.15085612028119072</v>
      </c>
      <c r="O419" s="82">
        <f t="shared" si="160"/>
        <v>0.40823566876202166</v>
      </c>
      <c r="P419" s="82">
        <f t="shared" si="160"/>
        <v>1.3945462798638699E-2</v>
      </c>
      <c r="Q419" s="82">
        <f t="shared" si="160"/>
        <v>5.2075507377035188E-2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8.309343347576871E-2</v>
      </c>
      <c r="W419" s="118">
        <f t="shared" ref="W419:AC419" si="161">W418/$I418</f>
        <v>1.9167459076227522E-2</v>
      </c>
      <c r="X419" s="118">
        <f t="shared" si="161"/>
        <v>5.2811995089883046E-2</v>
      </c>
      <c r="Y419" s="118">
        <f t="shared" si="161"/>
        <v>0.27601515907912932</v>
      </c>
      <c r="Z419" s="118">
        <f t="shared" si="161"/>
        <v>0.15224822504368327</v>
      </c>
      <c r="AA419" s="118">
        <f t="shared" si="161"/>
        <v>0.38954362392398167</v>
      </c>
      <c r="AB419" s="118">
        <f t="shared" si="161"/>
        <v>1.4142689143968623E-2</v>
      </c>
      <c r="AC419" s="118">
        <f t="shared" si="161"/>
        <v>2.7120104311326321E-2</v>
      </c>
      <c r="AD419" s="118">
        <f t="shared" ref="AD419:AH419" si="162">AD418/$AI418</f>
        <v>1.8864237556258589E-3</v>
      </c>
      <c r="AE419" s="118">
        <f t="shared" si="162"/>
        <v>1.8200399969662808E-4</v>
      </c>
      <c r="AF419" s="118">
        <f t="shared" si="162"/>
        <v>0</v>
      </c>
      <c r="AG419" s="118">
        <f t="shared" si="162"/>
        <v>7.3106719601294173E-4</v>
      </c>
      <c r="AH419" s="118">
        <f t="shared" si="162"/>
        <v>2.3942406954222093E-2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3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159.13362980474011</v>
      </c>
      <c r="C427" s="43">
        <v>27.523018173412542</v>
      </c>
      <c r="D427" s="43">
        <v>1.6079260161254503</v>
      </c>
      <c r="E427" s="43">
        <v>0</v>
      </c>
      <c r="F427" s="236"/>
      <c r="G427" s="43">
        <v>0</v>
      </c>
      <c r="H427" s="53">
        <v>0</v>
      </c>
      <c r="I427" s="41">
        <f t="shared" si="163"/>
        <v>188.26457399427809</v>
      </c>
      <c r="J427" s="1"/>
      <c r="K427" s="54" t="s">
        <v>16</v>
      </c>
      <c r="L427" s="43">
        <v>159.13362980474011</v>
      </c>
      <c r="M427" s="43">
        <v>27.523018173412542</v>
      </c>
      <c r="N427" s="43">
        <v>1.6079260161254503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188.26457399427809</v>
      </c>
      <c r="U427" s="100" t="s">
        <v>16</v>
      </c>
      <c r="V427" s="92">
        <v>144.08899880544607</v>
      </c>
      <c r="W427" s="92">
        <v>0</v>
      </c>
      <c r="X427" s="92">
        <v>0</v>
      </c>
      <c r="Y427" s="92">
        <v>27.523018173412542</v>
      </c>
      <c r="Z427" s="92">
        <v>1.5068634592354913</v>
      </c>
      <c r="AA427" s="92">
        <v>0</v>
      </c>
      <c r="AB427" s="92">
        <v>0</v>
      </c>
      <c r="AC427" s="93">
        <v>15.145693556184003</v>
      </c>
      <c r="AD427" s="94">
        <v>15.044630999294043</v>
      </c>
      <c r="AE427" s="94">
        <v>0</v>
      </c>
      <c r="AF427" s="94">
        <v>0</v>
      </c>
      <c r="AG427" s="94">
        <v>0.10106255688995905</v>
      </c>
      <c r="AH427" s="94">
        <v>0</v>
      </c>
      <c r="AI427" s="95">
        <f t="shared" si="165"/>
        <v>188.26457399427809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12.368431277541847</v>
      </c>
      <c r="C428" s="46">
        <v>2.8190348965283728E-2</v>
      </c>
      <c r="D428" s="46">
        <v>4.1511376017141073</v>
      </c>
      <c r="E428" s="46">
        <v>3.9621350855428474E-3</v>
      </c>
      <c r="F428" s="236"/>
      <c r="G428" s="46">
        <v>0</v>
      </c>
      <c r="H428" s="47">
        <v>0</v>
      </c>
      <c r="I428" s="48">
        <f t="shared" si="163"/>
        <v>16.551721363306783</v>
      </c>
      <c r="J428" s="1"/>
      <c r="K428" s="49" t="s">
        <v>15</v>
      </c>
      <c r="L428" s="50">
        <v>12.368431277541847</v>
      </c>
      <c r="M428" s="50">
        <v>2.8190348965283728E-2</v>
      </c>
      <c r="N428" s="50">
        <v>4.1511376017141073</v>
      </c>
      <c r="O428" s="50">
        <v>3.9621350855428474E-3</v>
      </c>
      <c r="P428" s="50">
        <v>0</v>
      </c>
      <c r="Q428" s="50">
        <v>0</v>
      </c>
      <c r="R428" s="51">
        <v>0</v>
      </c>
      <c r="S428" s="52">
        <f t="shared" si="164"/>
        <v>16.551721363306783</v>
      </c>
      <c r="U428" s="96" t="s">
        <v>59</v>
      </c>
      <c r="V428" s="97">
        <v>12.014391961237886</v>
      </c>
      <c r="W428" s="97">
        <v>0</v>
      </c>
      <c r="X428" s="97">
        <v>0</v>
      </c>
      <c r="Y428" s="97">
        <v>2.8190348965283728E-2</v>
      </c>
      <c r="Z428" s="97">
        <v>4.1511376017141073</v>
      </c>
      <c r="AA428" s="97">
        <v>3.9621350855428474E-3</v>
      </c>
      <c r="AB428" s="97">
        <v>0</v>
      </c>
      <c r="AC428" s="98">
        <v>0.35403931630395896</v>
      </c>
      <c r="AD428" s="97">
        <v>0.35403931630395896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16.551721363306779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4.0797567136796643E-2</v>
      </c>
      <c r="F429" s="236"/>
      <c r="G429" s="43">
        <v>0</v>
      </c>
      <c r="H429" s="53">
        <v>0</v>
      </c>
      <c r="I429" s="41">
        <f t="shared" si="163"/>
        <v>4.0797567136796643E-2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4.0797567136796643E-2</v>
      </c>
      <c r="P429" s="43">
        <v>470.81168533205073</v>
      </c>
      <c r="Q429" s="43">
        <v>0</v>
      </c>
      <c r="R429" s="44">
        <v>0</v>
      </c>
      <c r="S429" s="45">
        <f t="shared" si="164"/>
        <v>470.85248289918752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4.071971163172796E-2</v>
      </c>
      <c r="AB429" s="92">
        <v>470.81168533205073</v>
      </c>
      <c r="AC429" s="93">
        <v>7.7855505068674051E-5</v>
      </c>
      <c r="AD429" s="92">
        <v>0</v>
      </c>
      <c r="AE429" s="92">
        <v>0</v>
      </c>
      <c r="AF429" s="92">
        <v>0</v>
      </c>
      <c r="AG429" s="92">
        <v>0</v>
      </c>
      <c r="AH429" s="92">
        <v>7.7855505068674051E-5</v>
      </c>
      <c r="AI429" s="95">
        <f t="shared" si="165"/>
        <v>470.85248289918752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23.067174115786191</v>
      </c>
      <c r="Q430" s="50">
        <v>0</v>
      </c>
      <c r="R430" s="51">
        <v>0</v>
      </c>
      <c r="S430" s="52">
        <f t="shared" si="164"/>
        <v>23.067174115786191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23.067174115786191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23.067174115786191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9.1979685487661733</v>
      </c>
      <c r="C432" s="46">
        <v>0</v>
      </c>
      <c r="D432" s="46">
        <v>2.8121959195429409</v>
      </c>
      <c r="E432" s="46">
        <v>6.0947127085365862</v>
      </c>
      <c r="F432" s="236"/>
      <c r="G432" s="46">
        <v>0</v>
      </c>
      <c r="H432" s="47">
        <v>0</v>
      </c>
      <c r="I432" s="48">
        <f t="shared" si="163"/>
        <v>18.104877176845701</v>
      </c>
      <c r="J432" s="1"/>
      <c r="K432" s="49" t="s">
        <v>17</v>
      </c>
      <c r="L432" s="50">
        <v>9.1979685487661733</v>
      </c>
      <c r="M432" s="50">
        <v>0</v>
      </c>
      <c r="N432" s="50">
        <v>2.8121959195429409</v>
      </c>
      <c r="O432" s="50">
        <v>6.0947127085365862</v>
      </c>
      <c r="P432" s="50">
        <v>0.18451441430223789</v>
      </c>
      <c r="Q432" s="50">
        <v>0</v>
      </c>
      <c r="R432" s="51">
        <v>0</v>
      </c>
      <c r="S432" s="52">
        <f t="shared" si="164"/>
        <v>18.28939159114794</v>
      </c>
      <c r="U432" s="96" t="s">
        <v>17</v>
      </c>
      <c r="V432" s="97">
        <v>9.1979685487661733</v>
      </c>
      <c r="W432" s="97">
        <v>0</v>
      </c>
      <c r="X432" s="97">
        <v>0</v>
      </c>
      <c r="Y432" s="97">
        <v>0</v>
      </c>
      <c r="Z432" s="97">
        <v>2.8121959195429409</v>
      </c>
      <c r="AA432" s="97">
        <v>2.3244985592065959</v>
      </c>
      <c r="AB432" s="97">
        <v>0.18451441430223789</v>
      </c>
      <c r="AC432" s="98">
        <v>3.7702141493299908</v>
      </c>
      <c r="AD432" s="97">
        <v>0</v>
      </c>
      <c r="AE432" s="97">
        <v>0</v>
      </c>
      <c r="AF432" s="97">
        <v>0</v>
      </c>
      <c r="AG432" s="97">
        <v>0</v>
      </c>
      <c r="AH432" s="97">
        <v>3.7702141493299908</v>
      </c>
      <c r="AI432" s="99">
        <f t="shared" si="165"/>
        <v>18.289391591147936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679.55969594087912</v>
      </c>
      <c r="C433" s="43">
        <v>587.19378149263821</v>
      </c>
      <c r="D433" s="43">
        <v>232.58567792695644</v>
      </c>
      <c r="E433" s="43">
        <v>198.3079384228819</v>
      </c>
      <c r="F433" s="236"/>
      <c r="G433" s="43">
        <v>0</v>
      </c>
      <c r="H433" s="53">
        <v>0</v>
      </c>
      <c r="I433" s="41">
        <f t="shared" si="163"/>
        <v>1697.6470937833556</v>
      </c>
      <c r="J433" s="1"/>
      <c r="K433" s="54" t="s">
        <v>19</v>
      </c>
      <c r="L433" s="43">
        <v>679.55969594087912</v>
      </c>
      <c r="M433" s="43">
        <v>587.19378149263821</v>
      </c>
      <c r="N433" s="43">
        <v>232.58567792695644</v>
      </c>
      <c r="O433" s="43">
        <v>198.3079384228819</v>
      </c>
      <c r="P433" s="43">
        <v>0</v>
      </c>
      <c r="Q433" s="43">
        <v>0</v>
      </c>
      <c r="R433" s="44">
        <v>0</v>
      </c>
      <c r="S433" s="45">
        <f t="shared" si="164"/>
        <v>1697.6470937833556</v>
      </c>
      <c r="U433" s="100" t="s">
        <v>89</v>
      </c>
      <c r="V433" s="92">
        <v>677.63561354936428</v>
      </c>
      <c r="W433" s="92">
        <v>0</v>
      </c>
      <c r="X433" s="92">
        <v>0</v>
      </c>
      <c r="Y433" s="92">
        <v>587.19378149263821</v>
      </c>
      <c r="Z433" s="92">
        <v>232.58567792695644</v>
      </c>
      <c r="AA433" s="92">
        <v>0</v>
      </c>
      <c r="AB433" s="92">
        <v>0</v>
      </c>
      <c r="AC433" s="93">
        <v>200.23202081439686</v>
      </c>
      <c r="AD433" s="92">
        <v>1.9240823915149647</v>
      </c>
      <c r="AE433" s="92">
        <v>0</v>
      </c>
      <c r="AF433" s="92">
        <v>0</v>
      </c>
      <c r="AG433" s="92">
        <v>0</v>
      </c>
      <c r="AH433" s="92">
        <v>198.3079384228819</v>
      </c>
      <c r="AI433" s="95">
        <f t="shared" si="165"/>
        <v>1697.6470937833558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399.93662992907002</v>
      </c>
      <c r="C434" s="46">
        <v>77.36300267660215</v>
      </c>
      <c r="D434" s="46">
        <v>179.18232704333198</v>
      </c>
      <c r="E434" s="46">
        <v>3409.8983687894633</v>
      </c>
      <c r="F434" s="236"/>
      <c r="G434" s="46">
        <v>478.41290669407812</v>
      </c>
      <c r="H434" s="47">
        <v>0</v>
      </c>
      <c r="I434" s="48">
        <f t="shared" si="163"/>
        <v>4544.7932351325453</v>
      </c>
      <c r="J434" s="1"/>
      <c r="K434" s="49" t="s">
        <v>27</v>
      </c>
      <c r="L434" s="50">
        <v>399.93662992907002</v>
      </c>
      <c r="M434" s="50">
        <v>77.36300267660215</v>
      </c>
      <c r="N434" s="50">
        <v>179.18232704333198</v>
      </c>
      <c r="O434" s="50">
        <v>3409.8983687894633</v>
      </c>
      <c r="P434" s="50">
        <v>10.985943395218708</v>
      </c>
      <c r="Q434" s="50">
        <v>478.41290669407812</v>
      </c>
      <c r="R434" s="51">
        <v>0</v>
      </c>
      <c r="S434" s="52">
        <f t="shared" si="164"/>
        <v>4555.7791785277641</v>
      </c>
      <c r="U434" s="96" t="s">
        <v>27</v>
      </c>
      <c r="V434" s="97">
        <v>71.442235978640795</v>
      </c>
      <c r="W434" s="97">
        <v>317.72965245840419</v>
      </c>
      <c r="X434" s="97">
        <v>478.41290669407812</v>
      </c>
      <c r="Y434" s="97">
        <v>77.36300267660215</v>
      </c>
      <c r="Z434" s="97">
        <v>174.30744893090787</v>
      </c>
      <c r="AA434" s="97">
        <v>3393.7220953907554</v>
      </c>
      <c r="AB434" s="97">
        <v>10.985943395218708</v>
      </c>
      <c r="AC434" s="98">
        <v>31.815893003157644</v>
      </c>
      <c r="AD434" s="97">
        <v>10.764741492025111</v>
      </c>
      <c r="AE434" s="97">
        <v>9.3449367352047457</v>
      </c>
      <c r="AF434" s="97">
        <v>0</v>
      </c>
      <c r="AG434" s="97">
        <v>4.8748781124241365</v>
      </c>
      <c r="AH434" s="97">
        <v>6.8313366635036514</v>
      </c>
      <c r="AI434" s="99">
        <f t="shared" si="165"/>
        <v>4555.779178527765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475.7026486080527</v>
      </c>
      <c r="C435" s="43">
        <v>0</v>
      </c>
      <c r="D435" s="43">
        <v>39.72418785861332</v>
      </c>
      <c r="E435" s="43">
        <v>0</v>
      </c>
      <c r="F435" s="236"/>
      <c r="G435" s="43">
        <v>0</v>
      </c>
      <c r="H435" s="53">
        <v>0</v>
      </c>
      <c r="I435" s="41">
        <f t="shared" si="163"/>
        <v>515.42683646666603</v>
      </c>
      <c r="J435" s="1"/>
      <c r="K435" s="54" t="s">
        <v>26</v>
      </c>
      <c r="L435" s="43">
        <v>475.7026486080527</v>
      </c>
      <c r="M435" s="43">
        <v>0</v>
      </c>
      <c r="N435" s="43">
        <v>39.72418785861332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515.42683646666603</v>
      </c>
      <c r="U435" s="100" t="s">
        <v>26</v>
      </c>
      <c r="V435" s="92">
        <v>441.45608010577837</v>
      </c>
      <c r="W435" s="92">
        <v>23.807932767457643</v>
      </c>
      <c r="X435" s="92">
        <v>0</v>
      </c>
      <c r="Y435" s="92">
        <v>0</v>
      </c>
      <c r="Z435" s="92">
        <v>39.72418785861332</v>
      </c>
      <c r="AA435" s="92">
        <v>0</v>
      </c>
      <c r="AB435" s="92">
        <v>0</v>
      </c>
      <c r="AC435" s="93">
        <v>10.438635734816732</v>
      </c>
      <c r="AD435" s="92">
        <v>10.438635734816732</v>
      </c>
      <c r="AE435" s="92">
        <v>0</v>
      </c>
      <c r="AF435" s="92">
        <v>0</v>
      </c>
      <c r="AG435" s="92">
        <v>0</v>
      </c>
      <c r="AH435" s="92">
        <v>0</v>
      </c>
      <c r="AI435" s="95">
        <f t="shared" si="165"/>
        <v>515.42683646666615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0</v>
      </c>
      <c r="C436" s="46">
        <v>0</v>
      </c>
      <c r="D436" s="46">
        <v>0</v>
      </c>
      <c r="E436" s="46">
        <v>0</v>
      </c>
      <c r="F436" s="236"/>
      <c r="G436" s="46">
        <v>0</v>
      </c>
      <c r="H436" s="47">
        <v>0</v>
      </c>
      <c r="I436" s="48">
        <f t="shared" si="163"/>
        <v>0</v>
      </c>
      <c r="J436" s="1"/>
      <c r="K436" s="49" t="s">
        <v>23</v>
      </c>
      <c r="L436" s="50">
        <v>0</v>
      </c>
      <c r="M436" s="50">
        <v>0</v>
      </c>
      <c r="N436" s="50">
        <v>0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0</v>
      </c>
      <c r="U436" s="96" t="s">
        <v>62</v>
      </c>
      <c r="V436" s="97">
        <v>0</v>
      </c>
      <c r="W436" s="97">
        <v>0</v>
      </c>
      <c r="X436" s="97">
        <v>0</v>
      </c>
      <c r="Y436" s="97">
        <v>0</v>
      </c>
      <c r="Z436" s="97">
        <v>0</v>
      </c>
      <c r="AA436" s="97">
        <v>0</v>
      </c>
      <c r="AB436" s="97">
        <v>0</v>
      </c>
      <c r="AC436" s="98">
        <v>0</v>
      </c>
      <c r="AD436" s="97">
        <v>0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0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233.72752371228003</v>
      </c>
      <c r="C437" s="43">
        <v>0</v>
      </c>
      <c r="D437" s="43">
        <v>25.828960481972985</v>
      </c>
      <c r="E437" s="43">
        <v>0</v>
      </c>
      <c r="F437" s="236"/>
      <c r="G437" s="43">
        <v>0</v>
      </c>
      <c r="H437" s="53">
        <v>0</v>
      </c>
      <c r="I437" s="41">
        <f t="shared" si="163"/>
        <v>259.55648419425302</v>
      </c>
      <c r="J437" s="1"/>
      <c r="K437" s="54" t="s">
        <v>24</v>
      </c>
      <c r="L437" s="43">
        <v>233.72752371228003</v>
      </c>
      <c r="M437" s="43">
        <v>0</v>
      </c>
      <c r="N437" s="43">
        <v>25.828960481972985</v>
      </c>
      <c r="O437" s="43">
        <v>0</v>
      </c>
      <c r="P437" s="43">
        <v>28.431300186722083</v>
      </c>
      <c r="Q437" s="43">
        <v>0</v>
      </c>
      <c r="R437" s="44">
        <v>0</v>
      </c>
      <c r="S437" s="45">
        <f t="shared" si="164"/>
        <v>287.98778438097509</v>
      </c>
      <c r="U437" s="100" t="s">
        <v>24</v>
      </c>
      <c r="V437" s="92">
        <v>232.67114641962917</v>
      </c>
      <c r="W437" s="92">
        <v>0</v>
      </c>
      <c r="X437" s="92">
        <v>0</v>
      </c>
      <c r="Y437" s="92">
        <v>0</v>
      </c>
      <c r="Z437" s="92">
        <v>10.722041355186471</v>
      </c>
      <c r="AA437" s="92">
        <v>0</v>
      </c>
      <c r="AB437" s="92">
        <v>28.431300186722083</v>
      </c>
      <c r="AC437" s="93">
        <v>16.163296419437412</v>
      </c>
      <c r="AD437" s="92">
        <v>1.0563772926509023</v>
      </c>
      <c r="AE437" s="92">
        <v>0</v>
      </c>
      <c r="AF437" s="92">
        <v>0</v>
      </c>
      <c r="AG437" s="92">
        <v>15.106919126786513</v>
      </c>
      <c r="AH437" s="92">
        <v>0</v>
      </c>
      <c r="AI437" s="95">
        <f t="shared" si="165"/>
        <v>287.98778438097514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30.406084615261484</v>
      </c>
      <c r="C438" s="46">
        <v>0.35536504104576305</v>
      </c>
      <c r="D438" s="46">
        <v>18.199145486922582</v>
      </c>
      <c r="E438" s="46">
        <v>0</v>
      </c>
      <c r="F438" s="236"/>
      <c r="G438" s="46">
        <v>0</v>
      </c>
      <c r="H438" s="47">
        <v>0</v>
      </c>
      <c r="I438" s="48">
        <f t="shared" si="163"/>
        <v>48.960595143229824</v>
      </c>
      <c r="J438" s="1"/>
      <c r="K438" s="49" t="s">
        <v>22</v>
      </c>
      <c r="L438" s="50">
        <v>30.406084615261484</v>
      </c>
      <c r="M438" s="50">
        <v>0.35536504104576305</v>
      </c>
      <c r="N438" s="50">
        <v>18.199145486922582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48.960595143229824</v>
      </c>
      <c r="U438" s="96" t="s">
        <v>63</v>
      </c>
      <c r="V438" s="97">
        <v>30.406084615261484</v>
      </c>
      <c r="W438" s="97">
        <v>0</v>
      </c>
      <c r="X438" s="97">
        <v>0</v>
      </c>
      <c r="Y438" s="97">
        <v>0.35536504104576305</v>
      </c>
      <c r="Z438" s="97">
        <v>18.199145486922582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48.960595143229824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3.6525860262311506E-2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3.6525860262311506E-2</v>
      </c>
      <c r="J439" s="1"/>
      <c r="K439" s="55" t="s">
        <v>66</v>
      </c>
      <c r="L439" s="43">
        <v>3.6525860262311506E-2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3.6525860262311506E-2</v>
      </c>
      <c r="U439" s="101" t="s">
        <v>64</v>
      </c>
      <c r="V439" s="92">
        <v>3.6525860262311506E-2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3.6525860262311506E-2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3.6525860262311506E-2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3.6525860262311506E-2</v>
      </c>
      <c r="J440" s="1"/>
      <c r="K440" s="59" t="s">
        <v>25</v>
      </c>
      <c r="L440" s="60">
        <v>3.6525860262311506E-2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3.6525860262311506E-2</v>
      </c>
      <c r="U440" s="102" t="s">
        <v>68</v>
      </c>
      <c r="V440" s="103">
        <v>3.6325319643544657E-2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3.6325319643544657E-2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2000.0691382968539</v>
      </c>
      <c r="C444" s="75">
        <f t="shared" ref="C444:H444" si="167">SUM(C423:C439)</f>
        <v>692.46335773266389</v>
      </c>
      <c r="D444" s="75">
        <f t="shared" si="167"/>
        <v>504.0915583351798</v>
      </c>
      <c r="E444" s="75">
        <f t="shared" si="167"/>
        <v>3614.3457796231041</v>
      </c>
      <c r="F444" s="75">
        <f t="shared" si="167"/>
        <v>0</v>
      </c>
      <c r="G444" s="75">
        <f t="shared" si="167"/>
        <v>478.41290669407812</v>
      </c>
      <c r="H444" s="76">
        <f t="shared" si="167"/>
        <v>0</v>
      </c>
      <c r="I444" s="41">
        <f t="shared" si="163"/>
        <v>7289.3827406818791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2000.0691382968539</v>
      </c>
      <c r="M444" s="75">
        <f t="shared" ref="M444:R444" si="168">SUM(M423:M439)</f>
        <v>692.46335773266389</v>
      </c>
      <c r="N444" s="75">
        <f t="shared" si="168"/>
        <v>504.0915583351798</v>
      </c>
      <c r="O444" s="75">
        <f t="shared" si="168"/>
        <v>3614.3457796231041</v>
      </c>
      <c r="P444" s="75">
        <f t="shared" si="168"/>
        <v>533.48061744407994</v>
      </c>
      <c r="Q444" s="75">
        <f t="shared" si="168"/>
        <v>478.41290669407812</v>
      </c>
      <c r="R444" s="76">
        <f t="shared" si="168"/>
        <v>0</v>
      </c>
      <c r="S444" s="78">
        <f t="shared" si="164"/>
        <v>7822.8633581259592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1618.9490458443865</v>
      </c>
      <c r="W444" s="111">
        <f t="shared" ref="W444:AH444" si="169">SUM(W423:W439)</f>
        <v>341.53758522586185</v>
      </c>
      <c r="X444" s="111">
        <f t="shared" si="169"/>
        <v>478.41290669407812</v>
      </c>
      <c r="Y444" s="111">
        <f t="shared" si="169"/>
        <v>692.46335773266389</v>
      </c>
      <c r="Z444" s="111">
        <f t="shared" si="169"/>
        <v>484.00869853907926</v>
      </c>
      <c r="AA444" s="111">
        <f t="shared" si="169"/>
        <v>3396.0912757966794</v>
      </c>
      <c r="AB444" s="111">
        <f t="shared" si="169"/>
        <v>533.48061744407994</v>
      </c>
      <c r="AC444" s="111">
        <f t="shared" si="169"/>
        <v>277.91987084913166</v>
      </c>
      <c r="AD444" s="112">
        <f t="shared" si="169"/>
        <v>39.582507226605706</v>
      </c>
      <c r="AE444" s="112">
        <f t="shared" si="169"/>
        <v>9.3449367352047457</v>
      </c>
      <c r="AF444" s="112">
        <f t="shared" si="169"/>
        <v>0</v>
      </c>
      <c r="AG444" s="112">
        <f t="shared" si="169"/>
        <v>20.082859796100607</v>
      </c>
      <c r="AH444" s="112">
        <f t="shared" si="169"/>
        <v>208.90956709122062</v>
      </c>
      <c r="AI444" s="113">
        <f t="shared" si="165"/>
        <v>7822.8633581259601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0.27438113890419191</v>
      </c>
      <c r="C445" s="114">
        <f t="shared" ref="C445:I445" si="170">C444/$I444</f>
        <v>9.4996158435753639E-2</v>
      </c>
      <c r="D445" s="114">
        <f t="shared" si="170"/>
        <v>6.9154217341594132E-2</v>
      </c>
      <c r="E445" s="114">
        <f t="shared" si="170"/>
        <v>0.4958370150399049</v>
      </c>
      <c r="F445" s="114">
        <f t="shared" si="170"/>
        <v>0</v>
      </c>
      <c r="G445" s="114">
        <f t="shared" si="170"/>
        <v>6.5631470278555495E-2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0.25566970132736527</v>
      </c>
      <c r="M445" s="82">
        <f t="shared" ref="M445:S445" si="171">M444/$S444</f>
        <v>8.8517889937751643E-2</v>
      </c>
      <c r="N445" s="82">
        <f t="shared" si="171"/>
        <v>6.4438241505465801E-2</v>
      </c>
      <c r="O445" s="82">
        <f t="shared" si="171"/>
        <v>0.46202338123018871</v>
      </c>
      <c r="P445" s="82">
        <f t="shared" si="171"/>
        <v>6.8195057617864402E-2</v>
      </c>
      <c r="Q445" s="82">
        <f t="shared" si="171"/>
        <v>6.1155728381364245E-2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0.22209686381386845</v>
      </c>
      <c r="W445" s="118">
        <f t="shared" ref="W445:AC445" si="172">W444/$I444</f>
        <v>4.6854116099535888E-2</v>
      </c>
      <c r="X445" s="118">
        <f t="shared" si="172"/>
        <v>6.5631470278555495E-2</v>
      </c>
      <c r="Y445" s="118">
        <f t="shared" si="172"/>
        <v>9.4996158435753639E-2</v>
      </c>
      <c r="Z445" s="118">
        <f t="shared" si="172"/>
        <v>6.639913361083892E-2</v>
      </c>
      <c r="AA445" s="118">
        <f t="shared" si="172"/>
        <v>0.46589559042402467</v>
      </c>
      <c r="AB445" s="118">
        <f t="shared" si="172"/>
        <v>7.3185979721813316E-2</v>
      </c>
      <c r="AC445" s="118">
        <f t="shared" si="172"/>
        <v>3.8126667337423127E-2</v>
      </c>
      <c r="AD445" s="118">
        <f t="shared" ref="AD445:AH445" si="173">AD444/$AI444</f>
        <v>5.0598489855366805E-3</v>
      </c>
      <c r="AE445" s="118">
        <f t="shared" si="173"/>
        <v>1.1945672968322705E-3</v>
      </c>
      <c r="AF445" s="118">
        <f t="shared" si="173"/>
        <v>0</v>
      </c>
      <c r="AG445" s="118">
        <f t="shared" si="173"/>
        <v>2.5672006369943348E-3</v>
      </c>
      <c r="AH445" s="118">
        <f t="shared" si="173"/>
        <v>2.6705000142207117E-2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4.8779337485334429</v>
      </c>
      <c r="G449" s="242"/>
      <c r="H449" s="244"/>
      <c r="I449" s="41">
        <f>SUM(B449:H449)</f>
        <v>4.8779337485334429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4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1526.3756869412146</v>
      </c>
      <c r="G455" s="245"/>
      <c r="H455" s="247"/>
      <c r="I455" s="41">
        <f t="shared" si="174"/>
        <v>1526.3756869412146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5821.2</v>
      </c>
      <c r="G460" s="245"/>
      <c r="H460" s="247"/>
      <c r="I460" s="48">
        <f t="shared" si="174"/>
        <v>5821.2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0.29327532300000003</v>
      </c>
      <c r="G462" s="245"/>
      <c r="H462" s="247"/>
      <c r="I462" s="48">
        <f t="shared" si="174"/>
        <v>0.29327532300000003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98.668402084150685</v>
      </c>
      <c r="G463" s="245"/>
      <c r="H463" s="247"/>
      <c r="I463" s="41">
        <f t="shared" si="174"/>
        <v>98.668402084150685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7451.4152980968984</v>
      </c>
      <c r="G470" s="75">
        <f t="shared" si="176"/>
        <v>0</v>
      </c>
      <c r="H470" s="76">
        <f t="shared" si="176"/>
        <v>0</v>
      </c>
      <c r="I470" s="41">
        <f t="shared" si="174"/>
        <v>7451.4152980968984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233709.48475455801</v>
      </c>
      <c r="G481" s="245"/>
      <c r="H481" s="247"/>
      <c r="I481" s="41">
        <f t="shared" si="179"/>
        <v>233709.48475455801</v>
      </c>
      <c r="J481" s="1"/>
      <c r="K481" s="54" t="s">
        <v>60</v>
      </c>
      <c r="L481" s="245"/>
      <c r="M481" s="246"/>
      <c r="N481" s="246"/>
      <c r="O481" s="247"/>
      <c r="P481" s="43">
        <v>114313.84368284364</v>
      </c>
      <c r="Q481" s="245"/>
      <c r="R481" s="252"/>
      <c r="S481" s="45">
        <f t="shared" si="180"/>
        <v>114313.84368284364</v>
      </c>
    </row>
    <row r="482" spans="1:20" ht="15">
      <c r="A482" s="25" t="s">
        <v>12</v>
      </c>
      <c r="B482" s="245"/>
      <c r="C482" s="246"/>
      <c r="D482" s="246"/>
      <c r="E482" s="247"/>
      <c r="F482" s="46">
        <v>65346.659321760686</v>
      </c>
      <c r="G482" s="245"/>
      <c r="H482" s="247"/>
      <c r="I482" s="48">
        <f t="shared" si="179"/>
        <v>65346.659321760686</v>
      </c>
      <c r="J482" s="1"/>
      <c r="K482" s="49" t="s">
        <v>12</v>
      </c>
      <c r="L482" s="245"/>
      <c r="M482" s="246"/>
      <c r="N482" s="246"/>
      <c r="O482" s="247"/>
      <c r="P482" s="50">
        <v>25834.067610671784</v>
      </c>
      <c r="Q482" s="245"/>
      <c r="R482" s="252"/>
      <c r="S482" s="52">
        <f t="shared" si="180"/>
        <v>25834.067610671784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0</v>
      </c>
      <c r="Q483" s="245"/>
      <c r="R483" s="252"/>
      <c r="S483" s="45">
        <f t="shared" si="180"/>
        <v>0</v>
      </c>
    </row>
    <row r="484" spans="1:20" ht="15">
      <c r="A484" s="25" t="s">
        <v>17</v>
      </c>
      <c r="B484" s="245"/>
      <c r="C484" s="246"/>
      <c r="D484" s="246"/>
      <c r="E484" s="247"/>
      <c r="F484" s="46">
        <v>841.27576147563377</v>
      </c>
      <c r="G484" s="245"/>
      <c r="H484" s="247"/>
      <c r="I484" s="48">
        <f t="shared" si="179"/>
        <v>841.27576147563377</v>
      </c>
      <c r="J484" s="1"/>
      <c r="K484" s="49" t="s">
        <v>17</v>
      </c>
      <c r="L484" s="245"/>
      <c r="M484" s="246"/>
      <c r="N484" s="246"/>
      <c r="O484" s="247"/>
      <c r="P484" s="50">
        <v>834.30536177594365</v>
      </c>
      <c r="Q484" s="245"/>
      <c r="R484" s="252"/>
      <c r="S484" s="52">
        <f t="shared" si="180"/>
        <v>834.30536177594365</v>
      </c>
    </row>
    <row r="485" spans="1:20" ht="15">
      <c r="A485" s="26" t="s">
        <v>19</v>
      </c>
      <c r="B485" s="245"/>
      <c r="C485" s="246"/>
      <c r="D485" s="246"/>
      <c r="E485" s="247"/>
      <c r="F485" s="43">
        <v>647.80460748828318</v>
      </c>
      <c r="G485" s="245"/>
      <c r="H485" s="247"/>
      <c r="I485" s="41">
        <f t="shared" si="179"/>
        <v>647.80460748828318</v>
      </c>
      <c r="J485" s="1"/>
      <c r="K485" s="54" t="s">
        <v>19</v>
      </c>
      <c r="L485" s="245"/>
      <c r="M485" s="246"/>
      <c r="N485" s="246"/>
      <c r="O485" s="247"/>
      <c r="P485" s="43">
        <v>645.69785858476052</v>
      </c>
      <c r="Q485" s="245"/>
      <c r="R485" s="252"/>
      <c r="S485" s="45">
        <f t="shared" si="180"/>
        <v>645.69785858476052</v>
      </c>
    </row>
    <row r="486" spans="1:20" ht="15">
      <c r="A486" s="25" t="s">
        <v>27</v>
      </c>
      <c r="B486" s="245"/>
      <c r="C486" s="246"/>
      <c r="D486" s="246"/>
      <c r="E486" s="247"/>
      <c r="F486" s="46">
        <v>4658.9522380868366</v>
      </c>
      <c r="G486" s="245"/>
      <c r="H486" s="247"/>
      <c r="I486" s="48">
        <f t="shared" si="179"/>
        <v>4658.9522380868366</v>
      </c>
      <c r="J486" s="1"/>
      <c r="K486" s="49" t="s">
        <v>27</v>
      </c>
      <c r="L486" s="245"/>
      <c r="M486" s="246"/>
      <c r="N486" s="246"/>
      <c r="O486" s="247"/>
      <c r="P486" s="50">
        <v>-2.279039655020583E-13</v>
      </c>
      <c r="Q486" s="245"/>
      <c r="R486" s="252"/>
      <c r="S486" s="52">
        <f t="shared" si="180"/>
        <v>-2.279039655020583E-13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0</v>
      </c>
      <c r="Q487" s="245"/>
      <c r="R487" s="252"/>
      <c r="S487" s="45">
        <f t="shared" si="180"/>
        <v>0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0</v>
      </c>
      <c r="Q488" s="245"/>
      <c r="R488" s="252"/>
      <c r="S488" s="52">
        <f t="shared" si="180"/>
        <v>0</v>
      </c>
    </row>
    <row r="489" spans="1:20" ht="15">
      <c r="A489" s="26" t="s">
        <v>24</v>
      </c>
      <c r="B489" s="245"/>
      <c r="C489" s="246"/>
      <c r="D489" s="246"/>
      <c r="E489" s="247"/>
      <c r="F489" s="43">
        <v>20931.316300944691</v>
      </c>
      <c r="G489" s="245"/>
      <c r="H489" s="247"/>
      <c r="I489" s="41">
        <f t="shared" si="179"/>
        <v>20931.316300944691</v>
      </c>
      <c r="J489" s="1"/>
      <c r="K489" s="54" t="s">
        <v>24</v>
      </c>
      <c r="L489" s="245"/>
      <c r="M489" s="246"/>
      <c r="N489" s="246"/>
      <c r="O489" s="247"/>
      <c r="P489" s="43">
        <v>11086.637804993572</v>
      </c>
      <c r="Q489" s="245"/>
      <c r="R489" s="252"/>
      <c r="S489" s="45">
        <f t="shared" si="180"/>
        <v>11086.637804993572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326135.49298431416</v>
      </c>
      <c r="G496" s="75">
        <f t="shared" si="181"/>
        <v>0</v>
      </c>
      <c r="H496" s="76">
        <f t="shared" si="181"/>
        <v>0</v>
      </c>
      <c r="I496" s="41">
        <f t="shared" si="179"/>
        <v>326135.49298431416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152714.55231886968</v>
      </c>
      <c r="Q496" s="75">
        <f t="shared" si="182"/>
        <v>0</v>
      </c>
      <c r="R496" s="76">
        <f t="shared" si="182"/>
        <v>0</v>
      </c>
      <c r="S496" s="78">
        <f t="shared" si="180"/>
        <v>152714.55231886968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10954.728598464</v>
      </c>
      <c r="G511" s="245"/>
      <c r="H511" s="247"/>
      <c r="I511" s="41">
        <f t="shared" si="185"/>
        <v>10954.728598464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704.29319999999996</v>
      </c>
      <c r="G512" s="245"/>
      <c r="H512" s="247"/>
      <c r="I512" s="48">
        <f t="shared" si="185"/>
        <v>704.29319999999996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11659.021798464</v>
      </c>
      <c r="G522" s="75">
        <f t="shared" si="187"/>
        <v>0</v>
      </c>
      <c r="H522" s="76">
        <f t="shared" si="187"/>
        <v>0</v>
      </c>
      <c r="I522" s="41">
        <f t="shared" si="185"/>
        <v>11659.021798464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996.74629266644297</v>
      </c>
      <c r="G533" s="245"/>
      <c r="H533" s="247"/>
      <c r="I533" s="41">
        <f t="shared" si="191"/>
        <v>996.74629266644297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98.791658727563075</v>
      </c>
      <c r="G534" s="245"/>
      <c r="H534" s="247"/>
      <c r="I534" s="48">
        <f t="shared" si="191"/>
        <v>98.791658727563075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1095.5379513940061</v>
      </c>
      <c r="G548" s="75">
        <f t="shared" si="193"/>
        <v>0</v>
      </c>
      <c r="H548" s="76">
        <f t="shared" si="193"/>
        <v>0</v>
      </c>
      <c r="I548" s="41">
        <f t="shared" si="191"/>
        <v>1095.5379513940061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101.0704527</v>
      </c>
      <c r="G560" s="245"/>
      <c r="H560" s="247"/>
      <c r="I560" s="48">
        <f t="shared" si="197"/>
        <v>101.0704527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28412.243563800006</v>
      </c>
      <c r="G561" s="245"/>
      <c r="H561" s="247"/>
      <c r="I561" s="41">
        <f t="shared" si="197"/>
        <v>28412.243563800006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28513.314016500008</v>
      </c>
      <c r="G574" s="75">
        <f t="shared" si="199"/>
        <v>0</v>
      </c>
      <c r="H574" s="76">
        <f t="shared" si="199"/>
        <v>0</v>
      </c>
      <c r="I574" s="41">
        <f t="shared" si="197"/>
        <v>28513.314016500008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6.2208090696852141</v>
      </c>
      <c r="C579" s="39">
        <v>0</v>
      </c>
      <c r="D579" s="39">
        <v>1.1860954059920343</v>
      </c>
      <c r="E579" s="39">
        <v>0</v>
      </c>
      <c r="F579" s="235"/>
      <c r="G579" s="39">
        <v>0</v>
      </c>
      <c r="H579" s="40">
        <v>0</v>
      </c>
      <c r="I579" s="41">
        <f>SUM(B579:H579)</f>
        <v>7.4069044756772486</v>
      </c>
      <c r="J579" s="1"/>
      <c r="K579" s="88" t="s">
        <v>7</v>
      </c>
      <c r="L579" s="39">
        <v>6.2208090696852141</v>
      </c>
      <c r="M579" s="39">
        <v>0</v>
      </c>
      <c r="N579" s="39">
        <v>1.1860954059920343</v>
      </c>
      <c r="O579" s="39">
        <v>0</v>
      </c>
      <c r="P579" s="39">
        <v>4.8779337485334429</v>
      </c>
      <c r="Q579" s="39">
        <v>0</v>
      </c>
      <c r="R579" s="89">
        <v>0</v>
      </c>
      <c r="S579" s="90">
        <f>SUM(L579:R579)</f>
        <v>12.284838224210691</v>
      </c>
    </row>
    <row r="580" spans="1:19" ht="15">
      <c r="A580" s="25" t="s">
        <v>8</v>
      </c>
      <c r="B580" s="46">
        <v>0</v>
      </c>
      <c r="C580" s="46">
        <v>0</v>
      </c>
      <c r="D580" s="46">
        <v>0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0</v>
      </c>
      <c r="J580" s="1"/>
      <c r="K580" s="49" t="s">
        <v>8</v>
      </c>
      <c r="L580" s="50">
        <v>0</v>
      </c>
      <c r="M580" s="50">
        <v>0</v>
      </c>
      <c r="N580" s="50">
        <v>0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4">SUM(L580:R580)</f>
        <v>0</v>
      </c>
    </row>
    <row r="581" spans="1:19" ht="15">
      <c r="A581" s="26" t="s">
        <v>10</v>
      </c>
      <c r="B581" s="43">
        <v>0.40902984346661569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0.40902984346661569</v>
      </c>
      <c r="J581" s="1"/>
      <c r="K581" s="54" t="s">
        <v>10</v>
      </c>
      <c r="L581" s="43">
        <v>0.40902984346661569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0.40902984346661569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411.99645016735019</v>
      </c>
      <c r="C583" s="43">
        <v>49.902987218470933</v>
      </c>
      <c r="D583" s="43">
        <v>10.76017793272265</v>
      </c>
      <c r="E583" s="43">
        <v>23.998252103365644</v>
      </c>
      <c r="F583" s="236"/>
      <c r="G583" s="43">
        <v>0</v>
      </c>
      <c r="H583" s="53">
        <v>0</v>
      </c>
      <c r="I583" s="41">
        <f t="shared" si="203"/>
        <v>496.65786742190937</v>
      </c>
      <c r="J583" s="1"/>
      <c r="K583" s="54" t="s">
        <v>16</v>
      </c>
      <c r="L583" s="43">
        <v>411.99645016735019</v>
      </c>
      <c r="M583" s="43">
        <v>49.902987218470933</v>
      </c>
      <c r="N583" s="43">
        <v>10.76017793272265</v>
      </c>
      <c r="O583" s="43">
        <v>23.998252103365644</v>
      </c>
      <c r="P583" s="43">
        <v>0</v>
      </c>
      <c r="Q583" s="43">
        <v>0</v>
      </c>
      <c r="R583" s="44">
        <v>0</v>
      </c>
      <c r="S583" s="45">
        <f t="shared" si="204"/>
        <v>496.65786742190937</v>
      </c>
    </row>
    <row r="584" spans="1:19" ht="15">
      <c r="A584" s="25" t="s">
        <v>15</v>
      </c>
      <c r="B584" s="46">
        <v>5018.6449967865447</v>
      </c>
      <c r="C584" s="46">
        <v>76.16217814210836</v>
      </c>
      <c r="D584" s="46">
        <v>90.053972650924209</v>
      </c>
      <c r="E584" s="46">
        <v>0</v>
      </c>
      <c r="F584" s="236"/>
      <c r="G584" s="46">
        <v>0</v>
      </c>
      <c r="H584" s="47">
        <v>0</v>
      </c>
      <c r="I584" s="48">
        <f t="shared" si="203"/>
        <v>5184.8611475795769</v>
      </c>
      <c r="J584" s="1"/>
      <c r="K584" s="49" t="s">
        <v>15</v>
      </c>
      <c r="L584" s="50">
        <v>5018.6449967865447</v>
      </c>
      <c r="M584" s="50">
        <v>76.16217814210836</v>
      </c>
      <c r="N584" s="50">
        <v>90.053972650924209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5184.8611475795769</v>
      </c>
    </row>
    <row r="585" spans="1:19" ht="15">
      <c r="A585" s="26" t="s">
        <v>60</v>
      </c>
      <c r="B585" s="43">
        <v>0</v>
      </c>
      <c r="C585" s="43">
        <v>0</v>
      </c>
      <c r="D585" s="43">
        <v>1.5713668211521843</v>
      </c>
      <c r="E585" s="43">
        <v>733.0185091537594</v>
      </c>
      <c r="F585" s="236"/>
      <c r="G585" s="43">
        <v>0</v>
      </c>
      <c r="H585" s="53">
        <v>0</v>
      </c>
      <c r="I585" s="41">
        <f t="shared" si="203"/>
        <v>734.58987597491159</v>
      </c>
      <c r="J585" s="1"/>
      <c r="K585" s="54" t="s">
        <v>60</v>
      </c>
      <c r="L585" s="43">
        <v>0</v>
      </c>
      <c r="M585" s="43">
        <v>0</v>
      </c>
      <c r="N585" s="43">
        <v>1.5713668211521843</v>
      </c>
      <c r="O585" s="43">
        <v>733.0185091537594</v>
      </c>
      <c r="P585" s="43">
        <v>25390.147574203122</v>
      </c>
      <c r="Q585" s="43">
        <v>0</v>
      </c>
      <c r="R585" s="44">
        <v>0</v>
      </c>
      <c r="S585" s="45">
        <f t="shared" si="204"/>
        <v>26124.737450178032</v>
      </c>
    </row>
    <row r="586" spans="1:19" ht="15">
      <c r="A586" s="25" t="s">
        <v>12</v>
      </c>
      <c r="B586" s="46">
        <v>0</v>
      </c>
      <c r="C586" s="46">
        <v>0</v>
      </c>
      <c r="D586" s="46">
        <v>0.41044725019639527</v>
      </c>
      <c r="E586" s="46">
        <v>12.000455187136264</v>
      </c>
      <c r="F586" s="236"/>
      <c r="G586" s="46">
        <v>0</v>
      </c>
      <c r="H586" s="47">
        <v>0</v>
      </c>
      <c r="I586" s="48">
        <f t="shared" si="203"/>
        <v>12.410902437332659</v>
      </c>
      <c r="J586" s="1"/>
      <c r="K586" s="49" t="s">
        <v>12</v>
      </c>
      <c r="L586" s="50">
        <v>0</v>
      </c>
      <c r="M586" s="50">
        <v>0</v>
      </c>
      <c r="N586" s="50">
        <v>0.41044725019639527</v>
      </c>
      <c r="O586" s="50">
        <v>12.000455187136264</v>
      </c>
      <c r="P586" s="50">
        <v>1759.8174887604023</v>
      </c>
      <c r="Q586" s="50">
        <v>0</v>
      </c>
      <c r="R586" s="51">
        <v>0</v>
      </c>
      <c r="S586" s="52">
        <f t="shared" si="204"/>
        <v>1772.2283911977349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28412.243563800006</v>
      </c>
      <c r="Q587" s="43">
        <v>0</v>
      </c>
      <c r="R587" s="44">
        <v>0</v>
      </c>
      <c r="S587" s="45">
        <f t="shared" si="204"/>
        <v>28412.243563800006</v>
      </c>
    </row>
    <row r="588" spans="1:19" ht="15">
      <c r="A588" s="25" t="s">
        <v>17</v>
      </c>
      <c r="B588" s="46">
        <v>145.23229357141747</v>
      </c>
      <c r="C588" s="46">
        <v>0.78691136711128695</v>
      </c>
      <c r="D588" s="46">
        <v>18.432361319317824</v>
      </c>
      <c r="E588" s="46">
        <v>2.5126501209786389</v>
      </c>
      <c r="F588" s="236"/>
      <c r="G588" s="46">
        <v>0</v>
      </c>
      <c r="H588" s="47">
        <v>0</v>
      </c>
      <c r="I588" s="48">
        <f t="shared" si="203"/>
        <v>166.96421637882523</v>
      </c>
      <c r="J588" s="1"/>
      <c r="K588" s="49" t="s">
        <v>17</v>
      </c>
      <c r="L588" s="50">
        <v>145.23229357141747</v>
      </c>
      <c r="M588" s="50">
        <v>0.78691136711128695</v>
      </c>
      <c r="N588" s="50">
        <v>18.432361319317824</v>
      </c>
      <c r="O588" s="50">
        <v>2.5126501209786389</v>
      </c>
      <c r="P588" s="50">
        <v>0.75896717676899994</v>
      </c>
      <c r="Q588" s="50">
        <v>0</v>
      </c>
      <c r="R588" s="51">
        <v>0</v>
      </c>
      <c r="S588" s="52">
        <f t="shared" si="204"/>
        <v>167.72318355559423</v>
      </c>
    </row>
    <row r="589" spans="1:19" ht="15">
      <c r="A589" s="26" t="s">
        <v>19</v>
      </c>
      <c r="B589" s="43">
        <v>12732.62879834394</v>
      </c>
      <c r="C589" s="43">
        <v>2006.4940189756471</v>
      </c>
      <c r="D589" s="43">
        <v>391.32893081741315</v>
      </c>
      <c r="E589" s="43">
        <v>308.14000261631446</v>
      </c>
      <c r="F589" s="236"/>
      <c r="G589" s="43">
        <v>0</v>
      </c>
      <c r="H589" s="53">
        <v>0</v>
      </c>
      <c r="I589" s="41">
        <f t="shared" si="203"/>
        <v>15438.591750753314</v>
      </c>
      <c r="J589" s="1"/>
      <c r="K589" s="54" t="s">
        <v>19</v>
      </c>
      <c r="L589" s="43">
        <v>12732.62879834394</v>
      </c>
      <c r="M589" s="43">
        <v>2006.4940189756471</v>
      </c>
      <c r="N589" s="43">
        <v>391.32893081741315</v>
      </c>
      <c r="O589" s="43">
        <v>308.14000261631446</v>
      </c>
      <c r="P589" s="43">
        <v>10954.728598464</v>
      </c>
      <c r="Q589" s="43">
        <v>0</v>
      </c>
      <c r="R589" s="44">
        <v>0</v>
      </c>
      <c r="S589" s="45">
        <f t="shared" si="204"/>
        <v>26393.320349217312</v>
      </c>
    </row>
    <row r="590" spans="1:19" ht="15">
      <c r="A590" s="25" t="s">
        <v>27</v>
      </c>
      <c r="B590" s="46">
        <v>8305.8525650979809</v>
      </c>
      <c r="C590" s="46">
        <v>0</v>
      </c>
      <c r="D590" s="46">
        <v>18318.803472255193</v>
      </c>
      <c r="E590" s="46">
        <v>4036.7940676339194</v>
      </c>
      <c r="F590" s="236"/>
      <c r="G590" s="46">
        <v>12550.456179790159</v>
      </c>
      <c r="H590" s="47">
        <v>3.2672985113523674</v>
      </c>
      <c r="I590" s="48">
        <f t="shared" si="203"/>
        <v>43215.173583288612</v>
      </c>
      <c r="J590" s="1"/>
      <c r="K590" s="49" t="s">
        <v>27</v>
      </c>
      <c r="L590" s="50">
        <v>8305.8525650979809</v>
      </c>
      <c r="M590" s="50">
        <v>0</v>
      </c>
      <c r="N590" s="50">
        <v>18318.803472255193</v>
      </c>
      <c r="O590" s="50">
        <v>4036.7940676339194</v>
      </c>
      <c r="P590" s="50">
        <v>11123.667157539354</v>
      </c>
      <c r="Q590" s="50">
        <v>12550.456179790159</v>
      </c>
      <c r="R590" s="51">
        <v>3.2672985113523674</v>
      </c>
      <c r="S590" s="52">
        <f t="shared" si="204"/>
        <v>54338.840740827967</v>
      </c>
    </row>
    <row r="591" spans="1:19" ht="15">
      <c r="A591" s="26" t="s">
        <v>26</v>
      </c>
      <c r="B591" s="43">
        <v>28974.100251554162</v>
      </c>
      <c r="C591" s="43">
        <v>183.69062504493772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29157.790876599101</v>
      </c>
      <c r="J591" s="1"/>
      <c r="K591" s="54" t="s">
        <v>26</v>
      </c>
      <c r="L591" s="43">
        <v>28974.100251554162</v>
      </c>
      <c r="M591" s="43">
        <v>183.69062504493772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29157.790876599101</v>
      </c>
    </row>
    <row r="592" spans="1:19" ht="15">
      <c r="A592" s="25" t="s">
        <v>23</v>
      </c>
      <c r="B592" s="46">
        <v>160.48446670487024</v>
      </c>
      <c r="C592" s="46">
        <v>0</v>
      </c>
      <c r="D592" s="46">
        <v>28.529412257176396</v>
      </c>
      <c r="E592" s="46">
        <v>0</v>
      </c>
      <c r="F592" s="236"/>
      <c r="G592" s="46">
        <v>0</v>
      </c>
      <c r="H592" s="47">
        <v>0</v>
      </c>
      <c r="I592" s="48">
        <f t="shared" si="203"/>
        <v>189.01387896204665</v>
      </c>
      <c r="J592" s="1"/>
      <c r="K592" s="49" t="s">
        <v>23</v>
      </c>
      <c r="L592" s="50">
        <v>160.48446670487024</v>
      </c>
      <c r="M592" s="50">
        <v>0</v>
      </c>
      <c r="N592" s="50">
        <v>28.529412257176396</v>
      </c>
      <c r="O592" s="50">
        <v>0</v>
      </c>
      <c r="P592" s="50">
        <v>0.29327532300000003</v>
      </c>
      <c r="Q592" s="50">
        <v>0</v>
      </c>
      <c r="R592" s="51">
        <v>0</v>
      </c>
      <c r="S592" s="52">
        <f t="shared" si="204"/>
        <v>189.30715428504664</v>
      </c>
    </row>
    <row r="593" spans="1:60" ht="15">
      <c r="A593" s="26" t="s">
        <v>24</v>
      </c>
      <c r="B593" s="43">
        <v>1771.9135992377189</v>
      </c>
      <c r="C593" s="43">
        <v>0</v>
      </c>
      <c r="D593" s="43">
        <v>109.29024547653775</v>
      </c>
      <c r="E593" s="43">
        <v>0</v>
      </c>
      <c r="F593" s="236"/>
      <c r="G593" s="43">
        <v>0</v>
      </c>
      <c r="H593" s="53">
        <v>0</v>
      </c>
      <c r="I593" s="41">
        <f t="shared" si="203"/>
        <v>1881.2038447142568</v>
      </c>
      <c r="J593" s="1"/>
      <c r="K593" s="54" t="s">
        <v>24</v>
      </c>
      <c r="L593" s="43">
        <v>1771.9135992377189</v>
      </c>
      <c r="M593" s="43">
        <v>0</v>
      </c>
      <c r="N593" s="43">
        <v>109.29024547653775</v>
      </c>
      <c r="O593" s="43">
        <v>0</v>
      </c>
      <c r="P593" s="43">
        <v>1712.1412432455847</v>
      </c>
      <c r="Q593" s="43">
        <v>0</v>
      </c>
      <c r="R593" s="44">
        <v>0</v>
      </c>
      <c r="S593" s="45">
        <f t="shared" si="204"/>
        <v>3593.3450879598413</v>
      </c>
    </row>
    <row r="594" spans="1:60" ht="15">
      <c r="A594" s="25" t="s">
        <v>22</v>
      </c>
      <c r="B594" s="46">
        <v>0</v>
      </c>
      <c r="C594" s="46">
        <v>0</v>
      </c>
      <c r="D594" s="46">
        <v>0</v>
      </c>
      <c r="E594" s="46">
        <v>0</v>
      </c>
      <c r="F594" s="236"/>
      <c r="G594" s="46">
        <v>0</v>
      </c>
      <c r="H594" s="47">
        <v>0</v>
      </c>
      <c r="I594" s="48">
        <f t="shared" si="203"/>
        <v>0</v>
      </c>
      <c r="J594" s="1"/>
      <c r="K594" s="49" t="s">
        <v>22</v>
      </c>
      <c r="L594" s="50">
        <v>0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0</v>
      </c>
    </row>
    <row r="595" spans="1:60" ht="15">
      <c r="A595" s="27" t="s">
        <v>66</v>
      </c>
      <c r="B595" s="43">
        <v>7050.1589583829737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7050.1589583829737</v>
      </c>
      <c r="J595" s="1"/>
      <c r="K595" s="55" t="s">
        <v>66</v>
      </c>
      <c r="L595" s="43">
        <v>7050.1589583829737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7050.1589583829737</v>
      </c>
    </row>
    <row r="596" spans="1:60">
      <c r="A596" s="28" t="s">
        <v>25</v>
      </c>
      <c r="B596" s="56">
        <v>7050.1589583829737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7050.1589583829737</v>
      </c>
      <c r="J596" s="1"/>
      <c r="K596" s="59" t="s">
        <v>25</v>
      </c>
      <c r="L596" s="60">
        <v>7050.1589583829737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7050.1589583829737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64577.642218760113</v>
      </c>
      <c r="C600" s="75">
        <f t="shared" ref="C600:H600" si="205">SUM(C579:C595)</f>
        <v>2317.0367207482755</v>
      </c>
      <c r="D600" s="75">
        <f t="shared" si="205"/>
        <v>18970.366482186626</v>
      </c>
      <c r="E600" s="75">
        <f t="shared" si="205"/>
        <v>5116.463936815474</v>
      </c>
      <c r="F600" s="75">
        <f t="shared" si="205"/>
        <v>0</v>
      </c>
      <c r="G600" s="75">
        <f t="shared" si="205"/>
        <v>12550.456179790159</v>
      </c>
      <c r="H600" s="76">
        <f t="shared" si="205"/>
        <v>3.2672985113523674</v>
      </c>
      <c r="I600" s="41">
        <f t="shared" si="203"/>
        <v>103535.23283681199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64577.642218760113</v>
      </c>
      <c r="M600" s="75">
        <f t="shared" ref="M600:R600" si="206">SUM(M579:M595)</f>
        <v>2317.0367207482755</v>
      </c>
      <c r="N600" s="75">
        <f t="shared" si="206"/>
        <v>18970.366482186626</v>
      </c>
      <c r="O600" s="75">
        <f t="shared" si="206"/>
        <v>5116.463936815474</v>
      </c>
      <c r="P600" s="75">
        <f t="shared" si="206"/>
        <v>79358.675802260768</v>
      </c>
      <c r="Q600" s="75">
        <f t="shared" si="206"/>
        <v>12550.456179790159</v>
      </c>
      <c r="R600" s="76">
        <f t="shared" si="206"/>
        <v>3.2672985113523674</v>
      </c>
      <c r="S600" s="78">
        <f t="shared" si="204"/>
        <v>182893.90863907276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0.62372624708870605</v>
      </c>
      <c r="C601" s="114">
        <f t="shared" ref="C601:I601" si="207">C600/$I600</f>
        <v>2.2379210026023645E-2</v>
      </c>
      <c r="D601" s="114">
        <f t="shared" si="207"/>
        <v>0.18322619230583026</v>
      </c>
      <c r="E601" s="114">
        <f t="shared" si="207"/>
        <v>4.9417611731069705E-2</v>
      </c>
      <c r="F601" s="114">
        <f t="shared" si="207"/>
        <v>0</v>
      </c>
      <c r="G601" s="114">
        <f t="shared" si="207"/>
        <v>0.12121918148937449</v>
      </c>
      <c r="H601" s="115">
        <f t="shared" si="207"/>
        <v>3.1557358995870997E-5</v>
      </c>
      <c r="I601" s="116">
        <f t="shared" si="207"/>
        <v>1</v>
      </c>
      <c r="K601" s="81" t="s">
        <v>87</v>
      </c>
      <c r="L601" s="82">
        <f>L600/$S600</f>
        <v>0.35308798799963964</v>
      </c>
      <c r="M601" s="82">
        <f t="shared" ref="M601:S601" si="208">M600/$S600</f>
        <v>1.2668747351891153E-2</v>
      </c>
      <c r="N601" s="82">
        <f t="shared" si="208"/>
        <v>0.10372333678768494</v>
      </c>
      <c r="O601" s="82">
        <f t="shared" si="208"/>
        <v>2.7975037413150959E-2</v>
      </c>
      <c r="P601" s="82">
        <f t="shared" si="208"/>
        <v>0.43390551600528748</v>
      </c>
      <c r="Q601" s="82">
        <f t="shared" si="208"/>
        <v>6.8621509995488869E-2</v>
      </c>
      <c r="R601" s="83">
        <f t="shared" si="208"/>
        <v>1.7864446857003494E-5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365.14359458291335</v>
      </c>
      <c r="C605" s="39">
        <v>0</v>
      </c>
      <c r="D605" s="39">
        <v>15.381831544141276</v>
      </c>
      <c r="E605" s="39">
        <v>0</v>
      </c>
      <c r="F605" s="235"/>
      <c r="G605" s="39">
        <v>0</v>
      </c>
      <c r="H605" s="40">
        <v>0</v>
      </c>
      <c r="I605" s="41">
        <f>SUM(B605:H605)</f>
        <v>380.52542612705463</v>
      </c>
      <c r="J605" s="1"/>
      <c r="K605" s="88" t="s">
        <v>7</v>
      </c>
      <c r="L605" s="39">
        <v>365.14359458291335</v>
      </c>
      <c r="M605" s="39">
        <v>0</v>
      </c>
      <c r="N605" s="39">
        <v>15.381831544141276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380.52542612705463</v>
      </c>
      <c r="U605" s="91" t="s">
        <v>7</v>
      </c>
      <c r="V605" s="92">
        <v>365.14359458291335</v>
      </c>
      <c r="W605" s="92">
        <v>15.228388111333651</v>
      </c>
      <c r="X605" s="92">
        <v>0.15344343280762482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380.52542612705463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296.01370613499256</v>
      </c>
      <c r="C606" s="46">
        <v>0</v>
      </c>
      <c r="D606" s="46">
        <v>17.917393251541885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313.93109938653447</v>
      </c>
      <c r="J606" s="1"/>
      <c r="K606" s="49" t="s">
        <v>8</v>
      </c>
      <c r="L606" s="50">
        <v>296.01370613499256</v>
      </c>
      <c r="M606" s="50">
        <v>0</v>
      </c>
      <c r="N606" s="50">
        <v>17.917393251541885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313.93109938653447</v>
      </c>
      <c r="U606" s="96" t="s">
        <v>8</v>
      </c>
      <c r="V606" s="97">
        <v>296.01370613499256</v>
      </c>
      <c r="W606" s="97">
        <v>16.127433388098844</v>
      </c>
      <c r="X606" s="97">
        <v>1.7899598634430418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313.93109938653441</v>
      </c>
      <c r="AG606" s="16" t="str">
        <f t="shared" ref="AG606:AG626" si="212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585.2108828062959</v>
      </c>
      <c r="C607" s="43">
        <v>0</v>
      </c>
      <c r="D607" s="43">
        <v>47.530492434301252</v>
      </c>
      <c r="E607" s="43">
        <v>0</v>
      </c>
      <c r="F607" s="236"/>
      <c r="G607" s="43">
        <v>0</v>
      </c>
      <c r="H607" s="53">
        <v>0</v>
      </c>
      <c r="I607" s="41">
        <f t="shared" si="209"/>
        <v>632.74137524059711</v>
      </c>
      <c r="J607" s="1"/>
      <c r="K607" s="54" t="s">
        <v>10</v>
      </c>
      <c r="L607" s="43">
        <v>585.2108828062959</v>
      </c>
      <c r="M607" s="43">
        <v>0</v>
      </c>
      <c r="N607" s="43">
        <v>47.530492434301252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632.74137524059711</v>
      </c>
      <c r="U607" s="155" t="s">
        <v>10</v>
      </c>
      <c r="V607" s="92">
        <v>585.2108828062959</v>
      </c>
      <c r="W607" s="92">
        <v>46.872793306238307</v>
      </c>
      <c r="X607" s="92">
        <v>0.65769912806293229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632.74137524059722</v>
      </c>
      <c r="AG607" s="16" t="str">
        <f t="shared" si="212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163.35036351169529</v>
      </c>
      <c r="C609" s="43">
        <v>0</v>
      </c>
      <c r="D609" s="43">
        <v>19.803783924039756</v>
      </c>
      <c r="E609" s="43">
        <v>0</v>
      </c>
      <c r="F609" s="236"/>
      <c r="G609" s="43">
        <v>0</v>
      </c>
      <c r="H609" s="53">
        <v>0</v>
      </c>
      <c r="I609" s="41">
        <f t="shared" si="209"/>
        <v>183.15414743573504</v>
      </c>
      <c r="J609" s="1"/>
      <c r="K609" s="54" t="s">
        <v>16</v>
      </c>
      <c r="L609" s="43">
        <v>163.35036351169529</v>
      </c>
      <c r="M609" s="43">
        <v>0</v>
      </c>
      <c r="N609" s="43">
        <v>19.803783924039756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183.15414743573504</v>
      </c>
      <c r="U609" s="155" t="s">
        <v>16</v>
      </c>
      <c r="V609" s="92">
        <v>163.35036351169529</v>
      </c>
      <c r="W609" s="92">
        <v>19.803783924039756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183.15414743573504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40927.947712691799</v>
      </c>
      <c r="C610" s="46">
        <v>0</v>
      </c>
      <c r="D610" s="46">
        <v>4932.0864365024099</v>
      </c>
      <c r="E610" s="46">
        <v>0</v>
      </c>
      <c r="F610" s="236"/>
      <c r="G610" s="46">
        <v>0</v>
      </c>
      <c r="H610" s="47">
        <v>0</v>
      </c>
      <c r="I610" s="48">
        <f t="shared" si="209"/>
        <v>45860.034149194209</v>
      </c>
      <c r="J610" s="1"/>
      <c r="K610" s="49" t="s">
        <v>15</v>
      </c>
      <c r="L610" s="50">
        <v>40927.947712691799</v>
      </c>
      <c r="M610" s="50">
        <v>0</v>
      </c>
      <c r="N610" s="50">
        <v>4932.0864365024099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45860.034149194209</v>
      </c>
      <c r="U610" s="96" t="s">
        <v>15</v>
      </c>
      <c r="V610" s="97">
        <v>40927.947712691799</v>
      </c>
      <c r="W610" s="97">
        <v>4932.0864365024099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45860.034149194209</v>
      </c>
      <c r="AG610" s="16" t="str">
        <f t="shared" si="212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80218.27706048009</v>
      </c>
      <c r="Q611" s="43">
        <v>0</v>
      </c>
      <c r="R611" s="44">
        <v>0</v>
      </c>
      <c r="S611" s="45">
        <f t="shared" si="210"/>
        <v>80218.27706048009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80218.27706048009</v>
      </c>
      <c r="AF611" s="126">
        <f t="shared" si="211"/>
        <v>80218.27706048009</v>
      </c>
      <c r="AG611" s="16" t="str">
        <f t="shared" si="212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37338.405622128921</v>
      </c>
      <c r="Q612" s="50">
        <v>0</v>
      </c>
      <c r="R612" s="51">
        <v>0</v>
      </c>
      <c r="S612" s="52">
        <f t="shared" si="210"/>
        <v>37338.405622128921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37338.405622128921</v>
      </c>
      <c r="AF612" s="99">
        <f t="shared" si="211"/>
        <v>37338.405622128921</v>
      </c>
      <c r="AG612" s="16" t="str">
        <f t="shared" si="212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1129.187355423978</v>
      </c>
      <c r="C614" s="46">
        <v>0</v>
      </c>
      <c r="D614" s="46">
        <v>154.14044855765252</v>
      </c>
      <c r="E614" s="46">
        <v>0</v>
      </c>
      <c r="F614" s="236"/>
      <c r="G614" s="46">
        <v>0</v>
      </c>
      <c r="H614" s="47">
        <v>0</v>
      </c>
      <c r="I614" s="48">
        <f t="shared" si="209"/>
        <v>1283.3278039816305</v>
      </c>
      <c r="J614" s="1"/>
      <c r="K614" s="49" t="s">
        <v>17</v>
      </c>
      <c r="L614" s="50">
        <v>1129.187355423978</v>
      </c>
      <c r="M614" s="50">
        <v>0</v>
      </c>
      <c r="N614" s="50">
        <v>154.14044855765252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1283.3278039816305</v>
      </c>
      <c r="U614" s="96" t="s">
        <v>17</v>
      </c>
      <c r="V614" s="97">
        <v>1129.187355423978</v>
      </c>
      <c r="W614" s="97">
        <v>143.48533156164802</v>
      </c>
      <c r="X614" s="97">
        <v>10.655116996004484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1283.3278039816305</v>
      </c>
      <c r="AG614" s="16" t="str">
        <f t="shared" si="212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52233.035862534962</v>
      </c>
      <c r="C615" s="43">
        <v>0</v>
      </c>
      <c r="D615" s="43">
        <v>7610.7510423977246</v>
      </c>
      <c r="E615" s="43">
        <v>0</v>
      </c>
      <c r="F615" s="236"/>
      <c r="G615" s="43">
        <v>0</v>
      </c>
      <c r="H615" s="53">
        <v>0</v>
      </c>
      <c r="I615" s="41">
        <f t="shared" si="209"/>
        <v>59843.786904932684</v>
      </c>
      <c r="J615" s="1"/>
      <c r="K615" s="54" t="s">
        <v>19</v>
      </c>
      <c r="L615" s="43">
        <v>52233.035862534962</v>
      </c>
      <c r="M615" s="43">
        <v>0</v>
      </c>
      <c r="N615" s="43">
        <v>7610.7510423977246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59843.786904932684</v>
      </c>
      <c r="U615" s="100" t="s">
        <v>19</v>
      </c>
      <c r="V615" s="92">
        <v>52233.035862534962</v>
      </c>
      <c r="W615" s="92">
        <v>7164.5076731273548</v>
      </c>
      <c r="X615" s="92">
        <v>446.2433692703695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59843.786904932691</v>
      </c>
      <c r="AG615" s="16" t="str">
        <f t="shared" si="212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10506.200605782969</v>
      </c>
      <c r="C616" s="46">
        <v>0</v>
      </c>
      <c r="D616" s="46">
        <v>16237.184641604859</v>
      </c>
      <c r="E616" s="46">
        <v>26234.023434504677</v>
      </c>
      <c r="F616" s="236"/>
      <c r="G616" s="46">
        <v>10559.581663137531</v>
      </c>
      <c r="H616" s="47">
        <v>0</v>
      </c>
      <c r="I616" s="48">
        <f t="shared" si="209"/>
        <v>63536.990345030033</v>
      </c>
      <c r="J616" s="1"/>
      <c r="K616" s="49" t="s">
        <v>27</v>
      </c>
      <c r="L616" s="50">
        <v>10506.200605782969</v>
      </c>
      <c r="M616" s="50">
        <v>0</v>
      </c>
      <c r="N616" s="50">
        <v>16237.184641604859</v>
      </c>
      <c r="O616" s="50">
        <v>26234.023434504677</v>
      </c>
      <c r="P616" s="50">
        <v>0</v>
      </c>
      <c r="Q616" s="50">
        <v>10559.581663137531</v>
      </c>
      <c r="R616" s="51">
        <v>0</v>
      </c>
      <c r="S616" s="52">
        <f t="shared" si="210"/>
        <v>63536.990345030033</v>
      </c>
      <c r="U616" s="96" t="s">
        <v>27</v>
      </c>
      <c r="V616" s="97">
        <v>10506.200605782969</v>
      </c>
      <c r="W616" s="97">
        <v>10225.504476057024</v>
      </c>
      <c r="X616" s="97">
        <v>6011.6801655478366</v>
      </c>
      <c r="Y616" s="97">
        <v>7453.6291619059466</v>
      </c>
      <c r="Z616" s="97">
        <v>7834.7172415595414</v>
      </c>
      <c r="AA616" s="97">
        <v>2336.7463466645468</v>
      </c>
      <c r="AB616" s="97">
        <v>6152.7414668567963</v>
      </c>
      <c r="AC616" s="97">
        <v>4406.8401962807338</v>
      </c>
      <c r="AD616" s="97">
        <v>8608.9306843746435</v>
      </c>
      <c r="AE616" s="97">
        <v>0</v>
      </c>
      <c r="AF616" s="99">
        <f t="shared" si="211"/>
        <v>63536.990345030041</v>
      </c>
      <c r="AG616" s="16" t="str">
        <f t="shared" si="212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27142.939000912083</v>
      </c>
      <c r="C617" s="43">
        <v>0</v>
      </c>
      <c r="D617" s="43">
        <v>4108.1248316713118</v>
      </c>
      <c r="E617" s="43">
        <v>0</v>
      </c>
      <c r="F617" s="236"/>
      <c r="G617" s="43">
        <v>0</v>
      </c>
      <c r="H617" s="53">
        <v>0</v>
      </c>
      <c r="I617" s="41">
        <f t="shared" si="209"/>
        <v>31251.063832583393</v>
      </c>
      <c r="J617" s="1"/>
      <c r="K617" s="54" t="s">
        <v>26</v>
      </c>
      <c r="L617" s="43">
        <v>27142.939000912083</v>
      </c>
      <c r="M617" s="43">
        <v>0</v>
      </c>
      <c r="N617" s="43">
        <v>4108.1248316713118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31251.063832583393</v>
      </c>
      <c r="U617" s="157" t="s">
        <v>26</v>
      </c>
      <c r="V617" s="92">
        <v>27142.939000912083</v>
      </c>
      <c r="W617" s="92">
        <v>4108.1248316713118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31251.063832583393</v>
      </c>
      <c r="AG617" s="16" t="str">
        <f t="shared" si="212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58166.037723849935</v>
      </c>
      <c r="C618" s="46">
        <v>0</v>
      </c>
      <c r="D618" s="46">
        <v>5359.9151155261152</v>
      </c>
      <c r="E618" s="46">
        <v>0</v>
      </c>
      <c r="F618" s="236"/>
      <c r="G618" s="46">
        <v>0</v>
      </c>
      <c r="H618" s="47">
        <v>0</v>
      </c>
      <c r="I618" s="48">
        <f t="shared" si="209"/>
        <v>63525.952839376048</v>
      </c>
      <c r="J618" s="1"/>
      <c r="K618" s="49" t="s">
        <v>23</v>
      </c>
      <c r="L618" s="50">
        <v>58166.037723849935</v>
      </c>
      <c r="M618" s="50">
        <v>0</v>
      </c>
      <c r="N618" s="50">
        <v>5359.9151155261152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63525.952839376048</v>
      </c>
      <c r="U618" s="96" t="s">
        <v>23</v>
      </c>
      <c r="V618" s="97">
        <v>58166.037723849935</v>
      </c>
      <c r="W618" s="97">
        <v>4949.3796942762228</v>
      </c>
      <c r="X618" s="97">
        <v>410.53542124989275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63525.952839376048</v>
      </c>
      <c r="AG618" s="16" t="str">
        <f t="shared" si="212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12589.774299894294</v>
      </c>
      <c r="C619" s="43">
        <v>0</v>
      </c>
      <c r="D619" s="43">
        <v>2630.0721293830929</v>
      </c>
      <c r="E619" s="43">
        <v>0</v>
      </c>
      <c r="F619" s="236"/>
      <c r="G619" s="43">
        <v>0</v>
      </c>
      <c r="H619" s="53">
        <v>0</v>
      </c>
      <c r="I619" s="41">
        <f t="shared" si="209"/>
        <v>15219.846429277386</v>
      </c>
      <c r="J619" s="1"/>
      <c r="K619" s="54" t="s">
        <v>24</v>
      </c>
      <c r="L619" s="43">
        <v>12589.774299894294</v>
      </c>
      <c r="M619" s="43">
        <v>0</v>
      </c>
      <c r="N619" s="43">
        <v>2630.0721293830929</v>
      </c>
      <c r="O619" s="43">
        <v>0</v>
      </c>
      <c r="P619" s="43">
        <v>6770.9826170953802</v>
      </c>
      <c r="Q619" s="43">
        <v>0</v>
      </c>
      <c r="R619" s="44">
        <v>0</v>
      </c>
      <c r="S619" s="45">
        <f t="shared" si="210"/>
        <v>21990.829046372768</v>
      </c>
      <c r="U619" s="157" t="s">
        <v>24</v>
      </c>
      <c r="V619" s="92">
        <v>12589.774299894294</v>
      </c>
      <c r="W619" s="92">
        <v>2618.5133298150922</v>
      </c>
      <c r="X619" s="92">
        <v>11.558799568001032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6770.9826170953802</v>
      </c>
      <c r="AF619" s="126">
        <f t="shared" si="211"/>
        <v>21990.829046372768</v>
      </c>
      <c r="AG619" s="16" t="str">
        <f t="shared" si="212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4906.0731124712484</v>
      </c>
      <c r="C621" s="43">
        <v>0</v>
      </c>
      <c r="D621" s="43">
        <v>4261.417489688085</v>
      </c>
      <c r="E621" s="43">
        <v>0</v>
      </c>
      <c r="F621" s="236"/>
      <c r="G621" s="43">
        <v>0</v>
      </c>
      <c r="H621" s="53">
        <v>0</v>
      </c>
      <c r="I621" s="41">
        <f t="shared" si="209"/>
        <v>9167.4906021593342</v>
      </c>
      <c r="J621" s="1"/>
      <c r="K621" s="55" t="s">
        <v>66</v>
      </c>
      <c r="L621" s="43">
        <v>4906.0731124712484</v>
      </c>
      <c r="M621" s="43">
        <v>0</v>
      </c>
      <c r="N621" s="43">
        <v>4261.417489688085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9167.4906021593342</v>
      </c>
      <c r="U621" s="158" t="s">
        <v>66</v>
      </c>
      <c r="V621" s="92">
        <v>4906.0731124712484</v>
      </c>
      <c r="W621" s="92">
        <v>4261.417489688085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9167.4906021593342</v>
      </c>
      <c r="AG621" s="16" t="str">
        <f t="shared" si="212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4901.6731124712487</v>
      </c>
      <c r="C622" s="56">
        <v>0</v>
      </c>
      <c r="D622" s="56">
        <v>4261.417489688085</v>
      </c>
      <c r="E622" s="56">
        <v>0</v>
      </c>
      <c r="F622" s="236"/>
      <c r="G622" s="56">
        <v>0</v>
      </c>
      <c r="H622" s="57">
        <v>0</v>
      </c>
      <c r="I622" s="58">
        <f t="shared" si="209"/>
        <v>9163.0906021593328</v>
      </c>
      <c r="J622" s="1"/>
      <c r="K622" s="59" t="s">
        <v>25</v>
      </c>
      <c r="L622" s="60">
        <v>4901.6731124712487</v>
      </c>
      <c r="M622" s="60">
        <v>0</v>
      </c>
      <c r="N622" s="60">
        <v>4261.417489688085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9163.0906021593328</v>
      </c>
      <c r="U622" s="159" t="s">
        <v>135</v>
      </c>
      <c r="V622" s="97">
        <v>4901.6731124712487</v>
      </c>
      <c r="W622" s="97">
        <v>4261.417489688085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9163.0906021593328</v>
      </c>
      <c r="AG622" s="127" t="str">
        <f t="shared" si="212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4.4000000000000004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4.4000000000000004</v>
      </c>
      <c r="J625" s="1"/>
      <c r="K625" s="72" t="s">
        <v>11</v>
      </c>
      <c r="L625" s="69">
        <v>4.4000000000000004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4.4000000000000004</v>
      </c>
      <c r="U625" s="161" t="s">
        <v>11</v>
      </c>
      <c r="V625" s="92">
        <v>4.4000000000000004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4.4000000000000004</v>
      </c>
      <c r="AG625" s="127" t="str">
        <f t="shared" si="212"/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209010.91422059719</v>
      </c>
      <c r="C626" s="75">
        <f t="shared" ref="C626:H626" si="213">SUM(C605:C621)</f>
        <v>0</v>
      </c>
      <c r="D626" s="75">
        <f t="shared" si="213"/>
        <v>45394.325636485271</v>
      </c>
      <c r="E626" s="75">
        <f t="shared" si="213"/>
        <v>26234.023434504677</v>
      </c>
      <c r="F626" s="75">
        <f t="shared" si="213"/>
        <v>0</v>
      </c>
      <c r="G626" s="75">
        <f t="shared" si="213"/>
        <v>10559.581663137531</v>
      </c>
      <c r="H626" s="76">
        <f t="shared" si="213"/>
        <v>0</v>
      </c>
      <c r="I626" s="41">
        <f t="shared" si="209"/>
        <v>291198.84495472466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209010.91422059719</v>
      </c>
      <c r="M626" s="75">
        <f t="shared" ref="M626:R626" si="214">SUM(M605:M621)</f>
        <v>0</v>
      </c>
      <c r="N626" s="75">
        <f t="shared" si="214"/>
        <v>45394.325636485271</v>
      </c>
      <c r="O626" s="75">
        <f t="shared" si="214"/>
        <v>26234.023434504677</v>
      </c>
      <c r="P626" s="75">
        <f t="shared" si="214"/>
        <v>124327.66529970439</v>
      </c>
      <c r="Q626" s="75">
        <f t="shared" si="214"/>
        <v>10559.581663137531</v>
      </c>
      <c r="R626" s="76">
        <f t="shared" si="214"/>
        <v>0</v>
      </c>
      <c r="S626" s="78">
        <f t="shared" si="210"/>
        <v>415526.51025442907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209010.91422059719</v>
      </c>
      <c r="W626" s="111">
        <f t="shared" ref="W626:AE626" si="215">SUM(W605:W621)</f>
        <v>38501.051661428864</v>
      </c>
      <c r="X626" s="111">
        <f t="shared" si="215"/>
        <v>6893.2739750564169</v>
      </c>
      <c r="Y626" s="111">
        <f t="shared" si="215"/>
        <v>7453.6291619059466</v>
      </c>
      <c r="Z626" s="111">
        <f t="shared" si="215"/>
        <v>7834.7172415595414</v>
      </c>
      <c r="AA626" s="111">
        <f t="shared" si="215"/>
        <v>2336.7463466645468</v>
      </c>
      <c r="AB626" s="111">
        <f t="shared" si="215"/>
        <v>6152.7414668567963</v>
      </c>
      <c r="AC626" s="111">
        <f t="shared" si="215"/>
        <v>4406.8401962807338</v>
      </c>
      <c r="AD626" s="112">
        <f t="shared" si="215"/>
        <v>8608.9306843746435</v>
      </c>
      <c r="AE626" s="128">
        <f t="shared" si="215"/>
        <v>124327.66529970439</v>
      </c>
      <c r="AF626" s="113">
        <f>SUM(V626:AE626)</f>
        <v>415526.51025442907</v>
      </c>
      <c r="AG626" s="5" t="str">
        <f t="shared" si="212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0.71776010736956741</v>
      </c>
      <c r="C627" s="114">
        <f t="shared" ref="C627:I627" si="216">C626/$I626</f>
        <v>0</v>
      </c>
      <c r="D627" s="114">
        <f t="shared" si="216"/>
        <v>0.15588772559706801</v>
      </c>
      <c r="E627" s="114">
        <f t="shared" si="216"/>
        <v>9.008972353095536E-2</v>
      </c>
      <c r="F627" s="114">
        <f t="shared" si="216"/>
        <v>0</v>
      </c>
      <c r="G627" s="114">
        <f t="shared" si="216"/>
        <v>3.6262443502409238E-2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0.50300259805955272</v>
      </c>
      <c r="M627" s="82">
        <f t="shared" ref="M627:S627" si="217">M626/$S626</f>
        <v>0</v>
      </c>
      <c r="N627" s="82">
        <f t="shared" si="217"/>
        <v>0.10924531772639509</v>
      </c>
      <c r="O627" s="82">
        <f t="shared" si="217"/>
        <v>6.3134415704166377E-2</v>
      </c>
      <c r="P627" s="82">
        <f t="shared" si="217"/>
        <v>0.29920513428512152</v>
      </c>
      <c r="Q627" s="82">
        <f t="shared" si="217"/>
        <v>2.5412534224764249E-2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0.50300259805955272</v>
      </c>
      <c r="W627" s="118">
        <f t="shared" ref="W627:AF627" si="218">W626/$AF626</f>
        <v>9.265606576546577E-2</v>
      </c>
      <c r="X627" s="118">
        <f t="shared" si="218"/>
        <v>1.6589251960929349E-2</v>
      </c>
      <c r="Y627" s="118">
        <f t="shared" si="218"/>
        <v>1.7937794528060436E-2</v>
      </c>
      <c r="Z627" s="118">
        <f t="shared" si="218"/>
        <v>1.8854915506503551E-2</v>
      </c>
      <c r="AA627" s="118">
        <f t="shared" si="218"/>
        <v>5.623579456419627E-3</v>
      </c>
      <c r="AB627" s="118">
        <f t="shared" si="218"/>
        <v>1.4807097297088073E-2</v>
      </c>
      <c r="AC627" s="118">
        <f t="shared" si="218"/>
        <v>1.0605436927676173E-2</v>
      </c>
      <c r="AD627" s="118">
        <f t="shared" si="218"/>
        <v>2.0718126213182763E-2</v>
      </c>
      <c r="AE627" s="118">
        <f t="shared" si="218"/>
        <v>0.29920513428512152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+IF(ABS(AF626-S626)&gt;0.01,AF626-S626,"")</f>
        <v/>
      </c>
    </row>
    <row r="631" spans="1:60" ht="15">
      <c r="A631" s="24" t="s">
        <v>7</v>
      </c>
      <c r="B631" s="39">
        <v>1.1468443199749039</v>
      </c>
      <c r="C631" s="39">
        <v>0</v>
      </c>
      <c r="D631" s="39">
        <v>1.433912829112818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2.5807571490877219</v>
      </c>
      <c r="J631" s="1"/>
      <c r="K631" s="88" t="s">
        <v>7</v>
      </c>
      <c r="L631" s="39">
        <v>1.1468443199749039</v>
      </c>
      <c r="M631" s="39">
        <v>0</v>
      </c>
      <c r="N631" s="39">
        <v>1.433912829112818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2.5807571490877219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12.866980229845153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12.866980229845153</v>
      </c>
      <c r="J632" s="1"/>
      <c r="K632" s="49" t="s">
        <v>8</v>
      </c>
      <c r="L632" s="50">
        <v>12.866980229845153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12.866980229845153</v>
      </c>
    </row>
    <row r="633" spans="1:60" ht="15">
      <c r="A633" s="26" t="s">
        <v>10</v>
      </c>
      <c r="B633" s="43">
        <v>14.570255456610768</v>
      </c>
      <c r="C633" s="43">
        <v>0</v>
      </c>
      <c r="D633" s="43">
        <v>4.6675018391120142E-2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14.616930475001888</v>
      </c>
      <c r="J633" s="1"/>
      <c r="K633" s="54" t="s">
        <v>10</v>
      </c>
      <c r="L633" s="43">
        <v>14.570255456610768</v>
      </c>
      <c r="M633" s="43">
        <v>0</v>
      </c>
      <c r="N633" s="43">
        <v>4.6675018391120142E-2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14.616930475001888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330.13650169658439</v>
      </c>
      <c r="C635" s="43">
        <v>1.4268706525538128</v>
      </c>
      <c r="D635" s="43">
        <v>26.60231011112781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358.165682460266</v>
      </c>
      <c r="J635" s="1"/>
      <c r="K635" s="54" t="s">
        <v>16</v>
      </c>
      <c r="L635" s="43">
        <v>330.13650169658439</v>
      </c>
      <c r="M635" s="43">
        <v>1.4268706525538128</v>
      </c>
      <c r="N635" s="43">
        <v>26.60231011112781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358.165682460266</v>
      </c>
    </row>
    <row r="636" spans="1:60" ht="15">
      <c r="A636" s="25" t="s">
        <v>15</v>
      </c>
      <c r="B636" s="46">
        <v>42.656971754432071</v>
      </c>
      <c r="C636" s="46">
        <v>0.96267427937595917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43.619646033808031</v>
      </c>
      <c r="J636" s="1"/>
      <c r="K636" s="49" t="s">
        <v>15</v>
      </c>
      <c r="L636" s="50">
        <v>42.656971754432071</v>
      </c>
      <c r="M636" s="50">
        <v>0.96267427937595917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43.619646033808031</v>
      </c>
    </row>
    <row r="637" spans="1:60" ht="15">
      <c r="A637" s="26" t="s">
        <v>60</v>
      </c>
      <c r="B637" s="43">
        <v>0</v>
      </c>
      <c r="C637" s="43">
        <v>4.7032898290858443</v>
      </c>
      <c r="D637" s="43">
        <v>0</v>
      </c>
      <c r="E637" s="43">
        <v>228.27727942438432</v>
      </c>
      <c r="F637" s="43">
        <v>9015.3042953982585</v>
      </c>
      <c r="G637" s="43">
        <v>0</v>
      </c>
      <c r="H637" s="53">
        <v>0</v>
      </c>
      <c r="I637" s="41">
        <f t="shared" si="219"/>
        <v>9248.2848646517286</v>
      </c>
      <c r="J637" s="1"/>
      <c r="K637" s="54" t="s">
        <v>60</v>
      </c>
      <c r="L637" s="43">
        <v>0</v>
      </c>
      <c r="M637" s="43">
        <v>4.7032898290858443</v>
      </c>
      <c r="N637" s="43">
        <v>0</v>
      </c>
      <c r="O637" s="43">
        <v>228.27727942438432</v>
      </c>
      <c r="P637" s="43">
        <v>9015.3042953982585</v>
      </c>
      <c r="Q637" s="43">
        <v>0</v>
      </c>
      <c r="R637" s="44">
        <v>0</v>
      </c>
      <c r="S637" s="45">
        <f t="shared" si="220"/>
        <v>9248.2848646517286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177.81720468842042</v>
      </c>
      <c r="F638" s="46">
        <v>0</v>
      </c>
      <c r="G638" s="46">
        <v>0</v>
      </c>
      <c r="H638" s="47">
        <v>0</v>
      </c>
      <c r="I638" s="48">
        <f t="shared" si="219"/>
        <v>177.81720468842042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177.81720468842042</v>
      </c>
      <c r="P638" s="50">
        <v>0</v>
      </c>
      <c r="Q638" s="50">
        <v>0</v>
      </c>
      <c r="R638" s="51">
        <v>0</v>
      </c>
      <c r="S638" s="52">
        <f t="shared" si="220"/>
        <v>177.81720468842042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126.95378210248619</v>
      </c>
      <c r="C640" s="46">
        <v>0</v>
      </c>
      <c r="D640" s="46">
        <v>0.61461268715820905</v>
      </c>
      <c r="E640" s="46">
        <v>3.7397419490302943</v>
      </c>
      <c r="F640" s="46">
        <v>0</v>
      </c>
      <c r="G640" s="46">
        <v>0</v>
      </c>
      <c r="H640" s="47">
        <v>0</v>
      </c>
      <c r="I640" s="48">
        <f t="shared" si="219"/>
        <v>131.3081367386747</v>
      </c>
      <c r="J640" s="1"/>
      <c r="K640" s="49" t="s">
        <v>17</v>
      </c>
      <c r="L640" s="50">
        <v>126.95378210248619</v>
      </c>
      <c r="M640" s="50">
        <v>0</v>
      </c>
      <c r="N640" s="50">
        <v>0.61461268715820905</v>
      </c>
      <c r="O640" s="50">
        <v>3.7397419490302943</v>
      </c>
      <c r="P640" s="50">
        <v>0</v>
      </c>
      <c r="Q640" s="50">
        <v>0</v>
      </c>
      <c r="R640" s="51">
        <v>0</v>
      </c>
      <c r="S640" s="52">
        <f t="shared" si="220"/>
        <v>131.3081367386747</v>
      </c>
    </row>
    <row r="641" spans="1:45" ht="15">
      <c r="A641" s="26" t="s">
        <v>19</v>
      </c>
      <c r="B641" s="43">
        <v>403.71419064583358</v>
      </c>
      <c r="C641" s="43">
        <v>0</v>
      </c>
      <c r="D641" s="43">
        <v>104.34249088588142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508.05668153171501</v>
      </c>
      <c r="J641" s="1"/>
      <c r="K641" s="54" t="s">
        <v>19</v>
      </c>
      <c r="L641" s="43">
        <v>403.71419064583358</v>
      </c>
      <c r="M641" s="43">
        <v>0</v>
      </c>
      <c r="N641" s="43">
        <v>104.34249088588142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508.05668153171501</v>
      </c>
    </row>
    <row r="642" spans="1:45" ht="15">
      <c r="A642" s="25" t="s">
        <v>27</v>
      </c>
      <c r="B642" s="46">
        <v>1289.5324904336933</v>
      </c>
      <c r="C642" s="46">
        <v>1.6755198271993059</v>
      </c>
      <c r="D642" s="46">
        <v>26.673078461279278</v>
      </c>
      <c r="E642" s="46">
        <v>2142.7992124033331</v>
      </c>
      <c r="F642" s="46">
        <v>0</v>
      </c>
      <c r="G642" s="46">
        <v>722.5952934665745</v>
      </c>
      <c r="H642" s="47">
        <v>10.138005591419876</v>
      </c>
      <c r="I642" s="48">
        <f t="shared" si="219"/>
        <v>4193.4136001834995</v>
      </c>
      <c r="J642" s="1"/>
      <c r="K642" s="49" t="s">
        <v>27</v>
      </c>
      <c r="L642" s="50">
        <v>1289.5324904336933</v>
      </c>
      <c r="M642" s="50">
        <v>1.6755198271993059</v>
      </c>
      <c r="N642" s="50">
        <v>26.673078461279278</v>
      </c>
      <c r="O642" s="50">
        <v>2142.7992124033331</v>
      </c>
      <c r="P642" s="50">
        <v>0</v>
      </c>
      <c r="Q642" s="50">
        <v>722.5952934665745</v>
      </c>
      <c r="R642" s="51">
        <v>10.138005591419876</v>
      </c>
      <c r="S642" s="52">
        <f t="shared" si="220"/>
        <v>4193.4136001834995</v>
      </c>
    </row>
    <row r="643" spans="1:45" ht="15">
      <c r="A643" s="26" t="s">
        <v>26</v>
      </c>
      <c r="B643" s="43">
        <v>444.31404196714573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444.31404196714573</v>
      </c>
      <c r="J643" s="1"/>
      <c r="K643" s="54" t="s">
        <v>26</v>
      </c>
      <c r="L643" s="43">
        <v>444.31404196714573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444.31404196714573</v>
      </c>
    </row>
    <row r="644" spans="1:45" ht="15">
      <c r="A644" s="25" t="s">
        <v>23</v>
      </c>
      <c r="B644" s="46">
        <v>2480.1160987732205</v>
      </c>
      <c r="C644" s="46">
        <v>112.34084183152984</v>
      </c>
      <c r="D644" s="46">
        <v>1412.1969478632745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4004.6538884680249</v>
      </c>
      <c r="J644" s="1"/>
      <c r="K644" s="49" t="s">
        <v>23</v>
      </c>
      <c r="L644" s="50">
        <v>2480.1160987732205</v>
      </c>
      <c r="M644" s="50">
        <v>112.34084183152984</v>
      </c>
      <c r="N644" s="50">
        <v>1412.1969478632745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4004.6538884680249</v>
      </c>
    </row>
    <row r="645" spans="1:45" ht="15">
      <c r="A645" s="26" t="s">
        <v>24</v>
      </c>
      <c r="B645" s="43">
        <v>3236.2538999635622</v>
      </c>
      <c r="C645" s="43">
        <v>0</v>
      </c>
      <c r="D645" s="43">
        <v>29.828825670034313</v>
      </c>
      <c r="E645" s="43">
        <v>14.951189490477667</v>
      </c>
      <c r="F645" s="43">
        <v>620.28803402245342</v>
      </c>
      <c r="G645" s="43">
        <v>0</v>
      </c>
      <c r="H645" s="53">
        <v>0</v>
      </c>
      <c r="I645" s="41">
        <f t="shared" si="219"/>
        <v>3901.3219491465275</v>
      </c>
      <c r="J645" s="1"/>
      <c r="K645" s="54" t="s">
        <v>24</v>
      </c>
      <c r="L645" s="43">
        <v>3236.2538999635622</v>
      </c>
      <c r="M645" s="43">
        <v>0</v>
      </c>
      <c r="N645" s="43">
        <v>29.828825670034313</v>
      </c>
      <c r="O645" s="43">
        <v>14.951189490477667</v>
      </c>
      <c r="P645" s="43">
        <v>620.28803402245342</v>
      </c>
      <c r="Q645" s="43">
        <v>0</v>
      </c>
      <c r="R645" s="44">
        <v>0</v>
      </c>
      <c r="S645" s="45">
        <f t="shared" si="220"/>
        <v>3901.3219491465275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123.72726986606462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123.72726986606462</v>
      </c>
      <c r="J647" s="1"/>
      <c r="K647" s="55" t="s">
        <v>66</v>
      </c>
      <c r="L647" s="43">
        <v>123.72726986606462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123.72726986606462</v>
      </c>
    </row>
    <row r="648" spans="1:45">
      <c r="A648" s="28" t="s">
        <v>25</v>
      </c>
      <c r="B648" s="56">
        <v>123.72726986606462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123.72726986606462</v>
      </c>
      <c r="J648" s="1"/>
      <c r="K648" s="59" t="s">
        <v>25</v>
      </c>
      <c r="L648" s="60">
        <v>123.72726986606462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123.72726986606462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8505.9893272094541</v>
      </c>
      <c r="C652" s="75">
        <f t="shared" ref="C652:H652" si="221">SUM(C631:C647)</f>
        <v>121.10919641974476</v>
      </c>
      <c r="D652" s="75">
        <f t="shared" si="221"/>
        <v>1601.7388535262596</v>
      </c>
      <c r="E652" s="75">
        <f t="shared" si="221"/>
        <v>2567.5846279556458</v>
      </c>
      <c r="F652" s="75">
        <f t="shared" si="221"/>
        <v>9635.5923294207114</v>
      </c>
      <c r="G652" s="75">
        <f t="shared" si="221"/>
        <v>722.5952934665745</v>
      </c>
      <c r="H652" s="76">
        <f t="shared" si="221"/>
        <v>10.138005591419876</v>
      </c>
      <c r="I652" s="41">
        <f t="shared" si="219"/>
        <v>23164.747633589806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8505.9893272094541</v>
      </c>
      <c r="M652" s="75">
        <f t="shared" ref="M652:R652" si="222">SUM(M631:M647)</f>
        <v>121.10919641974476</v>
      </c>
      <c r="N652" s="75">
        <f t="shared" si="222"/>
        <v>1601.7388535262596</v>
      </c>
      <c r="O652" s="75">
        <f t="shared" si="222"/>
        <v>2567.5846279556458</v>
      </c>
      <c r="P652" s="75">
        <f t="shared" si="222"/>
        <v>9635.5923294207114</v>
      </c>
      <c r="Q652" s="75">
        <f t="shared" si="222"/>
        <v>722.5952934665745</v>
      </c>
      <c r="R652" s="76">
        <f t="shared" si="222"/>
        <v>10.138005591419876</v>
      </c>
      <c r="S652" s="78">
        <f t="shared" si="220"/>
        <v>23164.747633589806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0.36719542391540805</v>
      </c>
      <c r="C653" s="114">
        <f t="shared" ref="C653:I653" si="223">C652/$I652</f>
        <v>5.2281681775859972E-3</v>
      </c>
      <c r="D653" s="114">
        <f t="shared" si="223"/>
        <v>6.9145534363762057E-2</v>
      </c>
      <c r="E653" s="114">
        <f t="shared" si="223"/>
        <v>0.11084017268690403</v>
      </c>
      <c r="F653" s="114">
        <f t="shared" si="223"/>
        <v>0.41595930514039869</v>
      </c>
      <c r="G653" s="114">
        <f t="shared" si="223"/>
        <v>3.1193747710800981E-2</v>
      </c>
      <c r="H653" s="115">
        <f t="shared" si="223"/>
        <v>4.3764800514033505E-4</v>
      </c>
      <c r="I653" s="116">
        <f t="shared" si="223"/>
        <v>1</v>
      </c>
      <c r="K653" s="81" t="s">
        <v>87</v>
      </c>
      <c r="L653" s="82">
        <f>L652/$S652</f>
        <v>0.36719542391540805</v>
      </c>
      <c r="M653" s="82">
        <f t="shared" ref="M653:S653" si="224">M652/$S652</f>
        <v>5.2281681775859972E-3</v>
      </c>
      <c r="N653" s="82">
        <f t="shared" si="224"/>
        <v>6.9145534363762057E-2</v>
      </c>
      <c r="O653" s="82">
        <f t="shared" si="224"/>
        <v>0.11084017268690403</v>
      </c>
      <c r="P653" s="82">
        <f t="shared" si="224"/>
        <v>0.41595930514039869</v>
      </c>
      <c r="Q653" s="82">
        <f t="shared" si="224"/>
        <v>3.1193747710800981E-2</v>
      </c>
      <c r="R653" s="83">
        <f t="shared" si="224"/>
        <v>4.3764800514033505E-4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55" zoomScaleNormal="55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137</v>
      </c>
      <c r="B1" s="201"/>
      <c r="C1" s="201"/>
      <c r="D1" s="201"/>
      <c r="E1" s="201"/>
      <c r="F1" s="201"/>
      <c r="G1" s="201"/>
      <c r="H1" s="201"/>
      <c r="I1" s="202"/>
      <c r="K1" s="209" t="s">
        <v>138</v>
      </c>
      <c r="L1" s="210"/>
      <c r="M1" s="210"/>
      <c r="N1" s="210"/>
      <c r="O1" s="210"/>
      <c r="P1" s="210"/>
      <c r="Q1" s="210"/>
      <c r="R1" s="210"/>
      <c r="S1" s="211"/>
      <c r="U1" s="218" t="s">
        <v>139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1640.748711255668</v>
      </c>
      <c r="C7" s="39">
        <v>3459.4081712958537</v>
      </c>
      <c r="D7" s="39">
        <v>15.479114957983098</v>
      </c>
      <c r="E7" s="39">
        <v>0</v>
      </c>
      <c r="F7" s="39">
        <v>4.7956643709377138</v>
      </c>
      <c r="G7" s="39">
        <v>0</v>
      </c>
      <c r="H7" s="40">
        <v>0</v>
      </c>
      <c r="I7" s="41">
        <f>SUM(B7:H7)</f>
        <v>5120.4316618804423</v>
      </c>
      <c r="J7" s="1"/>
      <c r="K7" s="42" t="s">
        <v>7</v>
      </c>
      <c r="L7" s="43">
        <v>1640.748711255668</v>
      </c>
      <c r="M7" s="43">
        <v>3459.4081712958537</v>
      </c>
      <c r="N7" s="43">
        <v>15.479114957983098</v>
      </c>
      <c r="O7" s="43">
        <v>0</v>
      </c>
      <c r="P7" s="43">
        <v>4.7956643709377138</v>
      </c>
      <c r="Q7" s="43">
        <v>0</v>
      </c>
      <c r="R7" s="44">
        <v>0</v>
      </c>
      <c r="S7" s="45">
        <f>SUM(L7:R7)</f>
        <v>5120.4316618804423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333.43618003204489</v>
      </c>
      <c r="C8" s="46">
        <v>0</v>
      </c>
      <c r="D8" s="46">
        <v>1737.3697495716242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2070.805929603669</v>
      </c>
      <c r="J8" s="1"/>
      <c r="K8" s="49" t="s">
        <v>8</v>
      </c>
      <c r="L8" s="50">
        <v>333.43618003204489</v>
      </c>
      <c r="M8" s="50">
        <v>0</v>
      </c>
      <c r="N8" s="50">
        <v>1737.3697495716242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2070.805929603669</v>
      </c>
      <c r="T8" s="1" t="str">
        <f t="shared" ref="T8:T24" si="2">IF(ABS(S8-I8)&gt;0.01,S8-I8,"")</f>
        <v/>
      </c>
      <c r="U8" s="1"/>
      <c r="X8" s="168" t="s">
        <v>172</v>
      </c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927.7104369895527</v>
      </c>
      <c r="C9" s="43">
        <v>0</v>
      </c>
      <c r="D9" s="43">
        <v>6307.7857162420778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7235.4961532316302</v>
      </c>
      <c r="J9" s="1"/>
      <c r="K9" s="42" t="s">
        <v>10</v>
      </c>
      <c r="L9" s="43">
        <v>927.7104369895527</v>
      </c>
      <c r="M9" s="43">
        <v>0</v>
      </c>
      <c r="N9" s="43">
        <v>6307.7857162420778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7235.4961532316302</v>
      </c>
      <c r="T9" s="1" t="str">
        <f t="shared" si="2"/>
        <v/>
      </c>
      <c r="U9" s="1"/>
      <c r="X9" s="168" t="s">
        <v>172</v>
      </c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621.55765530804956</v>
      </c>
      <c r="D10" s="46">
        <v>1702.7581368492151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2324.3157921572647</v>
      </c>
      <c r="J10" s="1"/>
      <c r="K10" s="49" t="s">
        <v>58</v>
      </c>
      <c r="L10" s="50">
        <v>0</v>
      </c>
      <c r="M10" s="50">
        <v>621.55765530804956</v>
      </c>
      <c r="N10" s="50">
        <v>1702.7581368492151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2324.3157921572647</v>
      </c>
      <c r="T10" s="1" t="str">
        <f t="shared" si="2"/>
        <v/>
      </c>
      <c r="U10" s="1"/>
      <c r="X10" s="168" t="s">
        <v>172</v>
      </c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4587.3856534266624</v>
      </c>
      <c r="C11" s="43">
        <v>1451.7733454740387</v>
      </c>
      <c r="D11" s="43">
        <v>1360.8597760481834</v>
      </c>
      <c r="E11" s="43">
        <v>183.90624651054608</v>
      </c>
      <c r="F11" s="43">
        <v>0</v>
      </c>
      <c r="G11" s="43">
        <v>0</v>
      </c>
      <c r="H11" s="53">
        <v>0</v>
      </c>
      <c r="I11" s="41">
        <f t="shared" si="0"/>
        <v>7583.9250214594304</v>
      </c>
      <c r="J11" s="1"/>
      <c r="K11" s="42" t="s">
        <v>16</v>
      </c>
      <c r="L11" s="43">
        <v>4587.3856534266624</v>
      </c>
      <c r="M11" s="43">
        <v>1451.7733454740387</v>
      </c>
      <c r="N11" s="43">
        <v>1360.8597760481834</v>
      </c>
      <c r="O11" s="43">
        <v>183.90624651054608</v>
      </c>
      <c r="P11" s="43">
        <v>0</v>
      </c>
      <c r="Q11" s="43">
        <v>0</v>
      </c>
      <c r="R11" s="44">
        <v>0</v>
      </c>
      <c r="S11" s="45">
        <f t="shared" si="1"/>
        <v>7583.9250214594304</v>
      </c>
      <c r="T11" s="1" t="str">
        <f t="shared" si="2"/>
        <v/>
      </c>
      <c r="U11" s="1"/>
      <c r="X11" s="168" t="s">
        <v>172</v>
      </c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45376.713781308717</v>
      </c>
      <c r="C12" s="46">
        <v>673.09650908744914</v>
      </c>
      <c r="D12" s="46">
        <v>5259.2618565900902</v>
      </c>
      <c r="E12" s="46">
        <v>86.373374539673975</v>
      </c>
      <c r="F12" s="46">
        <v>0</v>
      </c>
      <c r="G12" s="46">
        <v>0</v>
      </c>
      <c r="H12" s="47">
        <v>0</v>
      </c>
      <c r="I12" s="48">
        <f t="shared" si="0"/>
        <v>51395.445521525937</v>
      </c>
      <c r="J12" s="1"/>
      <c r="K12" s="49" t="s">
        <v>15</v>
      </c>
      <c r="L12" s="50">
        <v>45376.713781308717</v>
      </c>
      <c r="M12" s="50">
        <v>673.09650908744914</v>
      </c>
      <c r="N12" s="50">
        <v>5259.2618565900902</v>
      </c>
      <c r="O12" s="50">
        <v>86.373374539673975</v>
      </c>
      <c r="P12" s="50">
        <v>0</v>
      </c>
      <c r="Q12" s="50">
        <v>0</v>
      </c>
      <c r="R12" s="51">
        <v>0</v>
      </c>
      <c r="S12" s="52">
        <f t="shared" si="1"/>
        <v>51395.445521525937</v>
      </c>
      <c r="T12" s="1" t="str">
        <f t="shared" si="2"/>
        <v/>
      </c>
      <c r="U12" s="1"/>
      <c r="X12" s="168" t="s">
        <v>172</v>
      </c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4.6426964252104757</v>
      </c>
      <c r="D13" s="43">
        <v>5.5039203565278454</v>
      </c>
      <c r="E13" s="43">
        <v>13868.303380873173</v>
      </c>
      <c r="F13" s="43">
        <v>226277.21519429004</v>
      </c>
      <c r="G13" s="43">
        <v>0</v>
      </c>
      <c r="H13" s="53">
        <v>0</v>
      </c>
      <c r="I13" s="41">
        <f t="shared" si="0"/>
        <v>240155.66519194495</v>
      </c>
      <c r="J13" s="1"/>
      <c r="K13" s="54" t="s">
        <v>60</v>
      </c>
      <c r="L13" s="43">
        <v>0</v>
      </c>
      <c r="M13" s="43">
        <v>4.6426964252104757</v>
      </c>
      <c r="N13" s="43">
        <v>5.5039203565278454</v>
      </c>
      <c r="O13" s="43">
        <v>13868.303380873173</v>
      </c>
      <c r="P13" s="43">
        <v>226277.21519429004</v>
      </c>
      <c r="Q13" s="43">
        <v>0</v>
      </c>
      <c r="R13" s="44">
        <v>0</v>
      </c>
      <c r="S13" s="45">
        <f t="shared" si="1"/>
        <v>240155.66519194495</v>
      </c>
      <c r="T13" s="1" t="str">
        <f>IF(ABS(S13-I13)&gt;0.3,S13-I13,"")</f>
        <v/>
      </c>
      <c r="U13" s="1"/>
      <c r="X13" s="168" t="s">
        <v>172</v>
      </c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4.6771477544738718E-2</v>
      </c>
      <c r="D14" s="46">
        <v>1.3951062300581534</v>
      </c>
      <c r="E14" s="46">
        <v>408.71233226709916</v>
      </c>
      <c r="F14" s="46">
        <v>66700.635447799315</v>
      </c>
      <c r="G14" s="46">
        <v>0</v>
      </c>
      <c r="H14" s="47">
        <v>0</v>
      </c>
      <c r="I14" s="48">
        <f t="shared" si="0"/>
        <v>67110.789657774018</v>
      </c>
      <c r="J14" s="1"/>
      <c r="K14" s="49" t="s">
        <v>12</v>
      </c>
      <c r="L14" s="50">
        <v>0</v>
      </c>
      <c r="M14" s="50">
        <v>4.6771477544738718E-2</v>
      </c>
      <c r="N14" s="50">
        <v>1.3951062300581534</v>
      </c>
      <c r="O14" s="50">
        <v>408.71233226709916</v>
      </c>
      <c r="P14" s="50">
        <v>66700.63544779933</v>
      </c>
      <c r="Q14" s="50">
        <v>0</v>
      </c>
      <c r="R14" s="51">
        <v>0</v>
      </c>
      <c r="S14" s="52">
        <f t="shared" si="1"/>
        <v>67110.789657774032</v>
      </c>
      <c r="T14" s="1" t="str">
        <f t="shared" si="2"/>
        <v/>
      </c>
      <c r="U14" s="1"/>
      <c r="X14" s="168" t="s">
        <v>172</v>
      </c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1.2123999999999999</v>
      </c>
      <c r="C15" s="43">
        <v>0</v>
      </c>
      <c r="D15" s="43">
        <v>6.7114999999999982</v>
      </c>
      <c r="E15" s="43">
        <v>4.3299999999999998E-2</v>
      </c>
      <c r="F15" s="43">
        <v>29743.986527279983</v>
      </c>
      <c r="G15" s="43">
        <v>0</v>
      </c>
      <c r="H15" s="53">
        <v>0</v>
      </c>
      <c r="I15" s="41">
        <f t="shared" si="0"/>
        <v>29751.953727279983</v>
      </c>
      <c r="J15" s="1"/>
      <c r="K15" s="54" t="s">
        <v>61</v>
      </c>
      <c r="L15" s="43">
        <v>1.2123999999999999</v>
      </c>
      <c r="M15" s="43">
        <v>0</v>
      </c>
      <c r="N15" s="43">
        <v>6.7114999999999982</v>
      </c>
      <c r="O15" s="43">
        <v>4.3299999999999998E-2</v>
      </c>
      <c r="P15" s="43">
        <v>29743.986527279983</v>
      </c>
      <c r="Q15" s="43">
        <v>0</v>
      </c>
      <c r="R15" s="44">
        <v>0</v>
      </c>
      <c r="S15" s="45">
        <f t="shared" si="1"/>
        <v>29751.953727279983</v>
      </c>
      <c r="T15" s="1" t="str">
        <f t="shared" si="2"/>
        <v/>
      </c>
      <c r="U15" s="1"/>
      <c r="X15" s="168" t="s">
        <v>172</v>
      </c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1742.3226851579968</v>
      </c>
      <c r="C16" s="46">
        <v>114.13005785816794</v>
      </c>
      <c r="D16" s="46">
        <v>1076.0712413818837</v>
      </c>
      <c r="E16" s="46">
        <v>416.72331419688442</v>
      </c>
      <c r="F16" s="46">
        <v>899.50113966875188</v>
      </c>
      <c r="G16" s="46">
        <v>0</v>
      </c>
      <c r="H16" s="47">
        <v>0</v>
      </c>
      <c r="I16" s="48">
        <f t="shared" si="0"/>
        <v>4248.7484382636849</v>
      </c>
      <c r="J16" s="1"/>
      <c r="K16" s="49" t="s">
        <v>17</v>
      </c>
      <c r="L16" s="50">
        <v>1742.3226851579968</v>
      </c>
      <c r="M16" s="50">
        <v>114.13005785816794</v>
      </c>
      <c r="N16" s="50">
        <v>1076.0712413818837</v>
      </c>
      <c r="O16" s="50">
        <v>416.72331419688442</v>
      </c>
      <c r="P16" s="50">
        <v>899.50113966875199</v>
      </c>
      <c r="Q16" s="50">
        <v>0</v>
      </c>
      <c r="R16" s="51">
        <v>0</v>
      </c>
      <c r="S16" s="52">
        <f t="shared" si="1"/>
        <v>4248.7484382636849</v>
      </c>
      <c r="T16" s="1" t="str">
        <f>IF(ABS(S16-I16)&gt;0.1,S16-I16,"")</f>
        <v/>
      </c>
      <c r="U16" s="1"/>
      <c r="X16" s="168" t="s">
        <v>172</v>
      </c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83440.969665868732</v>
      </c>
      <c r="C17" s="43">
        <v>41779.445447937578</v>
      </c>
      <c r="D17" s="43">
        <v>51366.176626611654</v>
      </c>
      <c r="E17" s="43">
        <v>4664.1642245772773</v>
      </c>
      <c r="F17" s="43">
        <v>8799.8247410663753</v>
      </c>
      <c r="G17" s="43">
        <v>0</v>
      </c>
      <c r="H17" s="53">
        <v>0</v>
      </c>
      <c r="I17" s="41">
        <f t="shared" si="0"/>
        <v>190050.58070606162</v>
      </c>
      <c r="J17" s="1"/>
      <c r="K17" s="54" t="s">
        <v>19</v>
      </c>
      <c r="L17" s="43">
        <v>83440.969665868732</v>
      </c>
      <c r="M17" s="43">
        <v>41779.445447937578</v>
      </c>
      <c r="N17" s="43">
        <v>51366.176626611654</v>
      </c>
      <c r="O17" s="43">
        <v>4664.1642245772773</v>
      </c>
      <c r="P17" s="43">
        <v>8799.8247410663753</v>
      </c>
      <c r="Q17" s="43">
        <v>0</v>
      </c>
      <c r="R17" s="44">
        <v>0</v>
      </c>
      <c r="S17" s="45">
        <f t="shared" si="1"/>
        <v>190050.58070606162</v>
      </c>
      <c r="T17" s="163" t="str">
        <f t="shared" si="2"/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24700.381040876982</v>
      </c>
      <c r="C18" s="46">
        <v>905.24674351786803</v>
      </c>
      <c r="D18" s="46">
        <v>46935.448524915919</v>
      </c>
      <c r="E18" s="46">
        <v>102105.84573716142</v>
      </c>
      <c r="F18" s="46">
        <v>11031.820896854353</v>
      </c>
      <c r="G18" s="46">
        <v>32143.20806706895</v>
      </c>
      <c r="H18" s="47">
        <v>380.17503886285192</v>
      </c>
      <c r="I18" s="48">
        <f t="shared" si="0"/>
        <v>218202.12604925837</v>
      </c>
      <c r="J18" s="1"/>
      <c r="K18" s="49" t="s">
        <v>27</v>
      </c>
      <c r="L18" s="50">
        <v>24700.381040876982</v>
      </c>
      <c r="M18" s="50">
        <v>905.24674351786803</v>
      </c>
      <c r="N18" s="50">
        <v>46935.448524915919</v>
      </c>
      <c r="O18" s="50">
        <v>102105.84573716142</v>
      </c>
      <c r="P18" s="50">
        <v>11031.820896854353</v>
      </c>
      <c r="Q18" s="50">
        <v>32143.20806706895</v>
      </c>
      <c r="R18" s="51">
        <v>380.17503886285192</v>
      </c>
      <c r="S18" s="52">
        <f t="shared" si="1"/>
        <v>218202.12604925837</v>
      </c>
      <c r="T18" s="163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60142.35098117766</v>
      </c>
      <c r="C19" s="43">
        <v>2852.1485513561138</v>
      </c>
      <c r="D19" s="43">
        <v>7976.5338615737064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70971.033394107479</v>
      </c>
      <c r="J19" s="1"/>
      <c r="K19" s="54" t="s">
        <v>26</v>
      </c>
      <c r="L19" s="43">
        <v>60142.35098117766</v>
      </c>
      <c r="M19" s="43">
        <v>2852.1485513561138</v>
      </c>
      <c r="N19" s="43">
        <v>7976.5338615737064</v>
      </c>
      <c r="O19" s="43">
        <v>0</v>
      </c>
      <c r="P19" s="43">
        <v>0</v>
      </c>
      <c r="Q19" s="43">
        <v>0</v>
      </c>
      <c r="R19" s="44">
        <v>0</v>
      </c>
      <c r="S19" s="45">
        <f t="shared" si="1"/>
        <v>70971.033394107479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59822.132127232508</v>
      </c>
      <c r="C20" s="46">
        <v>215.41789730968227</v>
      </c>
      <c r="D20" s="46">
        <v>7302.3653701405265</v>
      </c>
      <c r="E20" s="46">
        <v>0</v>
      </c>
      <c r="F20" s="46">
        <v>0.31169358000000008</v>
      </c>
      <c r="G20" s="46">
        <v>0</v>
      </c>
      <c r="H20" s="47">
        <v>0</v>
      </c>
      <c r="I20" s="48">
        <f t="shared" si="0"/>
        <v>67340.22708826272</v>
      </c>
      <c r="J20" s="1"/>
      <c r="K20" s="49" t="s">
        <v>23</v>
      </c>
      <c r="L20" s="50">
        <v>59822.132127232508</v>
      </c>
      <c r="M20" s="50">
        <v>215.41789730968227</v>
      </c>
      <c r="N20" s="50">
        <v>7302.3653701405265</v>
      </c>
      <c r="O20" s="50">
        <v>0</v>
      </c>
      <c r="P20" s="50">
        <v>0.31169358000000008</v>
      </c>
      <c r="Q20" s="50">
        <v>0</v>
      </c>
      <c r="R20" s="51">
        <v>0</v>
      </c>
      <c r="S20" s="52">
        <f t="shared" si="1"/>
        <v>67340.22708826272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25197.076299897682</v>
      </c>
      <c r="C21" s="43">
        <v>30310.401647216448</v>
      </c>
      <c r="D21" s="43">
        <v>11620.083592807976</v>
      </c>
      <c r="E21" s="43">
        <v>1330.1927698653067</v>
      </c>
      <c r="F21" s="43">
        <v>21184.271941988336</v>
      </c>
      <c r="G21" s="43">
        <v>0</v>
      </c>
      <c r="H21" s="53">
        <v>0</v>
      </c>
      <c r="I21" s="41">
        <f t="shared" si="0"/>
        <v>89642.026251775751</v>
      </c>
      <c r="J21" s="1"/>
      <c r="K21" s="54" t="s">
        <v>24</v>
      </c>
      <c r="L21" s="43">
        <v>25197.076299897682</v>
      </c>
      <c r="M21" s="43">
        <v>30310.401647216448</v>
      </c>
      <c r="N21" s="43">
        <v>11620.083592807976</v>
      </c>
      <c r="O21" s="43">
        <v>1330.1927698653067</v>
      </c>
      <c r="P21" s="43">
        <v>21184.271941988336</v>
      </c>
      <c r="Q21" s="43">
        <v>0</v>
      </c>
      <c r="R21" s="44">
        <v>0</v>
      </c>
      <c r="S21" s="45">
        <f t="shared" si="1"/>
        <v>89642.026251775751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42.498376799492398</v>
      </c>
      <c r="C22" s="46">
        <v>3789.3114304019191</v>
      </c>
      <c r="D22" s="46">
        <v>5879.2630539524971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9711.0728611539089</v>
      </c>
      <c r="J22" s="1"/>
      <c r="K22" s="49" t="s">
        <v>22</v>
      </c>
      <c r="L22" s="50">
        <v>42.498376799492398</v>
      </c>
      <c r="M22" s="50">
        <v>3789.3114304019191</v>
      </c>
      <c r="N22" s="50">
        <v>5879.2630539524971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9711.0728611539089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11108.057782199816</v>
      </c>
      <c r="C23" s="43">
        <v>9.2898764997475549</v>
      </c>
      <c r="D23" s="43">
        <v>8481.9458240073145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19599.293482706878</v>
      </c>
      <c r="J23" s="1"/>
      <c r="K23" s="55" t="s">
        <v>66</v>
      </c>
      <c r="L23" s="43">
        <v>11108.057782199816</v>
      </c>
      <c r="M23" s="43">
        <v>9.2898764997475549</v>
      </c>
      <c r="N23" s="43">
        <v>8481.9458240073145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19599.293482706878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11103.657782199816</v>
      </c>
      <c r="C24" s="56">
        <v>0</v>
      </c>
      <c r="D24" s="56">
        <v>4424.8090798607491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15528.466862060566</v>
      </c>
      <c r="J24" s="1"/>
      <c r="K24" s="59" t="s">
        <v>25</v>
      </c>
      <c r="L24" s="60">
        <v>11103.657782199816</v>
      </c>
      <c r="M24" s="60">
        <v>0</v>
      </c>
      <c r="N24" s="60">
        <v>4424.8090798607491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15528.466862060566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2.7220288185824808</v>
      </c>
      <c r="D25" s="63">
        <v>1188.7825568829637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1191.5045857015461</v>
      </c>
      <c r="J25" s="1"/>
      <c r="K25" s="66" t="s">
        <v>20</v>
      </c>
      <c r="L25" s="63">
        <v>0</v>
      </c>
      <c r="M25" s="63">
        <v>2.7220288185824808</v>
      </c>
      <c r="N25" s="63">
        <v>1188.7825568829637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1191.5045857015461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6.5678476811650741</v>
      </c>
      <c r="D26" s="56">
        <v>2868.3541872636047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2874.9220349447696</v>
      </c>
      <c r="J26" s="1"/>
      <c r="K26" s="59" t="s">
        <v>21</v>
      </c>
      <c r="L26" s="60">
        <v>0</v>
      </c>
      <c r="M26" s="60">
        <v>6.5678476811650741</v>
      </c>
      <c r="N26" s="60">
        <v>2868.3541872636047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2874.9220349447696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4.4000000000000004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4.4000000000000004</v>
      </c>
      <c r="J27" s="1"/>
      <c r="K27" s="72" t="s">
        <v>69</v>
      </c>
      <c r="L27" s="69">
        <v>4.4000000000000004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4.4000000000000004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319062.99612222356</v>
      </c>
      <c r="C28" s="75">
        <f t="shared" ref="C28:H28" si="3">SUM(C7:C23)</f>
        <v>86185.916801165673</v>
      </c>
      <c r="D28" s="75">
        <f t="shared" si="3"/>
        <v>157035.01297223725</v>
      </c>
      <c r="E28" s="75">
        <f t="shared" si="3"/>
        <v>123064.26467999138</v>
      </c>
      <c r="F28" s="75">
        <f t="shared" si="3"/>
        <v>364642.36324689805</v>
      </c>
      <c r="G28" s="75">
        <f t="shared" si="3"/>
        <v>32143.20806706895</v>
      </c>
      <c r="H28" s="76">
        <f t="shared" si="3"/>
        <v>380.17503886285192</v>
      </c>
      <c r="I28" s="41">
        <f t="shared" si="0"/>
        <v>1082513.9369284478</v>
      </c>
      <c r="J28" s="182">
        <v>0</v>
      </c>
      <c r="K28" s="77" t="s">
        <v>28</v>
      </c>
      <c r="L28" s="75">
        <f>SUM(L7:L23)</f>
        <v>319062.99612222356</v>
      </c>
      <c r="M28" s="75">
        <f t="shared" ref="M28:R28" si="4">SUM(M7:M23)</f>
        <v>86185.916801165673</v>
      </c>
      <c r="N28" s="75">
        <f t="shared" si="4"/>
        <v>157035.01297223725</v>
      </c>
      <c r="O28" s="75">
        <f t="shared" si="4"/>
        <v>123064.26467999138</v>
      </c>
      <c r="P28" s="75">
        <f t="shared" si="4"/>
        <v>364642.36324689811</v>
      </c>
      <c r="Q28" s="75">
        <f t="shared" si="4"/>
        <v>32143.20806706895</v>
      </c>
      <c r="R28" s="76">
        <f t="shared" si="4"/>
        <v>380.17503886285192</v>
      </c>
      <c r="S28" s="78">
        <f t="shared" si="1"/>
        <v>1082513.9369284478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0.2947426220003605</v>
      </c>
      <c r="C29" s="79">
        <f t="shared" ref="C29:I29" si="5">C28/$I28</f>
        <v>7.9616450062261326E-2</v>
      </c>
      <c r="D29" s="79">
        <f t="shared" si="5"/>
        <v>0.14506511890074353</v>
      </c>
      <c r="E29" s="79">
        <f t="shared" si="5"/>
        <v>0.11368376930940678</v>
      </c>
      <c r="F29" s="79">
        <f t="shared" si="5"/>
        <v>0.33684773083064729</v>
      </c>
      <c r="G29" s="79">
        <f t="shared" si="5"/>
        <v>2.9693112458462102E-2</v>
      </c>
      <c r="H29" s="79">
        <f t="shared" si="5"/>
        <v>3.5119643811845055E-4</v>
      </c>
      <c r="I29" s="80">
        <f t="shared" si="5"/>
        <v>1</v>
      </c>
      <c r="K29" s="81" t="s">
        <v>87</v>
      </c>
      <c r="L29" s="82">
        <f>L28/$S28</f>
        <v>0.2947426220003605</v>
      </c>
      <c r="M29" s="82">
        <f t="shared" ref="M29:S29" si="6">M28/$S28</f>
        <v>7.9616450062261326E-2</v>
      </c>
      <c r="N29" s="82">
        <f t="shared" si="6"/>
        <v>0.14506511890074353</v>
      </c>
      <c r="O29" s="82">
        <f t="shared" si="6"/>
        <v>0.11368376930940678</v>
      </c>
      <c r="P29" s="82">
        <f t="shared" si="6"/>
        <v>0.33684773083064734</v>
      </c>
      <c r="Q29" s="82">
        <f t="shared" si="6"/>
        <v>2.9693112458462102E-2</v>
      </c>
      <c r="R29" s="83">
        <f t="shared" si="6"/>
        <v>3.5119643811845055E-4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1181.8787084882449</v>
      </c>
      <c r="C33" s="39">
        <v>3459.4081712958537</v>
      </c>
      <c r="D33" s="39">
        <v>2.7124227041863516</v>
      </c>
      <c r="E33" s="39">
        <v>0</v>
      </c>
      <c r="F33" s="235"/>
      <c r="G33" s="39">
        <v>0</v>
      </c>
      <c r="H33" s="40">
        <v>0</v>
      </c>
      <c r="I33" s="41">
        <f>SUM(B33:H33)</f>
        <v>4643.9993024882851</v>
      </c>
      <c r="J33" s="1"/>
      <c r="K33" s="88" t="s">
        <v>7</v>
      </c>
      <c r="L33" s="39">
        <v>1181.8787084882449</v>
      </c>
      <c r="M33" s="39">
        <v>3459.4081712958537</v>
      </c>
      <c r="N33" s="39">
        <v>2.7124227041863516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4643.9993024882851</v>
      </c>
      <c r="T33" s="1"/>
      <c r="U33" s="91" t="s">
        <v>7</v>
      </c>
      <c r="V33" s="92">
        <v>1181.8787084882449</v>
      </c>
      <c r="W33" s="92">
        <v>0</v>
      </c>
      <c r="X33" s="92">
        <v>0</v>
      </c>
      <c r="Y33" s="92">
        <v>3459.4081712958537</v>
      </c>
      <c r="Z33" s="92">
        <v>2.7124227041863516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4643.9993024882851</v>
      </c>
      <c r="AJ33" s="136" t="str">
        <f>IF(ABS(S33-AI33)&gt;0.001,S33-AI33,"")</f>
        <v/>
      </c>
    </row>
    <row r="34" spans="1:36" ht="15">
      <c r="A34" s="25" t="s">
        <v>8</v>
      </c>
      <c r="B34" s="46">
        <v>0</v>
      </c>
      <c r="C34" s="46">
        <v>0</v>
      </c>
      <c r="D34" s="46">
        <v>1731.668273311732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1731.668273311732</v>
      </c>
      <c r="J34" s="1"/>
      <c r="K34" s="49" t="s">
        <v>8</v>
      </c>
      <c r="L34" s="50">
        <v>0</v>
      </c>
      <c r="M34" s="50">
        <v>0</v>
      </c>
      <c r="N34" s="50">
        <v>1731.668273311732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1731.668273311732</v>
      </c>
      <c r="T34" s="1"/>
      <c r="U34" s="96" t="s">
        <v>8</v>
      </c>
      <c r="V34" s="97">
        <v>0</v>
      </c>
      <c r="W34" s="97">
        <v>0</v>
      </c>
      <c r="X34" s="97">
        <v>0</v>
      </c>
      <c r="Y34" s="97">
        <v>0</v>
      </c>
      <c r="Z34" s="97">
        <v>1731.668273311732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1731.668273311732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3.2368387915192788E-2</v>
      </c>
      <c r="C35" s="43">
        <v>0</v>
      </c>
      <c r="D35" s="43">
        <v>6251.9637110127433</v>
      </c>
      <c r="E35" s="43">
        <v>0</v>
      </c>
      <c r="F35" s="236"/>
      <c r="G35" s="43">
        <v>0</v>
      </c>
      <c r="H35" s="53">
        <v>0</v>
      </c>
      <c r="I35" s="41">
        <f t="shared" si="7"/>
        <v>6251.9960794006583</v>
      </c>
      <c r="J35" s="1"/>
      <c r="K35" s="54" t="s">
        <v>10</v>
      </c>
      <c r="L35" s="43">
        <v>3.2368387915192788E-2</v>
      </c>
      <c r="M35" s="43">
        <v>0</v>
      </c>
      <c r="N35" s="43">
        <v>6251.9637110127433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6251.9960794006583</v>
      </c>
      <c r="T35" s="1"/>
      <c r="U35" s="100" t="s">
        <v>10</v>
      </c>
      <c r="V35" s="92">
        <v>3.2368387915192788E-2</v>
      </c>
      <c r="W35" s="92">
        <v>0</v>
      </c>
      <c r="X35" s="92">
        <v>0</v>
      </c>
      <c r="Y35" s="92">
        <v>0</v>
      </c>
      <c r="Z35" s="92">
        <v>6251.9637110127433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6251.9960794006583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621.55765530804956</v>
      </c>
      <c r="D36" s="46">
        <v>1702.7581368492151</v>
      </c>
      <c r="E36" s="46">
        <v>0</v>
      </c>
      <c r="F36" s="236"/>
      <c r="G36" s="46">
        <v>0</v>
      </c>
      <c r="H36" s="47">
        <v>0</v>
      </c>
      <c r="I36" s="48">
        <f t="shared" si="7"/>
        <v>2324.3157921572647</v>
      </c>
      <c r="J36" s="1"/>
      <c r="K36" s="49" t="s">
        <v>58</v>
      </c>
      <c r="L36" s="50">
        <v>0</v>
      </c>
      <c r="M36" s="50">
        <v>621.55765530804956</v>
      </c>
      <c r="N36" s="50">
        <v>1702.7581368492151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2324.3157921572647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621.55765530804956</v>
      </c>
      <c r="Z36" s="97">
        <v>1702.7019793834947</v>
      </c>
      <c r="AA36" s="97">
        <v>0</v>
      </c>
      <c r="AB36" s="97">
        <v>0</v>
      </c>
      <c r="AC36" s="98">
        <v>5.6157465720523971E-2</v>
      </c>
      <c r="AD36" s="97">
        <v>0</v>
      </c>
      <c r="AE36" s="97">
        <v>0</v>
      </c>
      <c r="AF36" s="97">
        <v>0</v>
      </c>
      <c r="AG36" s="97">
        <v>5.6157465720523971E-2</v>
      </c>
      <c r="AH36" s="97">
        <v>0</v>
      </c>
      <c r="AI36" s="99">
        <f t="shared" si="9"/>
        <v>2324.3157921572647</v>
      </c>
      <c r="AJ36" t="str">
        <f t="shared" si="10"/>
        <v/>
      </c>
    </row>
    <row r="37" spans="1:36" ht="15">
      <c r="A37" s="26" t="s">
        <v>16</v>
      </c>
      <c r="B37" s="43">
        <v>3753.1100113433763</v>
      </c>
      <c r="C37" s="43">
        <v>1408.002305793111</v>
      </c>
      <c r="D37" s="43">
        <v>1303.6273694941856</v>
      </c>
      <c r="E37" s="43">
        <v>163.35934593079111</v>
      </c>
      <c r="F37" s="236"/>
      <c r="G37" s="43">
        <v>0</v>
      </c>
      <c r="H37" s="53">
        <v>0</v>
      </c>
      <c r="I37" s="41">
        <f t="shared" si="7"/>
        <v>6628.0990325614639</v>
      </c>
      <c r="J37" s="1"/>
      <c r="K37" s="54" t="s">
        <v>16</v>
      </c>
      <c r="L37" s="43">
        <v>3753.1100113433763</v>
      </c>
      <c r="M37" s="43">
        <v>1408.002305793111</v>
      </c>
      <c r="N37" s="43">
        <v>1303.6273694941856</v>
      </c>
      <c r="O37" s="43">
        <v>163.35934593079111</v>
      </c>
      <c r="P37" s="43">
        <v>0</v>
      </c>
      <c r="Q37" s="43">
        <v>0</v>
      </c>
      <c r="R37" s="44">
        <v>0</v>
      </c>
      <c r="S37" s="45">
        <f t="shared" si="8"/>
        <v>6628.0990325614639</v>
      </c>
      <c r="T37" s="1"/>
      <c r="U37" s="100" t="s">
        <v>16</v>
      </c>
      <c r="V37" s="92">
        <v>3746.785714910086</v>
      </c>
      <c r="W37" s="92">
        <v>0</v>
      </c>
      <c r="X37" s="92">
        <v>0</v>
      </c>
      <c r="Y37" s="92">
        <v>1408.002305793111</v>
      </c>
      <c r="Z37" s="92">
        <v>1103.2509695669453</v>
      </c>
      <c r="AA37" s="92">
        <v>163.35934593079111</v>
      </c>
      <c r="AB37" s="92">
        <v>0</v>
      </c>
      <c r="AC37" s="93">
        <v>206.70069636053057</v>
      </c>
      <c r="AD37" s="94">
        <v>6.3242964332903577</v>
      </c>
      <c r="AE37" s="94">
        <v>0</v>
      </c>
      <c r="AF37" s="94">
        <v>0</v>
      </c>
      <c r="AG37" s="94">
        <v>200.37639992724021</v>
      </c>
      <c r="AH37" s="94">
        <v>0</v>
      </c>
      <c r="AI37" s="95">
        <f t="shared" si="9"/>
        <v>6628.0990325614639</v>
      </c>
      <c r="AJ37" t="str">
        <f t="shared" si="10"/>
        <v/>
      </c>
    </row>
    <row r="38" spans="1:36" ht="15">
      <c r="A38" s="25" t="s">
        <v>15</v>
      </c>
      <c r="B38" s="46">
        <v>2106.9208513234803</v>
      </c>
      <c r="C38" s="46">
        <v>593.78021714548015</v>
      </c>
      <c r="D38" s="46">
        <v>629.39323537201017</v>
      </c>
      <c r="E38" s="46">
        <v>86.373374539673975</v>
      </c>
      <c r="F38" s="236"/>
      <c r="G38" s="46">
        <v>0</v>
      </c>
      <c r="H38" s="47">
        <v>0</v>
      </c>
      <c r="I38" s="48">
        <f t="shared" si="7"/>
        <v>3416.4676783806444</v>
      </c>
      <c r="J38" s="1"/>
      <c r="K38" s="49" t="s">
        <v>15</v>
      </c>
      <c r="L38" s="50">
        <v>2106.9208513234803</v>
      </c>
      <c r="M38" s="50">
        <v>593.78021714548015</v>
      </c>
      <c r="N38" s="50">
        <v>629.39323537201017</v>
      </c>
      <c r="O38" s="50">
        <v>86.373374539673975</v>
      </c>
      <c r="P38" s="50">
        <v>0</v>
      </c>
      <c r="Q38" s="50">
        <v>0</v>
      </c>
      <c r="R38" s="51">
        <v>0</v>
      </c>
      <c r="S38" s="52">
        <f t="shared" si="8"/>
        <v>3416.4676783806444</v>
      </c>
      <c r="T38" s="1"/>
      <c r="U38" s="96" t="s">
        <v>59</v>
      </c>
      <c r="V38" s="97">
        <v>2021.5028180102152</v>
      </c>
      <c r="W38" s="97">
        <v>0.98414865267509599</v>
      </c>
      <c r="X38" s="97">
        <v>0</v>
      </c>
      <c r="Y38" s="97">
        <v>593.78021714548015</v>
      </c>
      <c r="Z38" s="97">
        <v>523.17281388546132</v>
      </c>
      <c r="AA38" s="97">
        <v>72.614540534010985</v>
      </c>
      <c r="AB38" s="97">
        <v>0</v>
      </c>
      <c r="AC38" s="98">
        <v>204.41314015280165</v>
      </c>
      <c r="AD38" s="97">
        <v>84.433884660589825</v>
      </c>
      <c r="AE38" s="97">
        <v>0</v>
      </c>
      <c r="AF38" s="97">
        <v>0</v>
      </c>
      <c r="AG38" s="97">
        <v>106.22042148654883</v>
      </c>
      <c r="AH38" s="97">
        <v>13.758834005662994</v>
      </c>
      <c r="AI38" s="99">
        <f t="shared" si="9"/>
        <v>3416.467678380644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4.0675246912473524</v>
      </c>
      <c r="E39" s="43">
        <v>12972.910506244407</v>
      </c>
      <c r="F39" s="236"/>
      <c r="G39" s="43">
        <v>0</v>
      </c>
      <c r="H39" s="53">
        <v>0</v>
      </c>
      <c r="I39" s="41">
        <f t="shared" si="7"/>
        <v>12976.978030935654</v>
      </c>
      <c r="J39" s="1"/>
      <c r="K39" s="54" t="s">
        <v>60</v>
      </c>
      <c r="L39" s="43">
        <v>0</v>
      </c>
      <c r="M39" s="43">
        <v>0</v>
      </c>
      <c r="N39" s="43">
        <v>4.0675246912473524</v>
      </c>
      <c r="O39" s="43">
        <v>12972.910506244407</v>
      </c>
      <c r="P39" s="43">
        <v>26869.723665217931</v>
      </c>
      <c r="Q39" s="43">
        <v>0</v>
      </c>
      <c r="R39" s="44">
        <v>0</v>
      </c>
      <c r="S39" s="45">
        <f t="shared" si="8"/>
        <v>39846.701696153585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7307.5839455515843</v>
      </c>
      <c r="AB39" s="92">
        <v>26869.723665217931</v>
      </c>
      <c r="AC39" s="93">
        <v>5669.3940853840704</v>
      </c>
      <c r="AD39" s="92">
        <v>0</v>
      </c>
      <c r="AE39" s="92">
        <v>2.9963417746353755</v>
      </c>
      <c r="AF39" s="92">
        <v>0</v>
      </c>
      <c r="AG39" s="92">
        <v>4.0675246912473524</v>
      </c>
      <c r="AH39" s="92">
        <v>5662.3302189181877</v>
      </c>
      <c r="AI39" s="95">
        <f t="shared" si="9"/>
        <v>39846.701696153585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4.6771477544738718E-2</v>
      </c>
      <c r="D40" s="46">
        <v>0</v>
      </c>
      <c r="E40" s="46">
        <v>203.04963581069401</v>
      </c>
      <c r="F40" s="236"/>
      <c r="G40" s="46">
        <v>0</v>
      </c>
      <c r="H40" s="47">
        <v>0</v>
      </c>
      <c r="I40" s="48">
        <f t="shared" si="7"/>
        <v>203.09640728823877</v>
      </c>
      <c r="J40" s="1"/>
      <c r="K40" s="49" t="s">
        <v>12</v>
      </c>
      <c r="L40" s="50">
        <v>0</v>
      </c>
      <c r="M40" s="50">
        <v>4.6771477544738718E-2</v>
      </c>
      <c r="N40" s="50">
        <v>0</v>
      </c>
      <c r="O40" s="50">
        <v>203.04963581069401</v>
      </c>
      <c r="P40" s="50">
        <v>1485.8870149088661</v>
      </c>
      <c r="Q40" s="50">
        <v>0</v>
      </c>
      <c r="R40" s="51">
        <v>0</v>
      </c>
      <c r="S40" s="52">
        <f t="shared" si="8"/>
        <v>1688.983422197105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4.6771477544738718E-2</v>
      </c>
      <c r="Z40" s="97">
        <v>0</v>
      </c>
      <c r="AA40" s="97">
        <v>166.05496980933879</v>
      </c>
      <c r="AB40" s="97">
        <v>1485.8870149088661</v>
      </c>
      <c r="AC40" s="98">
        <v>36.994666001355256</v>
      </c>
      <c r="AD40" s="97">
        <v>0</v>
      </c>
      <c r="AE40" s="97">
        <v>0</v>
      </c>
      <c r="AF40" s="97">
        <v>0</v>
      </c>
      <c r="AG40" s="97">
        <v>0</v>
      </c>
      <c r="AH40" s="97">
        <v>36.994666001355256</v>
      </c>
      <c r="AI40" s="99">
        <f t="shared" si="9"/>
        <v>1688.9834221971048</v>
      </c>
      <c r="AJ40" t="str">
        <f t="shared" si="10"/>
        <v/>
      </c>
    </row>
    <row r="41" spans="1:36" ht="15">
      <c r="A41" s="26" t="s">
        <v>61</v>
      </c>
      <c r="B41" s="43">
        <v>1.2123999999999999</v>
      </c>
      <c r="C41" s="43">
        <v>0</v>
      </c>
      <c r="D41" s="43">
        <v>6.7114999999999982</v>
      </c>
      <c r="E41" s="43">
        <v>4.3299999999999998E-2</v>
      </c>
      <c r="F41" s="236"/>
      <c r="G41" s="43">
        <v>0</v>
      </c>
      <c r="H41" s="53">
        <v>0</v>
      </c>
      <c r="I41" s="41">
        <f t="shared" si="7"/>
        <v>7.9671999999999983</v>
      </c>
      <c r="J41" s="1"/>
      <c r="K41" s="54" t="s">
        <v>61</v>
      </c>
      <c r="L41" s="43">
        <v>1.2123999999999999</v>
      </c>
      <c r="M41" s="43">
        <v>0</v>
      </c>
      <c r="N41" s="43">
        <v>6.7114999999999982</v>
      </c>
      <c r="O41" s="43">
        <v>4.3299999999999998E-2</v>
      </c>
      <c r="P41" s="43">
        <v>0</v>
      </c>
      <c r="Q41" s="43">
        <v>0</v>
      </c>
      <c r="R41" s="44">
        <v>0</v>
      </c>
      <c r="S41" s="45">
        <f t="shared" si="8"/>
        <v>7.9671999999999983</v>
      </c>
      <c r="T41" s="1"/>
      <c r="U41" s="100" t="s">
        <v>61</v>
      </c>
      <c r="V41" s="92">
        <v>0</v>
      </c>
      <c r="W41" s="92">
        <v>0</v>
      </c>
      <c r="X41" s="92">
        <v>0</v>
      </c>
      <c r="Y41" s="92">
        <v>0</v>
      </c>
      <c r="Z41" s="92">
        <v>6.7114999999999982</v>
      </c>
      <c r="AA41" s="92">
        <v>0</v>
      </c>
      <c r="AB41" s="92">
        <v>0</v>
      </c>
      <c r="AC41" s="93">
        <v>1.2556999999999998</v>
      </c>
      <c r="AD41" s="92">
        <v>1.2123999999999999</v>
      </c>
      <c r="AE41" s="92">
        <v>0</v>
      </c>
      <c r="AF41" s="92">
        <v>0</v>
      </c>
      <c r="AG41" s="92">
        <v>0</v>
      </c>
      <c r="AH41" s="92">
        <v>4.3299999999999998E-2</v>
      </c>
      <c r="AI41" s="95">
        <f t="shared" si="9"/>
        <v>7.9671999999999983</v>
      </c>
      <c r="AJ41" t="str">
        <f t="shared" si="10"/>
        <v/>
      </c>
    </row>
    <row r="42" spans="1:36" ht="15">
      <c r="A42" s="25" t="s">
        <v>17</v>
      </c>
      <c r="B42" s="46">
        <v>514.61447697742244</v>
      </c>
      <c r="C42" s="46">
        <v>113.31435234575446</v>
      </c>
      <c r="D42" s="46">
        <v>885.94583070729379</v>
      </c>
      <c r="E42" s="46">
        <v>410.81027812483427</v>
      </c>
      <c r="F42" s="236"/>
      <c r="G42" s="46">
        <v>0</v>
      </c>
      <c r="H42" s="47">
        <v>0</v>
      </c>
      <c r="I42" s="48">
        <f t="shared" si="7"/>
        <v>1924.684938155305</v>
      </c>
      <c r="J42" s="1"/>
      <c r="K42" s="49" t="s">
        <v>17</v>
      </c>
      <c r="L42" s="50">
        <v>514.61447697742244</v>
      </c>
      <c r="M42" s="50">
        <v>113.31435234575446</v>
      </c>
      <c r="N42" s="50">
        <v>885.94583070729379</v>
      </c>
      <c r="O42" s="50">
        <v>410.81027812483427</v>
      </c>
      <c r="P42" s="50">
        <v>67.94724562260707</v>
      </c>
      <c r="Q42" s="50">
        <v>0</v>
      </c>
      <c r="R42" s="51">
        <v>0</v>
      </c>
      <c r="S42" s="52">
        <f t="shared" si="8"/>
        <v>1992.6321837779121</v>
      </c>
      <c r="T42" s="1"/>
      <c r="U42" s="96" t="s">
        <v>17</v>
      </c>
      <c r="V42" s="97">
        <v>507.95601967523191</v>
      </c>
      <c r="W42" s="97">
        <v>4.4291950321606262</v>
      </c>
      <c r="X42" s="97">
        <v>0</v>
      </c>
      <c r="Y42" s="97">
        <v>113.31435234575446</v>
      </c>
      <c r="Z42" s="97">
        <v>877.70761827799947</v>
      </c>
      <c r="AA42" s="97">
        <v>14.010034046914878</v>
      </c>
      <c r="AB42" s="97">
        <v>67.94724562260707</v>
      </c>
      <c r="AC42" s="98">
        <v>407.26771877724377</v>
      </c>
      <c r="AD42" s="97">
        <v>2.2292622700298925</v>
      </c>
      <c r="AE42" s="97">
        <v>0</v>
      </c>
      <c r="AF42" s="97">
        <v>0</v>
      </c>
      <c r="AG42" s="97">
        <v>8.2382124292944248</v>
      </c>
      <c r="AH42" s="97">
        <v>396.80024407791933</v>
      </c>
      <c r="AI42" s="99">
        <f t="shared" si="9"/>
        <v>1992.6321837779121</v>
      </c>
      <c r="AJ42" t="str">
        <f t="shared" si="10"/>
        <v/>
      </c>
    </row>
    <row r="43" spans="1:36" ht="15">
      <c r="A43" s="26" t="s">
        <v>19</v>
      </c>
      <c r="B43" s="43">
        <v>18839.687948399642</v>
      </c>
      <c r="C43" s="43">
        <v>39733.559301056586</v>
      </c>
      <c r="D43" s="43">
        <v>42906.103995827631</v>
      </c>
      <c r="E43" s="43">
        <v>4349.9747195547643</v>
      </c>
      <c r="F43" s="236"/>
      <c r="G43" s="43">
        <v>0</v>
      </c>
      <c r="H43" s="53">
        <v>0</v>
      </c>
      <c r="I43" s="41">
        <f t="shared" si="7"/>
        <v>105829.32596483862</v>
      </c>
      <c r="J43" s="1"/>
      <c r="K43" s="54" t="s">
        <v>19</v>
      </c>
      <c r="L43" s="43">
        <v>18839.687948399642</v>
      </c>
      <c r="M43" s="43">
        <v>39733.559301056586</v>
      </c>
      <c r="N43" s="43">
        <v>42906.103995827631</v>
      </c>
      <c r="O43" s="43">
        <v>4349.9747195547643</v>
      </c>
      <c r="P43" s="43">
        <v>100.23311948664657</v>
      </c>
      <c r="Q43" s="43">
        <v>0</v>
      </c>
      <c r="R43" s="44">
        <v>0</v>
      </c>
      <c r="S43" s="45">
        <f t="shared" si="8"/>
        <v>105929.55908432526</v>
      </c>
      <c r="T43" s="1"/>
      <c r="U43" s="100" t="s">
        <v>89</v>
      </c>
      <c r="V43" s="92">
        <v>18212.388215548373</v>
      </c>
      <c r="W43" s="92">
        <v>0</v>
      </c>
      <c r="X43" s="92">
        <v>0</v>
      </c>
      <c r="Y43" s="92">
        <v>39733.559301056586</v>
      </c>
      <c r="Z43" s="92">
        <v>40269.380542678344</v>
      </c>
      <c r="AA43" s="92">
        <v>3248.2544658347219</v>
      </c>
      <c r="AB43" s="92">
        <v>100.23311948664657</v>
      </c>
      <c r="AC43" s="93">
        <v>4365.7434397205952</v>
      </c>
      <c r="AD43" s="92">
        <v>627.29973285126482</v>
      </c>
      <c r="AE43" s="92">
        <v>179.84204668280179</v>
      </c>
      <c r="AF43" s="92">
        <v>0</v>
      </c>
      <c r="AG43" s="92">
        <v>2636.7234531492859</v>
      </c>
      <c r="AH43" s="92">
        <v>921.8782070372414</v>
      </c>
      <c r="AI43" s="95">
        <f t="shared" si="9"/>
        <v>105929.55908432526</v>
      </c>
      <c r="AJ43" t="str">
        <f t="shared" si="10"/>
        <v/>
      </c>
    </row>
    <row r="44" spans="1:36" ht="15">
      <c r="A44" s="25" t="s">
        <v>27</v>
      </c>
      <c r="B44" s="46">
        <v>4016.9385828575728</v>
      </c>
      <c r="C44" s="46">
        <v>903.58371058167768</v>
      </c>
      <c r="D44" s="46">
        <v>12037.343032203817</v>
      </c>
      <c r="E44" s="46">
        <v>72528.024351897518</v>
      </c>
      <c r="F44" s="236"/>
      <c r="G44" s="46">
        <v>6752.5401810380827</v>
      </c>
      <c r="H44" s="47">
        <v>366.84494724193826</v>
      </c>
      <c r="I44" s="48">
        <f t="shared" si="7"/>
        <v>96605.27480582062</v>
      </c>
      <c r="J44" s="1"/>
      <c r="K44" s="49" t="s">
        <v>27</v>
      </c>
      <c r="L44" s="50">
        <v>4016.9385828575728</v>
      </c>
      <c r="M44" s="50">
        <v>903.58371058167768</v>
      </c>
      <c r="N44" s="50">
        <v>12037.343032203817</v>
      </c>
      <c r="O44" s="50">
        <v>72528.024351897518</v>
      </c>
      <c r="P44" s="50">
        <v>60.144002292411997</v>
      </c>
      <c r="Q44" s="50">
        <v>6752.5401810380827</v>
      </c>
      <c r="R44" s="51">
        <v>366.84494724193826</v>
      </c>
      <c r="S44" s="52">
        <f t="shared" si="8"/>
        <v>96665.418808113027</v>
      </c>
      <c r="T44" s="1"/>
      <c r="U44" s="96" t="s">
        <v>27</v>
      </c>
      <c r="V44" s="97">
        <v>1462.5935568864584</v>
      </c>
      <c r="W44" s="97">
        <v>2326.6598812718698</v>
      </c>
      <c r="X44" s="97">
        <v>6752.5401810380827</v>
      </c>
      <c r="Y44" s="97">
        <v>903.58371058167768</v>
      </c>
      <c r="Z44" s="97">
        <v>11976.020201415171</v>
      </c>
      <c r="AA44" s="97">
        <v>70185.671322290204</v>
      </c>
      <c r="AB44" s="97">
        <v>60.144002292411997</v>
      </c>
      <c r="AC44" s="98">
        <v>2998.2059523371304</v>
      </c>
      <c r="AD44" s="97">
        <v>227.6851446992446</v>
      </c>
      <c r="AE44" s="97">
        <v>1702.2425224886067</v>
      </c>
      <c r="AF44" s="97">
        <v>366.84494724193826</v>
      </c>
      <c r="AG44" s="97">
        <v>61.322830788644382</v>
      </c>
      <c r="AH44" s="97">
        <v>640.1105071186962</v>
      </c>
      <c r="AI44" s="99">
        <f t="shared" si="9"/>
        <v>96665.418808112998</v>
      </c>
      <c r="AJ44" t="str">
        <f t="shared" si="10"/>
        <v/>
      </c>
    </row>
    <row r="45" spans="1:36" ht="15">
      <c r="A45" s="26" t="s">
        <v>26</v>
      </c>
      <c r="B45" s="43">
        <v>5742.4291835129479</v>
      </c>
      <c r="C45" s="43">
        <v>2656.9983840672335</v>
      </c>
      <c r="D45" s="43">
        <v>3791.8088031731018</v>
      </c>
      <c r="E45" s="43">
        <v>0</v>
      </c>
      <c r="F45" s="236"/>
      <c r="G45" s="43">
        <v>0</v>
      </c>
      <c r="H45" s="53">
        <v>0</v>
      </c>
      <c r="I45" s="41">
        <f t="shared" si="7"/>
        <v>12191.236370753284</v>
      </c>
      <c r="J45" s="1"/>
      <c r="K45" s="54" t="s">
        <v>26</v>
      </c>
      <c r="L45" s="43">
        <v>5742.4291835129479</v>
      </c>
      <c r="M45" s="43">
        <v>2656.9983840672335</v>
      </c>
      <c r="N45" s="43">
        <v>3791.8088031731018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12191.236370753284</v>
      </c>
      <c r="T45" s="1"/>
      <c r="U45" s="100" t="s">
        <v>26</v>
      </c>
      <c r="V45" s="92">
        <v>5632.4836366751097</v>
      </c>
      <c r="W45" s="92">
        <v>69.682342377858376</v>
      </c>
      <c r="X45" s="92">
        <v>0</v>
      </c>
      <c r="Y45" s="92">
        <v>2656.9983840672335</v>
      </c>
      <c r="Z45" s="92">
        <v>1366.3418716527929</v>
      </c>
      <c r="AA45" s="92">
        <v>0</v>
      </c>
      <c r="AB45" s="92">
        <v>0</v>
      </c>
      <c r="AC45" s="93">
        <v>2465.7301359802873</v>
      </c>
      <c r="AD45" s="92">
        <v>40.263204459978091</v>
      </c>
      <c r="AE45" s="92">
        <v>0</v>
      </c>
      <c r="AF45" s="92">
        <v>0</v>
      </c>
      <c r="AG45" s="92">
        <v>2425.46693152031</v>
      </c>
      <c r="AH45" s="92">
        <v>0</v>
      </c>
      <c r="AI45" s="95">
        <f t="shared" si="9"/>
        <v>12191.236370753282</v>
      </c>
      <c r="AJ45" t="str">
        <f t="shared" si="10"/>
        <v/>
      </c>
    </row>
    <row r="46" spans="1:36" ht="15">
      <c r="A46" s="25" t="s">
        <v>23</v>
      </c>
      <c r="B46" s="46">
        <v>256.19569372160072</v>
      </c>
      <c r="C46" s="46">
        <v>104.67738852010255</v>
      </c>
      <c r="D46" s="46">
        <v>215.11917706424003</v>
      </c>
      <c r="E46" s="46">
        <v>0</v>
      </c>
      <c r="F46" s="236"/>
      <c r="G46" s="46">
        <v>0</v>
      </c>
      <c r="H46" s="47">
        <v>0</v>
      </c>
      <c r="I46" s="48">
        <f t="shared" si="7"/>
        <v>575.99225930594332</v>
      </c>
      <c r="J46" s="1"/>
      <c r="K46" s="49" t="s">
        <v>23</v>
      </c>
      <c r="L46" s="50">
        <v>256.19569372160072</v>
      </c>
      <c r="M46" s="50">
        <v>104.67738852010255</v>
      </c>
      <c r="N46" s="50">
        <v>215.11917706424003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575.99225930594332</v>
      </c>
      <c r="T46" s="1"/>
      <c r="U46" s="96" t="s">
        <v>62</v>
      </c>
      <c r="V46" s="97">
        <v>252.22353085614208</v>
      </c>
      <c r="W46" s="97">
        <v>0</v>
      </c>
      <c r="X46" s="97">
        <v>0</v>
      </c>
      <c r="Y46" s="97">
        <v>104.67738852010255</v>
      </c>
      <c r="Z46" s="97">
        <v>215.11917706424003</v>
      </c>
      <c r="AA46" s="97">
        <v>0</v>
      </c>
      <c r="AB46" s="97">
        <v>0</v>
      </c>
      <c r="AC46" s="98">
        <v>3.9721628654586514</v>
      </c>
      <c r="AD46" s="97">
        <v>3.9721628654586514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575.99225930594332</v>
      </c>
      <c r="AJ46" t="str">
        <f t="shared" si="10"/>
        <v/>
      </c>
    </row>
    <row r="47" spans="1:36" ht="15">
      <c r="A47" s="26" t="s">
        <v>24</v>
      </c>
      <c r="B47" s="43">
        <v>10406.906730920975</v>
      </c>
      <c r="C47" s="43">
        <v>30310.401647216448</v>
      </c>
      <c r="D47" s="43">
        <v>8808.2919072967507</v>
      </c>
      <c r="E47" s="43">
        <v>1314.8674818124091</v>
      </c>
      <c r="F47" s="236"/>
      <c r="G47" s="43">
        <v>0</v>
      </c>
      <c r="H47" s="53">
        <v>0</v>
      </c>
      <c r="I47" s="41">
        <f t="shared" si="7"/>
        <v>50840.467767246577</v>
      </c>
      <c r="J47" s="1"/>
      <c r="K47" s="54" t="s">
        <v>24</v>
      </c>
      <c r="L47" s="43">
        <v>10406.906730920975</v>
      </c>
      <c r="M47" s="43">
        <v>30310.401647216448</v>
      </c>
      <c r="N47" s="43">
        <v>8808.2919072967507</v>
      </c>
      <c r="O47" s="43">
        <v>1314.8674818124091</v>
      </c>
      <c r="P47" s="43">
        <v>2241.2660486994196</v>
      </c>
      <c r="Q47" s="43">
        <v>0</v>
      </c>
      <c r="R47" s="44">
        <v>0</v>
      </c>
      <c r="S47" s="45">
        <f t="shared" si="8"/>
        <v>53081.733815945998</v>
      </c>
      <c r="T47" s="1"/>
      <c r="U47" s="100" t="s">
        <v>24</v>
      </c>
      <c r="V47" s="92">
        <v>10356.108862000914</v>
      </c>
      <c r="W47" s="92">
        <v>0</v>
      </c>
      <c r="X47" s="92">
        <v>0</v>
      </c>
      <c r="Y47" s="92">
        <v>30310.401647216448</v>
      </c>
      <c r="Z47" s="92">
        <v>6933.4275640295145</v>
      </c>
      <c r="AA47" s="92">
        <v>0</v>
      </c>
      <c r="AB47" s="92">
        <v>2241.2660486994196</v>
      </c>
      <c r="AC47" s="93">
        <v>3240.5296939997047</v>
      </c>
      <c r="AD47" s="92">
        <v>50.797868920060523</v>
      </c>
      <c r="AE47" s="92">
        <v>0</v>
      </c>
      <c r="AF47" s="92">
        <v>0</v>
      </c>
      <c r="AG47" s="92">
        <v>1874.8643432672357</v>
      </c>
      <c r="AH47" s="92">
        <v>1314.8674818124091</v>
      </c>
      <c r="AI47" s="95">
        <f t="shared" si="9"/>
        <v>53081.733815946005</v>
      </c>
      <c r="AJ47" t="str">
        <f t="shared" si="10"/>
        <v/>
      </c>
    </row>
    <row r="48" spans="1:36" ht="15">
      <c r="A48" s="25" t="s">
        <v>22</v>
      </c>
      <c r="B48" s="46">
        <v>42.498376799492398</v>
      </c>
      <c r="C48" s="46">
        <v>3789.3114304019191</v>
      </c>
      <c r="D48" s="46">
        <v>5879.2630539524971</v>
      </c>
      <c r="E48" s="46">
        <v>0</v>
      </c>
      <c r="F48" s="236"/>
      <c r="G48" s="46">
        <v>0</v>
      </c>
      <c r="H48" s="47">
        <v>0</v>
      </c>
      <c r="I48" s="48">
        <f t="shared" si="7"/>
        <v>9711.0728611539089</v>
      </c>
      <c r="J48" s="1"/>
      <c r="K48" s="49" t="s">
        <v>22</v>
      </c>
      <c r="L48" s="50">
        <v>42.498376799492398</v>
      </c>
      <c r="M48" s="50">
        <v>3789.3114304019191</v>
      </c>
      <c r="N48" s="50">
        <v>5879.2630539524971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9711.0728611539089</v>
      </c>
      <c r="T48" s="1"/>
      <c r="U48" s="96" t="s">
        <v>63</v>
      </c>
      <c r="V48" s="97">
        <v>42.498376799492398</v>
      </c>
      <c r="W48" s="97">
        <v>0</v>
      </c>
      <c r="X48" s="97">
        <v>0</v>
      </c>
      <c r="Y48" s="97">
        <v>3789.3114304019191</v>
      </c>
      <c r="Z48" s="97">
        <v>5879.2630539524971</v>
      </c>
      <c r="AA48" s="97">
        <v>0</v>
      </c>
      <c r="AB48" s="97">
        <v>0</v>
      </c>
      <c r="AC48" s="98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9">
        <f t="shared" si="9"/>
        <v>9711.0728611539089</v>
      </c>
      <c r="AJ48" t="str">
        <f t="shared" si="10"/>
        <v/>
      </c>
    </row>
    <row r="49" spans="1:36" ht="15">
      <c r="A49" s="27" t="s">
        <v>66</v>
      </c>
      <c r="B49" s="43">
        <v>149.88599999999997</v>
      </c>
      <c r="C49" s="43">
        <v>9.2898764997475549</v>
      </c>
      <c r="D49" s="43">
        <v>4057.1367441465686</v>
      </c>
      <c r="E49" s="43">
        <v>0</v>
      </c>
      <c r="F49" s="236"/>
      <c r="G49" s="43">
        <v>0</v>
      </c>
      <c r="H49" s="53">
        <v>0</v>
      </c>
      <c r="I49" s="41">
        <f t="shared" si="7"/>
        <v>4216.3126206463157</v>
      </c>
      <c r="J49" s="1"/>
      <c r="K49" s="55" t="s">
        <v>66</v>
      </c>
      <c r="L49" s="43">
        <v>149.88599999999997</v>
      </c>
      <c r="M49" s="43">
        <v>9.2898764997475549</v>
      </c>
      <c r="N49" s="43">
        <v>4057.1367441465686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4216.3126206463157</v>
      </c>
      <c r="T49" s="1"/>
      <c r="U49" s="101" t="s">
        <v>64</v>
      </c>
      <c r="V49" s="92">
        <v>149.88599999999997</v>
      </c>
      <c r="W49" s="92">
        <v>0</v>
      </c>
      <c r="X49" s="92">
        <v>0</v>
      </c>
      <c r="Y49" s="92">
        <v>9.2898764997475549</v>
      </c>
      <c r="Z49" s="92">
        <v>4057.1367441465686</v>
      </c>
      <c r="AA49" s="92">
        <v>0</v>
      </c>
      <c r="AB49" s="92">
        <v>0</v>
      </c>
      <c r="AC49" s="93">
        <v>0</v>
      </c>
      <c r="AD49" s="94">
        <v>0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4216.3126206463157</v>
      </c>
      <c r="AJ49" t="str">
        <f t="shared" si="10"/>
        <v/>
      </c>
    </row>
    <row r="50" spans="1:36">
      <c r="A50" s="28" t="s">
        <v>25</v>
      </c>
      <c r="B50" s="56">
        <v>149.88599999999997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149.88599999999997</v>
      </c>
      <c r="J50" s="1"/>
      <c r="K50" s="59" t="s">
        <v>25</v>
      </c>
      <c r="L50" s="60">
        <v>149.88599999999997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149.88599999999997</v>
      </c>
      <c r="T50" s="1"/>
      <c r="U50" s="102" t="s">
        <v>68</v>
      </c>
      <c r="V50" s="103">
        <v>149.69519999999997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149.69519999999997</v>
      </c>
      <c r="AJ50" t="str">
        <f>IF(ABS(S50-AI50)&gt;0.2,S50-AI50,"")</f>
        <v/>
      </c>
    </row>
    <row r="51" spans="1:36">
      <c r="A51" s="29" t="s">
        <v>20</v>
      </c>
      <c r="B51" s="63">
        <v>0</v>
      </c>
      <c r="C51" s="63">
        <v>2.7220288185824808</v>
      </c>
      <c r="D51" s="63">
        <v>1188.7825568829637</v>
      </c>
      <c r="E51" s="63">
        <v>0</v>
      </c>
      <c r="F51" s="236"/>
      <c r="G51" s="63">
        <v>0</v>
      </c>
      <c r="H51" s="64">
        <v>0</v>
      </c>
      <c r="I51" s="65">
        <f t="shared" si="7"/>
        <v>1191.5045857015461</v>
      </c>
      <c r="J51" s="1"/>
      <c r="K51" s="66" t="s">
        <v>20</v>
      </c>
      <c r="L51" s="63">
        <v>0</v>
      </c>
      <c r="M51" s="63">
        <v>2.7220288185824808</v>
      </c>
      <c r="N51" s="63">
        <v>1188.7825568829637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1191.5045857015461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2.7220288185824808</v>
      </c>
      <c r="Z51" s="107">
        <v>1188.7825568829637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1191.5045857015461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6.5678476811650741</v>
      </c>
      <c r="D52" s="56">
        <v>2868.3541872636047</v>
      </c>
      <c r="E52" s="56">
        <v>0</v>
      </c>
      <c r="F52" s="236"/>
      <c r="G52" s="56">
        <v>0</v>
      </c>
      <c r="H52" s="57">
        <v>0</v>
      </c>
      <c r="I52" s="58">
        <f t="shared" si="7"/>
        <v>2874.9220349447696</v>
      </c>
      <c r="J52" s="1"/>
      <c r="K52" s="59" t="s">
        <v>21</v>
      </c>
      <c r="L52" s="60">
        <v>0</v>
      </c>
      <c r="M52" s="60">
        <v>6.5678476811650741</v>
      </c>
      <c r="N52" s="60">
        <v>2868.3541872636047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2874.9220349447696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6.5678476811650741</v>
      </c>
      <c r="Z52" s="103">
        <v>2868.3541872636047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2874.9220349447696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47012.311332732665</v>
      </c>
      <c r="C54" s="75">
        <f t="shared" ref="C54:H54" si="11">SUM(C33:C49)</f>
        <v>83703.931211709525</v>
      </c>
      <c r="D54" s="75">
        <f t="shared" si="11"/>
        <v>90213.914717807231</v>
      </c>
      <c r="E54" s="75">
        <f t="shared" si="11"/>
        <v>92029.412993915103</v>
      </c>
      <c r="F54" s="75">
        <f t="shared" si="11"/>
        <v>0</v>
      </c>
      <c r="G54" s="75">
        <f t="shared" si="11"/>
        <v>6752.5401810380827</v>
      </c>
      <c r="H54" s="76">
        <f t="shared" si="11"/>
        <v>366.84494724193826</v>
      </c>
      <c r="I54" s="41">
        <f t="shared" si="7"/>
        <v>320078.95538444456</v>
      </c>
      <c r="J54" s="1" t="str">
        <f>+IF(ABS(SUM(I33:I49)-I54)&gt;0.0001,ABS(SUM(I33:I49)-I54),"")</f>
        <v/>
      </c>
      <c r="K54" s="77" t="s">
        <v>28</v>
      </c>
      <c r="L54" s="75">
        <f>SUM(L33:L49)</f>
        <v>47012.311332732665</v>
      </c>
      <c r="M54" s="75">
        <f t="shared" ref="M54:R54" si="12">SUM(M33:M49)</f>
        <v>83703.931211709525</v>
      </c>
      <c r="N54" s="75">
        <f t="shared" si="12"/>
        <v>90213.914717807231</v>
      </c>
      <c r="O54" s="75">
        <f t="shared" si="12"/>
        <v>92029.412993915103</v>
      </c>
      <c r="P54" s="75">
        <f t="shared" si="12"/>
        <v>30825.20109622788</v>
      </c>
      <c r="Q54" s="75">
        <f t="shared" si="12"/>
        <v>6752.5401810380827</v>
      </c>
      <c r="R54" s="76">
        <f t="shared" si="12"/>
        <v>366.84494724193826</v>
      </c>
      <c r="S54" s="78">
        <f t="shared" si="8"/>
        <v>350904.15648067242</v>
      </c>
      <c r="T54" s="1" t="str">
        <f>+IF(ABS(SUM(S33:S49)-S54)&gt;0.0001,ABS(SUM(S33:S49)-S54),"")</f>
        <v/>
      </c>
      <c r="U54" s="110" t="s">
        <v>65</v>
      </c>
      <c r="V54" s="111">
        <f>SUM(V33:V49)</f>
        <v>43566.33780823819</v>
      </c>
      <c r="W54" s="111">
        <f t="shared" ref="W54:AH54" si="13">SUM(W33:W49)</f>
        <v>2401.7555673345637</v>
      </c>
      <c r="X54" s="111">
        <f t="shared" si="13"/>
        <v>6752.5401810380827</v>
      </c>
      <c r="Y54" s="111">
        <f t="shared" si="13"/>
        <v>83703.931211709525</v>
      </c>
      <c r="Z54" s="111">
        <f t="shared" si="13"/>
        <v>82896.5784430817</v>
      </c>
      <c r="AA54" s="111">
        <f t="shared" si="13"/>
        <v>81157.548623997573</v>
      </c>
      <c r="AB54" s="111">
        <f t="shared" si="13"/>
        <v>30825.20109622788</v>
      </c>
      <c r="AC54" s="111">
        <f t="shared" si="13"/>
        <v>19600.263549044899</v>
      </c>
      <c r="AD54" s="112">
        <f t="shared" si="13"/>
        <v>1044.2179571599168</v>
      </c>
      <c r="AE54" s="112">
        <f t="shared" si="13"/>
        <v>1885.0809109460438</v>
      </c>
      <c r="AF54" s="112">
        <f t="shared" si="13"/>
        <v>366.84494724193826</v>
      </c>
      <c r="AG54" s="112">
        <f t="shared" si="13"/>
        <v>7317.3362747255269</v>
      </c>
      <c r="AH54" s="112">
        <f t="shared" si="13"/>
        <v>8986.783458971473</v>
      </c>
      <c r="AI54" s="113">
        <f t="shared" si="9"/>
        <v>350904.15648067236</v>
      </c>
      <c r="AJ54" t="str">
        <f t="shared" si="10"/>
        <v/>
      </c>
    </row>
    <row r="55" spans="1:36" ht="15" thickBot="1">
      <c r="A55" s="32" t="s">
        <v>87</v>
      </c>
      <c r="B55" s="114">
        <f>B54/$I54</f>
        <v>0.1468772330760281</v>
      </c>
      <c r="C55" s="114">
        <f t="shared" ref="C55:I55" si="14">C54/$I54</f>
        <v>0.26151026115157533</v>
      </c>
      <c r="D55" s="114">
        <f t="shared" si="14"/>
        <v>0.28184894133215332</v>
      </c>
      <c r="E55" s="114">
        <f t="shared" si="14"/>
        <v>0.28752097395275245</v>
      </c>
      <c r="F55" s="114">
        <f t="shared" si="14"/>
        <v>0</v>
      </c>
      <c r="G55" s="114">
        <f t="shared" si="14"/>
        <v>2.1096482812897381E-2</v>
      </c>
      <c r="H55" s="115">
        <f t="shared" si="14"/>
        <v>1.146107674593362E-3</v>
      </c>
      <c r="I55" s="116">
        <f t="shared" si="14"/>
        <v>1</v>
      </c>
      <c r="K55" s="81" t="s">
        <v>87</v>
      </c>
      <c r="L55" s="82">
        <f>L54/$S54</f>
        <v>0.13397479187546207</v>
      </c>
      <c r="M55" s="82">
        <f t="shared" ref="M55:S55" si="15">M54/$S54</f>
        <v>0.23853787327913822</v>
      </c>
      <c r="N55" s="82">
        <f t="shared" si="15"/>
        <v>0.25708990062298154</v>
      </c>
      <c r="O55" s="82">
        <f t="shared" si="15"/>
        <v>0.26226367312632282</v>
      </c>
      <c r="P55" s="82">
        <f t="shared" si="15"/>
        <v>8.7845072584444336E-2</v>
      </c>
      <c r="Q55" s="82">
        <f t="shared" si="15"/>
        <v>1.924326074892193E-2</v>
      </c>
      <c r="R55" s="83">
        <f t="shared" si="15"/>
        <v>1.0454277627291195E-3</v>
      </c>
      <c r="S55" s="84">
        <f t="shared" si="15"/>
        <v>1</v>
      </c>
      <c r="U55" s="117" t="s">
        <v>87</v>
      </c>
      <c r="V55" s="118">
        <f>V54/$I54</f>
        <v>0.13611122216988922</v>
      </c>
      <c r="W55" s="118">
        <f t="shared" ref="W55:AC55" si="16">W54/$I54</f>
        <v>7.5036347342793347E-3</v>
      </c>
      <c r="X55" s="118">
        <f t="shared" si="16"/>
        <v>2.1096482812897381E-2</v>
      </c>
      <c r="Y55" s="118">
        <f t="shared" si="16"/>
        <v>0.26151026115157533</v>
      </c>
      <c r="Z55" s="118">
        <f t="shared" si="16"/>
        <v>0.2589879061043398</v>
      </c>
      <c r="AA55" s="118">
        <f t="shared" si="16"/>
        <v>0.25355477846558144</v>
      </c>
      <c r="AB55" s="118">
        <f t="shared" si="16"/>
        <v>9.630499155811087E-2</v>
      </c>
      <c r="AC55" s="118">
        <f t="shared" si="16"/>
        <v>6.1235714561437386E-2</v>
      </c>
      <c r="AD55" s="118">
        <f t="shared" ref="AD55:AH55" si="17">AD54/$AI54</f>
        <v>2.9757925002448118E-3</v>
      </c>
      <c r="AE55" s="118">
        <f t="shared" si="17"/>
        <v>5.3720677744376428E-3</v>
      </c>
      <c r="AF55" s="118">
        <f t="shared" si="17"/>
        <v>1.0454277627291197E-3</v>
      </c>
      <c r="AG55" s="118">
        <f t="shared" si="17"/>
        <v>2.0852805928870673E-2</v>
      </c>
      <c r="AH55" s="118">
        <f t="shared" si="17"/>
        <v>2.5610364804745368E-2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4.7956643709377138</v>
      </c>
      <c r="G59" s="242"/>
      <c r="H59" s="244"/>
      <c r="I59" s="41">
        <f>+F59</f>
        <v>4.7956643709377138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8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217378.05682952367</v>
      </c>
      <c r="G65" s="245"/>
      <c r="H65" s="247"/>
      <c r="I65" s="41">
        <f t="shared" si="18"/>
        <v>217378.05682952367</v>
      </c>
      <c r="J65" s="1"/>
      <c r="K65" s="54" t="s">
        <v>60</v>
      </c>
      <c r="L65" s="245"/>
      <c r="M65" s="246"/>
      <c r="N65" s="246"/>
      <c r="O65" s="247"/>
      <c r="P65" s="43">
        <v>63070.317773220129</v>
      </c>
      <c r="Q65" s="245"/>
      <c r="R65" s="252"/>
      <c r="S65" s="45">
        <v>63070.317773220129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66700.635447799315</v>
      </c>
      <c r="G66" s="245"/>
      <c r="H66" s="247"/>
      <c r="I66" s="48">
        <f t="shared" si="18"/>
        <v>66700.635447799315</v>
      </c>
      <c r="J66" s="1"/>
      <c r="K66" s="49" t="s">
        <v>12</v>
      </c>
      <c r="L66" s="245"/>
      <c r="M66" s="246"/>
      <c r="N66" s="246"/>
      <c r="O66" s="247"/>
      <c r="P66" s="50">
        <v>25278.198788941463</v>
      </c>
      <c r="Q66" s="245"/>
      <c r="R66" s="252"/>
      <c r="S66" s="52">
        <v>25278.198788941463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29743.986527279983</v>
      </c>
      <c r="G67" s="245"/>
      <c r="H67" s="247"/>
      <c r="I67" s="41">
        <f t="shared" si="18"/>
        <v>29743.986527279983</v>
      </c>
      <c r="J67" s="1"/>
      <c r="K67" s="54" t="s">
        <v>61</v>
      </c>
      <c r="L67" s="245"/>
      <c r="M67" s="246"/>
      <c r="N67" s="246"/>
      <c r="O67" s="247"/>
      <c r="P67" s="43">
        <v>0</v>
      </c>
      <c r="Q67" s="245"/>
      <c r="R67" s="252"/>
      <c r="S67" s="45">
        <v>0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899.50113966875188</v>
      </c>
      <c r="G68" s="245"/>
      <c r="H68" s="247"/>
      <c r="I68" s="48">
        <f t="shared" si="18"/>
        <v>899.50113966875188</v>
      </c>
      <c r="J68" s="1"/>
      <c r="K68" s="49" t="s">
        <v>17</v>
      </c>
      <c r="L68" s="245"/>
      <c r="M68" s="246"/>
      <c r="N68" s="246"/>
      <c r="O68" s="247"/>
      <c r="P68" s="50">
        <v>830.79690163219493</v>
      </c>
      <c r="Q68" s="245"/>
      <c r="R68" s="252"/>
      <c r="S68" s="52">
        <v>830.79690163219493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8799.8247410663753</v>
      </c>
      <c r="G69" s="245"/>
      <c r="H69" s="247"/>
      <c r="I69" s="41">
        <f t="shared" si="18"/>
        <v>8799.8247410663753</v>
      </c>
      <c r="J69" s="1"/>
      <c r="K69" s="54" t="s">
        <v>19</v>
      </c>
      <c r="L69" s="245"/>
      <c r="M69" s="246"/>
      <c r="N69" s="246"/>
      <c r="O69" s="247"/>
      <c r="P69" s="43">
        <v>432.36492485972974</v>
      </c>
      <c r="Q69" s="245"/>
      <c r="R69" s="252"/>
      <c r="S69" s="45">
        <v>432.36492485972974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11031.820896854353</v>
      </c>
      <c r="G70" s="245"/>
      <c r="H70" s="247"/>
      <c r="I70" s="48">
        <f t="shared" si="18"/>
        <v>11031.820896854353</v>
      </c>
      <c r="J70" s="1"/>
      <c r="K70" s="49" t="s">
        <v>27</v>
      </c>
      <c r="L70" s="245"/>
      <c r="M70" s="246"/>
      <c r="N70" s="246"/>
      <c r="O70" s="247"/>
      <c r="P70" s="50">
        <v>2.8723355481206567E-13</v>
      </c>
      <c r="Q70" s="245"/>
      <c r="R70" s="252"/>
      <c r="S70" s="52">
        <v>2.8723355481206567E-13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0</v>
      </c>
      <c r="Q71" s="245"/>
      <c r="R71" s="252"/>
      <c r="S71" s="45">
        <v>0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0.31169358000000008</v>
      </c>
      <c r="G72" s="245"/>
      <c r="H72" s="247"/>
      <c r="I72" s="48">
        <f t="shared" si="18"/>
        <v>0.31169358000000008</v>
      </c>
      <c r="J72" s="1"/>
      <c r="K72" s="49" t="s">
        <v>23</v>
      </c>
      <c r="L72" s="245"/>
      <c r="M72" s="246"/>
      <c r="N72" s="246"/>
      <c r="O72" s="247"/>
      <c r="P72" s="50">
        <v>0</v>
      </c>
      <c r="Q72" s="245"/>
      <c r="R72" s="252"/>
      <c r="S72" s="52">
        <v>0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20555.635171397244</v>
      </c>
      <c r="G73" s="245"/>
      <c r="H73" s="247"/>
      <c r="I73" s="41">
        <f t="shared" si="18"/>
        <v>20555.635171397244</v>
      </c>
      <c r="J73" s="1"/>
      <c r="K73" s="54" t="s">
        <v>24</v>
      </c>
      <c r="L73" s="245"/>
      <c r="M73" s="246"/>
      <c r="N73" s="246"/>
      <c r="O73" s="247"/>
      <c r="P73" s="43">
        <v>8329.8978424473098</v>
      </c>
      <c r="Q73" s="245"/>
      <c r="R73" s="252"/>
      <c r="S73" s="45">
        <v>8329.8978424473098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355114.56811154063</v>
      </c>
      <c r="G80" s="75">
        <f t="shared" si="19"/>
        <v>0</v>
      </c>
      <c r="H80" s="76">
        <f t="shared" si="19"/>
        <v>0</v>
      </c>
      <c r="I80" s="41">
        <f t="shared" ref="I80" si="20">SUM(B80:H80)</f>
        <v>355114.56811154063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97941.576231100829</v>
      </c>
      <c r="Q80" s="75">
        <f t="shared" si="21"/>
        <v>0</v>
      </c>
      <c r="R80" s="76">
        <f t="shared" si="21"/>
        <v>0</v>
      </c>
      <c r="S80" s="78">
        <f t="shared" ref="S80" si="22">SUM(L80:R80)</f>
        <v>97941.576231100829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458.87000276742333</v>
      </c>
      <c r="C85" s="39">
        <v>0</v>
      </c>
      <c r="D85" s="39">
        <v>12.766692253796748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471.63669502122008</v>
      </c>
      <c r="J85" s="1"/>
      <c r="K85" s="88" t="s">
        <v>7</v>
      </c>
      <c r="L85" s="39">
        <v>458.87000276742333</v>
      </c>
      <c r="M85" s="39">
        <v>0</v>
      </c>
      <c r="N85" s="39">
        <v>12.766692253796748</v>
      </c>
      <c r="O85" s="39">
        <v>0</v>
      </c>
      <c r="P85" s="39">
        <v>4.7956643709377138</v>
      </c>
      <c r="Q85" s="39">
        <v>0</v>
      </c>
      <c r="R85" s="89">
        <v>0</v>
      </c>
      <c r="S85" s="90">
        <f>SUM(L85:R85)</f>
        <v>476.43235939215776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333.43618003204489</v>
      </c>
      <c r="C86" s="46">
        <v>0</v>
      </c>
      <c r="D86" s="46">
        <v>5.7014762598920168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339.13765629193688</v>
      </c>
      <c r="J86" s="1"/>
      <c r="K86" s="49" t="s">
        <v>8</v>
      </c>
      <c r="L86" s="50">
        <v>333.43618003204489</v>
      </c>
      <c r="M86" s="50">
        <v>0</v>
      </c>
      <c r="N86" s="50">
        <v>5.7014762598920168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6">SUM(L86:R86)</f>
        <v>339.13765629193688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927.67806860163751</v>
      </c>
      <c r="C87" s="43">
        <v>0</v>
      </c>
      <c r="D87" s="43">
        <v>55.822005229334039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983.50007383097159</v>
      </c>
      <c r="J87" s="1"/>
      <c r="K87" s="54" t="s">
        <v>10</v>
      </c>
      <c r="L87" s="43">
        <v>927.67806860163751</v>
      </c>
      <c r="M87" s="43">
        <v>0</v>
      </c>
      <c r="N87" s="43">
        <v>55.822005229334039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983.50007383097159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834.27564208328522</v>
      </c>
      <c r="C89" s="43">
        <v>43.771039680927473</v>
      </c>
      <c r="D89" s="43">
        <v>57.232406553997926</v>
      </c>
      <c r="E89" s="43">
        <v>20.546900579754926</v>
      </c>
      <c r="F89" s="43">
        <v>0</v>
      </c>
      <c r="G89" s="43">
        <v>0</v>
      </c>
      <c r="H89" s="53">
        <v>0</v>
      </c>
      <c r="I89" s="41">
        <f t="shared" si="25"/>
        <v>955.82598889796566</v>
      </c>
      <c r="J89" s="1"/>
      <c r="K89" s="54" t="s">
        <v>16</v>
      </c>
      <c r="L89" s="43">
        <v>834.27564208328522</v>
      </c>
      <c r="M89" s="43">
        <v>43.771039680927473</v>
      </c>
      <c r="N89" s="43">
        <v>57.232406553997926</v>
      </c>
      <c r="O89" s="43">
        <v>20.546900579754926</v>
      </c>
      <c r="P89" s="43">
        <v>0</v>
      </c>
      <c r="Q89" s="43">
        <v>0</v>
      </c>
      <c r="R89" s="44">
        <v>0</v>
      </c>
      <c r="S89" s="45">
        <f t="shared" si="26"/>
        <v>955.82598889796566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43269.792929985233</v>
      </c>
      <c r="C90" s="46">
        <v>79.316291941969041</v>
      </c>
      <c r="D90" s="46">
        <v>4629.8686212180792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47978.97784314528</v>
      </c>
      <c r="J90" s="1"/>
      <c r="K90" s="49" t="s">
        <v>15</v>
      </c>
      <c r="L90" s="50">
        <v>43269.792929985233</v>
      </c>
      <c r="M90" s="50">
        <v>79.316291941969041</v>
      </c>
      <c r="N90" s="50">
        <v>4629.8686212180792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47978.97784314528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4.6426964252104757</v>
      </c>
      <c r="D91" s="43">
        <v>1.436395665280493</v>
      </c>
      <c r="E91" s="43">
        <v>895.39287462876439</v>
      </c>
      <c r="F91" s="43">
        <v>8899.1583647664265</v>
      </c>
      <c r="G91" s="43">
        <v>0</v>
      </c>
      <c r="H91" s="53">
        <v>0</v>
      </c>
      <c r="I91" s="41">
        <f t="shared" si="25"/>
        <v>9800.6303314856814</v>
      </c>
      <c r="J91" s="1"/>
      <c r="K91" s="54" t="s">
        <v>60</v>
      </c>
      <c r="L91" s="43">
        <v>0</v>
      </c>
      <c r="M91" s="43">
        <v>4.6426964252104757</v>
      </c>
      <c r="N91" s="43">
        <v>1.436395665280493</v>
      </c>
      <c r="O91" s="43">
        <v>895.39287462876439</v>
      </c>
      <c r="P91" s="43">
        <v>136337.17375585198</v>
      </c>
      <c r="Q91" s="43">
        <v>0</v>
      </c>
      <c r="R91" s="44">
        <v>0</v>
      </c>
      <c r="S91" s="45">
        <f t="shared" si="26"/>
        <v>137238.64572257124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1.3951062300581534</v>
      </c>
      <c r="E92" s="46">
        <v>205.6626964564052</v>
      </c>
      <c r="F92" s="46">
        <v>0</v>
      </c>
      <c r="G92" s="46">
        <v>0</v>
      </c>
      <c r="H92" s="47">
        <v>0</v>
      </c>
      <c r="I92" s="48">
        <f t="shared" si="25"/>
        <v>207.05780268646336</v>
      </c>
      <c r="J92" s="1"/>
      <c r="K92" s="49" t="s">
        <v>12</v>
      </c>
      <c r="L92" s="50">
        <v>0</v>
      </c>
      <c r="M92" s="50">
        <v>0</v>
      </c>
      <c r="N92" s="50">
        <v>1.3951062300581534</v>
      </c>
      <c r="O92" s="50">
        <v>205.6626964564052</v>
      </c>
      <c r="P92" s="50">
        <v>39936.549643949002</v>
      </c>
      <c r="Q92" s="50">
        <v>0</v>
      </c>
      <c r="R92" s="51">
        <v>0</v>
      </c>
      <c r="S92" s="52">
        <f t="shared" si="26"/>
        <v>40143.607446635462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29743.986527279983</v>
      </c>
      <c r="Q93" s="43">
        <v>0</v>
      </c>
      <c r="R93" s="44">
        <v>0</v>
      </c>
      <c r="S93" s="45">
        <f t="shared" si="26"/>
        <v>29743.986527279983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1227.708208180574</v>
      </c>
      <c r="C94" s="46">
        <v>0.81570551241345102</v>
      </c>
      <c r="D94" s="46">
        <v>190.12541067458966</v>
      </c>
      <c r="E94" s="46">
        <v>5.9130360720501791</v>
      </c>
      <c r="F94" s="46">
        <v>0</v>
      </c>
      <c r="G94" s="46">
        <v>0</v>
      </c>
      <c r="H94" s="47">
        <v>0</v>
      </c>
      <c r="I94" s="48">
        <f t="shared" si="25"/>
        <v>1424.5623604396271</v>
      </c>
      <c r="J94" s="1"/>
      <c r="K94" s="49" t="s">
        <v>17</v>
      </c>
      <c r="L94" s="50">
        <v>1227.708208180574</v>
      </c>
      <c r="M94" s="50">
        <v>0.81570551241345102</v>
      </c>
      <c r="N94" s="50">
        <v>190.12541067458966</v>
      </c>
      <c r="O94" s="50">
        <v>5.9130360720501791</v>
      </c>
      <c r="P94" s="50">
        <v>0.75699241394999994</v>
      </c>
      <c r="Q94" s="50">
        <v>0</v>
      </c>
      <c r="R94" s="51">
        <v>0</v>
      </c>
      <c r="S94" s="52">
        <f t="shared" si="26"/>
        <v>1425.3193528535771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64601.281717469086</v>
      </c>
      <c r="C95" s="43">
        <v>2045.8861468809951</v>
      </c>
      <c r="D95" s="43">
        <v>8460.0726307840268</v>
      </c>
      <c r="E95" s="43">
        <v>314.18950502251289</v>
      </c>
      <c r="F95" s="43">
        <v>0</v>
      </c>
      <c r="G95" s="43">
        <v>0</v>
      </c>
      <c r="H95" s="53">
        <v>0</v>
      </c>
      <c r="I95" s="41">
        <f t="shared" si="25"/>
        <v>75421.430000156615</v>
      </c>
      <c r="J95" s="1"/>
      <c r="K95" s="54" t="s">
        <v>19</v>
      </c>
      <c r="L95" s="43">
        <v>64601.281717469086</v>
      </c>
      <c r="M95" s="43">
        <v>2045.8861468809951</v>
      </c>
      <c r="N95" s="43">
        <v>8460.0726307840268</v>
      </c>
      <c r="O95" s="43">
        <v>314.18950502251289</v>
      </c>
      <c r="P95" s="43">
        <v>8267.2266967200012</v>
      </c>
      <c r="Q95" s="43">
        <v>0</v>
      </c>
      <c r="R95" s="44">
        <v>0</v>
      </c>
      <c r="S95" s="45">
        <f t="shared" si="26"/>
        <v>83688.656696876613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20683.442458019414</v>
      </c>
      <c r="C96" s="46">
        <v>1.663032936190433</v>
      </c>
      <c r="D96" s="46">
        <v>34898.1054927121</v>
      </c>
      <c r="E96" s="46">
        <v>29577.821385263909</v>
      </c>
      <c r="F96" s="46">
        <v>0</v>
      </c>
      <c r="G96" s="46">
        <v>25390.667886030864</v>
      </c>
      <c r="H96" s="47">
        <v>13.330091620913709</v>
      </c>
      <c r="I96" s="48">
        <f t="shared" si="25"/>
        <v>110565.03034658339</v>
      </c>
      <c r="J96" s="1"/>
      <c r="K96" s="49" t="s">
        <v>27</v>
      </c>
      <c r="L96" s="50">
        <v>20683.442458019414</v>
      </c>
      <c r="M96" s="50">
        <v>1.663032936190433</v>
      </c>
      <c r="N96" s="50">
        <v>34898.1054927121</v>
      </c>
      <c r="O96" s="50">
        <v>29577.821385263909</v>
      </c>
      <c r="P96" s="50">
        <v>10971.676894561941</v>
      </c>
      <c r="Q96" s="50">
        <v>25390.667886030864</v>
      </c>
      <c r="R96" s="51">
        <v>13.330091620913709</v>
      </c>
      <c r="S96" s="52">
        <f t="shared" si="26"/>
        <v>121536.70724114533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54399.921797664705</v>
      </c>
      <c r="C97" s="43">
        <v>195.15016728888116</v>
      </c>
      <c r="D97" s="43">
        <v>4184.7250584006042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58779.797023354193</v>
      </c>
      <c r="J97" s="1"/>
      <c r="K97" s="54" t="s">
        <v>26</v>
      </c>
      <c r="L97" s="43">
        <v>54399.921797664705</v>
      </c>
      <c r="M97" s="43">
        <v>195.15016728888116</v>
      </c>
      <c r="N97" s="43">
        <v>4184.7250584006042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58779.797023354193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59565.936433510906</v>
      </c>
      <c r="C98" s="46">
        <v>110.74050878957969</v>
      </c>
      <c r="D98" s="46">
        <v>7087.2461930762865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66763.923135376768</v>
      </c>
      <c r="J98" s="1"/>
      <c r="K98" s="49" t="s">
        <v>23</v>
      </c>
      <c r="L98" s="50">
        <v>59565.936433510906</v>
      </c>
      <c r="M98" s="50">
        <v>110.74050878957969</v>
      </c>
      <c r="N98" s="50">
        <v>7087.2461930762865</v>
      </c>
      <c r="O98" s="50">
        <v>0</v>
      </c>
      <c r="P98" s="50">
        <v>0.31169358000000008</v>
      </c>
      <c r="Q98" s="50">
        <v>0</v>
      </c>
      <c r="R98" s="51">
        <v>0</v>
      </c>
      <c r="S98" s="52">
        <f t="shared" si="26"/>
        <v>66764.234828956774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14790.169568976702</v>
      </c>
      <c r="C99" s="43">
        <v>0</v>
      </c>
      <c r="D99" s="43">
        <v>2811.7916855112262</v>
      </c>
      <c r="E99" s="43">
        <v>15.325288052897125</v>
      </c>
      <c r="F99" s="43">
        <v>628.63677059109705</v>
      </c>
      <c r="G99" s="43">
        <v>0</v>
      </c>
      <c r="H99" s="53">
        <v>0</v>
      </c>
      <c r="I99" s="41">
        <f t="shared" si="25"/>
        <v>18245.92331313192</v>
      </c>
      <c r="J99" s="1"/>
      <c r="K99" s="54" t="s">
        <v>24</v>
      </c>
      <c r="L99" s="43">
        <v>14790.169568976702</v>
      </c>
      <c r="M99" s="43">
        <v>0</v>
      </c>
      <c r="N99" s="43">
        <v>2811.7916855112262</v>
      </c>
      <c r="O99" s="43">
        <v>15.325288052897125</v>
      </c>
      <c r="P99" s="43">
        <v>10613.108050841609</v>
      </c>
      <c r="Q99" s="43">
        <v>0</v>
      </c>
      <c r="R99" s="44">
        <v>0</v>
      </c>
      <c r="S99" s="45">
        <f t="shared" si="26"/>
        <v>28230.394593382433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0</v>
      </c>
      <c r="C100" s="46">
        <v>0</v>
      </c>
      <c r="D100" s="46">
        <v>0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0</v>
      </c>
      <c r="J100" s="1"/>
      <c r="K100" s="49" t="s">
        <v>22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0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10958.171782199817</v>
      </c>
      <c r="C101" s="43">
        <v>0</v>
      </c>
      <c r="D101" s="43">
        <v>4424.8090798607491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15382.980862060565</v>
      </c>
      <c r="J101" s="1"/>
      <c r="K101" s="55" t="s">
        <v>66</v>
      </c>
      <c r="L101" s="43">
        <v>10958.171782199817</v>
      </c>
      <c r="M101" s="43">
        <v>0</v>
      </c>
      <c r="N101" s="43">
        <v>4424.8090798607491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15382.980862060565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10953.771782199818</v>
      </c>
      <c r="C102" s="56">
        <v>0</v>
      </c>
      <c r="D102" s="56">
        <v>4424.8090798607491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15378.580862060568</v>
      </c>
      <c r="J102" s="1"/>
      <c r="K102" s="59" t="s">
        <v>25</v>
      </c>
      <c r="L102" s="60">
        <v>10953.771782199818</v>
      </c>
      <c r="M102" s="60">
        <v>0</v>
      </c>
      <c r="N102" s="60">
        <v>4424.8090798607491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15378.580862060568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4.4000000000000004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4.4000000000000004</v>
      </c>
      <c r="J105" s="1"/>
      <c r="K105" s="72" t="s">
        <v>11</v>
      </c>
      <c r="L105" s="69">
        <v>4.4000000000000004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4.4000000000000004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272050.68478949089</v>
      </c>
      <c r="C106" s="75">
        <f t="shared" ref="C106:H106" si="27">SUM(C85:C101)</f>
        <v>2481.985589456167</v>
      </c>
      <c r="D106" s="75">
        <f t="shared" si="27"/>
        <v>66821.09825443002</v>
      </c>
      <c r="E106" s="75">
        <f t="shared" si="27"/>
        <v>31034.851686076294</v>
      </c>
      <c r="F106" s="75">
        <f t="shared" si="27"/>
        <v>9527.7951353575227</v>
      </c>
      <c r="G106" s="75">
        <f t="shared" si="27"/>
        <v>25390.667886030864</v>
      </c>
      <c r="H106" s="76">
        <f t="shared" si="27"/>
        <v>13.330091620913709</v>
      </c>
      <c r="I106" s="41">
        <f t="shared" si="25"/>
        <v>407320.41343246266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272050.68478949089</v>
      </c>
      <c r="M106" s="75">
        <f t="shared" ref="M106:R106" si="28">SUM(M85:M101)</f>
        <v>2481.985589456167</v>
      </c>
      <c r="N106" s="75">
        <f t="shared" si="28"/>
        <v>66821.09825443002</v>
      </c>
      <c r="O106" s="75">
        <f t="shared" si="28"/>
        <v>31034.851686076294</v>
      </c>
      <c r="P106" s="75">
        <f t="shared" si="28"/>
        <v>235875.58591956939</v>
      </c>
      <c r="Q106" s="75">
        <f t="shared" si="28"/>
        <v>25390.667886030864</v>
      </c>
      <c r="R106" s="76">
        <f t="shared" si="28"/>
        <v>13.330091620913709</v>
      </c>
      <c r="S106" s="78">
        <f t="shared" si="26"/>
        <v>633668.20421667455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0.66790338961147921</v>
      </c>
      <c r="C107" s="114">
        <f t="shared" ref="C107:I107" si="29">C106/$I106</f>
        <v>6.0934475847665859E-3</v>
      </c>
      <c r="D107" s="114">
        <f t="shared" si="29"/>
        <v>0.16405045279055122</v>
      </c>
      <c r="E107" s="114">
        <f t="shared" si="29"/>
        <v>7.619272362155291E-2</v>
      </c>
      <c r="F107" s="114">
        <f t="shared" si="29"/>
        <v>2.3391401022765865E-2</v>
      </c>
      <c r="G107" s="114">
        <f t="shared" si="29"/>
        <v>6.2335859065018019E-2</v>
      </c>
      <c r="H107" s="115">
        <f t="shared" si="29"/>
        <v>3.2726303866241059E-5</v>
      </c>
      <c r="I107" s="116">
        <f t="shared" si="29"/>
        <v>1</v>
      </c>
      <c r="K107" s="81" t="s">
        <v>87</v>
      </c>
      <c r="L107" s="82">
        <f>L106/$S106</f>
        <v>0.4293267091186837</v>
      </c>
      <c r="M107" s="82">
        <f t="shared" ref="M107:S107" si="30">M106/$S106</f>
        <v>3.9168536040471496E-3</v>
      </c>
      <c r="N107" s="82">
        <f t="shared" si="30"/>
        <v>0.10545124058580888</v>
      </c>
      <c r="O107" s="82">
        <f t="shared" si="30"/>
        <v>4.89765013923033E-2</v>
      </c>
      <c r="P107" s="82">
        <f t="shared" si="30"/>
        <v>0.37223831707187066</v>
      </c>
      <c r="Q107" s="82">
        <f t="shared" si="30"/>
        <v>4.0069341837055246E-2</v>
      </c>
      <c r="R107" s="83">
        <f t="shared" si="30"/>
        <v>2.103639023105483E-5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0</v>
      </c>
      <c r="C111" s="39">
        <v>0</v>
      </c>
      <c r="D111" s="39">
        <v>5.5655288767224351E-2</v>
      </c>
      <c r="E111" s="39">
        <v>0</v>
      </c>
      <c r="F111" s="235"/>
      <c r="G111" s="39">
        <v>0</v>
      </c>
      <c r="H111" s="40">
        <v>0</v>
      </c>
      <c r="I111" s="41">
        <f>SUM(B111:H111)</f>
        <v>5.5655288767224351E-2</v>
      </c>
      <c r="J111" s="1"/>
      <c r="K111" s="88" t="s">
        <v>7</v>
      </c>
      <c r="L111" s="39">
        <v>0</v>
      </c>
      <c r="M111" s="39">
        <v>0</v>
      </c>
      <c r="N111" s="39">
        <v>5.5655288767224351E-2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5.5655288767224351E-2</v>
      </c>
      <c r="U111" s="91" t="s">
        <v>7</v>
      </c>
      <c r="V111" s="92">
        <v>0</v>
      </c>
      <c r="W111" s="92">
        <v>0</v>
      </c>
      <c r="X111" s="92">
        <v>0</v>
      </c>
      <c r="Y111" s="92">
        <v>0</v>
      </c>
      <c r="Z111" s="92">
        <v>5.5655288767224351E-2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5.5655288767224351E-2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5966.1116609019364</v>
      </c>
      <c r="E113" s="43">
        <v>0</v>
      </c>
      <c r="F113" s="236"/>
      <c r="G113" s="43">
        <v>0</v>
      </c>
      <c r="H113" s="53">
        <v>0</v>
      </c>
      <c r="I113" s="41">
        <f t="shared" si="31"/>
        <v>5966.1116609019364</v>
      </c>
      <c r="J113" s="1"/>
      <c r="K113" s="54" t="s">
        <v>10</v>
      </c>
      <c r="L113" s="43">
        <v>0</v>
      </c>
      <c r="M113" s="43">
        <v>0</v>
      </c>
      <c r="N113" s="43">
        <v>5966.1116609019364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5966.1116609019364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5966.1116609019364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5966.1116609019364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0</v>
      </c>
      <c r="C115" s="43">
        <v>0</v>
      </c>
      <c r="D115" s="43">
        <v>191.56366647908396</v>
      </c>
      <c r="E115" s="43">
        <v>0</v>
      </c>
      <c r="F115" s="236"/>
      <c r="G115" s="43">
        <v>0</v>
      </c>
      <c r="H115" s="53">
        <v>0</v>
      </c>
      <c r="I115" s="41">
        <f t="shared" si="31"/>
        <v>191.56366647908396</v>
      </c>
      <c r="J115" s="1"/>
      <c r="K115" s="54" t="s">
        <v>16</v>
      </c>
      <c r="L115" s="43">
        <v>0</v>
      </c>
      <c r="M115" s="43">
        <v>0</v>
      </c>
      <c r="N115" s="43">
        <v>191.56366647908396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191.56366647908396</v>
      </c>
      <c r="U115" s="100" t="s">
        <v>16</v>
      </c>
      <c r="V115" s="92">
        <v>0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0</v>
      </c>
      <c r="AC115" s="93">
        <v>191.56366647908396</v>
      </c>
      <c r="AD115" s="94">
        <v>0</v>
      </c>
      <c r="AE115" s="94">
        <v>0</v>
      </c>
      <c r="AF115" s="94">
        <v>0</v>
      </c>
      <c r="AG115" s="94">
        <v>191.56366647908396</v>
      </c>
      <c r="AH115" s="94">
        <v>0</v>
      </c>
      <c r="AI115" s="95">
        <f t="shared" si="33"/>
        <v>191.56366647908396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0.66734739350385097</v>
      </c>
      <c r="C116" s="46">
        <v>0</v>
      </c>
      <c r="D116" s="46">
        <v>0</v>
      </c>
      <c r="E116" s="46">
        <v>3.3426338189194355E-2</v>
      </c>
      <c r="F116" s="236"/>
      <c r="G116" s="46">
        <v>0</v>
      </c>
      <c r="H116" s="47">
        <v>0</v>
      </c>
      <c r="I116" s="48">
        <f t="shared" si="31"/>
        <v>0.70077373169304535</v>
      </c>
      <c r="J116" s="1"/>
      <c r="K116" s="49" t="s">
        <v>15</v>
      </c>
      <c r="L116" s="50">
        <v>0.66734739350385097</v>
      </c>
      <c r="M116" s="50">
        <v>0</v>
      </c>
      <c r="N116" s="50">
        <v>0</v>
      </c>
      <c r="O116" s="50">
        <v>3.3426338189194355E-2</v>
      </c>
      <c r="P116" s="50">
        <v>0</v>
      </c>
      <c r="Q116" s="50">
        <v>0</v>
      </c>
      <c r="R116" s="51">
        <v>0</v>
      </c>
      <c r="S116" s="52">
        <f t="shared" si="32"/>
        <v>0.70077373169304535</v>
      </c>
      <c r="U116" s="96" t="s">
        <v>59</v>
      </c>
      <c r="V116" s="97">
        <v>0.50860622247389786</v>
      </c>
      <c r="W116" s="97">
        <v>0</v>
      </c>
      <c r="X116" s="97">
        <v>0</v>
      </c>
      <c r="Y116" s="97">
        <v>0</v>
      </c>
      <c r="Z116" s="97">
        <v>0</v>
      </c>
      <c r="AA116" s="97">
        <v>3.3426338189194355E-2</v>
      </c>
      <c r="AB116" s="97">
        <v>0</v>
      </c>
      <c r="AC116" s="98">
        <v>0.15874117102995317</v>
      </c>
      <c r="AD116" s="97">
        <v>0.15874117102995317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0.70077373169304535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10.740441987917785</v>
      </c>
      <c r="F117" s="236"/>
      <c r="G117" s="43">
        <v>0</v>
      </c>
      <c r="H117" s="53">
        <v>0</v>
      </c>
      <c r="I117" s="41">
        <f t="shared" si="31"/>
        <v>10.740441987917785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10.740441987917785</v>
      </c>
      <c r="P117" s="43">
        <v>861.40428271363908</v>
      </c>
      <c r="Q117" s="43">
        <v>0</v>
      </c>
      <c r="R117" s="44">
        <v>0</v>
      </c>
      <c r="S117" s="45">
        <f t="shared" si="32"/>
        <v>872.14472470155681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0.54256760216916933</v>
      </c>
      <c r="AB117" s="92">
        <v>861.40428271363908</v>
      </c>
      <c r="AC117" s="93">
        <v>10.197874385748616</v>
      </c>
      <c r="AD117" s="92">
        <v>0</v>
      </c>
      <c r="AE117" s="92">
        <v>0</v>
      </c>
      <c r="AF117" s="92">
        <v>0</v>
      </c>
      <c r="AG117" s="92">
        <v>0</v>
      </c>
      <c r="AH117" s="92">
        <v>10.197874385748616</v>
      </c>
      <c r="AI117" s="95">
        <f t="shared" si="33"/>
        <v>872.14472470155681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6.7425816637440459</v>
      </c>
      <c r="Q118" s="50">
        <v>0</v>
      </c>
      <c r="R118" s="51">
        <v>0</v>
      </c>
      <c r="S118" s="52">
        <f t="shared" si="32"/>
        <v>6.7425816637440459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6.7425816637440459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6.7425816637440459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1.2123999999999999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1.2123999999999999</v>
      </c>
      <c r="J119" s="1"/>
      <c r="K119" s="54" t="s">
        <v>61</v>
      </c>
      <c r="L119" s="43">
        <v>1.2123999999999999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1.2123999999999999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1.2123999999999999</v>
      </c>
      <c r="AD119" s="92">
        <v>1.2123999999999999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1.2123999999999999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2.6346783860581819</v>
      </c>
      <c r="C120" s="46">
        <v>0</v>
      </c>
      <c r="D120" s="46">
        <v>4.3755616139418168</v>
      </c>
      <c r="E120" s="46">
        <v>0</v>
      </c>
      <c r="F120" s="236"/>
      <c r="G120" s="46">
        <v>0</v>
      </c>
      <c r="H120" s="47">
        <v>0</v>
      </c>
      <c r="I120" s="48">
        <f t="shared" si="31"/>
        <v>7.0102399999999987</v>
      </c>
      <c r="J120" s="1"/>
      <c r="K120" s="49" t="s">
        <v>17</v>
      </c>
      <c r="L120" s="50">
        <v>2.6346783860581819</v>
      </c>
      <c r="M120" s="50">
        <v>0</v>
      </c>
      <c r="N120" s="50">
        <v>4.3755616139418168</v>
      </c>
      <c r="O120" s="50">
        <v>0</v>
      </c>
      <c r="P120" s="50">
        <v>3.1265740000000002</v>
      </c>
      <c r="Q120" s="50">
        <v>0</v>
      </c>
      <c r="R120" s="51">
        <v>0</v>
      </c>
      <c r="S120" s="52">
        <f t="shared" si="32"/>
        <v>10.136813999999999</v>
      </c>
      <c r="U120" s="96" t="s">
        <v>17</v>
      </c>
      <c r="V120" s="97">
        <v>2.6346783860581819</v>
      </c>
      <c r="W120" s="97">
        <v>0</v>
      </c>
      <c r="X120" s="97">
        <v>0</v>
      </c>
      <c r="Y120" s="97">
        <v>0</v>
      </c>
      <c r="Z120" s="97">
        <v>4.3755616139418168</v>
      </c>
      <c r="AA120" s="97">
        <v>0</v>
      </c>
      <c r="AB120" s="97">
        <v>3.1265740000000002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10.136813999999999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5174.1135506250475</v>
      </c>
      <c r="C121" s="43">
        <v>1346.1268334228066</v>
      </c>
      <c r="D121" s="43">
        <v>6801.701085963693</v>
      </c>
      <c r="E121" s="43">
        <v>2815.2337367885907</v>
      </c>
      <c r="F121" s="236"/>
      <c r="G121" s="43">
        <v>0</v>
      </c>
      <c r="H121" s="53">
        <v>0</v>
      </c>
      <c r="I121" s="41">
        <f t="shared" si="31"/>
        <v>16137.175206800139</v>
      </c>
      <c r="J121" s="1"/>
      <c r="K121" s="54" t="s">
        <v>19</v>
      </c>
      <c r="L121" s="43">
        <v>5174.1135506250475</v>
      </c>
      <c r="M121" s="43">
        <v>1346.1268334228066</v>
      </c>
      <c r="N121" s="43">
        <v>6801.701085963693</v>
      </c>
      <c r="O121" s="43">
        <v>2815.2337367885907</v>
      </c>
      <c r="P121" s="43">
        <v>0</v>
      </c>
      <c r="Q121" s="43">
        <v>0</v>
      </c>
      <c r="R121" s="44">
        <v>0</v>
      </c>
      <c r="S121" s="45">
        <f t="shared" si="32"/>
        <v>16137.175206800139</v>
      </c>
      <c r="U121" s="100" t="s">
        <v>89</v>
      </c>
      <c r="V121" s="92">
        <v>4907.2169076054888</v>
      </c>
      <c r="W121" s="92">
        <v>0</v>
      </c>
      <c r="X121" s="92">
        <v>0</v>
      </c>
      <c r="Y121" s="92">
        <v>1346.1268334228066</v>
      </c>
      <c r="Z121" s="92">
        <v>6801.6899635289274</v>
      </c>
      <c r="AA121" s="92">
        <v>2774.9728034046034</v>
      </c>
      <c r="AB121" s="92">
        <v>0</v>
      </c>
      <c r="AC121" s="93">
        <v>307.16869883831191</v>
      </c>
      <c r="AD121" s="92">
        <v>266.89664301955878</v>
      </c>
      <c r="AE121" s="92">
        <v>0</v>
      </c>
      <c r="AF121" s="92">
        <v>0</v>
      </c>
      <c r="AG121" s="92">
        <v>1.1122434765937893E-2</v>
      </c>
      <c r="AH121" s="92">
        <v>40.260933383987215</v>
      </c>
      <c r="AI121" s="95">
        <f t="shared" si="33"/>
        <v>16137.175206800139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875.87865626909809</v>
      </c>
      <c r="C122" s="46">
        <v>10.151504693197534</v>
      </c>
      <c r="D122" s="46">
        <v>1287.123441212645</v>
      </c>
      <c r="E122" s="46">
        <v>5851.0277897673632</v>
      </c>
      <c r="F122" s="236"/>
      <c r="G122" s="46">
        <v>565.47821124422444</v>
      </c>
      <c r="H122" s="47">
        <v>5.5934918870758707E-5</v>
      </c>
      <c r="I122" s="48">
        <f t="shared" si="31"/>
        <v>8589.6596591214475</v>
      </c>
      <c r="J122" s="1"/>
      <c r="K122" s="49" t="s">
        <v>27</v>
      </c>
      <c r="L122" s="50">
        <v>875.87865626909809</v>
      </c>
      <c r="M122" s="50">
        <v>10.151504693197534</v>
      </c>
      <c r="N122" s="50">
        <v>1287.123441212645</v>
      </c>
      <c r="O122" s="50">
        <v>5851.0277897673632</v>
      </c>
      <c r="P122" s="50">
        <v>8.2898099518734298</v>
      </c>
      <c r="Q122" s="50">
        <v>565.47821124422444</v>
      </c>
      <c r="R122" s="51">
        <v>5.5934918870758707E-5</v>
      </c>
      <c r="S122" s="52">
        <f t="shared" si="32"/>
        <v>8597.9494690733209</v>
      </c>
      <c r="U122" s="96" t="s">
        <v>27</v>
      </c>
      <c r="V122" s="97">
        <v>784.45244585261707</v>
      </c>
      <c r="W122" s="97">
        <v>83.148547317762421</v>
      </c>
      <c r="X122" s="97">
        <v>565.47821124422444</v>
      </c>
      <c r="Y122" s="97">
        <v>10.151504693197534</v>
      </c>
      <c r="Z122" s="97">
        <v>1287.123441212645</v>
      </c>
      <c r="AA122" s="97">
        <v>5770.5180925344448</v>
      </c>
      <c r="AB122" s="97">
        <v>8.2898099518734298</v>
      </c>
      <c r="AC122" s="98">
        <v>88.787416266555795</v>
      </c>
      <c r="AD122" s="97">
        <v>8.277663098718687</v>
      </c>
      <c r="AE122" s="97">
        <v>3.5765057672385097E-5</v>
      </c>
      <c r="AF122" s="97">
        <v>5.5934918870758707E-5</v>
      </c>
      <c r="AG122" s="97">
        <v>0</v>
      </c>
      <c r="AH122" s="97">
        <v>80.509661467860553</v>
      </c>
      <c r="AI122" s="99">
        <f t="shared" si="33"/>
        <v>8597.9494690733209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220.08410571091173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220.08410571091173</v>
      </c>
      <c r="J123" s="1"/>
      <c r="K123" s="54" t="s">
        <v>26</v>
      </c>
      <c r="L123" s="43">
        <v>220.08410571091173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220.08410571091173</v>
      </c>
      <c r="U123" s="100" t="s">
        <v>26</v>
      </c>
      <c r="V123" s="92">
        <v>220.08410571091173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0</v>
      </c>
      <c r="AD123" s="92">
        <v>0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220.08410571091173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0</v>
      </c>
      <c r="C125" s="43">
        <v>16.498102073477639</v>
      </c>
      <c r="D125" s="43">
        <v>0</v>
      </c>
      <c r="E125" s="43">
        <v>0</v>
      </c>
      <c r="F125" s="236"/>
      <c r="G125" s="43">
        <v>0</v>
      </c>
      <c r="H125" s="53">
        <v>0</v>
      </c>
      <c r="I125" s="41">
        <f t="shared" si="31"/>
        <v>16.498102073477639</v>
      </c>
      <c r="J125" s="1"/>
      <c r="K125" s="54" t="s">
        <v>24</v>
      </c>
      <c r="L125" s="43">
        <v>0</v>
      </c>
      <c r="M125" s="43">
        <v>16.498102073477639</v>
      </c>
      <c r="N125" s="43">
        <v>0</v>
      </c>
      <c r="O125" s="43">
        <v>0</v>
      </c>
      <c r="P125" s="43">
        <v>53.829521242661592</v>
      </c>
      <c r="Q125" s="43">
        <v>0</v>
      </c>
      <c r="R125" s="44">
        <v>0</v>
      </c>
      <c r="S125" s="45">
        <f t="shared" si="32"/>
        <v>70.327623316139238</v>
      </c>
      <c r="U125" s="100" t="s">
        <v>24</v>
      </c>
      <c r="V125" s="92">
        <v>0</v>
      </c>
      <c r="W125" s="92">
        <v>0</v>
      </c>
      <c r="X125" s="92">
        <v>0</v>
      </c>
      <c r="Y125" s="92">
        <v>16.498102073477639</v>
      </c>
      <c r="Z125" s="92">
        <v>0</v>
      </c>
      <c r="AA125" s="92">
        <v>0</v>
      </c>
      <c r="AB125" s="92">
        <v>53.829521242661592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70.327623316139238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1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9.2898764997475549</v>
      </c>
      <c r="D127" s="43">
        <v>4057.1367441465686</v>
      </c>
      <c r="E127" s="43">
        <v>0</v>
      </c>
      <c r="F127" s="236"/>
      <c r="G127" s="43">
        <v>0</v>
      </c>
      <c r="H127" s="53">
        <v>0</v>
      </c>
      <c r="I127" s="41">
        <f t="shared" si="31"/>
        <v>4066.4266206463162</v>
      </c>
      <c r="J127" s="1"/>
      <c r="K127" s="55" t="s">
        <v>66</v>
      </c>
      <c r="L127" s="43">
        <v>0</v>
      </c>
      <c r="M127" s="43">
        <v>9.2898764997475549</v>
      </c>
      <c r="N127" s="43">
        <v>4057.1367441465686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4066.4266206463162</v>
      </c>
      <c r="U127" s="101" t="s">
        <v>64</v>
      </c>
      <c r="V127" s="92">
        <v>0</v>
      </c>
      <c r="W127" s="92">
        <v>0</v>
      </c>
      <c r="X127" s="92">
        <v>0</v>
      </c>
      <c r="Y127" s="92">
        <v>9.2898764997475549</v>
      </c>
      <c r="Z127" s="92">
        <v>4057.1367441465686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4066.4266206463162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2.7220288185824808</v>
      </c>
      <c r="D129" s="63">
        <v>1188.7825568829637</v>
      </c>
      <c r="E129" s="63">
        <v>0</v>
      </c>
      <c r="F129" s="236"/>
      <c r="G129" s="63">
        <v>0</v>
      </c>
      <c r="H129" s="64">
        <v>0</v>
      </c>
      <c r="I129" s="65">
        <f t="shared" si="31"/>
        <v>1191.5045857015461</v>
      </c>
      <c r="J129" s="1"/>
      <c r="K129" s="66" t="s">
        <v>20</v>
      </c>
      <c r="L129" s="63">
        <v>0</v>
      </c>
      <c r="M129" s="63">
        <v>2.7220288185824808</v>
      </c>
      <c r="N129" s="63">
        <v>1188.7825568829637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1191.5045857015461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2.7220288185824808</v>
      </c>
      <c r="Z129" s="107">
        <v>1188.7825568829637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1191.5045857015461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6.5678476811650741</v>
      </c>
      <c r="D130" s="56">
        <v>2868.3541872636047</v>
      </c>
      <c r="E130" s="56">
        <v>0</v>
      </c>
      <c r="F130" s="236"/>
      <c r="G130" s="56">
        <v>0</v>
      </c>
      <c r="H130" s="57">
        <v>0</v>
      </c>
      <c r="I130" s="58">
        <f t="shared" si="31"/>
        <v>2874.9220349447696</v>
      </c>
      <c r="J130" s="1"/>
      <c r="K130" s="59" t="s">
        <v>21</v>
      </c>
      <c r="L130" s="60">
        <v>0</v>
      </c>
      <c r="M130" s="60">
        <v>6.5678476811650741</v>
      </c>
      <c r="N130" s="60">
        <v>2868.3541872636047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2874.9220349447696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6.5678476811650741</v>
      </c>
      <c r="Z130" s="103">
        <v>2868.3541872636047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2874.9220349447696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6274.5907383846197</v>
      </c>
      <c r="C132" s="75">
        <f t="shared" ref="C132:H132" si="35">SUM(C111:C127)</f>
        <v>1382.0663166892293</v>
      </c>
      <c r="D132" s="75">
        <f t="shared" si="35"/>
        <v>18308.067815606635</v>
      </c>
      <c r="E132" s="75">
        <f t="shared" si="35"/>
        <v>8677.0353948820612</v>
      </c>
      <c r="F132" s="75">
        <f t="shared" si="35"/>
        <v>0</v>
      </c>
      <c r="G132" s="75">
        <f t="shared" si="35"/>
        <v>565.47821124422444</v>
      </c>
      <c r="H132" s="76">
        <f t="shared" si="35"/>
        <v>5.5934918870758707E-5</v>
      </c>
      <c r="I132" s="41">
        <f t="shared" si="31"/>
        <v>35207.238532741692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6274.5907383846197</v>
      </c>
      <c r="M132" s="75">
        <f t="shared" ref="M132:R132" si="36">SUM(M111:M127)</f>
        <v>1382.0663166892293</v>
      </c>
      <c r="N132" s="75">
        <f t="shared" si="36"/>
        <v>18308.067815606635</v>
      </c>
      <c r="O132" s="75">
        <f t="shared" si="36"/>
        <v>8677.0353948820612</v>
      </c>
      <c r="P132" s="75">
        <f t="shared" si="36"/>
        <v>933.39276957191817</v>
      </c>
      <c r="Q132" s="75">
        <f t="shared" si="36"/>
        <v>565.47821124422444</v>
      </c>
      <c r="R132" s="76">
        <f t="shared" si="36"/>
        <v>5.5934918870758707E-5</v>
      </c>
      <c r="S132" s="78">
        <f t="shared" si="32"/>
        <v>36140.63130231361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5914.89674377755</v>
      </c>
      <c r="W132" s="111">
        <f t="shared" ref="W132:AH132" si="37">SUM(W111:W127)</f>
        <v>83.148547317762421</v>
      </c>
      <c r="X132" s="111">
        <f t="shared" si="37"/>
        <v>565.47821124422444</v>
      </c>
      <c r="Y132" s="111">
        <f t="shared" si="37"/>
        <v>1382.0663166892293</v>
      </c>
      <c r="Z132" s="111">
        <f t="shared" si="37"/>
        <v>18116.493026692788</v>
      </c>
      <c r="AA132" s="111">
        <f t="shared" si="37"/>
        <v>8546.0668898794065</v>
      </c>
      <c r="AB132" s="111">
        <f t="shared" si="37"/>
        <v>933.39276957191817</v>
      </c>
      <c r="AC132" s="111">
        <f t="shared" si="37"/>
        <v>599.08879714073032</v>
      </c>
      <c r="AD132" s="112">
        <f t="shared" si="37"/>
        <v>276.54544728930739</v>
      </c>
      <c r="AE132" s="112">
        <f t="shared" si="37"/>
        <v>3.5765057672385097E-5</v>
      </c>
      <c r="AF132" s="112">
        <f t="shared" si="37"/>
        <v>5.5934918870758707E-5</v>
      </c>
      <c r="AG132" s="112">
        <f t="shared" si="37"/>
        <v>191.57478891384991</v>
      </c>
      <c r="AH132" s="112">
        <f t="shared" si="37"/>
        <v>130.96846923759637</v>
      </c>
      <c r="AI132" s="113">
        <f t="shared" si="33"/>
        <v>36140.63130231361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0.17821876977228521</v>
      </c>
      <c r="C133" s="114">
        <f t="shared" ref="C133:I133" si="38">C132/$I132</f>
        <v>3.9255175193701954E-2</v>
      </c>
      <c r="D133" s="114">
        <f t="shared" si="38"/>
        <v>0.52000862829899797</v>
      </c>
      <c r="E133" s="114">
        <f t="shared" si="38"/>
        <v>0.24645600610830851</v>
      </c>
      <c r="F133" s="114">
        <f t="shared" si="38"/>
        <v>0</v>
      </c>
      <c r="G133" s="114">
        <f t="shared" si="38"/>
        <v>1.606141903797273E-2</v>
      </c>
      <c r="H133" s="115">
        <f t="shared" si="38"/>
        <v>1.588733487823559E-9</v>
      </c>
      <c r="I133" s="116">
        <f t="shared" si="38"/>
        <v>1</v>
      </c>
      <c r="J133"/>
      <c r="K133" s="81" t="s">
        <v>87</v>
      </c>
      <c r="L133" s="82">
        <f>L132/$S132</f>
        <v>0.17361596940291799</v>
      </c>
      <c r="M133" s="82">
        <f t="shared" ref="M133:S133" si="39">M132/$S132</f>
        <v>3.8241344074162693E-2</v>
      </c>
      <c r="N133" s="82">
        <f t="shared" si="39"/>
        <v>0.5065785282625821</v>
      </c>
      <c r="O133" s="82">
        <f t="shared" si="39"/>
        <v>0.24009086400011459</v>
      </c>
      <c r="P133" s="82">
        <f t="shared" si="39"/>
        <v>2.5826686915459755E-2</v>
      </c>
      <c r="Q133" s="82">
        <f t="shared" si="39"/>
        <v>1.5646605797061001E-2</v>
      </c>
      <c r="R133" s="83">
        <f t="shared" si="39"/>
        <v>1.5477017654414335E-9</v>
      </c>
      <c r="S133" s="84">
        <f t="shared" si="39"/>
        <v>1</v>
      </c>
      <c r="U133" s="117" t="s">
        <v>87</v>
      </c>
      <c r="V133" s="118">
        <f>V132/$I132</f>
        <v>0.16800229129804858</v>
      </c>
      <c r="W133" s="118">
        <f t="shared" ref="W133:AC133" si="40">W132/$I132</f>
        <v>2.3616889816688328E-3</v>
      </c>
      <c r="X133" s="118">
        <f t="shared" si="40"/>
        <v>1.606141903797273E-2</v>
      </c>
      <c r="Y133" s="118">
        <f t="shared" si="40"/>
        <v>3.9255175193701954E-2</v>
      </c>
      <c r="Z133" s="118">
        <f t="shared" si="40"/>
        <v>0.51456728166410959</v>
      </c>
      <c r="AA133" s="118">
        <f t="shared" si="40"/>
        <v>0.24273607491061297</v>
      </c>
      <c r="AB133" s="118">
        <f t="shared" si="40"/>
        <v>2.651138823920798E-2</v>
      </c>
      <c r="AC133" s="118">
        <f t="shared" si="40"/>
        <v>1.7016068913885293E-2</v>
      </c>
      <c r="AD133" s="118">
        <f t="shared" ref="AD133:AH133" si="41">AD132/$AI132</f>
        <v>7.6519263035564021E-3</v>
      </c>
      <c r="AE133" s="118">
        <f t="shared" si="41"/>
        <v>9.8960799475839618E-10</v>
      </c>
      <c r="AF133" s="118">
        <f t="shared" si="41"/>
        <v>1.5477017654414335E-9</v>
      </c>
      <c r="AG133" s="118">
        <f t="shared" si="41"/>
        <v>5.3008146789507212E-3</v>
      </c>
      <c r="AH133" s="118">
        <f t="shared" si="41"/>
        <v>3.6238567096976023E-3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512.11213959161478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512.11213959161478</v>
      </c>
      <c r="J137" s="1"/>
      <c r="K137" s="88" t="s">
        <v>7</v>
      </c>
      <c r="L137" s="39">
        <v>0</v>
      </c>
      <c r="M137" s="39">
        <v>512.11213959161478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512.11213959161478</v>
      </c>
      <c r="U137" s="91" t="s">
        <v>7</v>
      </c>
      <c r="V137" s="92">
        <v>0</v>
      </c>
      <c r="W137" s="92">
        <v>0</v>
      </c>
      <c r="X137" s="92">
        <v>0</v>
      </c>
      <c r="Y137" s="92">
        <v>512.11213959161478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512.11213959161478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2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0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621.55765530804956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621.55765530804956</v>
      </c>
      <c r="J140" s="1"/>
      <c r="K140" s="49" t="s">
        <v>58</v>
      </c>
      <c r="L140" s="50">
        <v>0</v>
      </c>
      <c r="M140" s="50">
        <v>621.55765530804956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621.55765530804956</v>
      </c>
      <c r="U140" s="96" t="s">
        <v>58</v>
      </c>
      <c r="V140" s="97">
        <v>0</v>
      </c>
      <c r="W140" s="97">
        <v>0</v>
      </c>
      <c r="X140" s="97">
        <v>0</v>
      </c>
      <c r="Y140" s="97">
        <v>621.55765530804956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621.55765530804956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561.60584943760352</v>
      </c>
      <c r="C141" s="43">
        <v>99.151510101682661</v>
      </c>
      <c r="D141" s="43">
        <v>0.29998491349794543</v>
      </c>
      <c r="E141" s="43">
        <v>0</v>
      </c>
      <c r="F141" s="236"/>
      <c r="G141" s="43">
        <v>0</v>
      </c>
      <c r="H141" s="53">
        <v>0</v>
      </c>
      <c r="I141" s="41">
        <f t="shared" si="42"/>
        <v>661.05734445278415</v>
      </c>
      <c r="J141" s="1"/>
      <c r="K141" s="54" t="s">
        <v>16</v>
      </c>
      <c r="L141" s="43">
        <v>561.60584943760352</v>
      </c>
      <c r="M141" s="43">
        <v>99.151510101682661</v>
      </c>
      <c r="N141" s="43">
        <v>0.29998491349794543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661.05734445278415</v>
      </c>
      <c r="U141" s="100" t="s">
        <v>16</v>
      </c>
      <c r="V141" s="92">
        <v>561.60584943760352</v>
      </c>
      <c r="W141" s="92">
        <v>0</v>
      </c>
      <c r="X141" s="92">
        <v>0</v>
      </c>
      <c r="Y141" s="92">
        <v>99.151510101682661</v>
      </c>
      <c r="Z141" s="92">
        <v>1.837467312862584E-2</v>
      </c>
      <c r="AA141" s="92">
        <v>0</v>
      </c>
      <c r="AB141" s="92">
        <v>0</v>
      </c>
      <c r="AC141" s="93">
        <v>0.28161024036931959</v>
      </c>
      <c r="AD141" s="94">
        <v>0</v>
      </c>
      <c r="AE141" s="94">
        <v>0</v>
      </c>
      <c r="AF141" s="94">
        <v>0</v>
      </c>
      <c r="AG141" s="94">
        <v>0.28161024036931959</v>
      </c>
      <c r="AH141" s="94">
        <v>0</v>
      </c>
      <c r="AI141" s="95">
        <f t="shared" si="44"/>
        <v>661.05734445278415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26.818431911304121</v>
      </c>
      <c r="C142" s="46">
        <v>139.38018045328027</v>
      </c>
      <c r="D142" s="46">
        <v>4.8682517497899127</v>
      </c>
      <c r="E142" s="46">
        <v>2.6131795836002656</v>
      </c>
      <c r="F142" s="236"/>
      <c r="G142" s="46">
        <v>0</v>
      </c>
      <c r="H142" s="47">
        <v>0</v>
      </c>
      <c r="I142" s="48">
        <f t="shared" si="42"/>
        <v>173.68004369797458</v>
      </c>
      <c r="J142" s="1"/>
      <c r="K142" s="49" t="s">
        <v>15</v>
      </c>
      <c r="L142" s="50">
        <v>26.818431911304121</v>
      </c>
      <c r="M142" s="50">
        <v>139.38018045328027</v>
      </c>
      <c r="N142" s="50">
        <v>4.8682517497899127</v>
      </c>
      <c r="O142" s="50">
        <v>2.6131795836002656</v>
      </c>
      <c r="P142" s="50">
        <v>0</v>
      </c>
      <c r="Q142" s="50">
        <v>0</v>
      </c>
      <c r="R142" s="51">
        <v>0</v>
      </c>
      <c r="S142" s="52">
        <f t="shared" si="43"/>
        <v>173.68004369797458</v>
      </c>
      <c r="U142" s="96" t="s">
        <v>59</v>
      </c>
      <c r="V142" s="97">
        <v>26.818431911304121</v>
      </c>
      <c r="W142" s="97">
        <v>0</v>
      </c>
      <c r="X142" s="97">
        <v>0</v>
      </c>
      <c r="Y142" s="97">
        <v>139.38018045328027</v>
      </c>
      <c r="Z142" s="97">
        <v>4.5895665144869575</v>
      </c>
      <c r="AA142" s="97">
        <v>0</v>
      </c>
      <c r="AB142" s="97">
        <v>0</v>
      </c>
      <c r="AC142" s="98">
        <v>2.8918648189032208</v>
      </c>
      <c r="AD142" s="97">
        <v>0</v>
      </c>
      <c r="AE142" s="97">
        <v>0</v>
      </c>
      <c r="AF142" s="97">
        <v>0</v>
      </c>
      <c r="AG142" s="97">
        <v>0.27868523530295508</v>
      </c>
      <c r="AH142" s="97">
        <v>2.6131795836002656</v>
      </c>
      <c r="AI142" s="99">
        <f t="shared" si="44"/>
        <v>173.68004369797458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0</v>
      </c>
      <c r="F143" s="236"/>
      <c r="G143" s="43">
        <v>0</v>
      </c>
      <c r="H143" s="53">
        <v>0</v>
      </c>
      <c r="I143" s="41">
        <f t="shared" si="42"/>
        <v>0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0</v>
      </c>
      <c r="P143" s="43">
        <v>363.22600069079868</v>
      </c>
      <c r="Q143" s="43">
        <v>0</v>
      </c>
      <c r="R143" s="44">
        <v>0</v>
      </c>
      <c r="S143" s="45">
        <f t="shared" si="43"/>
        <v>363.22600069079868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2">
        <v>363.22600069079868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363.22600069079868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/>
      <c r="G144" s="46">
        <v>0</v>
      </c>
      <c r="H144" s="47">
        <v>0</v>
      </c>
      <c r="I144" s="48">
        <f t="shared" si="42"/>
        <v>0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0</v>
      </c>
      <c r="P144" s="50">
        <v>45.405240847367239</v>
      </c>
      <c r="Q144" s="50">
        <v>0</v>
      </c>
      <c r="R144" s="51">
        <v>0</v>
      </c>
      <c r="S144" s="52">
        <f t="shared" si="43"/>
        <v>45.405240847367239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45.405240847367239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45.405240847367239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1.6629662246812219E-3</v>
      </c>
      <c r="C146" s="46">
        <v>8.9404904449523368</v>
      </c>
      <c r="D146" s="46">
        <v>9.285877642064337</v>
      </c>
      <c r="E146" s="46">
        <v>0</v>
      </c>
      <c r="F146" s="236"/>
      <c r="G146" s="46">
        <v>0</v>
      </c>
      <c r="H146" s="47">
        <v>0</v>
      </c>
      <c r="I146" s="48">
        <f t="shared" si="42"/>
        <v>18.228031053241356</v>
      </c>
      <c r="J146" s="1"/>
      <c r="K146" s="49" t="s">
        <v>17</v>
      </c>
      <c r="L146" s="50">
        <v>1.6629662246812219E-3</v>
      </c>
      <c r="M146" s="50">
        <v>8.9404904449523368</v>
      </c>
      <c r="N146" s="50">
        <v>9.285877642064337</v>
      </c>
      <c r="O146" s="50">
        <v>0</v>
      </c>
      <c r="P146" s="50">
        <v>6.1443409938488137E-4</v>
      </c>
      <c r="Q146" s="50">
        <v>0</v>
      </c>
      <c r="R146" s="51">
        <v>0</v>
      </c>
      <c r="S146" s="52">
        <f t="shared" si="43"/>
        <v>18.228645487340742</v>
      </c>
      <c r="U146" s="96" t="s">
        <v>17</v>
      </c>
      <c r="V146" s="97">
        <v>1.6629662246812219E-3</v>
      </c>
      <c r="W146" s="97">
        <v>0</v>
      </c>
      <c r="X146" s="97">
        <v>0</v>
      </c>
      <c r="Y146" s="97">
        <v>8.9404904449523368</v>
      </c>
      <c r="Z146" s="97">
        <v>9.285877642064337</v>
      </c>
      <c r="AA146" s="97">
        <v>0</v>
      </c>
      <c r="AB146" s="97">
        <v>6.1443409938488137E-4</v>
      </c>
      <c r="AC146" s="98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9">
        <f t="shared" si="44"/>
        <v>18.228645487340742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376.73523819746532</v>
      </c>
      <c r="C147" s="43">
        <v>4529.5571126887025</v>
      </c>
      <c r="D147" s="43">
        <v>11833.001881266011</v>
      </c>
      <c r="E147" s="43">
        <v>89.005438598745471</v>
      </c>
      <c r="F147" s="236"/>
      <c r="G147" s="43">
        <v>0</v>
      </c>
      <c r="H147" s="53">
        <v>0</v>
      </c>
      <c r="I147" s="41">
        <f t="shared" si="42"/>
        <v>16828.299670750923</v>
      </c>
      <c r="J147" s="1"/>
      <c r="K147" s="54" t="s">
        <v>19</v>
      </c>
      <c r="L147" s="43">
        <v>376.73523819746532</v>
      </c>
      <c r="M147" s="43">
        <v>4529.5571126887025</v>
      </c>
      <c r="N147" s="43">
        <v>11833.001881266011</v>
      </c>
      <c r="O147" s="43">
        <v>89.005438598745471</v>
      </c>
      <c r="P147" s="43">
        <v>0</v>
      </c>
      <c r="Q147" s="43">
        <v>0</v>
      </c>
      <c r="R147" s="44">
        <v>0</v>
      </c>
      <c r="S147" s="45">
        <f t="shared" si="43"/>
        <v>16828.299670750923</v>
      </c>
      <c r="U147" s="100" t="s">
        <v>89</v>
      </c>
      <c r="V147" s="92">
        <v>373.81881721876016</v>
      </c>
      <c r="W147" s="92">
        <v>0</v>
      </c>
      <c r="X147" s="92">
        <v>0</v>
      </c>
      <c r="Y147" s="92">
        <v>4529.5571126887025</v>
      </c>
      <c r="Z147" s="92">
        <v>11816.633016929036</v>
      </c>
      <c r="AA147" s="92">
        <v>0</v>
      </c>
      <c r="AB147" s="92">
        <v>0</v>
      </c>
      <c r="AC147" s="93">
        <v>108.29072391442348</v>
      </c>
      <c r="AD147" s="92">
        <v>2.9164209787052564</v>
      </c>
      <c r="AE147" s="92">
        <v>0</v>
      </c>
      <c r="AF147" s="92">
        <v>0</v>
      </c>
      <c r="AG147" s="92">
        <v>16.368864336972756</v>
      </c>
      <c r="AH147" s="92">
        <v>89.005438598745471</v>
      </c>
      <c r="AI147" s="95">
        <f t="shared" si="44"/>
        <v>16828.299670750919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393.64281322419652</v>
      </c>
      <c r="C148" s="46">
        <v>278.75942485296639</v>
      </c>
      <c r="D148" s="46">
        <v>110.95021179470143</v>
      </c>
      <c r="E148" s="46">
        <v>14531.729838495741</v>
      </c>
      <c r="F148" s="236"/>
      <c r="G148" s="46">
        <v>412.60748341761939</v>
      </c>
      <c r="H148" s="47">
        <v>0</v>
      </c>
      <c r="I148" s="48">
        <f t="shared" si="42"/>
        <v>15727.689771785224</v>
      </c>
      <c r="J148" s="1"/>
      <c r="K148" s="49" t="s">
        <v>27</v>
      </c>
      <c r="L148" s="50">
        <v>393.64281322419652</v>
      </c>
      <c r="M148" s="50">
        <v>278.75942485296639</v>
      </c>
      <c r="N148" s="50">
        <v>110.95021179470143</v>
      </c>
      <c r="O148" s="50">
        <v>14531.729838495741</v>
      </c>
      <c r="P148" s="50">
        <v>0.27986207400423757</v>
      </c>
      <c r="Q148" s="50">
        <v>412.60748341761939</v>
      </c>
      <c r="R148" s="51">
        <v>0</v>
      </c>
      <c r="S148" s="52">
        <f t="shared" si="43"/>
        <v>15727.969633859229</v>
      </c>
      <c r="U148" s="96" t="s">
        <v>27</v>
      </c>
      <c r="V148" s="97">
        <v>71.469009449966549</v>
      </c>
      <c r="W148" s="97">
        <v>317.18293603775805</v>
      </c>
      <c r="X148" s="97">
        <v>412.60748341761939</v>
      </c>
      <c r="Y148" s="97">
        <v>278.75942485296639</v>
      </c>
      <c r="Z148" s="97">
        <v>110.94760600117064</v>
      </c>
      <c r="AA148" s="97">
        <v>14426.157254982802</v>
      </c>
      <c r="AB148" s="97">
        <v>0.27986207400423757</v>
      </c>
      <c r="AC148" s="98">
        <v>110.56605704294017</v>
      </c>
      <c r="AD148" s="97">
        <v>4.9908677364719116</v>
      </c>
      <c r="AE148" s="97">
        <v>16.359396529833365</v>
      </c>
      <c r="AF148" s="97">
        <v>0</v>
      </c>
      <c r="AG148" s="97">
        <v>2.6057935307779792E-3</v>
      </c>
      <c r="AH148" s="97">
        <v>89.213186983104094</v>
      </c>
      <c r="AI148" s="99">
        <f t="shared" si="44"/>
        <v>15727.969633859229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271.68705642141924</v>
      </c>
      <c r="C149" s="43">
        <v>2639.4723486691109</v>
      </c>
      <c r="D149" s="43">
        <v>144.10523570147484</v>
      </c>
      <c r="E149" s="43">
        <v>0</v>
      </c>
      <c r="F149" s="236"/>
      <c r="G149" s="43">
        <v>0</v>
      </c>
      <c r="H149" s="53">
        <v>0</v>
      </c>
      <c r="I149" s="41">
        <f t="shared" si="42"/>
        <v>3055.2646407920047</v>
      </c>
      <c r="J149" s="1"/>
      <c r="K149" s="54" t="s">
        <v>26</v>
      </c>
      <c r="L149" s="43">
        <v>271.68705642141924</v>
      </c>
      <c r="M149" s="43">
        <v>2639.4723486691109</v>
      </c>
      <c r="N149" s="43">
        <v>144.10523570147484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3055.2646407920047</v>
      </c>
      <c r="U149" s="100" t="s">
        <v>26</v>
      </c>
      <c r="V149" s="92">
        <v>239.45402960219667</v>
      </c>
      <c r="W149" s="92">
        <v>20.965176816231953</v>
      </c>
      <c r="X149" s="92">
        <v>0</v>
      </c>
      <c r="Y149" s="92">
        <v>2639.4723486691109</v>
      </c>
      <c r="Z149" s="92">
        <v>144.10523570147484</v>
      </c>
      <c r="AA149" s="92">
        <v>0</v>
      </c>
      <c r="AB149" s="92">
        <v>0</v>
      </c>
      <c r="AC149" s="93">
        <v>11.267850002990563</v>
      </c>
      <c r="AD149" s="92">
        <v>11.267850002990563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3055.2646407920047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0</v>
      </c>
      <c r="J150" s="1"/>
      <c r="K150" s="49" t="s">
        <v>23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0</v>
      </c>
      <c r="U150" s="96" t="s">
        <v>62</v>
      </c>
      <c r="V150" s="97">
        <v>0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0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128.88495836603704</v>
      </c>
      <c r="C151" s="43">
        <v>2450.1652925185949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2579.0502508846321</v>
      </c>
      <c r="J151" s="1"/>
      <c r="K151" s="54" t="s">
        <v>24</v>
      </c>
      <c r="L151" s="43">
        <v>128.88495836603704</v>
      </c>
      <c r="M151" s="43">
        <v>2450.1652925185949</v>
      </c>
      <c r="N151" s="43">
        <v>0</v>
      </c>
      <c r="O151" s="43">
        <v>0</v>
      </c>
      <c r="P151" s="43">
        <v>21.171733102073333</v>
      </c>
      <c r="Q151" s="43">
        <v>0</v>
      </c>
      <c r="R151" s="44">
        <v>0</v>
      </c>
      <c r="S151" s="45">
        <f t="shared" si="43"/>
        <v>2600.2219839867053</v>
      </c>
      <c r="U151" s="100" t="s">
        <v>24</v>
      </c>
      <c r="V151" s="92">
        <v>128.88495836603704</v>
      </c>
      <c r="W151" s="92">
        <v>0</v>
      </c>
      <c r="X151" s="92">
        <v>0</v>
      </c>
      <c r="Y151" s="92">
        <v>2450.1652925185949</v>
      </c>
      <c r="Z151" s="92">
        <v>0</v>
      </c>
      <c r="AA151" s="92">
        <v>0</v>
      </c>
      <c r="AB151" s="92">
        <v>21.171733102073333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2600.2219839867053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3190.1548278083005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3190.1548278083005</v>
      </c>
      <c r="J152" s="1"/>
      <c r="K152" s="49" t="s">
        <v>22</v>
      </c>
      <c r="L152" s="50">
        <v>0</v>
      </c>
      <c r="M152" s="50">
        <v>3190.1548278083005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3190.1548278083005</v>
      </c>
      <c r="U152" s="96" t="s">
        <v>63</v>
      </c>
      <c r="V152" s="97">
        <v>0</v>
      </c>
      <c r="W152" s="97">
        <v>0</v>
      </c>
      <c r="X152" s="97">
        <v>0</v>
      </c>
      <c r="Y152" s="97">
        <v>3190.1548278083005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3190.1548278083005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0</v>
      </c>
      <c r="J153" s="1"/>
      <c r="K153" s="55" t="s">
        <v>66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0</v>
      </c>
      <c r="U153" s="101" t="s">
        <v>64</v>
      </c>
      <c r="V153" s="92">
        <v>0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0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0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0</v>
      </c>
      <c r="J154" s="1"/>
      <c r="K154" s="59" t="s">
        <v>25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0</v>
      </c>
      <c r="U154" s="102" t="s">
        <v>68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0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1759.3760105242504</v>
      </c>
      <c r="C158" s="75">
        <f t="shared" ref="C158:H158" si="46">SUM(C137:C153)</f>
        <v>14469.250982437256</v>
      </c>
      <c r="D158" s="75">
        <f t="shared" si="46"/>
        <v>12102.511443067538</v>
      </c>
      <c r="E158" s="75">
        <f t="shared" si="46"/>
        <v>14623.348456678086</v>
      </c>
      <c r="F158" s="75">
        <f t="shared" si="46"/>
        <v>0</v>
      </c>
      <c r="G158" s="75">
        <f t="shared" si="46"/>
        <v>412.60748341761939</v>
      </c>
      <c r="H158" s="76">
        <f t="shared" si="46"/>
        <v>0</v>
      </c>
      <c r="I158" s="41">
        <f t="shared" si="42"/>
        <v>43367.094376124754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1759.3760105242504</v>
      </c>
      <c r="M158" s="75">
        <f t="shared" ref="M158:R158" si="47">SUM(M137:M153)</f>
        <v>14469.250982437256</v>
      </c>
      <c r="N158" s="75">
        <f t="shared" si="47"/>
        <v>12102.511443067538</v>
      </c>
      <c r="O158" s="75">
        <f t="shared" si="47"/>
        <v>14623.348456678086</v>
      </c>
      <c r="P158" s="75">
        <f t="shared" si="47"/>
        <v>430.08345114834287</v>
      </c>
      <c r="Q158" s="75">
        <f t="shared" si="47"/>
        <v>412.60748341761939</v>
      </c>
      <c r="R158" s="76">
        <f t="shared" si="47"/>
        <v>0</v>
      </c>
      <c r="S158" s="78">
        <f>SUM(L158:R158)</f>
        <v>43797.177827273095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1402.052758952093</v>
      </c>
      <c r="W158" s="111">
        <f t="shared" ref="W158:AH158" si="48">SUM(W137:W153)</f>
        <v>338.14811285399003</v>
      </c>
      <c r="X158" s="111">
        <f t="shared" si="48"/>
        <v>412.60748341761939</v>
      </c>
      <c r="Y158" s="111">
        <f t="shared" si="48"/>
        <v>14469.250982437256</v>
      </c>
      <c r="Z158" s="111">
        <f t="shared" si="48"/>
        <v>12085.579677461361</v>
      </c>
      <c r="AA158" s="111">
        <f t="shared" si="48"/>
        <v>14426.157254982802</v>
      </c>
      <c r="AB158" s="111">
        <f t="shared" si="48"/>
        <v>430.08345114834287</v>
      </c>
      <c r="AC158" s="111">
        <f t="shared" si="48"/>
        <v>233.29810601962677</v>
      </c>
      <c r="AD158" s="112">
        <f t="shared" si="48"/>
        <v>19.17513871816773</v>
      </c>
      <c r="AE158" s="112">
        <f t="shared" si="48"/>
        <v>16.359396529833365</v>
      </c>
      <c r="AF158" s="112">
        <f t="shared" si="48"/>
        <v>0</v>
      </c>
      <c r="AG158" s="112">
        <f t="shared" si="48"/>
        <v>16.931765606175809</v>
      </c>
      <c r="AH158" s="112">
        <f t="shared" si="48"/>
        <v>180.83180516544985</v>
      </c>
      <c r="AI158" s="113">
        <f t="shared" si="44"/>
        <v>43797.177827273081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4.0569377216400603E-2</v>
      </c>
      <c r="C159" s="114">
        <f t="shared" ref="C159:I159" si="49">C158/$I158</f>
        <v>0.33364584809267583</v>
      </c>
      <c r="D159" s="114">
        <f t="shared" si="49"/>
        <v>0.27907130088315152</v>
      </c>
      <c r="E159" s="114">
        <f t="shared" si="49"/>
        <v>0.33719917525138138</v>
      </c>
      <c r="F159" s="114">
        <f t="shared" si="49"/>
        <v>0</v>
      </c>
      <c r="G159" s="114">
        <f t="shared" si="49"/>
        <v>9.5142985563906168E-3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4.0170990410908693E-2</v>
      </c>
      <c r="M159" s="82">
        <f t="shared" ref="M159:S159" si="50">M158/$S158</f>
        <v>0.33036948269819927</v>
      </c>
      <c r="N159" s="82">
        <f t="shared" si="50"/>
        <v>0.27633085151735831</v>
      </c>
      <c r="O159" s="82">
        <f t="shared" si="50"/>
        <v>0.33388791657648609</v>
      </c>
      <c r="P159" s="82">
        <f t="shared" si="50"/>
        <v>9.8198896021223555E-3</v>
      </c>
      <c r="Q159" s="82">
        <f t="shared" si="50"/>
        <v>9.4208691949252289E-3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3.2329875430251946E-2</v>
      </c>
      <c r="W159" s="118">
        <f t="shared" ref="W159:AC159" si="51">W158/$I158</f>
        <v>7.7973430712515871E-3</v>
      </c>
      <c r="X159" s="118">
        <f t="shared" si="51"/>
        <v>9.5142985563906168E-3</v>
      </c>
      <c r="Y159" s="118">
        <f t="shared" si="51"/>
        <v>0.33364584809267583</v>
      </c>
      <c r="Z159" s="118">
        <f t="shared" si="51"/>
        <v>0.27868087201421859</v>
      </c>
      <c r="AA159" s="118">
        <f t="shared" si="51"/>
        <v>0.33265215164899203</v>
      </c>
      <c r="AB159" s="118">
        <f t="shared" si="51"/>
        <v>9.9172761591590584E-3</v>
      </c>
      <c r="AC159" s="118">
        <f t="shared" si="51"/>
        <v>5.379611186219253E-3</v>
      </c>
      <c r="AD159" s="118">
        <f t="shared" ref="AD159:AH159" si="52">AD158/$AI158</f>
        <v>4.3781676513017509E-4</v>
      </c>
      <c r="AE159" s="118">
        <f t="shared" si="52"/>
        <v>3.7352627135820045E-4</v>
      </c>
      <c r="AF159" s="118">
        <f t="shared" si="52"/>
        <v>0</v>
      </c>
      <c r="AG159" s="118">
        <f t="shared" si="52"/>
        <v>3.8659490054247683E-4</v>
      </c>
      <c r="AH159" s="118">
        <f t="shared" si="52"/>
        <v>4.1288460612373861E-3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/>
      <c r="G163" s="39">
        <v>0</v>
      </c>
      <c r="H163" s="40">
        <v>0</v>
      </c>
      <c r="I163" s="41">
        <f>SUM(B163:H163)</f>
        <v>0</v>
      </c>
      <c r="J163" s="1"/>
      <c r="K163" s="88" t="s">
        <v>7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0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0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0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115.95638341695116</v>
      </c>
      <c r="E165" s="43">
        <v>0</v>
      </c>
      <c r="F165" s="236"/>
      <c r="G165" s="43">
        <v>0</v>
      </c>
      <c r="H165" s="53">
        <v>0</v>
      </c>
      <c r="I165" s="41">
        <f t="shared" si="53"/>
        <v>115.95638341695116</v>
      </c>
      <c r="J165" s="1"/>
      <c r="K165" s="54" t="s">
        <v>10</v>
      </c>
      <c r="L165" s="43">
        <v>0</v>
      </c>
      <c r="M165" s="43">
        <v>0</v>
      </c>
      <c r="N165" s="43">
        <v>115.95638341695116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115.95638341695116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115.95638341695116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115.95638341695116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234.79108796353015</v>
      </c>
      <c r="C167" s="43">
        <v>0</v>
      </c>
      <c r="D167" s="43">
        <v>0</v>
      </c>
      <c r="E167" s="43">
        <v>0</v>
      </c>
      <c r="F167" s="236"/>
      <c r="G167" s="43">
        <v>0</v>
      </c>
      <c r="H167" s="53">
        <v>0</v>
      </c>
      <c r="I167" s="41">
        <f t="shared" si="53"/>
        <v>234.79108796353015</v>
      </c>
      <c r="J167" s="1"/>
      <c r="K167" s="54" t="s">
        <v>16</v>
      </c>
      <c r="L167" s="43">
        <v>234.79108796353015</v>
      </c>
      <c r="M167" s="43">
        <v>0</v>
      </c>
      <c r="N167" s="43">
        <v>0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234.79108796353015</v>
      </c>
      <c r="U167" s="100" t="s">
        <v>16</v>
      </c>
      <c r="V167" s="92">
        <v>234.79108796353015</v>
      </c>
      <c r="W167" s="92">
        <v>0</v>
      </c>
      <c r="X167" s="92">
        <v>0</v>
      </c>
      <c r="Y167" s="92">
        <v>0</v>
      </c>
      <c r="Z167" s="92">
        <v>0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234.79108796353015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1.8745468318581846</v>
      </c>
      <c r="C168" s="46">
        <v>0</v>
      </c>
      <c r="D168" s="46">
        <v>3.5223932725831776E-2</v>
      </c>
      <c r="E168" s="46">
        <v>0</v>
      </c>
      <c r="F168" s="236"/>
      <c r="G168" s="46">
        <v>0</v>
      </c>
      <c r="H168" s="47">
        <v>0</v>
      </c>
      <c r="I168" s="48">
        <f t="shared" si="53"/>
        <v>1.9097707645840163</v>
      </c>
      <c r="J168" s="1"/>
      <c r="K168" s="49" t="s">
        <v>15</v>
      </c>
      <c r="L168" s="50">
        <v>1.8745468318581846</v>
      </c>
      <c r="M168" s="50">
        <v>0</v>
      </c>
      <c r="N168" s="50">
        <v>3.5223932725831776E-2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1.9097707645840163</v>
      </c>
      <c r="U168" s="96" t="s">
        <v>59</v>
      </c>
      <c r="V168" s="97">
        <v>1.8745468318581846</v>
      </c>
      <c r="W168" s="97">
        <v>0</v>
      </c>
      <c r="X168" s="97">
        <v>0</v>
      </c>
      <c r="Y168" s="97">
        <v>0</v>
      </c>
      <c r="Z168" s="97">
        <v>3.5223932725831776E-2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1.9097707645840163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5.6253286653991816</v>
      </c>
      <c r="F169" s="236"/>
      <c r="G169" s="43">
        <v>0</v>
      </c>
      <c r="H169" s="53">
        <v>0</v>
      </c>
      <c r="I169" s="41">
        <f t="shared" si="53"/>
        <v>5.6253286653991816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5.6253286653991816</v>
      </c>
      <c r="P169" s="43">
        <v>82.841911711158147</v>
      </c>
      <c r="Q169" s="43">
        <v>0</v>
      </c>
      <c r="R169" s="44">
        <v>0</v>
      </c>
      <c r="S169" s="45">
        <f t="shared" si="54"/>
        <v>88.467240376557328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2.8347321183103151</v>
      </c>
      <c r="AB169" s="92">
        <v>82.841911711158147</v>
      </c>
      <c r="AC169" s="93">
        <v>2.790596547088867</v>
      </c>
      <c r="AD169" s="92">
        <v>0</v>
      </c>
      <c r="AE169" s="92">
        <v>0</v>
      </c>
      <c r="AF169" s="92">
        <v>0</v>
      </c>
      <c r="AG169" s="92">
        <v>0</v>
      </c>
      <c r="AH169" s="92">
        <v>2.790596547088867</v>
      </c>
      <c r="AI169" s="95">
        <f t="shared" si="55"/>
        <v>88.467240376557328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3.860175693278626</v>
      </c>
      <c r="Q170" s="50">
        <v>0</v>
      </c>
      <c r="R170" s="51">
        <v>0</v>
      </c>
      <c r="S170" s="52">
        <f t="shared" si="54"/>
        <v>3.860175693278626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3.860175693278626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3.860175693278626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4.5465</v>
      </c>
      <c r="E171" s="43">
        <v>0</v>
      </c>
      <c r="F171" s="236"/>
      <c r="G171" s="43">
        <v>0</v>
      </c>
      <c r="H171" s="53">
        <v>0</v>
      </c>
      <c r="I171" s="41">
        <f t="shared" si="53"/>
        <v>4.5465</v>
      </c>
      <c r="J171" s="1"/>
      <c r="K171" s="54" t="s">
        <v>61</v>
      </c>
      <c r="L171" s="43">
        <v>0</v>
      </c>
      <c r="M171" s="43">
        <v>0</v>
      </c>
      <c r="N171" s="43">
        <v>4.5465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4.5465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4.5465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4.5465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13.200221165698643</v>
      </c>
      <c r="C172" s="46">
        <v>0</v>
      </c>
      <c r="D172" s="46">
        <v>21.175841836041588</v>
      </c>
      <c r="E172" s="46">
        <v>2.0626018648020883E-2</v>
      </c>
      <c r="F172" s="236"/>
      <c r="G172" s="46">
        <v>0</v>
      </c>
      <c r="H172" s="47">
        <v>0</v>
      </c>
      <c r="I172" s="48">
        <f t="shared" si="53"/>
        <v>34.396689020388258</v>
      </c>
      <c r="J172" s="1"/>
      <c r="K172" s="49" t="s">
        <v>17</v>
      </c>
      <c r="L172" s="50">
        <v>13.200221165698643</v>
      </c>
      <c r="M172" s="50">
        <v>0</v>
      </c>
      <c r="N172" s="50">
        <v>21.175841836041588</v>
      </c>
      <c r="O172" s="50">
        <v>2.0626018648020883E-2</v>
      </c>
      <c r="P172" s="50">
        <v>3.0421333333333384E-2</v>
      </c>
      <c r="Q172" s="50">
        <v>0</v>
      </c>
      <c r="R172" s="51">
        <v>0</v>
      </c>
      <c r="S172" s="52">
        <f t="shared" si="54"/>
        <v>34.427110353721595</v>
      </c>
      <c r="U172" s="96" t="s">
        <v>17</v>
      </c>
      <c r="V172" s="97">
        <v>13.200221165698643</v>
      </c>
      <c r="W172" s="97">
        <v>0</v>
      </c>
      <c r="X172" s="97">
        <v>0</v>
      </c>
      <c r="Y172" s="97">
        <v>0</v>
      </c>
      <c r="Z172" s="97">
        <v>21.175841836041588</v>
      </c>
      <c r="AA172" s="97">
        <v>0</v>
      </c>
      <c r="AB172" s="97">
        <v>3.0421333333333384E-2</v>
      </c>
      <c r="AC172" s="98">
        <v>2.0626018648020883E-2</v>
      </c>
      <c r="AD172" s="97">
        <v>0</v>
      </c>
      <c r="AE172" s="97">
        <v>0</v>
      </c>
      <c r="AF172" s="97">
        <v>0</v>
      </c>
      <c r="AG172" s="97">
        <v>0</v>
      </c>
      <c r="AH172" s="97">
        <v>2.0626018648020883E-2</v>
      </c>
      <c r="AI172" s="99">
        <f t="shared" si="55"/>
        <v>34.427110353721595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1000.731887699189</v>
      </c>
      <c r="C173" s="43">
        <v>12.762909740849238</v>
      </c>
      <c r="D173" s="43">
        <v>2840.8298827185654</v>
      </c>
      <c r="E173" s="43">
        <v>0</v>
      </c>
      <c r="F173" s="236"/>
      <c r="G173" s="43">
        <v>0</v>
      </c>
      <c r="H173" s="53">
        <v>0</v>
      </c>
      <c r="I173" s="41">
        <f t="shared" si="53"/>
        <v>3854.3246801586038</v>
      </c>
      <c r="J173" s="1"/>
      <c r="K173" s="54" t="s">
        <v>19</v>
      </c>
      <c r="L173" s="43">
        <v>1000.731887699189</v>
      </c>
      <c r="M173" s="43">
        <v>12.762909740849238</v>
      </c>
      <c r="N173" s="43">
        <v>2840.8298827185654</v>
      </c>
      <c r="O173" s="43">
        <v>0</v>
      </c>
      <c r="P173" s="43">
        <v>0</v>
      </c>
      <c r="Q173" s="43">
        <v>0</v>
      </c>
      <c r="R173" s="44">
        <v>0</v>
      </c>
      <c r="S173" s="45">
        <f t="shared" si="54"/>
        <v>3854.3246801586038</v>
      </c>
      <c r="U173" s="100" t="s">
        <v>89</v>
      </c>
      <c r="V173" s="92">
        <v>1000.731887699189</v>
      </c>
      <c r="W173" s="92">
        <v>0</v>
      </c>
      <c r="X173" s="92">
        <v>0</v>
      </c>
      <c r="Y173" s="92">
        <v>12.762909740849238</v>
      </c>
      <c r="Z173" s="92">
        <v>2840.8298827185654</v>
      </c>
      <c r="AA173" s="92">
        <v>0</v>
      </c>
      <c r="AB173" s="92">
        <v>0</v>
      </c>
      <c r="AC173" s="93">
        <v>0</v>
      </c>
      <c r="AD173" s="92">
        <v>0</v>
      </c>
      <c r="AE173" s="92">
        <v>0</v>
      </c>
      <c r="AF173" s="92">
        <v>0</v>
      </c>
      <c r="AG173" s="92">
        <v>0</v>
      </c>
      <c r="AH173" s="92">
        <v>0</v>
      </c>
      <c r="AI173" s="95">
        <f t="shared" si="55"/>
        <v>3854.3246801586038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25.796977870073405</v>
      </c>
      <c r="C174" s="46">
        <v>22.556833439948971</v>
      </c>
      <c r="D174" s="46">
        <v>2217.8070161274327</v>
      </c>
      <c r="E174" s="46">
        <v>1167.0653921678108</v>
      </c>
      <c r="F174" s="236"/>
      <c r="G174" s="46">
        <v>118.98598784038055</v>
      </c>
      <c r="H174" s="47">
        <v>0.28268635746972276</v>
      </c>
      <c r="I174" s="48">
        <f t="shared" si="53"/>
        <v>3552.4948938031162</v>
      </c>
      <c r="J174" s="1"/>
      <c r="K174" s="49" t="s">
        <v>27</v>
      </c>
      <c r="L174" s="50">
        <v>25.796977870073405</v>
      </c>
      <c r="M174" s="50">
        <v>22.556833439948971</v>
      </c>
      <c r="N174" s="50">
        <v>2217.8070161274327</v>
      </c>
      <c r="O174" s="50">
        <v>1167.0653921678108</v>
      </c>
      <c r="P174" s="50">
        <v>0</v>
      </c>
      <c r="Q174" s="50">
        <v>118.98598784038055</v>
      </c>
      <c r="R174" s="51">
        <v>0.28268635746972276</v>
      </c>
      <c r="S174" s="52">
        <f t="shared" si="54"/>
        <v>3552.4948938031162</v>
      </c>
      <c r="U174" s="96" t="s">
        <v>27</v>
      </c>
      <c r="V174" s="97">
        <v>24.235578701999291</v>
      </c>
      <c r="W174" s="97">
        <v>0.68478668614471128</v>
      </c>
      <c r="X174" s="97">
        <v>118.98598784038055</v>
      </c>
      <c r="Y174" s="97">
        <v>22.556833439948971</v>
      </c>
      <c r="Z174" s="97">
        <v>2217.6855470964747</v>
      </c>
      <c r="AA174" s="97">
        <v>1167.0648688513349</v>
      </c>
      <c r="AB174" s="97">
        <v>0</v>
      </c>
      <c r="AC174" s="98">
        <v>1.2812911868331534</v>
      </c>
      <c r="AD174" s="97">
        <v>0.87661248192941155</v>
      </c>
      <c r="AE174" s="97">
        <v>5.2331647577424857E-4</v>
      </c>
      <c r="AF174" s="97">
        <v>0.28268635746972276</v>
      </c>
      <c r="AG174" s="97">
        <v>0.12146903095824477</v>
      </c>
      <c r="AH174" s="97">
        <v>0</v>
      </c>
      <c r="AI174" s="99">
        <f t="shared" si="55"/>
        <v>3552.4948938031166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209.78980827727617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209.78980827727617</v>
      </c>
      <c r="J175" s="1"/>
      <c r="K175" s="54" t="s">
        <v>26</v>
      </c>
      <c r="L175" s="43">
        <v>209.78980827727617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209.78980827727617</v>
      </c>
      <c r="U175" s="100" t="s">
        <v>26</v>
      </c>
      <c r="V175" s="92">
        <v>209.78980827727617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209.78980827727617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4.7328194580784366</v>
      </c>
      <c r="C177" s="43">
        <v>0</v>
      </c>
      <c r="D177" s="43">
        <v>0</v>
      </c>
      <c r="E177" s="43">
        <v>0</v>
      </c>
      <c r="F177" s="236"/>
      <c r="G177" s="43">
        <v>0</v>
      </c>
      <c r="H177" s="53">
        <v>0</v>
      </c>
      <c r="I177" s="41">
        <f t="shared" si="53"/>
        <v>4.7328194580784366</v>
      </c>
      <c r="J177" s="1"/>
      <c r="K177" s="54" t="s">
        <v>24</v>
      </c>
      <c r="L177" s="43">
        <v>4.7328194580784366</v>
      </c>
      <c r="M177" s="43">
        <v>0</v>
      </c>
      <c r="N177" s="43">
        <v>0</v>
      </c>
      <c r="O177" s="43">
        <v>0</v>
      </c>
      <c r="P177" s="43">
        <v>5.0549771380164472</v>
      </c>
      <c r="Q177" s="43">
        <v>0</v>
      </c>
      <c r="R177" s="44">
        <v>0</v>
      </c>
      <c r="S177" s="45">
        <f t="shared" si="54"/>
        <v>9.7877965960948838</v>
      </c>
      <c r="U177" s="100" t="s">
        <v>24</v>
      </c>
      <c r="V177" s="92">
        <v>4.7328194580784366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5.0549771380164472</v>
      </c>
      <c r="AC177" s="93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5">
        <f t="shared" si="55"/>
        <v>9.7877965960948838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7.256712000000002</v>
      </c>
      <c r="C178" s="46">
        <v>1.8141780000000005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9.0708900000000021</v>
      </c>
      <c r="J178" s="1"/>
      <c r="K178" s="49" t="s">
        <v>22</v>
      </c>
      <c r="L178" s="50">
        <v>7.256712000000002</v>
      </c>
      <c r="M178" s="50">
        <v>1.8141780000000005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9.0708900000000021</v>
      </c>
      <c r="U178" s="96" t="s">
        <v>63</v>
      </c>
      <c r="V178" s="97">
        <v>7.256712000000002</v>
      </c>
      <c r="W178" s="97">
        <v>0</v>
      </c>
      <c r="X178" s="97">
        <v>0</v>
      </c>
      <c r="Y178" s="97">
        <v>1.8141780000000005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9.0708900000000021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1498.174061265704</v>
      </c>
      <c r="C184" s="75">
        <f t="shared" ref="C184:H184" si="57">SUM(C163:C179)</f>
        <v>37.133921180798211</v>
      </c>
      <c r="D184" s="75">
        <f t="shared" si="57"/>
        <v>5200.3508480317169</v>
      </c>
      <c r="E184" s="75">
        <f t="shared" si="57"/>
        <v>1172.711346851858</v>
      </c>
      <c r="F184" s="75">
        <f t="shared" si="57"/>
        <v>0</v>
      </c>
      <c r="G184" s="75">
        <f t="shared" si="57"/>
        <v>118.98598784038055</v>
      </c>
      <c r="H184" s="76">
        <f t="shared" si="57"/>
        <v>0.28268635746972276</v>
      </c>
      <c r="I184" s="41">
        <f t="shared" si="53"/>
        <v>8027.6388515279277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1498.174061265704</v>
      </c>
      <c r="M184" s="75">
        <f t="shared" ref="M184:R184" si="58">SUM(M163:M179)</f>
        <v>37.133921180798211</v>
      </c>
      <c r="N184" s="75">
        <f t="shared" si="58"/>
        <v>5200.3508480317169</v>
      </c>
      <c r="O184" s="75">
        <f t="shared" si="58"/>
        <v>1172.711346851858</v>
      </c>
      <c r="P184" s="75">
        <f t="shared" si="58"/>
        <v>91.787485875786558</v>
      </c>
      <c r="Q184" s="75">
        <f t="shared" si="58"/>
        <v>118.98598784038055</v>
      </c>
      <c r="R184" s="76">
        <f t="shared" si="58"/>
        <v>0.28268635746972276</v>
      </c>
      <c r="S184" s="78">
        <f t="shared" si="54"/>
        <v>8119.4263374037146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1496.6126620976297</v>
      </c>
      <c r="W184" s="111">
        <f t="shared" ref="W184:AH184" si="59">SUM(W163:W179)</f>
        <v>0.68478668614471128</v>
      </c>
      <c r="X184" s="111">
        <f t="shared" si="59"/>
        <v>118.98598784038055</v>
      </c>
      <c r="Y184" s="111">
        <f t="shared" si="59"/>
        <v>37.133921180798211</v>
      </c>
      <c r="Z184" s="111">
        <f t="shared" si="59"/>
        <v>5200.2293790007589</v>
      </c>
      <c r="AA184" s="111">
        <f t="shared" si="59"/>
        <v>1169.8996009696452</v>
      </c>
      <c r="AB184" s="111">
        <f t="shared" si="59"/>
        <v>91.787485875786558</v>
      </c>
      <c r="AC184" s="111">
        <f t="shared" si="59"/>
        <v>4.0925137525700412</v>
      </c>
      <c r="AD184" s="112">
        <f t="shared" si="59"/>
        <v>0.87661248192941155</v>
      </c>
      <c r="AE184" s="112">
        <f t="shared" si="59"/>
        <v>5.2331647577424857E-4</v>
      </c>
      <c r="AF184" s="112">
        <f t="shared" si="59"/>
        <v>0.28268635746972276</v>
      </c>
      <c r="AG184" s="112">
        <f t="shared" si="59"/>
        <v>0.12146903095824477</v>
      </c>
      <c r="AH184" s="112">
        <f t="shared" si="59"/>
        <v>2.8112225657368879</v>
      </c>
      <c r="AI184" s="113">
        <f t="shared" si="55"/>
        <v>8119.4263374037137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0.18662698820594695</v>
      </c>
      <c r="C185" s="114">
        <f t="shared" ref="C185:I185" si="60">C184/$I184</f>
        <v>4.625758814963429E-3</v>
      </c>
      <c r="D185" s="114">
        <f t="shared" si="60"/>
        <v>0.64780578003230882</v>
      </c>
      <c r="E185" s="114">
        <f t="shared" si="60"/>
        <v>0.14608421835377558</v>
      </c>
      <c r="F185" s="114">
        <f t="shared" si="60"/>
        <v>0</v>
      </c>
      <c r="G185" s="114">
        <f t="shared" si="60"/>
        <v>1.4822040458102264E-2</v>
      </c>
      <c r="H185" s="115">
        <f t="shared" si="60"/>
        <v>3.5214134902932025E-5</v>
      </c>
      <c r="I185" s="116">
        <f t="shared" si="60"/>
        <v>1</v>
      </c>
      <c r="J185"/>
      <c r="K185" s="81" t="s">
        <v>87</v>
      </c>
      <c r="L185" s="82">
        <f>L184/$S184</f>
        <v>0.1845172305294617</v>
      </c>
      <c r="M185" s="82">
        <f t="shared" ref="M185:S185" si="61">M184/$S184</f>
        <v>4.5734661092660684E-3</v>
      </c>
      <c r="N185" s="82">
        <f t="shared" si="61"/>
        <v>0.64048254543246363</v>
      </c>
      <c r="O185" s="82">
        <f t="shared" si="61"/>
        <v>0.14443278356372732</v>
      </c>
      <c r="P185" s="82">
        <f t="shared" si="61"/>
        <v>1.1304676224839884E-2</v>
      </c>
      <c r="Q185" s="82">
        <f t="shared" si="61"/>
        <v>1.4654482089731941E-2</v>
      </c>
      <c r="R185" s="83">
        <f t="shared" si="61"/>
        <v>3.4816050509316544E-5</v>
      </c>
      <c r="S185" s="84">
        <f t="shared" si="61"/>
        <v>1</v>
      </c>
      <c r="U185" s="117" t="s">
        <v>87</v>
      </c>
      <c r="V185" s="118">
        <f>V184/$I184</f>
        <v>0.18643248528959103</v>
      </c>
      <c r="W185" s="118">
        <f t="shared" ref="W185:AC185" si="62">W184/$I184</f>
        <v>8.5303623993295802E-5</v>
      </c>
      <c r="X185" s="118">
        <f t="shared" si="62"/>
        <v>1.4822040458102264E-2</v>
      </c>
      <c r="Y185" s="118">
        <f t="shared" si="62"/>
        <v>4.625758814963429E-3</v>
      </c>
      <c r="Z185" s="118">
        <f t="shared" si="62"/>
        <v>0.64779064868008873</v>
      </c>
      <c r="AA185" s="118">
        <f t="shared" si="62"/>
        <v>0.14573396021010265</v>
      </c>
      <c r="AB185" s="118">
        <f t="shared" si="62"/>
        <v>1.143393313692934E-2</v>
      </c>
      <c r="AC185" s="118">
        <f t="shared" si="62"/>
        <v>5.0980292315854479E-4</v>
      </c>
      <c r="AD185" s="118">
        <f t="shared" ref="AD185:AH185" si="63">AD184/$AI184</f>
        <v>1.0796482971846495E-4</v>
      </c>
      <c r="AE185" s="118">
        <f t="shared" si="63"/>
        <v>6.4452395283579289E-8</v>
      </c>
      <c r="AF185" s="118">
        <f t="shared" si="63"/>
        <v>3.4816050509316551E-5</v>
      </c>
      <c r="AG185" s="118">
        <f t="shared" si="63"/>
        <v>1.4960297182409809E-5</v>
      </c>
      <c r="AH185" s="118">
        <f t="shared" si="63"/>
        <v>3.462341363682857E-4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1181.6837371312497</v>
      </c>
      <c r="C189" s="39">
        <v>0</v>
      </c>
      <c r="D189" s="39">
        <v>0.10258362651359752</v>
      </c>
      <c r="E189" s="39">
        <v>0</v>
      </c>
      <c r="F189" s="235"/>
      <c r="G189" s="39">
        <v>0</v>
      </c>
      <c r="H189" s="40">
        <v>0</v>
      </c>
      <c r="I189" s="41">
        <f>SUM(B189:H189)</f>
        <v>1181.7863207577634</v>
      </c>
      <c r="J189" s="1"/>
      <c r="K189" s="88" t="s">
        <v>7</v>
      </c>
      <c r="L189" s="39">
        <v>1181.6837371312497</v>
      </c>
      <c r="M189" s="39">
        <v>0</v>
      </c>
      <c r="N189" s="39">
        <v>0.10258362651359752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1181.7863207577634</v>
      </c>
      <c r="U189" s="91" t="s">
        <v>7</v>
      </c>
      <c r="V189" s="92">
        <v>1181.6837371312497</v>
      </c>
      <c r="W189" s="92">
        <v>0</v>
      </c>
      <c r="X189" s="92">
        <v>0</v>
      </c>
      <c r="Y189" s="92">
        <v>0</v>
      </c>
      <c r="Z189" s="92">
        <v>0.10258362651359752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1181.7863207577634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1731.668273311732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1731.668273311732</v>
      </c>
      <c r="J190" s="1"/>
      <c r="K190" s="49" t="s">
        <v>8</v>
      </c>
      <c r="L190" s="50">
        <v>0</v>
      </c>
      <c r="M190" s="50">
        <v>0</v>
      </c>
      <c r="N190" s="50">
        <v>1731.668273311732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1731.668273311732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1731.668273311732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1731.668273311732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3.2073657012911978</v>
      </c>
      <c r="E191" s="43">
        <v>0</v>
      </c>
      <c r="F191" s="236"/>
      <c r="G191" s="43">
        <v>0</v>
      </c>
      <c r="H191" s="53">
        <v>0</v>
      </c>
      <c r="I191" s="41">
        <f t="shared" si="64"/>
        <v>3.2073657012911978</v>
      </c>
      <c r="J191" s="1"/>
      <c r="K191" s="54" t="s">
        <v>10</v>
      </c>
      <c r="L191" s="43">
        <v>0</v>
      </c>
      <c r="M191" s="43">
        <v>0</v>
      </c>
      <c r="N191" s="43">
        <v>3.2073657012911978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3.2073657012911978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3.2073657012911978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3.2073657012911978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1702.7581368492151</v>
      </c>
      <c r="E192" s="46">
        <v>0</v>
      </c>
      <c r="F192" s="236"/>
      <c r="G192" s="46">
        <v>0</v>
      </c>
      <c r="H192" s="47">
        <v>0</v>
      </c>
      <c r="I192" s="48">
        <f t="shared" si="64"/>
        <v>1702.7581368492151</v>
      </c>
      <c r="J192" s="1"/>
      <c r="K192" s="49" t="s">
        <v>58</v>
      </c>
      <c r="L192" s="50">
        <v>0</v>
      </c>
      <c r="M192" s="50">
        <v>0</v>
      </c>
      <c r="N192" s="50">
        <v>1702.7581368492151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1702.7581368492151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1702.7019793834947</v>
      </c>
      <c r="AA192" s="97">
        <v>0</v>
      </c>
      <c r="AB192" s="97">
        <v>0</v>
      </c>
      <c r="AC192" s="98">
        <v>5.6157465720523971E-2</v>
      </c>
      <c r="AD192" s="97">
        <v>0</v>
      </c>
      <c r="AE192" s="97">
        <v>0</v>
      </c>
      <c r="AF192" s="97">
        <v>0</v>
      </c>
      <c r="AG192" s="97">
        <v>5.6157465720523971E-2</v>
      </c>
      <c r="AH192" s="97">
        <v>0</v>
      </c>
      <c r="AI192" s="99">
        <f t="shared" si="66"/>
        <v>1702.7581368492154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31.673059739276503</v>
      </c>
      <c r="C193" s="43">
        <v>0</v>
      </c>
      <c r="D193" s="43">
        <v>647.70036413318348</v>
      </c>
      <c r="E193" s="43">
        <v>0</v>
      </c>
      <c r="F193" s="236"/>
      <c r="G193" s="43">
        <v>0</v>
      </c>
      <c r="H193" s="53">
        <v>0</v>
      </c>
      <c r="I193" s="41">
        <f t="shared" si="64"/>
        <v>679.37342387245997</v>
      </c>
      <c r="J193" s="1"/>
      <c r="K193" s="54" t="s">
        <v>16</v>
      </c>
      <c r="L193" s="43">
        <v>31.673059739276503</v>
      </c>
      <c r="M193" s="43">
        <v>0</v>
      </c>
      <c r="N193" s="43">
        <v>647.70036413318348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679.37342387245997</v>
      </c>
      <c r="U193" s="100" t="s">
        <v>16</v>
      </c>
      <c r="V193" s="92">
        <v>31.673059739276503</v>
      </c>
      <c r="W193" s="92">
        <v>0</v>
      </c>
      <c r="X193" s="92">
        <v>0</v>
      </c>
      <c r="Y193" s="92">
        <v>0</v>
      </c>
      <c r="Z193" s="92">
        <v>647.70036413318348</v>
      </c>
      <c r="AA193" s="92">
        <v>0</v>
      </c>
      <c r="AB193" s="92">
        <v>0</v>
      </c>
      <c r="AC193" s="93">
        <v>0</v>
      </c>
      <c r="AD193" s="94">
        <v>0</v>
      </c>
      <c r="AE193" s="94">
        <v>0</v>
      </c>
      <c r="AF193" s="94">
        <v>0</v>
      </c>
      <c r="AG193" s="94">
        <v>0</v>
      </c>
      <c r="AH193" s="94">
        <v>0</v>
      </c>
      <c r="AI193" s="95">
        <f t="shared" si="66"/>
        <v>679.37342387245997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124.39673652186136</v>
      </c>
      <c r="C194" s="46">
        <v>9.5990528793431196</v>
      </c>
      <c r="D194" s="46">
        <v>131.57078161254333</v>
      </c>
      <c r="E194" s="46">
        <v>28.335925897288337</v>
      </c>
      <c r="F194" s="236"/>
      <c r="G194" s="46">
        <v>0</v>
      </c>
      <c r="H194" s="47">
        <v>0</v>
      </c>
      <c r="I194" s="48">
        <f t="shared" si="64"/>
        <v>293.90249691103617</v>
      </c>
      <c r="J194" s="1"/>
      <c r="K194" s="49" t="s">
        <v>15</v>
      </c>
      <c r="L194" s="50">
        <v>124.39673652186136</v>
      </c>
      <c r="M194" s="50">
        <v>9.5990528793431196</v>
      </c>
      <c r="N194" s="50">
        <v>131.57078161254333</v>
      </c>
      <c r="O194" s="50">
        <v>28.335925897288337</v>
      </c>
      <c r="P194" s="50">
        <v>0</v>
      </c>
      <c r="Q194" s="50">
        <v>0</v>
      </c>
      <c r="R194" s="51">
        <v>0</v>
      </c>
      <c r="S194" s="52">
        <f t="shared" si="65"/>
        <v>293.90249691103617</v>
      </c>
      <c r="U194" s="96" t="s">
        <v>59</v>
      </c>
      <c r="V194" s="97">
        <v>87.708315557810209</v>
      </c>
      <c r="W194" s="97">
        <v>0</v>
      </c>
      <c r="X194" s="97">
        <v>0</v>
      </c>
      <c r="Y194" s="97">
        <v>9.5990528793431196</v>
      </c>
      <c r="Z194" s="97">
        <v>124.06435734805015</v>
      </c>
      <c r="AA194" s="97">
        <v>19.371744606499366</v>
      </c>
      <c r="AB194" s="97">
        <v>0</v>
      </c>
      <c r="AC194" s="98">
        <v>53.159026519333288</v>
      </c>
      <c r="AD194" s="97">
        <v>36.688420964051126</v>
      </c>
      <c r="AE194" s="97">
        <v>0</v>
      </c>
      <c r="AF194" s="97">
        <v>0</v>
      </c>
      <c r="AG194" s="97">
        <v>7.5064242644931864</v>
      </c>
      <c r="AH194" s="97">
        <v>8.9641812907889715</v>
      </c>
      <c r="AI194" s="99">
        <f t="shared" si="66"/>
        <v>293.90249691103611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0.24520510893586425</v>
      </c>
      <c r="E195" s="43">
        <v>36.931845927825755</v>
      </c>
      <c r="F195" s="236"/>
      <c r="G195" s="43">
        <v>0</v>
      </c>
      <c r="H195" s="53">
        <v>0</v>
      </c>
      <c r="I195" s="41">
        <f t="shared" si="64"/>
        <v>37.177051036761618</v>
      </c>
      <c r="J195" s="1"/>
      <c r="K195" s="54" t="s">
        <v>60</v>
      </c>
      <c r="L195" s="43">
        <v>0</v>
      </c>
      <c r="M195" s="43">
        <v>0</v>
      </c>
      <c r="N195" s="43">
        <v>0.24520510893586425</v>
      </c>
      <c r="O195" s="43">
        <v>36.931845927825755</v>
      </c>
      <c r="P195" s="43">
        <v>5696.6058430452049</v>
      </c>
      <c r="Q195" s="43">
        <v>0</v>
      </c>
      <c r="R195" s="44">
        <v>0</v>
      </c>
      <c r="S195" s="45">
        <f t="shared" si="65"/>
        <v>5733.7828940819663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5.4650397826588133</v>
      </c>
      <c r="AB195" s="92">
        <v>5696.6058430452049</v>
      </c>
      <c r="AC195" s="93">
        <v>31.712011254102812</v>
      </c>
      <c r="AD195" s="92">
        <v>0</v>
      </c>
      <c r="AE195" s="92">
        <v>2.9963417746353755</v>
      </c>
      <c r="AF195" s="92">
        <v>0</v>
      </c>
      <c r="AG195" s="92">
        <v>0.24520510893586425</v>
      </c>
      <c r="AH195" s="92">
        <v>28.470464370531573</v>
      </c>
      <c r="AI195" s="95">
        <f t="shared" si="66"/>
        <v>5733.7828940819663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/>
      <c r="G196" s="46">
        <v>0</v>
      </c>
      <c r="H196" s="47">
        <v>0</v>
      </c>
      <c r="I196" s="48">
        <f t="shared" si="64"/>
        <v>0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0</v>
      </c>
      <c r="P196" s="50">
        <v>31.233216065130573</v>
      </c>
      <c r="Q196" s="50">
        <v>0</v>
      </c>
      <c r="R196" s="51">
        <v>0</v>
      </c>
      <c r="S196" s="52">
        <f t="shared" si="65"/>
        <v>31.233216065130573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31.233216065130573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31.233216065130573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0.73609999999999998</v>
      </c>
      <c r="E197" s="43">
        <v>0</v>
      </c>
      <c r="F197" s="236"/>
      <c r="G197" s="43">
        <v>0</v>
      </c>
      <c r="H197" s="53">
        <v>0</v>
      </c>
      <c r="I197" s="41">
        <f t="shared" si="64"/>
        <v>0.73609999999999998</v>
      </c>
      <c r="J197" s="1"/>
      <c r="K197" s="54" t="s">
        <v>61</v>
      </c>
      <c r="L197" s="43">
        <v>0</v>
      </c>
      <c r="M197" s="43">
        <v>0</v>
      </c>
      <c r="N197" s="43">
        <v>0.73609999999999998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0.73609999999999998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0.73609999999999998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0.73609999999999998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339.58863298030957</v>
      </c>
      <c r="C198" s="46">
        <v>0</v>
      </c>
      <c r="D198" s="46">
        <v>71.522924484407724</v>
      </c>
      <c r="E198" s="46">
        <v>2.8755437171134273</v>
      </c>
      <c r="F198" s="236"/>
      <c r="G198" s="46">
        <v>0</v>
      </c>
      <c r="H198" s="47">
        <v>0</v>
      </c>
      <c r="I198" s="48">
        <f t="shared" si="64"/>
        <v>413.98710118183072</v>
      </c>
      <c r="J198" s="1"/>
      <c r="K198" s="49" t="s">
        <v>17</v>
      </c>
      <c r="L198" s="50">
        <v>339.58863298030957</v>
      </c>
      <c r="M198" s="50">
        <v>0</v>
      </c>
      <c r="N198" s="50">
        <v>71.522924484407724</v>
      </c>
      <c r="O198" s="50">
        <v>2.8755437171134273</v>
      </c>
      <c r="P198" s="50">
        <v>0.12664236716369764</v>
      </c>
      <c r="Q198" s="50">
        <v>0</v>
      </c>
      <c r="R198" s="51">
        <v>0</v>
      </c>
      <c r="S198" s="52">
        <f t="shared" si="65"/>
        <v>414.11374354899442</v>
      </c>
      <c r="U198" s="96" t="s">
        <v>17</v>
      </c>
      <c r="V198" s="97">
        <v>339.58863298030957</v>
      </c>
      <c r="W198" s="97">
        <v>0</v>
      </c>
      <c r="X198" s="97">
        <v>0</v>
      </c>
      <c r="Y198" s="97">
        <v>0</v>
      </c>
      <c r="Z198" s="97">
        <v>63.735220244901406</v>
      </c>
      <c r="AA198" s="97">
        <v>0.4947427986530461</v>
      </c>
      <c r="AB198" s="97">
        <v>0.12664236716369764</v>
      </c>
      <c r="AC198" s="98">
        <v>10.168505157966697</v>
      </c>
      <c r="AD198" s="97">
        <v>0</v>
      </c>
      <c r="AE198" s="97">
        <v>0</v>
      </c>
      <c r="AF198" s="97">
        <v>0</v>
      </c>
      <c r="AG198" s="97">
        <v>7.7877042395063185</v>
      </c>
      <c r="AH198" s="97">
        <v>2.3808009184603804</v>
      </c>
      <c r="AI198" s="99">
        <f t="shared" si="66"/>
        <v>414.11374354899442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601.00641331865381</v>
      </c>
      <c r="C199" s="43">
        <v>492.5473607681925</v>
      </c>
      <c r="D199" s="43">
        <v>11793.36214128662</v>
      </c>
      <c r="E199" s="43">
        <v>0</v>
      </c>
      <c r="F199" s="236"/>
      <c r="G199" s="43">
        <v>0</v>
      </c>
      <c r="H199" s="53">
        <v>0</v>
      </c>
      <c r="I199" s="41">
        <f t="shared" si="64"/>
        <v>12886.915915373465</v>
      </c>
      <c r="J199" s="1"/>
      <c r="K199" s="54" t="s">
        <v>19</v>
      </c>
      <c r="L199" s="43">
        <v>601.00641331865381</v>
      </c>
      <c r="M199" s="43">
        <v>492.5473607681925</v>
      </c>
      <c r="N199" s="43">
        <v>11793.36214128662</v>
      </c>
      <c r="O199" s="43">
        <v>0</v>
      </c>
      <c r="P199" s="43">
        <v>89.238618947368394</v>
      </c>
      <c r="Q199" s="43">
        <v>0</v>
      </c>
      <c r="R199" s="44">
        <v>0</v>
      </c>
      <c r="S199" s="45">
        <f t="shared" si="65"/>
        <v>12976.154534320835</v>
      </c>
      <c r="U199" s="100" t="s">
        <v>89</v>
      </c>
      <c r="V199" s="92">
        <v>581.65021326836984</v>
      </c>
      <c r="W199" s="92">
        <v>0</v>
      </c>
      <c r="X199" s="92">
        <v>0</v>
      </c>
      <c r="Y199" s="92">
        <v>492.5473607681925</v>
      </c>
      <c r="Z199" s="92">
        <v>9600.4323204141128</v>
      </c>
      <c r="AA199" s="92">
        <v>0</v>
      </c>
      <c r="AB199" s="92">
        <v>89.238618947368394</v>
      </c>
      <c r="AC199" s="93">
        <v>2212.2860209227933</v>
      </c>
      <c r="AD199" s="92">
        <v>19.356200050283856</v>
      </c>
      <c r="AE199" s="92">
        <v>0</v>
      </c>
      <c r="AF199" s="92">
        <v>0</v>
      </c>
      <c r="AG199" s="92">
        <v>2192.929820872509</v>
      </c>
      <c r="AH199" s="92">
        <v>0</v>
      </c>
      <c r="AI199" s="95">
        <f t="shared" si="66"/>
        <v>12976.154534320836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157.26371723737782</v>
      </c>
      <c r="C200" s="46">
        <v>74.748657660849133</v>
      </c>
      <c r="D200" s="46">
        <v>2251.3566258583087</v>
      </c>
      <c r="E200" s="46">
        <v>4077.8131033224067</v>
      </c>
      <c r="F200" s="236"/>
      <c r="G200" s="46">
        <v>61.31649160357096</v>
      </c>
      <c r="H200" s="47">
        <v>0</v>
      </c>
      <c r="I200" s="48">
        <f t="shared" si="64"/>
        <v>6622.498595682513</v>
      </c>
      <c r="J200" s="1"/>
      <c r="K200" s="49" t="s">
        <v>27</v>
      </c>
      <c r="L200" s="50">
        <v>157.26371723737782</v>
      </c>
      <c r="M200" s="50">
        <v>74.748657660849133</v>
      </c>
      <c r="N200" s="50">
        <v>2251.3566258583087</v>
      </c>
      <c r="O200" s="50">
        <v>4077.8131033224067</v>
      </c>
      <c r="P200" s="50">
        <v>0</v>
      </c>
      <c r="Q200" s="50">
        <v>61.31649160357096</v>
      </c>
      <c r="R200" s="51">
        <v>0</v>
      </c>
      <c r="S200" s="52">
        <f t="shared" si="65"/>
        <v>6622.498595682513</v>
      </c>
      <c r="U200" s="96" t="s">
        <v>27</v>
      </c>
      <c r="V200" s="97">
        <v>14.372876631398698</v>
      </c>
      <c r="W200" s="97">
        <v>127.85168231674747</v>
      </c>
      <c r="X200" s="97">
        <v>61.31649160357096</v>
      </c>
      <c r="Y200" s="97">
        <v>74.748657660849133</v>
      </c>
      <c r="Z200" s="97">
        <v>2247.9466272822524</v>
      </c>
      <c r="AA200" s="97">
        <v>4052.7529140121983</v>
      </c>
      <c r="AB200" s="97">
        <v>0</v>
      </c>
      <c r="AC200" s="98">
        <v>43.509346175496717</v>
      </c>
      <c r="AD200" s="97">
        <v>15.039158289231645</v>
      </c>
      <c r="AE200" s="97">
        <v>18.800604137366719</v>
      </c>
      <c r="AF200" s="97">
        <v>0</v>
      </c>
      <c r="AG200" s="97">
        <v>3.4099985760563718</v>
      </c>
      <c r="AH200" s="97">
        <v>6.2595851728419865</v>
      </c>
      <c r="AI200" s="99">
        <f t="shared" si="66"/>
        <v>6622.498595682514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20.987061895181199</v>
      </c>
      <c r="C201" s="43">
        <v>0.37954094499836</v>
      </c>
      <c r="D201" s="43">
        <v>2.0344829164690017</v>
      </c>
      <c r="E201" s="43">
        <v>0</v>
      </c>
      <c r="F201" s="236"/>
      <c r="G201" s="43">
        <v>0</v>
      </c>
      <c r="H201" s="53">
        <v>0</v>
      </c>
      <c r="I201" s="41">
        <f t="shared" si="64"/>
        <v>23.401085756648563</v>
      </c>
      <c r="J201" s="1"/>
      <c r="K201" s="54" t="s">
        <v>26</v>
      </c>
      <c r="L201" s="43">
        <v>20.987061895181199</v>
      </c>
      <c r="M201" s="43">
        <v>0.37954094499836</v>
      </c>
      <c r="N201" s="43">
        <v>2.0344829164690017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23.401085756648563</v>
      </c>
      <c r="U201" s="100" t="s">
        <v>26</v>
      </c>
      <c r="V201" s="92">
        <v>20.98684447446551</v>
      </c>
      <c r="W201" s="92">
        <v>0</v>
      </c>
      <c r="X201" s="92">
        <v>0</v>
      </c>
      <c r="Y201" s="92">
        <v>0.37954094499836</v>
      </c>
      <c r="Z201" s="92">
        <v>0</v>
      </c>
      <c r="AA201" s="92">
        <v>0</v>
      </c>
      <c r="AB201" s="92">
        <v>0</v>
      </c>
      <c r="AC201" s="93">
        <v>2.0347003371846917</v>
      </c>
      <c r="AD201" s="92">
        <v>2.1742071569021867E-4</v>
      </c>
      <c r="AE201" s="92">
        <v>0</v>
      </c>
      <c r="AF201" s="92">
        <v>0</v>
      </c>
      <c r="AG201" s="92">
        <v>2.0344829164690017</v>
      </c>
      <c r="AH201" s="92">
        <v>0</v>
      </c>
      <c r="AI201" s="95">
        <f t="shared" si="66"/>
        <v>23.401085756648563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0.1225110404096561</v>
      </c>
      <c r="C202" s="46">
        <v>0.20776356852977765</v>
      </c>
      <c r="D202" s="46">
        <v>0.37890012497831782</v>
      </c>
      <c r="E202" s="46">
        <v>0</v>
      </c>
      <c r="F202" s="236"/>
      <c r="G202" s="46">
        <v>0</v>
      </c>
      <c r="H202" s="47">
        <v>0</v>
      </c>
      <c r="I202" s="48">
        <f t="shared" si="64"/>
        <v>0.70917473391775154</v>
      </c>
      <c r="J202" s="1"/>
      <c r="K202" s="49" t="s">
        <v>23</v>
      </c>
      <c r="L202" s="50">
        <v>0.1225110404096561</v>
      </c>
      <c r="M202" s="50">
        <v>0.20776356852977765</v>
      </c>
      <c r="N202" s="50">
        <v>0.37890012497831782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0.70917473391775154</v>
      </c>
      <c r="U202" s="96" t="s">
        <v>62</v>
      </c>
      <c r="V202" s="97">
        <v>0.1225110404096561</v>
      </c>
      <c r="W202" s="97">
        <v>0</v>
      </c>
      <c r="X202" s="97">
        <v>0</v>
      </c>
      <c r="Y202" s="97">
        <v>0.20776356852977765</v>
      </c>
      <c r="Z202" s="97">
        <v>0.37890012497831782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0.70917473391775154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243.24870270832315</v>
      </c>
      <c r="C203" s="43">
        <v>0</v>
      </c>
      <c r="D203" s="43">
        <v>3623.8640316702226</v>
      </c>
      <c r="E203" s="43">
        <v>0</v>
      </c>
      <c r="F203" s="236"/>
      <c r="G203" s="43">
        <v>0</v>
      </c>
      <c r="H203" s="53">
        <v>0</v>
      </c>
      <c r="I203" s="41">
        <f t="shared" si="64"/>
        <v>3867.1127343785456</v>
      </c>
      <c r="J203" s="1"/>
      <c r="K203" s="54" t="s">
        <v>24</v>
      </c>
      <c r="L203" s="43">
        <v>243.24870270832315</v>
      </c>
      <c r="M203" s="43">
        <v>0</v>
      </c>
      <c r="N203" s="43">
        <v>3623.8640316702226</v>
      </c>
      <c r="O203" s="43">
        <v>0</v>
      </c>
      <c r="P203" s="43">
        <v>315.34402686001641</v>
      </c>
      <c r="Q203" s="43">
        <v>0</v>
      </c>
      <c r="R203" s="44">
        <v>0</v>
      </c>
      <c r="S203" s="45">
        <f t="shared" si="65"/>
        <v>4182.4567612385617</v>
      </c>
      <c r="U203" s="100" t="s">
        <v>24</v>
      </c>
      <c r="V203" s="92">
        <v>243.24870270832315</v>
      </c>
      <c r="W203" s="92">
        <v>0</v>
      </c>
      <c r="X203" s="92">
        <v>0</v>
      </c>
      <c r="Y203" s="92">
        <v>0</v>
      </c>
      <c r="Z203" s="92">
        <v>3623.8640316702226</v>
      </c>
      <c r="AA203" s="92">
        <v>0</v>
      </c>
      <c r="AB203" s="92">
        <v>315.34402686001641</v>
      </c>
      <c r="AC203" s="93">
        <v>0</v>
      </c>
      <c r="AD203" s="92">
        <v>0</v>
      </c>
      <c r="AE203" s="92">
        <v>0</v>
      </c>
      <c r="AF203" s="92">
        <v>0</v>
      </c>
      <c r="AG203" s="92">
        <v>0</v>
      </c>
      <c r="AH203" s="92">
        <v>0</v>
      </c>
      <c r="AI203" s="95">
        <f t="shared" si="66"/>
        <v>4182.4567612385617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5681.6351410023226</v>
      </c>
      <c r="E204" s="46">
        <v>0</v>
      </c>
      <c r="F204" s="236"/>
      <c r="G204" s="46">
        <v>0</v>
      </c>
      <c r="H204" s="47">
        <v>0</v>
      </c>
      <c r="I204" s="48">
        <f t="shared" si="64"/>
        <v>5681.6351410023226</v>
      </c>
      <c r="J204" s="1"/>
      <c r="K204" s="49" t="s">
        <v>22</v>
      </c>
      <c r="L204" s="50">
        <v>0</v>
      </c>
      <c r="M204" s="50">
        <v>0</v>
      </c>
      <c r="N204" s="50">
        <v>5681.6351410023226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5681.6351410023226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5681.6351410023226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5681.6351410023226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2699.9705725726431</v>
      </c>
      <c r="C210" s="75">
        <f t="shared" ref="C210:H210" si="68">SUM(C189:C205)</f>
        <v>577.48237582191291</v>
      </c>
      <c r="D210" s="75">
        <f t="shared" si="68"/>
        <v>27642.143057686742</v>
      </c>
      <c r="E210" s="75">
        <f t="shared" si="68"/>
        <v>4145.9564188646345</v>
      </c>
      <c r="F210" s="75">
        <f t="shared" si="68"/>
        <v>0</v>
      </c>
      <c r="G210" s="75">
        <f t="shared" si="68"/>
        <v>61.31649160357096</v>
      </c>
      <c r="H210" s="76">
        <f t="shared" si="68"/>
        <v>0</v>
      </c>
      <c r="I210" s="41">
        <f t="shared" si="64"/>
        <v>35126.868916549502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2699.9705725726431</v>
      </c>
      <c r="M210" s="75">
        <f t="shared" ref="M210:R210" si="69">SUM(M189:M205)</f>
        <v>577.48237582191291</v>
      </c>
      <c r="N210" s="75">
        <f t="shared" si="69"/>
        <v>27642.143057686742</v>
      </c>
      <c r="O210" s="75">
        <f t="shared" si="69"/>
        <v>4145.9564188646345</v>
      </c>
      <c r="P210" s="75">
        <f t="shared" si="69"/>
        <v>6132.5483472848837</v>
      </c>
      <c r="Q210" s="75">
        <f t="shared" si="69"/>
        <v>61.31649160357096</v>
      </c>
      <c r="R210" s="76">
        <f t="shared" si="69"/>
        <v>0</v>
      </c>
      <c r="S210" s="78">
        <f t="shared" si="65"/>
        <v>41259.417263834388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2501.0348935316133</v>
      </c>
      <c r="W210" s="111">
        <f t="shared" ref="W210:AH210" si="70">SUM(W189:W205)</f>
        <v>127.85168231674747</v>
      </c>
      <c r="X210" s="111">
        <f t="shared" si="70"/>
        <v>61.31649160357096</v>
      </c>
      <c r="Y210" s="111">
        <f t="shared" si="70"/>
        <v>577.48237582191291</v>
      </c>
      <c r="Z210" s="111">
        <f t="shared" si="70"/>
        <v>25428.173264243058</v>
      </c>
      <c r="AA210" s="111">
        <f t="shared" si="70"/>
        <v>4078.0844412000097</v>
      </c>
      <c r="AB210" s="111">
        <f t="shared" si="70"/>
        <v>6132.5483472848837</v>
      </c>
      <c r="AC210" s="111">
        <f t="shared" si="70"/>
        <v>2352.9257678325985</v>
      </c>
      <c r="AD210" s="112">
        <f t="shared" si="70"/>
        <v>71.083996724282315</v>
      </c>
      <c r="AE210" s="112">
        <f t="shared" si="70"/>
        <v>21.796945912002094</v>
      </c>
      <c r="AF210" s="112">
        <f t="shared" si="70"/>
        <v>0</v>
      </c>
      <c r="AG210" s="112">
        <f t="shared" si="70"/>
        <v>2213.9697934436904</v>
      </c>
      <c r="AH210" s="112">
        <f t="shared" si="70"/>
        <v>46.075031752622913</v>
      </c>
      <c r="AI210" s="113">
        <f t="shared" si="66"/>
        <v>41259.417263834395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7.6863399894449236E-2</v>
      </c>
      <c r="C211" s="114">
        <f t="shared" ref="C211:I211" si="71">C210/$I210</f>
        <v>1.6439904655146782E-2</v>
      </c>
      <c r="D211" s="114">
        <f t="shared" si="71"/>
        <v>0.78692305663097561</v>
      </c>
      <c r="E211" s="114">
        <f t="shared" si="71"/>
        <v>0.11802806645574178</v>
      </c>
      <c r="F211" s="114">
        <f t="shared" si="71"/>
        <v>0</v>
      </c>
      <c r="G211" s="114">
        <f t="shared" si="71"/>
        <v>1.7455723636866081E-3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6.5438892539553165E-2</v>
      </c>
      <c r="M211" s="82">
        <f t="shared" ref="M211:S211" si="72">M210/$S210</f>
        <v>1.3996377411953913E-2</v>
      </c>
      <c r="N211" s="82">
        <f t="shared" si="72"/>
        <v>0.66995960900097928</v>
      </c>
      <c r="O211" s="82">
        <f t="shared" si="72"/>
        <v>0.10048509392057603</v>
      </c>
      <c r="P211" s="82">
        <f t="shared" si="72"/>
        <v>0.14863390600187462</v>
      </c>
      <c r="Q211" s="82">
        <f t="shared" si="72"/>
        <v>1.4861211250629426E-3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7.1200052002166572E-2</v>
      </c>
      <c r="W211" s="118">
        <f t="shared" ref="W211:AC211" si="73">W210/$I210</f>
        <v>3.6397118860916197E-3</v>
      </c>
      <c r="X211" s="118">
        <f t="shared" si="73"/>
        <v>1.7455723636866081E-3</v>
      </c>
      <c r="Y211" s="118">
        <f t="shared" si="73"/>
        <v>1.6439904655146782E-2</v>
      </c>
      <c r="Z211" s="118">
        <f t="shared" si="73"/>
        <v>0.72389524169240582</v>
      </c>
      <c r="AA211" s="118">
        <f t="shared" si="73"/>
        <v>0.11609587096670267</v>
      </c>
      <c r="AB211" s="118">
        <f t="shared" si="73"/>
        <v>0.17458283463447619</v>
      </c>
      <c r="AC211" s="118">
        <f t="shared" si="73"/>
        <v>6.6983646433800212E-2</v>
      </c>
      <c r="AD211" s="118">
        <f t="shared" ref="AD211:AH211" si="74">AD210/$AI210</f>
        <v>1.722855082264829E-3</v>
      </c>
      <c r="AE211" s="118">
        <f t="shared" si="74"/>
        <v>5.2829020275834164E-4</v>
      </c>
      <c r="AF211" s="118">
        <f t="shared" si="74"/>
        <v>0</v>
      </c>
      <c r="AG211" s="118">
        <f t="shared" si="74"/>
        <v>5.3659744617487057E-2</v>
      </c>
      <c r="AH211" s="118">
        <f t="shared" si="74"/>
        <v>1.116715523585681E-3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5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97.975386083959719</v>
      </c>
      <c r="C219" s="43">
        <v>10.257839824717308</v>
      </c>
      <c r="D219" s="43">
        <v>2.7100546873673501</v>
      </c>
      <c r="E219" s="43">
        <v>0</v>
      </c>
      <c r="F219" s="236"/>
      <c r="G219" s="43">
        <v>0</v>
      </c>
      <c r="H219" s="53">
        <v>0</v>
      </c>
      <c r="I219" s="41">
        <f t="shared" si="75"/>
        <v>110.94328059604437</v>
      </c>
      <c r="J219" s="1"/>
      <c r="K219" s="54" t="s">
        <v>16</v>
      </c>
      <c r="L219" s="43">
        <v>97.975386083959719</v>
      </c>
      <c r="M219" s="43">
        <v>10.257839824717308</v>
      </c>
      <c r="N219" s="43">
        <v>2.7100546873673501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110.94328059604437</v>
      </c>
      <c r="U219" s="100" t="s">
        <v>16</v>
      </c>
      <c r="V219" s="92">
        <v>97.975386083959719</v>
      </c>
      <c r="W219" s="92">
        <v>0</v>
      </c>
      <c r="X219" s="92">
        <v>0</v>
      </c>
      <c r="Y219" s="92">
        <v>10.257839824717308</v>
      </c>
      <c r="Z219" s="92">
        <v>1.9129797793181293</v>
      </c>
      <c r="AA219" s="92">
        <v>0</v>
      </c>
      <c r="AB219" s="92">
        <v>0</v>
      </c>
      <c r="AC219" s="93">
        <v>0.79707490804922065</v>
      </c>
      <c r="AD219" s="94">
        <v>0</v>
      </c>
      <c r="AE219" s="94">
        <v>0</v>
      </c>
      <c r="AF219" s="94">
        <v>0</v>
      </c>
      <c r="AG219" s="94">
        <v>0.79707490804922065</v>
      </c>
      <c r="AH219" s="94">
        <v>0</v>
      </c>
      <c r="AI219" s="95">
        <f t="shared" si="77"/>
        <v>110.94328059604439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35.227789700347159</v>
      </c>
      <c r="C220" s="46">
        <v>0</v>
      </c>
      <c r="D220" s="46">
        <v>2.1576690152438021</v>
      </c>
      <c r="E220" s="46">
        <v>0</v>
      </c>
      <c r="F220" s="236"/>
      <c r="G220" s="46">
        <v>0</v>
      </c>
      <c r="H220" s="47">
        <v>0</v>
      </c>
      <c r="I220" s="48">
        <f t="shared" si="75"/>
        <v>37.385458715590964</v>
      </c>
      <c r="J220" s="1"/>
      <c r="K220" s="49" t="s">
        <v>15</v>
      </c>
      <c r="L220" s="50">
        <v>35.227789700347159</v>
      </c>
      <c r="M220" s="50">
        <v>0</v>
      </c>
      <c r="N220" s="50">
        <v>2.1576690152438021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37.385458715590964</v>
      </c>
      <c r="U220" s="96" t="s">
        <v>59</v>
      </c>
      <c r="V220" s="97">
        <v>35.227789700347159</v>
      </c>
      <c r="W220" s="97">
        <v>0</v>
      </c>
      <c r="X220" s="97">
        <v>0</v>
      </c>
      <c r="Y220" s="97">
        <v>0</v>
      </c>
      <c r="Z220" s="97">
        <v>2.1576690152438021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37.385458715590964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1.26273653008915</v>
      </c>
      <c r="F221" s="236"/>
      <c r="G221" s="43">
        <v>0</v>
      </c>
      <c r="H221" s="53">
        <v>0</v>
      </c>
      <c r="I221" s="41">
        <f t="shared" si="75"/>
        <v>1.26273653008915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1.26273653008915</v>
      </c>
      <c r="P221" s="43">
        <v>355.37355545262903</v>
      </c>
      <c r="Q221" s="43">
        <v>0</v>
      </c>
      <c r="R221" s="44">
        <v>0</v>
      </c>
      <c r="S221" s="45">
        <f t="shared" si="76"/>
        <v>356.63629198271821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9.5385744311791577E-3</v>
      </c>
      <c r="AB221" s="92">
        <v>355.37355545262903</v>
      </c>
      <c r="AC221" s="93">
        <v>1.2531979556579709</v>
      </c>
      <c r="AD221" s="92">
        <v>0</v>
      </c>
      <c r="AE221" s="92">
        <v>0</v>
      </c>
      <c r="AF221" s="92">
        <v>0</v>
      </c>
      <c r="AG221" s="92">
        <v>0</v>
      </c>
      <c r="AH221" s="92">
        <v>1.2531979556579709</v>
      </c>
      <c r="AI221" s="95">
        <f t="shared" si="77"/>
        <v>356.63629198271821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0.24428962990594624</v>
      </c>
      <c r="F222" s="236"/>
      <c r="G222" s="46">
        <v>0</v>
      </c>
      <c r="H222" s="47">
        <v>0</v>
      </c>
      <c r="I222" s="48">
        <f t="shared" si="75"/>
        <v>0.24428962990594624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0.24428962990594624</v>
      </c>
      <c r="P222" s="50">
        <v>61.65826178257845</v>
      </c>
      <c r="Q222" s="50">
        <v>0</v>
      </c>
      <c r="R222" s="51">
        <v>0</v>
      </c>
      <c r="S222" s="52">
        <f t="shared" si="76"/>
        <v>61.902551412484392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0.24428962990594619</v>
      </c>
      <c r="AB222" s="97">
        <v>61.65826178257845</v>
      </c>
      <c r="AC222" s="98">
        <v>6.0142994185959991E-17</v>
      </c>
      <c r="AD222" s="97">
        <v>0</v>
      </c>
      <c r="AE222" s="97">
        <v>0</v>
      </c>
      <c r="AF222" s="97">
        <v>0</v>
      </c>
      <c r="AG222" s="97">
        <v>0</v>
      </c>
      <c r="AH222" s="97">
        <v>6.0142994185959991E-17</v>
      </c>
      <c r="AI222" s="99">
        <f t="shared" si="77"/>
        <v>61.902551412484392</v>
      </c>
      <c r="AJ222" t="str">
        <f t="shared" si="78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1.1419222016294714</v>
      </c>
      <c r="C224" s="46">
        <v>0</v>
      </c>
      <c r="D224" s="46">
        <v>4.5231137395424232</v>
      </c>
      <c r="E224" s="46">
        <v>50.121483477011154</v>
      </c>
      <c r="F224" s="236"/>
      <c r="G224" s="46">
        <v>0</v>
      </c>
      <c r="H224" s="47">
        <v>0</v>
      </c>
      <c r="I224" s="48">
        <f t="shared" si="75"/>
        <v>55.786519418183047</v>
      </c>
      <c r="J224" s="1"/>
      <c r="K224" s="49" t="s">
        <v>17</v>
      </c>
      <c r="L224" s="50">
        <v>1.1419222016294714</v>
      </c>
      <c r="M224" s="50">
        <v>0</v>
      </c>
      <c r="N224" s="50">
        <v>4.5231137395424232</v>
      </c>
      <c r="O224" s="50">
        <v>50.121483477011154</v>
      </c>
      <c r="P224" s="50">
        <v>0</v>
      </c>
      <c r="Q224" s="50">
        <v>0</v>
      </c>
      <c r="R224" s="51">
        <v>0</v>
      </c>
      <c r="S224" s="52">
        <f t="shared" si="76"/>
        <v>55.786519418183047</v>
      </c>
      <c r="U224" s="96" t="s">
        <v>17</v>
      </c>
      <c r="V224" s="97">
        <v>1.1419222016294714</v>
      </c>
      <c r="W224" s="97">
        <v>0</v>
      </c>
      <c r="X224" s="97">
        <v>0</v>
      </c>
      <c r="Y224" s="97">
        <v>0</v>
      </c>
      <c r="Z224" s="97">
        <v>4.5231137395424232</v>
      </c>
      <c r="AA224" s="97">
        <v>0.23904955967161023</v>
      </c>
      <c r="AB224" s="97">
        <v>0</v>
      </c>
      <c r="AC224" s="98">
        <v>49.88243391733954</v>
      </c>
      <c r="AD224" s="97">
        <v>0</v>
      </c>
      <c r="AE224" s="97">
        <v>0</v>
      </c>
      <c r="AF224" s="97">
        <v>0</v>
      </c>
      <c r="AG224" s="97">
        <v>0</v>
      </c>
      <c r="AH224" s="97">
        <v>49.88243391733954</v>
      </c>
      <c r="AI224" s="99">
        <f t="shared" si="77"/>
        <v>55.786519418183047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1846.7897907738052</v>
      </c>
      <c r="C225" s="43">
        <v>0.20795289249551291</v>
      </c>
      <c r="D225" s="43">
        <v>71.277602949039476</v>
      </c>
      <c r="E225" s="43">
        <v>60.729851628295727</v>
      </c>
      <c r="F225" s="236"/>
      <c r="G225" s="43">
        <v>0</v>
      </c>
      <c r="H225" s="53">
        <v>0</v>
      </c>
      <c r="I225" s="41">
        <f t="shared" si="75"/>
        <v>1979.005198243636</v>
      </c>
      <c r="J225" s="1"/>
      <c r="K225" s="54" t="s">
        <v>19</v>
      </c>
      <c r="L225" s="43">
        <v>1846.7897907738052</v>
      </c>
      <c r="M225" s="43">
        <v>0.20795289249551291</v>
      </c>
      <c r="N225" s="43">
        <v>71.277602949039476</v>
      </c>
      <c r="O225" s="43">
        <v>60.729851628295727</v>
      </c>
      <c r="P225" s="43">
        <v>0</v>
      </c>
      <c r="Q225" s="43">
        <v>0</v>
      </c>
      <c r="R225" s="44">
        <v>0</v>
      </c>
      <c r="S225" s="45">
        <f t="shared" si="76"/>
        <v>1979.005198243636</v>
      </c>
      <c r="U225" s="100" t="s">
        <v>89</v>
      </c>
      <c r="V225" s="92">
        <v>1834.3525140655104</v>
      </c>
      <c r="W225" s="92">
        <v>0</v>
      </c>
      <c r="X225" s="92">
        <v>0</v>
      </c>
      <c r="Y225" s="92">
        <v>0.20795289249551291</v>
      </c>
      <c r="Z225" s="92">
        <v>41.16822713651873</v>
      </c>
      <c r="AA225" s="92">
        <v>5.7586954844911269E-2</v>
      </c>
      <c r="AB225" s="92">
        <v>0</v>
      </c>
      <c r="AC225" s="93">
        <v>103.21891719426667</v>
      </c>
      <c r="AD225" s="92">
        <v>12.437276708295096</v>
      </c>
      <c r="AE225" s="92">
        <v>0</v>
      </c>
      <c r="AF225" s="92">
        <v>0</v>
      </c>
      <c r="AG225" s="92">
        <v>30.10937581252076</v>
      </c>
      <c r="AH225" s="92">
        <v>60.672264673450819</v>
      </c>
      <c r="AI225" s="95">
        <f t="shared" si="77"/>
        <v>1979.0051982436362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175.06194084204947</v>
      </c>
      <c r="C226" s="46">
        <v>0.33559011280457995</v>
      </c>
      <c r="D226" s="46">
        <v>529.89409412477517</v>
      </c>
      <c r="E226" s="46">
        <v>2130.5676437354232</v>
      </c>
      <c r="F226" s="236"/>
      <c r="G226" s="46">
        <v>417.84268941315793</v>
      </c>
      <c r="H226" s="47">
        <v>2.0715439062011103</v>
      </c>
      <c r="I226" s="48">
        <f t="shared" si="75"/>
        <v>3255.7735021344115</v>
      </c>
      <c r="J226" s="1"/>
      <c r="K226" s="49" t="s">
        <v>27</v>
      </c>
      <c r="L226" s="50">
        <v>175.06194084204947</v>
      </c>
      <c r="M226" s="50">
        <v>0.33559011280457995</v>
      </c>
      <c r="N226" s="50">
        <v>529.89409412477517</v>
      </c>
      <c r="O226" s="50">
        <v>2130.5676437354232</v>
      </c>
      <c r="P226" s="50">
        <v>0</v>
      </c>
      <c r="Q226" s="50">
        <v>417.84268941315793</v>
      </c>
      <c r="R226" s="51">
        <v>2.0715439062011103</v>
      </c>
      <c r="S226" s="52">
        <f t="shared" si="76"/>
        <v>3255.7735021344115</v>
      </c>
      <c r="U226" s="96" t="s">
        <v>27</v>
      </c>
      <c r="V226" s="97">
        <v>46.06472928062216</v>
      </c>
      <c r="W226" s="97">
        <v>128.17580405473817</v>
      </c>
      <c r="X226" s="97">
        <v>417.84268941315793</v>
      </c>
      <c r="Y226" s="97">
        <v>0.33559011280457995</v>
      </c>
      <c r="Z226" s="97">
        <v>529.76663509055118</v>
      </c>
      <c r="AA226" s="97">
        <v>2075.2230879312765</v>
      </c>
      <c r="AB226" s="97">
        <v>0</v>
      </c>
      <c r="AC226" s="98">
        <v>58.364966251260768</v>
      </c>
      <c r="AD226" s="97">
        <v>0.82140750668915707</v>
      </c>
      <c r="AE226" s="97">
        <v>22.853939303769323</v>
      </c>
      <c r="AF226" s="97">
        <v>2.0715439062011103</v>
      </c>
      <c r="AG226" s="97">
        <v>0.12745903422400132</v>
      </c>
      <c r="AH226" s="97">
        <v>32.490616500377172</v>
      </c>
      <c r="AI226" s="99">
        <f t="shared" si="77"/>
        <v>3255.773502134411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932.08985216279336</v>
      </c>
      <c r="C227" s="43">
        <v>0</v>
      </c>
      <c r="D227" s="43">
        <v>2.3869933119222817</v>
      </c>
      <c r="E227" s="43">
        <v>0</v>
      </c>
      <c r="F227" s="236"/>
      <c r="G227" s="43">
        <v>0</v>
      </c>
      <c r="H227" s="53">
        <v>0</v>
      </c>
      <c r="I227" s="41">
        <f t="shared" si="75"/>
        <v>934.47684547471567</v>
      </c>
      <c r="J227" s="1"/>
      <c r="K227" s="54" t="s">
        <v>26</v>
      </c>
      <c r="L227" s="43">
        <v>932.08985216279336</v>
      </c>
      <c r="M227" s="43">
        <v>0</v>
      </c>
      <c r="N227" s="43">
        <v>2.3869933119222817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934.47684547471567</v>
      </c>
      <c r="U227" s="100" t="s">
        <v>26</v>
      </c>
      <c r="V227" s="92">
        <v>910.3309507891754</v>
      </c>
      <c r="W227" s="92">
        <v>21.758901373617917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2.3869933119222817</v>
      </c>
      <c r="AD227" s="92">
        <v>0</v>
      </c>
      <c r="AE227" s="92">
        <v>0</v>
      </c>
      <c r="AF227" s="92">
        <v>0</v>
      </c>
      <c r="AG227" s="92">
        <v>2.3869933119222817</v>
      </c>
      <c r="AH227" s="92">
        <v>0</v>
      </c>
      <c r="AI227" s="95">
        <f t="shared" si="77"/>
        <v>934.47684547471567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0</v>
      </c>
      <c r="J228" s="1"/>
      <c r="K228" s="49" t="s">
        <v>23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0</v>
      </c>
      <c r="U228" s="96" t="s">
        <v>62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0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57.612327221157933</v>
      </c>
      <c r="C229" s="43">
        <v>0</v>
      </c>
      <c r="D229" s="43">
        <v>0</v>
      </c>
      <c r="E229" s="43">
        <v>0</v>
      </c>
      <c r="F229" s="236"/>
      <c r="G229" s="43">
        <v>0</v>
      </c>
      <c r="H229" s="53">
        <v>0</v>
      </c>
      <c r="I229" s="41">
        <f t="shared" si="75"/>
        <v>57.612327221157933</v>
      </c>
      <c r="J229" s="1"/>
      <c r="K229" s="54" t="s">
        <v>24</v>
      </c>
      <c r="L229" s="43">
        <v>57.612327221157933</v>
      </c>
      <c r="M229" s="43">
        <v>0</v>
      </c>
      <c r="N229" s="43">
        <v>0</v>
      </c>
      <c r="O229" s="43">
        <v>0</v>
      </c>
      <c r="P229" s="43">
        <v>21.104122663997433</v>
      </c>
      <c r="Q229" s="43">
        <v>0</v>
      </c>
      <c r="R229" s="44">
        <v>0</v>
      </c>
      <c r="S229" s="45">
        <f t="shared" si="76"/>
        <v>78.71644988515537</v>
      </c>
      <c r="U229" s="100" t="s">
        <v>24</v>
      </c>
      <c r="V229" s="92">
        <v>57.612327221157933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21.104122663997433</v>
      </c>
      <c r="AC229" s="93">
        <v>0</v>
      </c>
      <c r="AD229" s="92">
        <v>0</v>
      </c>
      <c r="AE229" s="92">
        <v>0</v>
      </c>
      <c r="AF229" s="92">
        <v>0</v>
      </c>
      <c r="AG229" s="92">
        <v>0</v>
      </c>
      <c r="AH229" s="92">
        <v>0</v>
      </c>
      <c r="AI229" s="95">
        <f t="shared" si="77"/>
        <v>78.71644988515537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3145.8990089857421</v>
      </c>
      <c r="C236" s="75">
        <f t="shared" ref="C236:H236" si="79">SUM(C215:C231)</f>
        <v>10.801382830017401</v>
      </c>
      <c r="D236" s="75">
        <f t="shared" si="79"/>
        <v>612.94952782789051</v>
      </c>
      <c r="E236" s="75">
        <f t="shared" si="79"/>
        <v>2242.9260050007251</v>
      </c>
      <c r="F236" s="75">
        <f t="shared" si="79"/>
        <v>0</v>
      </c>
      <c r="G236" s="75">
        <f t="shared" si="79"/>
        <v>417.84268941315793</v>
      </c>
      <c r="H236" s="76">
        <f t="shared" si="79"/>
        <v>2.0715439062011103</v>
      </c>
      <c r="I236" s="41">
        <f t="shared" si="75"/>
        <v>6432.4901579637344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3145.8990089857421</v>
      </c>
      <c r="M236" s="75">
        <f t="shared" ref="M236:R236" si="80">SUM(M215:M231)</f>
        <v>10.801382830017401</v>
      </c>
      <c r="N236" s="75">
        <f t="shared" si="80"/>
        <v>612.94952782789051</v>
      </c>
      <c r="O236" s="75">
        <f t="shared" si="80"/>
        <v>2242.9260050007251</v>
      </c>
      <c r="P236" s="75">
        <f t="shared" si="80"/>
        <v>438.13593989920491</v>
      </c>
      <c r="Q236" s="75">
        <f t="shared" si="80"/>
        <v>417.84268941315793</v>
      </c>
      <c r="R236" s="76">
        <f t="shared" si="80"/>
        <v>2.0715439062011103</v>
      </c>
      <c r="S236" s="78">
        <f t="shared" si="76"/>
        <v>6870.6260978629398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2982.7056193424023</v>
      </c>
      <c r="W236" s="111">
        <f t="shared" ref="W236:AH236" si="81">SUM(W215:W231)</f>
        <v>149.9347054283561</v>
      </c>
      <c r="X236" s="111">
        <f t="shared" si="81"/>
        <v>417.84268941315793</v>
      </c>
      <c r="Y236" s="111">
        <f t="shared" si="81"/>
        <v>10.801382830017401</v>
      </c>
      <c r="Z236" s="111">
        <f t="shared" si="81"/>
        <v>579.52862476117423</v>
      </c>
      <c r="AA236" s="111">
        <f t="shared" si="81"/>
        <v>2075.7735526501301</v>
      </c>
      <c r="AB236" s="111">
        <f t="shared" si="81"/>
        <v>438.13593989920491</v>
      </c>
      <c r="AC236" s="111">
        <f t="shared" si="81"/>
        <v>215.90358353849643</v>
      </c>
      <c r="AD236" s="112">
        <f t="shared" si="81"/>
        <v>13.258684214984253</v>
      </c>
      <c r="AE236" s="112">
        <f t="shared" si="81"/>
        <v>22.853939303769323</v>
      </c>
      <c r="AF236" s="112">
        <f t="shared" si="81"/>
        <v>2.0715439062011103</v>
      </c>
      <c r="AG236" s="112">
        <f t="shared" si="81"/>
        <v>33.420903066716264</v>
      </c>
      <c r="AH236" s="112">
        <f t="shared" si="81"/>
        <v>144.29851304682552</v>
      </c>
      <c r="AI236" s="113">
        <f t="shared" si="77"/>
        <v>6870.6260978629398</v>
      </c>
      <c r="AJ236" t="str">
        <f t="shared" si="78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0.48906394440277018</v>
      </c>
      <c r="C237" s="114">
        <f t="shared" ref="C237:I237" si="82">C236/$I236</f>
        <v>1.6791915051194855E-3</v>
      </c>
      <c r="D237" s="114">
        <f t="shared" si="82"/>
        <v>9.5289617671475063E-2</v>
      </c>
      <c r="E237" s="114">
        <f t="shared" si="82"/>
        <v>0.34868704808259582</v>
      </c>
      <c r="F237" s="114">
        <f t="shared" si="82"/>
        <v>0</v>
      </c>
      <c r="G237" s="114">
        <f t="shared" si="82"/>
        <v>6.4958154486384784E-2</v>
      </c>
      <c r="H237" s="115">
        <f t="shared" si="82"/>
        <v>3.2204385165462534E-4</v>
      </c>
      <c r="I237" s="116">
        <f t="shared" si="82"/>
        <v>1</v>
      </c>
      <c r="J237"/>
      <c r="K237" s="81" t="s">
        <v>87</v>
      </c>
      <c r="L237" s="82">
        <f>L236/$S236</f>
        <v>0.45787661330664636</v>
      </c>
      <c r="M237" s="82">
        <f t="shared" ref="M237:S237" si="83">M236/$S236</f>
        <v>1.5721104126707019E-3</v>
      </c>
      <c r="N237" s="82">
        <f t="shared" si="83"/>
        <v>8.9213052653024469E-2</v>
      </c>
      <c r="O237" s="82">
        <f t="shared" si="83"/>
        <v>0.32645147226078441</v>
      </c>
      <c r="P237" s="82">
        <f t="shared" si="83"/>
        <v>6.3769434351184387E-2</v>
      </c>
      <c r="Q237" s="82">
        <f t="shared" si="83"/>
        <v>6.0815809718291175E-2</v>
      </c>
      <c r="R237" s="83">
        <f t="shared" si="83"/>
        <v>3.0150729739833313E-4</v>
      </c>
      <c r="S237" s="84">
        <f t="shared" si="83"/>
        <v>1</v>
      </c>
      <c r="U237" s="117" t="s">
        <v>87</v>
      </c>
      <c r="V237" s="118">
        <f>V236/$I236</f>
        <v>0.46369377116724669</v>
      </c>
      <c r="W237" s="118">
        <f t="shared" ref="W237:AC237" si="84">W236/$I236</f>
        <v>2.3308967716449542E-2</v>
      </c>
      <c r="X237" s="118">
        <f t="shared" si="84"/>
        <v>6.4958154486384784E-2</v>
      </c>
      <c r="Y237" s="118">
        <f t="shared" si="84"/>
        <v>1.6791915051194855E-3</v>
      </c>
      <c r="Z237" s="118">
        <f t="shared" si="84"/>
        <v>9.0093977686649035E-2</v>
      </c>
      <c r="AA237" s="118">
        <f t="shared" si="84"/>
        <v>0.32270139583194263</v>
      </c>
      <c r="AB237" s="118">
        <f t="shared" si="84"/>
        <v>6.8112959233489284E-2</v>
      </c>
      <c r="AC237" s="118">
        <f t="shared" si="84"/>
        <v>3.3564541606207879E-2</v>
      </c>
      <c r="AD237" s="118">
        <f t="shared" ref="AD237:AH237" si="85">AD236/$AI236</f>
        <v>1.9297636090411432E-3</v>
      </c>
      <c r="AE237" s="118">
        <f t="shared" si="85"/>
        <v>3.3263255747358863E-3</v>
      </c>
      <c r="AF237" s="118">
        <f t="shared" si="85"/>
        <v>3.0150729739833313E-4</v>
      </c>
      <c r="AG237" s="118">
        <f t="shared" si="85"/>
        <v>4.8643169619012744E-3</v>
      </c>
      <c r="AH237" s="118">
        <f t="shared" si="85"/>
        <v>2.100223633064657E-2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0.1113105775344487</v>
      </c>
      <c r="E241" s="39">
        <v>0</v>
      </c>
      <c r="F241" s="235"/>
      <c r="G241" s="39">
        <v>0</v>
      </c>
      <c r="H241" s="40">
        <v>0</v>
      </c>
      <c r="I241" s="41">
        <f>SUM(B241:H241)</f>
        <v>0.1113105775344487</v>
      </c>
      <c r="J241" s="1"/>
      <c r="K241" s="88" t="s">
        <v>7</v>
      </c>
      <c r="L241" s="39">
        <v>0</v>
      </c>
      <c r="M241" s="39">
        <v>0</v>
      </c>
      <c r="N241" s="39">
        <v>0.1113105775344487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0.1113105775344487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0.1113105775344487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0.1113105775344487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0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4.8787298045170306</v>
      </c>
      <c r="E243" s="43">
        <v>0</v>
      </c>
      <c r="F243" s="236"/>
      <c r="G243" s="43">
        <v>0</v>
      </c>
      <c r="H243" s="53">
        <v>0</v>
      </c>
      <c r="I243" s="41">
        <f t="shared" si="86"/>
        <v>4.8787298045170306</v>
      </c>
      <c r="J243" s="1"/>
      <c r="K243" s="54" t="s">
        <v>10</v>
      </c>
      <c r="L243" s="43">
        <v>0</v>
      </c>
      <c r="M243" s="43">
        <v>0</v>
      </c>
      <c r="N243" s="43">
        <v>4.8787298045170306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4.8787298045170306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4.8787298045170306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4.8787298045170306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1210.5098006624928</v>
      </c>
      <c r="C245" s="43">
        <v>0.48667939355529344</v>
      </c>
      <c r="D245" s="43">
        <v>178.91230367977977</v>
      </c>
      <c r="E245" s="43">
        <v>0</v>
      </c>
      <c r="F245" s="236"/>
      <c r="G245" s="43">
        <v>0</v>
      </c>
      <c r="H245" s="53">
        <v>0</v>
      </c>
      <c r="I245" s="41">
        <f t="shared" si="86"/>
        <v>1389.9087837358279</v>
      </c>
      <c r="J245" s="1"/>
      <c r="K245" s="54" t="s">
        <v>16</v>
      </c>
      <c r="L245" s="43">
        <v>1210.5098006624928</v>
      </c>
      <c r="M245" s="43">
        <v>0.48667939355529344</v>
      </c>
      <c r="N245" s="43">
        <v>178.91230367977977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1389.9087837358279</v>
      </c>
      <c r="U245" s="100" t="s">
        <v>16</v>
      </c>
      <c r="V245" s="92">
        <v>1210.3711918172348</v>
      </c>
      <c r="W245" s="92">
        <v>0</v>
      </c>
      <c r="X245" s="92">
        <v>0</v>
      </c>
      <c r="Y245" s="92">
        <v>0.48667939355529344</v>
      </c>
      <c r="Z245" s="92">
        <v>178.841379069526</v>
      </c>
      <c r="AA245" s="92">
        <v>0</v>
      </c>
      <c r="AB245" s="92">
        <v>0</v>
      </c>
      <c r="AC245" s="93">
        <v>0.20953345551167668</v>
      </c>
      <c r="AD245" s="94">
        <v>0.1386088452579109</v>
      </c>
      <c r="AE245" s="94">
        <v>0</v>
      </c>
      <c r="AF245" s="94">
        <v>0</v>
      </c>
      <c r="AG245" s="94">
        <v>7.0924610253765841E-2</v>
      </c>
      <c r="AH245" s="94">
        <v>0</v>
      </c>
      <c r="AI245" s="95">
        <f t="shared" si="88"/>
        <v>1389.9087837358279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632.98734354917929</v>
      </c>
      <c r="C246" s="46">
        <v>7.5000225370831979</v>
      </c>
      <c r="D246" s="46">
        <v>144.38625945794271</v>
      </c>
      <c r="E246" s="46">
        <v>5.4139330637812364</v>
      </c>
      <c r="F246" s="236"/>
      <c r="G246" s="46">
        <v>0</v>
      </c>
      <c r="H246" s="47">
        <v>0</v>
      </c>
      <c r="I246" s="48">
        <f t="shared" si="86"/>
        <v>790.2875586079864</v>
      </c>
      <c r="J246" s="1"/>
      <c r="K246" s="49" t="s">
        <v>15</v>
      </c>
      <c r="L246" s="50">
        <v>632.98734354917929</v>
      </c>
      <c r="M246" s="50">
        <v>7.5000225370831979</v>
      </c>
      <c r="N246" s="50">
        <v>144.38625945794271</v>
      </c>
      <c r="O246" s="50">
        <v>5.4139330637812364</v>
      </c>
      <c r="P246" s="50">
        <v>0</v>
      </c>
      <c r="Q246" s="50">
        <v>0</v>
      </c>
      <c r="R246" s="51">
        <v>0</v>
      </c>
      <c r="S246" s="52">
        <f t="shared" si="87"/>
        <v>790.2875586079864</v>
      </c>
      <c r="U246" s="96" t="s">
        <v>59</v>
      </c>
      <c r="V246" s="97">
        <v>621.95983953059795</v>
      </c>
      <c r="W246" s="97">
        <v>0</v>
      </c>
      <c r="X246" s="97">
        <v>0</v>
      </c>
      <c r="Y246" s="97">
        <v>7.5000225370831979</v>
      </c>
      <c r="Z246" s="97">
        <v>144.38135087568577</v>
      </c>
      <c r="AA246" s="97">
        <v>4.6405140546696293</v>
      </c>
      <c r="AB246" s="97">
        <v>0</v>
      </c>
      <c r="AC246" s="98">
        <v>11.805831609949717</v>
      </c>
      <c r="AD246" s="97">
        <v>11.027504018581185</v>
      </c>
      <c r="AE246" s="97">
        <v>0</v>
      </c>
      <c r="AF246" s="97">
        <v>0</v>
      </c>
      <c r="AG246" s="97">
        <v>4.908582256927997E-3</v>
      </c>
      <c r="AH246" s="97">
        <v>0.77341900911160599</v>
      </c>
      <c r="AI246" s="99">
        <f t="shared" si="88"/>
        <v>790.28755860798617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13.998653982535398</v>
      </c>
      <c r="F247" s="236"/>
      <c r="G247" s="43">
        <v>0</v>
      </c>
      <c r="H247" s="53">
        <v>0</v>
      </c>
      <c r="I247" s="41">
        <f t="shared" si="86"/>
        <v>13.998653982535398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13.998653982535398</v>
      </c>
      <c r="P247" s="43">
        <v>2620.5473153912308</v>
      </c>
      <c r="Q247" s="43">
        <v>0</v>
      </c>
      <c r="R247" s="44">
        <v>0</v>
      </c>
      <c r="S247" s="45">
        <f t="shared" si="87"/>
        <v>2634.5459693737662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1.9236077194268884</v>
      </c>
      <c r="AB247" s="92">
        <v>2620.5473153912308</v>
      </c>
      <c r="AC247" s="93">
        <v>12.075046263108508</v>
      </c>
      <c r="AD247" s="92">
        <v>0</v>
      </c>
      <c r="AE247" s="92">
        <v>0</v>
      </c>
      <c r="AF247" s="92">
        <v>0</v>
      </c>
      <c r="AG247" s="92">
        <v>0</v>
      </c>
      <c r="AH247" s="92">
        <v>12.075046263108508</v>
      </c>
      <c r="AI247" s="95">
        <f t="shared" si="88"/>
        <v>2634.5459693737662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3.0757060419300464</v>
      </c>
      <c r="F248" s="236"/>
      <c r="G248" s="46">
        <v>0</v>
      </c>
      <c r="H248" s="47">
        <v>0</v>
      </c>
      <c r="I248" s="48">
        <f t="shared" si="86"/>
        <v>3.0757060419300464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3.0757060419300464</v>
      </c>
      <c r="P248" s="50">
        <v>343.7512954368874</v>
      </c>
      <c r="Q248" s="50">
        <v>0</v>
      </c>
      <c r="R248" s="51">
        <v>0</v>
      </c>
      <c r="S248" s="52">
        <f t="shared" si="87"/>
        <v>346.82700147881746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3.0465589179523658</v>
      </c>
      <c r="AB248" s="97">
        <v>343.7512954368874</v>
      </c>
      <c r="AC248" s="98">
        <v>2.9147123977680524E-2</v>
      </c>
      <c r="AD248" s="97">
        <v>0</v>
      </c>
      <c r="AE248" s="97">
        <v>0</v>
      </c>
      <c r="AF248" s="97">
        <v>0</v>
      </c>
      <c r="AG248" s="97">
        <v>0</v>
      </c>
      <c r="AH248" s="97">
        <v>2.9147123977680524E-2</v>
      </c>
      <c r="AI248" s="99">
        <f t="shared" si="88"/>
        <v>346.82700147881746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1.4288999999999996</v>
      </c>
      <c r="E249" s="43">
        <v>0</v>
      </c>
      <c r="F249" s="236"/>
      <c r="G249" s="43">
        <v>0</v>
      </c>
      <c r="H249" s="53">
        <v>0</v>
      </c>
      <c r="I249" s="41">
        <f t="shared" si="86"/>
        <v>1.4288999999999996</v>
      </c>
      <c r="J249" s="1"/>
      <c r="K249" s="54" t="s">
        <v>61</v>
      </c>
      <c r="L249" s="43">
        <v>0</v>
      </c>
      <c r="M249" s="43">
        <v>0</v>
      </c>
      <c r="N249" s="43">
        <v>1.4288999999999996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1.4288999999999996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1.4288999999999996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1.4288999999999996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92.120258690184926</v>
      </c>
      <c r="C250" s="46">
        <v>0.26227517615164297</v>
      </c>
      <c r="D250" s="46">
        <v>125.55592385861571</v>
      </c>
      <c r="E250" s="46">
        <v>243.04422945311651</v>
      </c>
      <c r="F250" s="236"/>
      <c r="G250" s="46">
        <v>0</v>
      </c>
      <c r="H250" s="47">
        <v>0</v>
      </c>
      <c r="I250" s="48">
        <f t="shared" si="86"/>
        <v>460.98268717806877</v>
      </c>
      <c r="J250" s="1"/>
      <c r="K250" s="49" t="s">
        <v>17</v>
      </c>
      <c r="L250" s="50">
        <v>92.120258690184926</v>
      </c>
      <c r="M250" s="50">
        <v>0.26227517615164297</v>
      </c>
      <c r="N250" s="50">
        <v>125.55592385861571</v>
      </c>
      <c r="O250" s="50">
        <v>243.04422945311651</v>
      </c>
      <c r="P250" s="50">
        <v>0.54256209227806018</v>
      </c>
      <c r="Q250" s="50">
        <v>0</v>
      </c>
      <c r="R250" s="51">
        <v>0</v>
      </c>
      <c r="S250" s="52">
        <f t="shared" si="87"/>
        <v>461.52524927034682</v>
      </c>
      <c r="U250" s="96" t="s">
        <v>17</v>
      </c>
      <c r="V250" s="97">
        <v>92.11551499786313</v>
      </c>
      <c r="W250" s="97">
        <v>0</v>
      </c>
      <c r="X250" s="97">
        <v>0</v>
      </c>
      <c r="Y250" s="97">
        <v>0.26227517615164297</v>
      </c>
      <c r="Z250" s="97">
        <v>125.55592385861571</v>
      </c>
      <c r="AA250" s="97">
        <v>1.2290708234734578</v>
      </c>
      <c r="AB250" s="97">
        <v>0.54256209227806018</v>
      </c>
      <c r="AC250" s="98">
        <v>241.81990232196483</v>
      </c>
      <c r="AD250" s="97">
        <v>4.7436923218013563E-3</v>
      </c>
      <c r="AE250" s="97">
        <v>0</v>
      </c>
      <c r="AF250" s="97">
        <v>0</v>
      </c>
      <c r="AG250" s="97">
        <v>0</v>
      </c>
      <c r="AH250" s="97">
        <v>241.81515862964304</v>
      </c>
      <c r="AI250" s="99">
        <f t="shared" si="88"/>
        <v>461.52524927034682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5733.5284897275351</v>
      </c>
      <c r="C251" s="43">
        <v>190.31655855788921</v>
      </c>
      <c r="D251" s="43">
        <v>2533.2747539681791</v>
      </c>
      <c r="E251" s="43">
        <v>504.33097848688789</v>
      </c>
      <c r="F251" s="236"/>
      <c r="G251" s="43">
        <v>0</v>
      </c>
      <c r="H251" s="53">
        <v>0</v>
      </c>
      <c r="I251" s="41">
        <f t="shared" si="86"/>
        <v>8961.4507807404898</v>
      </c>
      <c r="J251" s="1"/>
      <c r="K251" s="54" t="s">
        <v>19</v>
      </c>
      <c r="L251" s="43">
        <v>5733.5284897275351</v>
      </c>
      <c r="M251" s="43">
        <v>190.31655855788921</v>
      </c>
      <c r="N251" s="43">
        <v>2533.2747539681791</v>
      </c>
      <c r="O251" s="43">
        <v>504.33097848688789</v>
      </c>
      <c r="P251" s="43">
        <v>0.97098329495085822</v>
      </c>
      <c r="Q251" s="43">
        <v>0</v>
      </c>
      <c r="R251" s="44">
        <v>0</v>
      </c>
      <c r="S251" s="45">
        <f t="shared" si="87"/>
        <v>8962.42176403544</v>
      </c>
      <c r="U251" s="100" t="s">
        <v>89</v>
      </c>
      <c r="V251" s="92">
        <v>5653.7287358299391</v>
      </c>
      <c r="W251" s="92">
        <v>0</v>
      </c>
      <c r="X251" s="92">
        <v>0</v>
      </c>
      <c r="Y251" s="92">
        <v>190.31655855788921</v>
      </c>
      <c r="Z251" s="92">
        <v>2533.0917379462321</v>
      </c>
      <c r="AA251" s="92">
        <v>59.667141787551941</v>
      </c>
      <c r="AB251" s="92">
        <v>0.97098329495085822</v>
      </c>
      <c r="AC251" s="93">
        <v>524.64660661887797</v>
      </c>
      <c r="AD251" s="92">
        <v>79.799753897594826</v>
      </c>
      <c r="AE251" s="92">
        <v>179.84204668280179</v>
      </c>
      <c r="AF251" s="92">
        <v>0</v>
      </c>
      <c r="AG251" s="92">
        <v>0.18301602194712899</v>
      </c>
      <c r="AH251" s="92">
        <v>264.82179001653412</v>
      </c>
      <c r="AI251" s="95">
        <f t="shared" si="88"/>
        <v>8962.42176403544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666.87025815987045</v>
      </c>
      <c r="C252" s="46">
        <v>9.655586266062727</v>
      </c>
      <c r="D252" s="46">
        <v>3850.5077829937791</v>
      </c>
      <c r="E252" s="46">
        <v>7373.2692739356862</v>
      </c>
      <c r="F252" s="236"/>
      <c r="G252" s="46">
        <v>1441.5949722830626</v>
      </c>
      <c r="H252" s="47">
        <v>364.49066104334861</v>
      </c>
      <c r="I252" s="48">
        <f t="shared" si="86"/>
        <v>13706.38853468181</v>
      </c>
      <c r="J252" s="1"/>
      <c r="K252" s="49" t="s">
        <v>27</v>
      </c>
      <c r="L252" s="50">
        <v>666.87025815987045</v>
      </c>
      <c r="M252" s="50">
        <v>9.655586266062727</v>
      </c>
      <c r="N252" s="50">
        <v>3850.5077829937791</v>
      </c>
      <c r="O252" s="50">
        <v>7373.2692739356862</v>
      </c>
      <c r="P252" s="50">
        <v>13.252893046226246</v>
      </c>
      <c r="Q252" s="50">
        <v>1441.5949722830626</v>
      </c>
      <c r="R252" s="51">
        <v>364.49066104334861</v>
      </c>
      <c r="S252" s="52">
        <f t="shared" si="87"/>
        <v>13719.641427728036</v>
      </c>
      <c r="U252" s="96" t="s">
        <v>27</v>
      </c>
      <c r="V252" s="97">
        <v>119.7783795230757</v>
      </c>
      <c r="W252" s="97">
        <v>479.75608749918598</v>
      </c>
      <c r="X252" s="97">
        <v>1441.5949722830626</v>
      </c>
      <c r="Y252" s="97">
        <v>9.655586266062727</v>
      </c>
      <c r="Z252" s="97">
        <v>3849.6722685613554</v>
      </c>
      <c r="AA252" s="97">
        <v>7230.296561537376</v>
      </c>
      <c r="AB252" s="97">
        <v>13.252893046226246</v>
      </c>
      <c r="AC252" s="98">
        <v>575.63467901169088</v>
      </c>
      <c r="AD252" s="97">
        <v>67.335791137608709</v>
      </c>
      <c r="AE252" s="97">
        <v>50.68862491537967</v>
      </c>
      <c r="AF252" s="97">
        <v>364.49066104334861</v>
      </c>
      <c r="AG252" s="97">
        <v>0.8355144324235193</v>
      </c>
      <c r="AH252" s="97">
        <v>92.284087482930374</v>
      </c>
      <c r="AI252" s="99">
        <f t="shared" si="88"/>
        <v>13719.641427728036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1700.7190310347371</v>
      </c>
      <c r="C253" s="43">
        <v>0</v>
      </c>
      <c r="D253" s="43">
        <v>25.020582185938629</v>
      </c>
      <c r="E253" s="43">
        <v>0</v>
      </c>
      <c r="F253" s="236"/>
      <c r="G253" s="43">
        <v>0</v>
      </c>
      <c r="H253" s="53">
        <v>0</v>
      </c>
      <c r="I253" s="41">
        <f t="shared" si="86"/>
        <v>1725.7396132206757</v>
      </c>
      <c r="J253" s="1"/>
      <c r="K253" s="54" t="s">
        <v>26</v>
      </c>
      <c r="L253" s="43">
        <v>1700.7190310347371</v>
      </c>
      <c r="M253" s="43">
        <v>0</v>
      </c>
      <c r="N253" s="43">
        <v>25.020582185938629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1725.7396132206757</v>
      </c>
      <c r="U253" s="100" t="s">
        <v>26</v>
      </c>
      <c r="V253" s="92">
        <v>1699.4306623886869</v>
      </c>
      <c r="W253" s="92">
        <v>0</v>
      </c>
      <c r="X253" s="92">
        <v>0</v>
      </c>
      <c r="Y253" s="92">
        <v>0</v>
      </c>
      <c r="Z253" s="92">
        <v>25.020582185938629</v>
      </c>
      <c r="AA253" s="92">
        <v>0</v>
      </c>
      <c r="AB253" s="92">
        <v>0</v>
      </c>
      <c r="AC253" s="93">
        <v>1.2883686460504391</v>
      </c>
      <c r="AD253" s="92">
        <v>1.2883686460504391</v>
      </c>
      <c r="AE253" s="92">
        <v>0</v>
      </c>
      <c r="AF253" s="92">
        <v>0</v>
      </c>
      <c r="AG253" s="92">
        <v>0</v>
      </c>
      <c r="AH253" s="92">
        <v>0</v>
      </c>
      <c r="AI253" s="95">
        <f t="shared" si="88"/>
        <v>1725.7396132206759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63.186763596538981</v>
      </c>
      <c r="C254" s="46">
        <v>1.0538221967431567</v>
      </c>
      <c r="D254" s="46">
        <v>1.9218641885893435</v>
      </c>
      <c r="E254" s="46">
        <v>0</v>
      </c>
      <c r="F254" s="236"/>
      <c r="G254" s="46">
        <v>0</v>
      </c>
      <c r="H254" s="47">
        <v>0</v>
      </c>
      <c r="I254" s="48">
        <f t="shared" si="86"/>
        <v>66.162449981871475</v>
      </c>
      <c r="J254" s="1"/>
      <c r="K254" s="49" t="s">
        <v>23</v>
      </c>
      <c r="L254" s="50">
        <v>63.186763596538981</v>
      </c>
      <c r="M254" s="50">
        <v>1.0538221967431567</v>
      </c>
      <c r="N254" s="50">
        <v>1.9218641885893435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66.162449981871475</v>
      </c>
      <c r="U254" s="96" t="s">
        <v>62</v>
      </c>
      <c r="V254" s="97">
        <v>63.186763596538981</v>
      </c>
      <c r="W254" s="97">
        <v>0</v>
      </c>
      <c r="X254" s="97">
        <v>0</v>
      </c>
      <c r="Y254" s="97">
        <v>1.0538221967431567</v>
      </c>
      <c r="Z254" s="97">
        <v>1.9218641885893435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66.162449981871475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1117.4661551766412</v>
      </c>
      <c r="C255" s="43">
        <v>0</v>
      </c>
      <c r="D255" s="43">
        <v>83.413443626304854</v>
      </c>
      <c r="E255" s="43">
        <v>28.596154229095426</v>
      </c>
      <c r="F255" s="236"/>
      <c r="G255" s="43">
        <v>0</v>
      </c>
      <c r="H255" s="53">
        <v>0</v>
      </c>
      <c r="I255" s="41">
        <f t="shared" si="86"/>
        <v>1229.4757530320414</v>
      </c>
      <c r="J255" s="1"/>
      <c r="K255" s="54" t="s">
        <v>24</v>
      </c>
      <c r="L255" s="43">
        <v>1117.4661551766412</v>
      </c>
      <c r="M255" s="43">
        <v>0</v>
      </c>
      <c r="N255" s="43">
        <v>83.413443626304854</v>
      </c>
      <c r="O255" s="43">
        <v>28.596154229095426</v>
      </c>
      <c r="P255" s="43">
        <v>149.66514210673768</v>
      </c>
      <c r="Q255" s="43">
        <v>0</v>
      </c>
      <c r="R255" s="44">
        <v>0</v>
      </c>
      <c r="S255" s="45">
        <f t="shared" si="87"/>
        <v>1379.1408951387791</v>
      </c>
      <c r="U255" s="100" t="s">
        <v>24</v>
      </c>
      <c r="V255" s="92">
        <v>1111.7469243308219</v>
      </c>
      <c r="W255" s="92">
        <v>0</v>
      </c>
      <c r="X255" s="92">
        <v>0</v>
      </c>
      <c r="Y255" s="92">
        <v>0</v>
      </c>
      <c r="Z255" s="92">
        <v>83.384954805538783</v>
      </c>
      <c r="AA255" s="92">
        <v>0</v>
      </c>
      <c r="AB255" s="92">
        <v>149.66514210673768</v>
      </c>
      <c r="AC255" s="93">
        <v>34.343873895680588</v>
      </c>
      <c r="AD255" s="92">
        <v>5.7192308458190846</v>
      </c>
      <c r="AE255" s="92">
        <v>0</v>
      </c>
      <c r="AF255" s="92">
        <v>0</v>
      </c>
      <c r="AG255" s="92">
        <v>2.8488820766077796E-2</v>
      </c>
      <c r="AH255" s="92">
        <v>28.596154229095426</v>
      </c>
      <c r="AI255" s="95">
        <f t="shared" si="88"/>
        <v>1379.1408951387791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2.4256067832266686</v>
      </c>
      <c r="C256" s="46">
        <v>0</v>
      </c>
      <c r="D256" s="46">
        <v>0.60640169580666714</v>
      </c>
      <c r="E256" s="46">
        <v>0</v>
      </c>
      <c r="F256" s="236"/>
      <c r="G256" s="46">
        <v>0</v>
      </c>
      <c r="H256" s="47">
        <v>0</v>
      </c>
      <c r="I256" s="48">
        <f t="shared" si="86"/>
        <v>3.0320084790333359</v>
      </c>
      <c r="J256" s="1"/>
      <c r="K256" s="49" t="s">
        <v>22</v>
      </c>
      <c r="L256" s="50">
        <v>2.4256067832266686</v>
      </c>
      <c r="M256" s="50">
        <v>0</v>
      </c>
      <c r="N256" s="50">
        <v>0.60640169580666714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3.0320084790333359</v>
      </c>
      <c r="U256" s="96" t="s">
        <v>63</v>
      </c>
      <c r="V256" s="97">
        <v>2.4256067832266686</v>
      </c>
      <c r="W256" s="97">
        <v>0</v>
      </c>
      <c r="X256" s="97">
        <v>0</v>
      </c>
      <c r="Y256" s="97">
        <v>0</v>
      </c>
      <c r="Z256" s="97">
        <v>0.60640169580666714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3.0320084790333359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117.252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117.252</v>
      </c>
      <c r="J257" s="1"/>
      <c r="K257" s="55" t="s">
        <v>66</v>
      </c>
      <c r="L257" s="43">
        <v>117.252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117.252</v>
      </c>
      <c r="U257" s="101" t="s">
        <v>64</v>
      </c>
      <c r="V257" s="92">
        <v>117.252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</v>
      </c>
      <c r="AD257" s="94">
        <v>0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117.252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117.252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117.252</v>
      </c>
      <c r="J258" s="1"/>
      <c r="K258" s="59" t="s">
        <v>25</v>
      </c>
      <c r="L258" s="60">
        <v>117.252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117.252</v>
      </c>
      <c r="U258" s="102" t="s">
        <v>68</v>
      </c>
      <c r="V258" s="103">
        <v>117.252</v>
      </c>
      <c r="W258" s="103">
        <v>0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</v>
      </c>
      <c r="AD258" s="103">
        <v>0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117.252</v>
      </c>
      <c r="AJ258" t="str">
        <f>IF(ABS(S258-AI258)&gt;0.2,S258-AI258,"")</f>
        <v/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11337.065707380409</v>
      </c>
      <c r="C262" s="75">
        <f t="shared" ref="C262:H262" si="90">SUM(C241:C257)</f>
        <v>209.27494412748524</v>
      </c>
      <c r="D262" s="75">
        <f t="shared" si="90"/>
        <v>6950.0182560369876</v>
      </c>
      <c r="E262" s="75">
        <f t="shared" si="90"/>
        <v>8171.7289291930329</v>
      </c>
      <c r="F262" s="75">
        <f t="shared" si="90"/>
        <v>0</v>
      </c>
      <c r="G262" s="75">
        <f t="shared" si="90"/>
        <v>1441.5949722830626</v>
      </c>
      <c r="H262" s="76">
        <f t="shared" si="90"/>
        <v>364.49066104334861</v>
      </c>
      <c r="I262" s="41">
        <f t="shared" si="86"/>
        <v>28474.173470064325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11337.065707380409</v>
      </c>
      <c r="M262" s="75">
        <f t="shared" ref="M262:R262" si="91">SUM(M241:M257)</f>
        <v>209.27494412748524</v>
      </c>
      <c r="N262" s="75">
        <f t="shared" si="91"/>
        <v>6950.0182560369876</v>
      </c>
      <c r="O262" s="75">
        <f t="shared" si="91"/>
        <v>8171.7289291930329</v>
      </c>
      <c r="P262" s="75">
        <f t="shared" si="91"/>
        <v>3128.7301913683109</v>
      </c>
      <c r="Q262" s="75">
        <f t="shared" si="91"/>
        <v>1441.5949722830626</v>
      </c>
      <c r="R262" s="76">
        <f t="shared" si="91"/>
        <v>364.49066104334861</v>
      </c>
      <c r="S262" s="78">
        <f t="shared" si="87"/>
        <v>31602.903661432636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10691.995618797986</v>
      </c>
      <c r="W262" s="111">
        <f t="shared" ref="W262:AH262" si="92">SUM(W241:W257)</f>
        <v>479.75608749918598</v>
      </c>
      <c r="X262" s="111">
        <f t="shared" si="92"/>
        <v>1441.5949722830626</v>
      </c>
      <c r="Y262" s="111">
        <f t="shared" si="92"/>
        <v>209.27494412748524</v>
      </c>
      <c r="Z262" s="111">
        <f t="shared" si="92"/>
        <v>6948.8954035693405</v>
      </c>
      <c r="AA262" s="111">
        <f t="shared" si="92"/>
        <v>7300.8034548404503</v>
      </c>
      <c r="AB262" s="111">
        <f t="shared" si="92"/>
        <v>3128.7301913683109</v>
      </c>
      <c r="AC262" s="111">
        <f t="shared" si="92"/>
        <v>1401.8529889468123</v>
      </c>
      <c r="AD262" s="112">
        <f t="shared" si="92"/>
        <v>165.31400108323393</v>
      </c>
      <c r="AE262" s="112">
        <f t="shared" si="92"/>
        <v>230.53067159818147</v>
      </c>
      <c r="AF262" s="112">
        <f t="shared" si="92"/>
        <v>364.49066104334861</v>
      </c>
      <c r="AG262" s="112">
        <f t="shared" si="92"/>
        <v>1.1228524676474201</v>
      </c>
      <c r="AH262" s="112">
        <f t="shared" si="92"/>
        <v>640.39480275440064</v>
      </c>
      <c r="AI262" s="113">
        <f t="shared" si="88"/>
        <v>31602.903661432636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0.39815258270092985</v>
      </c>
      <c r="C263" s="114">
        <f t="shared" ref="C263:I263" si="93">C262/$I262</f>
        <v>7.3496406962436219E-3</v>
      </c>
      <c r="D263" s="114">
        <f t="shared" si="93"/>
        <v>0.24408147486155241</v>
      </c>
      <c r="E263" s="114">
        <f t="shared" si="93"/>
        <v>0.28698739711564214</v>
      </c>
      <c r="F263" s="114">
        <f t="shared" si="93"/>
        <v>0</v>
      </c>
      <c r="G263" s="114">
        <f t="shared" si="93"/>
        <v>5.0628158664505249E-2</v>
      </c>
      <c r="H263" s="115">
        <f t="shared" si="93"/>
        <v>1.2800745961126759E-2</v>
      </c>
      <c r="I263" s="116">
        <f t="shared" si="93"/>
        <v>1</v>
      </c>
      <c r="J263"/>
      <c r="K263" s="81" t="s">
        <v>87</v>
      </c>
      <c r="L263" s="82">
        <f>L262/$S262</f>
        <v>0.35873493868906325</v>
      </c>
      <c r="M263" s="82">
        <f t="shared" ref="M263:S263" si="94">M262/$S262</f>
        <v>6.6220163301918033E-3</v>
      </c>
      <c r="N263" s="82">
        <f t="shared" si="94"/>
        <v>0.21991707883850589</v>
      </c>
      <c r="O263" s="82">
        <f t="shared" si="94"/>
        <v>0.25857525677824339</v>
      </c>
      <c r="P263" s="82">
        <f t="shared" si="94"/>
        <v>9.900135205571417E-2</v>
      </c>
      <c r="Q263" s="82">
        <f t="shared" si="94"/>
        <v>4.5615902504628006E-2</v>
      </c>
      <c r="R263" s="83">
        <f t="shared" si="94"/>
        <v>1.1533454803653488E-2</v>
      </c>
      <c r="S263" s="84">
        <f t="shared" si="94"/>
        <v>1</v>
      </c>
      <c r="U263" s="117" t="s">
        <v>87</v>
      </c>
      <c r="V263" s="118">
        <f>V262/$I262</f>
        <v>0.37549801507105279</v>
      </c>
      <c r="W263" s="118">
        <f t="shared" ref="W263:AC263" si="95">W262/$I262</f>
        <v>1.6848815225613718E-2</v>
      </c>
      <c r="X263" s="118">
        <f t="shared" si="95"/>
        <v>5.0628158664505249E-2</v>
      </c>
      <c r="Y263" s="118">
        <f t="shared" si="95"/>
        <v>7.3496406962436219E-3</v>
      </c>
      <c r="Z263" s="118">
        <f t="shared" si="95"/>
        <v>0.24404204079443795</v>
      </c>
      <c r="AA263" s="118">
        <f t="shared" si="95"/>
        <v>0.25640089123275112</v>
      </c>
      <c r="AB263" s="118">
        <f t="shared" si="95"/>
        <v>0.10987957893343701</v>
      </c>
      <c r="AC263" s="118">
        <f t="shared" si="95"/>
        <v>4.9232438315395477E-2</v>
      </c>
      <c r="AD263" s="118">
        <f t="shared" ref="AD263:AH263" si="96">AD262/$AI262</f>
        <v>5.2309750665404473E-3</v>
      </c>
      <c r="AE263" s="118">
        <f t="shared" si="96"/>
        <v>7.2946041309335484E-3</v>
      </c>
      <c r="AF263" s="118">
        <f t="shared" si="96"/>
        <v>1.1533454803653488E-2</v>
      </c>
      <c r="AG263" s="118">
        <f t="shared" si="96"/>
        <v>3.5530041153076708E-5</v>
      </c>
      <c r="AH263" s="118">
        <f t="shared" si="96"/>
        <v>2.0263796314891211E-2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0.19497135699529713</v>
      </c>
      <c r="C267" s="39">
        <v>0</v>
      </c>
      <c r="D267" s="39">
        <v>1.5332113710810355E-3</v>
      </c>
      <c r="E267" s="39">
        <v>0</v>
      </c>
      <c r="F267" s="235"/>
      <c r="G267" s="39">
        <v>0</v>
      </c>
      <c r="H267" s="40">
        <v>0</v>
      </c>
      <c r="I267" s="41">
        <f>SUM(B267:H267)</f>
        <v>0.19650456836637817</v>
      </c>
      <c r="J267" s="1"/>
      <c r="K267" s="88" t="s">
        <v>7</v>
      </c>
      <c r="L267" s="39">
        <v>0.19497135699529713</v>
      </c>
      <c r="M267" s="39">
        <v>0</v>
      </c>
      <c r="N267" s="39">
        <v>1.5332113710810355E-3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0.19650456836637817</v>
      </c>
      <c r="U267" s="91" t="s">
        <v>7</v>
      </c>
      <c r="V267" s="92">
        <v>0.19497135699529713</v>
      </c>
      <c r="W267" s="92">
        <v>0</v>
      </c>
      <c r="X267" s="92">
        <v>0</v>
      </c>
      <c r="Y267" s="92">
        <v>0</v>
      </c>
      <c r="Z267" s="92">
        <v>1.5332113710810355E-3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0.19650456836637817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97"/>
        <v>0</v>
      </c>
      <c r="J269" s="1"/>
      <c r="K269" s="54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0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0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0.80829481265385084</v>
      </c>
      <c r="C271" s="43">
        <v>4.3791406385217879</v>
      </c>
      <c r="D271" s="43">
        <v>1.572873220140244</v>
      </c>
      <c r="E271" s="43">
        <v>160.99106979783298</v>
      </c>
      <c r="F271" s="236"/>
      <c r="G271" s="43">
        <v>0</v>
      </c>
      <c r="H271" s="53">
        <v>0</v>
      </c>
      <c r="I271" s="41">
        <f t="shared" si="97"/>
        <v>167.75137846914885</v>
      </c>
      <c r="J271" s="1"/>
      <c r="K271" s="54" t="s">
        <v>16</v>
      </c>
      <c r="L271" s="43">
        <v>0.80829481265385084</v>
      </c>
      <c r="M271" s="43">
        <v>4.3791406385217879</v>
      </c>
      <c r="N271" s="43">
        <v>1.572873220140244</v>
      </c>
      <c r="O271" s="43">
        <v>160.99106979783298</v>
      </c>
      <c r="P271" s="43">
        <v>0</v>
      </c>
      <c r="Q271" s="43">
        <v>0</v>
      </c>
      <c r="R271" s="44">
        <v>0</v>
      </c>
      <c r="S271" s="45">
        <f t="shared" si="98"/>
        <v>167.75137846914885</v>
      </c>
      <c r="U271" s="100" t="s">
        <v>16</v>
      </c>
      <c r="V271" s="92">
        <v>0.80829481265385084</v>
      </c>
      <c r="W271" s="92">
        <v>0</v>
      </c>
      <c r="X271" s="92">
        <v>0</v>
      </c>
      <c r="Y271" s="92">
        <v>4.3791406385217879</v>
      </c>
      <c r="Z271" s="92">
        <v>1.572873220140244</v>
      </c>
      <c r="AA271" s="92">
        <v>160.99106979783298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167.75137846914885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47.77254079986038</v>
      </c>
      <c r="C272" s="46">
        <v>1.5201244978110744</v>
      </c>
      <c r="D272" s="46">
        <v>36.364543087917625</v>
      </c>
      <c r="E272" s="46">
        <v>18.02196742460676</v>
      </c>
      <c r="F272" s="236"/>
      <c r="G272" s="46">
        <v>0</v>
      </c>
      <c r="H272" s="47">
        <v>0</v>
      </c>
      <c r="I272" s="48">
        <f t="shared" si="97"/>
        <v>103.67917581019584</v>
      </c>
      <c r="J272" s="1"/>
      <c r="K272" s="49" t="s">
        <v>15</v>
      </c>
      <c r="L272" s="50">
        <v>47.77254079986038</v>
      </c>
      <c r="M272" s="50">
        <v>1.5201244978110744</v>
      </c>
      <c r="N272" s="50">
        <v>36.364543087917625</v>
      </c>
      <c r="O272" s="50">
        <v>18.02196742460676</v>
      </c>
      <c r="P272" s="50">
        <v>0</v>
      </c>
      <c r="Q272" s="50">
        <v>0</v>
      </c>
      <c r="R272" s="51">
        <v>0</v>
      </c>
      <c r="S272" s="52">
        <f t="shared" si="98"/>
        <v>103.67917581019584</v>
      </c>
      <c r="U272" s="96" t="s">
        <v>59</v>
      </c>
      <c r="V272" s="97">
        <v>46.109772869366765</v>
      </c>
      <c r="W272" s="97">
        <v>0</v>
      </c>
      <c r="X272" s="97">
        <v>0</v>
      </c>
      <c r="Y272" s="97">
        <v>1.5201244978110744</v>
      </c>
      <c r="Z272" s="97">
        <v>28.692614850613101</v>
      </c>
      <c r="AA272" s="97">
        <v>18.02196742460676</v>
      </c>
      <c r="AB272" s="97">
        <v>0</v>
      </c>
      <c r="AC272" s="98">
        <v>9.3346961677981373</v>
      </c>
      <c r="AD272" s="97">
        <v>1.6627679304936218</v>
      </c>
      <c r="AE272" s="97">
        <v>0</v>
      </c>
      <c r="AF272" s="97">
        <v>0</v>
      </c>
      <c r="AG272" s="97">
        <v>7.6719282373045159</v>
      </c>
      <c r="AH272" s="97">
        <v>0</v>
      </c>
      <c r="AI272" s="99">
        <f t="shared" si="99"/>
        <v>103.67917581019584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169.74407060274373</v>
      </c>
      <c r="F273" s="236"/>
      <c r="G273" s="43">
        <v>0</v>
      </c>
      <c r="H273" s="53">
        <v>0</v>
      </c>
      <c r="I273" s="41">
        <f t="shared" si="97"/>
        <v>169.74407060274373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169.74407060274373</v>
      </c>
      <c r="P273" s="43">
        <v>2341.5579709718941</v>
      </c>
      <c r="Q273" s="43">
        <v>0</v>
      </c>
      <c r="R273" s="44">
        <v>0</v>
      </c>
      <c r="S273" s="45">
        <f t="shared" si="98"/>
        <v>2511.3020415746378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40.778493617541834</v>
      </c>
      <c r="AB273" s="92">
        <v>2341.5579709718941</v>
      </c>
      <c r="AC273" s="93">
        <v>128.96557698520189</v>
      </c>
      <c r="AD273" s="92">
        <v>0</v>
      </c>
      <c r="AE273" s="92">
        <v>0</v>
      </c>
      <c r="AF273" s="92">
        <v>0</v>
      </c>
      <c r="AG273" s="92">
        <v>0</v>
      </c>
      <c r="AH273" s="92">
        <v>128.96557698520189</v>
      </c>
      <c r="AI273" s="95">
        <f t="shared" si="99"/>
        <v>2511.3020415746378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3.1915026969688488E-2</v>
      </c>
      <c r="F274" s="236"/>
      <c r="G274" s="46">
        <v>0</v>
      </c>
      <c r="H274" s="47">
        <v>0</v>
      </c>
      <c r="I274" s="48">
        <f t="shared" si="97"/>
        <v>3.1915026969688488E-2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3.1915026969688488E-2</v>
      </c>
      <c r="P274" s="50">
        <v>1.7821115031844474</v>
      </c>
      <c r="Q274" s="50">
        <v>0</v>
      </c>
      <c r="R274" s="51">
        <v>0</v>
      </c>
      <c r="S274" s="52">
        <f t="shared" si="98"/>
        <v>1.8140265301541358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4.1524585677051471E-3</v>
      </c>
      <c r="AB274" s="97">
        <v>1.7821115031844474</v>
      </c>
      <c r="AC274" s="98">
        <v>2.776256840198334E-2</v>
      </c>
      <c r="AD274" s="97">
        <v>0</v>
      </c>
      <c r="AE274" s="97">
        <v>0</v>
      </c>
      <c r="AF274" s="97">
        <v>0</v>
      </c>
      <c r="AG274" s="97">
        <v>0</v>
      </c>
      <c r="AH274" s="97">
        <v>2.776256840198334E-2</v>
      </c>
      <c r="AI274" s="99">
        <f t="shared" si="99"/>
        <v>1.8140265301541358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4.0085416255405175E-2</v>
      </c>
      <c r="C276" s="46">
        <v>0</v>
      </c>
      <c r="D276" s="46">
        <v>38.708286308750985</v>
      </c>
      <c r="E276" s="46">
        <v>3.4543633435500163</v>
      </c>
      <c r="F276" s="236"/>
      <c r="G276" s="46">
        <v>0</v>
      </c>
      <c r="H276" s="47">
        <v>0</v>
      </c>
      <c r="I276" s="48">
        <f t="shared" si="97"/>
        <v>42.202735068556407</v>
      </c>
      <c r="J276" s="1"/>
      <c r="K276" s="49" t="s">
        <v>17</v>
      </c>
      <c r="L276" s="50">
        <v>4.0085416255405175E-2</v>
      </c>
      <c r="M276" s="50">
        <v>0</v>
      </c>
      <c r="N276" s="50">
        <v>38.708286308750985</v>
      </c>
      <c r="O276" s="50">
        <v>3.4543633435500163</v>
      </c>
      <c r="P276" s="50">
        <v>14.686461818181785</v>
      </c>
      <c r="Q276" s="50">
        <v>0</v>
      </c>
      <c r="R276" s="51">
        <v>0</v>
      </c>
      <c r="S276" s="52">
        <f t="shared" si="98"/>
        <v>56.889196886738191</v>
      </c>
      <c r="U276" s="96" t="s">
        <v>17</v>
      </c>
      <c r="V276" s="97">
        <v>4.0085416255405175E-2</v>
      </c>
      <c r="W276" s="97">
        <v>0</v>
      </c>
      <c r="X276" s="97">
        <v>0</v>
      </c>
      <c r="Y276" s="97">
        <v>0</v>
      </c>
      <c r="Z276" s="97">
        <v>38.708286308750985</v>
      </c>
      <c r="AA276" s="97">
        <v>0</v>
      </c>
      <c r="AB276" s="97">
        <v>14.686461818181785</v>
      </c>
      <c r="AC276" s="98">
        <v>3.4543633435500163</v>
      </c>
      <c r="AD276" s="97">
        <v>0</v>
      </c>
      <c r="AE276" s="97">
        <v>0</v>
      </c>
      <c r="AF276" s="97">
        <v>0</v>
      </c>
      <c r="AG276" s="97">
        <v>0</v>
      </c>
      <c r="AH276" s="97">
        <v>3.4543633435500163</v>
      </c>
      <c r="AI276" s="99">
        <f t="shared" si="99"/>
        <v>56.889196886738191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49.187566116176981</v>
      </c>
      <c r="C277" s="43">
        <v>1721.0959126602238</v>
      </c>
      <c r="D277" s="43">
        <v>113.25312462970528</v>
      </c>
      <c r="E277" s="43">
        <v>131.78250053331752</v>
      </c>
      <c r="F277" s="236"/>
      <c r="G277" s="43">
        <v>0</v>
      </c>
      <c r="H277" s="53">
        <v>0</v>
      </c>
      <c r="I277" s="41">
        <f t="shared" si="97"/>
        <v>2015.3191039394237</v>
      </c>
      <c r="J277" s="1"/>
      <c r="K277" s="54" t="s">
        <v>19</v>
      </c>
      <c r="L277" s="43">
        <v>49.187566116176981</v>
      </c>
      <c r="M277" s="43">
        <v>1721.0959126602238</v>
      </c>
      <c r="N277" s="43">
        <v>113.25312462970528</v>
      </c>
      <c r="O277" s="43">
        <v>131.78250053331752</v>
      </c>
      <c r="P277" s="43">
        <v>0</v>
      </c>
      <c r="Q277" s="43">
        <v>0</v>
      </c>
      <c r="R277" s="44">
        <v>0</v>
      </c>
      <c r="S277" s="45">
        <f t="shared" si="98"/>
        <v>2015.3191039394237</v>
      </c>
      <c r="U277" s="100" t="s">
        <v>89</v>
      </c>
      <c r="V277" s="92">
        <v>49.185318889199536</v>
      </c>
      <c r="W277" s="92">
        <v>0</v>
      </c>
      <c r="X277" s="92">
        <v>0</v>
      </c>
      <c r="Y277" s="92">
        <v>1721.0959126602238</v>
      </c>
      <c r="Z277" s="92">
        <v>6.0062759039591231</v>
      </c>
      <c r="AA277" s="92">
        <v>0</v>
      </c>
      <c r="AB277" s="92">
        <v>0</v>
      </c>
      <c r="AC277" s="93">
        <v>239.03159648604117</v>
      </c>
      <c r="AD277" s="92">
        <v>2.2472269774423807E-3</v>
      </c>
      <c r="AE277" s="92">
        <v>0</v>
      </c>
      <c r="AF277" s="92">
        <v>0</v>
      </c>
      <c r="AG277" s="92">
        <v>107.24684872574616</v>
      </c>
      <c r="AH277" s="92">
        <v>131.78250053331752</v>
      </c>
      <c r="AI277" s="95">
        <f t="shared" si="99"/>
        <v>2015.3191039394237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47.08555732413776</v>
      </c>
      <c r="C278" s="46">
        <v>1.5480329304164955</v>
      </c>
      <c r="D278" s="46">
        <v>813.02293126083759</v>
      </c>
      <c r="E278" s="46">
        <v>2982.6672356490571</v>
      </c>
      <c r="F278" s="236"/>
      <c r="G278" s="46">
        <v>47.025992320829559</v>
      </c>
      <c r="H278" s="47">
        <v>0</v>
      </c>
      <c r="I278" s="48">
        <f t="shared" si="97"/>
        <v>3891.3497494852786</v>
      </c>
      <c r="J278" s="1"/>
      <c r="K278" s="49" t="s">
        <v>27</v>
      </c>
      <c r="L278" s="50">
        <v>47.08555732413776</v>
      </c>
      <c r="M278" s="50">
        <v>1.5480329304164955</v>
      </c>
      <c r="N278" s="50">
        <v>813.02293126083759</v>
      </c>
      <c r="O278" s="50">
        <v>2982.6672356490571</v>
      </c>
      <c r="P278" s="50">
        <v>0</v>
      </c>
      <c r="Q278" s="50">
        <v>47.025992320829559</v>
      </c>
      <c r="R278" s="51">
        <v>0</v>
      </c>
      <c r="S278" s="52">
        <f t="shared" si="98"/>
        <v>3891.3497494852786</v>
      </c>
      <c r="U278" s="96" t="s">
        <v>27</v>
      </c>
      <c r="V278" s="97">
        <v>25.726295345013</v>
      </c>
      <c r="W278" s="97">
        <v>20.824820483365581</v>
      </c>
      <c r="X278" s="97">
        <v>47.025992320829559</v>
      </c>
      <c r="Y278" s="97">
        <v>1.5480329304164955</v>
      </c>
      <c r="Z278" s="97">
        <v>812.64532800794734</v>
      </c>
      <c r="AA278" s="97">
        <v>2981.8097322324506</v>
      </c>
      <c r="AB278" s="97">
        <v>0</v>
      </c>
      <c r="AC278" s="98">
        <v>1.7695481652567964</v>
      </c>
      <c r="AD278" s="97">
        <v>0.53444149575917421</v>
      </c>
      <c r="AE278" s="97">
        <v>0.3776032528902819</v>
      </c>
      <c r="AF278" s="97">
        <v>0</v>
      </c>
      <c r="AG278" s="97">
        <v>0.3776032528902819</v>
      </c>
      <c r="AH278" s="97">
        <v>0.47990016371705868</v>
      </c>
      <c r="AI278" s="99">
        <f t="shared" si="99"/>
        <v>3891.3497494852795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15.875127606091009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15.875127606091009</v>
      </c>
      <c r="J279" s="1"/>
      <c r="K279" s="54" t="s">
        <v>26</v>
      </c>
      <c r="L279" s="43">
        <v>15.875127606091009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15.875127606091009</v>
      </c>
      <c r="U279" s="100" t="s">
        <v>26</v>
      </c>
      <c r="V279" s="92">
        <v>15.875127606091009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15.875127606091009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0</v>
      </c>
      <c r="J280" s="1"/>
      <c r="K280" s="49" t="s">
        <v>23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0</v>
      </c>
      <c r="U280" s="96" t="s">
        <v>62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0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47.542125508185244</v>
      </c>
      <c r="C281" s="43">
        <v>0</v>
      </c>
      <c r="D281" s="43">
        <v>0</v>
      </c>
      <c r="E281" s="43">
        <v>0</v>
      </c>
      <c r="F281" s="236"/>
      <c r="G281" s="43">
        <v>0</v>
      </c>
      <c r="H281" s="53">
        <v>0</v>
      </c>
      <c r="I281" s="41">
        <f t="shared" si="97"/>
        <v>47.542125508185244</v>
      </c>
      <c r="J281" s="1"/>
      <c r="K281" s="54" t="s">
        <v>24</v>
      </c>
      <c r="L281" s="43">
        <v>47.542125508185244</v>
      </c>
      <c r="M281" s="43">
        <v>0</v>
      </c>
      <c r="N281" s="43">
        <v>0</v>
      </c>
      <c r="O281" s="43">
        <v>0</v>
      </c>
      <c r="P281" s="43">
        <v>127.97216307029377</v>
      </c>
      <c r="Q281" s="43">
        <v>0</v>
      </c>
      <c r="R281" s="44">
        <v>0</v>
      </c>
      <c r="S281" s="45">
        <f t="shared" si="98"/>
        <v>175.51428857847901</v>
      </c>
      <c r="U281" s="100" t="s">
        <v>24</v>
      </c>
      <c r="V281" s="92">
        <v>42.267011457926777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127.97216307029377</v>
      </c>
      <c r="AC281" s="93">
        <v>5.275114050258467</v>
      </c>
      <c r="AD281" s="92">
        <v>5.275114050258467</v>
      </c>
      <c r="AE281" s="92">
        <v>0</v>
      </c>
      <c r="AF281" s="92">
        <v>0</v>
      </c>
      <c r="AG281" s="92">
        <v>0</v>
      </c>
      <c r="AH281" s="92">
        <v>0</v>
      </c>
      <c r="AI281" s="95">
        <f t="shared" si="99"/>
        <v>175.51428857847904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208.50626894035594</v>
      </c>
      <c r="C288" s="75">
        <f t="shared" ref="C288:H288" si="101">SUM(C267:C283)</f>
        <v>1728.543210726973</v>
      </c>
      <c r="D288" s="75">
        <f t="shared" si="101"/>
        <v>1002.9232917187228</v>
      </c>
      <c r="E288" s="75">
        <f t="shared" si="101"/>
        <v>3466.693122378078</v>
      </c>
      <c r="F288" s="75">
        <f t="shared" si="101"/>
        <v>0</v>
      </c>
      <c r="G288" s="75">
        <f t="shared" si="101"/>
        <v>47.025992320829559</v>
      </c>
      <c r="H288" s="76">
        <f t="shared" si="101"/>
        <v>0</v>
      </c>
      <c r="I288" s="41">
        <f t="shared" si="97"/>
        <v>6453.6918860849592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208.50626894035594</v>
      </c>
      <c r="M288" s="75">
        <f t="shared" ref="M288:R288" si="102">SUM(M267:M283)</f>
        <v>1728.543210726973</v>
      </c>
      <c r="N288" s="75">
        <f t="shared" si="102"/>
        <v>1002.9232917187228</v>
      </c>
      <c r="O288" s="75">
        <f t="shared" si="102"/>
        <v>3466.693122378078</v>
      </c>
      <c r="P288" s="75">
        <f t="shared" si="102"/>
        <v>2485.9987073635539</v>
      </c>
      <c r="Q288" s="75">
        <f t="shared" si="102"/>
        <v>47.025992320829559</v>
      </c>
      <c r="R288" s="76">
        <f t="shared" si="102"/>
        <v>0</v>
      </c>
      <c r="S288" s="78">
        <f t="shared" si="98"/>
        <v>8939.6905934485112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180.20687775350163</v>
      </c>
      <c r="W288" s="111">
        <f t="shared" ref="W288:AH288" si="103">SUM(W267:W283)</f>
        <v>20.824820483365581</v>
      </c>
      <c r="X288" s="111">
        <f t="shared" si="103"/>
        <v>47.025992320829559</v>
      </c>
      <c r="Y288" s="111">
        <f t="shared" si="103"/>
        <v>1728.543210726973</v>
      </c>
      <c r="Z288" s="111">
        <f t="shared" si="103"/>
        <v>887.62691150278192</v>
      </c>
      <c r="AA288" s="111">
        <f t="shared" si="103"/>
        <v>3201.6054155309998</v>
      </c>
      <c r="AB288" s="111">
        <f t="shared" si="103"/>
        <v>2485.9987073635539</v>
      </c>
      <c r="AC288" s="111">
        <f t="shared" si="103"/>
        <v>387.85865776650854</v>
      </c>
      <c r="AD288" s="112">
        <f t="shared" si="103"/>
        <v>7.4745707034887054</v>
      </c>
      <c r="AE288" s="112">
        <f t="shared" si="103"/>
        <v>0.3776032528902819</v>
      </c>
      <c r="AF288" s="112">
        <f t="shared" si="103"/>
        <v>0</v>
      </c>
      <c r="AG288" s="112">
        <f t="shared" si="103"/>
        <v>115.29638021594096</v>
      </c>
      <c r="AH288" s="112">
        <f t="shared" si="103"/>
        <v>264.71010359418847</v>
      </c>
      <c r="AI288" s="113">
        <f t="shared" si="99"/>
        <v>8939.6905934485148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3.230806066058467E-2</v>
      </c>
      <c r="C289" s="114">
        <f t="shared" ref="C289:I289" si="104">C288/$I288</f>
        <v>0.26783788895375499</v>
      </c>
      <c r="D289" s="114">
        <f t="shared" si="104"/>
        <v>0.15540303277898382</v>
      </c>
      <c r="E289" s="114">
        <f t="shared" si="104"/>
        <v>0.53716433687402121</v>
      </c>
      <c r="F289" s="114">
        <f t="shared" si="104"/>
        <v>0</v>
      </c>
      <c r="G289" s="114">
        <f t="shared" si="104"/>
        <v>7.2866807326553689E-3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2.3323656088630251E-2</v>
      </c>
      <c r="M289" s="82">
        <f t="shared" ref="M289:S289" si="105">M288/$S288</f>
        <v>0.19335604433488368</v>
      </c>
      <c r="N289" s="82">
        <f t="shared" si="105"/>
        <v>0.1121876961215771</v>
      </c>
      <c r="O289" s="82">
        <f t="shared" si="105"/>
        <v>0.38778670090871581</v>
      </c>
      <c r="P289" s="82">
        <f t="shared" si="105"/>
        <v>0.27808554237720801</v>
      </c>
      <c r="Q289" s="82">
        <f t="shared" si="105"/>
        <v>5.2603601689853504E-3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2.7923068056913636E-2</v>
      </c>
      <c r="W289" s="118">
        <f t="shared" ref="W289:AC289" si="106">W288/$I288</f>
        <v>3.2268073609567163E-3</v>
      </c>
      <c r="X289" s="118">
        <f t="shared" si="106"/>
        <v>7.2866807326553689E-3</v>
      </c>
      <c r="Y289" s="118">
        <f t="shared" si="106"/>
        <v>0.26783788895375499</v>
      </c>
      <c r="Z289" s="118">
        <f t="shared" si="106"/>
        <v>0.13753785076362673</v>
      </c>
      <c r="AA289" s="118">
        <f t="shared" si="106"/>
        <v>0.49608897853244255</v>
      </c>
      <c r="AB289" s="118">
        <f t="shared" si="106"/>
        <v>0.38520567006362771</v>
      </c>
      <c r="AC289" s="118">
        <f t="shared" si="106"/>
        <v>6.0098725599650141E-2</v>
      </c>
      <c r="AD289" s="118">
        <f t="shared" ref="AD289:AH289" si="107">AD288/$AI288</f>
        <v>8.3611067132082536E-4</v>
      </c>
      <c r="AE289" s="118">
        <f t="shared" si="107"/>
        <v>4.2238962181421565E-5</v>
      </c>
      <c r="AF289" s="118">
        <f t="shared" si="107"/>
        <v>0</v>
      </c>
      <c r="AG289" s="118">
        <f t="shared" si="107"/>
        <v>1.2897133184948966E-2</v>
      </c>
      <c r="AH289" s="118">
        <f t="shared" si="107"/>
        <v>2.9610656076641203E-2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2.4413400000000003</v>
      </c>
      <c r="E293" s="39">
        <v>0</v>
      </c>
      <c r="F293" s="235"/>
      <c r="G293" s="39">
        <v>0</v>
      </c>
      <c r="H293" s="40">
        <v>0</v>
      </c>
      <c r="I293" s="41">
        <f>SUM(B293:H293)</f>
        <v>2.4413400000000003</v>
      </c>
      <c r="J293" s="1"/>
      <c r="K293" s="88" t="s">
        <v>7</v>
      </c>
      <c r="L293" s="39">
        <v>0</v>
      </c>
      <c r="M293" s="39">
        <v>0</v>
      </c>
      <c r="N293" s="39">
        <v>2.4413400000000003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2.4413400000000003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2.4413400000000003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2.4413400000000003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3.2368387915192788E-2</v>
      </c>
      <c r="C295" s="43">
        <v>0</v>
      </c>
      <c r="D295" s="43">
        <v>161.80957118804875</v>
      </c>
      <c r="E295" s="43">
        <v>0</v>
      </c>
      <c r="F295" s="236"/>
      <c r="G295" s="43">
        <v>0</v>
      </c>
      <c r="H295" s="53">
        <v>0</v>
      </c>
      <c r="I295" s="41">
        <f t="shared" si="108"/>
        <v>161.84193957596395</v>
      </c>
      <c r="J295" s="1"/>
      <c r="K295" s="54" t="s">
        <v>10</v>
      </c>
      <c r="L295" s="43">
        <v>3.2368387915192788E-2</v>
      </c>
      <c r="M295" s="43">
        <v>0</v>
      </c>
      <c r="N295" s="43">
        <v>161.80957118804875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161.84193957596395</v>
      </c>
      <c r="U295" s="100" t="s">
        <v>10</v>
      </c>
      <c r="V295" s="92">
        <v>3.2368387915192788E-2</v>
      </c>
      <c r="W295" s="92">
        <v>0</v>
      </c>
      <c r="X295" s="92">
        <v>0</v>
      </c>
      <c r="Y295" s="92">
        <v>0</v>
      </c>
      <c r="Z295" s="92">
        <v>161.80957118804875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161.84193957596395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117.65516981447918</v>
      </c>
      <c r="C297" s="43">
        <v>818.76397707510375</v>
      </c>
      <c r="D297" s="43">
        <v>134.49682525624269</v>
      </c>
      <c r="E297" s="43">
        <v>2.3682761329581492</v>
      </c>
      <c r="F297" s="236"/>
      <c r="G297" s="43">
        <v>0</v>
      </c>
      <c r="H297" s="53">
        <v>0</v>
      </c>
      <c r="I297" s="41">
        <f t="shared" si="108"/>
        <v>1073.2842482787837</v>
      </c>
      <c r="J297" s="1"/>
      <c r="K297" s="54" t="s">
        <v>16</v>
      </c>
      <c r="L297" s="43">
        <v>117.65516981447918</v>
      </c>
      <c r="M297" s="43">
        <v>818.76397707510375</v>
      </c>
      <c r="N297" s="43">
        <v>134.49682525624269</v>
      </c>
      <c r="O297" s="43">
        <v>2.3682761329581492</v>
      </c>
      <c r="P297" s="43">
        <v>0</v>
      </c>
      <c r="Q297" s="43">
        <v>0</v>
      </c>
      <c r="R297" s="44">
        <v>0</v>
      </c>
      <c r="S297" s="45">
        <f t="shared" si="109"/>
        <v>1073.2842482787837</v>
      </c>
      <c r="U297" s="100" t="s">
        <v>16</v>
      </c>
      <c r="V297" s="92">
        <v>117.58300687320673</v>
      </c>
      <c r="W297" s="92">
        <v>0</v>
      </c>
      <c r="X297" s="92">
        <v>0</v>
      </c>
      <c r="Y297" s="92">
        <v>818.76397707510375</v>
      </c>
      <c r="Z297" s="92">
        <v>133.90784749404528</v>
      </c>
      <c r="AA297" s="92">
        <v>2.3682761329581492</v>
      </c>
      <c r="AB297" s="92">
        <v>0</v>
      </c>
      <c r="AC297" s="93">
        <v>0.66114070346985399</v>
      </c>
      <c r="AD297" s="94">
        <v>7.2162941272442785E-2</v>
      </c>
      <c r="AE297" s="94">
        <v>0</v>
      </c>
      <c r="AF297" s="94">
        <v>0</v>
      </c>
      <c r="AG297" s="94">
        <v>0.58897776219741127</v>
      </c>
      <c r="AH297" s="94">
        <v>0</v>
      </c>
      <c r="AI297" s="95">
        <f t="shared" si="110"/>
        <v>1073.2842482787835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218.94126396044629</v>
      </c>
      <c r="C298" s="46">
        <v>379.28491974964032</v>
      </c>
      <c r="D298" s="46">
        <v>153.69968414904918</v>
      </c>
      <c r="E298" s="46">
        <v>2.7327045185247392</v>
      </c>
      <c r="F298" s="236"/>
      <c r="G298" s="46">
        <v>0</v>
      </c>
      <c r="H298" s="47">
        <v>0</v>
      </c>
      <c r="I298" s="48">
        <f t="shared" si="108"/>
        <v>754.65857237766056</v>
      </c>
      <c r="J298" s="1"/>
      <c r="K298" s="49" t="s">
        <v>15</v>
      </c>
      <c r="L298" s="50">
        <v>218.94126396044629</v>
      </c>
      <c r="M298" s="50">
        <v>379.28491974964032</v>
      </c>
      <c r="N298" s="50">
        <v>153.69968414904918</v>
      </c>
      <c r="O298" s="50">
        <v>2.7327045185247392</v>
      </c>
      <c r="P298" s="50">
        <v>0</v>
      </c>
      <c r="Q298" s="50">
        <v>0</v>
      </c>
      <c r="R298" s="51">
        <v>0</v>
      </c>
      <c r="S298" s="52">
        <f t="shared" si="109"/>
        <v>754.65857237766056</v>
      </c>
      <c r="U298" s="96" t="s">
        <v>59</v>
      </c>
      <c r="V298" s="97">
        <v>189.06006171211064</v>
      </c>
      <c r="W298" s="97">
        <v>0</v>
      </c>
      <c r="X298" s="97">
        <v>0</v>
      </c>
      <c r="Y298" s="97">
        <v>379.28491974964032</v>
      </c>
      <c r="Z298" s="97">
        <v>153.28809389129751</v>
      </c>
      <c r="AA298" s="97">
        <v>2.7327045185247392</v>
      </c>
      <c r="AB298" s="97">
        <v>0</v>
      </c>
      <c r="AC298" s="98">
        <v>30.292792506087331</v>
      </c>
      <c r="AD298" s="97">
        <v>29.881202248335644</v>
      </c>
      <c r="AE298" s="97">
        <v>0</v>
      </c>
      <c r="AF298" s="97">
        <v>0</v>
      </c>
      <c r="AG298" s="97">
        <v>0.41159025775168712</v>
      </c>
      <c r="AH298" s="97">
        <v>0</v>
      </c>
      <c r="AI298" s="99">
        <f t="shared" si="110"/>
        <v>754.65857237766068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6.8612992120342913</v>
      </c>
      <c r="F299" s="236"/>
      <c r="G299" s="43">
        <v>0</v>
      </c>
      <c r="H299" s="53">
        <v>0</v>
      </c>
      <c r="I299" s="41">
        <f t="shared" si="108"/>
        <v>6.8612992120342913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6.8612992120342913</v>
      </c>
      <c r="P299" s="43">
        <v>2573.0927554874911</v>
      </c>
      <c r="Q299" s="43">
        <v>0</v>
      </c>
      <c r="R299" s="44">
        <v>0</v>
      </c>
      <c r="S299" s="45">
        <f t="shared" si="109"/>
        <v>2579.9540546995254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6.8612992120342913</v>
      </c>
      <c r="AB299" s="92">
        <v>2573.0927554874911</v>
      </c>
      <c r="AC299" s="93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0</v>
      </c>
      <c r="AI299" s="95">
        <f t="shared" si="110"/>
        <v>2579.9540546995254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/>
      <c r="G300" s="46">
        <v>0</v>
      </c>
      <c r="H300" s="47">
        <v>0</v>
      </c>
      <c r="I300" s="48">
        <f t="shared" si="108"/>
        <v>0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</v>
      </c>
      <c r="P300" s="50">
        <v>73.584142849139525</v>
      </c>
      <c r="Q300" s="50">
        <v>0</v>
      </c>
      <c r="R300" s="51">
        <v>0</v>
      </c>
      <c r="S300" s="52">
        <f t="shared" si="109"/>
        <v>73.584142849139525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73.584142849139525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73.584142849139525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0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1.2098666596393137</v>
      </c>
      <c r="C302" s="46">
        <v>0.11178628363268686</v>
      </c>
      <c r="D302" s="46">
        <v>251.66844159679849</v>
      </c>
      <c r="E302" s="46">
        <v>9.0305024142166825</v>
      </c>
      <c r="F302" s="236"/>
      <c r="G302" s="46">
        <v>0</v>
      </c>
      <c r="H302" s="47">
        <v>0</v>
      </c>
      <c r="I302" s="48">
        <f t="shared" si="108"/>
        <v>262.02059695428716</v>
      </c>
      <c r="J302" s="1"/>
      <c r="K302" s="49" t="s">
        <v>17</v>
      </c>
      <c r="L302" s="50">
        <v>1.2098666596393137</v>
      </c>
      <c r="M302" s="50">
        <v>0.11178628363268686</v>
      </c>
      <c r="N302" s="50">
        <v>251.66844159679849</v>
      </c>
      <c r="O302" s="50">
        <v>9.0305024142166825</v>
      </c>
      <c r="P302" s="50">
        <v>8.8173988972126907</v>
      </c>
      <c r="Q302" s="50">
        <v>0</v>
      </c>
      <c r="R302" s="51">
        <v>0</v>
      </c>
      <c r="S302" s="52">
        <f t="shared" si="109"/>
        <v>270.83799585149984</v>
      </c>
      <c r="U302" s="96" t="s">
        <v>17</v>
      </c>
      <c r="V302" s="97">
        <v>0.50606063920506084</v>
      </c>
      <c r="W302" s="97">
        <v>0</v>
      </c>
      <c r="X302" s="97">
        <v>0</v>
      </c>
      <c r="Y302" s="97">
        <v>0.11178628363268686</v>
      </c>
      <c r="Z302" s="97">
        <v>251.32981036559138</v>
      </c>
      <c r="AA302" s="97">
        <v>7.1237319439738123</v>
      </c>
      <c r="AB302" s="97">
        <v>8.8173988972126907</v>
      </c>
      <c r="AC302" s="98">
        <v>2.949207721884231</v>
      </c>
      <c r="AD302" s="97">
        <v>0.703806020434253</v>
      </c>
      <c r="AE302" s="97">
        <v>0</v>
      </c>
      <c r="AF302" s="97">
        <v>0</v>
      </c>
      <c r="AG302" s="97">
        <v>0.3386312312071087</v>
      </c>
      <c r="AH302" s="97">
        <v>1.9067704702428692</v>
      </c>
      <c r="AI302" s="99">
        <f t="shared" si="110"/>
        <v>270.8379958514999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1360.1572528982524</v>
      </c>
      <c r="C303" s="43">
        <v>8132.2720635778396</v>
      </c>
      <c r="D303" s="43">
        <v>2836.6204678658873</v>
      </c>
      <c r="E303" s="43">
        <v>451.12481902943881</v>
      </c>
      <c r="F303" s="236"/>
      <c r="G303" s="43">
        <v>0</v>
      </c>
      <c r="H303" s="53">
        <v>0</v>
      </c>
      <c r="I303" s="41">
        <f t="shared" si="108"/>
        <v>12780.174603371419</v>
      </c>
      <c r="J303" s="1"/>
      <c r="K303" s="54" t="s">
        <v>19</v>
      </c>
      <c r="L303" s="43">
        <v>1360.1572528982524</v>
      </c>
      <c r="M303" s="43">
        <v>8132.2720635778396</v>
      </c>
      <c r="N303" s="43">
        <v>2836.6204678658873</v>
      </c>
      <c r="O303" s="43">
        <v>451.12481902943881</v>
      </c>
      <c r="P303" s="43">
        <v>7.7011499232782707</v>
      </c>
      <c r="Q303" s="43">
        <v>0</v>
      </c>
      <c r="R303" s="44">
        <v>0</v>
      </c>
      <c r="S303" s="45">
        <f t="shared" si="109"/>
        <v>12787.875753294697</v>
      </c>
      <c r="U303" s="100" t="s">
        <v>89</v>
      </c>
      <c r="V303" s="92">
        <v>1123.3555455073842</v>
      </c>
      <c r="W303" s="92">
        <v>0</v>
      </c>
      <c r="X303" s="92">
        <v>0</v>
      </c>
      <c r="Y303" s="92">
        <v>8132.2720635778396</v>
      </c>
      <c r="Z303" s="92">
        <v>2829.3656381215023</v>
      </c>
      <c r="AA303" s="92">
        <v>411.25728815811306</v>
      </c>
      <c r="AB303" s="92">
        <v>7.7011499232782707</v>
      </c>
      <c r="AC303" s="93">
        <v>283.9240680065792</v>
      </c>
      <c r="AD303" s="92">
        <v>236.80170739086819</v>
      </c>
      <c r="AE303" s="92">
        <v>0</v>
      </c>
      <c r="AF303" s="92">
        <v>0</v>
      </c>
      <c r="AG303" s="92">
        <v>7.2548297443853791</v>
      </c>
      <c r="AH303" s="92">
        <v>39.867530871325698</v>
      </c>
      <c r="AI303" s="95">
        <f t="shared" si="110"/>
        <v>12787.875753294697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505.8787568259736</v>
      </c>
      <c r="C304" s="46">
        <v>72.676036418016622</v>
      </c>
      <c r="D304" s="46">
        <v>361.80943714088443</v>
      </c>
      <c r="E304" s="46">
        <v>6141.6994884339556</v>
      </c>
      <c r="F304" s="236"/>
      <c r="G304" s="46">
        <v>591.36876531711619</v>
      </c>
      <c r="H304" s="47">
        <v>0</v>
      </c>
      <c r="I304" s="48">
        <f t="shared" si="108"/>
        <v>7673.4324841359467</v>
      </c>
      <c r="J304" s="1"/>
      <c r="K304" s="49" t="s">
        <v>27</v>
      </c>
      <c r="L304" s="50">
        <v>505.8787568259736</v>
      </c>
      <c r="M304" s="50">
        <v>72.676036418016622</v>
      </c>
      <c r="N304" s="50">
        <v>361.80943714088443</v>
      </c>
      <c r="O304" s="50">
        <v>6141.6994884339556</v>
      </c>
      <c r="P304" s="50">
        <v>4.9793568762064151</v>
      </c>
      <c r="Q304" s="50">
        <v>591.36876531711619</v>
      </c>
      <c r="R304" s="51">
        <v>0</v>
      </c>
      <c r="S304" s="52">
        <f t="shared" si="109"/>
        <v>7678.4118410121528</v>
      </c>
      <c r="U304" s="96" t="s">
        <v>27</v>
      </c>
      <c r="V304" s="97">
        <v>43.714143593445812</v>
      </c>
      <c r="W304" s="97">
        <v>423.1298945666037</v>
      </c>
      <c r="X304" s="97">
        <v>591.36876531711619</v>
      </c>
      <c r="Y304" s="97">
        <v>72.676036418016622</v>
      </c>
      <c r="Z304" s="97">
        <v>358.04266969813676</v>
      </c>
      <c r="AA304" s="97">
        <v>4485.2116937020428</v>
      </c>
      <c r="AB304" s="97">
        <v>4.9793568762064151</v>
      </c>
      <c r="AC304" s="98">
        <v>1699.2892808405832</v>
      </c>
      <c r="AD304" s="97">
        <v>39.034718665924096</v>
      </c>
      <c r="AE304" s="97">
        <v>1559.9747328501769</v>
      </c>
      <c r="AF304" s="97">
        <v>0</v>
      </c>
      <c r="AG304" s="97">
        <v>3.7667674427476481</v>
      </c>
      <c r="AH304" s="97">
        <v>96.513061881734387</v>
      </c>
      <c r="AI304" s="99">
        <f t="shared" si="110"/>
        <v>7678.4118410121509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175.16519340872654</v>
      </c>
      <c r="C305" s="43">
        <v>17.146494453123999</v>
      </c>
      <c r="D305" s="43">
        <v>1134.0148528655318</v>
      </c>
      <c r="E305" s="43">
        <v>0</v>
      </c>
      <c r="F305" s="236"/>
      <c r="G305" s="43">
        <v>0</v>
      </c>
      <c r="H305" s="53">
        <v>0</v>
      </c>
      <c r="I305" s="41">
        <f t="shared" si="108"/>
        <v>1326.3265407273823</v>
      </c>
      <c r="J305" s="1"/>
      <c r="K305" s="54" t="s">
        <v>26</v>
      </c>
      <c r="L305" s="43">
        <v>175.16519340872654</v>
      </c>
      <c r="M305" s="43">
        <v>17.146494453123999</v>
      </c>
      <c r="N305" s="43">
        <v>1134.0148528655318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1326.3265407273823</v>
      </c>
      <c r="U305" s="100" t="s">
        <v>26</v>
      </c>
      <c r="V305" s="92">
        <v>162.19570385951815</v>
      </c>
      <c r="W305" s="92">
        <v>2.6412990379349779</v>
      </c>
      <c r="X305" s="92">
        <v>0</v>
      </c>
      <c r="Y305" s="92">
        <v>17.146494453123999</v>
      </c>
      <c r="Z305" s="92">
        <v>1093.9596087878526</v>
      </c>
      <c r="AA305" s="92">
        <v>0</v>
      </c>
      <c r="AB305" s="92">
        <v>0</v>
      </c>
      <c r="AC305" s="93">
        <v>50.383434588952568</v>
      </c>
      <c r="AD305" s="92">
        <v>10.328190511273412</v>
      </c>
      <c r="AE305" s="92">
        <v>0</v>
      </c>
      <c r="AF305" s="92">
        <v>0</v>
      </c>
      <c r="AG305" s="92">
        <v>40.055244077679156</v>
      </c>
      <c r="AH305" s="92">
        <v>0</v>
      </c>
      <c r="AI305" s="95">
        <f t="shared" si="110"/>
        <v>1326.3265407273823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23.314998970600296</v>
      </c>
      <c r="C306" s="46">
        <v>0.62504316425135475</v>
      </c>
      <c r="D306" s="46">
        <v>24.747771254832589</v>
      </c>
      <c r="E306" s="46">
        <v>0</v>
      </c>
      <c r="F306" s="236"/>
      <c r="G306" s="46">
        <v>0</v>
      </c>
      <c r="H306" s="47">
        <v>0</v>
      </c>
      <c r="I306" s="48">
        <f t="shared" si="108"/>
        <v>48.687813389684237</v>
      </c>
      <c r="J306" s="1"/>
      <c r="K306" s="49" t="s">
        <v>23</v>
      </c>
      <c r="L306" s="50">
        <v>23.314998970600296</v>
      </c>
      <c r="M306" s="50">
        <v>0.62504316425135475</v>
      </c>
      <c r="N306" s="50">
        <v>24.747771254832589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48.687813389684237</v>
      </c>
      <c r="U306" s="96" t="s">
        <v>62</v>
      </c>
      <c r="V306" s="97">
        <v>20.706055809594808</v>
      </c>
      <c r="W306" s="97">
        <v>0</v>
      </c>
      <c r="X306" s="97">
        <v>0</v>
      </c>
      <c r="Y306" s="97">
        <v>0.62504316425135475</v>
      </c>
      <c r="Z306" s="97">
        <v>24.747771254832589</v>
      </c>
      <c r="AA306" s="97">
        <v>0</v>
      </c>
      <c r="AB306" s="97">
        <v>0</v>
      </c>
      <c r="AC306" s="98">
        <v>2.6089431610054872</v>
      </c>
      <c r="AD306" s="97">
        <v>2.6089431610054872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48.687813389684237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505.70854655267237</v>
      </c>
      <c r="C307" s="43">
        <v>219.7361596610391</v>
      </c>
      <c r="D307" s="43">
        <v>86.324919866836765</v>
      </c>
      <c r="E307" s="43">
        <v>0</v>
      </c>
      <c r="F307" s="236"/>
      <c r="G307" s="43">
        <v>0</v>
      </c>
      <c r="H307" s="53">
        <v>0</v>
      </c>
      <c r="I307" s="41">
        <f t="shared" si="108"/>
        <v>811.76962608054828</v>
      </c>
      <c r="J307" s="1"/>
      <c r="K307" s="54" t="s">
        <v>24</v>
      </c>
      <c r="L307" s="43">
        <v>505.70854655267237</v>
      </c>
      <c r="M307" s="43">
        <v>219.7361596610391</v>
      </c>
      <c r="N307" s="43">
        <v>86.324919866836765</v>
      </c>
      <c r="O307" s="43">
        <v>0</v>
      </c>
      <c r="P307" s="43">
        <v>150.28978539931731</v>
      </c>
      <c r="Q307" s="43">
        <v>0</v>
      </c>
      <c r="R307" s="44">
        <v>0</v>
      </c>
      <c r="S307" s="45">
        <f t="shared" si="109"/>
        <v>962.05941147986562</v>
      </c>
      <c r="U307" s="100" t="s">
        <v>24</v>
      </c>
      <c r="V307" s="92">
        <v>490.01310657688384</v>
      </c>
      <c r="W307" s="92">
        <v>0</v>
      </c>
      <c r="X307" s="92">
        <v>0</v>
      </c>
      <c r="Y307" s="92">
        <v>219.7361596610391</v>
      </c>
      <c r="Z307" s="92">
        <v>86.324919866836765</v>
      </c>
      <c r="AA307" s="92">
        <v>0</v>
      </c>
      <c r="AB307" s="92">
        <v>150.28978539931731</v>
      </c>
      <c r="AC307" s="93">
        <v>15.695439975788503</v>
      </c>
      <c r="AD307" s="92">
        <v>15.695439975788503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962.05941147986562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1.4946827826592501</v>
      </c>
      <c r="C308" s="46">
        <v>2.2420241739888751</v>
      </c>
      <c r="D308" s="46">
        <v>0</v>
      </c>
      <c r="E308" s="46">
        <v>0</v>
      </c>
      <c r="F308" s="236"/>
      <c r="G308" s="46">
        <v>0</v>
      </c>
      <c r="H308" s="47">
        <v>0</v>
      </c>
      <c r="I308" s="48">
        <f t="shared" si="108"/>
        <v>3.736706956648125</v>
      </c>
      <c r="J308" s="1"/>
      <c r="K308" s="49" t="s">
        <v>22</v>
      </c>
      <c r="L308" s="50">
        <v>1.4946827826592501</v>
      </c>
      <c r="M308" s="50">
        <v>2.2420241739888751</v>
      </c>
      <c r="N308" s="50">
        <v>0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3.736706956648125</v>
      </c>
      <c r="U308" s="96" t="s">
        <v>63</v>
      </c>
      <c r="V308" s="97">
        <v>1.4946827826592501</v>
      </c>
      <c r="W308" s="97">
        <v>0</v>
      </c>
      <c r="X308" s="97">
        <v>0</v>
      </c>
      <c r="Y308" s="97">
        <v>2.2420241739888751</v>
      </c>
      <c r="Z308" s="97">
        <v>0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3.736706956648125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27.446400000000001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27.446400000000001</v>
      </c>
      <c r="J309" s="1"/>
      <c r="K309" s="55" t="s">
        <v>66</v>
      </c>
      <c r="L309" s="43">
        <v>27.446400000000001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27.446400000000001</v>
      </c>
      <c r="U309" s="101" t="s">
        <v>64</v>
      </c>
      <c r="V309" s="92">
        <v>27.446400000000001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0</v>
      </c>
      <c r="AD309" s="94">
        <v>0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27.446400000000001</v>
      </c>
      <c r="AJ309" t="str">
        <f t="shared" si="111"/>
        <v/>
      </c>
      <c r="AS309"/>
      <c r="BH309"/>
    </row>
    <row r="310" spans="1:60">
      <c r="A310" s="28" t="s">
        <v>25</v>
      </c>
      <c r="B310" s="56">
        <v>27.446400000000001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27.446400000000001</v>
      </c>
      <c r="J310" s="1"/>
      <c r="K310" s="59" t="s">
        <v>25</v>
      </c>
      <c r="L310" s="60">
        <v>27.446400000000001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27.446400000000001</v>
      </c>
      <c r="U310" s="102" t="s">
        <v>68</v>
      </c>
      <c r="V310" s="103">
        <v>27.446400000000001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0</v>
      </c>
      <c r="AD310" s="103">
        <v>0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27.446400000000001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2937.0045002613647</v>
      </c>
      <c r="C314" s="75">
        <f t="shared" ref="C314:H314" si="112">SUM(C293:C309)</f>
        <v>9642.858504556636</v>
      </c>
      <c r="D314" s="75">
        <f t="shared" si="112"/>
        <v>5147.6333111841113</v>
      </c>
      <c r="E314" s="75">
        <f t="shared" si="112"/>
        <v>6613.8170897411283</v>
      </c>
      <c r="F314" s="75">
        <f t="shared" si="112"/>
        <v>0</v>
      </c>
      <c r="G314" s="75">
        <f t="shared" si="112"/>
        <v>591.36876531711619</v>
      </c>
      <c r="H314" s="76">
        <f t="shared" si="112"/>
        <v>0</v>
      </c>
      <c r="I314" s="41">
        <f t="shared" si="108"/>
        <v>24932.682171060354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2937.0045002613647</v>
      </c>
      <c r="M314" s="75">
        <f t="shared" ref="M314:R314" si="113">SUM(M293:M309)</f>
        <v>9642.858504556636</v>
      </c>
      <c r="N314" s="75">
        <f t="shared" si="113"/>
        <v>5147.6333111841113</v>
      </c>
      <c r="O314" s="75">
        <f t="shared" si="113"/>
        <v>6613.8170897411283</v>
      </c>
      <c r="P314" s="75">
        <f t="shared" si="113"/>
        <v>2818.464589432645</v>
      </c>
      <c r="Q314" s="75">
        <f t="shared" si="113"/>
        <v>591.36876531711619</v>
      </c>
      <c r="R314" s="76">
        <f t="shared" si="113"/>
        <v>0</v>
      </c>
      <c r="S314" s="78">
        <f t="shared" si="109"/>
        <v>27751.146760493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2176.1071357419237</v>
      </c>
      <c r="W314" s="111">
        <f t="shared" ref="W314:AH314" si="114">SUM(W293:W309)</f>
        <v>425.77119360453867</v>
      </c>
      <c r="X314" s="111">
        <f t="shared" si="114"/>
        <v>591.36876531711619</v>
      </c>
      <c r="Y314" s="111">
        <f t="shared" si="114"/>
        <v>9642.858504556636</v>
      </c>
      <c r="Z314" s="111">
        <f t="shared" si="114"/>
        <v>5095.217270668144</v>
      </c>
      <c r="AA314" s="111">
        <f t="shared" si="114"/>
        <v>4915.5549936676471</v>
      </c>
      <c r="AB314" s="111">
        <f t="shared" si="114"/>
        <v>2818.464589432645</v>
      </c>
      <c r="AC314" s="111">
        <f t="shared" si="114"/>
        <v>2085.8043075043502</v>
      </c>
      <c r="AD314" s="112">
        <f t="shared" si="114"/>
        <v>335.12617091490199</v>
      </c>
      <c r="AE314" s="112">
        <f t="shared" si="114"/>
        <v>1559.9747328501769</v>
      </c>
      <c r="AF314" s="112">
        <f t="shared" si="114"/>
        <v>0</v>
      </c>
      <c r="AG314" s="112">
        <f t="shared" si="114"/>
        <v>52.41604051596839</v>
      </c>
      <c r="AH314" s="112">
        <f t="shared" si="114"/>
        <v>138.28736322330295</v>
      </c>
      <c r="AI314" s="113">
        <f t="shared" si="110"/>
        <v>27751.146760493</v>
      </c>
      <c r="AJ314" t="str">
        <f t="shared" si="111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0.11779737455083669</v>
      </c>
      <c r="C315" s="114">
        <f t="shared" ref="C315:I315" si="115">C314/$I314</f>
        <v>0.38675576251275567</v>
      </c>
      <c r="D315" s="114">
        <f t="shared" si="115"/>
        <v>0.20646127343487447</v>
      </c>
      <c r="E315" s="114">
        <f t="shared" si="115"/>
        <v>0.26526697145395212</v>
      </c>
      <c r="F315" s="114">
        <f t="shared" si="115"/>
        <v>0</v>
      </c>
      <c r="G315" s="114">
        <f t="shared" si="115"/>
        <v>2.371861804758112E-2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0.10583362646629557</v>
      </c>
      <c r="M315" s="82">
        <f t="shared" ref="M315:S315" si="116">M314/$S314</f>
        <v>0.34747603721675285</v>
      </c>
      <c r="N315" s="82">
        <f t="shared" si="116"/>
        <v>0.18549263407422026</v>
      </c>
      <c r="O315" s="82">
        <f t="shared" si="116"/>
        <v>0.23832590223466618</v>
      </c>
      <c r="P315" s="82">
        <f t="shared" si="116"/>
        <v>0.10156209448775136</v>
      </c>
      <c r="Q315" s="82">
        <f t="shared" si="116"/>
        <v>2.1309705520313804E-2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8.7279303558754531E-2</v>
      </c>
      <c r="W315" s="118">
        <f t="shared" ref="W315:AC315" si="117">W314/$I314</f>
        <v>1.7076830751034725E-2</v>
      </c>
      <c r="X315" s="118">
        <f t="shared" si="117"/>
        <v>2.371861804758112E-2</v>
      </c>
      <c r="Y315" s="118">
        <f t="shared" si="117"/>
        <v>0.38675576251275567</v>
      </c>
      <c r="Z315" s="118">
        <f t="shared" si="117"/>
        <v>0.20435897091658353</v>
      </c>
      <c r="AA315" s="118">
        <f t="shared" si="117"/>
        <v>0.19715307642966656</v>
      </c>
      <c r="AB315" s="118">
        <f t="shared" si="117"/>
        <v>0.11304297588584628</v>
      </c>
      <c r="AC315" s="118">
        <f t="shared" si="117"/>
        <v>8.3657437783623889E-2</v>
      </c>
      <c r="AD315" s="118">
        <f t="shared" ref="AD315:AH315" si="118">AD314/$AI314</f>
        <v>1.2076119729653596E-2</v>
      </c>
      <c r="AE315" s="118">
        <f t="shared" si="118"/>
        <v>5.6212982703510585E-2</v>
      </c>
      <c r="AF315" s="118">
        <f t="shared" si="118"/>
        <v>0</v>
      </c>
      <c r="AG315" s="118">
        <f t="shared" si="118"/>
        <v>1.888788271286459E-3</v>
      </c>
      <c r="AH315" s="118">
        <f t="shared" si="118"/>
        <v>4.9831224783896556E-3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2947.2960317042389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2947.2960317042389</v>
      </c>
      <c r="J319" s="1"/>
      <c r="K319" s="88" t="s">
        <v>7</v>
      </c>
      <c r="L319" s="39">
        <v>0</v>
      </c>
      <c r="M319" s="39">
        <v>2947.2960317042389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2947.2960317042389</v>
      </c>
      <c r="U319" s="91" t="s">
        <v>7</v>
      </c>
      <c r="V319" s="92">
        <v>0</v>
      </c>
      <c r="W319" s="92">
        <v>0</v>
      </c>
      <c r="X319" s="92">
        <v>0</v>
      </c>
      <c r="Y319" s="92">
        <v>2947.2960317042389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2947.2960317042389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0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0</v>
      </c>
      <c r="J320" s="1"/>
      <c r="K320" s="49" t="s">
        <v>8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0</v>
      </c>
      <c r="U320" s="96" t="s">
        <v>8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0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33.189630109887794</v>
      </c>
      <c r="C323" s="43">
        <v>333.71375768065548</v>
      </c>
      <c r="D323" s="43">
        <v>1.5405957801688095</v>
      </c>
      <c r="E323" s="43">
        <v>0</v>
      </c>
      <c r="F323" s="236"/>
      <c r="G323" s="43">
        <v>0</v>
      </c>
      <c r="H323" s="53">
        <v>0</v>
      </c>
      <c r="I323" s="41">
        <f t="shared" si="119"/>
        <v>368.44398357071208</v>
      </c>
      <c r="J323" s="1"/>
      <c r="K323" s="54" t="s">
        <v>16</v>
      </c>
      <c r="L323" s="43">
        <v>33.189630109887794</v>
      </c>
      <c r="M323" s="43">
        <v>333.71375768065548</v>
      </c>
      <c r="N323" s="43">
        <v>1.5405957801688095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368.44398357071208</v>
      </c>
      <c r="U323" s="100" t="s">
        <v>16</v>
      </c>
      <c r="V323" s="92">
        <v>33.189630109887794</v>
      </c>
      <c r="W323" s="92">
        <v>0</v>
      </c>
      <c r="X323" s="92">
        <v>0</v>
      </c>
      <c r="Y323" s="92">
        <v>333.71375768065548</v>
      </c>
      <c r="Z323" s="92">
        <v>1.5405957801688095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368.44398357071208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39.559727127342505</v>
      </c>
      <c r="C324" s="46">
        <v>1.5972924095222844E-4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39.559886856583461</v>
      </c>
      <c r="J324" s="1"/>
      <c r="K324" s="49" t="s">
        <v>15</v>
      </c>
      <c r="L324" s="50">
        <v>39.559727127342505</v>
      </c>
      <c r="M324" s="50">
        <v>1.5972924095222844E-4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39.559886856583461</v>
      </c>
      <c r="U324" s="96" t="s">
        <v>59</v>
      </c>
      <c r="V324" s="97">
        <v>39.557970667938953</v>
      </c>
      <c r="W324" s="97">
        <v>0</v>
      </c>
      <c r="X324" s="97">
        <v>0</v>
      </c>
      <c r="Y324" s="97">
        <v>1.5972924095222844E-4</v>
      </c>
      <c r="Z324" s="97">
        <v>0</v>
      </c>
      <c r="AA324" s="97">
        <v>0</v>
      </c>
      <c r="AB324" s="97">
        <v>0</v>
      </c>
      <c r="AC324" s="98">
        <v>1.7564594035463612E-3</v>
      </c>
      <c r="AD324" s="97">
        <v>1.7564594035463612E-3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39.559886856583454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19.494249812724846</v>
      </c>
      <c r="F325" s="236"/>
      <c r="G325" s="43">
        <v>0</v>
      </c>
      <c r="H325" s="53">
        <v>0</v>
      </c>
      <c r="I325" s="41">
        <f t="shared" si="119"/>
        <v>19.494249812724846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19.494249812724846</v>
      </c>
      <c r="P325" s="43">
        <v>306.49640641823322</v>
      </c>
      <c r="Q325" s="43">
        <v>0</v>
      </c>
      <c r="R325" s="44">
        <v>0</v>
      </c>
      <c r="S325" s="45">
        <f t="shared" si="120"/>
        <v>325.99065623095805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2.1568601804627301</v>
      </c>
      <c r="AB325" s="92">
        <v>306.49640641823322</v>
      </c>
      <c r="AC325" s="93">
        <v>17.337389632262116</v>
      </c>
      <c r="AD325" s="92">
        <v>0</v>
      </c>
      <c r="AE325" s="92">
        <v>0</v>
      </c>
      <c r="AF325" s="92">
        <v>0</v>
      </c>
      <c r="AG325" s="92">
        <v>0</v>
      </c>
      <c r="AH325" s="92">
        <v>17.337389632262116</v>
      </c>
      <c r="AI325" s="95">
        <f t="shared" si="121"/>
        <v>325.99065623095805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38.035323482266314</v>
      </c>
      <c r="Q326" s="50">
        <v>0</v>
      </c>
      <c r="R326" s="51">
        <v>0</v>
      </c>
      <c r="S326" s="52">
        <f t="shared" si="120"/>
        <v>38.035323482266314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38.035323482266314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38.035323482266314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0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4.4291950321606262</v>
      </c>
      <c r="C328" s="46">
        <v>0</v>
      </c>
      <c r="D328" s="46">
        <v>16.610343710068378</v>
      </c>
      <c r="E328" s="46">
        <v>0.46750211313566842</v>
      </c>
      <c r="F328" s="236"/>
      <c r="G328" s="46">
        <v>0</v>
      </c>
      <c r="H328" s="47">
        <v>0</v>
      </c>
      <c r="I328" s="48">
        <f t="shared" si="119"/>
        <v>21.507040855364675</v>
      </c>
      <c r="J328" s="1"/>
      <c r="K328" s="49" t="s">
        <v>17</v>
      </c>
      <c r="L328" s="50">
        <v>4.4291950321606262</v>
      </c>
      <c r="M328" s="50">
        <v>0</v>
      </c>
      <c r="N328" s="50">
        <v>16.610343710068378</v>
      </c>
      <c r="O328" s="50">
        <v>0.46750211313566842</v>
      </c>
      <c r="P328" s="50">
        <v>6.5773654010499338E-2</v>
      </c>
      <c r="Q328" s="50">
        <v>0</v>
      </c>
      <c r="R328" s="51">
        <v>0</v>
      </c>
      <c r="S328" s="52">
        <f t="shared" si="120"/>
        <v>21.572814509375174</v>
      </c>
      <c r="U328" s="96" t="s">
        <v>17</v>
      </c>
      <c r="V328" s="97">
        <v>0</v>
      </c>
      <c r="W328" s="97">
        <v>4.4291950321606262</v>
      </c>
      <c r="X328" s="97">
        <v>0</v>
      </c>
      <c r="Y328" s="97">
        <v>0</v>
      </c>
      <c r="Z328" s="97">
        <v>16.553936893685062</v>
      </c>
      <c r="AA328" s="97">
        <v>0</v>
      </c>
      <c r="AB328" s="97">
        <v>6.5773654010499338E-2</v>
      </c>
      <c r="AC328" s="98">
        <v>0.52390892951898327</v>
      </c>
      <c r="AD328" s="97">
        <v>0</v>
      </c>
      <c r="AE328" s="97">
        <v>0</v>
      </c>
      <c r="AF328" s="97">
        <v>0</v>
      </c>
      <c r="AG328" s="97">
        <v>5.6406816383314767E-2</v>
      </c>
      <c r="AH328" s="97">
        <v>0.46750211313566842</v>
      </c>
      <c r="AI328" s="99">
        <f t="shared" si="121"/>
        <v>21.572814509375174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610.86366649763067</v>
      </c>
      <c r="C329" s="43">
        <v>20979.457586002329</v>
      </c>
      <c r="D329" s="43">
        <v>669.20781582836139</v>
      </c>
      <c r="E329" s="43">
        <v>0</v>
      </c>
      <c r="F329" s="236"/>
      <c r="G329" s="43">
        <v>0</v>
      </c>
      <c r="H329" s="53">
        <v>0</v>
      </c>
      <c r="I329" s="41">
        <f t="shared" si="119"/>
        <v>22259.52906832832</v>
      </c>
      <c r="J329" s="1"/>
      <c r="K329" s="54" t="s">
        <v>19</v>
      </c>
      <c r="L329" s="43">
        <v>610.86366649763067</v>
      </c>
      <c r="M329" s="43">
        <v>20979.457586002329</v>
      </c>
      <c r="N329" s="43">
        <v>669.20781582836139</v>
      </c>
      <c r="O329" s="43">
        <v>0</v>
      </c>
      <c r="P329" s="43">
        <v>0.44113379999999974</v>
      </c>
      <c r="Q329" s="43">
        <v>0</v>
      </c>
      <c r="R329" s="44">
        <v>0</v>
      </c>
      <c r="S329" s="45">
        <f t="shared" si="120"/>
        <v>22259.970202128319</v>
      </c>
      <c r="U329" s="100" t="s">
        <v>89</v>
      </c>
      <c r="V329" s="92">
        <v>610.23320005257051</v>
      </c>
      <c r="W329" s="92">
        <v>0</v>
      </c>
      <c r="X329" s="92">
        <v>0</v>
      </c>
      <c r="Y329" s="92">
        <v>20979.457586002329</v>
      </c>
      <c r="Z329" s="92">
        <v>391.93672644953654</v>
      </c>
      <c r="AA329" s="92">
        <v>0</v>
      </c>
      <c r="AB329" s="92">
        <v>0.44113379999999974</v>
      </c>
      <c r="AC329" s="93">
        <v>277.90155582388519</v>
      </c>
      <c r="AD329" s="92">
        <v>0.63046644506022009</v>
      </c>
      <c r="AE329" s="92">
        <v>0</v>
      </c>
      <c r="AF329" s="92">
        <v>0</v>
      </c>
      <c r="AG329" s="92">
        <v>277.27108937882485</v>
      </c>
      <c r="AH329" s="92">
        <v>0</v>
      </c>
      <c r="AI329" s="95">
        <f t="shared" si="121"/>
        <v>22259.970202128323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169.65138280653815</v>
      </c>
      <c r="C330" s="46">
        <v>217.19751698949986</v>
      </c>
      <c r="D330" s="46">
        <v>90.398084998569018</v>
      </c>
      <c r="E330" s="46">
        <v>15387.465638628084</v>
      </c>
      <c r="F330" s="236"/>
      <c r="G330" s="46">
        <v>1319.4569026095437</v>
      </c>
      <c r="H330" s="47">
        <v>0</v>
      </c>
      <c r="I330" s="48">
        <f t="shared" si="119"/>
        <v>17184.169526032234</v>
      </c>
      <c r="J330" s="1"/>
      <c r="K330" s="49" t="s">
        <v>27</v>
      </c>
      <c r="L330" s="50">
        <v>169.65138280653815</v>
      </c>
      <c r="M330" s="50">
        <v>217.19751698949986</v>
      </c>
      <c r="N330" s="50">
        <v>90.398084998569018</v>
      </c>
      <c r="O330" s="50">
        <v>15387.465638628084</v>
      </c>
      <c r="P330" s="50">
        <v>0</v>
      </c>
      <c r="Q330" s="50">
        <v>1319.4569026095437</v>
      </c>
      <c r="R330" s="51">
        <v>0</v>
      </c>
      <c r="S330" s="52">
        <f t="shared" si="120"/>
        <v>17184.169526032234</v>
      </c>
      <c r="U330" s="96" t="s">
        <v>27</v>
      </c>
      <c r="V330" s="97">
        <v>13.253780322604923</v>
      </c>
      <c r="W330" s="97">
        <v>112.46010452038531</v>
      </c>
      <c r="X330" s="97">
        <v>1319.4569026095437</v>
      </c>
      <c r="Y330" s="97">
        <v>217.19751698949986</v>
      </c>
      <c r="Z330" s="97">
        <v>64.095856672735891</v>
      </c>
      <c r="AA330" s="97">
        <v>15368.325681655842</v>
      </c>
      <c r="AB330" s="97">
        <v>0</v>
      </c>
      <c r="AC330" s="98">
        <v>89.379683261624805</v>
      </c>
      <c r="AD330" s="97">
        <v>43.937497963547955</v>
      </c>
      <c r="AE330" s="97">
        <v>19.139956972243727</v>
      </c>
      <c r="AF330" s="97">
        <v>0</v>
      </c>
      <c r="AG330" s="97">
        <v>26.302228325833152</v>
      </c>
      <c r="AH330" s="97">
        <v>0</v>
      </c>
      <c r="AI330" s="99">
        <f t="shared" si="121"/>
        <v>17184.169526032238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1069.7842942071452</v>
      </c>
      <c r="C331" s="43">
        <v>0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1069.7842942071452</v>
      </c>
      <c r="J331" s="1"/>
      <c r="K331" s="54" t="s">
        <v>26</v>
      </c>
      <c r="L331" s="43">
        <v>1069.7842942071452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1069.7842942071452</v>
      </c>
      <c r="U331" s="100" t="s">
        <v>26</v>
      </c>
      <c r="V331" s="92">
        <v>1066.2213112408958</v>
      </c>
      <c r="W331" s="92">
        <v>0</v>
      </c>
      <c r="X331" s="92">
        <v>0</v>
      </c>
      <c r="Y331" s="92">
        <v>0</v>
      </c>
      <c r="Z331" s="92">
        <v>0</v>
      </c>
      <c r="AA331" s="92">
        <v>0</v>
      </c>
      <c r="AB331" s="92">
        <v>0</v>
      </c>
      <c r="AC331" s="93">
        <v>3.5629829662494452</v>
      </c>
      <c r="AD331" s="92">
        <v>3.5629829662494452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1069.7842942071452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0</v>
      </c>
      <c r="J332" s="1"/>
      <c r="K332" s="49" t="s">
        <v>23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0</v>
      </c>
      <c r="U332" s="96" t="s">
        <v>62</v>
      </c>
      <c r="V332" s="97">
        <v>0</v>
      </c>
      <c r="W332" s="97">
        <v>0</v>
      </c>
      <c r="X332" s="97">
        <v>0</v>
      </c>
      <c r="Y332" s="97">
        <v>0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0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3561.8935964150655</v>
      </c>
      <c r="C333" s="43">
        <v>19114.30999386184</v>
      </c>
      <c r="D333" s="43">
        <v>0</v>
      </c>
      <c r="E333" s="43">
        <v>1187.2978654716887</v>
      </c>
      <c r="F333" s="236"/>
      <c r="G333" s="43">
        <v>0</v>
      </c>
      <c r="H333" s="53">
        <v>0</v>
      </c>
      <c r="I333" s="41">
        <f t="shared" si="119"/>
        <v>23863.501455748596</v>
      </c>
      <c r="J333" s="1"/>
      <c r="K333" s="54" t="s">
        <v>24</v>
      </c>
      <c r="L333" s="43">
        <v>3561.8935964150655</v>
      </c>
      <c r="M333" s="43">
        <v>19114.30999386184</v>
      </c>
      <c r="N333" s="43">
        <v>0</v>
      </c>
      <c r="O333" s="43">
        <v>1187.2978654716887</v>
      </c>
      <c r="P333" s="43">
        <v>16.686473963842914</v>
      </c>
      <c r="Q333" s="43">
        <v>0</v>
      </c>
      <c r="R333" s="44">
        <v>0</v>
      </c>
      <c r="S333" s="45">
        <f t="shared" si="120"/>
        <v>23880.18792971244</v>
      </c>
      <c r="U333" s="100" t="s">
        <v>24</v>
      </c>
      <c r="V333" s="92">
        <v>3561.8935964150655</v>
      </c>
      <c r="W333" s="92">
        <v>0</v>
      </c>
      <c r="X333" s="92">
        <v>0</v>
      </c>
      <c r="Y333" s="92">
        <v>19114.30999386184</v>
      </c>
      <c r="Z333" s="92">
        <v>0</v>
      </c>
      <c r="AA333" s="92">
        <v>0</v>
      </c>
      <c r="AB333" s="92">
        <v>16.686473963842914</v>
      </c>
      <c r="AC333" s="93">
        <v>1187.2978654716887</v>
      </c>
      <c r="AD333" s="92">
        <v>0</v>
      </c>
      <c r="AE333" s="92">
        <v>0</v>
      </c>
      <c r="AF333" s="92">
        <v>0</v>
      </c>
      <c r="AG333" s="92">
        <v>0</v>
      </c>
      <c r="AH333" s="92">
        <v>1187.2978654716887</v>
      </c>
      <c r="AI333" s="95">
        <f t="shared" si="121"/>
        <v>23880.18792971244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0.50768317160830789</v>
      </c>
      <c r="C334" s="46">
        <v>27.331026200152266</v>
      </c>
      <c r="D334" s="46">
        <v>8.509309088726857</v>
      </c>
      <c r="E334" s="46">
        <v>0</v>
      </c>
      <c r="F334" s="236"/>
      <c r="G334" s="46">
        <v>0</v>
      </c>
      <c r="H334" s="47">
        <v>0</v>
      </c>
      <c r="I334" s="48">
        <f t="shared" si="119"/>
        <v>36.348018460487431</v>
      </c>
      <c r="J334" s="1"/>
      <c r="K334" s="49" t="s">
        <v>22</v>
      </c>
      <c r="L334" s="50">
        <v>0.50768317160830789</v>
      </c>
      <c r="M334" s="50">
        <v>27.331026200152266</v>
      </c>
      <c r="N334" s="50">
        <v>8.509309088726857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36.348018460487431</v>
      </c>
      <c r="U334" s="96" t="s">
        <v>63</v>
      </c>
      <c r="V334" s="97">
        <v>0.50768317160830789</v>
      </c>
      <c r="W334" s="97">
        <v>0</v>
      </c>
      <c r="X334" s="97">
        <v>0</v>
      </c>
      <c r="Y334" s="97">
        <v>27.331026200152266</v>
      </c>
      <c r="Z334" s="97">
        <v>8.509309088726857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36.348018460487431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2.6208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2.6208</v>
      </c>
      <c r="J335" s="1"/>
      <c r="K335" s="55" t="s">
        <v>66</v>
      </c>
      <c r="L335" s="43">
        <v>2.6208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2.6208</v>
      </c>
      <c r="U335" s="101" t="s">
        <v>64</v>
      </c>
      <c r="V335" s="92">
        <v>2.6208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2.6208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2.6208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2.6208</v>
      </c>
      <c r="J336" s="1"/>
      <c r="K336" s="59" t="s">
        <v>25</v>
      </c>
      <c r="L336" s="60">
        <v>2.6208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2.6208</v>
      </c>
      <c r="U336" s="102" t="s">
        <v>68</v>
      </c>
      <c r="V336" s="103">
        <v>2.6208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2.6208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5492.4999753673792</v>
      </c>
      <c r="C340" s="75">
        <f t="shared" ref="C340:H340" si="123">SUM(C319:C335)</f>
        <v>43619.306072167958</v>
      </c>
      <c r="D340" s="75">
        <f t="shared" si="123"/>
        <v>786.26614940589445</v>
      </c>
      <c r="E340" s="75">
        <f t="shared" si="123"/>
        <v>16594.725256025635</v>
      </c>
      <c r="F340" s="75">
        <f t="shared" si="123"/>
        <v>0</v>
      </c>
      <c r="G340" s="75">
        <f t="shared" si="123"/>
        <v>1319.4569026095437</v>
      </c>
      <c r="H340" s="76">
        <f t="shared" si="123"/>
        <v>0</v>
      </c>
      <c r="I340" s="41">
        <f t="shared" si="119"/>
        <v>67812.254355576399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5492.4999753673792</v>
      </c>
      <c r="M340" s="75">
        <f t="shared" ref="M340:R340" si="124">SUM(M319:M335)</f>
        <v>43619.306072167958</v>
      </c>
      <c r="N340" s="75">
        <f t="shared" si="124"/>
        <v>786.26614940589445</v>
      </c>
      <c r="O340" s="75">
        <f t="shared" si="124"/>
        <v>16594.725256025635</v>
      </c>
      <c r="P340" s="75">
        <f t="shared" si="124"/>
        <v>361.72511131835296</v>
      </c>
      <c r="Q340" s="75">
        <f t="shared" si="124"/>
        <v>1319.4569026095437</v>
      </c>
      <c r="R340" s="76">
        <f t="shared" si="124"/>
        <v>0</v>
      </c>
      <c r="S340" s="78">
        <f t="shared" si="120"/>
        <v>68173.979466894758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5327.477971980572</v>
      </c>
      <c r="W340" s="111">
        <f t="shared" ref="W340:AH340" si="125">SUM(W319:W335)</f>
        <v>116.88929955254594</v>
      </c>
      <c r="X340" s="111">
        <f t="shared" si="125"/>
        <v>1319.4569026095437</v>
      </c>
      <c r="Y340" s="111">
        <f t="shared" si="125"/>
        <v>43619.306072167958</v>
      </c>
      <c r="Z340" s="111">
        <f t="shared" si="125"/>
        <v>482.63642488485317</v>
      </c>
      <c r="AA340" s="111">
        <f t="shared" si="125"/>
        <v>15370.482541836305</v>
      </c>
      <c r="AB340" s="111">
        <f t="shared" si="125"/>
        <v>361.72511131835296</v>
      </c>
      <c r="AC340" s="111">
        <f t="shared" si="125"/>
        <v>1576.0051425446327</v>
      </c>
      <c r="AD340" s="112">
        <f t="shared" si="125"/>
        <v>48.132703834261164</v>
      </c>
      <c r="AE340" s="112">
        <f t="shared" si="125"/>
        <v>19.139956972243727</v>
      </c>
      <c r="AF340" s="112">
        <f t="shared" si="125"/>
        <v>0</v>
      </c>
      <c r="AG340" s="112">
        <f t="shared" si="125"/>
        <v>303.62972452104128</v>
      </c>
      <c r="AH340" s="112">
        <f t="shared" si="125"/>
        <v>1205.1027572170865</v>
      </c>
      <c r="AI340" s="113">
        <f t="shared" si="121"/>
        <v>68173.979466894772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8.099568474109746E-2</v>
      </c>
      <c r="C341" s="114">
        <f t="shared" ref="C341:I341" si="126">C340/$I340</f>
        <v>0.6432363366575059</v>
      </c>
      <c r="D341" s="114">
        <f t="shared" si="126"/>
        <v>1.1594750194899507E-2</v>
      </c>
      <c r="E341" s="114">
        <f t="shared" si="126"/>
        <v>0.24471572894495583</v>
      </c>
      <c r="F341" s="114">
        <f t="shared" si="126"/>
        <v>0</v>
      </c>
      <c r="G341" s="114">
        <f t="shared" si="126"/>
        <v>1.945749946154151E-2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8.0565928794497518E-2</v>
      </c>
      <c r="M341" s="82">
        <f t="shared" ref="M341:S341" si="127">M340/$S340</f>
        <v>0.63982338149043305</v>
      </c>
      <c r="N341" s="82">
        <f t="shared" si="127"/>
        <v>1.1533229474857116E-2</v>
      </c>
      <c r="O341" s="82">
        <f t="shared" si="127"/>
        <v>0.24341728890982553</v>
      </c>
      <c r="P341" s="82">
        <f t="shared" si="127"/>
        <v>5.3059116417577832E-3</v>
      </c>
      <c r="Q341" s="82">
        <f t="shared" si="127"/>
        <v>1.9354259688629021E-2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7.8562171728515581E-2</v>
      </c>
      <c r="W341" s="118">
        <f t="shared" ref="W341:AC341" si="128">W340/$I340</f>
        <v>1.7237194171370854E-3</v>
      </c>
      <c r="X341" s="118">
        <f t="shared" si="128"/>
        <v>1.945749946154151E-2</v>
      </c>
      <c r="Y341" s="118">
        <f t="shared" si="128"/>
        <v>0.6432363366575059</v>
      </c>
      <c r="Z341" s="118">
        <f t="shared" si="128"/>
        <v>7.1172449503614623E-3</v>
      </c>
      <c r="AA341" s="118">
        <f t="shared" si="128"/>
        <v>0.22666231476748341</v>
      </c>
      <c r="AB341" s="118">
        <f t="shared" si="128"/>
        <v>5.334214512640034E-3</v>
      </c>
      <c r="AC341" s="118">
        <f t="shared" si="128"/>
        <v>2.3240713017455276E-2</v>
      </c>
      <c r="AD341" s="118">
        <f t="shared" ref="AD341:AH341" si="129">AD340/$AI340</f>
        <v>7.0602749334347373E-4</v>
      </c>
      <c r="AE341" s="118">
        <f t="shared" si="129"/>
        <v>2.80751646330666E-4</v>
      </c>
      <c r="AF341" s="118">
        <f t="shared" si="129"/>
        <v>0</v>
      </c>
      <c r="AG341" s="118">
        <f t="shared" si="129"/>
        <v>4.4537479973350185E-3</v>
      </c>
      <c r="AH341" s="118">
        <f t="shared" si="129"/>
        <v>1.7676872710684043E-2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0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0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120.97946572776836</v>
      </c>
      <c r="C349" s="43">
        <v>88.037770495368889</v>
      </c>
      <c r="D349" s="43">
        <v>58.056879970614311</v>
      </c>
      <c r="E349" s="43">
        <v>0</v>
      </c>
      <c r="F349" s="236"/>
      <c r="G349" s="43">
        <v>0</v>
      </c>
      <c r="H349" s="53">
        <v>0</v>
      </c>
      <c r="I349" s="41">
        <f t="shared" si="130"/>
        <v>267.07411619375154</v>
      </c>
      <c r="J349" s="1"/>
      <c r="K349" s="54" t="s">
        <v>16</v>
      </c>
      <c r="L349" s="43">
        <v>120.97946572776836</v>
      </c>
      <c r="M349" s="43">
        <v>88.037770495368889</v>
      </c>
      <c r="N349" s="43">
        <v>58.056879970614311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267.07411619375154</v>
      </c>
      <c r="U349" s="100" t="s">
        <v>16</v>
      </c>
      <c r="V349" s="92">
        <v>120.97946572776836</v>
      </c>
      <c r="W349" s="92">
        <v>0</v>
      </c>
      <c r="X349" s="92">
        <v>0</v>
      </c>
      <c r="Y349" s="92">
        <v>88.037770495368889</v>
      </c>
      <c r="Z349" s="92">
        <v>51.019682398418638</v>
      </c>
      <c r="AA349" s="92">
        <v>0</v>
      </c>
      <c r="AB349" s="92">
        <v>0</v>
      </c>
      <c r="AC349" s="93">
        <v>7.0371975721956739</v>
      </c>
      <c r="AD349" s="94">
        <v>0</v>
      </c>
      <c r="AE349" s="94">
        <v>0</v>
      </c>
      <c r="AF349" s="94">
        <v>0</v>
      </c>
      <c r="AG349" s="94">
        <v>7.0371975721956739</v>
      </c>
      <c r="AH349" s="94">
        <v>0</v>
      </c>
      <c r="AI349" s="95">
        <f t="shared" si="132"/>
        <v>267.07411619375154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40.203623400846013</v>
      </c>
      <c r="C350" s="46">
        <v>0</v>
      </c>
      <c r="D350" s="46">
        <v>90.346884909439552</v>
      </c>
      <c r="E350" s="46">
        <v>7.6797758911434837</v>
      </c>
      <c r="F350" s="236"/>
      <c r="G350" s="46">
        <v>0</v>
      </c>
      <c r="H350" s="47">
        <v>0</v>
      </c>
      <c r="I350" s="48">
        <f t="shared" si="130"/>
        <v>138.23028420142907</v>
      </c>
      <c r="J350" s="1"/>
      <c r="K350" s="49" t="s">
        <v>15</v>
      </c>
      <c r="L350" s="50">
        <v>40.203623400846013</v>
      </c>
      <c r="M350" s="50">
        <v>0</v>
      </c>
      <c r="N350" s="50">
        <v>90.346884909439552</v>
      </c>
      <c r="O350" s="50">
        <v>7.6797758911434837</v>
      </c>
      <c r="P350" s="50">
        <v>0</v>
      </c>
      <c r="Q350" s="50">
        <v>0</v>
      </c>
      <c r="R350" s="51">
        <v>0</v>
      </c>
      <c r="S350" s="52">
        <f t="shared" si="131"/>
        <v>138.23028420142907</v>
      </c>
      <c r="U350" s="96" t="s">
        <v>59</v>
      </c>
      <c r="V350" s="97">
        <v>39.77700705310869</v>
      </c>
      <c r="W350" s="97">
        <v>0</v>
      </c>
      <c r="X350" s="97">
        <v>0</v>
      </c>
      <c r="Y350" s="97">
        <v>0</v>
      </c>
      <c r="Z350" s="97">
        <v>0</v>
      </c>
      <c r="AA350" s="97">
        <v>7.068096490223529</v>
      </c>
      <c r="AB350" s="97">
        <v>0</v>
      </c>
      <c r="AC350" s="98">
        <v>91.3851806580968</v>
      </c>
      <c r="AD350" s="97">
        <v>0.42661634773731788</v>
      </c>
      <c r="AE350" s="97">
        <v>0</v>
      </c>
      <c r="AF350" s="97">
        <v>0</v>
      </c>
      <c r="AG350" s="97">
        <v>90.346884909439552</v>
      </c>
      <c r="AH350" s="97">
        <v>0.61167940091995454</v>
      </c>
      <c r="AI350" s="99">
        <f t="shared" si="132"/>
        <v>138.23028420142901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3.8223195823114882</v>
      </c>
      <c r="E351" s="43">
        <v>36.874375747896003</v>
      </c>
      <c r="F351" s="236"/>
      <c r="G351" s="43">
        <v>0</v>
      </c>
      <c r="H351" s="53">
        <v>0</v>
      </c>
      <c r="I351" s="41">
        <f t="shared" si="130"/>
        <v>40.69669533020749</v>
      </c>
      <c r="J351" s="1"/>
      <c r="K351" s="54" t="s">
        <v>60</v>
      </c>
      <c r="L351" s="43">
        <v>0</v>
      </c>
      <c r="M351" s="43">
        <v>0</v>
      </c>
      <c r="N351" s="43">
        <v>3.8223195823114882</v>
      </c>
      <c r="O351" s="43">
        <v>36.874375747896003</v>
      </c>
      <c r="P351" s="43">
        <v>2379.1425412439903</v>
      </c>
      <c r="Q351" s="43">
        <v>0</v>
      </c>
      <c r="R351" s="44">
        <v>0</v>
      </c>
      <c r="S351" s="45">
        <f t="shared" si="131"/>
        <v>2419.8392365741979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0</v>
      </c>
      <c r="AB351" s="92">
        <v>2379.1425412439903</v>
      </c>
      <c r="AC351" s="93">
        <v>40.69669533020749</v>
      </c>
      <c r="AD351" s="92">
        <v>0</v>
      </c>
      <c r="AE351" s="92">
        <v>0</v>
      </c>
      <c r="AF351" s="92">
        <v>0</v>
      </c>
      <c r="AG351" s="92">
        <v>3.8223195823114882</v>
      </c>
      <c r="AH351" s="92">
        <v>36.874375747896003</v>
      </c>
      <c r="AI351" s="95">
        <f t="shared" si="132"/>
        <v>2419.8392365741979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31.910077366808736</v>
      </c>
      <c r="Q352" s="50">
        <v>0</v>
      </c>
      <c r="R352" s="51">
        <v>0</v>
      </c>
      <c r="S352" s="52">
        <f t="shared" si="131"/>
        <v>31.910077366808736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31.910077366808736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31.910077366808736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94.35706247408595</v>
      </c>
      <c r="D354" s="46">
        <v>0</v>
      </c>
      <c r="E354" s="46">
        <v>0</v>
      </c>
      <c r="F354" s="236"/>
      <c r="G354" s="46">
        <v>0</v>
      </c>
      <c r="H354" s="47">
        <v>0</v>
      </c>
      <c r="I354" s="48">
        <f t="shared" si="130"/>
        <v>94.35706247408595</v>
      </c>
      <c r="J354" s="1"/>
      <c r="K354" s="49" t="s">
        <v>17</v>
      </c>
      <c r="L354" s="50">
        <v>0</v>
      </c>
      <c r="M354" s="50">
        <v>94.35706247408595</v>
      </c>
      <c r="N354" s="50">
        <v>0</v>
      </c>
      <c r="O354" s="50">
        <v>0</v>
      </c>
      <c r="P354" s="50">
        <v>15.538606956323115</v>
      </c>
      <c r="Q354" s="50">
        <v>0</v>
      </c>
      <c r="R354" s="51">
        <v>0</v>
      </c>
      <c r="S354" s="52">
        <f t="shared" si="131"/>
        <v>109.89566943040907</v>
      </c>
      <c r="U354" s="96" t="s">
        <v>17</v>
      </c>
      <c r="V354" s="97">
        <v>0</v>
      </c>
      <c r="W354" s="97">
        <v>0</v>
      </c>
      <c r="X354" s="97">
        <v>0</v>
      </c>
      <c r="Y354" s="97">
        <v>94.35706247408595</v>
      </c>
      <c r="Z354" s="97">
        <v>0</v>
      </c>
      <c r="AA354" s="97">
        <v>0</v>
      </c>
      <c r="AB354" s="97">
        <v>15.538606956323115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109.89566943040907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114.69754277587936</v>
      </c>
      <c r="C355" s="43">
        <v>703.88564452923777</v>
      </c>
      <c r="D355" s="43">
        <v>1845.1000161978784</v>
      </c>
      <c r="E355" s="43">
        <v>0</v>
      </c>
      <c r="F355" s="236"/>
      <c r="G355" s="43">
        <v>0</v>
      </c>
      <c r="H355" s="53">
        <v>0</v>
      </c>
      <c r="I355" s="41">
        <f t="shared" si="130"/>
        <v>2663.6832035029956</v>
      </c>
      <c r="J355" s="1"/>
      <c r="K355" s="54" t="s">
        <v>19</v>
      </c>
      <c r="L355" s="43">
        <v>114.69754277587936</v>
      </c>
      <c r="M355" s="43">
        <v>703.88564452923777</v>
      </c>
      <c r="N355" s="43">
        <v>1845.1000161978784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2663.6832035029956</v>
      </c>
      <c r="U355" s="100" t="s">
        <v>89</v>
      </c>
      <c r="V355" s="92">
        <v>114.69754277587936</v>
      </c>
      <c r="W355" s="92">
        <v>0</v>
      </c>
      <c r="X355" s="92">
        <v>0</v>
      </c>
      <c r="Y355" s="92">
        <v>703.88564452923777</v>
      </c>
      <c r="Z355" s="92">
        <v>1845.1000161978784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2663.6832035029956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120.38388446772396</v>
      </c>
      <c r="C356" s="46">
        <v>54.816436308962011</v>
      </c>
      <c r="D356" s="46">
        <v>112.87031032627554</v>
      </c>
      <c r="E356" s="46">
        <v>6007.1020016934845</v>
      </c>
      <c r="F356" s="236"/>
      <c r="G356" s="46">
        <v>201.14373046702818</v>
      </c>
      <c r="H356" s="47">
        <v>0</v>
      </c>
      <c r="I356" s="48">
        <f t="shared" si="130"/>
        <v>6496.3163632634742</v>
      </c>
      <c r="J356" s="1"/>
      <c r="K356" s="49" t="s">
        <v>27</v>
      </c>
      <c r="L356" s="50">
        <v>120.38388446772396</v>
      </c>
      <c r="M356" s="50">
        <v>54.816436308962011</v>
      </c>
      <c r="N356" s="50">
        <v>112.87031032627554</v>
      </c>
      <c r="O356" s="50">
        <v>6007.1020016934845</v>
      </c>
      <c r="P356" s="50">
        <v>22.460616708332719</v>
      </c>
      <c r="Q356" s="50">
        <v>201.14373046702818</v>
      </c>
      <c r="R356" s="51">
        <v>0</v>
      </c>
      <c r="S356" s="52">
        <f t="shared" si="131"/>
        <v>6518.7769799718071</v>
      </c>
      <c r="U356" s="96" t="s">
        <v>27</v>
      </c>
      <c r="V356" s="97">
        <v>27.391886137577359</v>
      </c>
      <c r="W356" s="97">
        <v>85.150006155860495</v>
      </c>
      <c r="X356" s="97">
        <v>201.14373046702818</v>
      </c>
      <c r="Y356" s="97">
        <v>54.816436308962011</v>
      </c>
      <c r="Z356" s="97">
        <v>92.825138981564123</v>
      </c>
      <c r="AA356" s="97">
        <v>5995.9612413182394</v>
      </c>
      <c r="AB356" s="97">
        <v>22.460616708332719</v>
      </c>
      <c r="AC356" s="98">
        <v>39.027923894241525</v>
      </c>
      <c r="AD356" s="97">
        <v>7.8419921742860934</v>
      </c>
      <c r="AE356" s="97">
        <v>0.46348541944800564</v>
      </c>
      <c r="AF356" s="97">
        <v>0</v>
      </c>
      <c r="AG356" s="97">
        <v>20.045171344711388</v>
      </c>
      <c r="AH356" s="97">
        <v>10.677274955796033</v>
      </c>
      <c r="AI356" s="99">
        <f t="shared" si="132"/>
        <v>6518.7769799718053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200.97324961015192</v>
      </c>
      <c r="C357" s="43">
        <v>0</v>
      </c>
      <c r="D357" s="43">
        <v>2443.673133861711</v>
      </c>
      <c r="E357" s="43">
        <v>0</v>
      </c>
      <c r="F357" s="236"/>
      <c r="G357" s="43">
        <v>0</v>
      </c>
      <c r="H357" s="53">
        <v>0</v>
      </c>
      <c r="I357" s="41">
        <f t="shared" si="130"/>
        <v>2644.6463834718629</v>
      </c>
      <c r="J357" s="1"/>
      <c r="K357" s="54" t="s">
        <v>26</v>
      </c>
      <c r="L357" s="43">
        <v>200.97324961015192</v>
      </c>
      <c r="M357" s="43">
        <v>0</v>
      </c>
      <c r="N357" s="43">
        <v>2443.673133861711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2644.6463834718629</v>
      </c>
      <c r="U357" s="100" t="s">
        <v>26</v>
      </c>
      <c r="V357" s="92">
        <v>200.97324961015192</v>
      </c>
      <c r="W357" s="92">
        <v>0</v>
      </c>
      <c r="X357" s="92">
        <v>0</v>
      </c>
      <c r="Y357" s="92">
        <v>0</v>
      </c>
      <c r="Z357" s="92">
        <v>62.682922647472367</v>
      </c>
      <c r="AA357" s="92">
        <v>0</v>
      </c>
      <c r="AB357" s="92">
        <v>0</v>
      </c>
      <c r="AC357" s="93">
        <v>2380.9902112142386</v>
      </c>
      <c r="AD357" s="92">
        <v>0</v>
      </c>
      <c r="AE357" s="92">
        <v>0</v>
      </c>
      <c r="AF357" s="92">
        <v>0</v>
      </c>
      <c r="AG357" s="92">
        <v>2380.9902112142386</v>
      </c>
      <c r="AH357" s="92">
        <v>0</v>
      </c>
      <c r="AI357" s="95">
        <f t="shared" si="132"/>
        <v>2644.6463834718629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60.574772051229544</v>
      </c>
      <c r="C358" s="46">
        <v>102.72731961265218</v>
      </c>
      <c r="D358" s="46">
        <v>187.34465582854497</v>
      </c>
      <c r="E358" s="46">
        <v>0</v>
      </c>
      <c r="F358" s="236"/>
      <c r="G358" s="46">
        <v>0</v>
      </c>
      <c r="H358" s="47">
        <v>0</v>
      </c>
      <c r="I358" s="48">
        <f t="shared" si="130"/>
        <v>350.6467474924267</v>
      </c>
      <c r="J358" s="1"/>
      <c r="K358" s="49" t="s">
        <v>23</v>
      </c>
      <c r="L358" s="50">
        <v>60.574772051229544</v>
      </c>
      <c r="M358" s="50">
        <v>102.72731961265218</v>
      </c>
      <c r="N358" s="50">
        <v>187.34465582854497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350.6467474924267</v>
      </c>
      <c r="U358" s="96" t="s">
        <v>62</v>
      </c>
      <c r="V358" s="97">
        <v>60.574772051229544</v>
      </c>
      <c r="W358" s="97">
        <v>0</v>
      </c>
      <c r="X358" s="97">
        <v>0</v>
      </c>
      <c r="Y358" s="97">
        <v>102.72731961265218</v>
      </c>
      <c r="Z358" s="97">
        <v>187.34465582854497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350.6467474924267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1385.1655680831041</v>
      </c>
      <c r="C359" s="43">
        <v>8509.6920991014922</v>
      </c>
      <c r="D359" s="43">
        <v>4614.1379018244661</v>
      </c>
      <c r="E359" s="43">
        <v>98.973462111625182</v>
      </c>
      <c r="F359" s="236"/>
      <c r="G359" s="43">
        <v>0</v>
      </c>
      <c r="H359" s="53">
        <v>0</v>
      </c>
      <c r="I359" s="41">
        <f t="shared" si="130"/>
        <v>14607.969031120689</v>
      </c>
      <c r="J359" s="1"/>
      <c r="K359" s="54" t="s">
        <v>24</v>
      </c>
      <c r="L359" s="43">
        <v>1385.1655680831041</v>
      </c>
      <c r="M359" s="43">
        <v>8509.6920991014922</v>
      </c>
      <c r="N359" s="43">
        <v>4614.1379018244661</v>
      </c>
      <c r="O359" s="43">
        <v>98.973462111625182</v>
      </c>
      <c r="P359" s="43">
        <v>132.38127390673463</v>
      </c>
      <c r="Q359" s="43">
        <v>0</v>
      </c>
      <c r="R359" s="44">
        <v>0</v>
      </c>
      <c r="S359" s="45">
        <f t="shared" si="131"/>
        <v>14740.350305027423</v>
      </c>
      <c r="U359" s="100" t="s">
        <v>24</v>
      </c>
      <c r="V359" s="92">
        <v>1385.1655680831041</v>
      </c>
      <c r="W359" s="92">
        <v>0</v>
      </c>
      <c r="X359" s="92">
        <v>0</v>
      </c>
      <c r="Y359" s="92">
        <v>8509.6920991014922</v>
      </c>
      <c r="Z359" s="92">
        <v>2997.9564991182524</v>
      </c>
      <c r="AA359" s="92">
        <v>0</v>
      </c>
      <c r="AB359" s="92">
        <v>132.38127390673463</v>
      </c>
      <c r="AC359" s="93">
        <v>1715.1548648178391</v>
      </c>
      <c r="AD359" s="92">
        <v>0</v>
      </c>
      <c r="AE359" s="92">
        <v>0</v>
      </c>
      <c r="AF359" s="92">
        <v>0</v>
      </c>
      <c r="AG359" s="92">
        <v>1616.1814027062137</v>
      </c>
      <c r="AH359" s="92">
        <v>98.973462111625182</v>
      </c>
      <c r="AI359" s="95">
        <f t="shared" si="132"/>
        <v>14740.350305027423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10.542225754559576</v>
      </c>
      <c r="C360" s="46">
        <v>567.53870212599475</v>
      </c>
      <c r="D360" s="46">
        <v>176.69889893040556</v>
      </c>
      <c r="E360" s="46">
        <v>0</v>
      </c>
      <c r="F360" s="236"/>
      <c r="G360" s="46">
        <v>0</v>
      </c>
      <c r="H360" s="47">
        <v>0</v>
      </c>
      <c r="I360" s="48">
        <f t="shared" si="130"/>
        <v>754.77982681095989</v>
      </c>
      <c r="J360" s="1"/>
      <c r="K360" s="49" t="s">
        <v>22</v>
      </c>
      <c r="L360" s="50">
        <v>10.542225754559576</v>
      </c>
      <c r="M360" s="50">
        <v>567.53870212599475</v>
      </c>
      <c r="N360" s="50">
        <v>176.69889893040556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754.77982681095989</v>
      </c>
      <c r="U360" s="96" t="s">
        <v>63</v>
      </c>
      <c r="V360" s="97">
        <v>10.542225754559576</v>
      </c>
      <c r="W360" s="97">
        <v>0</v>
      </c>
      <c r="X360" s="97">
        <v>0</v>
      </c>
      <c r="Y360" s="97">
        <v>567.53870212599475</v>
      </c>
      <c r="Z360" s="97">
        <v>176.69889893040556</v>
      </c>
      <c r="AA360" s="97">
        <v>0</v>
      </c>
      <c r="AB360" s="97">
        <v>0</v>
      </c>
      <c r="AC360" s="98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9">
        <f t="shared" si="132"/>
        <v>754.77982681095989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0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2053.5203318712629</v>
      </c>
      <c r="C366" s="75">
        <f t="shared" ref="C366:H366" si="134">SUM(C345:C361)</f>
        <v>10121.055034647792</v>
      </c>
      <c r="D366" s="75">
        <f t="shared" si="134"/>
        <v>9532.0510014316478</v>
      </c>
      <c r="E366" s="75">
        <f t="shared" si="134"/>
        <v>6150.6296154441488</v>
      </c>
      <c r="F366" s="75">
        <f t="shared" si="134"/>
        <v>0</v>
      </c>
      <c r="G366" s="75">
        <f t="shared" si="134"/>
        <v>201.14373046702818</v>
      </c>
      <c r="H366" s="76">
        <f t="shared" si="134"/>
        <v>0</v>
      </c>
      <c r="I366" s="41">
        <f t="shared" si="130"/>
        <v>28058.39971386188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2053.5203318712629</v>
      </c>
      <c r="M366" s="75">
        <f t="shared" ref="M366:R366" si="135">SUM(M345:M361)</f>
        <v>10121.055034647792</v>
      </c>
      <c r="N366" s="75">
        <f t="shared" si="135"/>
        <v>9532.0510014316478</v>
      </c>
      <c r="O366" s="75">
        <f t="shared" si="135"/>
        <v>6150.6296154441488</v>
      </c>
      <c r="P366" s="75">
        <f t="shared" si="135"/>
        <v>2581.4331161821897</v>
      </c>
      <c r="Q366" s="75">
        <f t="shared" si="135"/>
        <v>201.14373046702818</v>
      </c>
      <c r="R366" s="76">
        <f t="shared" si="135"/>
        <v>0</v>
      </c>
      <c r="S366" s="78">
        <f t="shared" si="131"/>
        <v>30639.83283004407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1960.1017171933788</v>
      </c>
      <c r="W366" s="111">
        <f t="shared" ref="W366:AH366" si="136">SUM(W345:W361)</f>
        <v>85.150006155860495</v>
      </c>
      <c r="X366" s="111">
        <f t="shared" si="136"/>
        <v>201.14373046702818</v>
      </c>
      <c r="Y366" s="111">
        <f t="shared" si="136"/>
        <v>10121.055034647792</v>
      </c>
      <c r="Z366" s="111">
        <f t="shared" si="136"/>
        <v>5413.6278141025368</v>
      </c>
      <c r="AA366" s="111">
        <f t="shared" si="136"/>
        <v>6003.0293378084634</v>
      </c>
      <c r="AB366" s="111">
        <f t="shared" si="136"/>
        <v>2581.4331161821897</v>
      </c>
      <c r="AC366" s="111">
        <f t="shared" si="136"/>
        <v>4274.2920734868185</v>
      </c>
      <c r="AD366" s="112">
        <f t="shared" si="136"/>
        <v>8.2686085220234116</v>
      </c>
      <c r="AE366" s="112">
        <f t="shared" si="136"/>
        <v>0.46348541944800564</v>
      </c>
      <c r="AF366" s="112">
        <f t="shared" si="136"/>
        <v>0</v>
      </c>
      <c r="AG366" s="112">
        <f t="shared" si="136"/>
        <v>4118.4231873291101</v>
      </c>
      <c r="AH366" s="112">
        <f t="shared" si="136"/>
        <v>147.13679221623715</v>
      </c>
      <c r="AI366" s="113">
        <f t="shared" si="132"/>
        <v>30639.83283004407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7.318736466844003E-2</v>
      </c>
      <c r="C367" s="114">
        <f t="shared" ref="C367:I367" si="137">C366/$I366</f>
        <v>0.3607139087710558</v>
      </c>
      <c r="D367" s="114">
        <f t="shared" si="137"/>
        <v>0.33972183369825132</v>
      </c>
      <c r="E367" s="114">
        <f t="shared" si="137"/>
        <v>0.21920814009950509</v>
      </c>
      <c r="F367" s="114">
        <f t="shared" si="137"/>
        <v>0</v>
      </c>
      <c r="G367" s="114">
        <f t="shared" si="137"/>
        <v>7.1687527627477552E-3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6.7021264223663501E-2</v>
      </c>
      <c r="M367" s="82">
        <f t="shared" ref="M367:S367" si="138">M366/$S366</f>
        <v>0.33032344173639</v>
      </c>
      <c r="N367" s="82">
        <f t="shared" si="138"/>
        <v>0.31109996762400538</v>
      </c>
      <c r="O367" s="82">
        <f t="shared" si="138"/>
        <v>0.20073965969595997</v>
      </c>
      <c r="P367" s="82">
        <f t="shared" si="138"/>
        <v>8.425088774149414E-2</v>
      </c>
      <c r="Q367" s="82">
        <f t="shared" si="138"/>
        <v>6.5647789784869679E-3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6.9857929788669185E-2</v>
      </c>
      <c r="W367" s="118">
        <f t="shared" ref="W367:AC367" si="139">W366/$I366</f>
        <v>3.0347420745379596E-3</v>
      </c>
      <c r="X367" s="118">
        <f t="shared" si="139"/>
        <v>7.1687527627477552E-3</v>
      </c>
      <c r="Y367" s="118">
        <f t="shared" si="139"/>
        <v>0.3607139087710558</v>
      </c>
      <c r="Z367" s="118">
        <f t="shared" si="139"/>
        <v>0.19294143177481379</v>
      </c>
      <c r="AA367" s="118">
        <f t="shared" si="139"/>
        <v>0.21394767338932544</v>
      </c>
      <c r="AB367" s="118">
        <f t="shared" si="139"/>
        <v>9.2002150604008501E-2</v>
      </c>
      <c r="AC367" s="118">
        <f t="shared" si="139"/>
        <v>0.15233556143885002</v>
      </c>
      <c r="AD367" s="118">
        <f t="shared" ref="AD367:AH367" si="140">AD366/$AI366</f>
        <v>2.6986467478097917E-4</v>
      </c>
      <c r="AE367" s="118">
        <f t="shared" si="140"/>
        <v>1.5126891260109366E-5</v>
      </c>
      <c r="AF367" s="118">
        <f t="shared" si="140"/>
        <v>0</v>
      </c>
      <c r="AG367" s="118">
        <f t="shared" si="140"/>
        <v>0.13441402275833456</v>
      </c>
      <c r="AH367" s="118">
        <f t="shared" si="140"/>
        <v>4.8021408286523454E-3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994.06004253092385</v>
      </c>
      <c r="C375" s="43">
        <v>1.3145708496811881</v>
      </c>
      <c r="D375" s="43">
        <v>1.3145708496811881</v>
      </c>
      <c r="E375" s="43">
        <v>0</v>
      </c>
      <c r="F375" s="236"/>
      <c r="G375" s="43">
        <v>0</v>
      </c>
      <c r="H375" s="53">
        <v>0</v>
      </c>
      <c r="I375" s="41">
        <f t="shared" si="141"/>
        <v>996.68918423028629</v>
      </c>
      <c r="J375" s="1"/>
      <c r="K375" s="54" t="s">
        <v>16</v>
      </c>
      <c r="L375" s="43">
        <v>994.06004253092385</v>
      </c>
      <c r="M375" s="43">
        <v>1.3145708496811881</v>
      </c>
      <c r="N375" s="43">
        <v>1.3145708496811881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996.68918423028629</v>
      </c>
      <c r="U375" s="100" t="s">
        <v>16</v>
      </c>
      <c r="V375" s="92">
        <v>994.06004253092385</v>
      </c>
      <c r="W375" s="92">
        <v>0</v>
      </c>
      <c r="X375" s="92">
        <v>0</v>
      </c>
      <c r="Y375" s="92">
        <v>1.3145708496811881</v>
      </c>
      <c r="Z375" s="92">
        <v>1.3145708496811881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996.68918423028629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766.87855779603115</v>
      </c>
      <c r="C376" s="46">
        <v>0.3785187125673446</v>
      </c>
      <c r="D376" s="46">
        <v>35.034371718780399</v>
      </c>
      <c r="E376" s="46">
        <v>21.514129575119263</v>
      </c>
      <c r="F376" s="236"/>
      <c r="G376" s="46">
        <v>0</v>
      </c>
      <c r="H376" s="47">
        <v>0</v>
      </c>
      <c r="I376" s="48">
        <f t="shared" si="141"/>
        <v>823.80557780249819</v>
      </c>
      <c r="J376" s="1"/>
      <c r="K376" s="49" t="s">
        <v>15</v>
      </c>
      <c r="L376" s="50">
        <v>766.87855779603115</v>
      </c>
      <c r="M376" s="50">
        <v>0.3785187125673446</v>
      </c>
      <c r="N376" s="50">
        <v>35.034371718780399</v>
      </c>
      <c r="O376" s="50">
        <v>21.514129575119263</v>
      </c>
      <c r="P376" s="50">
        <v>0</v>
      </c>
      <c r="Q376" s="50">
        <v>0</v>
      </c>
      <c r="R376" s="51">
        <v>0</v>
      </c>
      <c r="S376" s="52">
        <f t="shared" si="142"/>
        <v>823.80557780249819</v>
      </c>
      <c r="U376" s="96" t="s">
        <v>59</v>
      </c>
      <c r="V376" s="97">
        <v>763.89053412791077</v>
      </c>
      <c r="W376" s="97">
        <v>0.98414865267509599</v>
      </c>
      <c r="X376" s="97">
        <v>0</v>
      </c>
      <c r="Y376" s="97">
        <v>0.3785187125673446</v>
      </c>
      <c r="Z376" s="97">
        <v>35.034371718780399</v>
      </c>
      <c r="AA376" s="97">
        <v>20.717754853877068</v>
      </c>
      <c r="AB376" s="97">
        <v>0</v>
      </c>
      <c r="AC376" s="98">
        <v>2.8002497366873946</v>
      </c>
      <c r="AD376" s="97">
        <v>2.0038750154451983</v>
      </c>
      <c r="AE376" s="97">
        <v>0</v>
      </c>
      <c r="AF376" s="97">
        <v>0</v>
      </c>
      <c r="AG376" s="97">
        <v>0</v>
      </c>
      <c r="AH376" s="97">
        <v>0.79637472124219588</v>
      </c>
      <c r="AI376" s="99">
        <f t="shared" si="143"/>
        <v>823.80557780249819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12671.287330030907</v>
      </c>
      <c r="F377" s="236"/>
      <c r="G377" s="43">
        <v>0</v>
      </c>
      <c r="H377" s="53">
        <v>0</v>
      </c>
      <c r="I377" s="41">
        <f t="shared" si="141"/>
        <v>12671.287330030907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12671.287330030907</v>
      </c>
      <c r="P377" s="43">
        <v>8104.0185048229141</v>
      </c>
      <c r="Q377" s="43">
        <v>0</v>
      </c>
      <c r="R377" s="44">
        <v>0</v>
      </c>
      <c r="S377" s="45">
        <f t="shared" si="142"/>
        <v>20775.305834853822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7246.9218054668127</v>
      </c>
      <c r="AB377" s="92">
        <v>8104.0185048229141</v>
      </c>
      <c r="AC377" s="93">
        <v>5424.365524564093</v>
      </c>
      <c r="AD377" s="92">
        <v>0</v>
      </c>
      <c r="AE377" s="92">
        <v>0</v>
      </c>
      <c r="AF377" s="92">
        <v>0</v>
      </c>
      <c r="AG377" s="92">
        <v>0</v>
      </c>
      <c r="AH377" s="92">
        <v>5424.365524564093</v>
      </c>
      <c r="AI377" s="95">
        <f t="shared" si="143"/>
        <v>20775.305834853818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198.78821328147126</v>
      </c>
      <c r="F378" s="236"/>
      <c r="G378" s="46">
        <v>0</v>
      </c>
      <c r="H378" s="47">
        <v>0</v>
      </c>
      <c r="I378" s="48">
        <f t="shared" si="141"/>
        <v>198.78821328147126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198.78821328147126</v>
      </c>
      <c r="P378" s="50">
        <v>749.10440304315637</v>
      </c>
      <c r="Q378" s="50">
        <v>0</v>
      </c>
      <c r="R378" s="51">
        <v>0</v>
      </c>
      <c r="S378" s="52">
        <f t="shared" si="142"/>
        <v>947.89261632462762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162.03235933857911</v>
      </c>
      <c r="AB378" s="97">
        <v>749.10440304315637</v>
      </c>
      <c r="AC378" s="98">
        <v>36.755853942892188</v>
      </c>
      <c r="AD378" s="97">
        <v>0</v>
      </c>
      <c r="AE378" s="97">
        <v>0</v>
      </c>
      <c r="AF378" s="97">
        <v>0</v>
      </c>
      <c r="AG378" s="97">
        <v>0</v>
      </c>
      <c r="AH378" s="97">
        <v>36.755853942892188</v>
      </c>
      <c r="AI378" s="99">
        <f t="shared" si="143"/>
        <v>947.89261632462762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4.3299999999999998E-2</v>
      </c>
      <c r="F379" s="236"/>
      <c r="G379" s="43">
        <v>0</v>
      </c>
      <c r="H379" s="53">
        <v>0</v>
      </c>
      <c r="I379" s="41">
        <f t="shared" si="141"/>
        <v>4.3299999999999998E-2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4.3299999999999998E-2</v>
      </c>
      <c r="P379" s="43">
        <v>0</v>
      </c>
      <c r="Q379" s="43">
        <v>0</v>
      </c>
      <c r="R379" s="44">
        <v>0</v>
      </c>
      <c r="S379" s="45">
        <f t="shared" si="142"/>
        <v>4.3299999999999998E-2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4.3299999999999998E-2</v>
      </c>
      <c r="AD379" s="92">
        <v>0</v>
      </c>
      <c r="AE379" s="92">
        <v>0</v>
      </c>
      <c r="AF379" s="92">
        <v>0</v>
      </c>
      <c r="AG379" s="92">
        <v>0</v>
      </c>
      <c r="AH379" s="92">
        <v>4.3299999999999998E-2</v>
      </c>
      <c r="AI379" s="95">
        <f t="shared" si="143"/>
        <v>4.3299999999999998E-2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30.791735756165146</v>
      </c>
      <c r="C380" s="46">
        <v>0</v>
      </c>
      <c r="D380" s="46">
        <v>333.28126991155028</v>
      </c>
      <c r="E380" s="46">
        <v>85.237760493451816</v>
      </c>
      <c r="F380" s="236"/>
      <c r="G380" s="46">
        <v>0</v>
      </c>
      <c r="H380" s="47">
        <v>0</v>
      </c>
      <c r="I380" s="48">
        <f t="shared" si="141"/>
        <v>449.31076616116729</v>
      </c>
      <c r="J380" s="1"/>
      <c r="K380" s="49" t="s">
        <v>17</v>
      </c>
      <c r="L380" s="50">
        <v>30.791735756165146</v>
      </c>
      <c r="M380" s="50">
        <v>0</v>
      </c>
      <c r="N380" s="50">
        <v>333.28126991155028</v>
      </c>
      <c r="O380" s="50">
        <v>85.237760493451816</v>
      </c>
      <c r="P380" s="50">
        <v>22.534556539602665</v>
      </c>
      <c r="Q380" s="50">
        <v>0</v>
      </c>
      <c r="R380" s="51">
        <v>0</v>
      </c>
      <c r="S380" s="52">
        <f t="shared" si="142"/>
        <v>471.84532270076994</v>
      </c>
      <c r="U380" s="96" t="s">
        <v>17</v>
      </c>
      <c r="V380" s="97">
        <v>29.271023198891307</v>
      </c>
      <c r="W380" s="97">
        <v>0</v>
      </c>
      <c r="X380" s="97">
        <v>0</v>
      </c>
      <c r="Y380" s="97">
        <v>0</v>
      </c>
      <c r="Z380" s="97">
        <v>333.22579976935259</v>
      </c>
      <c r="AA380" s="97">
        <v>0</v>
      </c>
      <c r="AB380" s="97">
        <v>22.534556539602665</v>
      </c>
      <c r="AC380" s="98">
        <v>86.813943192923318</v>
      </c>
      <c r="AD380" s="97">
        <v>1.5207125572738376</v>
      </c>
      <c r="AE380" s="97">
        <v>0</v>
      </c>
      <c r="AF380" s="97">
        <v>0</v>
      </c>
      <c r="AG380" s="97">
        <v>5.5470142197681177E-2</v>
      </c>
      <c r="AH380" s="97">
        <v>85.237760493451816</v>
      </c>
      <c r="AI380" s="99">
        <f t="shared" si="143"/>
        <v>471.84532270076988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1003.8850678814722</v>
      </c>
      <c r="C381" s="43">
        <v>26.38019056344605</v>
      </c>
      <c r="D381" s="43">
        <v>813.26589725839051</v>
      </c>
      <c r="E381" s="43">
        <v>1.1008357778269224</v>
      </c>
      <c r="F381" s="236"/>
      <c r="G381" s="43">
        <v>0</v>
      </c>
      <c r="H381" s="53">
        <v>0</v>
      </c>
      <c r="I381" s="41">
        <f t="shared" si="141"/>
        <v>1844.6319914811356</v>
      </c>
      <c r="J381" s="1"/>
      <c r="K381" s="54" t="s">
        <v>19</v>
      </c>
      <c r="L381" s="43">
        <v>1003.8850678814722</v>
      </c>
      <c r="M381" s="43">
        <v>26.38019056344605</v>
      </c>
      <c r="N381" s="43">
        <v>813.26589725839051</v>
      </c>
      <c r="O381" s="43">
        <v>1.1008357778269224</v>
      </c>
      <c r="P381" s="43">
        <v>1.8812335210490418</v>
      </c>
      <c r="Q381" s="43">
        <v>0</v>
      </c>
      <c r="R381" s="44">
        <v>0</v>
      </c>
      <c r="S381" s="45">
        <f t="shared" si="142"/>
        <v>1846.5132250021848</v>
      </c>
      <c r="U381" s="100" t="s">
        <v>89</v>
      </c>
      <c r="V381" s="92">
        <v>997.61150151865149</v>
      </c>
      <c r="W381" s="92">
        <v>0</v>
      </c>
      <c r="X381" s="92">
        <v>0</v>
      </c>
      <c r="Y381" s="92">
        <v>26.38019056344605</v>
      </c>
      <c r="Z381" s="92">
        <v>813.26589725839051</v>
      </c>
      <c r="AA381" s="92">
        <v>1.1008357778269224</v>
      </c>
      <c r="AB381" s="92">
        <v>1.8812335210490418</v>
      </c>
      <c r="AC381" s="93">
        <v>6.2735663628207945</v>
      </c>
      <c r="AD381" s="92">
        <v>6.2735663628207945</v>
      </c>
      <c r="AE381" s="92">
        <v>0</v>
      </c>
      <c r="AF381" s="92">
        <v>0</v>
      </c>
      <c r="AG381" s="92">
        <v>0</v>
      </c>
      <c r="AH381" s="92">
        <v>0</v>
      </c>
      <c r="AI381" s="95">
        <f t="shared" si="143"/>
        <v>1846.5132250021848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265.19916616261486</v>
      </c>
      <c r="C382" s="46">
        <v>20.223366248441227</v>
      </c>
      <c r="D382" s="46">
        <v>153.21252694048843</v>
      </c>
      <c r="E382" s="46">
        <v>1092.1526890875275</v>
      </c>
      <c r="F382" s="236"/>
      <c r="G382" s="46">
        <v>774.31016750562935</v>
      </c>
      <c r="H382" s="47">
        <v>0</v>
      </c>
      <c r="I382" s="48">
        <f t="shared" si="141"/>
        <v>2305.0979159447015</v>
      </c>
      <c r="J382" s="1"/>
      <c r="K382" s="49" t="s">
        <v>27</v>
      </c>
      <c r="L382" s="50">
        <v>265.19916616261486</v>
      </c>
      <c r="M382" s="50">
        <v>20.223366248441227</v>
      </c>
      <c r="N382" s="50">
        <v>153.21252694048843</v>
      </c>
      <c r="O382" s="50">
        <v>1092.1526890875275</v>
      </c>
      <c r="P382" s="50">
        <v>0</v>
      </c>
      <c r="Q382" s="50">
        <v>774.31016750562935</v>
      </c>
      <c r="R382" s="51">
        <v>0</v>
      </c>
      <c r="S382" s="52">
        <f t="shared" si="142"/>
        <v>2305.0979159447015</v>
      </c>
      <c r="U382" s="96" t="s">
        <v>27</v>
      </c>
      <c r="V382" s="97">
        <v>172.0970288118489</v>
      </c>
      <c r="W382" s="97">
        <v>73.497295174254447</v>
      </c>
      <c r="X382" s="97">
        <v>774.31016750562935</v>
      </c>
      <c r="Y382" s="97">
        <v>20.223366248441227</v>
      </c>
      <c r="Z382" s="97">
        <v>153.21252694048843</v>
      </c>
      <c r="AA382" s="97">
        <v>880.45332574887652</v>
      </c>
      <c r="AB382" s="97">
        <v>0</v>
      </c>
      <c r="AC382" s="98">
        <v>231.30420551516241</v>
      </c>
      <c r="AD382" s="97">
        <v>19.604842176511461</v>
      </c>
      <c r="AE382" s="97">
        <v>0.11682384435304943</v>
      </c>
      <c r="AF382" s="97">
        <v>0</v>
      </c>
      <c r="AG382" s="97">
        <v>0</v>
      </c>
      <c r="AH382" s="97">
        <v>211.58253949429792</v>
      </c>
      <c r="AI382" s="99">
        <f t="shared" si="143"/>
        <v>2305.0979159447011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382.59121179077624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382.59121179077624</v>
      </c>
      <c r="J383" s="1"/>
      <c r="K383" s="54" t="s">
        <v>26</v>
      </c>
      <c r="L383" s="43">
        <v>382.59121179077624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382.59121179077624</v>
      </c>
      <c r="U383" s="100" t="s">
        <v>26</v>
      </c>
      <c r="V383" s="92">
        <v>382.59121179077624</v>
      </c>
      <c r="W383" s="92">
        <v>0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</v>
      </c>
      <c r="AD383" s="92">
        <v>0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382.59121179077624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82.628279843534159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82.628279843534159</v>
      </c>
      <c r="J384" s="1"/>
      <c r="K384" s="49" t="s">
        <v>23</v>
      </c>
      <c r="L384" s="50">
        <v>82.628279843534159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82.628279843534159</v>
      </c>
      <c r="U384" s="96" t="s">
        <v>62</v>
      </c>
      <c r="V384" s="97">
        <v>82.628279843534159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82.628279843534159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1904.153410664072</v>
      </c>
      <c r="C385" s="43">
        <v>0</v>
      </c>
      <c r="D385" s="43">
        <v>184.91751554773444</v>
      </c>
      <c r="E385" s="43">
        <v>0</v>
      </c>
      <c r="F385" s="236"/>
      <c r="G385" s="43">
        <v>0</v>
      </c>
      <c r="H385" s="53">
        <v>0</v>
      </c>
      <c r="I385" s="41">
        <f t="shared" si="141"/>
        <v>2089.0709262118066</v>
      </c>
      <c r="J385" s="1"/>
      <c r="K385" s="54" t="s">
        <v>24</v>
      </c>
      <c r="L385" s="43">
        <v>1904.153410664072</v>
      </c>
      <c r="M385" s="43">
        <v>0</v>
      </c>
      <c r="N385" s="43">
        <v>184.91751554773444</v>
      </c>
      <c r="O385" s="43">
        <v>0</v>
      </c>
      <c r="P385" s="43">
        <v>1182.226538325983</v>
      </c>
      <c r="Q385" s="43">
        <v>0</v>
      </c>
      <c r="R385" s="44">
        <v>0</v>
      </c>
      <c r="S385" s="45">
        <f t="shared" si="142"/>
        <v>3271.2974645377899</v>
      </c>
      <c r="U385" s="100" t="s">
        <v>24</v>
      </c>
      <c r="V385" s="92">
        <v>1890.043394308603</v>
      </c>
      <c r="W385" s="92">
        <v>0</v>
      </c>
      <c r="X385" s="92">
        <v>0</v>
      </c>
      <c r="Y385" s="92">
        <v>0</v>
      </c>
      <c r="Z385" s="92">
        <v>21.568284332303875</v>
      </c>
      <c r="AA385" s="92">
        <v>0</v>
      </c>
      <c r="AB385" s="92">
        <v>1182.226538325983</v>
      </c>
      <c r="AC385" s="93">
        <v>177.45924757089966</v>
      </c>
      <c r="AD385" s="92">
        <v>14.110016355469087</v>
      </c>
      <c r="AE385" s="92">
        <v>0</v>
      </c>
      <c r="AF385" s="92">
        <v>0</v>
      </c>
      <c r="AG385" s="92">
        <v>163.34923121543059</v>
      </c>
      <c r="AH385" s="92">
        <v>0</v>
      </c>
      <c r="AI385" s="95">
        <f t="shared" si="143"/>
        <v>3271.2974645377894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0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0</v>
      </c>
      <c r="J386" s="1"/>
      <c r="K386" s="49" t="s">
        <v>22</v>
      </c>
      <c r="L386" s="50">
        <v>0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0</v>
      </c>
      <c r="U386" s="96" t="s">
        <v>63</v>
      </c>
      <c r="V386" s="97">
        <v>0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0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1.9296000000000002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1.9296000000000002</v>
      </c>
      <c r="J387" s="1"/>
      <c r="K387" s="55" t="s">
        <v>66</v>
      </c>
      <c r="L387" s="43">
        <v>1.9296000000000002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1.9296000000000002</v>
      </c>
      <c r="U387" s="101" t="s">
        <v>64</v>
      </c>
      <c r="V387" s="92">
        <v>1.9296000000000002</v>
      </c>
      <c r="W387" s="92">
        <v>0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0</v>
      </c>
      <c r="AD387" s="94">
        <v>0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1.9296000000000002</v>
      </c>
      <c r="AJ387" t="str">
        <f t="shared" si="144"/>
        <v/>
      </c>
      <c r="AS387"/>
      <c r="BH387"/>
    </row>
    <row r="388" spans="1:60">
      <c r="A388" s="28" t="s">
        <v>25</v>
      </c>
      <c r="B388" s="56">
        <v>1.9296000000000002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1.9296000000000002</v>
      </c>
      <c r="J388" s="1"/>
      <c r="K388" s="59" t="s">
        <v>25</v>
      </c>
      <c r="L388" s="60">
        <v>1.9296000000000002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1.9296000000000002</v>
      </c>
      <c r="U388" s="102" t="s">
        <v>68</v>
      </c>
      <c r="V388" s="103">
        <v>1.7747999999999999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1.7747999999999999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5432.1170724255899</v>
      </c>
      <c r="C392" s="75">
        <f t="shared" ref="C392:H392" si="145">SUM(C371:C387)</f>
        <v>48.296646374135804</v>
      </c>
      <c r="D392" s="75">
        <f t="shared" si="145"/>
        <v>1521.0261522266253</v>
      </c>
      <c r="E392" s="75">
        <f t="shared" si="145"/>
        <v>14070.124258246306</v>
      </c>
      <c r="F392" s="75">
        <f t="shared" si="145"/>
        <v>0</v>
      </c>
      <c r="G392" s="75">
        <f t="shared" si="145"/>
        <v>774.31016750562935</v>
      </c>
      <c r="H392" s="76">
        <f t="shared" si="145"/>
        <v>0</v>
      </c>
      <c r="I392" s="41">
        <f t="shared" si="141"/>
        <v>21845.874296778285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5432.1170724255899</v>
      </c>
      <c r="M392" s="75">
        <f t="shared" ref="M392:R392" si="146">SUM(M371:M387)</f>
        <v>48.296646374135804</v>
      </c>
      <c r="N392" s="75">
        <f t="shared" si="146"/>
        <v>1521.0261522266253</v>
      </c>
      <c r="O392" s="75">
        <f t="shared" si="146"/>
        <v>14070.124258246306</v>
      </c>
      <c r="P392" s="75">
        <f t="shared" si="146"/>
        <v>10059.765236252706</v>
      </c>
      <c r="Q392" s="75">
        <f t="shared" si="146"/>
        <v>774.31016750562935</v>
      </c>
      <c r="R392" s="76">
        <f t="shared" si="146"/>
        <v>0</v>
      </c>
      <c r="S392" s="78">
        <f t="shared" si="142"/>
        <v>31905.639533030993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5314.1226161311397</v>
      </c>
      <c r="W392" s="111">
        <f t="shared" ref="W392:AH392" si="147">SUM(W371:W387)</f>
        <v>74.481443826929549</v>
      </c>
      <c r="X392" s="111">
        <f t="shared" si="147"/>
        <v>774.31016750562935</v>
      </c>
      <c r="Y392" s="111">
        <f t="shared" si="147"/>
        <v>48.296646374135804</v>
      </c>
      <c r="Z392" s="111">
        <f t="shared" si="147"/>
        <v>1357.621450868997</v>
      </c>
      <c r="AA392" s="111">
        <f t="shared" si="147"/>
        <v>8311.2260811859724</v>
      </c>
      <c r="AB392" s="111">
        <f t="shared" si="147"/>
        <v>10059.765236252706</v>
      </c>
      <c r="AC392" s="111">
        <f t="shared" si="147"/>
        <v>5965.8158908854784</v>
      </c>
      <c r="AD392" s="112">
        <f t="shared" si="147"/>
        <v>43.513012467520376</v>
      </c>
      <c r="AE392" s="112">
        <f t="shared" si="147"/>
        <v>0.11682384435304943</v>
      </c>
      <c r="AF392" s="112">
        <f t="shared" si="147"/>
        <v>0</v>
      </c>
      <c r="AG392" s="112">
        <f t="shared" si="147"/>
        <v>163.40470135762828</v>
      </c>
      <c r="AH392" s="112">
        <f t="shared" si="147"/>
        <v>5758.7813532159771</v>
      </c>
      <c r="AI392" s="113">
        <f t="shared" si="143"/>
        <v>31905.639533030986</v>
      </c>
      <c r="AJ392" t="str">
        <f t="shared" si="144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0.24865642814884684</v>
      </c>
      <c r="C393" s="114">
        <f t="shared" ref="C393:I393" si="148">C392/$I392</f>
        <v>2.2107902717932574E-3</v>
      </c>
      <c r="D393" s="114">
        <f t="shared" si="148"/>
        <v>6.9625327490369121E-2</v>
      </c>
      <c r="E393" s="114">
        <f t="shared" si="148"/>
        <v>0.64406322526177373</v>
      </c>
      <c r="F393" s="114">
        <f t="shared" si="148"/>
        <v>0</v>
      </c>
      <c r="G393" s="114">
        <f t="shared" si="148"/>
        <v>3.5444228827217067E-2</v>
      </c>
      <c r="H393" s="115">
        <f t="shared" si="148"/>
        <v>0</v>
      </c>
      <c r="I393" s="116">
        <f t="shared" si="148"/>
        <v>1</v>
      </c>
      <c r="J393"/>
      <c r="K393" s="81" t="s">
        <v>87</v>
      </c>
      <c r="L393" s="82">
        <f>L392/$S392</f>
        <v>0.17025570250055244</v>
      </c>
      <c r="M393" s="82">
        <f t="shared" ref="M393:S393" si="149">M392/$S392</f>
        <v>1.5137338439536894E-3</v>
      </c>
      <c r="N393" s="82">
        <f t="shared" si="149"/>
        <v>4.7672642657795673E-2</v>
      </c>
      <c r="O393" s="82">
        <f t="shared" si="149"/>
        <v>0.44099176396949852</v>
      </c>
      <c r="P393" s="82">
        <f t="shared" si="149"/>
        <v>0.31529740144647844</v>
      </c>
      <c r="Q393" s="82">
        <f t="shared" si="149"/>
        <v>2.4268755581721164E-2</v>
      </c>
      <c r="R393" s="83">
        <f t="shared" si="149"/>
        <v>0</v>
      </c>
      <c r="S393" s="84">
        <f t="shared" si="149"/>
        <v>1</v>
      </c>
      <c r="U393" s="117" t="s">
        <v>87</v>
      </c>
      <c r="V393" s="118">
        <f>V392/$I392</f>
        <v>0.24325520434377115</v>
      </c>
      <c r="W393" s="118">
        <f t="shared" ref="W393:AC393" si="150">W392/$I392</f>
        <v>3.4094054930048591E-3</v>
      </c>
      <c r="X393" s="118">
        <f t="shared" si="150"/>
        <v>3.5444228827217067E-2</v>
      </c>
      <c r="Y393" s="118">
        <f t="shared" si="150"/>
        <v>2.2107902717932574E-3</v>
      </c>
      <c r="Z393" s="118">
        <f t="shared" si="150"/>
        <v>6.2145439107887383E-2</v>
      </c>
      <c r="AA393" s="118">
        <f t="shared" si="150"/>
        <v>0.38044831569921045</v>
      </c>
      <c r="AB393" s="118">
        <f t="shared" si="150"/>
        <v>0.46048810405067042</v>
      </c>
      <c r="AC393" s="118">
        <f t="shared" si="150"/>
        <v>0.27308661625711567</v>
      </c>
      <c r="AD393" s="118">
        <f t="shared" ref="AD393:AH393" si="151">AD392/$AI392</f>
        <v>1.3638031741213842E-3</v>
      </c>
      <c r="AE393" s="118">
        <f t="shared" si="151"/>
        <v>3.6615421619148265E-6</v>
      </c>
      <c r="AF393" s="118">
        <f t="shared" si="151"/>
        <v>0</v>
      </c>
      <c r="AG393" s="118">
        <f t="shared" si="151"/>
        <v>5.1214990123755431E-3</v>
      </c>
      <c r="AH393" s="118">
        <f t="shared" si="151"/>
        <v>0.18049415205277666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2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133.84065572030804</v>
      </c>
      <c r="C401" s="43">
        <v>3.7792131918587009</v>
      </c>
      <c r="D401" s="43">
        <v>84.871394613870152</v>
      </c>
      <c r="E401" s="43">
        <v>0</v>
      </c>
      <c r="F401" s="236"/>
      <c r="G401" s="43">
        <v>0</v>
      </c>
      <c r="H401" s="53">
        <v>0</v>
      </c>
      <c r="I401" s="41">
        <f t="shared" si="152"/>
        <v>222.4912635260369</v>
      </c>
      <c r="J401" s="1"/>
      <c r="K401" s="54" t="s">
        <v>16</v>
      </c>
      <c r="L401" s="43">
        <v>133.84065572030804</v>
      </c>
      <c r="M401" s="43">
        <v>3.7792131918587009</v>
      </c>
      <c r="N401" s="43">
        <v>84.871394613870152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222.4912635260369</v>
      </c>
      <c r="U401" s="100" t="s">
        <v>16</v>
      </c>
      <c r="V401" s="92">
        <v>133.84065572030804</v>
      </c>
      <c r="W401" s="92">
        <v>0</v>
      </c>
      <c r="X401" s="92">
        <v>0</v>
      </c>
      <c r="Y401" s="92">
        <v>3.7792131918587009</v>
      </c>
      <c r="Z401" s="92">
        <v>84.871394613870152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222.4912635260369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75.675588584508859</v>
      </c>
      <c r="C402" s="46">
        <v>52.408837791767496</v>
      </c>
      <c r="D402" s="46">
        <v>1.2458081003544006</v>
      </c>
      <c r="E402" s="46">
        <v>0</v>
      </c>
      <c r="F402" s="236"/>
      <c r="G402" s="46">
        <v>0</v>
      </c>
      <c r="H402" s="47">
        <v>0</v>
      </c>
      <c r="I402" s="48">
        <f t="shared" si="152"/>
        <v>129.33023447663075</v>
      </c>
      <c r="J402" s="1"/>
      <c r="K402" s="49" t="s">
        <v>15</v>
      </c>
      <c r="L402" s="50">
        <v>75.675588584508859</v>
      </c>
      <c r="M402" s="50">
        <v>52.408837791767496</v>
      </c>
      <c r="N402" s="50">
        <v>1.2458081003544006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129.33023447663075</v>
      </c>
      <c r="U402" s="96" t="s">
        <v>59</v>
      </c>
      <c r="V402" s="97">
        <v>75.675588584508859</v>
      </c>
      <c r="W402" s="97">
        <v>0</v>
      </c>
      <c r="X402" s="97">
        <v>0</v>
      </c>
      <c r="Y402" s="97">
        <v>52.408837791767496</v>
      </c>
      <c r="Z402" s="97">
        <v>1.2458081003544006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129.33023447663075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0</v>
      </c>
      <c r="F403" s="236"/>
      <c r="G403" s="43">
        <v>0</v>
      </c>
      <c r="H403" s="53">
        <v>0</v>
      </c>
      <c r="I403" s="41">
        <f t="shared" si="152"/>
        <v>0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0</v>
      </c>
      <c r="P403" s="43">
        <v>136.17122797438793</v>
      </c>
      <c r="Q403" s="43">
        <v>0</v>
      </c>
      <c r="R403" s="44">
        <v>0</v>
      </c>
      <c r="S403" s="45">
        <f t="shared" si="153"/>
        <v>136.17122797438793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0</v>
      </c>
      <c r="AB403" s="92">
        <v>136.17122797438793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136.17122797438793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4.6771477544738718E-2</v>
      </c>
      <c r="D404" s="46">
        <v>0</v>
      </c>
      <c r="E404" s="46">
        <v>0.90951183041706207</v>
      </c>
      <c r="F404" s="236"/>
      <c r="G404" s="46">
        <v>0</v>
      </c>
      <c r="H404" s="47">
        <v>0</v>
      </c>
      <c r="I404" s="48">
        <f t="shared" si="152"/>
        <v>0.95628330796180083</v>
      </c>
      <c r="J404" s="1"/>
      <c r="K404" s="49" t="s">
        <v>12</v>
      </c>
      <c r="L404" s="50">
        <v>0</v>
      </c>
      <c r="M404" s="50">
        <v>4.6771477544738718E-2</v>
      </c>
      <c r="N404" s="50">
        <v>0</v>
      </c>
      <c r="O404" s="50">
        <v>0.90951183041706207</v>
      </c>
      <c r="P404" s="50">
        <v>20.014263138603152</v>
      </c>
      <c r="Q404" s="50">
        <v>0</v>
      </c>
      <c r="R404" s="51">
        <v>0</v>
      </c>
      <c r="S404" s="52">
        <f t="shared" si="153"/>
        <v>20.970546446564953</v>
      </c>
      <c r="U404" s="96" t="s">
        <v>12</v>
      </c>
      <c r="V404" s="97">
        <v>0</v>
      </c>
      <c r="W404" s="97">
        <v>0</v>
      </c>
      <c r="X404" s="97">
        <v>0</v>
      </c>
      <c r="Y404" s="97">
        <v>4.6771477544738718E-2</v>
      </c>
      <c r="Z404" s="97">
        <v>0</v>
      </c>
      <c r="AA404" s="97">
        <v>0.7276094643336497</v>
      </c>
      <c r="AB404" s="97">
        <v>20.014263138603152</v>
      </c>
      <c r="AC404" s="98">
        <v>0.18190236608341243</v>
      </c>
      <c r="AD404" s="97">
        <v>0</v>
      </c>
      <c r="AE404" s="97">
        <v>0</v>
      </c>
      <c r="AF404" s="97">
        <v>0</v>
      </c>
      <c r="AG404" s="97">
        <v>0</v>
      </c>
      <c r="AH404" s="97">
        <v>0.18190236608341243</v>
      </c>
      <c r="AI404" s="99">
        <f t="shared" si="154"/>
        <v>20.970546446564953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1.0714153296590976</v>
      </c>
      <c r="C406" s="46">
        <v>9.6427379669318771</v>
      </c>
      <c r="D406" s="46">
        <v>0.55984870021098621</v>
      </c>
      <c r="E406" s="46">
        <v>0</v>
      </c>
      <c r="F406" s="236"/>
      <c r="G406" s="46">
        <v>0</v>
      </c>
      <c r="H406" s="47">
        <v>0</v>
      </c>
      <c r="I406" s="48">
        <f t="shared" si="152"/>
        <v>11.274001996801962</v>
      </c>
      <c r="J406" s="1"/>
      <c r="K406" s="49" t="s">
        <v>17</v>
      </c>
      <c r="L406" s="50">
        <v>1.0714153296590976</v>
      </c>
      <c r="M406" s="50">
        <v>9.6427379669318771</v>
      </c>
      <c r="N406" s="50">
        <v>0.55984870021098621</v>
      </c>
      <c r="O406" s="50">
        <v>0</v>
      </c>
      <c r="P406" s="50">
        <v>0.90528000000000164</v>
      </c>
      <c r="Q406" s="50">
        <v>0</v>
      </c>
      <c r="R406" s="51">
        <v>0</v>
      </c>
      <c r="S406" s="52">
        <f t="shared" si="153"/>
        <v>12.179281996801963</v>
      </c>
      <c r="U406" s="96" t="s">
        <v>17</v>
      </c>
      <c r="V406" s="97">
        <v>1.0714153296590976</v>
      </c>
      <c r="W406" s="97">
        <v>0</v>
      </c>
      <c r="X406" s="97">
        <v>0</v>
      </c>
      <c r="Y406" s="97">
        <v>9.6427379669318771</v>
      </c>
      <c r="Z406" s="97">
        <v>0.55984870021098621</v>
      </c>
      <c r="AA406" s="97">
        <v>0</v>
      </c>
      <c r="AB406" s="97">
        <v>0.90528000000000164</v>
      </c>
      <c r="AC406" s="98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9">
        <f t="shared" si="154"/>
        <v>12.179281996801963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207.21364474344804</v>
      </c>
      <c r="C407" s="43">
        <v>940.64574020719328</v>
      </c>
      <c r="D407" s="43">
        <v>494.43462774378469</v>
      </c>
      <c r="E407" s="43">
        <v>74.899756374695954</v>
      </c>
      <c r="F407" s="236"/>
      <c r="G407" s="43">
        <v>0</v>
      </c>
      <c r="H407" s="53">
        <v>0</v>
      </c>
      <c r="I407" s="41">
        <f t="shared" si="152"/>
        <v>1717.1937690691218</v>
      </c>
      <c r="J407" s="1"/>
      <c r="K407" s="54" t="s">
        <v>19</v>
      </c>
      <c r="L407" s="43">
        <v>207.21364474344804</v>
      </c>
      <c r="M407" s="43">
        <v>940.64574020719328</v>
      </c>
      <c r="N407" s="43">
        <v>494.43462774378469</v>
      </c>
      <c r="O407" s="43">
        <v>74.899756374695954</v>
      </c>
      <c r="P407" s="43">
        <v>0</v>
      </c>
      <c r="Q407" s="43">
        <v>0</v>
      </c>
      <c r="R407" s="44">
        <v>0</v>
      </c>
      <c r="S407" s="45">
        <f t="shared" si="153"/>
        <v>1717.1937690691218</v>
      </c>
      <c r="U407" s="100" t="s">
        <v>89</v>
      </c>
      <c r="V407" s="92">
        <v>207.21364474344804</v>
      </c>
      <c r="W407" s="92">
        <v>0</v>
      </c>
      <c r="X407" s="92">
        <v>0</v>
      </c>
      <c r="Y407" s="92">
        <v>940.64574020719328</v>
      </c>
      <c r="Z407" s="92">
        <v>489.0861419221705</v>
      </c>
      <c r="AA407" s="92">
        <v>1.1988097517811711</v>
      </c>
      <c r="AB407" s="92">
        <v>0</v>
      </c>
      <c r="AC407" s="93">
        <v>79.049432444528946</v>
      </c>
      <c r="AD407" s="92">
        <v>0</v>
      </c>
      <c r="AE407" s="92">
        <v>0</v>
      </c>
      <c r="AF407" s="92">
        <v>0</v>
      </c>
      <c r="AG407" s="92">
        <v>5.3484858216141618</v>
      </c>
      <c r="AH407" s="92">
        <v>73.700946622914785</v>
      </c>
      <c r="AI407" s="95">
        <f t="shared" si="154"/>
        <v>1717.193769069122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93.610092075967543</v>
      </c>
      <c r="C408" s="46">
        <v>38.061799218042104</v>
      </c>
      <c r="D408" s="46">
        <v>20.487365087332925</v>
      </c>
      <c r="E408" s="46">
        <v>1273.1322511582989</v>
      </c>
      <c r="F408" s="236"/>
      <c r="G408" s="46">
        <v>171.26650469261503</v>
      </c>
      <c r="H408" s="47">
        <v>0</v>
      </c>
      <c r="I408" s="48">
        <f t="shared" si="152"/>
        <v>1596.5580122322565</v>
      </c>
      <c r="J408" s="1"/>
      <c r="K408" s="49" t="s">
        <v>27</v>
      </c>
      <c r="L408" s="50">
        <v>93.610092075967543</v>
      </c>
      <c r="M408" s="50">
        <v>38.061799218042104</v>
      </c>
      <c r="N408" s="50">
        <v>20.487365087332925</v>
      </c>
      <c r="O408" s="50">
        <v>1273.1322511582989</v>
      </c>
      <c r="P408" s="50">
        <v>0</v>
      </c>
      <c r="Q408" s="50">
        <v>171.26650469261503</v>
      </c>
      <c r="R408" s="51">
        <v>0</v>
      </c>
      <c r="S408" s="52">
        <f t="shared" si="153"/>
        <v>1596.5580122322565</v>
      </c>
      <c r="U408" s="96" t="s">
        <v>27</v>
      </c>
      <c r="V408" s="97">
        <v>25.071141912062849</v>
      </c>
      <c r="W408" s="97">
        <v>62.919025450312866</v>
      </c>
      <c r="X408" s="97">
        <v>171.26650469261503</v>
      </c>
      <c r="Y408" s="97">
        <v>38.061799218042104</v>
      </c>
      <c r="Z408" s="97">
        <v>20.487365087332925</v>
      </c>
      <c r="AA408" s="97">
        <v>1260.9587262748655</v>
      </c>
      <c r="AB408" s="97">
        <v>0</v>
      </c>
      <c r="AC408" s="98">
        <v>17.79344959702517</v>
      </c>
      <c r="AD408" s="97">
        <v>5.6199247135918258</v>
      </c>
      <c r="AE408" s="97">
        <v>1.1550911546966822</v>
      </c>
      <c r="AF408" s="97">
        <v>0</v>
      </c>
      <c r="AG408" s="97">
        <v>0</v>
      </c>
      <c r="AH408" s="97">
        <v>11.018433728736662</v>
      </c>
      <c r="AI408" s="99">
        <f t="shared" si="154"/>
        <v>1596.5580122322565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46.492539712141642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46.492539712141642</v>
      </c>
      <c r="J409" s="1"/>
      <c r="K409" s="54" t="s">
        <v>26</v>
      </c>
      <c r="L409" s="43">
        <v>46.492539712141642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46.492539712141642</v>
      </c>
      <c r="U409" s="100" t="s">
        <v>26</v>
      </c>
      <c r="V409" s="92">
        <v>44.954798440611214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1.5377412715304195</v>
      </c>
      <c r="AD409" s="92">
        <v>1.5377412715304195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46.492539712141635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6.1731414710840014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6.1731414710840014</v>
      </c>
      <c r="J410" s="1"/>
      <c r="K410" s="49" t="s">
        <v>23</v>
      </c>
      <c r="L410" s="50">
        <v>6.1731414710840014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6.1731414710840014</v>
      </c>
      <c r="U410" s="96" t="s">
        <v>62</v>
      </c>
      <c r="V410" s="97">
        <v>6.1731414710840014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6.1731414710840014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29.702077200703414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29.702077200703414</v>
      </c>
      <c r="J411" s="1"/>
      <c r="K411" s="54" t="s">
        <v>24</v>
      </c>
      <c r="L411" s="43">
        <v>29.702077200703414</v>
      </c>
      <c r="M411" s="43">
        <v>0</v>
      </c>
      <c r="N411" s="43">
        <v>0</v>
      </c>
      <c r="O411" s="43">
        <v>0</v>
      </c>
      <c r="P411" s="43">
        <v>7.3666423266641265</v>
      </c>
      <c r="Q411" s="43">
        <v>0</v>
      </c>
      <c r="R411" s="44">
        <v>0</v>
      </c>
      <c r="S411" s="45">
        <f t="shared" si="153"/>
        <v>37.068719527367541</v>
      </c>
      <c r="U411" s="100" t="s">
        <v>24</v>
      </c>
      <c r="V411" s="92">
        <v>26.108970364406854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7.3666423266641265</v>
      </c>
      <c r="AC411" s="93">
        <v>3.5931068362965615</v>
      </c>
      <c r="AD411" s="92">
        <v>3.5931068362965615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37.068719527367541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0.53447931459292486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152"/>
        <v>0.53447931459292486</v>
      </c>
      <c r="J412" s="1"/>
      <c r="K412" s="49" t="s">
        <v>22</v>
      </c>
      <c r="L412" s="50">
        <v>0.53447931459292486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0.53447931459292486</v>
      </c>
      <c r="U412" s="96" t="s">
        <v>63</v>
      </c>
      <c r="V412" s="97">
        <v>0.53447931459292486</v>
      </c>
      <c r="W412" s="97">
        <v>0</v>
      </c>
      <c r="X412" s="97">
        <v>0</v>
      </c>
      <c r="Y412" s="97">
        <v>0</v>
      </c>
      <c r="Z412" s="97">
        <v>0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0.53447931459292486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0.60119999999999996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0.60119999999999996</v>
      </c>
      <c r="J413" s="1"/>
      <c r="K413" s="55" t="s">
        <v>66</v>
      </c>
      <c r="L413" s="43">
        <v>0.60119999999999996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0.60119999999999996</v>
      </c>
      <c r="U413" s="101" t="s">
        <v>64</v>
      </c>
      <c r="V413" s="92">
        <v>0.60119999999999996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0.60119999999999996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0.60119999999999996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0.60119999999999996</v>
      </c>
      <c r="J414" s="1"/>
      <c r="K414" s="59" t="s">
        <v>25</v>
      </c>
      <c r="L414" s="60">
        <v>0.60119999999999996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0.60119999999999996</v>
      </c>
      <c r="U414" s="102" t="s">
        <v>68</v>
      </c>
      <c r="V414" s="103">
        <v>0.60119999999999996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0.60119999999999996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594.9148341524135</v>
      </c>
      <c r="C418" s="75">
        <f t="shared" ref="C418:H418" si="156">SUM(C397:C413)</f>
        <v>1044.5850998533383</v>
      </c>
      <c r="D418" s="75">
        <f t="shared" si="156"/>
        <v>601.59904424555316</v>
      </c>
      <c r="E418" s="75">
        <f t="shared" si="156"/>
        <v>1348.941519363412</v>
      </c>
      <c r="F418" s="75">
        <f t="shared" si="156"/>
        <v>0</v>
      </c>
      <c r="G418" s="75">
        <f t="shared" si="156"/>
        <v>171.26650469261503</v>
      </c>
      <c r="H418" s="76">
        <f t="shared" si="156"/>
        <v>0</v>
      </c>
      <c r="I418" s="41">
        <f t="shared" si="152"/>
        <v>3761.3070023073324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594.9148341524135</v>
      </c>
      <c r="M418" s="75">
        <f t="shared" ref="M418:R418" si="157">SUM(M397:M413)</f>
        <v>1044.5850998533383</v>
      </c>
      <c r="N418" s="75">
        <f t="shared" si="157"/>
        <v>601.59904424555316</v>
      </c>
      <c r="O418" s="75">
        <f t="shared" si="157"/>
        <v>1348.941519363412</v>
      </c>
      <c r="P418" s="75">
        <f t="shared" si="157"/>
        <v>164.45741343965523</v>
      </c>
      <c r="Q418" s="75">
        <f t="shared" si="157"/>
        <v>171.26650469261503</v>
      </c>
      <c r="R418" s="76">
        <f t="shared" si="157"/>
        <v>0</v>
      </c>
      <c r="S418" s="78">
        <f t="shared" si="153"/>
        <v>3925.7644157469877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521.24503588068183</v>
      </c>
      <c r="W418" s="111">
        <f t="shared" ref="W418:AH418" si="158">SUM(W397:W413)</f>
        <v>62.919025450312866</v>
      </c>
      <c r="X418" s="111">
        <f t="shared" si="158"/>
        <v>171.26650469261503</v>
      </c>
      <c r="Y418" s="111">
        <f t="shared" si="158"/>
        <v>1044.5850998533383</v>
      </c>
      <c r="Z418" s="111">
        <f t="shared" si="158"/>
        <v>596.25055842393897</v>
      </c>
      <c r="AA418" s="111">
        <f t="shared" si="158"/>
        <v>1262.8851454909802</v>
      </c>
      <c r="AB418" s="111">
        <f t="shared" si="158"/>
        <v>164.45741343965523</v>
      </c>
      <c r="AC418" s="111">
        <f t="shared" si="158"/>
        <v>102.1556325154645</v>
      </c>
      <c r="AD418" s="112">
        <f t="shared" si="158"/>
        <v>10.750772821418806</v>
      </c>
      <c r="AE418" s="112">
        <f t="shared" si="158"/>
        <v>1.1550911546966822</v>
      </c>
      <c r="AF418" s="112">
        <f t="shared" si="158"/>
        <v>0</v>
      </c>
      <c r="AG418" s="112">
        <f t="shared" si="158"/>
        <v>5.3484858216141618</v>
      </c>
      <c r="AH418" s="112">
        <f t="shared" si="158"/>
        <v>84.901282717734858</v>
      </c>
      <c r="AI418" s="113">
        <f t="shared" si="154"/>
        <v>3925.7644157469867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0.15816705038633366</v>
      </c>
      <c r="C419" s="114">
        <f t="shared" ref="C419:I419" si="159">C418/$I418</f>
        <v>0.27771864918565514</v>
      </c>
      <c r="D419" s="114">
        <f t="shared" si="159"/>
        <v>0.15994414810503604</v>
      </c>
      <c r="E419" s="114">
        <f t="shared" si="159"/>
        <v>0.35863637786969227</v>
      </c>
      <c r="F419" s="114">
        <f t="shared" si="159"/>
        <v>0</v>
      </c>
      <c r="G419" s="114">
        <f t="shared" si="159"/>
        <v>4.5533774453282723E-2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0.15154114489552581</v>
      </c>
      <c r="M419" s="82">
        <f t="shared" ref="M419:S419" si="160">M418/$S418</f>
        <v>0.26608450972333153</v>
      </c>
      <c r="N419" s="82">
        <f t="shared" si="160"/>
        <v>0.15324379675775371</v>
      </c>
      <c r="O419" s="82">
        <f t="shared" si="160"/>
        <v>0.34361244754080278</v>
      </c>
      <c r="P419" s="82">
        <f t="shared" si="160"/>
        <v>4.1891819279828726E-2</v>
      </c>
      <c r="Q419" s="82">
        <f t="shared" si="160"/>
        <v>4.3626281802757322E-2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0.13858082723928938</v>
      </c>
      <c r="W419" s="118">
        <f t="shared" ref="W419:AC419" si="161">W418/$I418</f>
        <v>1.6727968605518211E-2</v>
      </c>
      <c r="X419" s="118">
        <f t="shared" si="161"/>
        <v>4.5533774453282723E-2</v>
      </c>
      <c r="Y419" s="118">
        <f t="shared" si="161"/>
        <v>0.27771864918565514</v>
      </c>
      <c r="Z419" s="118">
        <f t="shared" si="161"/>
        <v>0.15852217276020691</v>
      </c>
      <c r="AA419" s="118">
        <f t="shared" si="161"/>
        <v>0.33575699742570264</v>
      </c>
      <c r="AB419" s="118">
        <f t="shared" si="161"/>
        <v>4.3723475201245372E-2</v>
      </c>
      <c r="AC419" s="118">
        <f t="shared" si="161"/>
        <v>2.7159610330344811E-2</v>
      </c>
      <c r="AD419" s="118">
        <f t="shared" ref="AD419:AH419" si="162">AD418/$AI418</f>
        <v>2.7385170588167273E-3</v>
      </c>
      <c r="AE419" s="118">
        <f t="shared" si="162"/>
        <v>2.9423343643938292E-4</v>
      </c>
      <c r="AF419" s="118">
        <f t="shared" si="162"/>
        <v>0</v>
      </c>
      <c r="AG419" s="118">
        <f t="shared" si="162"/>
        <v>1.362406210663169E-3</v>
      </c>
      <c r="AH419" s="118">
        <f t="shared" si="162"/>
        <v>2.1626688136756167E-2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3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216.02156874049254</v>
      </c>
      <c r="C427" s="43">
        <v>48.117846541966074</v>
      </c>
      <c r="D427" s="43">
        <v>0.58785591055552389</v>
      </c>
      <c r="E427" s="43">
        <v>0</v>
      </c>
      <c r="F427" s="236"/>
      <c r="G427" s="43">
        <v>0</v>
      </c>
      <c r="H427" s="53">
        <v>0</v>
      </c>
      <c r="I427" s="41">
        <f t="shared" si="163"/>
        <v>264.72727119301413</v>
      </c>
      <c r="J427" s="1"/>
      <c r="K427" s="54" t="s">
        <v>16</v>
      </c>
      <c r="L427" s="43">
        <v>216.02156874049254</v>
      </c>
      <c r="M427" s="43">
        <v>48.117846541966074</v>
      </c>
      <c r="N427" s="43">
        <v>0.58785591055552389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264.72727119301413</v>
      </c>
      <c r="U427" s="100" t="s">
        <v>16</v>
      </c>
      <c r="V427" s="92">
        <v>209.90804409373257</v>
      </c>
      <c r="W427" s="92">
        <v>0</v>
      </c>
      <c r="X427" s="92">
        <v>0</v>
      </c>
      <c r="Y427" s="92">
        <v>48.117846541966074</v>
      </c>
      <c r="Z427" s="92">
        <v>0.55090755546467551</v>
      </c>
      <c r="AA427" s="92">
        <v>0</v>
      </c>
      <c r="AB427" s="92">
        <v>0</v>
      </c>
      <c r="AC427" s="93">
        <v>6.1504730018508527</v>
      </c>
      <c r="AD427" s="94">
        <v>6.1135246467600028</v>
      </c>
      <c r="AE427" s="94">
        <v>0</v>
      </c>
      <c r="AF427" s="94">
        <v>0</v>
      </c>
      <c r="AG427" s="94">
        <v>3.6948355090848359E-2</v>
      </c>
      <c r="AH427" s="94">
        <v>0</v>
      </c>
      <c r="AI427" s="95">
        <f t="shared" si="165"/>
        <v>264.72727119301419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95.917353746391115</v>
      </c>
      <c r="C428" s="46">
        <v>3.7084007947463049</v>
      </c>
      <c r="D428" s="46">
        <v>29.683757638223398</v>
      </c>
      <c r="E428" s="46">
        <v>2.833224742070484E-2</v>
      </c>
      <c r="F428" s="236"/>
      <c r="G428" s="46">
        <v>0</v>
      </c>
      <c r="H428" s="47">
        <v>0</v>
      </c>
      <c r="I428" s="48">
        <f t="shared" si="163"/>
        <v>129.33784442678152</v>
      </c>
      <c r="J428" s="1"/>
      <c r="K428" s="49" t="s">
        <v>15</v>
      </c>
      <c r="L428" s="50">
        <v>95.917353746391115</v>
      </c>
      <c r="M428" s="50">
        <v>3.7084007947463049</v>
      </c>
      <c r="N428" s="50">
        <v>29.683757638223398</v>
      </c>
      <c r="O428" s="50">
        <v>2.833224742070484E-2</v>
      </c>
      <c r="P428" s="50">
        <v>0</v>
      </c>
      <c r="Q428" s="50">
        <v>0</v>
      </c>
      <c r="R428" s="51">
        <v>0</v>
      </c>
      <c r="S428" s="52">
        <f t="shared" si="164"/>
        <v>129.33784442678152</v>
      </c>
      <c r="U428" s="96" t="s">
        <v>59</v>
      </c>
      <c r="V428" s="97">
        <v>93.334353240878897</v>
      </c>
      <c r="W428" s="97">
        <v>0</v>
      </c>
      <c r="X428" s="97">
        <v>0</v>
      </c>
      <c r="Y428" s="97">
        <v>3.7084007947463049</v>
      </c>
      <c r="Z428" s="97">
        <v>29.683757638223398</v>
      </c>
      <c r="AA428" s="97">
        <v>2.833224742070484E-2</v>
      </c>
      <c r="AB428" s="97">
        <v>0</v>
      </c>
      <c r="AC428" s="98">
        <v>2.5830005055122296</v>
      </c>
      <c r="AD428" s="97">
        <v>2.5830005055122296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129.33784442678154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9.0173744333786096E-2</v>
      </c>
      <c r="F429" s="236"/>
      <c r="G429" s="43">
        <v>0</v>
      </c>
      <c r="H429" s="53">
        <v>0</v>
      </c>
      <c r="I429" s="41">
        <f t="shared" si="163"/>
        <v>9.0173744333786096E-2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9.0173744333786096E-2</v>
      </c>
      <c r="P429" s="43">
        <v>1049.2453492943628</v>
      </c>
      <c r="Q429" s="43">
        <v>0</v>
      </c>
      <c r="R429" s="44">
        <v>0</v>
      </c>
      <c r="S429" s="45">
        <f t="shared" si="164"/>
        <v>1049.3355230386965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9.0001277735219737E-2</v>
      </c>
      <c r="AB429" s="92">
        <v>1049.2453492943628</v>
      </c>
      <c r="AC429" s="93">
        <v>1.7246659856636815E-4</v>
      </c>
      <c r="AD429" s="92">
        <v>0</v>
      </c>
      <c r="AE429" s="92">
        <v>0</v>
      </c>
      <c r="AF429" s="92">
        <v>0</v>
      </c>
      <c r="AG429" s="92">
        <v>0</v>
      </c>
      <c r="AH429" s="92">
        <v>1.7246659856636815E-4</v>
      </c>
      <c r="AI429" s="95">
        <f t="shared" si="165"/>
        <v>1049.3355230386965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78.805922036721114</v>
      </c>
      <c r="Q430" s="50">
        <v>0</v>
      </c>
      <c r="R430" s="51">
        <v>0</v>
      </c>
      <c r="S430" s="52">
        <f t="shared" si="164"/>
        <v>78.805922036721114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78.805922036721114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78.805922036721114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28.38480239343745</v>
      </c>
      <c r="C432" s="46">
        <v>0</v>
      </c>
      <c r="D432" s="46">
        <v>8.6783973053011945</v>
      </c>
      <c r="E432" s="46">
        <v>16.558267094590992</v>
      </c>
      <c r="F432" s="236"/>
      <c r="G432" s="46">
        <v>0</v>
      </c>
      <c r="H432" s="47">
        <v>0</v>
      </c>
      <c r="I432" s="48">
        <f t="shared" si="163"/>
        <v>53.621466793329631</v>
      </c>
      <c r="J432" s="1"/>
      <c r="K432" s="49" t="s">
        <v>17</v>
      </c>
      <c r="L432" s="50">
        <v>28.38480239343745</v>
      </c>
      <c r="M432" s="50">
        <v>0</v>
      </c>
      <c r="N432" s="50">
        <v>8.6783973053011945</v>
      </c>
      <c r="O432" s="50">
        <v>16.558267094590992</v>
      </c>
      <c r="P432" s="50">
        <v>1.5723535304018383</v>
      </c>
      <c r="Q432" s="50">
        <v>0</v>
      </c>
      <c r="R432" s="51">
        <v>0</v>
      </c>
      <c r="S432" s="52">
        <f t="shared" si="164"/>
        <v>55.193820323731472</v>
      </c>
      <c r="U432" s="96" t="s">
        <v>17</v>
      </c>
      <c r="V432" s="97">
        <v>28.38480239343745</v>
      </c>
      <c r="W432" s="97">
        <v>0</v>
      </c>
      <c r="X432" s="97">
        <v>0</v>
      </c>
      <c r="Y432" s="97">
        <v>0</v>
      </c>
      <c r="Z432" s="97">
        <v>8.6783973053011945</v>
      </c>
      <c r="AA432" s="97">
        <v>4.9234389211429539</v>
      </c>
      <c r="AB432" s="97">
        <v>1.5723535304018383</v>
      </c>
      <c r="AC432" s="98">
        <v>11.634828173448037</v>
      </c>
      <c r="AD432" s="97">
        <v>0</v>
      </c>
      <c r="AE432" s="97">
        <v>0</v>
      </c>
      <c r="AF432" s="97">
        <v>0</v>
      </c>
      <c r="AG432" s="97">
        <v>0</v>
      </c>
      <c r="AH432" s="97">
        <v>11.634828173448037</v>
      </c>
      <c r="AI432" s="99">
        <f t="shared" si="165"/>
        <v>55.193820323731472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760.77783714508564</v>
      </c>
      <c r="C433" s="43">
        <v>658.30343544538721</v>
      </c>
      <c r="D433" s="43">
        <v>260.77469815150789</v>
      </c>
      <c r="E433" s="43">
        <v>221.76680233696575</v>
      </c>
      <c r="F433" s="236"/>
      <c r="G433" s="43">
        <v>0</v>
      </c>
      <c r="H433" s="53">
        <v>0</v>
      </c>
      <c r="I433" s="41">
        <f t="shared" si="163"/>
        <v>1901.6227730789467</v>
      </c>
      <c r="J433" s="1"/>
      <c r="K433" s="54" t="s">
        <v>19</v>
      </c>
      <c r="L433" s="43">
        <v>760.77783714508564</v>
      </c>
      <c r="M433" s="43">
        <v>658.30343544538721</v>
      </c>
      <c r="N433" s="43">
        <v>260.77469815150789</v>
      </c>
      <c r="O433" s="43">
        <v>221.76680233696575</v>
      </c>
      <c r="P433" s="43">
        <v>0</v>
      </c>
      <c r="Q433" s="43">
        <v>0</v>
      </c>
      <c r="R433" s="44">
        <v>0</v>
      </c>
      <c r="S433" s="45">
        <f t="shared" si="164"/>
        <v>1901.6227730789467</v>
      </c>
      <c r="U433" s="100" t="s">
        <v>89</v>
      </c>
      <c r="V433" s="92">
        <v>758.59238637398505</v>
      </c>
      <c r="W433" s="92">
        <v>0</v>
      </c>
      <c r="X433" s="92">
        <v>0</v>
      </c>
      <c r="Y433" s="92">
        <v>658.30343544538721</v>
      </c>
      <c r="Z433" s="92">
        <v>260.77469815150789</v>
      </c>
      <c r="AA433" s="92">
        <v>0</v>
      </c>
      <c r="AB433" s="92">
        <v>0</v>
      </c>
      <c r="AC433" s="93">
        <v>223.95225310806615</v>
      </c>
      <c r="AD433" s="92">
        <v>2.1854507711003941</v>
      </c>
      <c r="AE433" s="92">
        <v>0</v>
      </c>
      <c r="AF433" s="92">
        <v>0</v>
      </c>
      <c r="AG433" s="92">
        <v>0</v>
      </c>
      <c r="AH433" s="92">
        <v>221.76680233696575</v>
      </c>
      <c r="AI433" s="95">
        <f t="shared" si="165"/>
        <v>1901.6227730789462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520.61537959195118</v>
      </c>
      <c r="C434" s="46">
        <v>102.85292544246973</v>
      </c>
      <c r="D434" s="46">
        <v>237.90320433778538</v>
      </c>
      <c r="E434" s="46">
        <v>4512.3320058226691</v>
      </c>
      <c r="F434" s="236"/>
      <c r="G434" s="46">
        <v>630.14228232330413</v>
      </c>
      <c r="H434" s="47">
        <v>0</v>
      </c>
      <c r="I434" s="48">
        <f t="shared" si="163"/>
        <v>6003.84579751818</v>
      </c>
      <c r="J434" s="1"/>
      <c r="K434" s="49" t="s">
        <v>27</v>
      </c>
      <c r="L434" s="50">
        <v>520.61537959195118</v>
      </c>
      <c r="M434" s="50">
        <v>102.85292544246973</v>
      </c>
      <c r="N434" s="50">
        <v>237.90320433778538</v>
      </c>
      <c r="O434" s="50">
        <v>4512.3320058226691</v>
      </c>
      <c r="P434" s="50">
        <v>10.881463635768954</v>
      </c>
      <c r="Q434" s="50">
        <v>630.14228232330413</v>
      </c>
      <c r="R434" s="51">
        <v>0</v>
      </c>
      <c r="S434" s="52">
        <f t="shared" si="164"/>
        <v>6014.7272611539493</v>
      </c>
      <c r="U434" s="96" t="s">
        <v>27</v>
      </c>
      <c r="V434" s="97">
        <v>94.966261324226025</v>
      </c>
      <c r="W434" s="97">
        <v>411.87889100875066</v>
      </c>
      <c r="X434" s="97">
        <v>630.14228232330413</v>
      </c>
      <c r="Y434" s="97">
        <v>102.85292544246973</v>
      </c>
      <c r="Z434" s="97">
        <v>231.56919078251639</v>
      </c>
      <c r="AA434" s="97">
        <v>4490.9381415084536</v>
      </c>
      <c r="AB434" s="97">
        <v>10.881463635768954</v>
      </c>
      <c r="AC434" s="98">
        <v>41.498105128458953</v>
      </c>
      <c r="AD434" s="97">
        <v>13.770227258974476</v>
      </c>
      <c r="AE434" s="97">
        <v>12.311705026915627</v>
      </c>
      <c r="AF434" s="97">
        <v>0</v>
      </c>
      <c r="AG434" s="97">
        <v>6.3340135552690002</v>
      </c>
      <c r="AH434" s="97">
        <v>9.0821592872998433</v>
      </c>
      <c r="AI434" s="99">
        <f t="shared" si="165"/>
        <v>6014.7272611539483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496.19065167559523</v>
      </c>
      <c r="C435" s="43">
        <v>0</v>
      </c>
      <c r="D435" s="43">
        <v>40.573522330054296</v>
      </c>
      <c r="E435" s="43">
        <v>0</v>
      </c>
      <c r="F435" s="236"/>
      <c r="G435" s="43">
        <v>0</v>
      </c>
      <c r="H435" s="53">
        <v>0</v>
      </c>
      <c r="I435" s="41">
        <f t="shared" si="163"/>
        <v>536.76417400564958</v>
      </c>
      <c r="J435" s="1"/>
      <c r="K435" s="54" t="s">
        <v>26</v>
      </c>
      <c r="L435" s="43">
        <v>496.19065167559523</v>
      </c>
      <c r="M435" s="43">
        <v>0</v>
      </c>
      <c r="N435" s="43">
        <v>40.573522330054296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536.76417400564958</v>
      </c>
      <c r="U435" s="100" t="s">
        <v>26</v>
      </c>
      <c r="V435" s="92">
        <v>459.59583288435363</v>
      </c>
      <c r="W435" s="92">
        <v>24.316965150073532</v>
      </c>
      <c r="X435" s="92">
        <v>0</v>
      </c>
      <c r="Y435" s="92">
        <v>0</v>
      </c>
      <c r="Z435" s="92">
        <v>40.573522330054296</v>
      </c>
      <c r="AA435" s="92">
        <v>0</v>
      </c>
      <c r="AB435" s="92">
        <v>0</v>
      </c>
      <c r="AC435" s="93">
        <v>12.277853641168107</v>
      </c>
      <c r="AD435" s="92">
        <v>12.277853641168107</v>
      </c>
      <c r="AE435" s="92">
        <v>0</v>
      </c>
      <c r="AF435" s="92">
        <v>0</v>
      </c>
      <c r="AG435" s="92">
        <v>0</v>
      </c>
      <c r="AH435" s="92">
        <v>0</v>
      </c>
      <c r="AI435" s="95">
        <f t="shared" si="165"/>
        <v>536.76417400564958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20.195226748204075</v>
      </c>
      <c r="C436" s="46">
        <v>6.3439977926101565E-2</v>
      </c>
      <c r="D436" s="46">
        <v>0.72598566729481417</v>
      </c>
      <c r="E436" s="46">
        <v>0</v>
      </c>
      <c r="F436" s="236"/>
      <c r="G436" s="46">
        <v>0</v>
      </c>
      <c r="H436" s="47">
        <v>0</v>
      </c>
      <c r="I436" s="48">
        <f t="shared" si="163"/>
        <v>20.984652393424991</v>
      </c>
      <c r="J436" s="1"/>
      <c r="K436" s="49" t="s">
        <v>23</v>
      </c>
      <c r="L436" s="50">
        <v>20.195226748204075</v>
      </c>
      <c r="M436" s="50">
        <v>6.3439977926101565E-2</v>
      </c>
      <c r="N436" s="50">
        <v>0.72598566729481417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20.984652393424991</v>
      </c>
      <c r="U436" s="96" t="s">
        <v>62</v>
      </c>
      <c r="V436" s="97">
        <v>18.83200704375091</v>
      </c>
      <c r="W436" s="97">
        <v>0</v>
      </c>
      <c r="X436" s="97">
        <v>0</v>
      </c>
      <c r="Y436" s="97">
        <v>6.3439977926101565E-2</v>
      </c>
      <c r="Z436" s="97">
        <v>0.72598566729481417</v>
      </c>
      <c r="AA436" s="97">
        <v>0</v>
      </c>
      <c r="AB436" s="97">
        <v>0</v>
      </c>
      <c r="AC436" s="98">
        <v>1.3632197044531638</v>
      </c>
      <c r="AD436" s="97">
        <v>1.3632197044531638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20.984652393424991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1420.7964435669344</v>
      </c>
      <c r="C437" s="43">
        <v>0</v>
      </c>
      <c r="D437" s="43">
        <v>215.63409476118568</v>
      </c>
      <c r="E437" s="43">
        <v>0</v>
      </c>
      <c r="F437" s="236"/>
      <c r="G437" s="43">
        <v>0</v>
      </c>
      <c r="H437" s="53">
        <v>0</v>
      </c>
      <c r="I437" s="41">
        <f t="shared" si="163"/>
        <v>1636.4305383281201</v>
      </c>
      <c r="J437" s="1"/>
      <c r="K437" s="54" t="s">
        <v>24</v>
      </c>
      <c r="L437" s="43">
        <v>1420.7964435669344</v>
      </c>
      <c r="M437" s="43">
        <v>0</v>
      </c>
      <c r="N437" s="43">
        <v>215.63409476118568</v>
      </c>
      <c r="O437" s="43">
        <v>0</v>
      </c>
      <c r="P437" s="43">
        <v>58.173648593080777</v>
      </c>
      <c r="Q437" s="43">
        <v>0</v>
      </c>
      <c r="R437" s="44">
        <v>0</v>
      </c>
      <c r="S437" s="45">
        <f t="shared" si="164"/>
        <v>1694.6041869212008</v>
      </c>
      <c r="U437" s="100" t="s">
        <v>24</v>
      </c>
      <c r="V437" s="92">
        <v>1414.3914827105057</v>
      </c>
      <c r="W437" s="92">
        <v>0</v>
      </c>
      <c r="X437" s="92">
        <v>0</v>
      </c>
      <c r="Y437" s="92">
        <v>0</v>
      </c>
      <c r="Z437" s="92">
        <v>120.32887423636055</v>
      </c>
      <c r="AA437" s="92">
        <v>0</v>
      </c>
      <c r="AB437" s="92">
        <v>58.173648593080777</v>
      </c>
      <c r="AC437" s="93">
        <v>101.71018138125393</v>
      </c>
      <c r="AD437" s="92">
        <v>6.4049608564288265</v>
      </c>
      <c r="AE437" s="92">
        <v>0</v>
      </c>
      <c r="AF437" s="92">
        <v>0</v>
      </c>
      <c r="AG437" s="92">
        <v>95.305220524825103</v>
      </c>
      <c r="AH437" s="92">
        <v>0</v>
      </c>
      <c r="AI437" s="95">
        <f t="shared" si="165"/>
        <v>1694.6041869212008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19.736986992845662</v>
      </c>
      <c r="C438" s="46">
        <v>0.23067209348328566</v>
      </c>
      <c r="D438" s="46">
        <v>11.813303235234971</v>
      </c>
      <c r="E438" s="46">
        <v>0</v>
      </c>
      <c r="F438" s="236"/>
      <c r="G438" s="46">
        <v>0</v>
      </c>
      <c r="H438" s="47">
        <v>0</v>
      </c>
      <c r="I438" s="48">
        <f t="shared" si="163"/>
        <v>31.780962321563919</v>
      </c>
      <c r="J438" s="1"/>
      <c r="K438" s="49" t="s">
        <v>22</v>
      </c>
      <c r="L438" s="50">
        <v>19.736986992845662</v>
      </c>
      <c r="M438" s="50">
        <v>0.23067209348328566</v>
      </c>
      <c r="N438" s="50">
        <v>11.813303235234971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31.780962321563919</v>
      </c>
      <c r="U438" s="96" t="s">
        <v>63</v>
      </c>
      <c r="V438" s="97">
        <v>19.736986992845662</v>
      </c>
      <c r="W438" s="97">
        <v>0</v>
      </c>
      <c r="X438" s="97">
        <v>0</v>
      </c>
      <c r="Y438" s="97">
        <v>0.23067209348328566</v>
      </c>
      <c r="Z438" s="97">
        <v>11.813303235234971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31.780962321563919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3.5999999999999997E-2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3.5999999999999997E-2</v>
      </c>
      <c r="J439" s="1"/>
      <c r="K439" s="55" t="s">
        <v>66</v>
      </c>
      <c r="L439" s="43">
        <v>3.5999999999999997E-2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3.5999999999999997E-2</v>
      </c>
      <c r="U439" s="101" t="s">
        <v>64</v>
      </c>
      <c r="V439" s="92">
        <v>3.5999999999999997E-2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3.5999999999999997E-2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3.5999999999999997E-2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3.5999999999999997E-2</v>
      </c>
      <c r="J440" s="1"/>
      <c r="K440" s="59" t="s">
        <v>25</v>
      </c>
      <c r="L440" s="60">
        <v>3.5999999999999997E-2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3.5999999999999997E-2</v>
      </c>
      <c r="U440" s="102" t="s">
        <v>68</v>
      </c>
      <c r="V440" s="103">
        <v>0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0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3578.6722506009378</v>
      </c>
      <c r="C444" s="75">
        <f t="shared" ref="C444:H444" si="167">SUM(C423:C439)</f>
        <v>813.27672029597875</v>
      </c>
      <c r="D444" s="75">
        <f t="shared" si="167"/>
        <v>806.37481933714321</v>
      </c>
      <c r="E444" s="75">
        <f t="shared" si="167"/>
        <v>4750.77558124598</v>
      </c>
      <c r="F444" s="75">
        <f t="shared" si="167"/>
        <v>0</v>
      </c>
      <c r="G444" s="75">
        <f t="shared" si="167"/>
        <v>630.14228232330413</v>
      </c>
      <c r="H444" s="76">
        <f t="shared" si="167"/>
        <v>0</v>
      </c>
      <c r="I444" s="41">
        <f t="shared" si="163"/>
        <v>10579.241653803343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3578.6722506009378</v>
      </c>
      <c r="M444" s="75">
        <f t="shared" ref="M444:R444" si="168">SUM(M423:M439)</f>
        <v>813.27672029597875</v>
      </c>
      <c r="N444" s="75">
        <f t="shared" si="168"/>
        <v>806.37481933714321</v>
      </c>
      <c r="O444" s="75">
        <f t="shared" si="168"/>
        <v>4750.77558124598</v>
      </c>
      <c r="P444" s="75">
        <f t="shared" si="168"/>
        <v>1198.6787370903355</v>
      </c>
      <c r="Q444" s="75">
        <f t="shared" si="168"/>
        <v>630.14228232330413</v>
      </c>
      <c r="R444" s="76">
        <f t="shared" si="168"/>
        <v>0</v>
      </c>
      <c r="S444" s="78">
        <f t="shared" si="164"/>
        <v>11777.920390893678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3097.7781570577163</v>
      </c>
      <c r="W444" s="111">
        <f t="shared" ref="W444:AH444" si="169">SUM(W423:W439)</f>
        <v>436.1958561588242</v>
      </c>
      <c r="X444" s="111">
        <f t="shared" si="169"/>
        <v>630.14228232330413</v>
      </c>
      <c r="Y444" s="111">
        <f t="shared" si="169"/>
        <v>813.27672029597875</v>
      </c>
      <c r="Z444" s="111">
        <f t="shared" si="169"/>
        <v>704.69863690195825</v>
      </c>
      <c r="AA444" s="111">
        <f t="shared" si="169"/>
        <v>4495.9799139547522</v>
      </c>
      <c r="AB444" s="111">
        <f t="shared" si="169"/>
        <v>1198.6787370903355</v>
      </c>
      <c r="AC444" s="111">
        <f t="shared" si="169"/>
        <v>401.17008711081007</v>
      </c>
      <c r="AD444" s="112">
        <f t="shared" si="169"/>
        <v>44.698237384397203</v>
      </c>
      <c r="AE444" s="112">
        <f t="shared" si="169"/>
        <v>12.311705026915627</v>
      </c>
      <c r="AF444" s="112">
        <f t="shared" si="169"/>
        <v>0</v>
      </c>
      <c r="AG444" s="112">
        <f t="shared" si="169"/>
        <v>101.67618243518496</v>
      </c>
      <c r="AH444" s="112">
        <f t="shared" si="169"/>
        <v>242.4839622643122</v>
      </c>
      <c r="AI444" s="113">
        <f t="shared" si="165"/>
        <v>11777.920390893678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0.33827304146269965</v>
      </c>
      <c r="C445" s="114">
        <f t="shared" ref="C445:I445" si="170">C444/$I444</f>
        <v>7.6874765404720449E-2</v>
      </c>
      <c r="D445" s="114">
        <f t="shared" si="170"/>
        <v>7.622236505461083E-2</v>
      </c>
      <c r="E445" s="114">
        <f t="shared" si="170"/>
        <v>0.44906579665263896</v>
      </c>
      <c r="F445" s="114">
        <f t="shared" si="170"/>
        <v>0</v>
      </c>
      <c r="G445" s="114">
        <f t="shared" si="170"/>
        <v>5.9564031425330156E-2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0.30384585154505339</v>
      </c>
      <c r="M445" s="82">
        <f t="shared" ref="M445:S445" si="171">M444/$S444</f>
        <v>6.9050960891600108E-2</v>
      </c>
      <c r="N445" s="82">
        <f t="shared" si="171"/>
        <v>6.8464957528546991E-2</v>
      </c>
      <c r="O445" s="82">
        <f t="shared" si="171"/>
        <v>0.40336285384634896</v>
      </c>
      <c r="P445" s="82">
        <f t="shared" si="171"/>
        <v>0.10177337741364907</v>
      </c>
      <c r="Q445" s="82">
        <f t="shared" si="171"/>
        <v>5.3501998774801579E-2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0.29281665533597429</v>
      </c>
      <c r="W445" s="118">
        <f t="shared" ref="W445:AC445" si="172">W444/$I444</f>
        <v>4.123129714141726E-2</v>
      </c>
      <c r="X445" s="118">
        <f t="shared" si="172"/>
        <v>5.9564031425330156E-2</v>
      </c>
      <c r="Y445" s="118">
        <f t="shared" si="172"/>
        <v>7.6874765404720449E-2</v>
      </c>
      <c r="Z445" s="118">
        <f t="shared" si="172"/>
        <v>6.6611450987000762E-2</v>
      </c>
      <c r="AA445" s="118">
        <f t="shared" si="172"/>
        <v>0.42498130405579709</v>
      </c>
      <c r="AB445" s="118">
        <f t="shared" si="172"/>
        <v>0.11330478840696474</v>
      </c>
      <c r="AC445" s="118">
        <f t="shared" si="172"/>
        <v>3.7920495649760057E-2</v>
      </c>
      <c r="AD445" s="118">
        <f t="shared" ref="AD445:AH445" si="173">AD444/$AI444</f>
        <v>3.7950874094000915E-3</v>
      </c>
      <c r="AE445" s="118">
        <f t="shared" si="173"/>
        <v>1.0453207882466801E-3</v>
      </c>
      <c r="AF445" s="118">
        <f t="shared" si="173"/>
        <v>0</v>
      </c>
      <c r="AG445" s="118">
        <f t="shared" si="173"/>
        <v>8.6327788829170405E-3</v>
      </c>
      <c r="AH445" s="118">
        <f t="shared" si="173"/>
        <v>2.0588011653720571E-2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4.7956643709377138</v>
      </c>
      <c r="G449" s="242"/>
      <c r="H449" s="244"/>
      <c r="I449" s="41">
        <f>SUM(B449:H449)</f>
        <v>4.7956643709377138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4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1784.3516917473844</v>
      </c>
      <c r="G455" s="245"/>
      <c r="H455" s="247"/>
      <c r="I455" s="41">
        <f t="shared" si="174"/>
        <v>1784.3516917473844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5835.5999999999995</v>
      </c>
      <c r="G460" s="245"/>
      <c r="H460" s="247"/>
      <c r="I460" s="48">
        <f t="shared" si="174"/>
        <v>5835.5999999999995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0.31169358000000008</v>
      </c>
      <c r="G462" s="245"/>
      <c r="H462" s="247"/>
      <c r="I462" s="48">
        <f t="shared" si="174"/>
        <v>0.31169358000000008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119.90746852439764</v>
      </c>
      <c r="G463" s="245"/>
      <c r="H463" s="247"/>
      <c r="I463" s="41">
        <f t="shared" si="174"/>
        <v>119.90746852439764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7744.9665182227191</v>
      </c>
      <c r="G470" s="75">
        <f t="shared" si="176"/>
        <v>0</v>
      </c>
      <c r="H470" s="76">
        <f t="shared" si="176"/>
        <v>0</v>
      </c>
      <c r="I470" s="41">
        <f t="shared" si="174"/>
        <v>7744.9665182227191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214661.90191438986</v>
      </c>
      <c r="G481" s="245"/>
      <c r="H481" s="247"/>
      <c r="I481" s="41">
        <f t="shared" si="179"/>
        <v>214661.90191438986</v>
      </c>
      <c r="J481" s="1"/>
      <c r="K481" s="54" t="s">
        <v>60</v>
      </c>
      <c r="L481" s="245"/>
      <c r="M481" s="246"/>
      <c r="N481" s="246"/>
      <c r="O481" s="247"/>
      <c r="P481" s="43">
        <v>63070.317773220129</v>
      </c>
      <c r="Q481" s="245"/>
      <c r="R481" s="252"/>
      <c r="S481" s="45">
        <f t="shared" si="180"/>
        <v>63070.317773220129</v>
      </c>
    </row>
    <row r="482" spans="1:20" ht="15">
      <c r="A482" s="25" t="s">
        <v>12</v>
      </c>
      <c r="B482" s="245"/>
      <c r="C482" s="246"/>
      <c r="D482" s="246"/>
      <c r="E482" s="247"/>
      <c r="F482" s="46">
        <v>66487.418812546282</v>
      </c>
      <c r="G482" s="245"/>
      <c r="H482" s="247"/>
      <c r="I482" s="48">
        <f t="shared" si="179"/>
        <v>66487.418812546282</v>
      </c>
      <c r="J482" s="1"/>
      <c r="K482" s="49" t="s">
        <v>12</v>
      </c>
      <c r="L482" s="245"/>
      <c r="M482" s="246"/>
      <c r="N482" s="246"/>
      <c r="O482" s="247"/>
      <c r="P482" s="50">
        <v>25278.198788941463</v>
      </c>
      <c r="Q482" s="245"/>
      <c r="R482" s="252"/>
      <c r="S482" s="52">
        <f t="shared" si="180"/>
        <v>25278.198788941463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0</v>
      </c>
      <c r="Q483" s="245"/>
      <c r="R483" s="252"/>
      <c r="S483" s="45">
        <f t="shared" si="180"/>
        <v>0</v>
      </c>
    </row>
    <row r="484" spans="1:20" ht="15">
      <c r="A484" s="25" t="s">
        <v>17</v>
      </c>
      <c r="B484" s="245"/>
      <c r="C484" s="246"/>
      <c r="D484" s="246"/>
      <c r="E484" s="247"/>
      <c r="F484" s="46">
        <v>899.50113966875188</v>
      </c>
      <c r="G484" s="245"/>
      <c r="H484" s="247"/>
      <c r="I484" s="48">
        <f t="shared" si="179"/>
        <v>899.50113966875188</v>
      </c>
      <c r="J484" s="1"/>
      <c r="K484" s="49" t="s">
        <v>17</v>
      </c>
      <c r="L484" s="245"/>
      <c r="M484" s="246"/>
      <c r="N484" s="246"/>
      <c r="O484" s="247"/>
      <c r="P484" s="50">
        <v>830.79690163219493</v>
      </c>
      <c r="Q484" s="245"/>
      <c r="R484" s="252"/>
      <c r="S484" s="52">
        <f t="shared" si="180"/>
        <v>830.79690163219493</v>
      </c>
    </row>
    <row r="485" spans="1:20" ht="15">
      <c r="A485" s="26" t="s">
        <v>19</v>
      </c>
      <c r="B485" s="245"/>
      <c r="C485" s="246"/>
      <c r="D485" s="246"/>
      <c r="E485" s="247"/>
      <c r="F485" s="43">
        <v>532.59804434637692</v>
      </c>
      <c r="G485" s="245"/>
      <c r="H485" s="247"/>
      <c r="I485" s="41">
        <f t="shared" si="179"/>
        <v>532.59804434637692</v>
      </c>
      <c r="J485" s="1"/>
      <c r="K485" s="54" t="s">
        <v>19</v>
      </c>
      <c r="L485" s="245"/>
      <c r="M485" s="246"/>
      <c r="N485" s="246"/>
      <c r="O485" s="247"/>
      <c r="P485" s="43">
        <v>432.36492485972974</v>
      </c>
      <c r="Q485" s="245"/>
      <c r="R485" s="252"/>
      <c r="S485" s="45">
        <f t="shared" si="180"/>
        <v>432.36492485972974</v>
      </c>
    </row>
    <row r="486" spans="1:20" ht="15">
      <c r="A486" s="25" t="s">
        <v>27</v>
      </c>
      <c r="B486" s="245"/>
      <c r="C486" s="246"/>
      <c r="D486" s="246"/>
      <c r="E486" s="247"/>
      <c r="F486" s="46">
        <v>4614.9828968543534</v>
      </c>
      <c r="G486" s="245"/>
      <c r="H486" s="247"/>
      <c r="I486" s="48">
        <f t="shared" si="179"/>
        <v>4614.9828968543534</v>
      </c>
      <c r="J486" s="1"/>
      <c r="K486" s="49" t="s">
        <v>27</v>
      </c>
      <c r="L486" s="245"/>
      <c r="M486" s="246"/>
      <c r="N486" s="246"/>
      <c r="O486" s="247"/>
      <c r="P486" s="50">
        <v>2.8723355481206567E-13</v>
      </c>
      <c r="Q486" s="245"/>
      <c r="R486" s="252"/>
      <c r="S486" s="52">
        <f t="shared" si="180"/>
        <v>2.8723355481206567E-13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0</v>
      </c>
      <c r="Q487" s="245"/>
      <c r="R487" s="252"/>
      <c r="S487" s="45">
        <f t="shared" si="180"/>
        <v>0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0</v>
      </c>
      <c r="Q488" s="245"/>
      <c r="R488" s="252"/>
      <c r="S488" s="52">
        <f t="shared" si="180"/>
        <v>0</v>
      </c>
    </row>
    <row r="489" spans="1:20" ht="15">
      <c r="A489" s="26" t="s">
        <v>24</v>
      </c>
      <c r="B489" s="245"/>
      <c r="C489" s="246"/>
      <c r="D489" s="246"/>
      <c r="E489" s="247"/>
      <c r="F489" s="43">
        <v>20435.727702872849</v>
      </c>
      <c r="G489" s="245"/>
      <c r="H489" s="247"/>
      <c r="I489" s="41">
        <f t="shared" si="179"/>
        <v>20435.727702872849</v>
      </c>
      <c r="J489" s="1"/>
      <c r="K489" s="54" t="s">
        <v>24</v>
      </c>
      <c r="L489" s="245"/>
      <c r="M489" s="246"/>
      <c r="N489" s="246"/>
      <c r="O489" s="247"/>
      <c r="P489" s="43">
        <v>8329.8978424473098</v>
      </c>
      <c r="Q489" s="245"/>
      <c r="R489" s="252"/>
      <c r="S489" s="45">
        <f t="shared" si="180"/>
        <v>8329.8978424473098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307632.13051067846</v>
      </c>
      <c r="G496" s="75">
        <f t="shared" si="181"/>
        <v>0</v>
      </c>
      <c r="H496" s="76">
        <f t="shared" si="181"/>
        <v>0</v>
      </c>
      <c r="I496" s="41">
        <f t="shared" si="179"/>
        <v>307632.13051067846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97941.576231100829</v>
      </c>
      <c r="Q496" s="75">
        <f t="shared" si="182"/>
        <v>0</v>
      </c>
      <c r="R496" s="76">
        <f t="shared" si="182"/>
        <v>0</v>
      </c>
      <c r="S496" s="78">
        <f t="shared" si="180"/>
        <v>97941.576231100829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8267.2266967200012</v>
      </c>
      <c r="G511" s="245"/>
      <c r="H511" s="247"/>
      <c r="I511" s="41">
        <f t="shared" si="185"/>
        <v>8267.2266967200012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581.23799999999983</v>
      </c>
      <c r="G512" s="245"/>
      <c r="H512" s="247"/>
      <c r="I512" s="48">
        <f t="shared" si="185"/>
        <v>581.23799999999983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8848.4646967200006</v>
      </c>
      <c r="G522" s="75">
        <f t="shared" si="187"/>
        <v>0</v>
      </c>
      <c r="H522" s="76">
        <f t="shared" si="187"/>
        <v>0</v>
      </c>
      <c r="I522" s="41">
        <f t="shared" si="185"/>
        <v>8848.4646967200006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931.8032233864036</v>
      </c>
      <c r="G533" s="245"/>
      <c r="H533" s="247"/>
      <c r="I533" s="41">
        <f t="shared" si="191"/>
        <v>931.8032233864036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100.09515195303412</v>
      </c>
      <c r="G534" s="245"/>
      <c r="H534" s="247"/>
      <c r="I534" s="48">
        <f t="shared" si="191"/>
        <v>100.09515195303412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1031.8983753394377</v>
      </c>
      <c r="G548" s="75">
        <f t="shared" si="193"/>
        <v>0</v>
      </c>
      <c r="H548" s="76">
        <f t="shared" si="193"/>
        <v>0</v>
      </c>
      <c r="I548" s="41">
        <f t="shared" si="191"/>
        <v>1031.8983753394377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113.12148330000002</v>
      </c>
      <c r="G560" s="245"/>
      <c r="H560" s="247"/>
      <c r="I560" s="48">
        <f t="shared" si="197"/>
        <v>113.12148330000002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29743.986527279983</v>
      </c>
      <c r="G561" s="245"/>
      <c r="H561" s="247"/>
      <c r="I561" s="41">
        <f t="shared" si="197"/>
        <v>29743.986527279983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29857.108010579985</v>
      </c>
      <c r="G574" s="75">
        <f t="shared" si="199"/>
        <v>0</v>
      </c>
      <c r="H574" s="76">
        <f t="shared" si="199"/>
        <v>0</v>
      </c>
      <c r="I574" s="41">
        <f t="shared" si="197"/>
        <v>29857.108010579985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0</v>
      </c>
      <c r="C579" s="39">
        <v>0</v>
      </c>
      <c r="D579" s="39">
        <v>0</v>
      </c>
      <c r="E579" s="39">
        <v>0</v>
      </c>
      <c r="F579" s="235"/>
      <c r="G579" s="39">
        <v>0</v>
      </c>
      <c r="H579" s="40">
        <v>0</v>
      </c>
      <c r="I579" s="41">
        <f>SUM(B579:H579)</f>
        <v>0</v>
      </c>
      <c r="J579" s="1"/>
      <c r="K579" s="88" t="s">
        <v>7</v>
      </c>
      <c r="L579" s="39">
        <v>0</v>
      </c>
      <c r="M579" s="39">
        <v>0</v>
      </c>
      <c r="N579" s="39">
        <v>0</v>
      </c>
      <c r="O579" s="39">
        <v>0</v>
      </c>
      <c r="P579" s="39">
        <v>4.7956643709377138</v>
      </c>
      <c r="Q579" s="39">
        <v>0</v>
      </c>
      <c r="R579" s="89">
        <v>0</v>
      </c>
      <c r="S579" s="90">
        <f>SUM(L579:R579)</f>
        <v>4.7956643709377138</v>
      </c>
    </row>
    <row r="580" spans="1:19" ht="15">
      <c r="A580" s="25" t="s">
        <v>8</v>
      </c>
      <c r="B580" s="46">
        <v>0</v>
      </c>
      <c r="C580" s="46">
        <v>0</v>
      </c>
      <c r="D580" s="46">
        <v>0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0</v>
      </c>
      <c r="J580" s="1"/>
      <c r="K580" s="49" t="s">
        <v>8</v>
      </c>
      <c r="L580" s="50">
        <v>0</v>
      </c>
      <c r="M580" s="50">
        <v>0</v>
      </c>
      <c r="N580" s="50">
        <v>0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4">SUM(L580:R580)</f>
        <v>0</v>
      </c>
    </row>
    <row r="581" spans="1:19" ht="15">
      <c r="A581" s="26" t="s">
        <v>10</v>
      </c>
      <c r="B581" s="43">
        <v>2.6872948457894918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2.6872948457894918</v>
      </c>
      <c r="J581" s="1"/>
      <c r="K581" s="54" t="s">
        <v>10</v>
      </c>
      <c r="L581" s="43">
        <v>2.6872948457894918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2.6872948457894918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352.74444423447341</v>
      </c>
      <c r="C583" s="43">
        <v>42.726099909038879</v>
      </c>
      <c r="D583" s="43">
        <v>9.2126837092905838</v>
      </c>
      <c r="E583" s="43">
        <v>20.546900579754926</v>
      </c>
      <c r="F583" s="236"/>
      <c r="G583" s="43">
        <v>0</v>
      </c>
      <c r="H583" s="53">
        <v>0</v>
      </c>
      <c r="I583" s="41">
        <f t="shared" si="203"/>
        <v>425.23012843255776</v>
      </c>
      <c r="J583" s="1"/>
      <c r="K583" s="54" t="s">
        <v>16</v>
      </c>
      <c r="L583" s="43">
        <v>352.74444423447341</v>
      </c>
      <c r="M583" s="43">
        <v>42.726099909038879</v>
      </c>
      <c r="N583" s="43">
        <v>9.2126837092905838</v>
      </c>
      <c r="O583" s="43">
        <v>20.546900579754926</v>
      </c>
      <c r="P583" s="43">
        <v>0</v>
      </c>
      <c r="Q583" s="43">
        <v>0</v>
      </c>
      <c r="R583" s="44">
        <v>0</v>
      </c>
      <c r="S583" s="45">
        <f t="shared" si="204"/>
        <v>425.23012843255776</v>
      </c>
    </row>
    <row r="584" spans="1:19" ht="15">
      <c r="A584" s="25" t="s">
        <v>15</v>
      </c>
      <c r="B584" s="46">
        <v>5160.5085722612603</v>
      </c>
      <c r="C584" s="46">
        <v>78.315077762244883</v>
      </c>
      <c r="D584" s="46">
        <v>92.599555881884456</v>
      </c>
      <c r="E584" s="46">
        <v>0</v>
      </c>
      <c r="F584" s="236"/>
      <c r="G584" s="46">
        <v>0</v>
      </c>
      <c r="H584" s="47">
        <v>0</v>
      </c>
      <c r="I584" s="48">
        <f t="shared" si="203"/>
        <v>5331.4232059053893</v>
      </c>
      <c r="J584" s="1"/>
      <c r="K584" s="49" t="s">
        <v>15</v>
      </c>
      <c r="L584" s="50">
        <v>5160.5085722612603</v>
      </c>
      <c r="M584" s="50">
        <v>78.315077762244883</v>
      </c>
      <c r="N584" s="50">
        <v>92.599555881884456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5331.4232059053893</v>
      </c>
    </row>
    <row r="585" spans="1:19" ht="15">
      <c r="A585" s="26" t="s">
        <v>60</v>
      </c>
      <c r="B585" s="43">
        <v>0</v>
      </c>
      <c r="C585" s="43">
        <v>0</v>
      </c>
      <c r="D585" s="43">
        <v>1.436395665280493</v>
      </c>
      <c r="E585" s="43">
        <v>670.0565360969</v>
      </c>
      <c r="F585" s="236"/>
      <c r="G585" s="43">
        <v>0</v>
      </c>
      <c r="H585" s="53">
        <v>0</v>
      </c>
      <c r="I585" s="41">
        <f t="shared" si="203"/>
        <v>671.49293176218055</v>
      </c>
      <c r="J585" s="1"/>
      <c r="K585" s="54" t="s">
        <v>60</v>
      </c>
      <c r="L585" s="43">
        <v>0</v>
      </c>
      <c r="M585" s="43">
        <v>0</v>
      </c>
      <c r="N585" s="43">
        <v>1.436395665280493</v>
      </c>
      <c r="O585" s="43">
        <v>670.0565360969</v>
      </c>
      <c r="P585" s="43">
        <v>45604.673916419772</v>
      </c>
      <c r="Q585" s="43">
        <v>0</v>
      </c>
      <c r="R585" s="44">
        <v>0</v>
      </c>
      <c r="S585" s="45">
        <f t="shared" si="204"/>
        <v>46276.166848181951</v>
      </c>
    </row>
    <row r="586" spans="1:19" ht="15">
      <c r="A586" s="25" t="s">
        <v>12</v>
      </c>
      <c r="B586" s="46">
        <v>0</v>
      </c>
      <c r="C586" s="46">
        <v>0</v>
      </c>
      <c r="D586" s="46">
        <v>1.3951062300581534</v>
      </c>
      <c r="E586" s="46">
        <v>40.789431009944977</v>
      </c>
      <c r="F586" s="236"/>
      <c r="G586" s="46">
        <v>0</v>
      </c>
      <c r="H586" s="47">
        <v>0</v>
      </c>
      <c r="I586" s="48">
        <f t="shared" si="203"/>
        <v>42.184537240003131</v>
      </c>
      <c r="J586" s="1"/>
      <c r="K586" s="49" t="s">
        <v>12</v>
      </c>
      <c r="L586" s="50">
        <v>0</v>
      </c>
      <c r="M586" s="50">
        <v>0</v>
      </c>
      <c r="N586" s="50">
        <v>1.3951062300581534</v>
      </c>
      <c r="O586" s="50">
        <v>40.789431009944977</v>
      </c>
      <c r="P586" s="50">
        <v>1831.6255681739979</v>
      </c>
      <c r="Q586" s="50">
        <v>0</v>
      </c>
      <c r="R586" s="51">
        <v>0</v>
      </c>
      <c r="S586" s="52">
        <f t="shared" si="204"/>
        <v>1873.8101054140011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29743.986527279983</v>
      </c>
      <c r="Q587" s="43">
        <v>0</v>
      </c>
      <c r="R587" s="44">
        <v>0</v>
      </c>
      <c r="S587" s="45">
        <f t="shared" si="204"/>
        <v>29743.986527279983</v>
      </c>
    </row>
    <row r="588" spans="1:19" ht="15">
      <c r="A588" s="25" t="s">
        <v>17</v>
      </c>
      <c r="B588" s="46">
        <v>150.54653852763573</v>
      </c>
      <c r="C588" s="46">
        <v>0.81570551241345102</v>
      </c>
      <c r="D588" s="46">
        <v>19.106826211137548</v>
      </c>
      <c r="E588" s="46">
        <v>2.6045913683678474</v>
      </c>
      <c r="F588" s="236"/>
      <c r="G588" s="46">
        <v>0</v>
      </c>
      <c r="H588" s="47">
        <v>0</v>
      </c>
      <c r="I588" s="48">
        <f t="shared" si="203"/>
        <v>173.07366161955457</v>
      </c>
      <c r="J588" s="1"/>
      <c r="K588" s="49" t="s">
        <v>17</v>
      </c>
      <c r="L588" s="50">
        <v>150.54653852763573</v>
      </c>
      <c r="M588" s="50">
        <v>0.81570551241345102</v>
      </c>
      <c r="N588" s="50">
        <v>19.106826211137548</v>
      </c>
      <c r="O588" s="50">
        <v>2.6045913683678474</v>
      </c>
      <c r="P588" s="50">
        <v>0.75699241394999994</v>
      </c>
      <c r="Q588" s="50">
        <v>0</v>
      </c>
      <c r="R588" s="51">
        <v>0</v>
      </c>
      <c r="S588" s="52">
        <f t="shared" si="204"/>
        <v>173.83065403350457</v>
      </c>
    </row>
    <row r="589" spans="1:19" ht="15">
      <c r="A589" s="26" t="s">
        <v>19</v>
      </c>
      <c r="B589" s="43">
        <v>12982.59981119138</v>
      </c>
      <c r="C589" s="43">
        <v>2045.8861468809951</v>
      </c>
      <c r="D589" s="43">
        <v>399.01162468544283</v>
      </c>
      <c r="E589" s="43">
        <v>314.18950502251289</v>
      </c>
      <c r="F589" s="236"/>
      <c r="G589" s="43">
        <v>0</v>
      </c>
      <c r="H589" s="53">
        <v>0</v>
      </c>
      <c r="I589" s="41">
        <f t="shared" si="203"/>
        <v>15741.68708778033</v>
      </c>
      <c r="J589" s="1"/>
      <c r="K589" s="54" t="s">
        <v>19</v>
      </c>
      <c r="L589" s="43">
        <v>12982.59981119138</v>
      </c>
      <c r="M589" s="43">
        <v>2045.8861468809951</v>
      </c>
      <c r="N589" s="43">
        <v>399.01162468544283</v>
      </c>
      <c r="O589" s="43">
        <v>314.18950502251289</v>
      </c>
      <c r="P589" s="43">
        <v>8267.2266967200012</v>
      </c>
      <c r="Q589" s="43">
        <v>0</v>
      </c>
      <c r="R589" s="44">
        <v>0</v>
      </c>
      <c r="S589" s="45">
        <f t="shared" si="204"/>
        <v>24008.913784500332</v>
      </c>
    </row>
    <row r="590" spans="1:19" ht="15">
      <c r="A590" s="25" t="s">
        <v>27</v>
      </c>
      <c r="B590" s="46">
        <v>8306.7206617400298</v>
      </c>
      <c r="C590" s="46">
        <v>0</v>
      </c>
      <c r="D590" s="46">
        <v>18320.7180850726</v>
      </c>
      <c r="E590" s="46">
        <v>4037.2159782502345</v>
      </c>
      <c r="F590" s="236"/>
      <c r="G590" s="46">
        <v>12551.76790652507</v>
      </c>
      <c r="H590" s="47">
        <v>3.2676399971714387</v>
      </c>
      <c r="I590" s="48">
        <f t="shared" si="203"/>
        <v>43219.690271585103</v>
      </c>
      <c r="J590" s="1"/>
      <c r="K590" s="49" t="s">
        <v>27</v>
      </c>
      <c r="L590" s="50">
        <v>8306.7206617400298</v>
      </c>
      <c r="M590" s="50">
        <v>0</v>
      </c>
      <c r="N590" s="50">
        <v>18320.7180850726</v>
      </c>
      <c r="O590" s="50">
        <v>4037.2159782502345</v>
      </c>
      <c r="P590" s="50">
        <v>10971.676894561941</v>
      </c>
      <c r="Q590" s="50">
        <v>12551.76790652507</v>
      </c>
      <c r="R590" s="51">
        <v>3.2676399971714387</v>
      </c>
      <c r="S590" s="52">
        <f t="shared" si="204"/>
        <v>54191.367166147043</v>
      </c>
    </row>
    <row r="591" spans="1:19" ht="15">
      <c r="A591" s="26" t="s">
        <v>26</v>
      </c>
      <c r="B591" s="43">
        <v>30781.649905934777</v>
      </c>
      <c r="C591" s="43">
        <v>195.15016728888116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30976.800073223658</v>
      </c>
      <c r="J591" s="1"/>
      <c r="K591" s="54" t="s">
        <v>26</v>
      </c>
      <c r="L591" s="43">
        <v>30781.649905934777</v>
      </c>
      <c r="M591" s="43">
        <v>195.15016728888116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30976.800073223658</v>
      </c>
    </row>
    <row r="592" spans="1:19" ht="15">
      <c r="A592" s="25" t="s">
        <v>23</v>
      </c>
      <c r="B592" s="46">
        <v>153.68154047574447</v>
      </c>
      <c r="C592" s="46">
        <v>0</v>
      </c>
      <c r="D592" s="46">
        <v>27.32005230520792</v>
      </c>
      <c r="E592" s="46">
        <v>0</v>
      </c>
      <c r="F592" s="236"/>
      <c r="G592" s="46">
        <v>0</v>
      </c>
      <c r="H592" s="47">
        <v>0</v>
      </c>
      <c r="I592" s="48">
        <f t="shared" si="203"/>
        <v>181.00159278095239</v>
      </c>
      <c r="J592" s="1"/>
      <c r="K592" s="49" t="s">
        <v>23</v>
      </c>
      <c r="L592" s="50">
        <v>153.68154047574447</v>
      </c>
      <c r="M592" s="50">
        <v>0</v>
      </c>
      <c r="N592" s="50">
        <v>27.32005230520792</v>
      </c>
      <c r="O592" s="50">
        <v>0</v>
      </c>
      <c r="P592" s="50">
        <v>0.31169358000000008</v>
      </c>
      <c r="Q592" s="50">
        <v>0</v>
      </c>
      <c r="R592" s="51">
        <v>0</v>
      </c>
      <c r="S592" s="52">
        <f t="shared" si="204"/>
        <v>181.31328636095239</v>
      </c>
    </row>
    <row r="593" spans="1:60" ht="15">
      <c r="A593" s="26" t="s">
        <v>24</v>
      </c>
      <c r="B593" s="43">
        <v>1595.6555753676921</v>
      </c>
      <c r="C593" s="43">
        <v>0</v>
      </c>
      <c r="D593" s="43">
        <v>98.418788366974525</v>
      </c>
      <c r="E593" s="43">
        <v>0</v>
      </c>
      <c r="F593" s="236"/>
      <c r="G593" s="43">
        <v>0</v>
      </c>
      <c r="H593" s="53">
        <v>0</v>
      </c>
      <c r="I593" s="41">
        <f t="shared" si="203"/>
        <v>1694.0743637346666</v>
      </c>
      <c r="J593" s="1"/>
      <c r="K593" s="54" t="s">
        <v>24</v>
      </c>
      <c r="L593" s="43">
        <v>1595.6555753676921</v>
      </c>
      <c r="M593" s="43">
        <v>0</v>
      </c>
      <c r="N593" s="43">
        <v>98.418788366974525</v>
      </c>
      <c r="O593" s="43">
        <v>0</v>
      </c>
      <c r="P593" s="43">
        <v>2951.9988781527441</v>
      </c>
      <c r="Q593" s="43">
        <v>0</v>
      </c>
      <c r="R593" s="44">
        <v>0</v>
      </c>
      <c r="S593" s="45">
        <f t="shared" si="204"/>
        <v>4646.0732418874104</v>
      </c>
    </row>
    <row r="594" spans="1:60" ht="15">
      <c r="A594" s="25" t="s">
        <v>22</v>
      </c>
      <c r="B594" s="46">
        <v>0</v>
      </c>
      <c r="C594" s="46">
        <v>0</v>
      </c>
      <c r="D594" s="46">
        <v>0</v>
      </c>
      <c r="E594" s="46">
        <v>0</v>
      </c>
      <c r="F594" s="236"/>
      <c r="G594" s="46">
        <v>0</v>
      </c>
      <c r="H594" s="47">
        <v>0</v>
      </c>
      <c r="I594" s="48">
        <f t="shared" si="203"/>
        <v>0</v>
      </c>
      <c r="J594" s="1"/>
      <c r="K594" s="49" t="s">
        <v>22</v>
      </c>
      <c r="L594" s="50">
        <v>0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0</v>
      </c>
    </row>
    <row r="595" spans="1:60" ht="15">
      <c r="A595" s="27" t="s">
        <v>66</v>
      </c>
      <c r="B595" s="43">
        <v>6813.1782000565681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6813.1782000565681</v>
      </c>
      <c r="J595" s="1"/>
      <c r="K595" s="55" t="s">
        <v>66</v>
      </c>
      <c r="L595" s="43">
        <v>6813.1782000565681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6813.1782000565681</v>
      </c>
    </row>
    <row r="596" spans="1:60">
      <c r="A596" s="28" t="s">
        <v>25</v>
      </c>
      <c r="B596" s="56">
        <v>6813.1782000565681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6813.1782000565681</v>
      </c>
      <c r="J596" s="1"/>
      <c r="K596" s="59" t="s">
        <v>25</v>
      </c>
      <c r="L596" s="60">
        <v>6813.1782000565681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6813.1782000565681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66299.972544635355</v>
      </c>
      <c r="C600" s="75">
        <f t="shared" ref="C600:H600" si="205">SUM(C579:C595)</f>
        <v>2362.8931973535737</v>
      </c>
      <c r="D600" s="75">
        <f t="shared" si="205"/>
        <v>18969.219118127876</v>
      </c>
      <c r="E600" s="75">
        <f t="shared" si="205"/>
        <v>5085.4029423277152</v>
      </c>
      <c r="F600" s="75">
        <f t="shared" si="205"/>
        <v>0</v>
      </c>
      <c r="G600" s="75">
        <f t="shared" si="205"/>
        <v>12551.76790652507</v>
      </c>
      <c r="H600" s="76">
        <f t="shared" si="205"/>
        <v>3.2676399971714387</v>
      </c>
      <c r="I600" s="41">
        <f t="shared" si="203"/>
        <v>105272.52334896676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66299.972544635355</v>
      </c>
      <c r="M600" s="75">
        <f t="shared" ref="M600:R600" si="206">SUM(M579:M595)</f>
        <v>2362.8931973535737</v>
      </c>
      <c r="N600" s="75">
        <f t="shared" si="206"/>
        <v>18969.219118127876</v>
      </c>
      <c r="O600" s="75">
        <f t="shared" si="206"/>
        <v>5085.4029423277152</v>
      </c>
      <c r="P600" s="75">
        <f t="shared" si="206"/>
        <v>99377.05283167334</v>
      </c>
      <c r="Q600" s="75">
        <f t="shared" si="206"/>
        <v>12551.76790652507</v>
      </c>
      <c r="R600" s="76">
        <f t="shared" si="206"/>
        <v>3.2676399971714387</v>
      </c>
      <c r="S600" s="78">
        <f t="shared" si="204"/>
        <v>204649.57618064008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0.6297937052848851</v>
      </c>
      <c r="C601" s="114">
        <f t="shared" ref="C601:I601" si="207">C600/$I600</f>
        <v>2.2445488359016951E-2</v>
      </c>
      <c r="D601" s="114">
        <f t="shared" si="207"/>
        <v>0.18019154965296133</v>
      </c>
      <c r="E601" s="114">
        <f t="shared" si="207"/>
        <v>4.8307029987969104E-2</v>
      </c>
      <c r="F601" s="114">
        <f t="shared" si="207"/>
        <v>0</v>
      </c>
      <c r="G601" s="114">
        <f t="shared" si="207"/>
        <v>0.11923118689686339</v>
      </c>
      <c r="H601" s="115">
        <f t="shared" si="207"/>
        <v>3.1039818304151157E-5</v>
      </c>
      <c r="I601" s="116">
        <f t="shared" si="207"/>
        <v>1</v>
      </c>
      <c r="K601" s="81" t="s">
        <v>87</v>
      </c>
      <c r="L601" s="82">
        <f>L600/$S600</f>
        <v>0.32396828658034305</v>
      </c>
      <c r="M601" s="82">
        <f t="shared" ref="M601:S601" si="208">M600/$S600</f>
        <v>1.1546044909801793E-2</v>
      </c>
      <c r="N601" s="82">
        <f t="shared" si="208"/>
        <v>9.2691221121240563E-2</v>
      </c>
      <c r="O601" s="82">
        <f t="shared" si="208"/>
        <v>2.4849320664309275E-2</v>
      </c>
      <c r="P601" s="82">
        <f t="shared" si="208"/>
        <v>0.48559618195326826</v>
      </c>
      <c r="Q601" s="82">
        <f t="shared" si="208"/>
        <v>6.1332977769989985E-2</v>
      </c>
      <c r="R601" s="83">
        <f t="shared" si="208"/>
        <v>1.5967001047132187E-5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457.16570285796644</v>
      </c>
      <c r="C605" s="39">
        <v>0</v>
      </c>
      <c r="D605" s="39">
        <v>11.153183910258992</v>
      </c>
      <c r="E605" s="39">
        <v>0</v>
      </c>
      <c r="F605" s="235"/>
      <c r="G605" s="39">
        <v>0</v>
      </c>
      <c r="H605" s="40">
        <v>0</v>
      </c>
      <c r="I605" s="41">
        <f>SUM(B605:H605)</f>
        <v>468.31888676822541</v>
      </c>
      <c r="J605" s="1"/>
      <c r="K605" s="88" t="s">
        <v>7</v>
      </c>
      <c r="L605" s="39">
        <v>457.16570285796644</v>
      </c>
      <c r="M605" s="39">
        <v>0</v>
      </c>
      <c r="N605" s="39">
        <v>11.153183910258992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468.31888676822541</v>
      </c>
      <c r="U605" s="91" t="s">
        <v>7</v>
      </c>
      <c r="V605" s="92">
        <v>457.16570285796644</v>
      </c>
      <c r="W605" s="92">
        <v>10.84804587188464</v>
      </c>
      <c r="X605" s="92">
        <v>0.30513803837435244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468.31888676822547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319.91155710418184</v>
      </c>
      <c r="C606" s="46">
        <v>0</v>
      </c>
      <c r="D606" s="46">
        <v>5.7014762598920168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325.61303336407383</v>
      </c>
      <c r="J606" s="1"/>
      <c r="K606" s="49" t="s">
        <v>8</v>
      </c>
      <c r="L606" s="50">
        <v>319.91155710418184</v>
      </c>
      <c r="M606" s="50">
        <v>0</v>
      </c>
      <c r="N606" s="50">
        <v>5.7014762598920168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325.61303336407383</v>
      </c>
      <c r="U606" s="96" t="s">
        <v>8</v>
      </c>
      <c r="V606" s="97">
        <v>319.91155710418184</v>
      </c>
      <c r="W606" s="97">
        <v>3.4853624995799914</v>
      </c>
      <c r="X606" s="97">
        <v>2.2161137603120249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325.61303336407383</v>
      </c>
      <c r="AG606" s="16" t="str">
        <f t="shared" ref="AG606:AG626" si="212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902.91537498711625</v>
      </c>
      <c r="C607" s="43">
        <v>0</v>
      </c>
      <c r="D607" s="43">
        <v>55.751287893828824</v>
      </c>
      <c r="E607" s="43">
        <v>0</v>
      </c>
      <c r="F607" s="236"/>
      <c r="G607" s="43">
        <v>0</v>
      </c>
      <c r="H607" s="53">
        <v>0</v>
      </c>
      <c r="I607" s="41">
        <f t="shared" si="209"/>
        <v>958.66666288094507</v>
      </c>
      <c r="J607" s="1"/>
      <c r="K607" s="54" t="s">
        <v>10</v>
      </c>
      <c r="L607" s="43">
        <v>902.91537498711625</v>
      </c>
      <c r="M607" s="43">
        <v>0</v>
      </c>
      <c r="N607" s="43">
        <v>55.751287893828824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958.66666288094507</v>
      </c>
      <c r="U607" s="155" t="s">
        <v>10</v>
      </c>
      <c r="V607" s="92">
        <v>902.91537498711625</v>
      </c>
      <c r="W607" s="92">
        <v>54.519060332389806</v>
      </c>
      <c r="X607" s="92">
        <v>1.232227561439025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958.66666288094507</v>
      </c>
      <c r="AG607" s="16" t="str">
        <f t="shared" si="212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239.76242913982523</v>
      </c>
      <c r="C609" s="43">
        <v>0</v>
      </c>
      <c r="D609" s="43">
        <v>28.538060782712641</v>
      </c>
      <c r="E609" s="43">
        <v>0</v>
      </c>
      <c r="F609" s="236"/>
      <c r="G609" s="43">
        <v>0</v>
      </c>
      <c r="H609" s="53">
        <v>0</v>
      </c>
      <c r="I609" s="41">
        <f t="shared" si="209"/>
        <v>268.30048992253785</v>
      </c>
      <c r="J609" s="1"/>
      <c r="K609" s="54" t="s">
        <v>16</v>
      </c>
      <c r="L609" s="43">
        <v>239.76242913982523</v>
      </c>
      <c r="M609" s="43">
        <v>0</v>
      </c>
      <c r="N609" s="43">
        <v>28.538060782712641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268.30048992253785</v>
      </c>
      <c r="U609" s="155" t="s">
        <v>16</v>
      </c>
      <c r="V609" s="92">
        <v>239.76242913982523</v>
      </c>
      <c r="W609" s="92">
        <v>28.538060782712641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268.30048992253785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38064.919647977782</v>
      </c>
      <c r="C610" s="46">
        <v>0</v>
      </c>
      <c r="D610" s="46">
        <v>4537.2690653361951</v>
      </c>
      <c r="E610" s="46">
        <v>0</v>
      </c>
      <c r="F610" s="236"/>
      <c r="G610" s="46">
        <v>0</v>
      </c>
      <c r="H610" s="47">
        <v>0</v>
      </c>
      <c r="I610" s="48">
        <f t="shared" si="209"/>
        <v>42602.188713313975</v>
      </c>
      <c r="J610" s="1"/>
      <c r="K610" s="49" t="s">
        <v>15</v>
      </c>
      <c r="L610" s="50">
        <v>38064.919647977782</v>
      </c>
      <c r="M610" s="50">
        <v>0</v>
      </c>
      <c r="N610" s="50">
        <v>4537.2690653361951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42602.188713313975</v>
      </c>
      <c r="U610" s="96" t="s">
        <v>15</v>
      </c>
      <c r="V610" s="97">
        <v>38064.919647977782</v>
      </c>
      <c r="W610" s="97">
        <v>4537.2690653361951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42602.188713313975</v>
      </c>
      <c r="AG610" s="16" t="str">
        <f t="shared" si="212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81833.341474665795</v>
      </c>
      <c r="Q611" s="43">
        <v>0</v>
      </c>
      <c r="R611" s="44">
        <v>0</v>
      </c>
      <c r="S611" s="45">
        <f t="shared" si="210"/>
        <v>81833.341474665795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81833.341474665795</v>
      </c>
      <c r="AF611" s="126">
        <f t="shared" si="211"/>
        <v>81833.341474665795</v>
      </c>
      <c r="AG611" s="16" t="str">
        <f t="shared" si="212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38104.924075774994</v>
      </c>
      <c r="Q612" s="50">
        <v>0</v>
      </c>
      <c r="R612" s="51">
        <v>0</v>
      </c>
      <c r="S612" s="52">
        <f t="shared" si="210"/>
        <v>38104.924075774994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38104.924075774994</v>
      </c>
      <c r="AF612" s="99">
        <f t="shared" si="211"/>
        <v>38104.924075774994</v>
      </c>
      <c r="AG612" s="16" t="str">
        <f t="shared" si="212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964.84922303658266</v>
      </c>
      <c r="C614" s="46">
        <v>0</v>
      </c>
      <c r="D614" s="46">
        <v>170.47485387525688</v>
      </c>
      <c r="E614" s="46">
        <v>0</v>
      </c>
      <c r="F614" s="236"/>
      <c r="G614" s="46">
        <v>0</v>
      </c>
      <c r="H614" s="47">
        <v>0</v>
      </c>
      <c r="I614" s="48">
        <f t="shared" si="209"/>
        <v>1135.3240769118395</v>
      </c>
      <c r="J614" s="1"/>
      <c r="K614" s="49" t="s">
        <v>17</v>
      </c>
      <c r="L614" s="50">
        <v>964.84922303658266</v>
      </c>
      <c r="M614" s="50">
        <v>0</v>
      </c>
      <c r="N614" s="50">
        <v>170.47485387525688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1135.3240769118395</v>
      </c>
      <c r="U614" s="96" t="s">
        <v>17</v>
      </c>
      <c r="V614" s="97">
        <v>964.84922303658266</v>
      </c>
      <c r="W614" s="97">
        <v>158.39424446243476</v>
      </c>
      <c r="X614" s="97">
        <v>12.080609412822117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1135.3240769118395</v>
      </c>
      <c r="AG614" s="16" t="str">
        <f t="shared" si="212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51253.496021949948</v>
      </c>
      <c r="C615" s="43">
        <v>0</v>
      </c>
      <c r="D615" s="43">
        <v>7966.6764001322545</v>
      </c>
      <c r="E615" s="43">
        <v>0</v>
      </c>
      <c r="F615" s="236"/>
      <c r="G615" s="43">
        <v>0</v>
      </c>
      <c r="H615" s="53">
        <v>0</v>
      </c>
      <c r="I615" s="41">
        <f t="shared" si="209"/>
        <v>59220.1724220822</v>
      </c>
      <c r="J615" s="1"/>
      <c r="K615" s="54" t="s">
        <v>19</v>
      </c>
      <c r="L615" s="43">
        <v>51253.496021949948</v>
      </c>
      <c r="M615" s="43">
        <v>0</v>
      </c>
      <c r="N615" s="43">
        <v>7966.6764001322545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59220.1724220822</v>
      </c>
      <c r="U615" s="100" t="s">
        <v>19</v>
      </c>
      <c r="V615" s="92">
        <v>51253.496021949948</v>
      </c>
      <c r="W615" s="92">
        <v>7509.4697015621114</v>
      </c>
      <c r="X615" s="92">
        <v>457.20669857014224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59220.172422082207</v>
      </c>
      <c r="AG615" s="16" t="str">
        <f t="shared" si="212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11096.799607913768</v>
      </c>
      <c r="C616" s="46">
        <v>0</v>
      </c>
      <c r="D616" s="46">
        <v>16550.913111560982</v>
      </c>
      <c r="E616" s="46">
        <v>23413.775507407976</v>
      </c>
      <c r="F616" s="236"/>
      <c r="G616" s="46">
        <v>12121.689861748022</v>
      </c>
      <c r="H616" s="47">
        <v>0</v>
      </c>
      <c r="I616" s="48">
        <f t="shared" si="209"/>
        <v>63183.178088630753</v>
      </c>
      <c r="J616" s="1"/>
      <c r="K616" s="49" t="s">
        <v>27</v>
      </c>
      <c r="L616" s="50">
        <v>11096.799607913768</v>
      </c>
      <c r="M616" s="50">
        <v>0</v>
      </c>
      <c r="N616" s="50">
        <v>16550.913111560982</v>
      </c>
      <c r="O616" s="50">
        <v>23413.775507407976</v>
      </c>
      <c r="P616" s="50">
        <v>0</v>
      </c>
      <c r="Q616" s="50">
        <v>12121.689861748022</v>
      </c>
      <c r="R616" s="51">
        <v>0</v>
      </c>
      <c r="S616" s="52">
        <f t="shared" si="210"/>
        <v>63183.178088630753</v>
      </c>
      <c r="U616" s="96" t="s">
        <v>27</v>
      </c>
      <c r="V616" s="97">
        <v>11096.799607913768</v>
      </c>
      <c r="W616" s="97">
        <v>10605.313033925229</v>
      </c>
      <c r="X616" s="97">
        <v>5945.6000776357541</v>
      </c>
      <c r="Y616" s="97">
        <v>7393.9794515751119</v>
      </c>
      <c r="Z616" s="97">
        <v>7807.3453304989462</v>
      </c>
      <c r="AA616" s="97">
        <v>2202.0635260122217</v>
      </c>
      <c r="AB616" s="97">
        <v>6686.2227213944834</v>
      </c>
      <c r="AC616" s="97">
        <v>5435.4671403535358</v>
      </c>
      <c r="AD616" s="97">
        <v>6010.3871993216944</v>
      </c>
      <c r="AE616" s="97">
        <v>0</v>
      </c>
      <c r="AF616" s="99">
        <f t="shared" si="211"/>
        <v>63183.178088630746</v>
      </c>
      <c r="AG616" s="16" t="str">
        <f t="shared" si="212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23228.214132094912</v>
      </c>
      <c r="C617" s="43">
        <v>0</v>
      </c>
      <c r="D617" s="43">
        <v>4184.7250584006042</v>
      </c>
      <c r="E617" s="43">
        <v>0</v>
      </c>
      <c r="F617" s="236"/>
      <c r="G617" s="43">
        <v>0</v>
      </c>
      <c r="H617" s="53">
        <v>0</v>
      </c>
      <c r="I617" s="41">
        <f t="shared" si="209"/>
        <v>27412.939190495516</v>
      </c>
      <c r="J617" s="1"/>
      <c r="K617" s="54" t="s">
        <v>26</v>
      </c>
      <c r="L617" s="43">
        <v>23228.214132094912</v>
      </c>
      <c r="M617" s="43">
        <v>0</v>
      </c>
      <c r="N617" s="43">
        <v>4184.7250584006042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27412.939190495516</v>
      </c>
      <c r="U617" s="157" t="s">
        <v>26</v>
      </c>
      <c r="V617" s="92">
        <v>23228.214132094912</v>
      </c>
      <c r="W617" s="92">
        <v>4184.7250584006042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27412.939190495516</v>
      </c>
      <c r="AG617" s="16" t="str">
        <f t="shared" si="212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56967.468881486064</v>
      </c>
      <c r="C618" s="46">
        <v>0</v>
      </c>
      <c r="D618" s="46">
        <v>5667.8464129727545</v>
      </c>
      <c r="E618" s="46">
        <v>0</v>
      </c>
      <c r="F618" s="236"/>
      <c r="G618" s="46">
        <v>0</v>
      </c>
      <c r="H618" s="47">
        <v>0</v>
      </c>
      <c r="I618" s="48">
        <f t="shared" si="209"/>
        <v>62635.315294458822</v>
      </c>
      <c r="J618" s="1"/>
      <c r="K618" s="49" t="s">
        <v>23</v>
      </c>
      <c r="L618" s="50">
        <v>56967.468881486064</v>
      </c>
      <c r="M618" s="50">
        <v>0</v>
      </c>
      <c r="N618" s="50">
        <v>5667.8464129727545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62635.315294458822</v>
      </c>
      <c r="U618" s="96" t="s">
        <v>23</v>
      </c>
      <c r="V618" s="97">
        <v>56967.468881486064</v>
      </c>
      <c r="W618" s="97">
        <v>5233.4952817714338</v>
      </c>
      <c r="X618" s="97">
        <v>434.35113120132121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62635.315294458822</v>
      </c>
      <c r="AG618" s="16" t="str">
        <f t="shared" si="212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10512.533835635497</v>
      </c>
      <c r="C619" s="43">
        <v>0</v>
      </c>
      <c r="D619" s="43">
        <v>2686.3059212060848</v>
      </c>
      <c r="E619" s="43">
        <v>0</v>
      </c>
      <c r="F619" s="236"/>
      <c r="G619" s="43">
        <v>0</v>
      </c>
      <c r="H619" s="53">
        <v>0</v>
      </c>
      <c r="I619" s="41">
        <f t="shared" si="209"/>
        <v>13198.839756841582</v>
      </c>
      <c r="J619" s="1"/>
      <c r="K619" s="54" t="s">
        <v>24</v>
      </c>
      <c r="L619" s="43">
        <v>10512.533835635497</v>
      </c>
      <c r="M619" s="43">
        <v>0</v>
      </c>
      <c r="N619" s="43">
        <v>2686.3059212060848</v>
      </c>
      <c r="O619" s="43">
        <v>0</v>
      </c>
      <c r="P619" s="43">
        <v>7032.4724020977692</v>
      </c>
      <c r="Q619" s="43">
        <v>0</v>
      </c>
      <c r="R619" s="44">
        <v>0</v>
      </c>
      <c r="S619" s="45">
        <f t="shared" si="210"/>
        <v>20231.312158939352</v>
      </c>
      <c r="U619" s="157" t="s">
        <v>24</v>
      </c>
      <c r="V619" s="92">
        <v>10512.533835635497</v>
      </c>
      <c r="W619" s="92">
        <v>2672.7066389152683</v>
      </c>
      <c r="X619" s="92">
        <v>13.599282290817039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7032.4724020977692</v>
      </c>
      <c r="AF619" s="126">
        <f t="shared" si="211"/>
        <v>20231.312158939352</v>
      </c>
      <c r="AG619" s="16" t="str">
        <f t="shared" si="212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4030.8776490779915</v>
      </c>
      <c r="C621" s="43">
        <v>0</v>
      </c>
      <c r="D621" s="43">
        <v>4424.8090798607491</v>
      </c>
      <c r="E621" s="43">
        <v>0</v>
      </c>
      <c r="F621" s="236"/>
      <c r="G621" s="43">
        <v>0</v>
      </c>
      <c r="H621" s="53">
        <v>0</v>
      </c>
      <c r="I621" s="41">
        <f t="shared" si="209"/>
        <v>8455.686728938741</v>
      </c>
      <c r="J621" s="1"/>
      <c r="K621" s="55" t="s">
        <v>66</v>
      </c>
      <c r="L621" s="43">
        <v>4030.8776490779915</v>
      </c>
      <c r="M621" s="43">
        <v>0</v>
      </c>
      <c r="N621" s="43">
        <v>4424.8090798607491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8455.686728938741</v>
      </c>
      <c r="U621" s="158" t="s">
        <v>66</v>
      </c>
      <c r="V621" s="92">
        <v>4030.8776490779915</v>
      </c>
      <c r="W621" s="92">
        <v>4424.8090798607491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8455.686728938741</v>
      </c>
      <c r="AG621" s="16" t="str">
        <f t="shared" si="212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4026.4776490779909</v>
      </c>
      <c r="C622" s="56">
        <v>0</v>
      </c>
      <c r="D622" s="56">
        <v>4424.8090798607491</v>
      </c>
      <c r="E622" s="56">
        <v>0</v>
      </c>
      <c r="F622" s="236"/>
      <c r="G622" s="56">
        <v>0</v>
      </c>
      <c r="H622" s="57">
        <v>0</v>
      </c>
      <c r="I622" s="58">
        <f t="shared" si="209"/>
        <v>8451.2867289387395</v>
      </c>
      <c r="J622" s="1"/>
      <c r="K622" s="59" t="s">
        <v>25</v>
      </c>
      <c r="L622" s="60">
        <v>4026.4776490779909</v>
      </c>
      <c r="M622" s="60">
        <v>0</v>
      </c>
      <c r="N622" s="60">
        <v>4424.8090798607491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8451.2867289387395</v>
      </c>
      <c r="U622" s="159" t="s">
        <v>135</v>
      </c>
      <c r="V622" s="97">
        <v>4026.4776490779909</v>
      </c>
      <c r="W622" s="97">
        <v>4424.8090798607491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8451.2867289387395</v>
      </c>
      <c r="AG622" s="127" t="str">
        <f t="shared" si="212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4.4000000000000004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4.4000000000000004</v>
      </c>
      <c r="J625" s="1"/>
      <c r="K625" s="72" t="s">
        <v>11</v>
      </c>
      <c r="L625" s="69">
        <v>4.4000000000000004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4.4000000000000004</v>
      </c>
      <c r="U625" s="161" t="s">
        <v>11</v>
      </c>
      <c r="V625" s="92">
        <v>4.4000000000000004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4.4000000000000004</v>
      </c>
      <c r="AG625" s="127" t="str">
        <f t="shared" si="212"/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198038.91406326165</v>
      </c>
      <c r="C626" s="75">
        <f t="shared" ref="C626:H626" si="213">SUM(C605:C621)</f>
        <v>0</v>
      </c>
      <c r="D626" s="75">
        <f t="shared" si="213"/>
        <v>46290.16391219158</v>
      </c>
      <c r="E626" s="75">
        <f t="shared" si="213"/>
        <v>23413.775507407976</v>
      </c>
      <c r="F626" s="75">
        <f t="shared" si="213"/>
        <v>0</v>
      </c>
      <c r="G626" s="75">
        <f t="shared" si="213"/>
        <v>12121.689861748022</v>
      </c>
      <c r="H626" s="76">
        <f t="shared" si="213"/>
        <v>0</v>
      </c>
      <c r="I626" s="41">
        <f t="shared" si="209"/>
        <v>279864.54334460921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198038.91406326165</v>
      </c>
      <c r="M626" s="75">
        <f t="shared" ref="M626:R626" si="214">SUM(M605:M621)</f>
        <v>0</v>
      </c>
      <c r="N626" s="75">
        <f t="shared" si="214"/>
        <v>46290.16391219158</v>
      </c>
      <c r="O626" s="75">
        <f t="shared" si="214"/>
        <v>23413.775507407976</v>
      </c>
      <c r="P626" s="75">
        <f t="shared" si="214"/>
        <v>126970.73795253856</v>
      </c>
      <c r="Q626" s="75">
        <f t="shared" si="214"/>
        <v>12121.689861748022</v>
      </c>
      <c r="R626" s="76">
        <f t="shared" si="214"/>
        <v>0</v>
      </c>
      <c r="S626" s="78">
        <f t="shared" si="210"/>
        <v>406835.28129714774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198038.91406326165</v>
      </c>
      <c r="W626" s="111">
        <f t="shared" ref="W626:AE626" si="215">SUM(W605:W621)</f>
        <v>39423.5726337206</v>
      </c>
      <c r="X626" s="111">
        <f t="shared" si="215"/>
        <v>6866.5912784709826</v>
      </c>
      <c r="Y626" s="111">
        <f t="shared" si="215"/>
        <v>7393.9794515751119</v>
      </c>
      <c r="Z626" s="111">
        <f t="shared" si="215"/>
        <v>7807.3453304989462</v>
      </c>
      <c r="AA626" s="111">
        <f t="shared" si="215"/>
        <v>2202.0635260122217</v>
      </c>
      <c r="AB626" s="111">
        <f t="shared" si="215"/>
        <v>6686.2227213944834</v>
      </c>
      <c r="AC626" s="111">
        <f t="shared" si="215"/>
        <v>5435.4671403535358</v>
      </c>
      <c r="AD626" s="112">
        <f t="shared" si="215"/>
        <v>6010.3871993216944</v>
      </c>
      <c r="AE626" s="128">
        <f t="shared" si="215"/>
        <v>126970.73795253856</v>
      </c>
      <c r="AF626" s="113">
        <f>SUM(V626:AE626)</f>
        <v>406835.28129714774</v>
      </c>
      <c r="AG626" s="5" t="str">
        <f t="shared" si="212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0.70762416595019628</v>
      </c>
      <c r="C627" s="114">
        <f t="shared" ref="C627:I627" si="216">C626/$I626</f>
        <v>0</v>
      </c>
      <c r="D627" s="114">
        <f t="shared" si="216"/>
        <v>0.16540203113615759</v>
      </c>
      <c r="E627" s="114">
        <f t="shared" si="216"/>
        <v>8.3661099857789384E-2</v>
      </c>
      <c r="F627" s="114">
        <f t="shared" si="216"/>
        <v>0</v>
      </c>
      <c r="G627" s="114">
        <f t="shared" si="216"/>
        <v>4.3312703055856799E-2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0.4867791048795897</v>
      </c>
      <c r="M627" s="82">
        <f t="shared" ref="M627:S627" si="217">M626/$S626</f>
        <v>0</v>
      </c>
      <c r="N627" s="82">
        <f t="shared" si="217"/>
        <v>0.11378109529881648</v>
      </c>
      <c r="O627" s="82">
        <f t="shared" si="217"/>
        <v>5.7550995657888453E-2</v>
      </c>
      <c r="P627" s="82">
        <f t="shared" si="217"/>
        <v>0.31209372389657775</v>
      </c>
      <c r="Q627" s="82">
        <f t="shared" si="217"/>
        <v>2.9795080267127769E-2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0.4867791048795897</v>
      </c>
      <c r="W627" s="118">
        <f t="shared" ref="W627:AF627" si="218">W626/$AF626</f>
        <v>9.6903032863873181E-2</v>
      </c>
      <c r="X627" s="118">
        <f t="shared" si="218"/>
        <v>1.6878062434943306E-2</v>
      </c>
      <c r="Y627" s="118">
        <f t="shared" si="218"/>
        <v>1.8174381110704692E-2</v>
      </c>
      <c r="Z627" s="118">
        <f t="shared" si="218"/>
        <v>1.9190433301669706E-2</v>
      </c>
      <c r="AA627" s="118">
        <f t="shared" si="218"/>
        <v>5.4126660770206416E-3</v>
      </c>
      <c r="AB627" s="118">
        <f t="shared" si="218"/>
        <v>1.6434717018829408E-2</v>
      </c>
      <c r="AC627" s="118">
        <f t="shared" si="218"/>
        <v>1.3360363248298356E-2</v>
      </c>
      <c r="AD627" s="118">
        <f t="shared" si="218"/>
        <v>1.4773515168493408E-2</v>
      </c>
      <c r="AE627" s="118">
        <f t="shared" si="218"/>
        <v>0.31209372389657775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+IF(ABS(AF626-S626)&gt;0.01,AF626-V626,"")</f>
        <v/>
      </c>
    </row>
    <row r="631" spans="1:60" ht="15">
      <c r="A631" s="24" t="s">
        <v>7</v>
      </c>
      <c r="B631" s="39">
        <v>1.7042999094569662</v>
      </c>
      <c r="C631" s="39">
        <v>0</v>
      </c>
      <c r="D631" s="39">
        <v>1.6135083435377562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3.3178082529947224</v>
      </c>
      <c r="J631" s="1"/>
      <c r="K631" s="88" t="s">
        <v>7</v>
      </c>
      <c r="L631" s="39">
        <v>1.7042999094569662</v>
      </c>
      <c r="M631" s="39">
        <v>0</v>
      </c>
      <c r="N631" s="39">
        <v>1.6135083435377562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3.3178082529947224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13.524622927863019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13.524622927863019</v>
      </c>
      <c r="J632" s="1"/>
      <c r="K632" s="49" t="s">
        <v>8</v>
      </c>
      <c r="L632" s="50">
        <v>13.524622927863019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13.524622927863019</v>
      </c>
    </row>
    <row r="633" spans="1:60" ht="15">
      <c r="A633" s="26" t="s">
        <v>10</v>
      </c>
      <c r="B633" s="43">
        <v>22.07539876873178</v>
      </c>
      <c r="C633" s="43">
        <v>0</v>
      </c>
      <c r="D633" s="43">
        <v>7.0717335505217277E-2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22.146116104236999</v>
      </c>
      <c r="J633" s="1"/>
      <c r="K633" s="54" t="s">
        <v>10</v>
      </c>
      <c r="L633" s="43">
        <v>22.07539876873178</v>
      </c>
      <c r="M633" s="43">
        <v>0</v>
      </c>
      <c r="N633" s="43">
        <v>7.0717335505217277E-2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22.146116104236999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241.76876870898676</v>
      </c>
      <c r="C635" s="43">
        <v>1.0449397718885836</v>
      </c>
      <c r="D635" s="43">
        <v>19.481662061994705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262.29537054287005</v>
      </c>
      <c r="J635" s="1"/>
      <c r="K635" s="54" t="s">
        <v>16</v>
      </c>
      <c r="L635" s="43">
        <v>241.76876870898676</v>
      </c>
      <c r="M635" s="43">
        <v>1.0449397718885836</v>
      </c>
      <c r="N635" s="43">
        <v>19.481662061994705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262.29537054287005</v>
      </c>
    </row>
    <row r="636" spans="1:60" ht="15">
      <c r="A636" s="25" t="s">
        <v>15</v>
      </c>
      <c r="B636" s="46">
        <v>44.364709746182804</v>
      </c>
      <c r="C636" s="46">
        <v>1.0012141797241543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45.365923925906955</v>
      </c>
      <c r="J636" s="1"/>
      <c r="K636" s="49" t="s">
        <v>15</v>
      </c>
      <c r="L636" s="50">
        <v>44.364709746182804</v>
      </c>
      <c r="M636" s="50">
        <v>1.0012141797241543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45.365923925906955</v>
      </c>
    </row>
    <row r="637" spans="1:60" ht="15">
      <c r="A637" s="26" t="s">
        <v>60</v>
      </c>
      <c r="B637" s="43">
        <v>0</v>
      </c>
      <c r="C637" s="43">
        <v>4.6426964252104757</v>
      </c>
      <c r="D637" s="43">
        <v>0</v>
      </c>
      <c r="E637" s="43">
        <v>225.33633853186436</v>
      </c>
      <c r="F637" s="43">
        <v>8899.1583647664265</v>
      </c>
      <c r="G637" s="43">
        <v>0</v>
      </c>
      <c r="H637" s="53">
        <v>0</v>
      </c>
      <c r="I637" s="41">
        <f t="shared" si="219"/>
        <v>9129.1373997235005</v>
      </c>
      <c r="J637" s="1"/>
      <c r="K637" s="54" t="s">
        <v>60</v>
      </c>
      <c r="L637" s="43">
        <v>0</v>
      </c>
      <c r="M637" s="43">
        <v>4.6426964252104757</v>
      </c>
      <c r="N637" s="43">
        <v>0</v>
      </c>
      <c r="O637" s="43">
        <v>225.33633853186436</v>
      </c>
      <c r="P637" s="43">
        <v>8899.1583647664265</v>
      </c>
      <c r="Q637" s="43">
        <v>0</v>
      </c>
      <c r="R637" s="44">
        <v>0</v>
      </c>
      <c r="S637" s="45">
        <f t="shared" si="220"/>
        <v>9129.1373997235005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164.87326544646024</v>
      </c>
      <c r="F638" s="46">
        <v>0</v>
      </c>
      <c r="G638" s="46">
        <v>0</v>
      </c>
      <c r="H638" s="47">
        <v>0</v>
      </c>
      <c r="I638" s="48">
        <f t="shared" si="219"/>
        <v>164.87326544646024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164.87326544646024</v>
      </c>
      <c r="P638" s="50">
        <v>0</v>
      </c>
      <c r="Q638" s="50">
        <v>0</v>
      </c>
      <c r="R638" s="51">
        <v>0</v>
      </c>
      <c r="S638" s="52">
        <f t="shared" si="220"/>
        <v>164.87326544646024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112.3124466163558</v>
      </c>
      <c r="C640" s="46">
        <v>0</v>
      </c>
      <c r="D640" s="46">
        <v>0.54373058819520981</v>
      </c>
      <c r="E640" s="46">
        <v>3.3084447036823326</v>
      </c>
      <c r="F640" s="46">
        <v>0</v>
      </c>
      <c r="G640" s="46">
        <v>0</v>
      </c>
      <c r="H640" s="47">
        <v>0</v>
      </c>
      <c r="I640" s="48">
        <f t="shared" si="219"/>
        <v>116.16462190823333</v>
      </c>
      <c r="J640" s="1"/>
      <c r="K640" s="49" t="s">
        <v>17</v>
      </c>
      <c r="L640" s="50">
        <v>112.3124466163558</v>
      </c>
      <c r="M640" s="50">
        <v>0</v>
      </c>
      <c r="N640" s="50">
        <v>0.54373058819520981</v>
      </c>
      <c r="O640" s="50">
        <v>3.3084447036823326</v>
      </c>
      <c r="P640" s="50">
        <v>0</v>
      </c>
      <c r="Q640" s="50">
        <v>0</v>
      </c>
      <c r="R640" s="51">
        <v>0</v>
      </c>
      <c r="S640" s="52">
        <f t="shared" si="220"/>
        <v>116.16462190823333</v>
      </c>
    </row>
    <row r="641" spans="1:45" ht="15">
      <c r="A641" s="26" t="s">
        <v>19</v>
      </c>
      <c r="B641" s="43">
        <v>365.18588432776977</v>
      </c>
      <c r="C641" s="43">
        <v>0</v>
      </c>
      <c r="D641" s="43">
        <v>94.384605966330071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459.57049029409984</v>
      </c>
      <c r="J641" s="1"/>
      <c r="K641" s="54" t="s">
        <v>19</v>
      </c>
      <c r="L641" s="43">
        <v>365.18588432776977</v>
      </c>
      <c r="M641" s="43">
        <v>0</v>
      </c>
      <c r="N641" s="43">
        <v>94.384605966330071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459.57049029409984</v>
      </c>
    </row>
    <row r="642" spans="1:45" ht="15">
      <c r="A642" s="25" t="s">
        <v>27</v>
      </c>
      <c r="B642" s="46">
        <v>1279.9221883656112</v>
      </c>
      <c r="C642" s="46">
        <v>1.663032936190433</v>
      </c>
      <c r="D642" s="46">
        <v>26.474296078516399</v>
      </c>
      <c r="E642" s="46">
        <v>2126.8298996057015</v>
      </c>
      <c r="F642" s="46">
        <v>0</v>
      </c>
      <c r="G642" s="46">
        <v>717.2101177577772</v>
      </c>
      <c r="H642" s="47">
        <v>10.06245162374227</v>
      </c>
      <c r="I642" s="48">
        <f t="shared" si="219"/>
        <v>4162.1619863675387</v>
      </c>
      <c r="J642" s="1"/>
      <c r="K642" s="49" t="s">
        <v>27</v>
      </c>
      <c r="L642" s="50">
        <v>1279.9221883656112</v>
      </c>
      <c r="M642" s="50">
        <v>1.663032936190433</v>
      </c>
      <c r="N642" s="50">
        <v>26.474296078516399</v>
      </c>
      <c r="O642" s="50">
        <v>2126.8298996057015</v>
      </c>
      <c r="P642" s="50">
        <v>0</v>
      </c>
      <c r="Q642" s="50">
        <v>717.2101177577772</v>
      </c>
      <c r="R642" s="51">
        <v>10.06245162374227</v>
      </c>
      <c r="S642" s="52">
        <f t="shared" si="220"/>
        <v>4162.1619863675387</v>
      </c>
    </row>
    <row r="643" spans="1:45" ht="15">
      <c r="A643" s="26" t="s">
        <v>26</v>
      </c>
      <c r="B643" s="43">
        <v>390.0577596350181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390.0577596350181</v>
      </c>
      <c r="J643" s="1"/>
      <c r="K643" s="54" t="s">
        <v>26</v>
      </c>
      <c r="L643" s="43">
        <v>390.0577596350181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390.0577596350181</v>
      </c>
    </row>
    <row r="644" spans="1:45" ht="15">
      <c r="A644" s="25" t="s">
        <v>23</v>
      </c>
      <c r="B644" s="46">
        <v>2444.7860115490985</v>
      </c>
      <c r="C644" s="46">
        <v>110.74050878957969</v>
      </c>
      <c r="D644" s="46">
        <v>1392.0797277983236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3947.6062481370018</v>
      </c>
      <c r="J644" s="1"/>
      <c r="K644" s="49" t="s">
        <v>23</v>
      </c>
      <c r="L644" s="50">
        <v>2444.7860115490985</v>
      </c>
      <c r="M644" s="50">
        <v>110.74050878957969</v>
      </c>
      <c r="N644" s="50">
        <v>1392.0797277983236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3947.6062481370018</v>
      </c>
    </row>
    <row r="645" spans="1:45" ht="15">
      <c r="A645" s="26" t="s">
        <v>24</v>
      </c>
      <c r="B645" s="43">
        <v>2681.9801579735158</v>
      </c>
      <c r="C645" s="43">
        <v>0</v>
      </c>
      <c r="D645" s="43">
        <v>27.066975938166372</v>
      </c>
      <c r="E645" s="43">
        <v>15.325288052897125</v>
      </c>
      <c r="F645" s="43">
        <v>628.63677059109705</v>
      </c>
      <c r="G645" s="43">
        <v>0</v>
      </c>
      <c r="H645" s="53">
        <v>0</v>
      </c>
      <c r="I645" s="41">
        <f t="shared" si="219"/>
        <v>3353.0091925556762</v>
      </c>
      <c r="J645" s="1"/>
      <c r="K645" s="54" t="s">
        <v>24</v>
      </c>
      <c r="L645" s="43">
        <v>2681.9801579735158</v>
      </c>
      <c r="M645" s="43">
        <v>0</v>
      </c>
      <c r="N645" s="43">
        <v>27.066975938166372</v>
      </c>
      <c r="O645" s="43">
        <v>15.325288052897125</v>
      </c>
      <c r="P645" s="43">
        <v>628.63677059109705</v>
      </c>
      <c r="Q645" s="43">
        <v>0</v>
      </c>
      <c r="R645" s="44">
        <v>0</v>
      </c>
      <c r="S645" s="45">
        <f t="shared" si="220"/>
        <v>3353.0091925556762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114.11593306525634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114.11593306525634</v>
      </c>
      <c r="J647" s="1"/>
      <c r="K647" s="55" t="s">
        <v>66</v>
      </c>
      <c r="L647" s="43">
        <v>114.11593306525634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114.11593306525634</v>
      </c>
    </row>
    <row r="648" spans="1:45">
      <c r="A648" s="28" t="s">
        <v>25</v>
      </c>
      <c r="B648" s="56">
        <v>114.11593306525634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114.11593306525634</v>
      </c>
      <c r="J648" s="1"/>
      <c r="K648" s="59" t="s">
        <v>25</v>
      </c>
      <c r="L648" s="60">
        <v>114.11593306525634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114.11593306525634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7711.7981815938465</v>
      </c>
      <c r="C652" s="75">
        <f t="shared" ref="C652:H652" si="221">SUM(C631:C647)</f>
        <v>119.09239210259334</v>
      </c>
      <c r="D652" s="75">
        <f t="shared" si="221"/>
        <v>1561.7152241105694</v>
      </c>
      <c r="E652" s="75">
        <f t="shared" si="221"/>
        <v>2535.6732363406054</v>
      </c>
      <c r="F652" s="75">
        <f t="shared" si="221"/>
        <v>9527.7951353575227</v>
      </c>
      <c r="G652" s="75">
        <f t="shared" si="221"/>
        <v>717.2101177577772</v>
      </c>
      <c r="H652" s="76">
        <f t="shared" si="221"/>
        <v>10.06245162374227</v>
      </c>
      <c r="I652" s="41">
        <f t="shared" si="219"/>
        <v>22183.346738886659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7711.7981815938465</v>
      </c>
      <c r="M652" s="75">
        <f t="shared" ref="M652:R652" si="222">SUM(M631:M647)</f>
        <v>119.09239210259334</v>
      </c>
      <c r="N652" s="75">
        <f t="shared" si="222"/>
        <v>1561.7152241105694</v>
      </c>
      <c r="O652" s="75">
        <f t="shared" si="222"/>
        <v>2535.6732363406054</v>
      </c>
      <c r="P652" s="75">
        <f t="shared" si="222"/>
        <v>9527.7951353575227</v>
      </c>
      <c r="Q652" s="75">
        <f t="shared" si="222"/>
        <v>717.2101177577772</v>
      </c>
      <c r="R652" s="76">
        <f t="shared" si="222"/>
        <v>10.06245162374227</v>
      </c>
      <c r="S652" s="78">
        <f t="shared" si="220"/>
        <v>22183.346738886659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0.34763907684296003</v>
      </c>
      <c r="C653" s="114">
        <f t="shared" ref="C653:I653" si="223">C652/$I652</f>
        <v>5.3685493674328405E-3</v>
      </c>
      <c r="D653" s="114">
        <f t="shared" si="223"/>
        <v>7.0400343216604697E-2</v>
      </c>
      <c r="E653" s="114">
        <f t="shared" si="223"/>
        <v>0.11430526088724276</v>
      </c>
      <c r="F653" s="114">
        <f t="shared" si="223"/>
        <v>0.42950215075778531</v>
      </c>
      <c r="G653" s="114">
        <f t="shared" si="223"/>
        <v>3.2331015071794013E-2</v>
      </c>
      <c r="H653" s="115">
        <f t="shared" si="223"/>
        <v>4.536038561802368E-4</v>
      </c>
      <c r="I653" s="116">
        <f t="shared" si="223"/>
        <v>1</v>
      </c>
      <c r="K653" s="81" t="s">
        <v>87</v>
      </c>
      <c r="L653" s="82">
        <f>L652/$S652</f>
        <v>0.34763907684296003</v>
      </c>
      <c r="M653" s="82">
        <f t="shared" ref="M653:S653" si="224">M652/$S652</f>
        <v>5.3685493674328405E-3</v>
      </c>
      <c r="N653" s="82">
        <f t="shared" si="224"/>
        <v>7.0400343216604697E-2</v>
      </c>
      <c r="O653" s="82">
        <f t="shared" si="224"/>
        <v>0.11430526088724276</v>
      </c>
      <c r="P653" s="82">
        <f t="shared" si="224"/>
        <v>0.42950215075778531</v>
      </c>
      <c r="Q653" s="82">
        <f t="shared" si="224"/>
        <v>3.2331015071794013E-2</v>
      </c>
      <c r="R653" s="83">
        <f t="shared" si="224"/>
        <v>4.536038561802368E-4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60" zoomScaleNormal="60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105</v>
      </c>
      <c r="B1" s="201"/>
      <c r="C1" s="201"/>
      <c r="D1" s="201"/>
      <c r="E1" s="201"/>
      <c r="F1" s="201"/>
      <c r="G1" s="201"/>
      <c r="H1" s="201"/>
      <c r="I1" s="202"/>
      <c r="K1" s="209" t="s">
        <v>106</v>
      </c>
      <c r="L1" s="210"/>
      <c r="M1" s="210"/>
      <c r="N1" s="210"/>
      <c r="O1" s="210"/>
      <c r="P1" s="210"/>
      <c r="Q1" s="210"/>
      <c r="R1" s="210"/>
      <c r="S1" s="211"/>
      <c r="U1" s="218" t="s">
        <v>107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1513.712750677091</v>
      </c>
      <c r="C7" s="39">
        <v>3318.8975436201745</v>
      </c>
      <c r="D7" s="39">
        <v>29.681173391555394</v>
      </c>
      <c r="E7" s="39">
        <v>0</v>
      </c>
      <c r="F7" s="39">
        <v>4.5728762478158247</v>
      </c>
      <c r="G7" s="39">
        <v>0</v>
      </c>
      <c r="H7" s="40">
        <v>0</v>
      </c>
      <c r="I7" s="41">
        <f>SUM(B7:H7)</f>
        <v>4866.8643439366369</v>
      </c>
      <c r="J7" s="1"/>
      <c r="K7" s="42" t="s">
        <v>7</v>
      </c>
      <c r="L7" s="43">
        <v>1513.712750677091</v>
      </c>
      <c r="M7" s="43">
        <v>3318.8975436201745</v>
      </c>
      <c r="N7" s="43">
        <v>29.681173391555394</v>
      </c>
      <c r="O7" s="43">
        <v>0</v>
      </c>
      <c r="P7" s="43">
        <v>4.5728762478158247</v>
      </c>
      <c r="Q7" s="43">
        <v>0</v>
      </c>
      <c r="R7" s="44">
        <v>0</v>
      </c>
      <c r="S7" s="45">
        <f>SUM(L7:R7)</f>
        <v>4866.8643439366369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365.5807130206278</v>
      </c>
      <c r="C8" s="46">
        <v>0</v>
      </c>
      <c r="D8" s="46">
        <v>1716.0102153149019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2081.5909283355295</v>
      </c>
      <c r="J8" s="1"/>
      <c r="K8" s="49" t="s">
        <v>8</v>
      </c>
      <c r="L8" s="50">
        <v>365.5807130206278</v>
      </c>
      <c r="M8" s="50">
        <v>0</v>
      </c>
      <c r="N8" s="50">
        <v>1716.0102153149019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2081.5909283355295</v>
      </c>
      <c r="T8" s="1" t="str">
        <f t="shared" ref="T8:T24" si="2">IF(ABS(S8-I8)&gt;0.01,S8-I8,"")</f>
        <v/>
      </c>
      <c r="U8" s="1"/>
      <c r="X8"/>
      <c r="Y8"/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921.57735223235477</v>
      </c>
      <c r="C9" s="43">
        <v>0</v>
      </c>
      <c r="D9" s="43">
        <v>6404.5448384498422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7326.1221906821975</v>
      </c>
      <c r="J9" s="1"/>
      <c r="K9" s="42" t="s">
        <v>10</v>
      </c>
      <c r="L9" s="43">
        <v>921.57735223235477</v>
      </c>
      <c r="M9" s="43">
        <v>0</v>
      </c>
      <c r="N9" s="43">
        <v>6404.5448384498422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7326.1221906821975</v>
      </c>
      <c r="T9" s="1" t="str">
        <f t="shared" si="2"/>
        <v/>
      </c>
      <c r="U9" s="1"/>
      <c r="X9"/>
      <c r="Y9"/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579.31884439999999</v>
      </c>
      <c r="D10" s="46">
        <v>2058.1572489680002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2637.476093368</v>
      </c>
      <c r="J10" s="1"/>
      <c r="K10" s="49" t="s">
        <v>58</v>
      </c>
      <c r="L10" s="50">
        <v>0</v>
      </c>
      <c r="M10" s="50">
        <v>579.31884439999999</v>
      </c>
      <c r="N10" s="50">
        <v>2058.1572489680002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2637.476093368</v>
      </c>
      <c r="T10" s="1" t="str">
        <f t="shared" si="2"/>
        <v/>
      </c>
      <c r="U10" s="1"/>
      <c r="X10"/>
      <c r="Y10"/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4835.1301520843608</v>
      </c>
      <c r="C11" s="43">
        <v>1952.1336061153856</v>
      </c>
      <c r="D11" s="43">
        <v>2158.6641634802118</v>
      </c>
      <c r="E11" s="43">
        <v>221.61189473021682</v>
      </c>
      <c r="F11" s="43">
        <v>0</v>
      </c>
      <c r="G11" s="43">
        <v>0</v>
      </c>
      <c r="H11" s="53">
        <v>0</v>
      </c>
      <c r="I11" s="41">
        <f t="shared" si="0"/>
        <v>9167.5398164101753</v>
      </c>
      <c r="J11" s="1"/>
      <c r="K11" s="42" t="s">
        <v>16</v>
      </c>
      <c r="L11" s="43">
        <v>4835.1301520843608</v>
      </c>
      <c r="M11" s="43">
        <v>1952.1336061153856</v>
      </c>
      <c r="N11" s="43">
        <v>2158.6641634802118</v>
      </c>
      <c r="O11" s="43">
        <v>221.61189473021682</v>
      </c>
      <c r="P11" s="43">
        <v>0</v>
      </c>
      <c r="Q11" s="43">
        <v>0</v>
      </c>
      <c r="R11" s="44">
        <v>0</v>
      </c>
      <c r="S11" s="45">
        <f t="shared" si="1"/>
        <v>9167.5398164101753</v>
      </c>
      <c r="T11" s="1" t="str">
        <f t="shared" si="2"/>
        <v/>
      </c>
      <c r="U11" s="1"/>
      <c r="X11"/>
      <c r="Y11"/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48688.205578957975</v>
      </c>
      <c r="C12" s="46">
        <v>680.99836997979435</v>
      </c>
      <c r="D12" s="46">
        <v>6017.349737678539</v>
      </c>
      <c r="E12" s="46">
        <v>64.103350583684943</v>
      </c>
      <c r="F12" s="46">
        <v>0</v>
      </c>
      <c r="G12" s="46">
        <v>0</v>
      </c>
      <c r="H12" s="47">
        <v>0</v>
      </c>
      <c r="I12" s="48">
        <f t="shared" si="0"/>
        <v>55450.657037199991</v>
      </c>
      <c r="J12" s="1"/>
      <c r="K12" s="49" t="s">
        <v>15</v>
      </c>
      <c r="L12" s="50">
        <v>48688.205578957975</v>
      </c>
      <c r="M12" s="50">
        <v>680.99836997979435</v>
      </c>
      <c r="N12" s="50">
        <v>6017.349737678539</v>
      </c>
      <c r="O12" s="50">
        <v>64.103350583684943</v>
      </c>
      <c r="P12" s="50">
        <v>0</v>
      </c>
      <c r="Q12" s="50">
        <v>0</v>
      </c>
      <c r="R12" s="51">
        <v>0</v>
      </c>
      <c r="S12" s="52">
        <f t="shared" si="1"/>
        <v>55450.657037199991</v>
      </c>
      <c r="T12" s="1" t="str">
        <f t="shared" si="2"/>
        <v/>
      </c>
      <c r="U12" s="1"/>
      <c r="X12"/>
      <c r="Y12"/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4.6648648501736467</v>
      </c>
      <c r="D13" s="43">
        <v>6.782702865842416</v>
      </c>
      <c r="E13" s="43">
        <v>14495.736209281446</v>
      </c>
      <c r="F13" s="43">
        <v>225280.6331466226</v>
      </c>
      <c r="G13" s="43">
        <v>0</v>
      </c>
      <c r="H13" s="53">
        <v>0</v>
      </c>
      <c r="I13" s="41">
        <f t="shared" si="0"/>
        <v>239787.81692362006</v>
      </c>
      <c r="J13" s="1"/>
      <c r="K13" s="54" t="s">
        <v>60</v>
      </c>
      <c r="L13" s="43">
        <v>0</v>
      </c>
      <c r="M13" s="43">
        <v>4.6648648501736467</v>
      </c>
      <c r="N13" s="43">
        <v>6.782702865842416</v>
      </c>
      <c r="O13" s="43">
        <v>14495.736209281446</v>
      </c>
      <c r="P13" s="43">
        <v>225280.6331466226</v>
      </c>
      <c r="Q13" s="43">
        <v>0</v>
      </c>
      <c r="R13" s="44">
        <v>0</v>
      </c>
      <c r="S13" s="45">
        <f t="shared" si="1"/>
        <v>239787.81692362006</v>
      </c>
      <c r="T13" s="1" t="str">
        <f t="shared" si="2"/>
        <v/>
      </c>
      <c r="U13" s="1"/>
      <c r="X13"/>
      <c r="Y13"/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4.7232632317005342E-2</v>
      </c>
      <c r="D14" s="46">
        <v>0.81638622569155783</v>
      </c>
      <c r="E14" s="46">
        <v>402.99652604191027</v>
      </c>
      <c r="F14" s="46">
        <v>68691.319367909484</v>
      </c>
      <c r="G14" s="46">
        <v>0</v>
      </c>
      <c r="H14" s="47">
        <v>0</v>
      </c>
      <c r="I14" s="48">
        <f t="shared" si="0"/>
        <v>69095.179512809409</v>
      </c>
      <c r="J14" s="1"/>
      <c r="K14" s="49" t="s">
        <v>12</v>
      </c>
      <c r="L14" s="50">
        <v>0</v>
      </c>
      <c r="M14" s="50">
        <v>4.7232632317005342E-2</v>
      </c>
      <c r="N14" s="50">
        <v>0.81638622569155783</v>
      </c>
      <c r="O14" s="50">
        <v>402.99652604191027</v>
      </c>
      <c r="P14" s="50">
        <v>68691.319367909469</v>
      </c>
      <c r="Q14" s="50">
        <v>0</v>
      </c>
      <c r="R14" s="51">
        <v>0</v>
      </c>
      <c r="S14" s="52">
        <f t="shared" si="1"/>
        <v>69095.179512809395</v>
      </c>
      <c r="T14" s="1" t="str">
        <f t="shared" si="2"/>
        <v/>
      </c>
      <c r="U14" s="1"/>
      <c r="X14"/>
      <c r="Y14"/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0.91056000000000037</v>
      </c>
      <c r="C15" s="43">
        <v>0</v>
      </c>
      <c r="D15" s="43">
        <v>7.6747200000000024</v>
      </c>
      <c r="E15" s="43">
        <v>0.17344000000000007</v>
      </c>
      <c r="F15" s="43">
        <v>30614.132403039999</v>
      </c>
      <c r="G15" s="43">
        <v>0</v>
      </c>
      <c r="H15" s="53">
        <v>0</v>
      </c>
      <c r="I15" s="41">
        <f t="shared" si="0"/>
        <v>30622.891123040001</v>
      </c>
      <c r="J15" s="1"/>
      <c r="K15" s="54" t="s">
        <v>61</v>
      </c>
      <c r="L15" s="43">
        <v>0.91056000000000037</v>
      </c>
      <c r="M15" s="43">
        <v>0</v>
      </c>
      <c r="N15" s="43">
        <v>7.6747200000000024</v>
      </c>
      <c r="O15" s="43">
        <v>0.17344000000000007</v>
      </c>
      <c r="P15" s="43">
        <v>30614.132403039999</v>
      </c>
      <c r="Q15" s="43">
        <v>0</v>
      </c>
      <c r="R15" s="44">
        <v>0</v>
      </c>
      <c r="S15" s="45">
        <f t="shared" si="1"/>
        <v>30622.891123040001</v>
      </c>
      <c r="T15" s="1" t="str">
        <f t="shared" si="2"/>
        <v/>
      </c>
      <c r="U15" s="1"/>
      <c r="X15"/>
      <c r="Y15"/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3497.6179936296894</v>
      </c>
      <c r="C16" s="46">
        <v>122.66661488553444</v>
      </c>
      <c r="D16" s="46">
        <v>1369.2233199730479</v>
      </c>
      <c r="E16" s="46">
        <v>457.73808257222964</v>
      </c>
      <c r="F16" s="46">
        <v>852.05266759886013</v>
      </c>
      <c r="G16" s="46">
        <v>0</v>
      </c>
      <c r="H16" s="47">
        <v>0</v>
      </c>
      <c r="I16" s="48">
        <f t="shared" si="0"/>
        <v>6299.298678659361</v>
      </c>
      <c r="J16" s="1"/>
      <c r="K16" s="49" t="s">
        <v>17</v>
      </c>
      <c r="L16" s="50">
        <v>3497.6179936296894</v>
      </c>
      <c r="M16" s="50">
        <v>122.66661488553444</v>
      </c>
      <c r="N16" s="50">
        <v>1369.2233199730479</v>
      </c>
      <c r="O16" s="50">
        <v>457.73808257222964</v>
      </c>
      <c r="P16" s="50">
        <v>852.05266759886058</v>
      </c>
      <c r="Q16" s="50">
        <v>0</v>
      </c>
      <c r="R16" s="51">
        <v>0</v>
      </c>
      <c r="S16" s="52">
        <f t="shared" si="1"/>
        <v>6299.298678659361</v>
      </c>
      <c r="T16" s="1" t="str">
        <f>IF(ABS(S16-I16)&gt;0.1,S16-I16,"")</f>
        <v/>
      </c>
      <c r="U16" s="1"/>
      <c r="X16"/>
      <c r="Y16"/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80361.582929592172</v>
      </c>
      <c r="C17" s="43">
        <v>42647.34086108768</v>
      </c>
      <c r="D17" s="43">
        <v>51673.070119878394</v>
      </c>
      <c r="E17" s="43">
        <v>4437.5389080625182</v>
      </c>
      <c r="F17" s="43">
        <v>10734.530241097873</v>
      </c>
      <c r="G17" s="43">
        <v>0</v>
      </c>
      <c r="H17" s="53">
        <v>0</v>
      </c>
      <c r="I17" s="41">
        <f t="shared" si="0"/>
        <v>189854.06305971864</v>
      </c>
      <c r="J17" s="1"/>
      <c r="K17" s="54" t="s">
        <v>19</v>
      </c>
      <c r="L17" s="43">
        <v>80361.582929592172</v>
      </c>
      <c r="M17" s="43">
        <v>42647.34086108768</v>
      </c>
      <c r="N17" s="43">
        <v>51673.070119878394</v>
      </c>
      <c r="O17" s="43">
        <v>4437.5389080625182</v>
      </c>
      <c r="P17" s="43">
        <v>10734.530241097873</v>
      </c>
      <c r="Q17" s="43">
        <v>0</v>
      </c>
      <c r="R17" s="44">
        <v>0</v>
      </c>
      <c r="S17" s="45">
        <f t="shared" si="1"/>
        <v>189854.06305971864</v>
      </c>
      <c r="T17" s="1" t="str">
        <f t="shared" si="2"/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23876.618365180773</v>
      </c>
      <c r="C18" s="46">
        <v>890.93835877673087</v>
      </c>
      <c r="D18" s="46">
        <v>46547.614006862881</v>
      </c>
      <c r="E18" s="46">
        <v>100741.56515300521</v>
      </c>
      <c r="F18" s="46">
        <v>11254.586789102825</v>
      </c>
      <c r="G18" s="46">
        <v>31578.3079555648</v>
      </c>
      <c r="H18" s="47">
        <v>374.45397670672912</v>
      </c>
      <c r="I18" s="48">
        <f t="shared" si="0"/>
        <v>215264.08460519993</v>
      </c>
      <c r="J18" s="1"/>
      <c r="K18" s="49" t="s">
        <v>27</v>
      </c>
      <c r="L18" s="50">
        <v>23876.618365180773</v>
      </c>
      <c r="M18" s="50">
        <v>890.93835877673087</v>
      </c>
      <c r="N18" s="50">
        <v>46547.614006862881</v>
      </c>
      <c r="O18" s="50">
        <v>100741.56515300521</v>
      </c>
      <c r="P18" s="50">
        <v>11254.586789102825</v>
      </c>
      <c r="Q18" s="50">
        <v>31578.3079555648</v>
      </c>
      <c r="R18" s="51">
        <v>374.45397670672912</v>
      </c>
      <c r="S18" s="52">
        <f t="shared" si="1"/>
        <v>215264.08460519993</v>
      </c>
      <c r="T18" s="1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56616.151921068929</v>
      </c>
      <c r="C19" s="43">
        <v>2610.0607921290734</v>
      </c>
      <c r="D19" s="43">
        <v>7085.8630276170734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66312.075740815082</v>
      </c>
      <c r="J19" s="1"/>
      <c r="K19" s="54" t="s">
        <v>26</v>
      </c>
      <c r="L19" s="43">
        <v>56616.151921068929</v>
      </c>
      <c r="M19" s="43">
        <v>2610.0607921290734</v>
      </c>
      <c r="N19" s="43">
        <v>7085.8630276170734</v>
      </c>
      <c r="O19" s="43">
        <v>0</v>
      </c>
      <c r="P19" s="43">
        <v>0</v>
      </c>
      <c r="Q19" s="43">
        <v>0</v>
      </c>
      <c r="R19" s="44">
        <v>0</v>
      </c>
      <c r="S19" s="45">
        <f t="shared" si="1"/>
        <v>66312.075740815082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57134.565154323383</v>
      </c>
      <c r="C20" s="46">
        <v>703.82846760506561</v>
      </c>
      <c r="D20" s="46">
        <v>7319.2714464028531</v>
      </c>
      <c r="E20" s="46">
        <v>0</v>
      </c>
      <c r="F20" s="46">
        <v>0.31051292250000001</v>
      </c>
      <c r="G20" s="46">
        <v>0</v>
      </c>
      <c r="H20" s="47">
        <v>0</v>
      </c>
      <c r="I20" s="48">
        <f t="shared" si="0"/>
        <v>65157.975581253806</v>
      </c>
      <c r="J20" s="1"/>
      <c r="K20" s="49" t="s">
        <v>23</v>
      </c>
      <c r="L20" s="50">
        <v>57134.565154323383</v>
      </c>
      <c r="M20" s="50">
        <v>703.82846760506561</v>
      </c>
      <c r="N20" s="50">
        <v>7319.2714464028531</v>
      </c>
      <c r="O20" s="50">
        <v>0</v>
      </c>
      <c r="P20" s="50">
        <v>0.31051292250000001</v>
      </c>
      <c r="Q20" s="50">
        <v>0</v>
      </c>
      <c r="R20" s="51">
        <v>0</v>
      </c>
      <c r="S20" s="52">
        <f t="shared" si="1"/>
        <v>65157.975581253806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24047.900430866437</v>
      </c>
      <c r="C21" s="43">
        <v>30173.952275155269</v>
      </c>
      <c r="D21" s="43">
        <v>10476.760332619569</v>
      </c>
      <c r="E21" s="43">
        <v>1357.3970308143328</v>
      </c>
      <c r="F21" s="43">
        <v>21461.496854874778</v>
      </c>
      <c r="G21" s="43">
        <v>0</v>
      </c>
      <c r="H21" s="53">
        <v>0</v>
      </c>
      <c r="I21" s="41">
        <f t="shared" si="0"/>
        <v>87517.506924330373</v>
      </c>
      <c r="J21" s="1"/>
      <c r="K21" s="54" t="s">
        <v>24</v>
      </c>
      <c r="L21" s="43">
        <v>24047.900430866437</v>
      </c>
      <c r="M21" s="43">
        <v>30173.952275155269</v>
      </c>
      <c r="N21" s="43">
        <v>10476.760332619569</v>
      </c>
      <c r="O21" s="43">
        <v>1357.3970308143328</v>
      </c>
      <c r="P21" s="43">
        <v>21461.496854874778</v>
      </c>
      <c r="Q21" s="43">
        <v>0</v>
      </c>
      <c r="R21" s="44">
        <v>0</v>
      </c>
      <c r="S21" s="45">
        <f t="shared" si="1"/>
        <v>87517.506924330373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141.22281339595381</v>
      </c>
      <c r="C22" s="46">
        <v>3742.9440360566859</v>
      </c>
      <c r="D22" s="46">
        <v>6384.9740571627553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10269.140906615396</v>
      </c>
      <c r="J22" s="1"/>
      <c r="K22" s="49" t="s">
        <v>22</v>
      </c>
      <c r="L22" s="50">
        <v>141.22281339595381</v>
      </c>
      <c r="M22" s="50">
        <v>3742.9440360566859</v>
      </c>
      <c r="N22" s="50">
        <v>6384.9740571627553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10269.140906615396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10179.946038221673</v>
      </c>
      <c r="C23" s="43">
        <v>9.9785659300480756</v>
      </c>
      <c r="D23" s="43">
        <v>8543.0811998053523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18733.005803957072</v>
      </c>
      <c r="J23" s="1"/>
      <c r="K23" s="55" t="s">
        <v>66</v>
      </c>
      <c r="L23" s="43">
        <v>10179.946038221673</v>
      </c>
      <c r="M23" s="43">
        <v>9.9785659300480756</v>
      </c>
      <c r="N23" s="43">
        <v>8543.0811998053523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18733.005803957072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10175.546038221673</v>
      </c>
      <c r="C24" s="56">
        <v>0</v>
      </c>
      <c r="D24" s="56">
        <v>4185.1754203488381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14360.721458570511</v>
      </c>
      <c r="J24" s="1"/>
      <c r="K24" s="59" t="s">
        <v>25</v>
      </c>
      <c r="L24" s="60">
        <v>10175.546038221673</v>
      </c>
      <c r="M24" s="60">
        <v>0</v>
      </c>
      <c r="N24" s="60">
        <v>4185.1754203488381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14360.721458570511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2.8109689430636031</v>
      </c>
      <c r="D25" s="63">
        <v>1227.6250804699173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1230.436049412981</v>
      </c>
      <c r="J25" s="1"/>
      <c r="K25" s="66" t="s">
        <v>20</v>
      </c>
      <c r="L25" s="63">
        <v>0</v>
      </c>
      <c r="M25" s="63">
        <v>2.8109689430636031</v>
      </c>
      <c r="N25" s="63">
        <v>1227.6250804699173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1230.436049412981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7.1675969869844733</v>
      </c>
      <c r="D26" s="56">
        <v>3130.2806989865967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3137.448295973581</v>
      </c>
      <c r="J26" s="1"/>
      <c r="K26" s="59" t="s">
        <v>21</v>
      </c>
      <c r="L26" s="60">
        <v>0</v>
      </c>
      <c r="M26" s="60">
        <v>7.1675969869844733</v>
      </c>
      <c r="N26" s="60">
        <v>3130.2806989865967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3137.448295973581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4.4000000000000004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4.4000000000000004</v>
      </c>
      <c r="J27" s="1"/>
      <c r="K27" s="72" t="s">
        <v>69</v>
      </c>
      <c r="L27" s="69">
        <v>4.4000000000000004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4.4000000000000004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312180.72275325138</v>
      </c>
      <c r="C28" s="75">
        <f t="shared" ref="C28:H28" si="3">SUM(C7:C23)</f>
        <v>87437.770433223937</v>
      </c>
      <c r="D28" s="75">
        <f t="shared" si="3"/>
        <v>157799.53869669652</v>
      </c>
      <c r="E28" s="75">
        <f t="shared" si="3"/>
        <v>122178.86059509155</v>
      </c>
      <c r="F28" s="75">
        <f t="shared" si="3"/>
        <v>368893.63485941669</v>
      </c>
      <c r="G28" s="75">
        <f t="shared" si="3"/>
        <v>31578.3079555648</v>
      </c>
      <c r="H28" s="76">
        <f t="shared" si="3"/>
        <v>374.45397670672912</v>
      </c>
      <c r="I28" s="41">
        <f t="shared" si="0"/>
        <v>1080443.2892699516</v>
      </c>
      <c r="J28" s="182">
        <v>0</v>
      </c>
      <c r="K28" s="77" t="s">
        <v>28</v>
      </c>
      <c r="L28" s="75">
        <f>SUM(L7:L23)</f>
        <v>312180.72275325138</v>
      </c>
      <c r="M28" s="75">
        <f t="shared" ref="M28:R28" si="4">SUM(M7:M23)</f>
        <v>87437.770433223937</v>
      </c>
      <c r="N28" s="75">
        <f t="shared" si="4"/>
        <v>157799.53869669652</v>
      </c>
      <c r="O28" s="75">
        <f t="shared" si="4"/>
        <v>122178.86059509155</v>
      </c>
      <c r="P28" s="75">
        <f t="shared" si="4"/>
        <v>368893.63485941669</v>
      </c>
      <c r="Q28" s="75">
        <f t="shared" si="4"/>
        <v>31578.3079555648</v>
      </c>
      <c r="R28" s="76">
        <f t="shared" si="4"/>
        <v>374.45397670672912</v>
      </c>
      <c r="S28" s="78">
        <f t="shared" si="1"/>
        <v>1080443.2892699516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0.28893762944669665</v>
      </c>
      <c r="C29" s="79">
        <f t="shared" ref="C29:I29" si="5">C28/$I28</f>
        <v>8.0927681537366999E-2</v>
      </c>
      <c r="D29" s="79">
        <f t="shared" si="5"/>
        <v>0.14605073701121382</v>
      </c>
      <c r="E29" s="79">
        <f t="shared" si="5"/>
        <v>0.11308215971024911</v>
      </c>
      <c r="F29" s="79">
        <f t="shared" si="5"/>
        <v>0.34142804025251122</v>
      </c>
      <c r="G29" s="79">
        <f t="shared" si="5"/>
        <v>2.9227177649372094E-2</v>
      </c>
      <c r="H29" s="79">
        <f t="shared" si="5"/>
        <v>3.4657439259004993E-4</v>
      </c>
      <c r="I29" s="80">
        <f t="shared" si="5"/>
        <v>1</v>
      </c>
      <c r="K29" s="81" t="s">
        <v>87</v>
      </c>
      <c r="L29" s="82">
        <f>L28/$S28</f>
        <v>0.28893762944669665</v>
      </c>
      <c r="M29" s="82">
        <f t="shared" ref="M29:S29" si="6">M28/$S28</f>
        <v>8.0927681537366999E-2</v>
      </c>
      <c r="N29" s="82">
        <f t="shared" si="6"/>
        <v>0.14605073701121382</v>
      </c>
      <c r="O29" s="82">
        <f t="shared" si="6"/>
        <v>0.11308215971024911</v>
      </c>
      <c r="P29" s="82">
        <f t="shared" si="6"/>
        <v>0.34142804025251122</v>
      </c>
      <c r="Q29" s="82">
        <f t="shared" si="6"/>
        <v>2.9227177649372094E-2</v>
      </c>
      <c r="R29" s="83">
        <f t="shared" si="6"/>
        <v>3.4657439259004993E-4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1085.5672636792535</v>
      </c>
      <c r="C33" s="39">
        <v>3318.8975436201745</v>
      </c>
      <c r="D33" s="39">
        <v>8.3626290576150666</v>
      </c>
      <c r="E33" s="39">
        <v>0</v>
      </c>
      <c r="F33" s="235"/>
      <c r="G33" s="39">
        <v>0</v>
      </c>
      <c r="H33" s="40">
        <v>0</v>
      </c>
      <c r="I33" s="41">
        <f>SUM(B33:H33)</f>
        <v>4412.8274363570426</v>
      </c>
      <c r="J33" s="1"/>
      <c r="K33" s="88" t="s">
        <v>7</v>
      </c>
      <c r="L33" s="39">
        <v>1085.5672636792535</v>
      </c>
      <c r="M33" s="39">
        <v>3318.8975436201745</v>
      </c>
      <c r="N33" s="39">
        <v>8.3626290576150666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4412.8274363570426</v>
      </c>
      <c r="T33" s="1"/>
      <c r="U33" s="91" t="s">
        <v>7</v>
      </c>
      <c r="V33" s="92">
        <v>1085.5672636792535</v>
      </c>
      <c r="W33" s="92">
        <v>0</v>
      </c>
      <c r="X33" s="92">
        <v>0</v>
      </c>
      <c r="Y33" s="92">
        <v>3318.8975436201745</v>
      </c>
      <c r="Z33" s="92">
        <v>8.3626290576150666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4412.8274363570426</v>
      </c>
      <c r="AJ33" s="136" t="str">
        <f>IF(ABS(S33-AI33)&gt;0.001,S33-AI33,"")</f>
        <v/>
      </c>
    </row>
    <row r="34" spans="1:36" ht="15">
      <c r="A34" s="25" t="s">
        <v>8</v>
      </c>
      <c r="B34" s="46">
        <v>0</v>
      </c>
      <c r="C34" s="46">
        <v>0</v>
      </c>
      <c r="D34" s="46">
        <v>1679.8469684082165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1679.8469684082165</v>
      </c>
      <c r="J34" s="1"/>
      <c r="K34" s="49" t="s">
        <v>8</v>
      </c>
      <c r="L34" s="50">
        <v>0</v>
      </c>
      <c r="M34" s="50">
        <v>0</v>
      </c>
      <c r="N34" s="50">
        <v>1679.8469684082165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1679.8469684082165</v>
      </c>
      <c r="T34" s="1"/>
      <c r="U34" s="96" t="s">
        <v>8</v>
      </c>
      <c r="V34" s="97">
        <v>0</v>
      </c>
      <c r="W34" s="97">
        <v>0</v>
      </c>
      <c r="X34" s="97">
        <v>0</v>
      </c>
      <c r="Y34" s="97">
        <v>0</v>
      </c>
      <c r="Z34" s="97">
        <v>1679.8469684082165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1679.8469684082165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3.0677267589004509E-2</v>
      </c>
      <c r="C35" s="43">
        <v>0</v>
      </c>
      <c r="D35" s="43">
        <v>6326.8535121178002</v>
      </c>
      <c r="E35" s="43">
        <v>0</v>
      </c>
      <c r="F35" s="236"/>
      <c r="G35" s="43">
        <v>0</v>
      </c>
      <c r="H35" s="53">
        <v>0</v>
      </c>
      <c r="I35" s="41">
        <f t="shared" si="7"/>
        <v>6326.8841893853896</v>
      </c>
      <c r="J35" s="1"/>
      <c r="K35" s="54" t="s">
        <v>10</v>
      </c>
      <c r="L35" s="43">
        <v>3.0677267589004509E-2</v>
      </c>
      <c r="M35" s="43">
        <v>0</v>
      </c>
      <c r="N35" s="43">
        <v>6326.8535121178002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6326.8841893853896</v>
      </c>
      <c r="T35" s="1"/>
      <c r="U35" s="100" t="s">
        <v>10</v>
      </c>
      <c r="V35" s="92">
        <v>3.0677267589004509E-2</v>
      </c>
      <c r="W35" s="92">
        <v>0</v>
      </c>
      <c r="X35" s="92">
        <v>0</v>
      </c>
      <c r="Y35" s="92">
        <v>0</v>
      </c>
      <c r="Z35" s="92">
        <v>6326.8535121178002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6326.8841893853896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579.31884439999999</v>
      </c>
      <c r="D36" s="46">
        <v>2058.1572489680002</v>
      </c>
      <c r="E36" s="46">
        <v>0</v>
      </c>
      <c r="F36" s="236"/>
      <c r="G36" s="46">
        <v>0</v>
      </c>
      <c r="H36" s="47">
        <v>0</v>
      </c>
      <c r="I36" s="48">
        <f t="shared" si="7"/>
        <v>2637.476093368</v>
      </c>
      <c r="J36" s="1"/>
      <c r="K36" s="49" t="s">
        <v>58</v>
      </c>
      <c r="L36" s="50">
        <v>0</v>
      </c>
      <c r="M36" s="50">
        <v>579.31884439999999</v>
      </c>
      <c r="N36" s="50">
        <v>2058.1572489680002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2637.476093368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579.31884439999999</v>
      </c>
      <c r="Z36" s="97">
        <v>2058.0909134067556</v>
      </c>
      <c r="AA36" s="97">
        <v>0</v>
      </c>
      <c r="AB36" s="97">
        <v>0</v>
      </c>
      <c r="AC36" s="98">
        <v>6.6335561244541527E-2</v>
      </c>
      <c r="AD36" s="97">
        <v>0</v>
      </c>
      <c r="AE36" s="97">
        <v>0</v>
      </c>
      <c r="AF36" s="97">
        <v>0</v>
      </c>
      <c r="AG36" s="97">
        <v>6.6335561244541527E-2</v>
      </c>
      <c r="AH36" s="97">
        <v>0</v>
      </c>
      <c r="AI36" s="99">
        <f t="shared" si="9"/>
        <v>2637.4760933680004</v>
      </c>
      <c r="AJ36" t="str">
        <f t="shared" si="10"/>
        <v/>
      </c>
    </row>
    <row r="37" spans="1:36" ht="15">
      <c r="A37" s="26" t="s">
        <v>16</v>
      </c>
      <c r="B37" s="43">
        <v>3520.377360650255</v>
      </c>
      <c r="C37" s="43">
        <v>1876.972661250885</v>
      </c>
      <c r="D37" s="43">
        <v>2062.8872491713469</v>
      </c>
      <c r="E37" s="43">
        <v>185.97563334743839</v>
      </c>
      <c r="F37" s="236"/>
      <c r="G37" s="43">
        <v>0</v>
      </c>
      <c r="H37" s="53">
        <v>0</v>
      </c>
      <c r="I37" s="41">
        <f t="shared" si="7"/>
        <v>7646.2129044199255</v>
      </c>
      <c r="J37" s="1"/>
      <c r="K37" s="54" t="s">
        <v>16</v>
      </c>
      <c r="L37" s="43">
        <v>3520.377360650255</v>
      </c>
      <c r="M37" s="43">
        <v>1876.972661250885</v>
      </c>
      <c r="N37" s="43">
        <v>2062.8872491713469</v>
      </c>
      <c r="O37" s="43">
        <v>185.97563334743839</v>
      </c>
      <c r="P37" s="43">
        <v>0</v>
      </c>
      <c r="Q37" s="43">
        <v>0</v>
      </c>
      <c r="R37" s="44">
        <v>0</v>
      </c>
      <c r="S37" s="45">
        <f t="shared" si="8"/>
        <v>7646.2129044199255</v>
      </c>
      <c r="T37" s="1"/>
      <c r="U37" s="100" t="s">
        <v>16</v>
      </c>
      <c r="V37" s="92">
        <v>3509.8069090589847</v>
      </c>
      <c r="W37" s="92">
        <v>0</v>
      </c>
      <c r="X37" s="92">
        <v>0</v>
      </c>
      <c r="Y37" s="92">
        <v>1876.972661250885</v>
      </c>
      <c r="Z37" s="92">
        <v>1718.6582442808565</v>
      </c>
      <c r="AA37" s="92">
        <v>185.97563334743839</v>
      </c>
      <c r="AB37" s="92">
        <v>0</v>
      </c>
      <c r="AC37" s="93">
        <v>354.79945648176073</v>
      </c>
      <c r="AD37" s="94">
        <v>10.570451591270293</v>
      </c>
      <c r="AE37" s="94">
        <v>0</v>
      </c>
      <c r="AF37" s="94">
        <v>0</v>
      </c>
      <c r="AG37" s="94">
        <v>344.2290048904905</v>
      </c>
      <c r="AH37" s="94">
        <v>0</v>
      </c>
      <c r="AI37" s="95">
        <f t="shared" si="9"/>
        <v>7646.2129044199264</v>
      </c>
      <c r="AJ37" t="str">
        <f t="shared" si="10"/>
        <v/>
      </c>
    </row>
    <row r="38" spans="1:36" ht="15">
      <c r="A38" s="25" t="s">
        <v>15</v>
      </c>
      <c r="B38" s="46">
        <v>1784.4302267453136</v>
      </c>
      <c r="C38" s="46">
        <v>595.8561627558696</v>
      </c>
      <c r="D38" s="46">
        <v>502.99867085350752</v>
      </c>
      <c r="E38" s="46">
        <v>64.103350583684943</v>
      </c>
      <c r="F38" s="236"/>
      <c r="G38" s="46">
        <v>0</v>
      </c>
      <c r="H38" s="47">
        <v>0</v>
      </c>
      <c r="I38" s="48">
        <f t="shared" si="7"/>
        <v>2947.3884109383757</v>
      </c>
      <c r="J38" s="1"/>
      <c r="K38" s="49" t="s">
        <v>15</v>
      </c>
      <c r="L38" s="50">
        <v>1784.4302267453136</v>
      </c>
      <c r="M38" s="50">
        <v>595.8561627558696</v>
      </c>
      <c r="N38" s="50">
        <v>502.99867085350752</v>
      </c>
      <c r="O38" s="50">
        <v>64.103350583684943</v>
      </c>
      <c r="P38" s="50">
        <v>0</v>
      </c>
      <c r="Q38" s="50">
        <v>0</v>
      </c>
      <c r="R38" s="51">
        <v>0</v>
      </c>
      <c r="S38" s="52">
        <f t="shared" si="8"/>
        <v>2947.3884109383757</v>
      </c>
      <c r="T38" s="1"/>
      <c r="U38" s="96" t="s">
        <v>59</v>
      </c>
      <c r="V38" s="97">
        <v>1705.1410174366961</v>
      </c>
      <c r="W38" s="97">
        <v>1.0599962507788769</v>
      </c>
      <c r="X38" s="97">
        <v>0</v>
      </c>
      <c r="Y38" s="97">
        <v>595.8561627558696</v>
      </c>
      <c r="Z38" s="97">
        <v>453.38827218031099</v>
      </c>
      <c r="AA38" s="97">
        <v>55.313786507149281</v>
      </c>
      <c r="AB38" s="97">
        <v>0</v>
      </c>
      <c r="AC38" s="98">
        <v>136.62917580757056</v>
      </c>
      <c r="AD38" s="97">
        <v>78.229213057838365</v>
      </c>
      <c r="AE38" s="97">
        <v>0</v>
      </c>
      <c r="AF38" s="97">
        <v>0</v>
      </c>
      <c r="AG38" s="97">
        <v>49.610398673196542</v>
      </c>
      <c r="AH38" s="97">
        <v>8.7895640765356493</v>
      </c>
      <c r="AI38" s="99">
        <f t="shared" si="9"/>
        <v>2947.3884109383753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3.9014605309696004</v>
      </c>
      <c r="E39" s="43">
        <v>12925.268575573766</v>
      </c>
      <c r="F39" s="236"/>
      <c r="G39" s="43">
        <v>0</v>
      </c>
      <c r="H39" s="53">
        <v>0</v>
      </c>
      <c r="I39" s="41">
        <f t="shared" si="7"/>
        <v>12929.170036104735</v>
      </c>
      <c r="J39" s="1"/>
      <c r="K39" s="54" t="s">
        <v>60</v>
      </c>
      <c r="L39" s="43">
        <v>0</v>
      </c>
      <c r="M39" s="43">
        <v>0</v>
      </c>
      <c r="N39" s="43">
        <v>3.9014605309696004</v>
      </c>
      <c r="O39" s="43">
        <v>12925.268575573766</v>
      </c>
      <c r="P39" s="43">
        <v>26660.115745569918</v>
      </c>
      <c r="Q39" s="43">
        <v>0</v>
      </c>
      <c r="R39" s="44">
        <v>0</v>
      </c>
      <c r="S39" s="45">
        <f t="shared" si="8"/>
        <v>39589.285781674655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7315.5788371160761</v>
      </c>
      <c r="AB39" s="92">
        <v>26660.115745569918</v>
      </c>
      <c r="AC39" s="93">
        <v>5613.5911989886599</v>
      </c>
      <c r="AD39" s="92">
        <v>0</v>
      </c>
      <c r="AE39" s="92">
        <v>2.7455600709825592</v>
      </c>
      <c r="AF39" s="92">
        <v>0</v>
      </c>
      <c r="AG39" s="92">
        <v>3.9014605309696004</v>
      </c>
      <c r="AH39" s="92">
        <v>5606.9441783867087</v>
      </c>
      <c r="AI39" s="95">
        <f t="shared" si="9"/>
        <v>39589.285781674655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4.7232632317005342E-2</v>
      </c>
      <c r="D40" s="46">
        <v>0</v>
      </c>
      <c r="E40" s="46">
        <v>201.63256127279823</v>
      </c>
      <c r="F40" s="236"/>
      <c r="G40" s="46">
        <v>0</v>
      </c>
      <c r="H40" s="47">
        <v>0</v>
      </c>
      <c r="I40" s="48">
        <f t="shared" si="7"/>
        <v>201.67979390511525</v>
      </c>
      <c r="J40" s="1"/>
      <c r="K40" s="49" t="s">
        <v>12</v>
      </c>
      <c r="L40" s="50">
        <v>0</v>
      </c>
      <c r="M40" s="50">
        <v>4.7232632317005342E-2</v>
      </c>
      <c r="N40" s="50">
        <v>0</v>
      </c>
      <c r="O40" s="50">
        <v>201.63256127279823</v>
      </c>
      <c r="P40" s="50">
        <v>1476.0608583817329</v>
      </c>
      <c r="Q40" s="50">
        <v>0</v>
      </c>
      <c r="R40" s="51">
        <v>0</v>
      </c>
      <c r="S40" s="52">
        <f t="shared" si="8"/>
        <v>1677.7406522868482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4.7232632317005342E-2</v>
      </c>
      <c r="Z40" s="97">
        <v>0</v>
      </c>
      <c r="AA40" s="97">
        <v>164.87425315948667</v>
      </c>
      <c r="AB40" s="97">
        <v>1476.0608583817329</v>
      </c>
      <c r="AC40" s="98">
        <v>36.758308113311571</v>
      </c>
      <c r="AD40" s="97">
        <v>0</v>
      </c>
      <c r="AE40" s="97">
        <v>0</v>
      </c>
      <c r="AF40" s="97">
        <v>0</v>
      </c>
      <c r="AG40" s="97">
        <v>0</v>
      </c>
      <c r="AH40" s="97">
        <v>36.758308113311571</v>
      </c>
      <c r="AI40" s="99">
        <f t="shared" si="9"/>
        <v>1677.7406522868482</v>
      </c>
      <c r="AJ40" t="str">
        <f t="shared" si="10"/>
        <v/>
      </c>
    </row>
    <row r="41" spans="1:36" ht="15">
      <c r="A41" s="26" t="s">
        <v>61</v>
      </c>
      <c r="B41" s="43">
        <v>0.91056000000000037</v>
      </c>
      <c r="C41" s="43">
        <v>0</v>
      </c>
      <c r="D41" s="43">
        <v>7.6747200000000024</v>
      </c>
      <c r="E41" s="43">
        <v>0.17344000000000007</v>
      </c>
      <c r="F41" s="236"/>
      <c r="G41" s="43">
        <v>0</v>
      </c>
      <c r="H41" s="53">
        <v>0</v>
      </c>
      <c r="I41" s="41">
        <f t="shared" si="7"/>
        <v>8.7587200000000021</v>
      </c>
      <c r="J41" s="1"/>
      <c r="K41" s="54" t="s">
        <v>61</v>
      </c>
      <c r="L41" s="43">
        <v>0.91056000000000037</v>
      </c>
      <c r="M41" s="43">
        <v>0</v>
      </c>
      <c r="N41" s="43">
        <v>7.6747200000000024</v>
      </c>
      <c r="O41" s="43">
        <v>0.17344000000000007</v>
      </c>
      <c r="P41" s="43">
        <v>0</v>
      </c>
      <c r="Q41" s="43">
        <v>0</v>
      </c>
      <c r="R41" s="44">
        <v>0</v>
      </c>
      <c r="S41" s="45">
        <f t="shared" si="8"/>
        <v>8.7587200000000021</v>
      </c>
      <c r="T41" s="1"/>
      <c r="U41" s="100" t="s">
        <v>61</v>
      </c>
      <c r="V41" s="92">
        <v>0</v>
      </c>
      <c r="W41" s="92">
        <v>0</v>
      </c>
      <c r="X41" s="92">
        <v>0</v>
      </c>
      <c r="Y41" s="92">
        <v>0</v>
      </c>
      <c r="Z41" s="92">
        <v>7.6747200000000024</v>
      </c>
      <c r="AA41" s="92">
        <v>0</v>
      </c>
      <c r="AB41" s="92">
        <v>0</v>
      </c>
      <c r="AC41" s="93">
        <v>1.0840000000000005</v>
      </c>
      <c r="AD41" s="92">
        <v>0.91056000000000037</v>
      </c>
      <c r="AE41" s="92">
        <v>0</v>
      </c>
      <c r="AF41" s="92">
        <v>0</v>
      </c>
      <c r="AG41" s="92">
        <v>0</v>
      </c>
      <c r="AH41" s="92">
        <v>0.17344000000000007</v>
      </c>
      <c r="AI41" s="95">
        <f t="shared" si="9"/>
        <v>8.7587200000000038</v>
      </c>
      <c r="AJ41" t="str">
        <f t="shared" si="10"/>
        <v/>
      </c>
    </row>
    <row r="42" spans="1:36" ht="15">
      <c r="A42" s="25" t="s">
        <v>17</v>
      </c>
      <c r="B42" s="46">
        <v>494.19486325442801</v>
      </c>
      <c r="C42" s="46">
        <v>111.8965816732247</v>
      </c>
      <c r="D42" s="46">
        <v>933.80136410665216</v>
      </c>
      <c r="E42" s="46">
        <v>420.1710878662804</v>
      </c>
      <c r="F42" s="236"/>
      <c r="G42" s="46">
        <v>0</v>
      </c>
      <c r="H42" s="47">
        <v>0</v>
      </c>
      <c r="I42" s="48">
        <f t="shared" si="7"/>
        <v>1960.0638969005852</v>
      </c>
      <c r="J42" s="1"/>
      <c r="K42" s="49" t="s">
        <v>17</v>
      </c>
      <c r="L42" s="50">
        <v>494.19486325442801</v>
      </c>
      <c r="M42" s="50">
        <v>111.8965816732247</v>
      </c>
      <c r="N42" s="50">
        <v>933.80136410665216</v>
      </c>
      <c r="O42" s="50">
        <v>420.1710878662804</v>
      </c>
      <c r="P42" s="50">
        <v>68.736528327494483</v>
      </c>
      <c r="Q42" s="50">
        <v>0</v>
      </c>
      <c r="R42" s="51">
        <v>0</v>
      </c>
      <c r="S42" s="52">
        <f t="shared" si="8"/>
        <v>2028.8004252280796</v>
      </c>
      <c r="T42" s="1"/>
      <c r="U42" s="96" t="s">
        <v>17</v>
      </c>
      <c r="V42" s="97">
        <v>487.9333969668354</v>
      </c>
      <c r="W42" s="97">
        <v>4.0248123073098503</v>
      </c>
      <c r="X42" s="97">
        <v>0</v>
      </c>
      <c r="Y42" s="97">
        <v>111.8965816732247</v>
      </c>
      <c r="Z42" s="97">
        <v>925.57874551654083</v>
      </c>
      <c r="AA42" s="97">
        <v>13.698650591376538</v>
      </c>
      <c r="AB42" s="97">
        <v>68.736528327494483</v>
      </c>
      <c r="AC42" s="98">
        <v>416.93170984529803</v>
      </c>
      <c r="AD42" s="97">
        <v>2.2366539802828402</v>
      </c>
      <c r="AE42" s="97">
        <v>0</v>
      </c>
      <c r="AF42" s="97">
        <v>0</v>
      </c>
      <c r="AG42" s="97">
        <v>8.2226185901112654</v>
      </c>
      <c r="AH42" s="97">
        <v>406.47243727490388</v>
      </c>
      <c r="AI42" s="99">
        <f t="shared" si="9"/>
        <v>2028.8004252280796</v>
      </c>
      <c r="AJ42" t="str">
        <f t="shared" si="10"/>
        <v/>
      </c>
    </row>
    <row r="43" spans="1:36" ht="15">
      <c r="A43" s="26" t="s">
        <v>19</v>
      </c>
      <c r="B43" s="43">
        <v>18321.978384684553</v>
      </c>
      <c r="C43" s="43">
        <v>40845.98629225936</v>
      </c>
      <c r="D43" s="43">
        <v>43096.743678001905</v>
      </c>
      <c r="E43" s="43">
        <v>4160.9024484955762</v>
      </c>
      <c r="F43" s="236"/>
      <c r="G43" s="43">
        <v>0</v>
      </c>
      <c r="H43" s="53">
        <v>0</v>
      </c>
      <c r="I43" s="41">
        <f t="shared" si="7"/>
        <v>106425.61080344139</v>
      </c>
      <c r="J43" s="1"/>
      <c r="K43" s="54" t="s">
        <v>19</v>
      </c>
      <c r="L43" s="43">
        <v>18321.978384684553</v>
      </c>
      <c r="M43" s="43">
        <v>40845.98629225936</v>
      </c>
      <c r="N43" s="43">
        <v>43096.743678001905</v>
      </c>
      <c r="O43" s="43">
        <v>4160.9024484955762</v>
      </c>
      <c r="P43" s="43">
        <v>100.32198696883798</v>
      </c>
      <c r="Q43" s="43">
        <v>0</v>
      </c>
      <c r="R43" s="44">
        <v>0</v>
      </c>
      <c r="S43" s="45">
        <f t="shared" si="8"/>
        <v>106525.93279041022</v>
      </c>
      <c r="T43" s="1"/>
      <c r="U43" s="100" t="s">
        <v>89</v>
      </c>
      <c r="V43" s="92">
        <v>17724.665906829621</v>
      </c>
      <c r="W43" s="92">
        <v>0</v>
      </c>
      <c r="X43" s="92">
        <v>0</v>
      </c>
      <c r="Y43" s="92">
        <v>40845.98629225936</v>
      </c>
      <c r="Z43" s="92">
        <v>40236.197279960012</v>
      </c>
      <c r="AA43" s="92">
        <v>3057.4386738406256</v>
      </c>
      <c r="AB43" s="92">
        <v>100.32198696883798</v>
      </c>
      <c r="AC43" s="93">
        <v>4561.3226505517732</v>
      </c>
      <c r="AD43" s="92">
        <v>597.31247785493508</v>
      </c>
      <c r="AE43" s="92">
        <v>177.60151806753765</v>
      </c>
      <c r="AF43" s="92">
        <v>0</v>
      </c>
      <c r="AG43" s="92">
        <v>2860.5463980418881</v>
      </c>
      <c r="AH43" s="92">
        <v>925.86225658741296</v>
      </c>
      <c r="AI43" s="95">
        <f t="shared" si="9"/>
        <v>106525.93279041022</v>
      </c>
      <c r="AJ43" t="str">
        <f t="shared" si="10"/>
        <v/>
      </c>
    </row>
    <row r="44" spans="1:36" ht="15">
      <c r="A44" s="25" t="s">
        <v>27</v>
      </c>
      <c r="B44" s="46">
        <v>3996.7473270067799</v>
      </c>
      <c r="C44" s="46">
        <v>889.30369438018613</v>
      </c>
      <c r="D44" s="46">
        <v>11990.920844136099</v>
      </c>
      <c r="E44" s="46">
        <v>71681.634031698733</v>
      </c>
      <c r="F44" s="236"/>
      <c r="G44" s="46">
        <v>6702.6142606911117</v>
      </c>
      <c r="H44" s="47">
        <v>361.37938395553675</v>
      </c>
      <c r="I44" s="48">
        <f t="shared" si="7"/>
        <v>95622.599541868462</v>
      </c>
      <c r="J44" s="1"/>
      <c r="K44" s="49" t="s">
        <v>27</v>
      </c>
      <c r="L44" s="50">
        <v>3996.7473270067799</v>
      </c>
      <c r="M44" s="50">
        <v>889.30369438018613</v>
      </c>
      <c r="N44" s="50">
        <v>11990.920844136099</v>
      </c>
      <c r="O44" s="50">
        <v>71681.634031698733</v>
      </c>
      <c r="P44" s="50">
        <v>59.501195427531719</v>
      </c>
      <c r="Q44" s="50">
        <v>6702.6142606911117</v>
      </c>
      <c r="R44" s="51">
        <v>361.37938395553675</v>
      </c>
      <c r="S44" s="52">
        <f t="shared" si="8"/>
        <v>95682.100737295987</v>
      </c>
      <c r="T44" s="1"/>
      <c r="U44" s="96" t="s">
        <v>27</v>
      </c>
      <c r="V44" s="97">
        <v>1446.92018585397</v>
      </c>
      <c r="W44" s="97">
        <v>2324.7953943180596</v>
      </c>
      <c r="X44" s="97">
        <v>6702.6142606911117</v>
      </c>
      <c r="Y44" s="97">
        <v>889.30369438018613</v>
      </c>
      <c r="Z44" s="97">
        <v>11931.315707532483</v>
      </c>
      <c r="AA44" s="97">
        <v>69360.531196736571</v>
      </c>
      <c r="AB44" s="97">
        <v>59.501195427531719</v>
      </c>
      <c r="AC44" s="98">
        <v>2967.1191023560618</v>
      </c>
      <c r="AD44" s="97">
        <v>225.03174683475061</v>
      </c>
      <c r="AE44" s="97">
        <v>1685.0407547927916</v>
      </c>
      <c r="AF44" s="97">
        <v>361.37938395553675</v>
      </c>
      <c r="AG44" s="97">
        <v>59.605136603613481</v>
      </c>
      <c r="AH44" s="97">
        <v>636.06208016936921</v>
      </c>
      <c r="AI44" s="99">
        <f t="shared" si="9"/>
        <v>95682.100737295972</v>
      </c>
      <c r="AJ44" t="str">
        <f t="shared" si="10"/>
        <v/>
      </c>
    </row>
    <row r="45" spans="1:36" ht="15">
      <c r="A45" s="26" t="s">
        <v>26</v>
      </c>
      <c r="B45" s="43">
        <v>4862.4917593002701</v>
      </c>
      <c r="C45" s="43">
        <v>2414.5292200471604</v>
      </c>
      <c r="D45" s="43">
        <v>3159.2249975155469</v>
      </c>
      <c r="E45" s="43">
        <v>0</v>
      </c>
      <c r="F45" s="236"/>
      <c r="G45" s="43">
        <v>0</v>
      </c>
      <c r="H45" s="53">
        <v>0</v>
      </c>
      <c r="I45" s="41">
        <f t="shared" si="7"/>
        <v>10436.245976862978</v>
      </c>
      <c r="J45" s="1"/>
      <c r="K45" s="54" t="s">
        <v>26</v>
      </c>
      <c r="L45" s="43">
        <v>4862.4917593002701</v>
      </c>
      <c r="M45" s="43">
        <v>2414.5292200471604</v>
      </c>
      <c r="N45" s="43">
        <v>3159.2249975155469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10436.245976862978</v>
      </c>
      <c r="T45" s="1"/>
      <c r="U45" s="100" t="s">
        <v>26</v>
      </c>
      <c r="V45" s="92">
        <v>4766.4981716196598</v>
      </c>
      <c r="W45" s="92">
        <v>60.979849718915155</v>
      </c>
      <c r="X45" s="92">
        <v>0</v>
      </c>
      <c r="Y45" s="92">
        <v>2414.5292200471604</v>
      </c>
      <c r="Z45" s="92">
        <v>1204.4007300651172</v>
      </c>
      <c r="AA45" s="92">
        <v>0</v>
      </c>
      <c r="AB45" s="92">
        <v>0</v>
      </c>
      <c r="AC45" s="93">
        <v>1989.8380054121239</v>
      </c>
      <c r="AD45" s="92">
        <v>35.013737961695064</v>
      </c>
      <c r="AE45" s="92">
        <v>0</v>
      </c>
      <c r="AF45" s="92">
        <v>0</v>
      </c>
      <c r="AG45" s="92">
        <v>1954.8242674504293</v>
      </c>
      <c r="AH45" s="92">
        <v>0</v>
      </c>
      <c r="AI45" s="95">
        <f t="shared" si="9"/>
        <v>10436.245976862976</v>
      </c>
      <c r="AJ45" t="str">
        <f t="shared" si="10"/>
        <v/>
      </c>
    </row>
    <row r="46" spans="1:36" ht="15">
      <c r="A46" s="25" t="s">
        <v>23</v>
      </c>
      <c r="B46" s="46">
        <v>233.94823659100592</v>
      </c>
      <c r="C46" s="46">
        <v>598.02507521706366</v>
      </c>
      <c r="D46" s="46">
        <v>199.65849841425847</v>
      </c>
      <c r="E46" s="46">
        <v>0</v>
      </c>
      <c r="F46" s="236"/>
      <c r="G46" s="46">
        <v>0</v>
      </c>
      <c r="H46" s="47">
        <v>0</v>
      </c>
      <c r="I46" s="48">
        <f t="shared" si="7"/>
        <v>1031.6318102223281</v>
      </c>
      <c r="J46" s="1"/>
      <c r="K46" s="49" t="s">
        <v>23</v>
      </c>
      <c r="L46" s="50">
        <v>233.94823659100592</v>
      </c>
      <c r="M46" s="50">
        <v>598.02507521706366</v>
      </c>
      <c r="N46" s="50">
        <v>199.65849841425847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1031.6318102223281</v>
      </c>
      <c r="T46" s="1"/>
      <c r="U46" s="96" t="s">
        <v>62</v>
      </c>
      <c r="V46" s="97">
        <v>230.19899797987739</v>
      </c>
      <c r="W46" s="97">
        <v>0</v>
      </c>
      <c r="X46" s="97">
        <v>0</v>
      </c>
      <c r="Y46" s="97">
        <v>598.02507521706366</v>
      </c>
      <c r="Z46" s="97">
        <v>199.65849841425847</v>
      </c>
      <c r="AA46" s="97">
        <v>0</v>
      </c>
      <c r="AB46" s="97">
        <v>0</v>
      </c>
      <c r="AC46" s="98">
        <v>3.7492386111285088</v>
      </c>
      <c r="AD46" s="97">
        <v>3.7492386111285088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1031.6318102223281</v>
      </c>
      <c r="AJ46" t="str">
        <f t="shared" si="10"/>
        <v/>
      </c>
    </row>
    <row r="47" spans="1:36" ht="15">
      <c r="A47" s="26" t="s">
        <v>24</v>
      </c>
      <c r="B47" s="43">
        <v>10107.45741728191</v>
      </c>
      <c r="C47" s="43">
        <v>30173.952275155269</v>
      </c>
      <c r="D47" s="43">
        <v>7939.8563945090336</v>
      </c>
      <c r="E47" s="43">
        <v>1338.4494041729918</v>
      </c>
      <c r="F47" s="236"/>
      <c r="G47" s="43">
        <v>0</v>
      </c>
      <c r="H47" s="53">
        <v>0</v>
      </c>
      <c r="I47" s="41">
        <f t="shared" si="7"/>
        <v>49559.715491119205</v>
      </c>
      <c r="J47" s="1"/>
      <c r="K47" s="54" t="s">
        <v>24</v>
      </c>
      <c r="L47" s="43">
        <v>10107.45741728191</v>
      </c>
      <c r="M47" s="43">
        <v>30173.952275155269</v>
      </c>
      <c r="N47" s="43">
        <v>7939.8563945090336</v>
      </c>
      <c r="O47" s="43">
        <v>1338.4494041729918</v>
      </c>
      <c r="P47" s="43">
        <v>2308.0821597864042</v>
      </c>
      <c r="Q47" s="43">
        <v>0</v>
      </c>
      <c r="R47" s="44">
        <v>0</v>
      </c>
      <c r="S47" s="45">
        <f t="shared" si="8"/>
        <v>51867.79765090561</v>
      </c>
      <c r="T47" s="1"/>
      <c r="U47" s="100" t="s">
        <v>24</v>
      </c>
      <c r="V47" s="92">
        <v>10061.243829225632</v>
      </c>
      <c r="W47" s="92">
        <v>0</v>
      </c>
      <c r="X47" s="92">
        <v>0</v>
      </c>
      <c r="Y47" s="92">
        <v>30173.952275155269</v>
      </c>
      <c r="Z47" s="92">
        <v>6175.4300045439732</v>
      </c>
      <c r="AA47" s="92">
        <v>0</v>
      </c>
      <c r="AB47" s="92">
        <v>2308.0821597864042</v>
      </c>
      <c r="AC47" s="93">
        <v>3149.0893821943323</v>
      </c>
      <c r="AD47" s="92">
        <v>46.213588056279079</v>
      </c>
      <c r="AE47" s="92">
        <v>0</v>
      </c>
      <c r="AF47" s="92">
        <v>0</v>
      </c>
      <c r="AG47" s="92">
        <v>1764.4263899650612</v>
      </c>
      <c r="AH47" s="92">
        <v>1338.4494041729918</v>
      </c>
      <c r="AI47" s="95">
        <f t="shared" si="9"/>
        <v>51867.79765090561</v>
      </c>
      <c r="AJ47" t="str">
        <f t="shared" si="10"/>
        <v/>
      </c>
    </row>
    <row r="48" spans="1:36" ht="15">
      <c r="A48" s="25" t="s">
        <v>22</v>
      </c>
      <c r="B48" s="46">
        <v>92.492042953462416</v>
      </c>
      <c r="C48" s="46">
        <v>3742.9440360566859</v>
      </c>
      <c r="D48" s="46">
        <v>6384.0736948978347</v>
      </c>
      <c r="E48" s="46">
        <v>0</v>
      </c>
      <c r="F48" s="236"/>
      <c r="G48" s="46">
        <v>0</v>
      </c>
      <c r="H48" s="47">
        <v>0</v>
      </c>
      <c r="I48" s="48">
        <f t="shared" si="7"/>
        <v>10219.509773907983</v>
      </c>
      <c r="J48" s="1"/>
      <c r="K48" s="49" t="s">
        <v>22</v>
      </c>
      <c r="L48" s="50">
        <v>92.492042953462416</v>
      </c>
      <c r="M48" s="50">
        <v>3742.9440360566859</v>
      </c>
      <c r="N48" s="50">
        <v>6384.0736948978347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10219.509773907983</v>
      </c>
      <c r="T48" s="1"/>
      <c r="U48" s="96" t="s">
        <v>63</v>
      </c>
      <c r="V48" s="97">
        <v>92.492042953462416</v>
      </c>
      <c r="W48" s="97">
        <v>0</v>
      </c>
      <c r="X48" s="97">
        <v>0</v>
      </c>
      <c r="Y48" s="97">
        <v>3742.9440360566859</v>
      </c>
      <c r="Z48" s="97">
        <v>6384.0736948978347</v>
      </c>
      <c r="AA48" s="97">
        <v>0</v>
      </c>
      <c r="AB48" s="97">
        <v>0</v>
      </c>
      <c r="AC48" s="98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9">
        <f t="shared" si="9"/>
        <v>10219.509773907983</v>
      </c>
      <c r="AJ48" t="str">
        <f t="shared" si="10"/>
        <v/>
      </c>
    </row>
    <row r="49" spans="1:36" ht="15">
      <c r="A49" s="27" t="s">
        <v>66</v>
      </c>
      <c r="B49" s="43">
        <v>134.535492</v>
      </c>
      <c r="C49" s="43">
        <v>9.9785659300480756</v>
      </c>
      <c r="D49" s="43">
        <v>4357.9057794565142</v>
      </c>
      <c r="E49" s="43">
        <v>0</v>
      </c>
      <c r="F49" s="236"/>
      <c r="G49" s="43">
        <v>0</v>
      </c>
      <c r="H49" s="53">
        <v>0</v>
      </c>
      <c r="I49" s="41">
        <f t="shared" si="7"/>
        <v>4502.419837386562</v>
      </c>
      <c r="J49" s="1"/>
      <c r="K49" s="55" t="s">
        <v>66</v>
      </c>
      <c r="L49" s="43">
        <v>134.535492</v>
      </c>
      <c r="M49" s="43">
        <v>9.9785659300480756</v>
      </c>
      <c r="N49" s="43">
        <v>4357.9057794565142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4502.419837386562</v>
      </c>
      <c r="T49" s="1"/>
      <c r="U49" s="101" t="s">
        <v>64</v>
      </c>
      <c r="V49" s="92">
        <v>134.535492</v>
      </c>
      <c r="W49" s="92">
        <v>0</v>
      </c>
      <c r="X49" s="92">
        <v>0</v>
      </c>
      <c r="Y49" s="92">
        <v>9.9785659300480756</v>
      </c>
      <c r="Z49" s="92">
        <v>4357.9057794565142</v>
      </c>
      <c r="AA49" s="92">
        <v>0</v>
      </c>
      <c r="AB49" s="92">
        <v>0</v>
      </c>
      <c r="AC49" s="93">
        <v>0</v>
      </c>
      <c r="AD49" s="94">
        <v>0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4502.419837386562</v>
      </c>
      <c r="AJ49" t="str">
        <f t="shared" si="10"/>
        <v/>
      </c>
    </row>
    <row r="50" spans="1:36">
      <c r="A50" s="28" t="s">
        <v>25</v>
      </c>
      <c r="B50" s="56">
        <v>134.535492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134.535492</v>
      </c>
      <c r="J50" s="1"/>
      <c r="K50" s="59" t="s">
        <v>25</v>
      </c>
      <c r="L50" s="60">
        <v>134.535492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134.535492</v>
      </c>
      <c r="T50" s="1"/>
      <c r="U50" s="102" t="s">
        <v>68</v>
      </c>
      <c r="V50" s="103">
        <v>134.34469200000001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134.34469200000001</v>
      </c>
      <c r="AJ50" t="str">
        <f>IF(ABS(S50-AI50)&gt;0.2,S50-AI50,"")</f>
        <v/>
      </c>
    </row>
    <row r="51" spans="1:36">
      <c r="A51" s="29" t="s">
        <v>20</v>
      </c>
      <c r="B51" s="63">
        <v>0</v>
      </c>
      <c r="C51" s="63">
        <v>2.8109689430636031</v>
      </c>
      <c r="D51" s="63">
        <v>1227.6250804699173</v>
      </c>
      <c r="E51" s="63">
        <v>0</v>
      </c>
      <c r="F51" s="236"/>
      <c r="G51" s="63">
        <v>0</v>
      </c>
      <c r="H51" s="64">
        <v>0</v>
      </c>
      <c r="I51" s="65">
        <f t="shared" si="7"/>
        <v>1230.436049412981</v>
      </c>
      <c r="J51" s="1"/>
      <c r="K51" s="66" t="s">
        <v>20</v>
      </c>
      <c r="L51" s="63">
        <v>0</v>
      </c>
      <c r="M51" s="63">
        <v>2.8109689430636031</v>
      </c>
      <c r="N51" s="63">
        <v>1227.6250804699173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1230.436049412981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2.8109689430636031</v>
      </c>
      <c r="Z51" s="107">
        <v>1227.6250804699173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1230.436049412981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7.1675969869844733</v>
      </c>
      <c r="D52" s="56">
        <v>3130.2806989865967</v>
      </c>
      <c r="E52" s="56">
        <v>0</v>
      </c>
      <c r="F52" s="236"/>
      <c r="G52" s="56">
        <v>0</v>
      </c>
      <c r="H52" s="57">
        <v>0</v>
      </c>
      <c r="I52" s="58">
        <f t="shared" si="7"/>
        <v>3137.448295973581</v>
      </c>
      <c r="J52" s="1"/>
      <c r="K52" s="59" t="s">
        <v>21</v>
      </c>
      <c r="L52" s="60">
        <v>0</v>
      </c>
      <c r="M52" s="60">
        <v>7.1675969869844733</v>
      </c>
      <c r="N52" s="60">
        <v>3130.2806989865967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3137.448295973581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7.1675969869844733</v>
      </c>
      <c r="Z52" s="103">
        <v>3130.2806989865967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3137.448295973581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44635.161611414827</v>
      </c>
      <c r="C54" s="75">
        <f t="shared" ref="C54:H54" si="11">SUM(C33:C49)</f>
        <v>85157.708185378244</v>
      </c>
      <c r="D54" s="75">
        <f t="shared" si="11"/>
        <v>90712.867710145278</v>
      </c>
      <c r="E54" s="75">
        <f t="shared" si="11"/>
        <v>90978.310533011274</v>
      </c>
      <c r="F54" s="75">
        <f t="shared" si="11"/>
        <v>0</v>
      </c>
      <c r="G54" s="75">
        <f t="shared" si="11"/>
        <v>6702.6142606911117</v>
      </c>
      <c r="H54" s="76">
        <f t="shared" si="11"/>
        <v>361.37938395553675</v>
      </c>
      <c r="I54" s="41">
        <f t="shared" si="7"/>
        <v>318548.04168459628</v>
      </c>
      <c r="J54" s="1" t="str">
        <f>+IF(ABS(SUM(I33:I49)-I54)&gt;0.0001,ABS(SUM(I33:I49)-I54),"")</f>
        <v/>
      </c>
      <c r="K54" s="77" t="s">
        <v>28</v>
      </c>
      <c r="L54" s="75">
        <f>SUM(L33:L49)</f>
        <v>44635.161611414827</v>
      </c>
      <c r="M54" s="75">
        <f t="shared" ref="M54:R54" si="12">SUM(M33:M49)</f>
        <v>85157.708185378244</v>
      </c>
      <c r="N54" s="75">
        <f t="shared" si="12"/>
        <v>90712.867710145278</v>
      </c>
      <c r="O54" s="75">
        <f t="shared" si="12"/>
        <v>90978.310533011274</v>
      </c>
      <c r="P54" s="75">
        <f t="shared" si="12"/>
        <v>30672.818474461921</v>
      </c>
      <c r="Q54" s="75">
        <f t="shared" si="12"/>
        <v>6702.6142606911117</v>
      </c>
      <c r="R54" s="76">
        <f t="shared" si="12"/>
        <v>361.37938395553675</v>
      </c>
      <c r="S54" s="78">
        <f t="shared" si="8"/>
        <v>349220.86015905818</v>
      </c>
      <c r="T54" s="1" t="str">
        <f>+IF(ABS(SUM(S33:S49)-S54)&gt;0.0001,ABS(SUM(S33:S49)-S54),"")</f>
        <v/>
      </c>
      <c r="U54" s="110" t="s">
        <v>65</v>
      </c>
      <c r="V54" s="111">
        <f>SUM(V33:V49)</f>
        <v>41245.033890871586</v>
      </c>
      <c r="W54" s="111">
        <f t="shared" ref="W54:AH54" si="13">SUM(W33:W49)</f>
        <v>2390.8600525950637</v>
      </c>
      <c r="X54" s="111">
        <f t="shared" si="13"/>
        <v>6702.6142606911117</v>
      </c>
      <c r="Y54" s="111">
        <f t="shared" si="13"/>
        <v>85157.708185378244</v>
      </c>
      <c r="Z54" s="111">
        <f t="shared" si="13"/>
        <v>83667.435699838286</v>
      </c>
      <c r="AA54" s="111">
        <f t="shared" si="13"/>
        <v>80153.411031298718</v>
      </c>
      <c r="AB54" s="111">
        <f t="shared" si="13"/>
        <v>30672.818474461921</v>
      </c>
      <c r="AC54" s="111">
        <f t="shared" si="13"/>
        <v>19230.978563923265</v>
      </c>
      <c r="AD54" s="112">
        <f t="shared" si="13"/>
        <v>999.26766794817979</v>
      </c>
      <c r="AE54" s="112">
        <f t="shared" si="13"/>
        <v>1865.3878329313118</v>
      </c>
      <c r="AF54" s="112">
        <f t="shared" si="13"/>
        <v>361.37938395553675</v>
      </c>
      <c r="AG54" s="112">
        <f t="shared" si="13"/>
        <v>7045.4320103070049</v>
      </c>
      <c r="AH54" s="112">
        <f t="shared" si="13"/>
        <v>8959.5116687812333</v>
      </c>
      <c r="AI54" s="113">
        <f t="shared" si="9"/>
        <v>349220.86015905812</v>
      </c>
      <c r="AJ54" t="str">
        <f t="shared" si="10"/>
        <v/>
      </c>
    </row>
    <row r="55" spans="1:36" ht="15" thickBot="1">
      <c r="A55" s="32" t="s">
        <v>87</v>
      </c>
      <c r="B55" s="114">
        <f>B54/$I54</f>
        <v>0.14012065927440046</v>
      </c>
      <c r="C55" s="114">
        <f t="shared" ref="C55:I55" si="14">C54/$I54</f>
        <v>0.26733081683702636</v>
      </c>
      <c r="D55" s="114">
        <f t="shared" si="14"/>
        <v>0.28476981754595981</v>
      </c>
      <c r="E55" s="114">
        <f t="shared" si="14"/>
        <v>0.28560310731117777</v>
      </c>
      <c r="F55" s="114">
        <f t="shared" si="14"/>
        <v>0</v>
      </c>
      <c r="G55" s="114">
        <f t="shared" si="14"/>
        <v>2.1041141001041111E-2</v>
      </c>
      <c r="H55" s="115">
        <f t="shared" si="14"/>
        <v>1.1344580303945145E-3</v>
      </c>
      <c r="I55" s="116">
        <f t="shared" si="14"/>
        <v>1</v>
      </c>
      <c r="K55" s="81" t="s">
        <v>87</v>
      </c>
      <c r="L55" s="82">
        <f>L54/$S54</f>
        <v>0.12781356071079211</v>
      </c>
      <c r="M55" s="82">
        <f t="shared" ref="M55:S55" si="15">M54/$S54</f>
        <v>0.24385057681431691</v>
      </c>
      <c r="N55" s="82">
        <f t="shared" si="15"/>
        <v>0.25975787262200967</v>
      </c>
      <c r="O55" s="82">
        <f t="shared" si="15"/>
        <v>0.26051797275676419</v>
      </c>
      <c r="P55" s="82">
        <f t="shared" si="15"/>
        <v>8.7832148573517344E-2</v>
      </c>
      <c r="Q55" s="82">
        <f t="shared" si="15"/>
        <v>1.9193052378481342E-2</v>
      </c>
      <c r="R55" s="83">
        <f t="shared" si="15"/>
        <v>1.0348161441184837E-3</v>
      </c>
      <c r="S55" s="84">
        <f t="shared" si="15"/>
        <v>1</v>
      </c>
      <c r="U55" s="117" t="s">
        <v>87</v>
      </c>
      <c r="V55" s="118">
        <f>V54/$I54</f>
        <v>0.12947822147250712</v>
      </c>
      <c r="W55" s="118">
        <f t="shared" ref="W55:AC55" si="16">W54/$I54</f>
        <v>7.5054928605159162E-3</v>
      </c>
      <c r="X55" s="118">
        <f t="shared" si="16"/>
        <v>2.1041141001041111E-2</v>
      </c>
      <c r="Y55" s="118">
        <f t="shared" si="16"/>
        <v>0.26733081683702636</v>
      </c>
      <c r="Z55" s="118">
        <f t="shared" si="16"/>
        <v>0.26265248801209035</v>
      </c>
      <c r="AA55" s="118">
        <f t="shared" si="16"/>
        <v>0.25162110747069338</v>
      </c>
      <c r="AB55" s="118">
        <f t="shared" si="16"/>
        <v>9.6289458608042472E-2</v>
      </c>
      <c r="AC55" s="118">
        <f t="shared" si="16"/>
        <v>6.0370732346125736E-2</v>
      </c>
      <c r="AD55" s="118">
        <f t="shared" ref="AD55:AH55" si="17">AD54/$AI54</f>
        <v>2.8614203272194212E-3</v>
      </c>
      <c r="AE55" s="118">
        <f t="shared" si="17"/>
        <v>5.341570466557157E-3</v>
      </c>
      <c r="AF55" s="118">
        <f t="shared" si="17"/>
        <v>1.0348161441184837E-3</v>
      </c>
      <c r="AG55" s="118">
        <f t="shared" si="17"/>
        <v>2.0174716960201209E-2</v>
      </c>
      <c r="AH55" s="118">
        <f t="shared" si="17"/>
        <v>2.5655717315112514E-2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4.5728762478158247</v>
      </c>
      <c r="G59" s="242"/>
      <c r="H59" s="244"/>
      <c r="I59" s="41">
        <f>+F59</f>
        <v>4.5728762478158247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8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216338.98216412362</v>
      </c>
      <c r="G65" s="245"/>
      <c r="H65" s="247"/>
      <c r="I65" s="41">
        <f t="shared" si="18"/>
        <v>216338.98216412362</v>
      </c>
      <c r="J65" s="1"/>
      <c r="K65" s="54" t="s">
        <v>60</v>
      </c>
      <c r="L65" s="245"/>
      <c r="M65" s="246"/>
      <c r="N65" s="246"/>
      <c r="O65" s="247"/>
      <c r="P65" s="43">
        <v>31573.29744675738</v>
      </c>
      <c r="Q65" s="245"/>
      <c r="R65" s="252"/>
      <c r="S65" s="45">
        <v>31573.29744675738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68691.319367909484</v>
      </c>
      <c r="G66" s="245"/>
      <c r="H66" s="247"/>
      <c r="I66" s="48">
        <f t="shared" si="18"/>
        <v>68691.319367909484</v>
      </c>
      <c r="J66" s="1"/>
      <c r="K66" s="49" t="s">
        <v>12</v>
      </c>
      <c r="L66" s="245"/>
      <c r="M66" s="246"/>
      <c r="N66" s="246"/>
      <c r="O66" s="247"/>
      <c r="P66" s="50">
        <v>20402.926920615519</v>
      </c>
      <c r="Q66" s="245"/>
      <c r="R66" s="252"/>
      <c r="S66" s="52">
        <v>20402.926920615519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30614.132403039999</v>
      </c>
      <c r="G67" s="245"/>
      <c r="H67" s="247"/>
      <c r="I67" s="41">
        <f t="shared" si="18"/>
        <v>30614.132403039999</v>
      </c>
      <c r="J67" s="1"/>
      <c r="K67" s="54" t="s">
        <v>61</v>
      </c>
      <c r="L67" s="245"/>
      <c r="M67" s="246"/>
      <c r="N67" s="246"/>
      <c r="O67" s="247"/>
      <c r="P67" s="43">
        <v>0</v>
      </c>
      <c r="Q67" s="245"/>
      <c r="R67" s="252"/>
      <c r="S67" s="45">
        <v>0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852.05266759886013</v>
      </c>
      <c r="G68" s="245"/>
      <c r="H68" s="247"/>
      <c r="I68" s="48">
        <f t="shared" si="18"/>
        <v>852.05266759886013</v>
      </c>
      <c r="J68" s="1"/>
      <c r="K68" s="49" t="s">
        <v>17</v>
      </c>
      <c r="L68" s="245"/>
      <c r="M68" s="246"/>
      <c r="N68" s="246"/>
      <c r="O68" s="247"/>
      <c r="P68" s="50">
        <v>782.53255202020603</v>
      </c>
      <c r="Q68" s="245"/>
      <c r="R68" s="252"/>
      <c r="S68" s="52">
        <v>782.53255202020603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10734.530241097873</v>
      </c>
      <c r="G69" s="245"/>
      <c r="H69" s="247"/>
      <c r="I69" s="41">
        <f t="shared" si="18"/>
        <v>10734.530241097873</v>
      </c>
      <c r="J69" s="1"/>
      <c r="K69" s="54" t="s">
        <v>19</v>
      </c>
      <c r="L69" s="245"/>
      <c r="M69" s="246"/>
      <c r="N69" s="246"/>
      <c r="O69" s="247"/>
      <c r="P69" s="43">
        <v>385.25050406795509</v>
      </c>
      <c r="Q69" s="245"/>
      <c r="R69" s="252"/>
      <c r="S69" s="45">
        <v>385.25050406795509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11254.586789102825</v>
      </c>
      <c r="G70" s="245"/>
      <c r="H70" s="247"/>
      <c r="I70" s="48">
        <f t="shared" si="18"/>
        <v>11254.586789102825</v>
      </c>
      <c r="J70" s="1"/>
      <c r="K70" s="49" t="s">
        <v>27</v>
      </c>
      <c r="L70" s="245"/>
      <c r="M70" s="246"/>
      <c r="N70" s="246"/>
      <c r="O70" s="247"/>
      <c r="P70" s="50">
        <v>-4.8978833819659021E-13</v>
      </c>
      <c r="Q70" s="245"/>
      <c r="R70" s="252"/>
      <c r="S70" s="52">
        <v>-4.8978833819659021E-13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0</v>
      </c>
      <c r="Q71" s="245"/>
      <c r="R71" s="252"/>
      <c r="S71" s="45">
        <v>0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0.31051292250000001</v>
      </c>
      <c r="G72" s="245"/>
      <c r="H72" s="247"/>
      <c r="I72" s="48">
        <f t="shared" si="18"/>
        <v>0.31051292250000001</v>
      </c>
      <c r="J72" s="1"/>
      <c r="K72" s="49" t="s">
        <v>23</v>
      </c>
      <c r="L72" s="245"/>
      <c r="M72" s="246"/>
      <c r="N72" s="246"/>
      <c r="O72" s="247"/>
      <c r="P72" s="50">
        <v>0</v>
      </c>
      <c r="Q72" s="245"/>
      <c r="R72" s="252"/>
      <c r="S72" s="52">
        <v>0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20841.085837430674</v>
      </c>
      <c r="G73" s="245"/>
      <c r="H73" s="247"/>
      <c r="I73" s="41">
        <f t="shared" si="18"/>
        <v>20841.085837430674</v>
      </c>
      <c r="J73" s="1"/>
      <c r="K73" s="54" t="s">
        <v>24</v>
      </c>
      <c r="L73" s="245"/>
      <c r="M73" s="246"/>
      <c r="N73" s="246"/>
      <c r="O73" s="247"/>
      <c r="P73" s="43">
        <v>6199.6739485992784</v>
      </c>
      <c r="Q73" s="245"/>
      <c r="R73" s="252"/>
      <c r="S73" s="45">
        <v>6199.6739485992784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359331.57285947364</v>
      </c>
      <c r="G80" s="75">
        <f t="shared" si="19"/>
        <v>0</v>
      </c>
      <c r="H80" s="76">
        <f t="shared" si="19"/>
        <v>0</v>
      </c>
      <c r="I80" s="41">
        <f t="shared" ref="I80" si="20">SUM(B80:H80)</f>
        <v>359331.57285947364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59343.681372060339</v>
      </c>
      <c r="Q80" s="75">
        <f t="shared" si="21"/>
        <v>0</v>
      </c>
      <c r="R80" s="76">
        <f t="shared" si="21"/>
        <v>0</v>
      </c>
      <c r="S80" s="78">
        <f t="shared" ref="S80" si="22">SUM(L80:R80)</f>
        <v>59343.681372060339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428.14548699783734</v>
      </c>
      <c r="C85" s="39">
        <v>0</v>
      </c>
      <c r="D85" s="39">
        <v>21.318544333940327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449.46403133177768</v>
      </c>
      <c r="J85" s="1"/>
      <c r="K85" s="88" t="s">
        <v>7</v>
      </c>
      <c r="L85" s="39">
        <v>428.14548699783734</v>
      </c>
      <c r="M85" s="39">
        <v>0</v>
      </c>
      <c r="N85" s="39">
        <v>21.318544333940327</v>
      </c>
      <c r="O85" s="39">
        <v>0</v>
      </c>
      <c r="P85" s="39">
        <v>4.5728762478158247</v>
      </c>
      <c r="Q85" s="39">
        <v>0</v>
      </c>
      <c r="R85" s="89">
        <v>0</v>
      </c>
      <c r="S85" s="90">
        <f>SUM(L85:R85)</f>
        <v>454.0369075795935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365.5807130206278</v>
      </c>
      <c r="C86" s="46">
        <v>0</v>
      </c>
      <c r="D86" s="46">
        <v>36.163246906685529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401.74395992731331</v>
      </c>
      <c r="J86" s="1"/>
      <c r="K86" s="49" t="s">
        <v>8</v>
      </c>
      <c r="L86" s="50">
        <v>365.5807130206278</v>
      </c>
      <c r="M86" s="50">
        <v>0</v>
      </c>
      <c r="N86" s="50">
        <v>36.163246906685529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6">SUM(L86:R86)</f>
        <v>401.74395992731331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921.54667496476577</v>
      </c>
      <c r="C87" s="43">
        <v>0</v>
      </c>
      <c r="D87" s="43">
        <v>77.691326332042664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999.23800129680842</v>
      </c>
      <c r="J87" s="1"/>
      <c r="K87" s="54" t="s">
        <v>10</v>
      </c>
      <c r="L87" s="43">
        <v>921.54667496476577</v>
      </c>
      <c r="M87" s="43">
        <v>0</v>
      </c>
      <c r="N87" s="43">
        <v>77.691326332042664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999.23800129680842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1314.752791434106</v>
      </c>
      <c r="C89" s="43">
        <v>75.160944864500863</v>
      </c>
      <c r="D89" s="43">
        <v>95.776914308865159</v>
      </c>
      <c r="E89" s="43">
        <v>35.636261382778457</v>
      </c>
      <c r="F89" s="43">
        <v>0</v>
      </c>
      <c r="G89" s="43">
        <v>0</v>
      </c>
      <c r="H89" s="53">
        <v>0</v>
      </c>
      <c r="I89" s="41">
        <f t="shared" si="25"/>
        <v>1521.3269119902504</v>
      </c>
      <c r="J89" s="1"/>
      <c r="K89" s="54" t="s">
        <v>16</v>
      </c>
      <c r="L89" s="43">
        <v>1314.752791434106</v>
      </c>
      <c r="M89" s="43">
        <v>75.160944864500863</v>
      </c>
      <c r="N89" s="43">
        <v>95.776914308865159</v>
      </c>
      <c r="O89" s="43">
        <v>35.636261382778457</v>
      </c>
      <c r="P89" s="43">
        <v>0</v>
      </c>
      <c r="Q89" s="43">
        <v>0</v>
      </c>
      <c r="R89" s="44">
        <v>0</v>
      </c>
      <c r="S89" s="45">
        <f t="shared" si="26"/>
        <v>1521.3269119902504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46903.775352212666</v>
      </c>
      <c r="C90" s="46">
        <v>85.142207223924743</v>
      </c>
      <c r="D90" s="46">
        <v>5514.3510668250328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52503.268626261619</v>
      </c>
      <c r="J90" s="1"/>
      <c r="K90" s="49" t="s">
        <v>15</v>
      </c>
      <c r="L90" s="50">
        <v>46903.775352212666</v>
      </c>
      <c r="M90" s="50">
        <v>85.142207223924743</v>
      </c>
      <c r="N90" s="50">
        <v>5514.3510668250328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52503.268626261619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4.6648648501736467</v>
      </c>
      <c r="D91" s="43">
        <v>2.881242334872816</v>
      </c>
      <c r="E91" s="43">
        <v>1570.4676337076789</v>
      </c>
      <c r="F91" s="43">
        <v>8941.6509824989644</v>
      </c>
      <c r="G91" s="43">
        <v>0</v>
      </c>
      <c r="H91" s="53">
        <v>0</v>
      </c>
      <c r="I91" s="41">
        <f t="shared" si="25"/>
        <v>10519.66472339169</v>
      </c>
      <c r="J91" s="1"/>
      <c r="K91" s="54" t="s">
        <v>60</v>
      </c>
      <c r="L91" s="43">
        <v>0</v>
      </c>
      <c r="M91" s="43">
        <v>4.6648648501736467</v>
      </c>
      <c r="N91" s="43">
        <v>2.881242334872816</v>
      </c>
      <c r="O91" s="43">
        <v>1570.4676337076789</v>
      </c>
      <c r="P91" s="43">
        <v>167047.21995429529</v>
      </c>
      <c r="Q91" s="43">
        <v>0</v>
      </c>
      <c r="R91" s="44">
        <v>0</v>
      </c>
      <c r="S91" s="45">
        <f t="shared" si="26"/>
        <v>168625.23369518801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0.81638622569155783</v>
      </c>
      <c r="E92" s="46">
        <v>201.36396476911207</v>
      </c>
      <c r="F92" s="46">
        <v>0</v>
      </c>
      <c r="G92" s="46">
        <v>0</v>
      </c>
      <c r="H92" s="47">
        <v>0</v>
      </c>
      <c r="I92" s="48">
        <f t="shared" si="25"/>
        <v>202.18035099480363</v>
      </c>
      <c r="J92" s="1"/>
      <c r="K92" s="49" t="s">
        <v>12</v>
      </c>
      <c r="L92" s="50">
        <v>0</v>
      </c>
      <c r="M92" s="50">
        <v>0</v>
      </c>
      <c r="N92" s="50">
        <v>0.81638622569155783</v>
      </c>
      <c r="O92" s="50">
        <v>201.36396476911207</v>
      </c>
      <c r="P92" s="50">
        <v>46812.331588912231</v>
      </c>
      <c r="Q92" s="50">
        <v>0</v>
      </c>
      <c r="R92" s="51">
        <v>0</v>
      </c>
      <c r="S92" s="52">
        <f t="shared" si="26"/>
        <v>47014.511939907032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30614.132403039999</v>
      </c>
      <c r="Q93" s="43">
        <v>0</v>
      </c>
      <c r="R93" s="44">
        <v>0</v>
      </c>
      <c r="S93" s="45">
        <f t="shared" si="26"/>
        <v>30614.132403039999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3003.4231303752608</v>
      </c>
      <c r="C94" s="46">
        <v>10.770033212309734</v>
      </c>
      <c r="D94" s="46">
        <v>435.42195586639588</v>
      </c>
      <c r="E94" s="46">
        <v>37.566994705949213</v>
      </c>
      <c r="F94" s="46">
        <v>0</v>
      </c>
      <c r="G94" s="46">
        <v>0</v>
      </c>
      <c r="H94" s="47">
        <v>0</v>
      </c>
      <c r="I94" s="48">
        <f t="shared" si="25"/>
        <v>3487.1821141599157</v>
      </c>
      <c r="J94" s="1"/>
      <c r="K94" s="49" t="s">
        <v>17</v>
      </c>
      <c r="L94" s="50">
        <v>3003.4231303752608</v>
      </c>
      <c r="M94" s="50">
        <v>10.770033212309734</v>
      </c>
      <c r="N94" s="50">
        <v>435.42195586639588</v>
      </c>
      <c r="O94" s="50">
        <v>37.566994705949213</v>
      </c>
      <c r="P94" s="50">
        <v>0.78358725116000005</v>
      </c>
      <c r="Q94" s="50">
        <v>0</v>
      </c>
      <c r="R94" s="51">
        <v>0</v>
      </c>
      <c r="S94" s="52">
        <f t="shared" si="26"/>
        <v>3487.9657014110758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62039.604544907619</v>
      </c>
      <c r="C95" s="43">
        <v>1801.3545688283202</v>
      </c>
      <c r="D95" s="43">
        <v>8576.3264418765066</v>
      </c>
      <c r="E95" s="43">
        <v>276.63645956694245</v>
      </c>
      <c r="F95" s="43">
        <v>0</v>
      </c>
      <c r="G95" s="43">
        <v>0</v>
      </c>
      <c r="H95" s="53">
        <v>0</v>
      </c>
      <c r="I95" s="41">
        <f t="shared" si="25"/>
        <v>72693.922015179385</v>
      </c>
      <c r="J95" s="1"/>
      <c r="K95" s="54" t="s">
        <v>19</v>
      </c>
      <c r="L95" s="43">
        <v>62039.604544907619</v>
      </c>
      <c r="M95" s="43">
        <v>1801.3545688283202</v>
      </c>
      <c r="N95" s="43">
        <v>8576.3264418765066</v>
      </c>
      <c r="O95" s="43">
        <v>276.63645956694245</v>
      </c>
      <c r="P95" s="43">
        <v>10248.957750061079</v>
      </c>
      <c r="Q95" s="43">
        <v>0</v>
      </c>
      <c r="R95" s="44">
        <v>0</v>
      </c>
      <c r="S95" s="45">
        <f t="shared" si="26"/>
        <v>82942.879765240461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19879.871038173995</v>
      </c>
      <c r="C96" s="46">
        <v>1.6346643965447392</v>
      </c>
      <c r="D96" s="46">
        <v>34556.693162726784</v>
      </c>
      <c r="E96" s="46">
        <v>29059.931121306472</v>
      </c>
      <c r="F96" s="46">
        <v>0</v>
      </c>
      <c r="G96" s="46">
        <v>24875.693694873691</v>
      </c>
      <c r="H96" s="47">
        <v>13.074592751192407</v>
      </c>
      <c r="I96" s="48">
        <f t="shared" si="25"/>
        <v>108386.89827422868</v>
      </c>
      <c r="J96" s="1"/>
      <c r="K96" s="49" t="s">
        <v>27</v>
      </c>
      <c r="L96" s="50">
        <v>19879.871038173995</v>
      </c>
      <c r="M96" s="50">
        <v>1.6346643965447392</v>
      </c>
      <c r="N96" s="50">
        <v>34556.693162726784</v>
      </c>
      <c r="O96" s="50">
        <v>29059.931121306472</v>
      </c>
      <c r="P96" s="50">
        <v>11195.085593675294</v>
      </c>
      <c r="Q96" s="50">
        <v>24875.693694873691</v>
      </c>
      <c r="R96" s="51">
        <v>13.074592751192407</v>
      </c>
      <c r="S96" s="52">
        <f t="shared" si="26"/>
        <v>119581.98386790397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51753.660161768661</v>
      </c>
      <c r="C97" s="43">
        <v>195.531572081913</v>
      </c>
      <c r="D97" s="43">
        <v>3926.6380301015261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55875.829763952097</v>
      </c>
      <c r="J97" s="1"/>
      <c r="K97" s="54" t="s">
        <v>26</v>
      </c>
      <c r="L97" s="43">
        <v>51753.660161768661</v>
      </c>
      <c r="M97" s="43">
        <v>195.531572081913</v>
      </c>
      <c r="N97" s="43">
        <v>3926.6380301015261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55875.829763952097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56900.61691773239</v>
      </c>
      <c r="C98" s="46">
        <v>105.80339238800184</v>
      </c>
      <c r="D98" s="46">
        <v>7119.6129479885949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64126.033258108982</v>
      </c>
      <c r="J98" s="1"/>
      <c r="K98" s="49" t="s">
        <v>23</v>
      </c>
      <c r="L98" s="50">
        <v>56900.61691773239</v>
      </c>
      <c r="M98" s="50">
        <v>105.80339238800184</v>
      </c>
      <c r="N98" s="50">
        <v>7119.6129479885949</v>
      </c>
      <c r="O98" s="50">
        <v>0</v>
      </c>
      <c r="P98" s="50">
        <v>0.31051292250000001</v>
      </c>
      <c r="Q98" s="50">
        <v>0</v>
      </c>
      <c r="R98" s="51">
        <v>0</v>
      </c>
      <c r="S98" s="52">
        <f t="shared" si="26"/>
        <v>64126.343771031483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13940.443013584523</v>
      </c>
      <c r="C99" s="43">
        <v>0</v>
      </c>
      <c r="D99" s="43">
        <v>2536.9039381105354</v>
      </c>
      <c r="E99" s="43">
        <v>18.947626641340953</v>
      </c>
      <c r="F99" s="43">
        <v>620.41101744410707</v>
      </c>
      <c r="G99" s="43">
        <v>0</v>
      </c>
      <c r="H99" s="53">
        <v>0</v>
      </c>
      <c r="I99" s="41">
        <f t="shared" si="25"/>
        <v>17116.705595780506</v>
      </c>
      <c r="J99" s="1"/>
      <c r="K99" s="54" t="s">
        <v>24</v>
      </c>
      <c r="L99" s="43">
        <v>13940.443013584523</v>
      </c>
      <c r="M99" s="43">
        <v>0</v>
      </c>
      <c r="N99" s="43">
        <v>2536.9039381105354</v>
      </c>
      <c r="O99" s="43">
        <v>18.947626641340953</v>
      </c>
      <c r="P99" s="43">
        <v>12953.740746489098</v>
      </c>
      <c r="Q99" s="43">
        <v>0</v>
      </c>
      <c r="R99" s="44">
        <v>0</v>
      </c>
      <c r="S99" s="45">
        <f t="shared" si="26"/>
        <v>29450.035324825498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48.730770442491391</v>
      </c>
      <c r="C100" s="46">
        <v>0</v>
      </c>
      <c r="D100" s="46">
        <v>0.90036226492048721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49.631132707411879</v>
      </c>
      <c r="J100" s="1"/>
      <c r="K100" s="49" t="s">
        <v>22</v>
      </c>
      <c r="L100" s="50">
        <v>48.730770442491391</v>
      </c>
      <c r="M100" s="50">
        <v>0</v>
      </c>
      <c r="N100" s="50">
        <v>0.90036226492048721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49.631132707411879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10045.410546221674</v>
      </c>
      <c r="C101" s="43">
        <v>0</v>
      </c>
      <c r="D101" s="43">
        <v>4185.1754203488381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14230.585966570512</v>
      </c>
      <c r="J101" s="1"/>
      <c r="K101" s="55" t="s">
        <v>66</v>
      </c>
      <c r="L101" s="43">
        <v>10045.410546221674</v>
      </c>
      <c r="M101" s="43">
        <v>0</v>
      </c>
      <c r="N101" s="43">
        <v>4185.1754203488381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14230.585966570512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10041.010546221674</v>
      </c>
      <c r="C102" s="56">
        <v>0</v>
      </c>
      <c r="D102" s="56">
        <v>4185.1754203488381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14226.185966570512</v>
      </c>
      <c r="J102" s="1"/>
      <c r="K102" s="59" t="s">
        <v>25</v>
      </c>
      <c r="L102" s="60">
        <v>10041.010546221674</v>
      </c>
      <c r="M102" s="60">
        <v>0</v>
      </c>
      <c r="N102" s="60">
        <v>4185.1754203488381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14226.185966570512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4.4000000000000004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4.4000000000000004</v>
      </c>
      <c r="J105" s="1"/>
      <c r="K105" s="72" t="s">
        <v>11</v>
      </c>
      <c r="L105" s="69">
        <v>4.4000000000000004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4.4000000000000004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267545.56114183663</v>
      </c>
      <c r="C106" s="75">
        <f t="shared" ref="C106:H106" si="27">SUM(C85:C101)</f>
        <v>2280.0622478456889</v>
      </c>
      <c r="D106" s="75">
        <f t="shared" si="27"/>
        <v>67086.670986551224</v>
      </c>
      <c r="E106" s="75">
        <f t="shared" si="27"/>
        <v>31200.550062080274</v>
      </c>
      <c r="F106" s="75">
        <f t="shared" si="27"/>
        <v>9562.061999943071</v>
      </c>
      <c r="G106" s="75">
        <f t="shared" si="27"/>
        <v>24875.693694873691</v>
      </c>
      <c r="H106" s="76">
        <f t="shared" si="27"/>
        <v>13.074592751192407</v>
      </c>
      <c r="I106" s="41">
        <f t="shared" si="25"/>
        <v>402563.67472588178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267545.56114183663</v>
      </c>
      <c r="M106" s="75">
        <f t="shared" ref="M106:R106" si="28">SUM(M85:M101)</f>
        <v>2280.0622478456889</v>
      </c>
      <c r="N106" s="75">
        <f t="shared" si="28"/>
        <v>67086.670986551224</v>
      </c>
      <c r="O106" s="75">
        <f t="shared" si="28"/>
        <v>31200.550062080274</v>
      </c>
      <c r="P106" s="75">
        <f t="shared" si="28"/>
        <v>278877.1350128944</v>
      </c>
      <c r="Q106" s="75">
        <f t="shared" si="28"/>
        <v>24875.693694873691</v>
      </c>
      <c r="R106" s="76">
        <f t="shared" si="28"/>
        <v>13.074592751192407</v>
      </c>
      <c r="S106" s="78">
        <f t="shared" si="26"/>
        <v>671878.74773883307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0.66460432954865289</v>
      </c>
      <c r="C107" s="114">
        <f t="shared" ref="C107:I107" si="29">C106/$I106</f>
        <v>5.6638549153702322E-3</v>
      </c>
      <c r="D107" s="114">
        <f t="shared" si="29"/>
        <v>0.16664859548550337</v>
      </c>
      <c r="E107" s="114">
        <f t="shared" si="29"/>
        <v>7.7504633480220755E-2</v>
      </c>
      <c r="F107" s="114">
        <f t="shared" si="29"/>
        <v>2.3752918110294424E-2</v>
      </c>
      <c r="G107" s="114">
        <f t="shared" si="29"/>
        <v>6.1793190137715059E-2</v>
      </c>
      <c r="H107" s="115">
        <f t="shared" si="29"/>
        <v>3.2478322243295568E-5</v>
      </c>
      <c r="I107" s="116">
        <f t="shared" si="29"/>
        <v>1</v>
      </c>
      <c r="K107" s="81" t="s">
        <v>87</v>
      </c>
      <c r="L107" s="82">
        <f>L106/$S106</f>
        <v>0.3982051256156634</v>
      </c>
      <c r="M107" s="82">
        <f t="shared" ref="M107:S107" si="30">M106/$S106</f>
        <v>3.3935620906586183E-3</v>
      </c>
      <c r="N107" s="82">
        <f t="shared" si="30"/>
        <v>9.9849371947434443E-2</v>
      </c>
      <c r="O107" s="82">
        <f t="shared" si="30"/>
        <v>4.6437768968111914E-2</v>
      </c>
      <c r="P107" s="82">
        <f t="shared" si="30"/>
        <v>0.41507062985909049</v>
      </c>
      <c r="Q107" s="82">
        <f t="shared" si="30"/>
        <v>3.7024081768609766E-2</v>
      </c>
      <c r="R107" s="83">
        <f t="shared" si="30"/>
        <v>1.945975043144935E-5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0</v>
      </c>
      <c r="C111" s="39">
        <v>0</v>
      </c>
      <c r="D111" s="39">
        <v>5.5192111746075731E-2</v>
      </c>
      <c r="E111" s="39">
        <v>0</v>
      </c>
      <c r="F111" s="235"/>
      <c r="G111" s="39">
        <v>0</v>
      </c>
      <c r="H111" s="40">
        <v>0</v>
      </c>
      <c r="I111" s="41">
        <f>SUM(B111:H111)</f>
        <v>5.5192111746075731E-2</v>
      </c>
      <c r="J111" s="1"/>
      <c r="K111" s="88" t="s">
        <v>7</v>
      </c>
      <c r="L111" s="39">
        <v>0</v>
      </c>
      <c r="M111" s="39">
        <v>0</v>
      </c>
      <c r="N111" s="39">
        <v>5.5192111746075731E-2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5.5192111746075731E-2</v>
      </c>
      <c r="U111" s="91" t="s">
        <v>7</v>
      </c>
      <c r="V111" s="92">
        <v>0</v>
      </c>
      <c r="W111" s="92">
        <v>0</v>
      </c>
      <c r="X111" s="92">
        <v>0</v>
      </c>
      <c r="Y111" s="92">
        <v>0</v>
      </c>
      <c r="Z111" s="92">
        <v>5.5192111746075731E-2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5.5192111746075731E-2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6030.505908852163</v>
      </c>
      <c r="E113" s="43">
        <v>0</v>
      </c>
      <c r="F113" s="236"/>
      <c r="G113" s="43">
        <v>0</v>
      </c>
      <c r="H113" s="53">
        <v>0</v>
      </c>
      <c r="I113" s="41">
        <f t="shared" si="31"/>
        <v>6030.505908852163</v>
      </c>
      <c r="J113" s="1"/>
      <c r="K113" s="54" t="s">
        <v>10</v>
      </c>
      <c r="L113" s="43">
        <v>0</v>
      </c>
      <c r="M113" s="43">
        <v>0</v>
      </c>
      <c r="N113" s="43">
        <v>6030.505908852163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6030.505908852163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6030.505908852163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6030.505908852163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0</v>
      </c>
      <c r="C115" s="43">
        <v>0</v>
      </c>
      <c r="D115" s="43">
        <v>332.4330954995736</v>
      </c>
      <c r="E115" s="43">
        <v>0</v>
      </c>
      <c r="F115" s="236"/>
      <c r="G115" s="43">
        <v>0</v>
      </c>
      <c r="H115" s="53">
        <v>0</v>
      </c>
      <c r="I115" s="41">
        <f t="shared" si="31"/>
        <v>332.4330954995736</v>
      </c>
      <c r="J115" s="1"/>
      <c r="K115" s="54" t="s">
        <v>16</v>
      </c>
      <c r="L115" s="43">
        <v>0</v>
      </c>
      <c r="M115" s="43">
        <v>0</v>
      </c>
      <c r="N115" s="43">
        <v>332.4330954995736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332.4330954995736</v>
      </c>
      <c r="U115" s="100" t="s">
        <v>16</v>
      </c>
      <c r="V115" s="92">
        <v>0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0</v>
      </c>
      <c r="AC115" s="93">
        <v>332.4330954995736</v>
      </c>
      <c r="AD115" s="94">
        <v>0</v>
      </c>
      <c r="AE115" s="94">
        <v>0</v>
      </c>
      <c r="AF115" s="94">
        <v>0</v>
      </c>
      <c r="AG115" s="94">
        <v>332.4330954995736</v>
      </c>
      <c r="AH115" s="94">
        <v>0</v>
      </c>
      <c r="AI115" s="95">
        <f t="shared" si="33"/>
        <v>332.4330954995736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1.8119347754300623</v>
      </c>
      <c r="C116" s="46">
        <v>0</v>
      </c>
      <c r="D116" s="46">
        <v>0</v>
      </c>
      <c r="E116" s="46">
        <v>9.0756845939397049E-2</v>
      </c>
      <c r="F116" s="236"/>
      <c r="G116" s="46">
        <v>0</v>
      </c>
      <c r="H116" s="47">
        <v>0</v>
      </c>
      <c r="I116" s="48">
        <f t="shared" si="31"/>
        <v>1.9026916213694594</v>
      </c>
      <c r="J116" s="1"/>
      <c r="K116" s="49" t="s">
        <v>15</v>
      </c>
      <c r="L116" s="50">
        <v>1.8119347754300623</v>
      </c>
      <c r="M116" s="50">
        <v>0</v>
      </c>
      <c r="N116" s="50">
        <v>0</v>
      </c>
      <c r="O116" s="50">
        <v>9.0756845939397049E-2</v>
      </c>
      <c r="P116" s="50">
        <v>0</v>
      </c>
      <c r="Q116" s="50">
        <v>0</v>
      </c>
      <c r="R116" s="51">
        <v>0</v>
      </c>
      <c r="S116" s="52">
        <f t="shared" si="32"/>
        <v>1.9026916213694594</v>
      </c>
      <c r="U116" s="96" t="s">
        <v>59</v>
      </c>
      <c r="V116" s="97">
        <v>1.3809318961478141</v>
      </c>
      <c r="W116" s="97">
        <v>0</v>
      </c>
      <c r="X116" s="97">
        <v>0</v>
      </c>
      <c r="Y116" s="97">
        <v>0</v>
      </c>
      <c r="Z116" s="97">
        <v>0</v>
      </c>
      <c r="AA116" s="97">
        <v>9.0756845939397049E-2</v>
      </c>
      <c r="AB116" s="97">
        <v>0</v>
      </c>
      <c r="AC116" s="98">
        <v>0.43100287928224823</v>
      </c>
      <c r="AD116" s="97">
        <v>0.43100287928224823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1.9026916213694594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10.266335251214073</v>
      </c>
      <c r="F117" s="236"/>
      <c r="G117" s="43">
        <v>0</v>
      </c>
      <c r="H117" s="53">
        <v>0</v>
      </c>
      <c r="I117" s="41">
        <f t="shared" si="31"/>
        <v>10.266335251214073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10.266335251214073</v>
      </c>
      <c r="P117" s="43">
        <v>824.62772975183941</v>
      </c>
      <c r="Q117" s="43">
        <v>0</v>
      </c>
      <c r="R117" s="44">
        <v>0</v>
      </c>
      <c r="S117" s="45">
        <f t="shared" si="32"/>
        <v>834.89406500305347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0.51887586255619533</v>
      </c>
      <c r="AB117" s="92">
        <v>824.62772975183941</v>
      </c>
      <c r="AC117" s="93">
        <v>9.7474593886578784</v>
      </c>
      <c r="AD117" s="92">
        <v>0</v>
      </c>
      <c r="AE117" s="92">
        <v>0</v>
      </c>
      <c r="AF117" s="92">
        <v>0</v>
      </c>
      <c r="AG117" s="92">
        <v>0</v>
      </c>
      <c r="AH117" s="92">
        <v>9.7474593886578784</v>
      </c>
      <c r="AI117" s="95">
        <f t="shared" si="33"/>
        <v>834.89406500305347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7.2009031922442714</v>
      </c>
      <c r="Q118" s="50">
        <v>0</v>
      </c>
      <c r="R118" s="51">
        <v>0</v>
      </c>
      <c r="S118" s="52">
        <f t="shared" si="32"/>
        <v>7.2009031922442714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7.2009031922442714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7.2009031922442714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0.91056000000000037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0.91056000000000037</v>
      </c>
      <c r="J119" s="1"/>
      <c r="K119" s="54" t="s">
        <v>61</v>
      </c>
      <c r="L119" s="43">
        <v>0.91056000000000037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0.91056000000000037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0.91056000000000037</v>
      </c>
      <c r="AD119" s="92">
        <v>0.91056000000000037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0.91056000000000037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3.0773192679629222</v>
      </c>
      <c r="C120" s="46">
        <v>0</v>
      </c>
      <c r="D120" s="46">
        <v>5.1106807320370766</v>
      </c>
      <c r="E120" s="46">
        <v>0</v>
      </c>
      <c r="F120" s="236"/>
      <c r="G120" s="46">
        <v>0</v>
      </c>
      <c r="H120" s="47">
        <v>0</v>
      </c>
      <c r="I120" s="48">
        <f t="shared" si="31"/>
        <v>8.1879999999999988</v>
      </c>
      <c r="J120" s="1"/>
      <c r="K120" s="49" t="s">
        <v>17</v>
      </c>
      <c r="L120" s="50">
        <v>3.0773192679629222</v>
      </c>
      <c r="M120" s="50">
        <v>0</v>
      </c>
      <c r="N120" s="50">
        <v>5.1106807320370766</v>
      </c>
      <c r="O120" s="50">
        <v>0</v>
      </c>
      <c r="P120" s="50">
        <v>3.1265740000000002</v>
      </c>
      <c r="Q120" s="50">
        <v>0</v>
      </c>
      <c r="R120" s="51">
        <v>0</v>
      </c>
      <c r="S120" s="52">
        <f t="shared" si="32"/>
        <v>11.314573999999999</v>
      </c>
      <c r="U120" s="96" t="s">
        <v>17</v>
      </c>
      <c r="V120" s="97">
        <v>3.0773192679629222</v>
      </c>
      <c r="W120" s="97">
        <v>0</v>
      </c>
      <c r="X120" s="97">
        <v>0</v>
      </c>
      <c r="Y120" s="97">
        <v>0</v>
      </c>
      <c r="Z120" s="97">
        <v>5.1106807320370766</v>
      </c>
      <c r="AA120" s="97">
        <v>0</v>
      </c>
      <c r="AB120" s="97">
        <v>3.1265740000000002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11.314573999999999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4847.1246975346376</v>
      </c>
      <c r="C121" s="43">
        <v>1261.0547048844617</v>
      </c>
      <c r="D121" s="43">
        <v>6371.8229425010368</v>
      </c>
      <c r="E121" s="43">
        <v>2637.3200908312042</v>
      </c>
      <c r="F121" s="236"/>
      <c r="G121" s="43">
        <v>0</v>
      </c>
      <c r="H121" s="53">
        <v>0</v>
      </c>
      <c r="I121" s="41">
        <f t="shared" si="31"/>
        <v>15117.322435751341</v>
      </c>
      <c r="J121" s="1"/>
      <c r="K121" s="54" t="s">
        <v>19</v>
      </c>
      <c r="L121" s="43">
        <v>4847.1246975346376</v>
      </c>
      <c r="M121" s="43">
        <v>1261.0547048844617</v>
      </c>
      <c r="N121" s="43">
        <v>6371.8229425010368</v>
      </c>
      <c r="O121" s="43">
        <v>2637.3200908312042</v>
      </c>
      <c r="P121" s="43">
        <v>0</v>
      </c>
      <c r="Q121" s="43">
        <v>0</v>
      </c>
      <c r="R121" s="44">
        <v>0</v>
      </c>
      <c r="S121" s="45">
        <f t="shared" si="32"/>
        <v>15117.322435751341</v>
      </c>
      <c r="U121" s="100" t="s">
        <v>89</v>
      </c>
      <c r="V121" s="92">
        <v>4597.0951592836518</v>
      </c>
      <c r="W121" s="92">
        <v>0</v>
      </c>
      <c r="X121" s="92">
        <v>0</v>
      </c>
      <c r="Y121" s="92">
        <v>1261.0547048844617</v>
      </c>
      <c r="Z121" s="92">
        <v>6371.8133022067386</v>
      </c>
      <c r="AA121" s="92">
        <v>2599.6035179222949</v>
      </c>
      <c r="AB121" s="92">
        <v>0</v>
      </c>
      <c r="AC121" s="93">
        <v>287.75575145419333</v>
      </c>
      <c r="AD121" s="92">
        <v>250.02953825098652</v>
      </c>
      <c r="AE121" s="92">
        <v>0</v>
      </c>
      <c r="AF121" s="92">
        <v>0</v>
      </c>
      <c r="AG121" s="92">
        <v>9.6402942981839452E-3</v>
      </c>
      <c r="AH121" s="92">
        <v>37.716572908908653</v>
      </c>
      <c r="AI121" s="95">
        <f t="shared" si="33"/>
        <v>15117.322435751339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859.01034366563476</v>
      </c>
      <c r="C122" s="46">
        <v>9.955999660213644</v>
      </c>
      <c r="D122" s="46">
        <v>1262.3352359181135</v>
      </c>
      <c r="E122" s="46">
        <v>5738.3445746855077</v>
      </c>
      <c r="F122" s="236"/>
      <c r="G122" s="46">
        <v>554.58782931809344</v>
      </c>
      <c r="H122" s="47">
        <v>5.548536819340315E-5</v>
      </c>
      <c r="I122" s="48">
        <f t="shared" si="31"/>
        <v>8424.2340387329314</v>
      </c>
      <c r="J122" s="1"/>
      <c r="K122" s="49" t="s">
        <v>27</v>
      </c>
      <c r="L122" s="50">
        <v>859.01034366563476</v>
      </c>
      <c r="M122" s="50">
        <v>9.955999660213644</v>
      </c>
      <c r="N122" s="50">
        <v>1262.3352359181135</v>
      </c>
      <c r="O122" s="50">
        <v>5738.3445746855077</v>
      </c>
      <c r="P122" s="50">
        <v>8.1956979479328957</v>
      </c>
      <c r="Q122" s="50">
        <v>554.58782931809344</v>
      </c>
      <c r="R122" s="51">
        <v>5.548536819340315E-5</v>
      </c>
      <c r="S122" s="52">
        <f t="shared" si="32"/>
        <v>8432.4297366808642</v>
      </c>
      <c r="U122" s="96" t="s">
        <v>27</v>
      </c>
      <c r="V122" s="97">
        <v>769.34487325362375</v>
      </c>
      <c r="W122" s="97">
        <v>81.547217519714195</v>
      </c>
      <c r="X122" s="97">
        <v>554.58782931809344</v>
      </c>
      <c r="Y122" s="97">
        <v>9.955999660213644</v>
      </c>
      <c r="Z122" s="97">
        <v>1262.3352359181135</v>
      </c>
      <c r="AA122" s="97">
        <v>5659.3853931176982</v>
      </c>
      <c r="AB122" s="97">
        <v>8.1956979479328957</v>
      </c>
      <c r="AC122" s="98">
        <v>87.077489945475165</v>
      </c>
      <c r="AD122" s="97">
        <v>8.118252892296967</v>
      </c>
      <c r="AE122" s="97">
        <v>3.547761279489397E-5</v>
      </c>
      <c r="AF122" s="97">
        <v>5.548536819340315E-5</v>
      </c>
      <c r="AG122" s="97">
        <v>0</v>
      </c>
      <c r="AH122" s="97">
        <v>78.959146090197194</v>
      </c>
      <c r="AI122" s="99">
        <f t="shared" si="33"/>
        <v>8432.429736680866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214.49727199999998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214.49727199999998</v>
      </c>
      <c r="J123" s="1"/>
      <c r="K123" s="54" t="s">
        <v>26</v>
      </c>
      <c r="L123" s="43">
        <v>214.49727199999998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214.49727199999998</v>
      </c>
      <c r="U123" s="100" t="s">
        <v>26</v>
      </c>
      <c r="V123" s="92">
        <v>214.49727199999998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0</v>
      </c>
      <c r="AD123" s="92">
        <v>0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214.49727199999998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0</v>
      </c>
      <c r="C125" s="43">
        <v>13.546907601131849</v>
      </c>
      <c r="D125" s="43">
        <v>0</v>
      </c>
      <c r="E125" s="43">
        <v>0</v>
      </c>
      <c r="F125" s="236"/>
      <c r="G125" s="43">
        <v>0</v>
      </c>
      <c r="H125" s="53">
        <v>0</v>
      </c>
      <c r="I125" s="41">
        <f t="shared" si="31"/>
        <v>13.546907601131849</v>
      </c>
      <c r="J125" s="1"/>
      <c r="K125" s="54" t="s">
        <v>24</v>
      </c>
      <c r="L125" s="43">
        <v>0</v>
      </c>
      <c r="M125" s="43">
        <v>13.546907601131849</v>
      </c>
      <c r="N125" s="43">
        <v>0</v>
      </c>
      <c r="O125" s="43">
        <v>0</v>
      </c>
      <c r="P125" s="43">
        <v>49.240242005582111</v>
      </c>
      <c r="Q125" s="43">
        <v>0</v>
      </c>
      <c r="R125" s="44">
        <v>0</v>
      </c>
      <c r="S125" s="45">
        <f t="shared" si="32"/>
        <v>62.78714960671396</v>
      </c>
      <c r="U125" s="100" t="s">
        <v>24</v>
      </c>
      <c r="V125" s="92">
        <v>0</v>
      </c>
      <c r="W125" s="92">
        <v>0</v>
      </c>
      <c r="X125" s="92">
        <v>0</v>
      </c>
      <c r="Y125" s="92">
        <v>13.546907601131849</v>
      </c>
      <c r="Z125" s="92">
        <v>0</v>
      </c>
      <c r="AA125" s="92">
        <v>0</v>
      </c>
      <c r="AB125" s="92">
        <v>49.240242005582111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62.78714960671396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1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9.9785659300480756</v>
      </c>
      <c r="D127" s="43">
        <v>4357.9057794565142</v>
      </c>
      <c r="E127" s="43">
        <v>0</v>
      </c>
      <c r="F127" s="236"/>
      <c r="G127" s="43">
        <v>0</v>
      </c>
      <c r="H127" s="53">
        <v>0</v>
      </c>
      <c r="I127" s="41">
        <f t="shared" si="31"/>
        <v>4367.884345386562</v>
      </c>
      <c r="J127" s="1"/>
      <c r="K127" s="55" t="s">
        <v>66</v>
      </c>
      <c r="L127" s="43">
        <v>0</v>
      </c>
      <c r="M127" s="43">
        <v>9.9785659300480756</v>
      </c>
      <c r="N127" s="43">
        <v>4357.9057794565142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4367.884345386562</v>
      </c>
      <c r="U127" s="101" t="s">
        <v>64</v>
      </c>
      <c r="V127" s="92">
        <v>0</v>
      </c>
      <c r="W127" s="92">
        <v>0</v>
      </c>
      <c r="X127" s="92">
        <v>0</v>
      </c>
      <c r="Y127" s="92">
        <v>9.9785659300480756</v>
      </c>
      <c r="Z127" s="92">
        <v>4357.9057794565142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4367.884345386562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2.8109689430636031</v>
      </c>
      <c r="D129" s="63">
        <v>1227.6250804699173</v>
      </c>
      <c r="E129" s="63">
        <v>0</v>
      </c>
      <c r="F129" s="236"/>
      <c r="G129" s="63">
        <v>0</v>
      </c>
      <c r="H129" s="64">
        <v>0</v>
      </c>
      <c r="I129" s="65">
        <f t="shared" si="31"/>
        <v>1230.436049412981</v>
      </c>
      <c r="J129" s="1"/>
      <c r="K129" s="66" t="s">
        <v>20</v>
      </c>
      <c r="L129" s="63">
        <v>0</v>
      </c>
      <c r="M129" s="63">
        <v>2.8109689430636031</v>
      </c>
      <c r="N129" s="63">
        <v>1227.6250804699173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1230.436049412981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2.8109689430636031</v>
      </c>
      <c r="Z129" s="107">
        <v>1227.6250804699173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1230.436049412981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7.1675969869844733</v>
      </c>
      <c r="D130" s="56">
        <v>3130.2806989865967</v>
      </c>
      <c r="E130" s="56">
        <v>0</v>
      </c>
      <c r="F130" s="236"/>
      <c r="G130" s="56">
        <v>0</v>
      </c>
      <c r="H130" s="57">
        <v>0</v>
      </c>
      <c r="I130" s="58">
        <f t="shared" si="31"/>
        <v>3137.448295973581</v>
      </c>
      <c r="J130" s="1"/>
      <c r="K130" s="59" t="s">
        <v>21</v>
      </c>
      <c r="L130" s="60">
        <v>0</v>
      </c>
      <c r="M130" s="60">
        <v>7.1675969869844733</v>
      </c>
      <c r="N130" s="60">
        <v>3130.2806989865967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3137.448295973581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7.1675969869844733</v>
      </c>
      <c r="Z130" s="103">
        <v>3130.2806989865967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3137.448295973581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5926.4321272436646</v>
      </c>
      <c r="C132" s="75">
        <f t="shared" ref="C132:H132" si="35">SUM(C111:C127)</f>
        <v>1294.5361780758551</v>
      </c>
      <c r="D132" s="75">
        <f t="shared" si="35"/>
        <v>18360.168835071185</v>
      </c>
      <c r="E132" s="75">
        <f t="shared" si="35"/>
        <v>8386.0217576138657</v>
      </c>
      <c r="F132" s="75">
        <f t="shared" si="35"/>
        <v>0</v>
      </c>
      <c r="G132" s="75">
        <f t="shared" si="35"/>
        <v>554.58782931809344</v>
      </c>
      <c r="H132" s="76">
        <f t="shared" si="35"/>
        <v>5.548536819340315E-5</v>
      </c>
      <c r="I132" s="41">
        <f t="shared" si="31"/>
        <v>34521.746782808033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5926.4321272436646</v>
      </c>
      <c r="M132" s="75">
        <f t="shared" ref="M132:R132" si="36">SUM(M111:M127)</f>
        <v>1294.5361780758551</v>
      </c>
      <c r="N132" s="75">
        <f t="shared" si="36"/>
        <v>18360.168835071185</v>
      </c>
      <c r="O132" s="75">
        <f t="shared" si="36"/>
        <v>8386.0217576138657</v>
      </c>
      <c r="P132" s="75">
        <f t="shared" si="36"/>
        <v>892.39114689759867</v>
      </c>
      <c r="Q132" s="75">
        <f t="shared" si="36"/>
        <v>554.58782931809344</v>
      </c>
      <c r="R132" s="76">
        <f t="shared" si="36"/>
        <v>5.548536819340315E-5</v>
      </c>
      <c r="S132" s="78">
        <f t="shared" si="32"/>
        <v>35414.137929705634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5585.395555701386</v>
      </c>
      <c r="W132" s="111">
        <f t="shared" ref="W132:AH132" si="37">SUM(W111:W127)</f>
        <v>81.547217519714195</v>
      </c>
      <c r="X132" s="111">
        <f t="shared" si="37"/>
        <v>554.58782931809344</v>
      </c>
      <c r="Y132" s="111">
        <f t="shared" si="37"/>
        <v>1294.5361780758551</v>
      </c>
      <c r="Z132" s="111">
        <f t="shared" si="37"/>
        <v>18027.726099277312</v>
      </c>
      <c r="AA132" s="111">
        <f t="shared" si="37"/>
        <v>8259.5985437484887</v>
      </c>
      <c r="AB132" s="111">
        <f t="shared" si="37"/>
        <v>892.39114689759867</v>
      </c>
      <c r="AC132" s="111">
        <f t="shared" si="37"/>
        <v>718.3553591671822</v>
      </c>
      <c r="AD132" s="112">
        <f t="shared" si="37"/>
        <v>259.48935402256575</v>
      </c>
      <c r="AE132" s="112">
        <f t="shared" si="37"/>
        <v>3.547761279489397E-5</v>
      </c>
      <c r="AF132" s="112">
        <f t="shared" si="37"/>
        <v>5.548536819340315E-5</v>
      </c>
      <c r="AG132" s="112">
        <f t="shared" si="37"/>
        <v>332.4427357938718</v>
      </c>
      <c r="AH132" s="112">
        <f t="shared" si="37"/>
        <v>126.42317838776373</v>
      </c>
      <c r="AI132" s="113">
        <f t="shared" si="33"/>
        <v>35414.137929705626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0.17167242910764444</v>
      </c>
      <c r="C133" s="114">
        <f t="shared" ref="C133:I133" si="38">C132/$I132</f>
        <v>3.7499150498390747E-2</v>
      </c>
      <c r="D133" s="114">
        <f t="shared" si="38"/>
        <v>0.53184356372762176</v>
      </c>
      <c r="E133" s="114">
        <f t="shared" si="38"/>
        <v>0.24291997187668782</v>
      </c>
      <c r="F133" s="114">
        <f t="shared" si="38"/>
        <v>0</v>
      </c>
      <c r="G133" s="114">
        <f t="shared" si="38"/>
        <v>1.6064883182396794E-2</v>
      </c>
      <c r="H133" s="115">
        <f t="shared" si="38"/>
        <v>1.6072584201050651E-9</v>
      </c>
      <c r="I133" s="116">
        <f t="shared" si="38"/>
        <v>1</v>
      </c>
      <c r="J133"/>
      <c r="K133" s="81" t="s">
        <v>87</v>
      </c>
      <c r="L133" s="82">
        <f>L132/$S132</f>
        <v>0.16734650265967735</v>
      </c>
      <c r="M133" s="82">
        <f t="shared" ref="M133:S133" si="39">M132/$S132</f>
        <v>3.6554219691734717E-2</v>
      </c>
      <c r="N133" s="82">
        <f t="shared" si="39"/>
        <v>0.51844178366037663</v>
      </c>
      <c r="O133" s="82">
        <f t="shared" si="39"/>
        <v>0.23679869814308285</v>
      </c>
      <c r="P133" s="82">
        <f t="shared" si="39"/>
        <v>2.5198725680374519E-2</v>
      </c>
      <c r="Q133" s="82">
        <f t="shared" si="39"/>
        <v>1.5660068597996315E-2</v>
      </c>
      <c r="R133" s="83">
        <f t="shared" si="39"/>
        <v>1.5667575560793653E-9</v>
      </c>
      <c r="S133" s="84">
        <f t="shared" si="39"/>
        <v>1</v>
      </c>
      <c r="U133" s="117" t="s">
        <v>87</v>
      </c>
      <c r="V133" s="118">
        <f>V132/$I132</f>
        <v>0.16179353816716294</v>
      </c>
      <c r="W133" s="118">
        <f t="shared" ref="W133:AC133" si="40">W132/$I132</f>
        <v>2.3621984725386213E-3</v>
      </c>
      <c r="X133" s="118">
        <f t="shared" si="40"/>
        <v>1.6064883182396794E-2</v>
      </c>
      <c r="Y133" s="118">
        <f t="shared" si="40"/>
        <v>3.7499150498390747E-2</v>
      </c>
      <c r="Z133" s="118">
        <f t="shared" si="40"/>
        <v>0.52221361255842336</v>
      </c>
      <c r="AA133" s="118">
        <f t="shared" si="40"/>
        <v>0.2392578392893433</v>
      </c>
      <c r="AB133" s="118">
        <f t="shared" si="40"/>
        <v>2.5850115653533876E-2</v>
      </c>
      <c r="AC133" s="118">
        <f t="shared" si="40"/>
        <v>2.0808777831744191E-2</v>
      </c>
      <c r="AD133" s="118">
        <f t="shared" ref="AD133:AH133" si="41">AD132/$AI132</f>
        <v>7.3272813964194864E-3</v>
      </c>
      <c r="AE133" s="118">
        <f t="shared" si="41"/>
        <v>1.0017923594614766E-9</v>
      </c>
      <c r="AF133" s="118">
        <f t="shared" si="41"/>
        <v>1.5667575560793655E-9</v>
      </c>
      <c r="AG133" s="118">
        <f t="shared" si="41"/>
        <v>9.3872886713703262E-3</v>
      </c>
      <c r="AH133" s="118">
        <f t="shared" si="41"/>
        <v>3.5698505110784888E-3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516.32220538453851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516.32220538453851</v>
      </c>
      <c r="J137" s="1"/>
      <c r="K137" s="88" t="s">
        <v>7</v>
      </c>
      <c r="L137" s="39">
        <v>0</v>
      </c>
      <c r="M137" s="39">
        <v>516.32220538453851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516.32220538453851</v>
      </c>
      <c r="U137" s="91" t="s">
        <v>7</v>
      </c>
      <c r="V137" s="92">
        <v>0</v>
      </c>
      <c r="W137" s="92">
        <v>0</v>
      </c>
      <c r="X137" s="92">
        <v>0</v>
      </c>
      <c r="Y137" s="92">
        <v>516.32220538453851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516.32220538453851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2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0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579.31884439999999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579.31884439999999</v>
      </c>
      <c r="J140" s="1"/>
      <c r="K140" s="49" t="s">
        <v>58</v>
      </c>
      <c r="L140" s="50">
        <v>0</v>
      </c>
      <c r="M140" s="50">
        <v>579.31884439999999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579.31884439999999</v>
      </c>
      <c r="U140" s="96" t="s">
        <v>58</v>
      </c>
      <c r="V140" s="97">
        <v>0</v>
      </c>
      <c r="W140" s="97">
        <v>0</v>
      </c>
      <c r="X140" s="97">
        <v>0</v>
      </c>
      <c r="Y140" s="97">
        <v>579.31884439999999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579.31884439999999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895.87326356665915</v>
      </c>
      <c r="C141" s="43">
        <v>189.6572675334312</v>
      </c>
      <c r="D141" s="43">
        <v>3.7343406576596951</v>
      </c>
      <c r="E141" s="43">
        <v>0</v>
      </c>
      <c r="F141" s="236"/>
      <c r="G141" s="43">
        <v>0</v>
      </c>
      <c r="H141" s="53">
        <v>0</v>
      </c>
      <c r="I141" s="41">
        <f t="shared" si="42"/>
        <v>1089.2648717577499</v>
      </c>
      <c r="J141" s="1"/>
      <c r="K141" s="54" t="s">
        <v>16</v>
      </c>
      <c r="L141" s="43">
        <v>895.87326356665915</v>
      </c>
      <c r="M141" s="43">
        <v>189.6572675334312</v>
      </c>
      <c r="N141" s="43">
        <v>3.7343406576596951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1089.2648717577499</v>
      </c>
      <c r="U141" s="100" t="s">
        <v>16</v>
      </c>
      <c r="V141" s="92">
        <v>895.87326356665915</v>
      </c>
      <c r="W141" s="92">
        <v>0</v>
      </c>
      <c r="X141" s="92">
        <v>0</v>
      </c>
      <c r="Y141" s="92">
        <v>189.6572675334312</v>
      </c>
      <c r="Z141" s="92">
        <v>0.22873579919513018</v>
      </c>
      <c r="AA141" s="92">
        <v>0</v>
      </c>
      <c r="AB141" s="92">
        <v>0</v>
      </c>
      <c r="AC141" s="93">
        <v>3.5056048584645652</v>
      </c>
      <c r="AD141" s="94">
        <v>0</v>
      </c>
      <c r="AE141" s="94">
        <v>0</v>
      </c>
      <c r="AF141" s="94">
        <v>0</v>
      </c>
      <c r="AG141" s="94">
        <v>3.5056048584645652</v>
      </c>
      <c r="AH141" s="94">
        <v>0</v>
      </c>
      <c r="AI141" s="95">
        <f t="shared" si="44"/>
        <v>1089.2648717577499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9.0082896050730401</v>
      </c>
      <c r="C142" s="46">
        <v>37.35298447013755</v>
      </c>
      <c r="D142" s="46">
        <v>2.2746989721163371</v>
      </c>
      <c r="E142" s="46">
        <v>0.69523752251237991</v>
      </c>
      <c r="F142" s="236"/>
      <c r="G142" s="46">
        <v>0</v>
      </c>
      <c r="H142" s="47">
        <v>0</v>
      </c>
      <c r="I142" s="48">
        <f t="shared" si="42"/>
        <v>49.331210569839307</v>
      </c>
      <c r="J142" s="1"/>
      <c r="K142" s="49" t="s">
        <v>15</v>
      </c>
      <c r="L142" s="50">
        <v>9.0082896050730401</v>
      </c>
      <c r="M142" s="50">
        <v>37.35298447013755</v>
      </c>
      <c r="N142" s="50">
        <v>2.2746989721163371</v>
      </c>
      <c r="O142" s="50">
        <v>0.69523752251237991</v>
      </c>
      <c r="P142" s="50">
        <v>0</v>
      </c>
      <c r="Q142" s="50">
        <v>0</v>
      </c>
      <c r="R142" s="51">
        <v>0</v>
      </c>
      <c r="S142" s="52">
        <f t="shared" si="43"/>
        <v>49.331210569839307</v>
      </c>
      <c r="U142" s="96" t="s">
        <v>59</v>
      </c>
      <c r="V142" s="97">
        <v>9.0082896050730401</v>
      </c>
      <c r="W142" s="97">
        <v>0</v>
      </c>
      <c r="X142" s="97">
        <v>0</v>
      </c>
      <c r="Y142" s="97">
        <v>37.35298447013755</v>
      </c>
      <c r="Z142" s="97">
        <v>1.5972076120987704</v>
      </c>
      <c r="AA142" s="97">
        <v>0</v>
      </c>
      <c r="AB142" s="97">
        <v>0</v>
      </c>
      <c r="AC142" s="98">
        <v>1.3727288825299462</v>
      </c>
      <c r="AD142" s="97">
        <v>0</v>
      </c>
      <c r="AE142" s="97">
        <v>0</v>
      </c>
      <c r="AF142" s="97">
        <v>0</v>
      </c>
      <c r="AG142" s="97">
        <v>0.67749136001756638</v>
      </c>
      <c r="AH142" s="97">
        <v>0.69523752251237991</v>
      </c>
      <c r="AI142" s="99">
        <f t="shared" si="44"/>
        <v>49.331210569839307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0</v>
      </c>
      <c r="F143" s="236"/>
      <c r="G143" s="43">
        <v>0</v>
      </c>
      <c r="H143" s="53">
        <v>0</v>
      </c>
      <c r="I143" s="41">
        <f t="shared" si="42"/>
        <v>0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0</v>
      </c>
      <c r="P143" s="43">
        <v>348.46374746891888</v>
      </c>
      <c r="Q143" s="43">
        <v>0</v>
      </c>
      <c r="R143" s="44">
        <v>0</v>
      </c>
      <c r="S143" s="45">
        <f t="shared" si="43"/>
        <v>348.46374746891888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2">
        <v>348.46374746891888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348.46374746891888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/>
      <c r="G144" s="46">
        <v>0</v>
      </c>
      <c r="H144" s="47">
        <v>0</v>
      </c>
      <c r="I144" s="48">
        <f t="shared" si="42"/>
        <v>0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0</v>
      </c>
      <c r="P144" s="50">
        <v>46.410807075028131</v>
      </c>
      <c r="Q144" s="50">
        <v>0</v>
      </c>
      <c r="R144" s="51">
        <v>0</v>
      </c>
      <c r="S144" s="52">
        <f t="shared" si="43"/>
        <v>46.410807075028131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46.410807075028131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46.410807075028131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1.5365512165445685E-3</v>
      </c>
      <c r="C146" s="46">
        <v>8.2608541687790371</v>
      </c>
      <c r="D146" s="46">
        <v>8.5703447415690572</v>
      </c>
      <c r="E146" s="46">
        <v>0</v>
      </c>
      <c r="F146" s="236"/>
      <c r="G146" s="46">
        <v>0</v>
      </c>
      <c r="H146" s="47">
        <v>0</v>
      </c>
      <c r="I146" s="48">
        <f t="shared" si="42"/>
        <v>16.832735461564639</v>
      </c>
      <c r="J146" s="1"/>
      <c r="K146" s="49" t="s">
        <v>17</v>
      </c>
      <c r="L146" s="50">
        <v>1.5365512165445685E-3</v>
      </c>
      <c r="M146" s="50">
        <v>8.2608541687790371</v>
      </c>
      <c r="N146" s="50">
        <v>8.5703447415690572</v>
      </c>
      <c r="O146" s="50">
        <v>0</v>
      </c>
      <c r="P146" s="50">
        <v>5.6383364414142056E-4</v>
      </c>
      <c r="Q146" s="50">
        <v>0</v>
      </c>
      <c r="R146" s="51">
        <v>0</v>
      </c>
      <c r="S146" s="52">
        <f t="shared" si="43"/>
        <v>16.833299295208779</v>
      </c>
      <c r="U146" s="96" t="s">
        <v>17</v>
      </c>
      <c r="V146" s="97">
        <v>1.5365512165445685E-3</v>
      </c>
      <c r="W146" s="97">
        <v>0</v>
      </c>
      <c r="X146" s="97">
        <v>0</v>
      </c>
      <c r="Y146" s="97">
        <v>8.2608541687790371</v>
      </c>
      <c r="Z146" s="97">
        <v>8.5703447415690572</v>
      </c>
      <c r="AA146" s="97">
        <v>0</v>
      </c>
      <c r="AB146" s="97">
        <v>5.6383364414142056E-4</v>
      </c>
      <c r="AC146" s="98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9">
        <f t="shared" si="44"/>
        <v>16.833299295208779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371.01183437453409</v>
      </c>
      <c r="C147" s="43">
        <v>4465.3230664202665</v>
      </c>
      <c r="D147" s="43">
        <v>11670.763294860415</v>
      </c>
      <c r="E147" s="43">
        <v>87.789047919024441</v>
      </c>
      <c r="F147" s="236"/>
      <c r="G147" s="43">
        <v>0</v>
      </c>
      <c r="H147" s="53">
        <v>0</v>
      </c>
      <c r="I147" s="41">
        <f t="shared" si="42"/>
        <v>16594.887243574241</v>
      </c>
      <c r="J147" s="1"/>
      <c r="K147" s="54" t="s">
        <v>19</v>
      </c>
      <c r="L147" s="43">
        <v>371.01183437453409</v>
      </c>
      <c r="M147" s="43">
        <v>4465.3230664202665</v>
      </c>
      <c r="N147" s="43">
        <v>11670.763294860415</v>
      </c>
      <c r="O147" s="43">
        <v>87.789047919024441</v>
      </c>
      <c r="P147" s="43">
        <v>0</v>
      </c>
      <c r="Q147" s="43">
        <v>0</v>
      </c>
      <c r="R147" s="44">
        <v>0</v>
      </c>
      <c r="S147" s="45">
        <f t="shared" si="43"/>
        <v>16594.887243574241</v>
      </c>
      <c r="U147" s="100" t="s">
        <v>89</v>
      </c>
      <c r="V147" s="92">
        <v>368.14536614696726</v>
      </c>
      <c r="W147" s="92">
        <v>0</v>
      </c>
      <c r="X147" s="92">
        <v>0</v>
      </c>
      <c r="Y147" s="92">
        <v>4465.3230664202665</v>
      </c>
      <c r="Z147" s="92">
        <v>11654.618135213073</v>
      </c>
      <c r="AA147" s="92">
        <v>0</v>
      </c>
      <c r="AB147" s="92">
        <v>0</v>
      </c>
      <c r="AC147" s="93">
        <v>106.80067579393399</v>
      </c>
      <c r="AD147" s="92">
        <v>2.8664682275667834</v>
      </c>
      <c r="AE147" s="92">
        <v>0</v>
      </c>
      <c r="AF147" s="92">
        <v>0</v>
      </c>
      <c r="AG147" s="92">
        <v>16.145159647342787</v>
      </c>
      <c r="AH147" s="92">
        <v>87.789047919024441</v>
      </c>
      <c r="AI147" s="95">
        <f t="shared" si="44"/>
        <v>16594.887243574241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385.1162847866928</v>
      </c>
      <c r="C148" s="46">
        <v>272.28008216570157</v>
      </c>
      <c r="D148" s="46">
        <v>108.36917346410448</v>
      </c>
      <c r="E148" s="46">
        <v>14193.824213490849</v>
      </c>
      <c r="F148" s="236"/>
      <c r="G148" s="46">
        <v>403.22420760646543</v>
      </c>
      <c r="H148" s="47">
        <v>0</v>
      </c>
      <c r="I148" s="48">
        <f t="shared" si="42"/>
        <v>15362.813961513813</v>
      </c>
      <c r="J148" s="1"/>
      <c r="K148" s="49" t="s">
        <v>27</v>
      </c>
      <c r="L148" s="50">
        <v>385.1162847866928</v>
      </c>
      <c r="M148" s="50">
        <v>272.28008216570157</v>
      </c>
      <c r="N148" s="50">
        <v>108.36917346410448</v>
      </c>
      <c r="O148" s="50">
        <v>14193.824213490849</v>
      </c>
      <c r="P148" s="50">
        <v>0.27549553188465692</v>
      </c>
      <c r="Q148" s="50">
        <v>403.22420760646543</v>
      </c>
      <c r="R148" s="51">
        <v>0</v>
      </c>
      <c r="S148" s="52">
        <f t="shared" si="43"/>
        <v>15363.089457045699</v>
      </c>
      <c r="U148" s="96" t="s">
        <v>27</v>
      </c>
      <c r="V148" s="97">
        <v>69.819171249201503</v>
      </c>
      <c r="W148" s="97">
        <v>310.23729871136402</v>
      </c>
      <c r="X148" s="97">
        <v>403.22420760646543</v>
      </c>
      <c r="Y148" s="97">
        <v>272.28008216570157</v>
      </c>
      <c r="Z148" s="97">
        <v>108.36653167244879</v>
      </c>
      <c r="AA148" s="97">
        <v>14090.148443936854</v>
      </c>
      <c r="AB148" s="97">
        <v>0.27549553188465692</v>
      </c>
      <c r="AC148" s="98">
        <v>108.73822617177899</v>
      </c>
      <c r="AD148" s="97">
        <v>5.0598148261272113</v>
      </c>
      <c r="AE148" s="97">
        <v>16.545173836362476</v>
      </c>
      <c r="AF148" s="97">
        <v>0</v>
      </c>
      <c r="AG148" s="97">
        <v>2.6417916556885691E-3</v>
      </c>
      <c r="AH148" s="97">
        <v>87.130595717633597</v>
      </c>
      <c r="AI148" s="99">
        <f t="shared" si="44"/>
        <v>15363.0894570457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246.26560685521898</v>
      </c>
      <c r="C149" s="43">
        <v>2399.005115594864</v>
      </c>
      <c r="D149" s="43">
        <v>130.97663167646257</v>
      </c>
      <c r="E149" s="43">
        <v>0</v>
      </c>
      <c r="F149" s="236"/>
      <c r="G149" s="43">
        <v>0</v>
      </c>
      <c r="H149" s="53">
        <v>0</v>
      </c>
      <c r="I149" s="41">
        <f t="shared" si="42"/>
        <v>2776.2473541265458</v>
      </c>
      <c r="J149" s="1"/>
      <c r="K149" s="54" t="s">
        <v>26</v>
      </c>
      <c r="L149" s="43">
        <v>246.26560685521898</v>
      </c>
      <c r="M149" s="43">
        <v>2399.005115594864</v>
      </c>
      <c r="N149" s="43">
        <v>130.97663167646257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2776.2473541265458</v>
      </c>
      <c r="U149" s="100" t="s">
        <v>26</v>
      </c>
      <c r="V149" s="92">
        <v>217.50482309855738</v>
      </c>
      <c r="W149" s="92">
        <v>19.055159436260663</v>
      </c>
      <c r="X149" s="92">
        <v>0</v>
      </c>
      <c r="Y149" s="92">
        <v>2399.005115594864</v>
      </c>
      <c r="Z149" s="92">
        <v>130.97663167646257</v>
      </c>
      <c r="AA149" s="92">
        <v>0</v>
      </c>
      <c r="AB149" s="92">
        <v>0</v>
      </c>
      <c r="AC149" s="93">
        <v>9.7056243204009611</v>
      </c>
      <c r="AD149" s="92">
        <v>9.7056243204009611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2776.2473541265458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0</v>
      </c>
      <c r="J150" s="1"/>
      <c r="K150" s="49" t="s">
        <v>23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0</v>
      </c>
      <c r="U150" s="96" t="s">
        <v>62</v>
      </c>
      <c r="V150" s="97">
        <v>0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0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117.75568846496692</v>
      </c>
      <c r="C151" s="43">
        <v>2238.8140735154134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2356.5697619803805</v>
      </c>
      <c r="J151" s="1"/>
      <c r="K151" s="54" t="s">
        <v>24</v>
      </c>
      <c r="L151" s="43">
        <v>117.75568846496692</v>
      </c>
      <c r="M151" s="43">
        <v>2238.8140735154134</v>
      </c>
      <c r="N151" s="43">
        <v>0</v>
      </c>
      <c r="O151" s="43">
        <v>0</v>
      </c>
      <c r="P151" s="43">
        <v>20.608958316333361</v>
      </c>
      <c r="Q151" s="43">
        <v>0</v>
      </c>
      <c r="R151" s="44">
        <v>0</v>
      </c>
      <c r="S151" s="45">
        <f t="shared" si="43"/>
        <v>2377.1787202967139</v>
      </c>
      <c r="U151" s="100" t="s">
        <v>24</v>
      </c>
      <c r="V151" s="92">
        <v>117.75568846496692</v>
      </c>
      <c r="W151" s="92">
        <v>0</v>
      </c>
      <c r="X151" s="92">
        <v>0</v>
      </c>
      <c r="Y151" s="92">
        <v>2238.8140735154134</v>
      </c>
      <c r="Z151" s="92">
        <v>0</v>
      </c>
      <c r="AA151" s="92">
        <v>0</v>
      </c>
      <c r="AB151" s="92">
        <v>20.608958316333361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2377.1787202967139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2976.8288015475487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2976.8288015475487</v>
      </c>
      <c r="J152" s="1"/>
      <c r="K152" s="49" t="s">
        <v>22</v>
      </c>
      <c r="L152" s="50">
        <v>0</v>
      </c>
      <c r="M152" s="50">
        <v>2976.8288015475487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2976.8288015475487</v>
      </c>
      <c r="U152" s="96" t="s">
        <v>63</v>
      </c>
      <c r="V152" s="97">
        <v>0</v>
      </c>
      <c r="W152" s="97">
        <v>0</v>
      </c>
      <c r="X152" s="97">
        <v>0</v>
      </c>
      <c r="Y152" s="97">
        <v>2976.8288015475487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2976.8288015475487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0</v>
      </c>
      <c r="J153" s="1"/>
      <c r="K153" s="55" t="s">
        <v>66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0</v>
      </c>
      <c r="U153" s="101" t="s">
        <v>64</v>
      </c>
      <c r="V153" s="92">
        <v>0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0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0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0</v>
      </c>
      <c r="J154" s="1"/>
      <c r="K154" s="59" t="s">
        <v>25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0</v>
      </c>
      <c r="U154" s="102" t="s">
        <v>68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0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2025.0325042043614</v>
      </c>
      <c r="C158" s="75">
        <f t="shared" ref="C158:H158" si="46">SUM(C137:C153)</f>
        <v>13683.163295200682</v>
      </c>
      <c r="D158" s="75">
        <f t="shared" si="46"/>
        <v>11924.688484372327</v>
      </c>
      <c r="E158" s="75">
        <f t="shared" si="46"/>
        <v>14282.308498932385</v>
      </c>
      <c r="F158" s="75">
        <f t="shared" si="46"/>
        <v>0</v>
      </c>
      <c r="G158" s="75">
        <f t="shared" si="46"/>
        <v>403.22420760646543</v>
      </c>
      <c r="H158" s="76">
        <f t="shared" si="46"/>
        <v>0</v>
      </c>
      <c r="I158" s="41">
        <f t="shared" si="42"/>
        <v>42318.416990316218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2025.0325042043614</v>
      </c>
      <c r="M158" s="75">
        <f t="shared" ref="M158:R158" si="47">SUM(M137:M153)</f>
        <v>13683.163295200682</v>
      </c>
      <c r="N158" s="75">
        <f t="shared" si="47"/>
        <v>11924.688484372327</v>
      </c>
      <c r="O158" s="75">
        <f t="shared" si="47"/>
        <v>14282.308498932385</v>
      </c>
      <c r="P158" s="75">
        <f t="shared" si="47"/>
        <v>415.75957222580917</v>
      </c>
      <c r="Q158" s="75">
        <f t="shared" si="47"/>
        <v>403.22420760646543</v>
      </c>
      <c r="R158" s="76">
        <f t="shared" si="47"/>
        <v>0</v>
      </c>
      <c r="S158" s="78">
        <f>SUM(L158:R158)</f>
        <v>42734.17656254203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1678.1081386826415</v>
      </c>
      <c r="W158" s="111">
        <f t="shared" ref="W158:AH158" si="48">SUM(W137:W153)</f>
        <v>329.2924581476247</v>
      </c>
      <c r="X158" s="111">
        <f t="shared" si="48"/>
        <v>403.22420760646543</v>
      </c>
      <c r="Y158" s="111">
        <f t="shared" si="48"/>
        <v>13683.163295200682</v>
      </c>
      <c r="Z158" s="111">
        <f t="shared" si="48"/>
        <v>11904.357586714847</v>
      </c>
      <c r="AA158" s="111">
        <f t="shared" si="48"/>
        <v>14090.148443936854</v>
      </c>
      <c r="AB158" s="111">
        <f t="shared" si="48"/>
        <v>415.75957222580917</v>
      </c>
      <c r="AC158" s="111">
        <f t="shared" si="48"/>
        <v>230.12286002710846</v>
      </c>
      <c r="AD158" s="112">
        <f t="shared" si="48"/>
        <v>17.631907374094958</v>
      </c>
      <c r="AE158" s="112">
        <f t="shared" si="48"/>
        <v>16.545173836362476</v>
      </c>
      <c r="AF158" s="112">
        <f t="shared" si="48"/>
        <v>0</v>
      </c>
      <c r="AG158" s="112">
        <f t="shared" si="48"/>
        <v>20.330897657480605</v>
      </c>
      <c r="AH158" s="112">
        <f t="shared" si="48"/>
        <v>175.61488115917041</v>
      </c>
      <c r="AI158" s="113">
        <f t="shared" si="44"/>
        <v>42734.17656254203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4.7852274452226139E-2</v>
      </c>
      <c r="C159" s="114">
        <f t="shared" ref="C159:I159" si="49">C158/$I158</f>
        <v>0.32333825951787892</v>
      </c>
      <c r="D159" s="114">
        <f t="shared" si="49"/>
        <v>0.28178484292314315</v>
      </c>
      <c r="E159" s="114">
        <f t="shared" si="49"/>
        <v>0.33749628447114705</v>
      </c>
      <c r="F159" s="114">
        <f t="shared" si="49"/>
        <v>0</v>
      </c>
      <c r="G159" s="114">
        <f t="shared" si="49"/>
        <v>9.5283386356048196E-3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4.7386721053129445E-2</v>
      </c>
      <c r="M159" s="82">
        <f t="shared" ref="M159:S159" si="50">M158/$S158</f>
        <v>0.32019251090927636</v>
      </c>
      <c r="N159" s="82">
        <f t="shared" si="50"/>
        <v>0.27904336630706783</v>
      </c>
      <c r="O159" s="82">
        <f t="shared" si="50"/>
        <v>0.33421279284579258</v>
      </c>
      <c r="P159" s="82">
        <f t="shared" si="50"/>
        <v>9.7289711811186889E-3</v>
      </c>
      <c r="Q159" s="82">
        <f t="shared" si="50"/>
        <v>9.4356377036150796E-3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3.9654322113859913E-2</v>
      </c>
      <c r="W159" s="118">
        <f t="shared" ref="W159:AC159" si="51">W158/$I158</f>
        <v>7.7813037813530958E-3</v>
      </c>
      <c r="X159" s="118">
        <f t="shared" si="51"/>
        <v>9.5283386356048196E-3</v>
      </c>
      <c r="Y159" s="118">
        <f t="shared" si="51"/>
        <v>0.32333825951787892</v>
      </c>
      <c r="Z159" s="118">
        <f t="shared" si="51"/>
        <v>0.28130441621762309</v>
      </c>
      <c r="AA159" s="118">
        <f t="shared" si="51"/>
        <v>0.33295547059714264</v>
      </c>
      <c r="AB159" s="118">
        <f t="shared" si="51"/>
        <v>9.8245539836933887E-3</v>
      </c>
      <c r="AC159" s="118">
        <f t="shared" si="51"/>
        <v>5.4378891365375924E-3</v>
      </c>
      <c r="AD159" s="118">
        <f t="shared" ref="AD159:AH159" si="52">AD158/$AI158</f>
        <v>4.1259499520928945E-4</v>
      </c>
      <c r="AE159" s="118">
        <f t="shared" si="52"/>
        <v>3.8716491499838301E-4</v>
      </c>
      <c r="AF159" s="118">
        <f t="shared" si="52"/>
        <v>0</v>
      </c>
      <c r="AG159" s="118">
        <f t="shared" si="52"/>
        <v>4.7575264794738864E-4</v>
      </c>
      <c r="AH159" s="118">
        <f t="shared" si="52"/>
        <v>4.1094715116870382E-3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/>
      <c r="G163" s="39">
        <v>0</v>
      </c>
      <c r="H163" s="40">
        <v>0</v>
      </c>
      <c r="I163" s="41">
        <f>SUM(B163:H163)</f>
        <v>0</v>
      </c>
      <c r="J163" s="1"/>
      <c r="K163" s="88" t="s">
        <v>7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0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0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0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122.77798222630409</v>
      </c>
      <c r="E165" s="43">
        <v>0</v>
      </c>
      <c r="F165" s="236"/>
      <c r="G165" s="43">
        <v>0</v>
      </c>
      <c r="H165" s="53">
        <v>0</v>
      </c>
      <c r="I165" s="41">
        <f t="shared" si="53"/>
        <v>122.77798222630409</v>
      </c>
      <c r="J165" s="1"/>
      <c r="K165" s="54" t="s">
        <v>10</v>
      </c>
      <c r="L165" s="43">
        <v>0</v>
      </c>
      <c r="M165" s="43">
        <v>0</v>
      </c>
      <c r="N165" s="43">
        <v>122.77798222630409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122.77798222630409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122.77798222630409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122.77798222630409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254.11723195673795</v>
      </c>
      <c r="C167" s="43">
        <v>0</v>
      </c>
      <c r="D167" s="43">
        <v>1.0376921305688194E-2</v>
      </c>
      <c r="E167" s="43">
        <v>0</v>
      </c>
      <c r="F167" s="236"/>
      <c r="G167" s="43">
        <v>0</v>
      </c>
      <c r="H167" s="53">
        <v>0</v>
      </c>
      <c r="I167" s="41">
        <f t="shared" si="53"/>
        <v>254.12760887804365</v>
      </c>
      <c r="J167" s="1"/>
      <c r="K167" s="54" t="s">
        <v>16</v>
      </c>
      <c r="L167" s="43">
        <v>254.11723195673795</v>
      </c>
      <c r="M167" s="43">
        <v>0</v>
      </c>
      <c r="N167" s="43">
        <v>1.0376921305688194E-2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254.12760887804365</v>
      </c>
      <c r="U167" s="100" t="s">
        <v>16</v>
      </c>
      <c r="V167" s="92">
        <v>254.11723195673795</v>
      </c>
      <c r="W167" s="92">
        <v>0</v>
      </c>
      <c r="X167" s="92">
        <v>0</v>
      </c>
      <c r="Y167" s="92">
        <v>0</v>
      </c>
      <c r="Z167" s="92">
        <v>1.0376921305688194E-2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254.12760887804365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13.500046105988597</v>
      </c>
      <c r="C168" s="46">
        <v>0</v>
      </c>
      <c r="D168" s="46">
        <v>3.2516459497165966E-2</v>
      </c>
      <c r="E168" s="46">
        <v>0</v>
      </c>
      <c r="F168" s="236"/>
      <c r="G168" s="46">
        <v>0</v>
      </c>
      <c r="H168" s="47">
        <v>0</v>
      </c>
      <c r="I168" s="48">
        <f t="shared" si="53"/>
        <v>13.532562565485764</v>
      </c>
      <c r="J168" s="1"/>
      <c r="K168" s="49" t="s">
        <v>15</v>
      </c>
      <c r="L168" s="50">
        <v>13.500046105988597</v>
      </c>
      <c r="M168" s="50">
        <v>0</v>
      </c>
      <c r="N168" s="50">
        <v>3.2516459497165966E-2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13.532562565485764</v>
      </c>
      <c r="U168" s="96" t="s">
        <v>59</v>
      </c>
      <c r="V168" s="97">
        <v>13.500046105988597</v>
      </c>
      <c r="W168" s="97">
        <v>0</v>
      </c>
      <c r="X168" s="97">
        <v>0</v>
      </c>
      <c r="Y168" s="97">
        <v>0</v>
      </c>
      <c r="Z168" s="97">
        <v>3.2516459497165966E-2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13.532562565485764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6.3962508981937907</v>
      </c>
      <c r="F169" s="236"/>
      <c r="G169" s="43">
        <v>0</v>
      </c>
      <c r="H169" s="53">
        <v>0</v>
      </c>
      <c r="I169" s="41">
        <f t="shared" si="53"/>
        <v>6.3962508981937907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6.3962508981937907</v>
      </c>
      <c r="P169" s="43">
        <v>94.28344988363618</v>
      </c>
      <c r="Q169" s="43">
        <v>0</v>
      </c>
      <c r="R169" s="44">
        <v>0</v>
      </c>
      <c r="S169" s="45">
        <f t="shared" si="54"/>
        <v>100.67970078182996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3.2164362900871883</v>
      </c>
      <c r="AB169" s="92">
        <v>94.28344988363618</v>
      </c>
      <c r="AC169" s="93">
        <v>3.1798146081066032</v>
      </c>
      <c r="AD169" s="92">
        <v>0</v>
      </c>
      <c r="AE169" s="92">
        <v>0</v>
      </c>
      <c r="AF169" s="92">
        <v>0</v>
      </c>
      <c r="AG169" s="92">
        <v>0</v>
      </c>
      <c r="AH169" s="92">
        <v>3.1798146081066032</v>
      </c>
      <c r="AI169" s="95">
        <f t="shared" si="55"/>
        <v>100.67970078182996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5.7313885152317807</v>
      </c>
      <c r="Q170" s="50">
        <v>0</v>
      </c>
      <c r="R170" s="51">
        <v>0</v>
      </c>
      <c r="S170" s="52">
        <f t="shared" si="54"/>
        <v>5.7313885152317807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5.7313885152317807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5.7313885152317807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5.4200000000000017</v>
      </c>
      <c r="E171" s="43">
        <v>0</v>
      </c>
      <c r="F171" s="236"/>
      <c r="G171" s="43">
        <v>0</v>
      </c>
      <c r="H171" s="53">
        <v>0</v>
      </c>
      <c r="I171" s="41">
        <f t="shared" si="53"/>
        <v>5.4200000000000017</v>
      </c>
      <c r="J171" s="1"/>
      <c r="K171" s="54" t="s">
        <v>61</v>
      </c>
      <c r="L171" s="43">
        <v>0</v>
      </c>
      <c r="M171" s="43">
        <v>0</v>
      </c>
      <c r="N171" s="43">
        <v>5.4200000000000017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5.4200000000000017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5.4200000000000017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5.4200000000000017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12.018291565308052</v>
      </c>
      <c r="C172" s="46">
        <v>0</v>
      </c>
      <c r="D172" s="46">
        <v>19.688041771904434</v>
      </c>
      <c r="E172" s="46">
        <v>2.1636284760777946E-2</v>
      </c>
      <c r="F172" s="236"/>
      <c r="G172" s="46">
        <v>0</v>
      </c>
      <c r="H172" s="47">
        <v>0</v>
      </c>
      <c r="I172" s="48">
        <f t="shared" si="53"/>
        <v>31.727969621973262</v>
      </c>
      <c r="J172" s="1"/>
      <c r="K172" s="49" t="s">
        <v>17</v>
      </c>
      <c r="L172" s="50">
        <v>12.018291565308052</v>
      </c>
      <c r="M172" s="50">
        <v>0</v>
      </c>
      <c r="N172" s="50">
        <v>19.688041771904434</v>
      </c>
      <c r="O172" s="50">
        <v>2.1636284760777946E-2</v>
      </c>
      <c r="P172" s="50">
        <v>3.0421333333333384E-2</v>
      </c>
      <c r="Q172" s="50">
        <v>0</v>
      </c>
      <c r="R172" s="51">
        <v>0</v>
      </c>
      <c r="S172" s="52">
        <f t="shared" si="54"/>
        <v>31.758390955306595</v>
      </c>
      <c r="U172" s="96" t="s">
        <v>17</v>
      </c>
      <c r="V172" s="97">
        <v>12.018291565308052</v>
      </c>
      <c r="W172" s="97">
        <v>0</v>
      </c>
      <c r="X172" s="97">
        <v>0</v>
      </c>
      <c r="Y172" s="97">
        <v>0</v>
      </c>
      <c r="Z172" s="97">
        <v>19.688041771904434</v>
      </c>
      <c r="AA172" s="97">
        <v>0</v>
      </c>
      <c r="AB172" s="97">
        <v>3.0421333333333384E-2</v>
      </c>
      <c r="AC172" s="98">
        <v>2.1636284760777946E-2</v>
      </c>
      <c r="AD172" s="97">
        <v>0</v>
      </c>
      <c r="AE172" s="97">
        <v>0</v>
      </c>
      <c r="AF172" s="97">
        <v>0</v>
      </c>
      <c r="AG172" s="97">
        <v>0</v>
      </c>
      <c r="AH172" s="97">
        <v>2.1636284760777946E-2</v>
      </c>
      <c r="AI172" s="99">
        <f t="shared" si="55"/>
        <v>31.758390955306595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1021.0803508008207</v>
      </c>
      <c r="C173" s="43">
        <v>13.389886253408433</v>
      </c>
      <c r="D173" s="43">
        <v>2902.76237007994</v>
      </c>
      <c r="E173" s="43">
        <v>0</v>
      </c>
      <c r="F173" s="236"/>
      <c r="G173" s="43">
        <v>0</v>
      </c>
      <c r="H173" s="53">
        <v>0</v>
      </c>
      <c r="I173" s="41">
        <f t="shared" si="53"/>
        <v>3937.232607134169</v>
      </c>
      <c r="J173" s="1"/>
      <c r="K173" s="54" t="s">
        <v>19</v>
      </c>
      <c r="L173" s="43">
        <v>1021.0803508008207</v>
      </c>
      <c r="M173" s="43">
        <v>13.389886253408433</v>
      </c>
      <c r="N173" s="43">
        <v>2902.76237007994</v>
      </c>
      <c r="O173" s="43">
        <v>0</v>
      </c>
      <c r="P173" s="43">
        <v>0</v>
      </c>
      <c r="Q173" s="43">
        <v>0</v>
      </c>
      <c r="R173" s="44">
        <v>0</v>
      </c>
      <c r="S173" s="45">
        <f t="shared" si="54"/>
        <v>3937.232607134169</v>
      </c>
      <c r="U173" s="100" t="s">
        <v>89</v>
      </c>
      <c r="V173" s="92">
        <v>1021.0803508008207</v>
      </c>
      <c r="W173" s="92">
        <v>0</v>
      </c>
      <c r="X173" s="92">
        <v>0</v>
      </c>
      <c r="Y173" s="92">
        <v>13.389886253408433</v>
      </c>
      <c r="Z173" s="92">
        <v>2902.76237007994</v>
      </c>
      <c r="AA173" s="92">
        <v>0</v>
      </c>
      <c r="AB173" s="92">
        <v>0</v>
      </c>
      <c r="AC173" s="93">
        <v>0</v>
      </c>
      <c r="AD173" s="92">
        <v>0</v>
      </c>
      <c r="AE173" s="92">
        <v>0</v>
      </c>
      <c r="AF173" s="92">
        <v>0</v>
      </c>
      <c r="AG173" s="92">
        <v>0</v>
      </c>
      <c r="AH173" s="92">
        <v>0</v>
      </c>
      <c r="AI173" s="95">
        <f t="shared" si="55"/>
        <v>3937.232607134169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25.267088985210023</v>
      </c>
      <c r="C174" s="46">
        <v>22.086536208542512</v>
      </c>
      <c r="D174" s="46">
        <v>2172.2727390358295</v>
      </c>
      <c r="E174" s="46">
        <v>1142.474745861774</v>
      </c>
      <c r="F174" s="236"/>
      <c r="G174" s="46">
        <v>116.48822289830035</v>
      </c>
      <c r="H174" s="47">
        <v>0.29249458752851448</v>
      </c>
      <c r="I174" s="48">
        <f t="shared" si="53"/>
        <v>3478.8818275771846</v>
      </c>
      <c r="J174" s="1"/>
      <c r="K174" s="49" t="s">
        <v>27</v>
      </c>
      <c r="L174" s="50">
        <v>25.267088985210023</v>
      </c>
      <c r="M174" s="50">
        <v>22.086536208542512</v>
      </c>
      <c r="N174" s="50">
        <v>2172.2727390358295</v>
      </c>
      <c r="O174" s="50">
        <v>1142.474745861774</v>
      </c>
      <c r="P174" s="50">
        <v>0</v>
      </c>
      <c r="Q174" s="50">
        <v>116.48822289830035</v>
      </c>
      <c r="R174" s="51">
        <v>0.29249458752851448</v>
      </c>
      <c r="S174" s="52">
        <f t="shared" si="54"/>
        <v>3478.8818275771846</v>
      </c>
      <c r="U174" s="96" t="s">
        <v>27</v>
      </c>
      <c r="V174" s="97">
        <v>23.726100802565909</v>
      </c>
      <c r="W174" s="97">
        <v>0.67658092827330096</v>
      </c>
      <c r="X174" s="97">
        <v>116.48822289830035</v>
      </c>
      <c r="Y174" s="97">
        <v>22.086536208542512</v>
      </c>
      <c r="Z174" s="97">
        <v>2172.1470554534108</v>
      </c>
      <c r="AA174" s="97">
        <v>1142.4742043880428</v>
      </c>
      <c r="AB174" s="97">
        <v>0</v>
      </c>
      <c r="AC174" s="98">
        <v>1.2831268980489456</v>
      </c>
      <c r="AD174" s="97">
        <v>0.86440725437080657</v>
      </c>
      <c r="AE174" s="97">
        <v>5.414737311646142E-4</v>
      </c>
      <c r="AF174" s="97">
        <v>0.29249458752851448</v>
      </c>
      <c r="AG174" s="97">
        <v>0.12568358241846003</v>
      </c>
      <c r="AH174" s="97">
        <v>0</v>
      </c>
      <c r="AI174" s="99">
        <f t="shared" si="55"/>
        <v>3478.8818275771846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213.37763076923076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213.37763076923076</v>
      </c>
      <c r="J175" s="1"/>
      <c r="K175" s="54" t="s">
        <v>26</v>
      </c>
      <c r="L175" s="43">
        <v>213.37763076923076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213.37763076923076</v>
      </c>
      <c r="U175" s="100" t="s">
        <v>26</v>
      </c>
      <c r="V175" s="92">
        <v>213.37763076923076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213.37763076923076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3.8961333442180104</v>
      </c>
      <c r="C177" s="43">
        <v>0</v>
      </c>
      <c r="D177" s="43">
        <v>0</v>
      </c>
      <c r="E177" s="43">
        <v>0</v>
      </c>
      <c r="F177" s="236"/>
      <c r="G177" s="43">
        <v>0</v>
      </c>
      <c r="H177" s="53">
        <v>0</v>
      </c>
      <c r="I177" s="41">
        <f t="shared" si="53"/>
        <v>3.8961333442180104</v>
      </c>
      <c r="J177" s="1"/>
      <c r="K177" s="54" t="s">
        <v>24</v>
      </c>
      <c r="L177" s="43">
        <v>3.8961333442180104</v>
      </c>
      <c r="M177" s="43">
        <v>0</v>
      </c>
      <c r="N177" s="43">
        <v>0</v>
      </c>
      <c r="O177" s="43">
        <v>0</v>
      </c>
      <c r="P177" s="43">
        <v>5.5444998978495441</v>
      </c>
      <c r="Q177" s="43">
        <v>0</v>
      </c>
      <c r="R177" s="44">
        <v>0</v>
      </c>
      <c r="S177" s="45">
        <f t="shared" si="54"/>
        <v>9.4406332420675554</v>
      </c>
      <c r="U177" s="100" t="s">
        <v>24</v>
      </c>
      <c r="V177" s="92">
        <v>3.8961333442180104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5.5444998978495441</v>
      </c>
      <c r="AC177" s="93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5">
        <f t="shared" si="55"/>
        <v>9.4406332420675554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0</v>
      </c>
      <c r="J178" s="1"/>
      <c r="K178" s="49" t="s">
        <v>22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0</v>
      </c>
      <c r="U178" s="96" t="s">
        <v>63</v>
      </c>
      <c r="V178" s="97">
        <v>0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0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1543.256773527514</v>
      </c>
      <c r="C184" s="75">
        <f t="shared" ref="C184:H184" si="57">SUM(C163:C179)</f>
        <v>35.476422461950946</v>
      </c>
      <c r="D184" s="75">
        <f t="shared" si="57"/>
        <v>5222.9640264947811</v>
      </c>
      <c r="E184" s="75">
        <f t="shared" si="57"/>
        <v>1148.8926330447284</v>
      </c>
      <c r="F184" s="75">
        <f t="shared" si="57"/>
        <v>0</v>
      </c>
      <c r="G184" s="75">
        <f t="shared" si="57"/>
        <v>116.48822289830035</v>
      </c>
      <c r="H184" s="76">
        <f t="shared" si="57"/>
        <v>0.29249458752851448</v>
      </c>
      <c r="I184" s="41">
        <f t="shared" si="53"/>
        <v>8067.370573014804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1543.256773527514</v>
      </c>
      <c r="M184" s="75">
        <f t="shared" ref="M184:R184" si="58">SUM(M163:M179)</f>
        <v>35.476422461950946</v>
      </c>
      <c r="N184" s="75">
        <f t="shared" si="58"/>
        <v>5222.9640264947811</v>
      </c>
      <c r="O184" s="75">
        <f t="shared" si="58"/>
        <v>1148.8926330447284</v>
      </c>
      <c r="P184" s="75">
        <f t="shared" si="58"/>
        <v>105.58975963005085</v>
      </c>
      <c r="Q184" s="75">
        <f t="shared" si="58"/>
        <v>116.48822289830035</v>
      </c>
      <c r="R184" s="76">
        <f t="shared" si="58"/>
        <v>0.29249458752851448</v>
      </c>
      <c r="S184" s="78">
        <f t="shared" si="54"/>
        <v>8172.960332644855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1541.71578534487</v>
      </c>
      <c r="W184" s="111">
        <f t="shared" ref="W184:AH184" si="59">SUM(W163:W179)</f>
        <v>0.67658092827330096</v>
      </c>
      <c r="X184" s="111">
        <f t="shared" si="59"/>
        <v>116.48822289830035</v>
      </c>
      <c r="Y184" s="111">
        <f t="shared" si="59"/>
        <v>35.476422461950946</v>
      </c>
      <c r="Z184" s="111">
        <f t="shared" si="59"/>
        <v>5222.8383429123624</v>
      </c>
      <c r="AA184" s="111">
        <f t="shared" si="59"/>
        <v>1145.69064067813</v>
      </c>
      <c r="AB184" s="111">
        <f t="shared" si="59"/>
        <v>105.58975963005085</v>
      </c>
      <c r="AC184" s="111">
        <f t="shared" si="59"/>
        <v>4.4845777909163269</v>
      </c>
      <c r="AD184" s="112">
        <f t="shared" si="59"/>
        <v>0.86440725437080657</v>
      </c>
      <c r="AE184" s="112">
        <f t="shared" si="59"/>
        <v>5.414737311646142E-4</v>
      </c>
      <c r="AF184" s="112">
        <f t="shared" si="59"/>
        <v>0.29249458752851448</v>
      </c>
      <c r="AG184" s="112">
        <f t="shared" si="59"/>
        <v>0.12568358241846003</v>
      </c>
      <c r="AH184" s="112">
        <f t="shared" si="59"/>
        <v>3.2014508928673813</v>
      </c>
      <c r="AI184" s="113">
        <f t="shared" si="55"/>
        <v>8172.960332644855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0.19129613045044411</v>
      </c>
      <c r="C185" s="114">
        <f t="shared" ref="C185:I185" si="60">C184/$I184</f>
        <v>4.3975198784866635E-3</v>
      </c>
      <c r="D185" s="114">
        <f t="shared" si="60"/>
        <v>0.64741838486575698</v>
      </c>
      <c r="E185" s="114">
        <f t="shared" si="60"/>
        <v>0.14241227952113067</v>
      </c>
      <c r="F185" s="114">
        <f t="shared" si="60"/>
        <v>0</v>
      </c>
      <c r="G185" s="114">
        <f t="shared" si="60"/>
        <v>1.4439428788352821E-2</v>
      </c>
      <c r="H185" s="115">
        <f t="shared" si="60"/>
        <v>3.625649582862886E-5</v>
      </c>
      <c r="I185" s="116">
        <f t="shared" si="60"/>
        <v>1</v>
      </c>
      <c r="J185"/>
      <c r="K185" s="81" t="s">
        <v>87</v>
      </c>
      <c r="L185" s="82">
        <f>L184/$S184</f>
        <v>0.18882469885034914</v>
      </c>
      <c r="M185" s="82">
        <f t="shared" ref="M185:S185" si="61">M184/$S184</f>
        <v>4.340706551608872E-3</v>
      </c>
      <c r="N185" s="82">
        <f t="shared" si="61"/>
        <v>0.6390541265241374</v>
      </c>
      <c r="O185" s="82">
        <f t="shared" si="61"/>
        <v>0.14057239803988317</v>
      </c>
      <c r="P185" s="82">
        <f t="shared" si="61"/>
        <v>1.2919401946476951E-2</v>
      </c>
      <c r="Q185" s="82">
        <f t="shared" si="61"/>
        <v>1.425288000395856E-2</v>
      </c>
      <c r="R185" s="83">
        <f t="shared" si="61"/>
        <v>3.5788083585848038E-5</v>
      </c>
      <c r="S185" s="84">
        <f t="shared" si="61"/>
        <v>1</v>
      </c>
      <c r="U185" s="117" t="s">
        <v>87</v>
      </c>
      <c r="V185" s="118">
        <f>V184/$I184</f>
        <v>0.19110511552573015</v>
      </c>
      <c r="W185" s="118">
        <f t="shared" ref="W185:AC185" si="62">W184/$I184</f>
        <v>8.3866350522740444E-5</v>
      </c>
      <c r="X185" s="118">
        <f t="shared" si="62"/>
        <v>1.4439428788352821E-2</v>
      </c>
      <c r="Y185" s="118">
        <f t="shared" si="62"/>
        <v>4.3975198784866635E-3</v>
      </c>
      <c r="Z185" s="118">
        <f t="shared" si="62"/>
        <v>0.64740280561582897</v>
      </c>
      <c r="AA185" s="118">
        <f t="shared" si="62"/>
        <v>0.14201537295317046</v>
      </c>
      <c r="AB185" s="118">
        <f t="shared" si="62"/>
        <v>1.3088497506640704E-2</v>
      </c>
      <c r="AC185" s="118">
        <f t="shared" si="62"/>
        <v>5.5589088790803179E-4</v>
      </c>
      <c r="AD185" s="118">
        <f t="shared" ref="AD185:AH185" si="63">AD184/$AI184</f>
        <v>1.0576427869325966E-4</v>
      </c>
      <c r="AE185" s="118">
        <f t="shared" si="63"/>
        <v>6.6251848672485564E-8</v>
      </c>
      <c r="AF185" s="118">
        <f t="shared" si="63"/>
        <v>3.5788083585848038E-5</v>
      </c>
      <c r="AG185" s="118">
        <f t="shared" si="63"/>
        <v>1.5377975336115148E-5</v>
      </c>
      <c r="AH185" s="118">
        <f t="shared" si="63"/>
        <v>3.9171252062486869E-4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1085.3901880435303</v>
      </c>
      <c r="C189" s="39">
        <v>0</v>
      </c>
      <c r="D189" s="39">
        <v>9.1265794860592261E-2</v>
      </c>
      <c r="E189" s="39">
        <v>0</v>
      </c>
      <c r="F189" s="235"/>
      <c r="G189" s="39">
        <v>0</v>
      </c>
      <c r="H189" s="40">
        <v>0</v>
      </c>
      <c r="I189" s="41">
        <f>SUM(B189:H189)</f>
        <v>1085.481453838391</v>
      </c>
      <c r="J189" s="1"/>
      <c r="K189" s="88" t="s">
        <v>7</v>
      </c>
      <c r="L189" s="39">
        <v>1085.3901880435303</v>
      </c>
      <c r="M189" s="39">
        <v>0</v>
      </c>
      <c r="N189" s="39">
        <v>9.1265794860592261E-2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1085.481453838391</v>
      </c>
      <c r="U189" s="91" t="s">
        <v>7</v>
      </c>
      <c r="V189" s="92">
        <v>1085.3901880435303</v>
      </c>
      <c r="W189" s="92">
        <v>0</v>
      </c>
      <c r="X189" s="92">
        <v>0</v>
      </c>
      <c r="Y189" s="92">
        <v>0</v>
      </c>
      <c r="Z189" s="92">
        <v>9.1265794860592261E-2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1085.481453838391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1679.8469684082165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1679.8469684082165</v>
      </c>
      <c r="J190" s="1"/>
      <c r="K190" s="49" t="s">
        <v>8</v>
      </c>
      <c r="L190" s="50">
        <v>0</v>
      </c>
      <c r="M190" s="50">
        <v>0</v>
      </c>
      <c r="N190" s="50">
        <v>1679.8469684082165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1679.8469684082165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1679.8469684082165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1679.8469684082165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16.02200984150554</v>
      </c>
      <c r="E191" s="43">
        <v>0</v>
      </c>
      <c r="F191" s="236"/>
      <c r="G191" s="43">
        <v>0</v>
      </c>
      <c r="H191" s="53">
        <v>0</v>
      </c>
      <c r="I191" s="41">
        <f t="shared" si="64"/>
        <v>16.02200984150554</v>
      </c>
      <c r="J191" s="1"/>
      <c r="K191" s="54" t="s">
        <v>10</v>
      </c>
      <c r="L191" s="43">
        <v>0</v>
      </c>
      <c r="M191" s="43">
        <v>0</v>
      </c>
      <c r="N191" s="43">
        <v>16.02200984150554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16.02200984150554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16.02200984150554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16.02200984150554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2058.1572489680002</v>
      </c>
      <c r="E192" s="46">
        <v>0</v>
      </c>
      <c r="F192" s="236"/>
      <c r="G192" s="46">
        <v>0</v>
      </c>
      <c r="H192" s="47">
        <v>0</v>
      </c>
      <c r="I192" s="48">
        <f t="shared" si="64"/>
        <v>2058.1572489680002</v>
      </c>
      <c r="J192" s="1"/>
      <c r="K192" s="49" t="s">
        <v>58</v>
      </c>
      <c r="L192" s="50">
        <v>0</v>
      </c>
      <c r="M192" s="50">
        <v>0</v>
      </c>
      <c r="N192" s="50">
        <v>2058.1572489680002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2058.1572489680002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2058.0909134067556</v>
      </c>
      <c r="AA192" s="97">
        <v>0</v>
      </c>
      <c r="AB192" s="97">
        <v>0</v>
      </c>
      <c r="AC192" s="98">
        <v>6.6335561244541527E-2</v>
      </c>
      <c r="AD192" s="97">
        <v>0</v>
      </c>
      <c r="AE192" s="97">
        <v>0</v>
      </c>
      <c r="AF192" s="97">
        <v>0</v>
      </c>
      <c r="AG192" s="97">
        <v>6.6335561244541527E-2</v>
      </c>
      <c r="AH192" s="97">
        <v>0</v>
      </c>
      <c r="AI192" s="99">
        <f t="shared" si="66"/>
        <v>2058.1572489680002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68.03930841417224</v>
      </c>
      <c r="C193" s="43">
        <v>0</v>
      </c>
      <c r="D193" s="43">
        <v>1241.9934563750833</v>
      </c>
      <c r="E193" s="43">
        <v>0</v>
      </c>
      <c r="F193" s="236"/>
      <c r="G193" s="43">
        <v>0</v>
      </c>
      <c r="H193" s="53">
        <v>0</v>
      </c>
      <c r="I193" s="41">
        <f t="shared" si="64"/>
        <v>1310.0327647892555</v>
      </c>
      <c r="J193" s="1"/>
      <c r="K193" s="54" t="s">
        <v>16</v>
      </c>
      <c r="L193" s="43">
        <v>68.03930841417224</v>
      </c>
      <c r="M193" s="43">
        <v>0</v>
      </c>
      <c r="N193" s="43">
        <v>1241.9934563750833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1310.0327647892555</v>
      </c>
      <c r="U193" s="100" t="s">
        <v>16</v>
      </c>
      <c r="V193" s="92">
        <v>68.03930841417224</v>
      </c>
      <c r="W193" s="92">
        <v>0</v>
      </c>
      <c r="X193" s="92">
        <v>0</v>
      </c>
      <c r="Y193" s="92">
        <v>0</v>
      </c>
      <c r="Z193" s="92">
        <v>1241.9934563750833</v>
      </c>
      <c r="AA193" s="92">
        <v>0</v>
      </c>
      <c r="AB193" s="92">
        <v>0</v>
      </c>
      <c r="AC193" s="93">
        <v>0</v>
      </c>
      <c r="AD193" s="94">
        <v>0</v>
      </c>
      <c r="AE193" s="94">
        <v>0</v>
      </c>
      <c r="AF193" s="94">
        <v>0</v>
      </c>
      <c r="AG193" s="94">
        <v>0</v>
      </c>
      <c r="AH193" s="94">
        <v>0</v>
      </c>
      <c r="AI193" s="95">
        <f t="shared" si="66"/>
        <v>1310.0327647892555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94.011865267370013</v>
      </c>
      <c r="C194" s="46">
        <v>8.3230872649930454</v>
      </c>
      <c r="D194" s="46">
        <v>102.95476810737273</v>
      </c>
      <c r="E194" s="46">
        <v>20.975672223313651</v>
      </c>
      <c r="F194" s="236"/>
      <c r="G194" s="46">
        <v>0</v>
      </c>
      <c r="H194" s="47">
        <v>0</v>
      </c>
      <c r="I194" s="48">
        <f t="shared" si="64"/>
        <v>226.26539286304944</v>
      </c>
      <c r="J194" s="1"/>
      <c r="K194" s="49" t="s">
        <v>15</v>
      </c>
      <c r="L194" s="50">
        <v>94.011865267370013</v>
      </c>
      <c r="M194" s="50">
        <v>8.3230872649930454</v>
      </c>
      <c r="N194" s="50">
        <v>102.95476810737273</v>
      </c>
      <c r="O194" s="50">
        <v>20.975672223313651</v>
      </c>
      <c r="P194" s="50">
        <v>0</v>
      </c>
      <c r="Q194" s="50">
        <v>0</v>
      </c>
      <c r="R194" s="51">
        <v>0</v>
      </c>
      <c r="S194" s="52">
        <f t="shared" si="65"/>
        <v>226.26539286304944</v>
      </c>
      <c r="U194" s="96" t="s">
        <v>59</v>
      </c>
      <c r="V194" s="97">
        <v>66.804433564297838</v>
      </c>
      <c r="W194" s="97">
        <v>0</v>
      </c>
      <c r="X194" s="97">
        <v>0</v>
      </c>
      <c r="Y194" s="97">
        <v>8.3230872649930454</v>
      </c>
      <c r="Z194" s="97">
        <v>95.643139410125471</v>
      </c>
      <c r="AA194" s="97">
        <v>14.339936049118478</v>
      </c>
      <c r="AB194" s="97">
        <v>0</v>
      </c>
      <c r="AC194" s="98">
        <v>41.154796574514634</v>
      </c>
      <c r="AD194" s="97">
        <v>27.207431703072192</v>
      </c>
      <c r="AE194" s="97">
        <v>0</v>
      </c>
      <c r="AF194" s="97">
        <v>0</v>
      </c>
      <c r="AG194" s="97">
        <v>7.3116286972472606</v>
      </c>
      <c r="AH194" s="97">
        <v>6.6357361741951761</v>
      </c>
      <c r="AI194" s="99">
        <f t="shared" si="66"/>
        <v>226.2653928630495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0.22468243175535685</v>
      </c>
      <c r="E195" s="43">
        <v>37.265582720755425</v>
      </c>
      <c r="F195" s="236"/>
      <c r="G195" s="43">
        <v>0</v>
      </c>
      <c r="H195" s="53">
        <v>0</v>
      </c>
      <c r="I195" s="41">
        <f t="shared" si="64"/>
        <v>37.49026515251078</v>
      </c>
      <c r="J195" s="1"/>
      <c r="K195" s="54" t="s">
        <v>60</v>
      </c>
      <c r="L195" s="43">
        <v>0</v>
      </c>
      <c r="M195" s="43">
        <v>0</v>
      </c>
      <c r="N195" s="43">
        <v>0.22468243175535685</v>
      </c>
      <c r="O195" s="43">
        <v>37.265582720755425</v>
      </c>
      <c r="P195" s="43">
        <v>5718.0685955383378</v>
      </c>
      <c r="Q195" s="43">
        <v>0</v>
      </c>
      <c r="R195" s="44">
        <v>0</v>
      </c>
      <c r="S195" s="45">
        <f t="shared" si="65"/>
        <v>5755.5588606908486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5.5213554955339443</v>
      </c>
      <c r="AB195" s="92">
        <v>5718.0685955383378</v>
      </c>
      <c r="AC195" s="93">
        <v>31.968909656976834</v>
      </c>
      <c r="AD195" s="92">
        <v>0</v>
      </c>
      <c r="AE195" s="92">
        <v>2.7455600709825592</v>
      </c>
      <c r="AF195" s="92">
        <v>0</v>
      </c>
      <c r="AG195" s="92">
        <v>0.22468243175535685</v>
      </c>
      <c r="AH195" s="92">
        <v>28.99866715423892</v>
      </c>
      <c r="AI195" s="95">
        <f t="shared" si="66"/>
        <v>5755.5588606908477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/>
      <c r="G196" s="46">
        <v>0</v>
      </c>
      <c r="H196" s="47">
        <v>0</v>
      </c>
      <c r="I196" s="48">
        <f t="shared" si="64"/>
        <v>0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0</v>
      </c>
      <c r="P196" s="50">
        <v>28.722553041312263</v>
      </c>
      <c r="Q196" s="50">
        <v>0</v>
      </c>
      <c r="R196" s="51">
        <v>0</v>
      </c>
      <c r="S196" s="52">
        <f t="shared" si="65"/>
        <v>28.722553041312263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28.722553041312263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28.722553041312263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0.91056000000000048</v>
      </c>
      <c r="E197" s="43">
        <v>0</v>
      </c>
      <c r="F197" s="236"/>
      <c r="G197" s="43">
        <v>0</v>
      </c>
      <c r="H197" s="53">
        <v>0</v>
      </c>
      <c r="I197" s="41">
        <f t="shared" si="64"/>
        <v>0.91056000000000048</v>
      </c>
      <c r="J197" s="1"/>
      <c r="K197" s="54" t="s">
        <v>61</v>
      </c>
      <c r="L197" s="43">
        <v>0</v>
      </c>
      <c r="M197" s="43">
        <v>0</v>
      </c>
      <c r="N197" s="43">
        <v>0.91056000000000048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0.91056000000000048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0.91056000000000048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0.91056000000000048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317.52563954563311</v>
      </c>
      <c r="C198" s="46">
        <v>0</v>
      </c>
      <c r="D198" s="46">
        <v>67.460179647129507</v>
      </c>
      <c r="E198" s="46">
        <v>2.6758675941167716</v>
      </c>
      <c r="F198" s="236"/>
      <c r="G198" s="46">
        <v>0</v>
      </c>
      <c r="H198" s="47">
        <v>0</v>
      </c>
      <c r="I198" s="48">
        <f t="shared" si="64"/>
        <v>387.66168678687939</v>
      </c>
      <c r="J198" s="1"/>
      <c r="K198" s="49" t="s">
        <v>17</v>
      </c>
      <c r="L198" s="50">
        <v>317.52563954563311</v>
      </c>
      <c r="M198" s="50">
        <v>0</v>
      </c>
      <c r="N198" s="50">
        <v>67.460179647129507</v>
      </c>
      <c r="O198" s="50">
        <v>2.6758675941167716</v>
      </c>
      <c r="P198" s="50">
        <v>0.12664237109936524</v>
      </c>
      <c r="Q198" s="50">
        <v>0</v>
      </c>
      <c r="R198" s="51">
        <v>0</v>
      </c>
      <c r="S198" s="52">
        <f t="shared" si="65"/>
        <v>387.78832915797875</v>
      </c>
      <c r="U198" s="96" t="s">
        <v>17</v>
      </c>
      <c r="V198" s="97">
        <v>317.52563954563311</v>
      </c>
      <c r="W198" s="97">
        <v>0</v>
      </c>
      <c r="X198" s="97">
        <v>0</v>
      </c>
      <c r="Y198" s="97">
        <v>0</v>
      </c>
      <c r="Z198" s="97">
        <v>59.647016835077729</v>
      </c>
      <c r="AA198" s="97">
        <v>0.46038813962712727</v>
      </c>
      <c r="AB198" s="97">
        <v>0.12664237109936524</v>
      </c>
      <c r="AC198" s="98">
        <v>10.028642266541432</v>
      </c>
      <c r="AD198" s="97">
        <v>0</v>
      </c>
      <c r="AE198" s="97">
        <v>0</v>
      </c>
      <c r="AF198" s="97">
        <v>0</v>
      </c>
      <c r="AG198" s="97">
        <v>7.8131628120517869</v>
      </c>
      <c r="AH198" s="97">
        <v>2.2154794544896448</v>
      </c>
      <c r="AI198" s="99">
        <f t="shared" si="66"/>
        <v>387.78832915797881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647.28220062780815</v>
      </c>
      <c r="C199" s="43">
        <v>522.74562888457808</v>
      </c>
      <c r="D199" s="43">
        <v>12812.225586669061</v>
      </c>
      <c r="E199" s="43">
        <v>0</v>
      </c>
      <c r="F199" s="236"/>
      <c r="G199" s="43">
        <v>0</v>
      </c>
      <c r="H199" s="53">
        <v>0</v>
      </c>
      <c r="I199" s="41">
        <f t="shared" si="64"/>
        <v>13982.253416181447</v>
      </c>
      <c r="J199" s="1"/>
      <c r="K199" s="54" t="s">
        <v>19</v>
      </c>
      <c r="L199" s="43">
        <v>647.28220062780815</v>
      </c>
      <c r="M199" s="43">
        <v>522.74562888457808</v>
      </c>
      <c r="N199" s="43">
        <v>12812.225586669061</v>
      </c>
      <c r="O199" s="43">
        <v>0</v>
      </c>
      <c r="P199" s="43">
        <v>89.238618947368394</v>
      </c>
      <c r="Q199" s="43">
        <v>0</v>
      </c>
      <c r="R199" s="44">
        <v>0</v>
      </c>
      <c r="S199" s="45">
        <f t="shared" si="65"/>
        <v>14071.492035128816</v>
      </c>
      <c r="U199" s="100" t="s">
        <v>89</v>
      </c>
      <c r="V199" s="92">
        <v>629.31484406618711</v>
      </c>
      <c r="W199" s="92">
        <v>0</v>
      </c>
      <c r="X199" s="92">
        <v>0</v>
      </c>
      <c r="Y199" s="92">
        <v>522.74562888457808</v>
      </c>
      <c r="Z199" s="92">
        <v>10406.93738512233</v>
      </c>
      <c r="AA199" s="92">
        <v>0</v>
      </c>
      <c r="AB199" s="92">
        <v>89.238618947368394</v>
      </c>
      <c r="AC199" s="93">
        <v>2423.2555581083525</v>
      </c>
      <c r="AD199" s="92">
        <v>17.967356561620846</v>
      </c>
      <c r="AE199" s="92">
        <v>0</v>
      </c>
      <c r="AF199" s="92">
        <v>0</v>
      </c>
      <c r="AG199" s="92">
        <v>2405.2882015467317</v>
      </c>
      <c r="AH199" s="92">
        <v>0</v>
      </c>
      <c r="AI199" s="95">
        <f t="shared" si="66"/>
        <v>14071.492035128816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157.06777068410693</v>
      </c>
      <c r="C200" s="46">
        <v>75.312531239753355</v>
      </c>
      <c r="D200" s="46">
        <v>2254.1083261653594</v>
      </c>
      <c r="E200" s="46">
        <v>4098.5083912216642</v>
      </c>
      <c r="F200" s="236"/>
      <c r="G200" s="46">
        <v>60.568404419925052</v>
      </c>
      <c r="H200" s="47">
        <v>0</v>
      </c>
      <c r="I200" s="48">
        <f t="shared" si="64"/>
        <v>6645.565423730809</v>
      </c>
      <c r="J200" s="1"/>
      <c r="K200" s="49" t="s">
        <v>27</v>
      </c>
      <c r="L200" s="50">
        <v>157.06777068410693</v>
      </c>
      <c r="M200" s="50">
        <v>75.312531239753355</v>
      </c>
      <c r="N200" s="50">
        <v>2254.1083261653594</v>
      </c>
      <c r="O200" s="50">
        <v>4098.5083912216642</v>
      </c>
      <c r="P200" s="50">
        <v>0</v>
      </c>
      <c r="Q200" s="50">
        <v>60.568404419925052</v>
      </c>
      <c r="R200" s="51">
        <v>0</v>
      </c>
      <c r="S200" s="52">
        <f t="shared" si="65"/>
        <v>6645.565423730809</v>
      </c>
      <c r="U200" s="96" t="s">
        <v>27</v>
      </c>
      <c r="V200" s="97">
        <v>14.350431621596732</v>
      </c>
      <c r="W200" s="97">
        <v>128.59260954563206</v>
      </c>
      <c r="X200" s="97">
        <v>60.568404419925052</v>
      </c>
      <c r="Y200" s="97">
        <v>75.312531239753355</v>
      </c>
      <c r="Z200" s="97">
        <v>2250.9056663746032</v>
      </c>
      <c r="AA200" s="97">
        <v>4073.2689978922981</v>
      </c>
      <c r="AB200" s="97">
        <v>0</v>
      </c>
      <c r="AC200" s="98">
        <v>42.566782636999598</v>
      </c>
      <c r="AD200" s="97">
        <v>14.12472951687816</v>
      </c>
      <c r="AE200" s="97">
        <v>18.934675035313312</v>
      </c>
      <c r="AF200" s="97">
        <v>0</v>
      </c>
      <c r="AG200" s="97">
        <v>3.2026597907559298</v>
      </c>
      <c r="AH200" s="97">
        <v>6.3047182940521997</v>
      </c>
      <c r="AI200" s="99">
        <f t="shared" si="66"/>
        <v>6645.565423730809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19.333604961253553</v>
      </c>
      <c r="C201" s="43">
        <v>0.27122219553066629</v>
      </c>
      <c r="D201" s="43">
        <v>1.9263282403343749</v>
      </c>
      <c r="E201" s="43">
        <v>0</v>
      </c>
      <c r="F201" s="236"/>
      <c r="G201" s="43">
        <v>0</v>
      </c>
      <c r="H201" s="53">
        <v>0</v>
      </c>
      <c r="I201" s="41">
        <f t="shared" si="64"/>
        <v>21.531155397118592</v>
      </c>
      <c r="J201" s="1"/>
      <c r="K201" s="54" t="s">
        <v>26</v>
      </c>
      <c r="L201" s="43">
        <v>19.333604961253553</v>
      </c>
      <c r="M201" s="43">
        <v>0.27122219553066629</v>
      </c>
      <c r="N201" s="43">
        <v>1.9263282403343749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21.531155397118592</v>
      </c>
      <c r="U201" s="100" t="s">
        <v>26</v>
      </c>
      <c r="V201" s="92">
        <v>19.333449591129089</v>
      </c>
      <c r="W201" s="92">
        <v>0</v>
      </c>
      <c r="X201" s="92">
        <v>0</v>
      </c>
      <c r="Y201" s="92">
        <v>0.27122219553066629</v>
      </c>
      <c r="Z201" s="92">
        <v>0</v>
      </c>
      <c r="AA201" s="92">
        <v>0</v>
      </c>
      <c r="AB201" s="92">
        <v>0</v>
      </c>
      <c r="AC201" s="93">
        <v>1.9264836104588383</v>
      </c>
      <c r="AD201" s="92">
        <v>1.5537012446339537E-4</v>
      </c>
      <c r="AE201" s="92">
        <v>0</v>
      </c>
      <c r="AF201" s="92">
        <v>0</v>
      </c>
      <c r="AG201" s="92">
        <v>1.9263282403343749</v>
      </c>
      <c r="AH201" s="92">
        <v>0</v>
      </c>
      <c r="AI201" s="95">
        <f t="shared" si="66"/>
        <v>21.531155397118592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0.11593479805745285</v>
      </c>
      <c r="C202" s="46">
        <v>0.19661107505619582</v>
      </c>
      <c r="D202" s="46">
        <v>0.35856123110552429</v>
      </c>
      <c r="E202" s="46">
        <v>0</v>
      </c>
      <c r="F202" s="236"/>
      <c r="G202" s="46">
        <v>0</v>
      </c>
      <c r="H202" s="47">
        <v>0</v>
      </c>
      <c r="I202" s="48">
        <f t="shared" si="64"/>
        <v>0.67110710421917297</v>
      </c>
      <c r="J202" s="1"/>
      <c r="K202" s="49" t="s">
        <v>23</v>
      </c>
      <c r="L202" s="50">
        <v>0.11593479805745285</v>
      </c>
      <c r="M202" s="50">
        <v>0.19661107505619582</v>
      </c>
      <c r="N202" s="50">
        <v>0.35856123110552429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0.67110710421917297</v>
      </c>
      <c r="U202" s="96" t="s">
        <v>62</v>
      </c>
      <c r="V202" s="97">
        <v>0.11593479805745285</v>
      </c>
      <c r="W202" s="97">
        <v>0</v>
      </c>
      <c r="X202" s="97">
        <v>0</v>
      </c>
      <c r="Y202" s="97">
        <v>0.19661107505619582</v>
      </c>
      <c r="Z202" s="97">
        <v>0.35856123110552429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0.67110710421917297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226.19515181479349</v>
      </c>
      <c r="C203" s="43">
        <v>0</v>
      </c>
      <c r="D203" s="43">
        <v>3313.1981616684911</v>
      </c>
      <c r="E203" s="43">
        <v>0</v>
      </c>
      <c r="F203" s="236"/>
      <c r="G203" s="43">
        <v>0</v>
      </c>
      <c r="H203" s="53">
        <v>0</v>
      </c>
      <c r="I203" s="41">
        <f t="shared" si="64"/>
        <v>3539.3933134832846</v>
      </c>
      <c r="J203" s="1"/>
      <c r="K203" s="54" t="s">
        <v>24</v>
      </c>
      <c r="L203" s="43">
        <v>226.19515181479349</v>
      </c>
      <c r="M203" s="43">
        <v>0</v>
      </c>
      <c r="N203" s="43">
        <v>3313.1981616684911</v>
      </c>
      <c r="O203" s="43">
        <v>0</v>
      </c>
      <c r="P203" s="43">
        <v>337.94874809270084</v>
      </c>
      <c r="Q203" s="43">
        <v>0</v>
      </c>
      <c r="R203" s="44">
        <v>0</v>
      </c>
      <c r="S203" s="45">
        <f t="shared" si="65"/>
        <v>3877.3420615759856</v>
      </c>
      <c r="U203" s="100" t="s">
        <v>24</v>
      </c>
      <c r="V203" s="92">
        <v>226.19515181479349</v>
      </c>
      <c r="W203" s="92">
        <v>0</v>
      </c>
      <c r="X203" s="92">
        <v>0</v>
      </c>
      <c r="Y203" s="92">
        <v>0</v>
      </c>
      <c r="Z203" s="92">
        <v>3313.1981616684911</v>
      </c>
      <c r="AA203" s="92">
        <v>0</v>
      </c>
      <c r="AB203" s="92">
        <v>337.94874809270084</v>
      </c>
      <c r="AC203" s="93">
        <v>0</v>
      </c>
      <c r="AD203" s="92">
        <v>0</v>
      </c>
      <c r="AE203" s="92">
        <v>0</v>
      </c>
      <c r="AF203" s="92">
        <v>0</v>
      </c>
      <c r="AG203" s="92">
        <v>0</v>
      </c>
      <c r="AH203" s="92">
        <v>0</v>
      </c>
      <c r="AI203" s="95">
        <f t="shared" si="66"/>
        <v>3877.3420615759856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6126.8901983642327</v>
      </c>
      <c r="E204" s="46">
        <v>0</v>
      </c>
      <c r="F204" s="236"/>
      <c r="G204" s="46">
        <v>0</v>
      </c>
      <c r="H204" s="47">
        <v>0</v>
      </c>
      <c r="I204" s="48">
        <f t="shared" si="64"/>
        <v>6126.8901983642327</v>
      </c>
      <c r="J204" s="1"/>
      <c r="K204" s="49" t="s">
        <v>22</v>
      </c>
      <c r="L204" s="50">
        <v>0</v>
      </c>
      <c r="M204" s="50">
        <v>0</v>
      </c>
      <c r="N204" s="50">
        <v>6126.8901983642327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6126.8901983642327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6126.8901983642327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6126.8901983642327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2614.9616641567254</v>
      </c>
      <c r="C210" s="75">
        <f t="shared" ref="C210:H210" si="68">SUM(C189:C205)</f>
        <v>606.84908065991135</v>
      </c>
      <c r="D210" s="75">
        <f t="shared" si="68"/>
        <v>29676.368301912506</v>
      </c>
      <c r="E210" s="75">
        <f t="shared" si="68"/>
        <v>4159.4255137598502</v>
      </c>
      <c r="F210" s="75">
        <f t="shared" si="68"/>
        <v>0</v>
      </c>
      <c r="G210" s="75">
        <f t="shared" si="68"/>
        <v>60.568404419925052</v>
      </c>
      <c r="H210" s="76">
        <f t="shared" si="68"/>
        <v>0</v>
      </c>
      <c r="I210" s="41">
        <f t="shared" si="64"/>
        <v>37118.172964908917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2614.9616641567254</v>
      </c>
      <c r="M210" s="75">
        <f t="shared" ref="M210:R210" si="69">SUM(M189:M205)</f>
        <v>606.84908065991135</v>
      </c>
      <c r="N210" s="75">
        <f t="shared" si="69"/>
        <v>29676.368301912506</v>
      </c>
      <c r="O210" s="75">
        <f t="shared" si="69"/>
        <v>4159.4255137598502</v>
      </c>
      <c r="P210" s="75">
        <f t="shared" si="69"/>
        <v>6174.105157990819</v>
      </c>
      <c r="Q210" s="75">
        <f t="shared" si="69"/>
        <v>60.568404419925052</v>
      </c>
      <c r="R210" s="76">
        <f t="shared" si="69"/>
        <v>0</v>
      </c>
      <c r="S210" s="78">
        <f t="shared" si="65"/>
        <v>43292.278122899734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2427.0693814593974</v>
      </c>
      <c r="W210" s="111">
        <f t="shared" ref="W210:AH210" si="70">SUM(W189:W205)</f>
        <v>128.59260954563206</v>
      </c>
      <c r="X210" s="111">
        <f t="shared" si="70"/>
        <v>60.568404419925052</v>
      </c>
      <c r="Y210" s="111">
        <f t="shared" si="70"/>
        <v>606.84908065991135</v>
      </c>
      <c r="Z210" s="111">
        <f t="shared" si="70"/>
        <v>27250.535302832388</v>
      </c>
      <c r="AA210" s="111">
        <f t="shared" si="70"/>
        <v>4093.5906775765775</v>
      </c>
      <c r="AB210" s="111">
        <f t="shared" si="70"/>
        <v>6174.105157990819</v>
      </c>
      <c r="AC210" s="111">
        <f t="shared" si="70"/>
        <v>2550.9675084150886</v>
      </c>
      <c r="AD210" s="112">
        <f t="shared" si="70"/>
        <v>59.299673151695657</v>
      </c>
      <c r="AE210" s="112">
        <f t="shared" si="70"/>
        <v>21.680235106295871</v>
      </c>
      <c r="AF210" s="112">
        <f t="shared" si="70"/>
        <v>0</v>
      </c>
      <c r="AG210" s="112">
        <f t="shared" si="70"/>
        <v>2425.8329990801212</v>
      </c>
      <c r="AH210" s="112">
        <f t="shared" si="70"/>
        <v>44.154601076975943</v>
      </c>
      <c r="AI210" s="113">
        <f t="shared" si="66"/>
        <v>43292.278122899734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7.0449633030938222E-2</v>
      </c>
      <c r="C211" s="114">
        <f t="shared" ref="C211:I211" si="71">C210/$I210</f>
        <v>1.6349109672871544E-2</v>
      </c>
      <c r="D211" s="114">
        <f t="shared" si="71"/>
        <v>0.7995104804853459</v>
      </c>
      <c r="E211" s="114">
        <f t="shared" si="71"/>
        <v>0.11205900456609548</v>
      </c>
      <c r="F211" s="114">
        <f t="shared" si="71"/>
        <v>0</v>
      </c>
      <c r="G211" s="114">
        <f t="shared" si="71"/>
        <v>1.6317722447488378E-3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6.0402496184961088E-2</v>
      </c>
      <c r="M211" s="82">
        <f t="shared" ref="M211:S211" si="72">M210/$S210</f>
        <v>1.4017490115377286E-2</v>
      </c>
      <c r="N211" s="82">
        <f t="shared" si="72"/>
        <v>0.6854887196664986</v>
      </c>
      <c r="O211" s="82">
        <f t="shared" si="72"/>
        <v>9.6077769387693523E-2</v>
      </c>
      <c r="P211" s="82">
        <f t="shared" si="72"/>
        <v>0.14261446672922914</v>
      </c>
      <c r="Q211" s="82">
        <f t="shared" si="72"/>
        <v>1.3990579162404253E-3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6.5387630575295827E-2</v>
      </c>
      <c r="W211" s="118">
        <f t="shared" ref="W211:AC211" si="73">W210/$I210</f>
        <v>3.4644110761378796E-3</v>
      </c>
      <c r="X211" s="118">
        <f t="shared" si="73"/>
        <v>1.6317722447488378E-3</v>
      </c>
      <c r="Y211" s="118">
        <f t="shared" si="73"/>
        <v>1.6349109672871544E-2</v>
      </c>
      <c r="Z211" s="118">
        <f t="shared" si="73"/>
        <v>0.73415615926448541</v>
      </c>
      <c r="AA211" s="118">
        <f t="shared" si="73"/>
        <v>0.11028534948222289</v>
      </c>
      <c r="AB211" s="118">
        <f t="shared" si="73"/>
        <v>0.16633645098393568</v>
      </c>
      <c r="AC211" s="118">
        <f t="shared" si="73"/>
        <v>6.8725567684237668E-2</v>
      </c>
      <c r="AD211" s="118">
        <f t="shared" ref="AD211:AH211" si="74">AD210/$AI210</f>
        <v>1.3697517368652565E-3</v>
      </c>
      <c r="AE211" s="118">
        <f t="shared" si="74"/>
        <v>5.0078757797751398E-4</v>
      </c>
      <c r="AF211" s="118">
        <f t="shared" si="74"/>
        <v>0</v>
      </c>
      <c r="AG211" s="118">
        <f t="shared" si="74"/>
        <v>5.6033849551496831E-2</v>
      </c>
      <c r="AH211" s="118">
        <f t="shared" si="74"/>
        <v>1.019918631946977E-3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5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60.970176639225279</v>
      </c>
      <c r="C219" s="43">
        <v>7.6121551924895137</v>
      </c>
      <c r="D219" s="43">
        <v>2.0110819834274842</v>
      </c>
      <c r="E219" s="43">
        <v>0</v>
      </c>
      <c r="F219" s="236"/>
      <c r="G219" s="43">
        <v>0</v>
      </c>
      <c r="H219" s="53">
        <v>0</v>
      </c>
      <c r="I219" s="41">
        <f t="shared" si="75"/>
        <v>70.593413815142284</v>
      </c>
      <c r="J219" s="1"/>
      <c r="K219" s="54" t="s">
        <v>16</v>
      </c>
      <c r="L219" s="43">
        <v>60.970176639225279</v>
      </c>
      <c r="M219" s="43">
        <v>7.6121551924895137</v>
      </c>
      <c r="N219" s="43">
        <v>2.0110819834274842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70.593413815142284</v>
      </c>
      <c r="U219" s="100" t="s">
        <v>16</v>
      </c>
      <c r="V219" s="92">
        <v>60.970176639225279</v>
      </c>
      <c r="W219" s="92">
        <v>0</v>
      </c>
      <c r="X219" s="92">
        <v>0</v>
      </c>
      <c r="Y219" s="92">
        <v>7.6121551924895137</v>
      </c>
      <c r="Z219" s="92">
        <v>1.4195872824194005</v>
      </c>
      <c r="AA219" s="92">
        <v>0</v>
      </c>
      <c r="AB219" s="92">
        <v>0</v>
      </c>
      <c r="AC219" s="93">
        <v>0.59149470100808366</v>
      </c>
      <c r="AD219" s="94">
        <v>0</v>
      </c>
      <c r="AE219" s="94">
        <v>0</v>
      </c>
      <c r="AF219" s="94">
        <v>0</v>
      </c>
      <c r="AG219" s="94">
        <v>0.59149470100808366</v>
      </c>
      <c r="AH219" s="94">
        <v>0</v>
      </c>
      <c r="AI219" s="95">
        <f t="shared" si="77"/>
        <v>70.593413815142284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42.777793482306699</v>
      </c>
      <c r="C220" s="46">
        <v>0</v>
      </c>
      <c r="D220" s="46">
        <v>2.262815346339381</v>
      </c>
      <c r="E220" s="46">
        <v>0</v>
      </c>
      <c r="F220" s="236"/>
      <c r="G220" s="46">
        <v>0</v>
      </c>
      <c r="H220" s="47">
        <v>0</v>
      </c>
      <c r="I220" s="48">
        <f t="shared" si="75"/>
        <v>45.040608828646079</v>
      </c>
      <c r="J220" s="1"/>
      <c r="K220" s="49" t="s">
        <v>15</v>
      </c>
      <c r="L220" s="50">
        <v>42.777793482306699</v>
      </c>
      <c r="M220" s="50">
        <v>0</v>
      </c>
      <c r="N220" s="50">
        <v>2.262815346339381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45.040608828646079</v>
      </c>
      <c r="U220" s="96" t="s">
        <v>59</v>
      </c>
      <c r="V220" s="97">
        <v>42.777793482306699</v>
      </c>
      <c r="W220" s="97">
        <v>0</v>
      </c>
      <c r="X220" s="97">
        <v>0</v>
      </c>
      <c r="Y220" s="97">
        <v>0</v>
      </c>
      <c r="Z220" s="97">
        <v>2.262815346339381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45.040608828646079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1.4513612902118962</v>
      </c>
      <c r="F221" s="236"/>
      <c r="G221" s="43">
        <v>0</v>
      </c>
      <c r="H221" s="53">
        <v>0</v>
      </c>
      <c r="I221" s="41">
        <f t="shared" si="75"/>
        <v>1.4513612902118962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1.4513612902118962</v>
      </c>
      <c r="P221" s="43">
        <v>371.14174253680994</v>
      </c>
      <c r="Q221" s="43">
        <v>0</v>
      </c>
      <c r="R221" s="44">
        <v>0</v>
      </c>
      <c r="S221" s="45">
        <f t="shared" si="76"/>
        <v>372.59310382702182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8.8439085368265547E-3</v>
      </c>
      <c r="AB221" s="92">
        <v>371.14174253680994</v>
      </c>
      <c r="AC221" s="93">
        <v>1.4425173816750696</v>
      </c>
      <c r="AD221" s="92">
        <v>0</v>
      </c>
      <c r="AE221" s="92">
        <v>0</v>
      </c>
      <c r="AF221" s="92">
        <v>0</v>
      </c>
      <c r="AG221" s="92">
        <v>0</v>
      </c>
      <c r="AH221" s="92">
        <v>1.4425173816750696</v>
      </c>
      <c r="AI221" s="95">
        <f t="shared" si="77"/>
        <v>372.59310382702188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0.28846600676774004</v>
      </c>
      <c r="F222" s="236"/>
      <c r="G222" s="46">
        <v>0</v>
      </c>
      <c r="H222" s="47">
        <v>0</v>
      </c>
      <c r="I222" s="48">
        <f t="shared" si="75"/>
        <v>0.28846600676774004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0.28846600676774004</v>
      </c>
      <c r="P222" s="50">
        <v>47.898331718368397</v>
      </c>
      <c r="Q222" s="50">
        <v>0</v>
      </c>
      <c r="R222" s="51">
        <v>0</v>
      </c>
      <c r="S222" s="52">
        <f t="shared" si="76"/>
        <v>48.186797725136138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0.28846600676773998</v>
      </c>
      <c r="AB222" s="97">
        <v>47.898331718368397</v>
      </c>
      <c r="AC222" s="98">
        <v>4.5719306669279234E-17</v>
      </c>
      <c r="AD222" s="97">
        <v>0</v>
      </c>
      <c r="AE222" s="97">
        <v>0</v>
      </c>
      <c r="AF222" s="97">
        <v>0</v>
      </c>
      <c r="AG222" s="97">
        <v>0</v>
      </c>
      <c r="AH222" s="97">
        <v>4.5719306669279234E-17</v>
      </c>
      <c r="AI222" s="99">
        <f t="shared" si="77"/>
        <v>48.186797725136138</v>
      </c>
      <c r="AJ222" t="str">
        <f t="shared" si="78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2.1219235725345116</v>
      </c>
      <c r="C224" s="46">
        <v>0</v>
      </c>
      <c r="D224" s="46">
        <v>8.4048647547917934</v>
      </c>
      <c r="E224" s="46">
        <v>52.69900631274411</v>
      </c>
      <c r="F224" s="236"/>
      <c r="G224" s="46">
        <v>0</v>
      </c>
      <c r="H224" s="47">
        <v>0</v>
      </c>
      <c r="I224" s="48">
        <f t="shared" si="75"/>
        <v>63.225794640070418</v>
      </c>
      <c r="J224" s="1"/>
      <c r="K224" s="49" t="s">
        <v>17</v>
      </c>
      <c r="L224" s="50">
        <v>2.1219235725345116</v>
      </c>
      <c r="M224" s="50">
        <v>0</v>
      </c>
      <c r="N224" s="50">
        <v>8.4048647547917934</v>
      </c>
      <c r="O224" s="50">
        <v>52.69900631274411</v>
      </c>
      <c r="P224" s="50">
        <v>0</v>
      </c>
      <c r="Q224" s="50">
        <v>0</v>
      </c>
      <c r="R224" s="51">
        <v>0</v>
      </c>
      <c r="S224" s="52">
        <f t="shared" si="76"/>
        <v>63.225794640070418</v>
      </c>
      <c r="U224" s="96" t="s">
        <v>17</v>
      </c>
      <c r="V224" s="97">
        <v>2.1219235725345116</v>
      </c>
      <c r="W224" s="97">
        <v>0</v>
      </c>
      <c r="X224" s="97">
        <v>0</v>
      </c>
      <c r="Y224" s="97">
        <v>0</v>
      </c>
      <c r="Z224" s="97">
        <v>8.4048647547917934</v>
      </c>
      <c r="AA224" s="97">
        <v>0.44420267418162951</v>
      </c>
      <c r="AB224" s="97">
        <v>0</v>
      </c>
      <c r="AC224" s="98">
        <v>52.254803638562478</v>
      </c>
      <c r="AD224" s="97">
        <v>0</v>
      </c>
      <c r="AE224" s="97">
        <v>0</v>
      </c>
      <c r="AF224" s="97">
        <v>0</v>
      </c>
      <c r="AG224" s="97">
        <v>0</v>
      </c>
      <c r="AH224" s="97">
        <v>52.254803638562478</v>
      </c>
      <c r="AI224" s="99">
        <f t="shared" si="77"/>
        <v>63.225794640070411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1727.2613668759348</v>
      </c>
      <c r="C225" s="43">
        <v>0.18733527548355469</v>
      </c>
      <c r="D225" s="43">
        <v>65.109523786538077</v>
      </c>
      <c r="E225" s="43">
        <v>56.803272229558587</v>
      </c>
      <c r="F225" s="236"/>
      <c r="G225" s="43">
        <v>0</v>
      </c>
      <c r="H225" s="53">
        <v>0</v>
      </c>
      <c r="I225" s="41">
        <f t="shared" si="75"/>
        <v>1849.361498167515</v>
      </c>
      <c r="J225" s="1"/>
      <c r="K225" s="54" t="s">
        <v>19</v>
      </c>
      <c r="L225" s="43">
        <v>1727.2613668759348</v>
      </c>
      <c r="M225" s="43">
        <v>0.18733527548355469</v>
      </c>
      <c r="N225" s="43">
        <v>65.109523786538077</v>
      </c>
      <c r="O225" s="43">
        <v>56.803272229558587</v>
      </c>
      <c r="P225" s="43">
        <v>0</v>
      </c>
      <c r="Q225" s="43">
        <v>0</v>
      </c>
      <c r="R225" s="44">
        <v>0</v>
      </c>
      <c r="S225" s="45">
        <f t="shared" si="76"/>
        <v>1849.361498167515</v>
      </c>
      <c r="U225" s="100" t="s">
        <v>89</v>
      </c>
      <c r="V225" s="92">
        <v>1715.6426369640594</v>
      </c>
      <c r="W225" s="92">
        <v>0</v>
      </c>
      <c r="X225" s="92">
        <v>0</v>
      </c>
      <c r="Y225" s="92">
        <v>0.18733527548355469</v>
      </c>
      <c r="Z225" s="92">
        <v>37.985360497498149</v>
      </c>
      <c r="AA225" s="92">
        <v>5.1877460903138224E-2</v>
      </c>
      <c r="AB225" s="92">
        <v>0</v>
      </c>
      <c r="AC225" s="93">
        <v>95.494287969570749</v>
      </c>
      <c r="AD225" s="92">
        <v>11.618729911875384</v>
      </c>
      <c r="AE225" s="92">
        <v>0</v>
      </c>
      <c r="AF225" s="92">
        <v>0</v>
      </c>
      <c r="AG225" s="92">
        <v>27.124163289039917</v>
      </c>
      <c r="AH225" s="92">
        <v>56.751394768655445</v>
      </c>
      <c r="AI225" s="95">
        <f t="shared" si="77"/>
        <v>1849.3614981675148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186.08878145825287</v>
      </c>
      <c r="C226" s="46">
        <v>0.34870303629247834</v>
      </c>
      <c r="D226" s="46">
        <v>563.62134225322393</v>
      </c>
      <c r="E226" s="46">
        <v>2264.7388638715711</v>
      </c>
      <c r="F226" s="236"/>
      <c r="G226" s="46">
        <v>444.16766836402741</v>
      </c>
      <c r="H226" s="47">
        <v>2.152487878348631</v>
      </c>
      <c r="I226" s="48">
        <f t="shared" si="75"/>
        <v>3461.1178468617163</v>
      </c>
      <c r="J226" s="1"/>
      <c r="K226" s="49" t="s">
        <v>27</v>
      </c>
      <c r="L226" s="50">
        <v>186.08878145825287</v>
      </c>
      <c r="M226" s="50">
        <v>0.34870303629247834</v>
      </c>
      <c r="N226" s="50">
        <v>563.62134225322393</v>
      </c>
      <c r="O226" s="50">
        <v>2264.7388638715711</v>
      </c>
      <c r="P226" s="50">
        <v>0</v>
      </c>
      <c r="Q226" s="50">
        <v>444.16766836402741</v>
      </c>
      <c r="R226" s="51">
        <v>2.152487878348631</v>
      </c>
      <c r="S226" s="52">
        <f t="shared" si="76"/>
        <v>3461.1178468617163</v>
      </c>
      <c r="U226" s="96" t="s">
        <v>27</v>
      </c>
      <c r="V226" s="97">
        <v>49.018858080489551</v>
      </c>
      <c r="W226" s="97">
        <v>136.21642000955549</v>
      </c>
      <c r="X226" s="97">
        <v>444.16766836402741</v>
      </c>
      <c r="Y226" s="97">
        <v>0.34870303629247834</v>
      </c>
      <c r="Z226" s="97">
        <v>563.4889028560516</v>
      </c>
      <c r="AA226" s="97">
        <v>2205.8691765165572</v>
      </c>
      <c r="AB226" s="97">
        <v>0</v>
      </c>
      <c r="AC226" s="98">
        <v>62.008117998742783</v>
      </c>
      <c r="AD226" s="97">
        <v>0.85350336820779615</v>
      </c>
      <c r="AE226" s="97">
        <v>24.306182987453095</v>
      </c>
      <c r="AF226" s="97">
        <v>2.152487878348631</v>
      </c>
      <c r="AG226" s="97">
        <v>0.13243939717228045</v>
      </c>
      <c r="AH226" s="97">
        <v>34.563504367560974</v>
      </c>
      <c r="AI226" s="99">
        <f t="shared" si="77"/>
        <v>3461.1178468617163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921.92779732454892</v>
      </c>
      <c r="C227" s="43">
        <v>0</v>
      </c>
      <c r="D227" s="43">
        <v>1.8303501403934463</v>
      </c>
      <c r="E227" s="43">
        <v>0</v>
      </c>
      <c r="F227" s="236"/>
      <c r="G227" s="43">
        <v>0</v>
      </c>
      <c r="H227" s="53">
        <v>0</v>
      </c>
      <c r="I227" s="41">
        <f t="shared" si="75"/>
        <v>923.75814746494234</v>
      </c>
      <c r="J227" s="1"/>
      <c r="K227" s="54" t="s">
        <v>26</v>
      </c>
      <c r="L227" s="43">
        <v>921.92779732454892</v>
      </c>
      <c r="M227" s="43">
        <v>0</v>
      </c>
      <c r="N227" s="43">
        <v>1.8303501403934463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923.75814746494234</v>
      </c>
      <c r="U227" s="100" t="s">
        <v>26</v>
      </c>
      <c r="V227" s="92">
        <v>900.36070704074507</v>
      </c>
      <c r="W227" s="92">
        <v>21.567090283803793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1.8303501403934463</v>
      </c>
      <c r="AD227" s="92">
        <v>0</v>
      </c>
      <c r="AE227" s="92">
        <v>0</v>
      </c>
      <c r="AF227" s="92">
        <v>0</v>
      </c>
      <c r="AG227" s="92">
        <v>1.8303501403934463</v>
      </c>
      <c r="AH227" s="92">
        <v>0</v>
      </c>
      <c r="AI227" s="95">
        <f t="shared" si="77"/>
        <v>923.75814746494234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0</v>
      </c>
      <c r="J228" s="1"/>
      <c r="K228" s="49" t="s">
        <v>23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0</v>
      </c>
      <c r="U228" s="96" t="s">
        <v>62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0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67.614226843819537</v>
      </c>
      <c r="C229" s="43">
        <v>0</v>
      </c>
      <c r="D229" s="43">
        <v>0</v>
      </c>
      <c r="E229" s="43">
        <v>0</v>
      </c>
      <c r="F229" s="236"/>
      <c r="G229" s="43">
        <v>0</v>
      </c>
      <c r="H229" s="53">
        <v>0</v>
      </c>
      <c r="I229" s="41">
        <f t="shared" si="75"/>
        <v>67.614226843819537</v>
      </c>
      <c r="J229" s="1"/>
      <c r="K229" s="54" t="s">
        <v>24</v>
      </c>
      <c r="L229" s="43">
        <v>67.614226843819537</v>
      </c>
      <c r="M229" s="43">
        <v>0</v>
      </c>
      <c r="N229" s="43">
        <v>0</v>
      </c>
      <c r="O229" s="43">
        <v>0</v>
      </c>
      <c r="P229" s="43">
        <v>21.993993672199615</v>
      </c>
      <c r="Q229" s="43">
        <v>0</v>
      </c>
      <c r="R229" s="44">
        <v>0</v>
      </c>
      <c r="S229" s="45">
        <f t="shared" si="76"/>
        <v>89.608220516019145</v>
      </c>
      <c r="U229" s="100" t="s">
        <v>24</v>
      </c>
      <c r="V229" s="92">
        <v>67.614226843819537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21.993993672199615</v>
      </c>
      <c r="AC229" s="93">
        <v>0</v>
      </c>
      <c r="AD229" s="92">
        <v>0</v>
      </c>
      <c r="AE229" s="92">
        <v>0</v>
      </c>
      <c r="AF229" s="92">
        <v>0</v>
      </c>
      <c r="AG229" s="92">
        <v>0</v>
      </c>
      <c r="AH229" s="92">
        <v>0</v>
      </c>
      <c r="AI229" s="95">
        <f t="shared" si="77"/>
        <v>89.608220516019145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3008.7620661966225</v>
      </c>
      <c r="C236" s="75">
        <f t="shared" ref="C236:H236" si="79">SUM(C215:C231)</f>
        <v>8.1481935042655476</v>
      </c>
      <c r="D236" s="75">
        <f t="shared" si="79"/>
        <v>643.23997826471407</v>
      </c>
      <c r="E236" s="75">
        <f t="shared" si="79"/>
        <v>2375.9809697108535</v>
      </c>
      <c r="F236" s="75">
        <f t="shared" si="79"/>
        <v>0</v>
      </c>
      <c r="G236" s="75">
        <f t="shared" si="79"/>
        <v>444.16766836402741</v>
      </c>
      <c r="H236" s="76">
        <f t="shared" si="79"/>
        <v>2.152487878348631</v>
      </c>
      <c r="I236" s="41">
        <f t="shared" si="75"/>
        <v>6482.4513639188308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3008.7620661966225</v>
      </c>
      <c r="M236" s="75">
        <f t="shared" ref="M236:R236" si="80">SUM(M215:M231)</f>
        <v>8.1481935042655476</v>
      </c>
      <c r="N236" s="75">
        <f t="shared" si="80"/>
        <v>643.23997826471407</v>
      </c>
      <c r="O236" s="75">
        <f t="shared" si="80"/>
        <v>2375.9809697108535</v>
      </c>
      <c r="P236" s="75">
        <f t="shared" si="80"/>
        <v>441.03406792737798</v>
      </c>
      <c r="Q236" s="75">
        <f t="shared" si="80"/>
        <v>444.16766836402741</v>
      </c>
      <c r="R236" s="76">
        <f t="shared" si="80"/>
        <v>2.152487878348631</v>
      </c>
      <c r="S236" s="78">
        <f t="shared" si="76"/>
        <v>6923.4854318462085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2838.5063226231796</v>
      </c>
      <c r="W236" s="111">
        <f t="shared" ref="W236:AH236" si="81">SUM(W215:W231)</f>
        <v>157.78351029335929</v>
      </c>
      <c r="X236" s="111">
        <f t="shared" si="81"/>
        <v>444.16766836402741</v>
      </c>
      <c r="Y236" s="111">
        <f t="shared" si="81"/>
        <v>8.1481935042655476</v>
      </c>
      <c r="Z236" s="111">
        <f t="shared" si="81"/>
        <v>613.56153073710027</v>
      </c>
      <c r="AA236" s="111">
        <f t="shared" si="81"/>
        <v>2206.6625665669467</v>
      </c>
      <c r="AB236" s="111">
        <f t="shared" si="81"/>
        <v>441.03406792737798</v>
      </c>
      <c r="AC236" s="111">
        <f t="shared" si="81"/>
        <v>213.62157182995261</v>
      </c>
      <c r="AD236" s="112">
        <f t="shared" si="81"/>
        <v>12.472233280083181</v>
      </c>
      <c r="AE236" s="112">
        <f t="shared" si="81"/>
        <v>24.306182987453095</v>
      </c>
      <c r="AF236" s="112">
        <f t="shared" si="81"/>
        <v>2.152487878348631</v>
      </c>
      <c r="AG236" s="112">
        <f t="shared" si="81"/>
        <v>29.678447527613727</v>
      </c>
      <c r="AH236" s="112">
        <f t="shared" si="81"/>
        <v>145.01222015645396</v>
      </c>
      <c r="AI236" s="113">
        <f t="shared" si="77"/>
        <v>6923.4854318462094</v>
      </c>
      <c r="AJ236" t="str">
        <f t="shared" si="78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0.46413955111847349</v>
      </c>
      <c r="C237" s="114">
        <f t="shared" ref="C237:I237" si="82">C236/$I236</f>
        <v>1.2569617644365521E-3</v>
      </c>
      <c r="D237" s="114">
        <f t="shared" si="82"/>
        <v>9.9227891140837923E-2</v>
      </c>
      <c r="E237" s="114">
        <f t="shared" si="82"/>
        <v>0.36652507459377276</v>
      </c>
      <c r="F237" s="114">
        <f t="shared" si="82"/>
        <v>0</v>
      </c>
      <c r="G237" s="114">
        <f t="shared" si="82"/>
        <v>6.8518472940075417E-2</v>
      </c>
      <c r="H237" s="115">
        <f t="shared" si="82"/>
        <v>3.3204844240395341E-4</v>
      </c>
      <c r="I237" s="116">
        <f t="shared" si="82"/>
        <v>1</v>
      </c>
      <c r="J237"/>
      <c r="K237" s="81" t="s">
        <v>87</v>
      </c>
      <c r="L237" s="82">
        <f>L236/$S236</f>
        <v>0.43457332232651347</v>
      </c>
      <c r="M237" s="82">
        <f t="shared" ref="M237:S237" si="83">M236/$S236</f>
        <v>1.1768918393019222E-3</v>
      </c>
      <c r="N237" s="82">
        <f t="shared" si="83"/>
        <v>9.2906959160480015E-2</v>
      </c>
      <c r="O237" s="82">
        <f t="shared" si="83"/>
        <v>0.34317700139614177</v>
      </c>
      <c r="P237" s="82">
        <f t="shared" si="83"/>
        <v>6.3701162119694441E-2</v>
      </c>
      <c r="Q237" s="82">
        <f t="shared" si="83"/>
        <v>6.415376658712578E-2</v>
      </c>
      <c r="R237" s="83">
        <f t="shared" si="83"/>
        <v>3.1089657074278714E-4</v>
      </c>
      <c r="S237" s="84">
        <f t="shared" si="83"/>
        <v>1</v>
      </c>
      <c r="U237" s="117" t="s">
        <v>87</v>
      </c>
      <c r="V237" s="118">
        <f>V236/$I236</f>
        <v>0.43787545224361235</v>
      </c>
      <c r="W237" s="118">
        <f t="shared" ref="W237:AC237" si="84">W236/$I236</f>
        <v>2.4340099359877736E-2</v>
      </c>
      <c r="X237" s="118">
        <f t="shared" si="84"/>
        <v>6.8518472940075417E-2</v>
      </c>
      <c r="Y237" s="118">
        <f t="shared" si="84"/>
        <v>1.2569617644365521E-3</v>
      </c>
      <c r="Z237" s="118">
        <f t="shared" si="84"/>
        <v>9.4649615753720745E-2</v>
      </c>
      <c r="AA237" s="118">
        <f t="shared" si="84"/>
        <v>0.34040557231932006</v>
      </c>
      <c r="AB237" s="118">
        <f t="shared" si="84"/>
        <v>6.8035075493533673E-2</v>
      </c>
      <c r="AC237" s="118">
        <f t="shared" si="84"/>
        <v>3.2953825618957232E-2</v>
      </c>
      <c r="AD237" s="118">
        <f t="shared" ref="AD237:AH237" si="85">AD236/$AI236</f>
        <v>1.80143850996121E-3</v>
      </c>
      <c r="AE237" s="118">
        <f t="shared" si="85"/>
        <v>3.510685943766279E-3</v>
      </c>
      <c r="AF237" s="118">
        <f t="shared" si="85"/>
        <v>3.1089657074278708E-4</v>
      </c>
      <c r="AG237" s="118">
        <f t="shared" si="85"/>
        <v>4.2866339244538145E-3</v>
      </c>
      <c r="AH237" s="118">
        <f t="shared" si="85"/>
        <v>2.09449736818158E-2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0.11038422349215146</v>
      </c>
      <c r="E241" s="39">
        <v>0</v>
      </c>
      <c r="F241" s="235"/>
      <c r="G241" s="39">
        <v>0</v>
      </c>
      <c r="H241" s="40">
        <v>0</v>
      </c>
      <c r="I241" s="41">
        <f>SUM(B241:H241)</f>
        <v>0.11038422349215146</v>
      </c>
      <c r="J241" s="1"/>
      <c r="K241" s="88" t="s">
        <v>7</v>
      </c>
      <c r="L241" s="39">
        <v>0</v>
      </c>
      <c r="M241" s="39">
        <v>0</v>
      </c>
      <c r="N241" s="39">
        <v>0.11038422349215146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0.11038422349215146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0.11038422349215146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0.11038422349215146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0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4.1919505203944283</v>
      </c>
      <c r="E243" s="43">
        <v>0</v>
      </c>
      <c r="F243" s="236"/>
      <c r="G243" s="43">
        <v>0</v>
      </c>
      <c r="H243" s="53">
        <v>0</v>
      </c>
      <c r="I243" s="41">
        <f t="shared" si="86"/>
        <v>4.1919505203944283</v>
      </c>
      <c r="J243" s="1"/>
      <c r="K243" s="54" t="s">
        <v>10</v>
      </c>
      <c r="L243" s="43">
        <v>0</v>
      </c>
      <c r="M243" s="43">
        <v>0</v>
      </c>
      <c r="N243" s="43">
        <v>4.1919505203944283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4.1919505203944283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4.1919505203944283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4.1919505203944283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1047.6252167853811</v>
      </c>
      <c r="C245" s="43">
        <v>0.58735044765367261</v>
      </c>
      <c r="D245" s="43">
        <v>151.01734809030089</v>
      </c>
      <c r="E245" s="43">
        <v>0</v>
      </c>
      <c r="F245" s="236"/>
      <c r="G245" s="43">
        <v>0</v>
      </c>
      <c r="H245" s="53">
        <v>0</v>
      </c>
      <c r="I245" s="41">
        <f t="shared" si="86"/>
        <v>1199.2299153233357</v>
      </c>
      <c r="J245" s="1"/>
      <c r="K245" s="54" t="s">
        <v>16</v>
      </c>
      <c r="L245" s="43">
        <v>1047.6252167853811</v>
      </c>
      <c r="M245" s="43">
        <v>0.58735044765367261</v>
      </c>
      <c r="N245" s="43">
        <v>151.01734809030089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1199.2299153233357</v>
      </c>
      <c r="U245" s="100" t="s">
        <v>16</v>
      </c>
      <c r="V245" s="92">
        <v>1047.457936295619</v>
      </c>
      <c r="W245" s="92">
        <v>0</v>
      </c>
      <c r="X245" s="92">
        <v>0</v>
      </c>
      <c r="Y245" s="92">
        <v>0.58735044765367261</v>
      </c>
      <c r="Z245" s="92">
        <v>150.93175251725251</v>
      </c>
      <c r="AA245" s="92">
        <v>0</v>
      </c>
      <c r="AB245" s="92">
        <v>0</v>
      </c>
      <c r="AC245" s="93">
        <v>0.25287606281037622</v>
      </c>
      <c r="AD245" s="94">
        <v>0.16728048976197937</v>
      </c>
      <c r="AE245" s="94">
        <v>0</v>
      </c>
      <c r="AF245" s="94">
        <v>0</v>
      </c>
      <c r="AG245" s="94">
        <v>8.559557304839692E-2</v>
      </c>
      <c r="AH245" s="94">
        <v>0</v>
      </c>
      <c r="AI245" s="95">
        <f t="shared" si="88"/>
        <v>1199.2299153233357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282.96306785790119</v>
      </c>
      <c r="C246" s="46">
        <v>3.3922038593376405</v>
      </c>
      <c r="D246" s="46">
        <v>65.740174388589892</v>
      </c>
      <c r="E246" s="46">
        <v>2.4685620350458173</v>
      </c>
      <c r="F246" s="236"/>
      <c r="G246" s="46">
        <v>0</v>
      </c>
      <c r="H246" s="47">
        <v>0</v>
      </c>
      <c r="I246" s="48">
        <f t="shared" si="86"/>
        <v>354.56400814087453</v>
      </c>
      <c r="J246" s="1"/>
      <c r="K246" s="49" t="s">
        <v>15</v>
      </c>
      <c r="L246" s="50">
        <v>282.96306785790119</v>
      </c>
      <c r="M246" s="50">
        <v>3.3922038593376405</v>
      </c>
      <c r="N246" s="50">
        <v>65.740174388589892</v>
      </c>
      <c r="O246" s="50">
        <v>2.4685620350458173</v>
      </c>
      <c r="P246" s="50">
        <v>0</v>
      </c>
      <c r="Q246" s="50">
        <v>0</v>
      </c>
      <c r="R246" s="51">
        <v>0</v>
      </c>
      <c r="S246" s="52">
        <f t="shared" si="87"/>
        <v>354.56400814087453</v>
      </c>
      <c r="U246" s="96" t="s">
        <v>59</v>
      </c>
      <c r="V246" s="97">
        <v>277.93551221421222</v>
      </c>
      <c r="W246" s="97">
        <v>0</v>
      </c>
      <c r="X246" s="97">
        <v>0</v>
      </c>
      <c r="Y246" s="97">
        <v>3.3922038593376405</v>
      </c>
      <c r="Z246" s="97">
        <v>65.738418168327826</v>
      </c>
      <c r="AA246" s="97">
        <v>2.1159103157535575</v>
      </c>
      <c r="AB246" s="97">
        <v>0</v>
      </c>
      <c r="AC246" s="98">
        <v>5.3819635832433379</v>
      </c>
      <c r="AD246" s="97">
        <v>5.0275556436890216</v>
      </c>
      <c r="AE246" s="97">
        <v>0</v>
      </c>
      <c r="AF246" s="97">
        <v>0</v>
      </c>
      <c r="AG246" s="97">
        <v>1.7562202620579196E-3</v>
      </c>
      <c r="AH246" s="97">
        <v>0.35265171929225997</v>
      </c>
      <c r="AI246" s="99">
        <f t="shared" si="88"/>
        <v>354.56400814087465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13.786622004111438</v>
      </c>
      <c r="F247" s="236"/>
      <c r="G247" s="43">
        <v>0</v>
      </c>
      <c r="H247" s="53">
        <v>0</v>
      </c>
      <c r="I247" s="41">
        <f t="shared" si="86"/>
        <v>13.786622004111438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13.786622004111438</v>
      </c>
      <c r="P247" s="43">
        <v>2573.2056039945646</v>
      </c>
      <c r="Q247" s="43">
        <v>0</v>
      </c>
      <c r="R247" s="44">
        <v>0</v>
      </c>
      <c r="S247" s="45">
        <f t="shared" si="87"/>
        <v>2586.9922259986761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1.8144972887985329</v>
      </c>
      <c r="AB247" s="92">
        <v>2573.2056039945646</v>
      </c>
      <c r="AC247" s="93">
        <v>11.972124715312905</v>
      </c>
      <c r="AD247" s="92">
        <v>0</v>
      </c>
      <c r="AE247" s="92">
        <v>0</v>
      </c>
      <c r="AF247" s="92">
        <v>0</v>
      </c>
      <c r="AG247" s="92">
        <v>0</v>
      </c>
      <c r="AH247" s="92">
        <v>11.972124715312905</v>
      </c>
      <c r="AI247" s="95">
        <f t="shared" si="88"/>
        <v>2586.9922259986761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2.8637405694351061</v>
      </c>
      <c r="F248" s="236"/>
      <c r="G248" s="46">
        <v>0</v>
      </c>
      <c r="H248" s="47">
        <v>0</v>
      </c>
      <c r="I248" s="48">
        <f t="shared" si="86"/>
        <v>2.8637405694351061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2.8637405694351061</v>
      </c>
      <c r="P248" s="50">
        <v>327.81530361010505</v>
      </c>
      <c r="Q248" s="50">
        <v>0</v>
      </c>
      <c r="R248" s="51">
        <v>0</v>
      </c>
      <c r="S248" s="52">
        <f t="shared" si="87"/>
        <v>330.67904417954014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2.8366021497424163</v>
      </c>
      <c r="AB248" s="97">
        <v>327.81530361010505</v>
      </c>
      <c r="AC248" s="98">
        <v>2.71384196926895E-2</v>
      </c>
      <c r="AD248" s="97">
        <v>0</v>
      </c>
      <c r="AE248" s="97">
        <v>0</v>
      </c>
      <c r="AF248" s="97">
        <v>0</v>
      </c>
      <c r="AG248" s="97">
        <v>0</v>
      </c>
      <c r="AH248" s="97">
        <v>2.71384196926895E-2</v>
      </c>
      <c r="AI248" s="99">
        <f t="shared" si="88"/>
        <v>330.67904417954014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1.3441600000000005</v>
      </c>
      <c r="E249" s="43">
        <v>0</v>
      </c>
      <c r="F249" s="236"/>
      <c r="G249" s="43">
        <v>0</v>
      </c>
      <c r="H249" s="53">
        <v>0</v>
      </c>
      <c r="I249" s="41">
        <f t="shared" si="86"/>
        <v>1.3441600000000005</v>
      </c>
      <c r="J249" s="1"/>
      <c r="K249" s="54" t="s">
        <v>61</v>
      </c>
      <c r="L249" s="43">
        <v>0</v>
      </c>
      <c r="M249" s="43">
        <v>0</v>
      </c>
      <c r="N249" s="43">
        <v>1.3441600000000005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1.3441600000000005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1.3441600000000005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1.3441600000000005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94.455233843115209</v>
      </c>
      <c r="C250" s="46">
        <v>0.24202329797275859</v>
      </c>
      <c r="D250" s="46">
        <v>129.2590740769846</v>
      </c>
      <c r="E250" s="46">
        <v>250.77890620674381</v>
      </c>
      <c r="F250" s="236"/>
      <c r="G250" s="46">
        <v>0</v>
      </c>
      <c r="H250" s="47">
        <v>0</v>
      </c>
      <c r="I250" s="48">
        <f t="shared" si="86"/>
        <v>474.73523742481643</v>
      </c>
      <c r="J250" s="1"/>
      <c r="K250" s="49" t="s">
        <v>17</v>
      </c>
      <c r="L250" s="50">
        <v>94.455233843115209</v>
      </c>
      <c r="M250" s="50">
        <v>0.24202329797275859</v>
      </c>
      <c r="N250" s="50">
        <v>129.2590740769846</v>
      </c>
      <c r="O250" s="50">
        <v>250.77890620674381</v>
      </c>
      <c r="P250" s="50">
        <v>0.54256209227806018</v>
      </c>
      <c r="Q250" s="50">
        <v>0</v>
      </c>
      <c r="R250" s="51">
        <v>0</v>
      </c>
      <c r="S250" s="52">
        <f t="shared" si="87"/>
        <v>475.27779951709448</v>
      </c>
      <c r="U250" s="96" t="s">
        <v>17</v>
      </c>
      <c r="V250" s="97">
        <v>94.450856440430229</v>
      </c>
      <c r="W250" s="97">
        <v>0</v>
      </c>
      <c r="X250" s="97">
        <v>0</v>
      </c>
      <c r="Y250" s="97">
        <v>0.24202329797275859</v>
      </c>
      <c r="Z250" s="97">
        <v>129.2590740769846</v>
      </c>
      <c r="AA250" s="97">
        <v>1.2681905886262301</v>
      </c>
      <c r="AB250" s="97">
        <v>0.54256209227806018</v>
      </c>
      <c r="AC250" s="98">
        <v>249.5150930208026</v>
      </c>
      <c r="AD250" s="97">
        <v>4.3774026849823337E-3</v>
      </c>
      <c r="AE250" s="97">
        <v>0</v>
      </c>
      <c r="AF250" s="97">
        <v>0</v>
      </c>
      <c r="AG250" s="97">
        <v>0</v>
      </c>
      <c r="AH250" s="97">
        <v>249.51071561811762</v>
      </c>
      <c r="AI250" s="99">
        <f t="shared" si="88"/>
        <v>475.27779951709442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5612.7078230015559</v>
      </c>
      <c r="C251" s="43">
        <v>186.4969990057607</v>
      </c>
      <c r="D251" s="43">
        <v>2467.6609837785104</v>
      </c>
      <c r="E251" s="43">
        <v>497.84818316542447</v>
      </c>
      <c r="F251" s="236"/>
      <c r="G251" s="43">
        <v>0</v>
      </c>
      <c r="H251" s="53">
        <v>0</v>
      </c>
      <c r="I251" s="41">
        <f t="shared" si="86"/>
        <v>8764.7139889512509</v>
      </c>
      <c r="J251" s="1"/>
      <c r="K251" s="54" t="s">
        <v>19</v>
      </c>
      <c r="L251" s="43">
        <v>5612.7078230015559</v>
      </c>
      <c r="M251" s="43">
        <v>186.4969990057607</v>
      </c>
      <c r="N251" s="43">
        <v>2467.6609837785104</v>
      </c>
      <c r="O251" s="43">
        <v>497.84818316542447</v>
      </c>
      <c r="P251" s="43">
        <v>0.97098329495085822</v>
      </c>
      <c r="Q251" s="43">
        <v>0</v>
      </c>
      <c r="R251" s="44">
        <v>0</v>
      </c>
      <c r="S251" s="45">
        <f t="shared" si="87"/>
        <v>8765.6849722462011</v>
      </c>
      <c r="U251" s="100" t="s">
        <v>89</v>
      </c>
      <c r="V251" s="92">
        <v>5535.2784071197912</v>
      </c>
      <c r="W251" s="92">
        <v>0</v>
      </c>
      <c r="X251" s="92">
        <v>0</v>
      </c>
      <c r="Y251" s="92">
        <v>186.4969990057607</v>
      </c>
      <c r="Z251" s="92">
        <v>2467.5153381607179</v>
      </c>
      <c r="AA251" s="92">
        <v>58.72410798834931</v>
      </c>
      <c r="AB251" s="92">
        <v>0.97098329495085822</v>
      </c>
      <c r="AC251" s="93">
        <v>516.69913667663343</v>
      </c>
      <c r="AD251" s="92">
        <v>77.429415881765763</v>
      </c>
      <c r="AE251" s="92">
        <v>177.60151806753765</v>
      </c>
      <c r="AF251" s="92">
        <v>0</v>
      </c>
      <c r="AG251" s="92">
        <v>0.14564561779244248</v>
      </c>
      <c r="AH251" s="92">
        <v>261.52255710953756</v>
      </c>
      <c r="AI251" s="95">
        <f t="shared" si="88"/>
        <v>8765.684972246203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657.64157325751057</v>
      </c>
      <c r="C252" s="46">
        <v>9.55674746826862</v>
      </c>
      <c r="D252" s="46">
        <v>3791.2603016952448</v>
      </c>
      <c r="E252" s="46">
        <v>7263.837977369998</v>
      </c>
      <c r="F252" s="236"/>
      <c r="G252" s="46">
        <v>1419.9782340860165</v>
      </c>
      <c r="H252" s="47">
        <v>358.9343460042914</v>
      </c>
      <c r="I252" s="48">
        <f t="shared" si="86"/>
        <v>13501.209179881329</v>
      </c>
      <c r="J252" s="1"/>
      <c r="K252" s="49" t="s">
        <v>27</v>
      </c>
      <c r="L252" s="50">
        <v>657.64157325751057</v>
      </c>
      <c r="M252" s="50">
        <v>9.55674746826862</v>
      </c>
      <c r="N252" s="50">
        <v>3791.2603016952448</v>
      </c>
      <c r="O252" s="50">
        <v>7263.837977369998</v>
      </c>
      <c r="P252" s="50">
        <v>13.144022690039534</v>
      </c>
      <c r="Q252" s="50">
        <v>1419.9782340860165</v>
      </c>
      <c r="R252" s="51">
        <v>358.9343460042914</v>
      </c>
      <c r="S252" s="52">
        <f t="shared" si="87"/>
        <v>13514.353202571368</v>
      </c>
      <c r="U252" s="96" t="s">
        <v>27</v>
      </c>
      <c r="V252" s="97">
        <v>117.95267036895326</v>
      </c>
      <c r="W252" s="97">
        <v>472.70722011228645</v>
      </c>
      <c r="X252" s="97">
        <v>1419.9782340860165</v>
      </c>
      <c r="Y252" s="97">
        <v>9.55674746826862</v>
      </c>
      <c r="Z252" s="97">
        <v>3790.4281764192388</v>
      </c>
      <c r="AA252" s="97">
        <v>7122.6875441563352</v>
      </c>
      <c r="AB252" s="97">
        <v>13.144022690039534</v>
      </c>
      <c r="AC252" s="98">
        <v>567.89858727023147</v>
      </c>
      <c r="AD252" s="97">
        <v>66.981682776270858</v>
      </c>
      <c r="AE252" s="97">
        <v>50.28810148956557</v>
      </c>
      <c r="AF252" s="97">
        <v>358.9343460042914</v>
      </c>
      <c r="AG252" s="97">
        <v>0.83212527600600861</v>
      </c>
      <c r="AH252" s="97">
        <v>90.862331724097601</v>
      </c>
      <c r="AI252" s="99">
        <f t="shared" si="88"/>
        <v>13514.353202571368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1348.4149458327488</v>
      </c>
      <c r="C253" s="43">
        <v>0</v>
      </c>
      <c r="D253" s="43">
        <v>19.834073597607262</v>
      </c>
      <c r="E253" s="43">
        <v>0</v>
      </c>
      <c r="F253" s="236"/>
      <c r="G253" s="43">
        <v>0</v>
      </c>
      <c r="H253" s="53">
        <v>0</v>
      </c>
      <c r="I253" s="41">
        <f t="shared" si="86"/>
        <v>1368.2490194303562</v>
      </c>
      <c r="J253" s="1"/>
      <c r="K253" s="54" t="s">
        <v>26</v>
      </c>
      <c r="L253" s="43">
        <v>1348.4149458327488</v>
      </c>
      <c r="M253" s="43">
        <v>0</v>
      </c>
      <c r="N253" s="43">
        <v>19.834073597607262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1368.2490194303562</v>
      </c>
      <c r="U253" s="100" t="s">
        <v>26</v>
      </c>
      <c r="V253" s="92">
        <v>1347.4003877611065</v>
      </c>
      <c r="W253" s="92">
        <v>0</v>
      </c>
      <c r="X253" s="92">
        <v>0</v>
      </c>
      <c r="Y253" s="92">
        <v>0</v>
      </c>
      <c r="Z253" s="92">
        <v>19.834073597607262</v>
      </c>
      <c r="AA253" s="92">
        <v>0</v>
      </c>
      <c r="AB253" s="92">
        <v>0</v>
      </c>
      <c r="AC253" s="93">
        <v>1.0145580716425275</v>
      </c>
      <c r="AD253" s="92">
        <v>1.0145580716425275</v>
      </c>
      <c r="AE253" s="92">
        <v>0</v>
      </c>
      <c r="AF253" s="92">
        <v>0</v>
      </c>
      <c r="AG253" s="92">
        <v>0</v>
      </c>
      <c r="AH253" s="92">
        <v>0</v>
      </c>
      <c r="AI253" s="95">
        <f t="shared" si="88"/>
        <v>1368.2490194303564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52.223856180756904</v>
      </c>
      <c r="C254" s="46">
        <v>1.0248215709756239</v>
      </c>
      <c r="D254" s="46">
        <v>1.8689755093780371</v>
      </c>
      <c r="E254" s="46">
        <v>0</v>
      </c>
      <c r="F254" s="236"/>
      <c r="G254" s="46">
        <v>0</v>
      </c>
      <c r="H254" s="47">
        <v>0</v>
      </c>
      <c r="I254" s="48">
        <f t="shared" si="86"/>
        <v>55.117653261110569</v>
      </c>
      <c r="J254" s="1"/>
      <c r="K254" s="49" t="s">
        <v>23</v>
      </c>
      <c r="L254" s="50">
        <v>52.223856180756904</v>
      </c>
      <c r="M254" s="50">
        <v>1.0248215709756239</v>
      </c>
      <c r="N254" s="50">
        <v>1.8689755093780371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55.117653261110569</v>
      </c>
      <c r="U254" s="96" t="s">
        <v>62</v>
      </c>
      <c r="V254" s="97">
        <v>52.223856180756904</v>
      </c>
      <c r="W254" s="97">
        <v>0</v>
      </c>
      <c r="X254" s="97">
        <v>0</v>
      </c>
      <c r="Y254" s="97">
        <v>1.0248215709756239</v>
      </c>
      <c r="Z254" s="97">
        <v>1.8689755093780371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55.117653261110569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1144.0008257003008</v>
      </c>
      <c r="C255" s="43">
        <v>0</v>
      </c>
      <c r="D255" s="43">
        <v>80.324324796983873</v>
      </c>
      <c r="E255" s="43">
        <v>29.278634810438241</v>
      </c>
      <c r="F255" s="236"/>
      <c r="G255" s="43">
        <v>0</v>
      </c>
      <c r="H255" s="53">
        <v>0</v>
      </c>
      <c r="I255" s="41">
        <f t="shared" si="86"/>
        <v>1253.6037853077228</v>
      </c>
      <c r="J255" s="1"/>
      <c r="K255" s="54" t="s">
        <v>24</v>
      </c>
      <c r="L255" s="43">
        <v>1144.0008257003008</v>
      </c>
      <c r="M255" s="43">
        <v>0</v>
      </c>
      <c r="N255" s="43">
        <v>80.324324796983873</v>
      </c>
      <c r="O255" s="43">
        <v>29.278634810438241</v>
      </c>
      <c r="P255" s="43">
        <v>152.08854159019592</v>
      </c>
      <c r="Q255" s="43">
        <v>0</v>
      </c>
      <c r="R255" s="44">
        <v>0</v>
      </c>
      <c r="S255" s="45">
        <f t="shared" si="87"/>
        <v>1405.6923268979187</v>
      </c>
      <c r="U255" s="100" t="s">
        <v>24</v>
      </c>
      <c r="V255" s="92">
        <v>1138.1450987382132</v>
      </c>
      <c r="W255" s="92">
        <v>0</v>
      </c>
      <c r="X255" s="92">
        <v>0</v>
      </c>
      <c r="Y255" s="92">
        <v>0</v>
      </c>
      <c r="Z255" s="92">
        <v>80.296891026205273</v>
      </c>
      <c r="AA255" s="92">
        <v>0</v>
      </c>
      <c r="AB255" s="92">
        <v>152.08854159019592</v>
      </c>
      <c r="AC255" s="93">
        <v>35.161795543304478</v>
      </c>
      <c r="AD255" s="92">
        <v>5.8557269620876475</v>
      </c>
      <c r="AE255" s="92">
        <v>0</v>
      </c>
      <c r="AF255" s="92">
        <v>0</v>
      </c>
      <c r="AG255" s="92">
        <v>2.7433770778597256E-2</v>
      </c>
      <c r="AH255" s="92">
        <v>29.278634810438241</v>
      </c>
      <c r="AI255" s="95">
        <f t="shared" si="88"/>
        <v>1405.6923268979187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2.5977101763811117</v>
      </c>
      <c r="C256" s="46">
        <v>0</v>
      </c>
      <c r="D256" s="46">
        <v>0.64942754409527792</v>
      </c>
      <c r="E256" s="46">
        <v>0</v>
      </c>
      <c r="F256" s="236"/>
      <c r="G256" s="46">
        <v>0</v>
      </c>
      <c r="H256" s="47">
        <v>0</v>
      </c>
      <c r="I256" s="48">
        <f t="shared" si="86"/>
        <v>3.2471377204763896</v>
      </c>
      <c r="J256" s="1"/>
      <c r="K256" s="49" t="s">
        <v>22</v>
      </c>
      <c r="L256" s="50">
        <v>2.5977101763811117</v>
      </c>
      <c r="M256" s="50">
        <v>0</v>
      </c>
      <c r="N256" s="50">
        <v>0.64942754409527792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3.2471377204763896</v>
      </c>
      <c r="U256" s="96" t="s">
        <v>63</v>
      </c>
      <c r="V256" s="97">
        <v>2.5977101763811117</v>
      </c>
      <c r="W256" s="97">
        <v>0</v>
      </c>
      <c r="X256" s="97">
        <v>0</v>
      </c>
      <c r="Y256" s="97">
        <v>0</v>
      </c>
      <c r="Z256" s="97">
        <v>0.64942754409527792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3.2471377204763896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103.508154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103.508154</v>
      </c>
      <c r="J257" s="1"/>
      <c r="K257" s="55" t="s">
        <v>66</v>
      </c>
      <c r="L257" s="43">
        <v>103.508154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103.508154</v>
      </c>
      <c r="U257" s="101" t="s">
        <v>64</v>
      </c>
      <c r="V257" s="92">
        <v>103.508154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</v>
      </c>
      <c r="AD257" s="94">
        <v>0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103.508154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103.508154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103.508154</v>
      </c>
      <c r="J258" s="1"/>
      <c r="K258" s="59" t="s">
        <v>25</v>
      </c>
      <c r="L258" s="60">
        <v>103.508154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103.508154</v>
      </c>
      <c r="U258" s="102" t="s">
        <v>68</v>
      </c>
      <c r="V258" s="103">
        <v>103.508154</v>
      </c>
      <c r="W258" s="103">
        <v>0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</v>
      </c>
      <c r="AD258" s="103">
        <v>0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103.508154</v>
      </c>
      <c r="AJ258" t="str">
        <f>IF(ABS(S258-AI258)&gt;0.2,S258-AI258,"")</f>
        <v/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10346.138406635651</v>
      </c>
      <c r="C262" s="75">
        <f t="shared" ref="C262:H262" si="90">SUM(C241:C257)</f>
        <v>201.30014564996901</v>
      </c>
      <c r="D262" s="75">
        <f t="shared" si="90"/>
        <v>6713.2611782215818</v>
      </c>
      <c r="E262" s="75">
        <f t="shared" si="90"/>
        <v>8060.8626261611971</v>
      </c>
      <c r="F262" s="75">
        <f t="shared" si="90"/>
        <v>0</v>
      </c>
      <c r="G262" s="75">
        <f t="shared" si="90"/>
        <v>1419.9782340860165</v>
      </c>
      <c r="H262" s="76">
        <f t="shared" si="90"/>
        <v>358.9343460042914</v>
      </c>
      <c r="I262" s="41">
        <f t="shared" si="86"/>
        <v>27100.47493675871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10346.138406635651</v>
      </c>
      <c r="M262" s="75">
        <f t="shared" ref="M262:R262" si="91">SUM(M241:M257)</f>
        <v>201.30014564996901</v>
      </c>
      <c r="N262" s="75">
        <f t="shared" si="91"/>
        <v>6713.2611782215818</v>
      </c>
      <c r="O262" s="75">
        <f t="shared" si="91"/>
        <v>8060.8626261611971</v>
      </c>
      <c r="P262" s="75">
        <f t="shared" si="91"/>
        <v>3067.7670172721332</v>
      </c>
      <c r="Q262" s="75">
        <f t="shared" si="91"/>
        <v>1419.9782340860165</v>
      </c>
      <c r="R262" s="76">
        <f t="shared" si="91"/>
        <v>358.9343460042914</v>
      </c>
      <c r="S262" s="78">
        <f t="shared" si="87"/>
        <v>30168.241954030844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9716.9505892954621</v>
      </c>
      <c r="W262" s="111">
        <f t="shared" ref="W262:AH262" si="92">SUM(W241:W257)</f>
        <v>472.70722011228645</v>
      </c>
      <c r="X262" s="111">
        <f t="shared" si="92"/>
        <v>1419.9782340860165</v>
      </c>
      <c r="Y262" s="111">
        <f t="shared" si="92"/>
        <v>201.30014564996901</v>
      </c>
      <c r="Z262" s="111">
        <f t="shared" si="92"/>
        <v>6712.1686217636943</v>
      </c>
      <c r="AA262" s="111">
        <f t="shared" si="92"/>
        <v>7189.4468524876056</v>
      </c>
      <c r="AB262" s="111">
        <f t="shared" si="92"/>
        <v>3067.7670172721332</v>
      </c>
      <c r="AC262" s="111">
        <f t="shared" si="92"/>
        <v>1387.9232733636736</v>
      </c>
      <c r="AD262" s="112">
        <f t="shared" si="92"/>
        <v>156.48059722790279</v>
      </c>
      <c r="AE262" s="112">
        <f t="shared" si="92"/>
        <v>227.88961955710323</v>
      </c>
      <c r="AF262" s="112">
        <f t="shared" si="92"/>
        <v>358.9343460042914</v>
      </c>
      <c r="AG262" s="112">
        <f t="shared" si="92"/>
        <v>1.0925564578875031</v>
      </c>
      <c r="AH262" s="112">
        <f t="shared" si="92"/>
        <v>643.5261541164889</v>
      </c>
      <c r="AI262" s="113">
        <f t="shared" si="88"/>
        <v>30168.241954030844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0.38176963432483213</v>
      </c>
      <c r="C263" s="114">
        <f t="shared" ref="C263:I263" si="93">C262/$I262</f>
        <v>7.4279194781538046E-3</v>
      </c>
      <c r="D263" s="114">
        <f t="shared" si="93"/>
        <v>0.24771747336117003</v>
      </c>
      <c r="E263" s="114">
        <f t="shared" si="93"/>
        <v>0.29744359259282038</v>
      </c>
      <c r="F263" s="114">
        <f t="shared" si="93"/>
        <v>0</v>
      </c>
      <c r="G263" s="114">
        <f t="shared" si="93"/>
        <v>5.2396802543116232E-2</v>
      </c>
      <c r="H263" s="115">
        <f t="shared" si="93"/>
        <v>1.3244577699907311E-2</v>
      </c>
      <c r="I263" s="116">
        <f t="shared" si="93"/>
        <v>1</v>
      </c>
      <c r="J263"/>
      <c r="K263" s="81" t="s">
        <v>87</v>
      </c>
      <c r="L263" s="82">
        <f>L262/$S262</f>
        <v>0.34294800546881987</v>
      </c>
      <c r="M263" s="82">
        <f t="shared" ref="M263:S263" si="94">M262/$S262</f>
        <v>6.6725845661375323E-3</v>
      </c>
      <c r="N263" s="82">
        <f t="shared" si="94"/>
        <v>0.22252742431763109</v>
      </c>
      <c r="O263" s="82">
        <f t="shared" si="94"/>
        <v>0.26719696290039097</v>
      </c>
      <c r="P263" s="82">
        <f t="shared" si="94"/>
        <v>0.10168862414809167</v>
      </c>
      <c r="Q263" s="82">
        <f t="shared" si="94"/>
        <v>4.7068643782747513E-2</v>
      </c>
      <c r="R263" s="83">
        <f t="shared" si="94"/>
        <v>1.1897754816181239E-2</v>
      </c>
      <c r="S263" s="84">
        <f t="shared" si="94"/>
        <v>1</v>
      </c>
      <c r="U263" s="117" t="s">
        <v>87</v>
      </c>
      <c r="V263" s="118">
        <f>V262/$I262</f>
        <v>0.35855277857568185</v>
      </c>
      <c r="W263" s="118">
        <f t="shared" ref="W263:AC263" si="95">W262/$I262</f>
        <v>1.7442765162433108E-2</v>
      </c>
      <c r="X263" s="118">
        <f t="shared" si="95"/>
        <v>5.2396802543116232E-2</v>
      </c>
      <c r="Y263" s="118">
        <f t="shared" si="95"/>
        <v>7.4279194781538046E-3</v>
      </c>
      <c r="Z263" s="118">
        <f t="shared" si="95"/>
        <v>0.24767715833125128</v>
      </c>
      <c r="AA263" s="118">
        <f t="shared" si="95"/>
        <v>0.26528859251599091</v>
      </c>
      <c r="AB263" s="118">
        <f t="shared" si="95"/>
        <v>0.11319975109037873</v>
      </c>
      <c r="AC263" s="118">
        <f t="shared" si="95"/>
        <v>5.12139833933727E-2</v>
      </c>
      <c r="AD263" s="118">
        <f t="shared" ref="AD263:AH263" si="96">AD262/$AI262</f>
        <v>5.1869312592474444E-3</v>
      </c>
      <c r="AE263" s="118">
        <f t="shared" si="96"/>
        <v>7.5539575658519409E-3</v>
      </c>
      <c r="AF263" s="118">
        <f t="shared" si="96"/>
        <v>1.1897754816181239E-2</v>
      </c>
      <c r="AG263" s="118">
        <f t="shared" si="96"/>
        <v>3.6215449993814582E-5</v>
      </c>
      <c r="AH263" s="118">
        <f t="shared" si="96"/>
        <v>2.133124479368298E-2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0.17707563572333188</v>
      </c>
      <c r="C267" s="39">
        <v>0</v>
      </c>
      <c r="D267" s="39">
        <v>1.3640554465332872E-3</v>
      </c>
      <c r="E267" s="39">
        <v>0</v>
      </c>
      <c r="F267" s="235"/>
      <c r="G267" s="39">
        <v>0</v>
      </c>
      <c r="H267" s="40">
        <v>0</v>
      </c>
      <c r="I267" s="41">
        <f>SUM(B267:H267)</f>
        <v>0.17843969116986516</v>
      </c>
      <c r="J267" s="1"/>
      <c r="K267" s="88" t="s">
        <v>7</v>
      </c>
      <c r="L267" s="39">
        <v>0.17707563572333188</v>
      </c>
      <c r="M267" s="39">
        <v>0</v>
      </c>
      <c r="N267" s="39">
        <v>1.3640554465332872E-3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0.17843969116986516</v>
      </c>
      <c r="U267" s="91" t="s">
        <v>7</v>
      </c>
      <c r="V267" s="92">
        <v>0.17707563572333188</v>
      </c>
      <c r="W267" s="92">
        <v>0</v>
      </c>
      <c r="X267" s="92">
        <v>0</v>
      </c>
      <c r="Y267" s="92">
        <v>0</v>
      </c>
      <c r="Z267" s="92">
        <v>1.3640554465332872E-3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0.17843969116986516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97"/>
        <v>0</v>
      </c>
      <c r="J269" s="1"/>
      <c r="K269" s="54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0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0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0.85841469924478608</v>
      </c>
      <c r="C271" s="43">
        <v>4.6506777419801777</v>
      </c>
      <c r="D271" s="43">
        <v>1.6704022728834143</v>
      </c>
      <c r="E271" s="43">
        <v>183.05555928730891</v>
      </c>
      <c r="F271" s="236"/>
      <c r="G271" s="43">
        <v>0</v>
      </c>
      <c r="H271" s="53">
        <v>0</v>
      </c>
      <c r="I271" s="41">
        <f t="shared" si="97"/>
        <v>190.2350540014173</v>
      </c>
      <c r="J271" s="1"/>
      <c r="K271" s="54" t="s">
        <v>16</v>
      </c>
      <c r="L271" s="43">
        <v>0.85841469924478608</v>
      </c>
      <c r="M271" s="43">
        <v>4.6506777419801777</v>
      </c>
      <c r="N271" s="43">
        <v>1.6704022728834143</v>
      </c>
      <c r="O271" s="43">
        <v>183.05555928730891</v>
      </c>
      <c r="P271" s="43">
        <v>0</v>
      </c>
      <c r="Q271" s="43">
        <v>0</v>
      </c>
      <c r="R271" s="44">
        <v>0</v>
      </c>
      <c r="S271" s="45">
        <f t="shared" si="98"/>
        <v>190.2350540014173</v>
      </c>
      <c r="U271" s="100" t="s">
        <v>16</v>
      </c>
      <c r="V271" s="92">
        <v>0.85841469924478608</v>
      </c>
      <c r="W271" s="92">
        <v>0</v>
      </c>
      <c r="X271" s="92">
        <v>0</v>
      </c>
      <c r="Y271" s="92">
        <v>4.6506777419801777</v>
      </c>
      <c r="Z271" s="92">
        <v>1.6704022728834143</v>
      </c>
      <c r="AA271" s="92">
        <v>183.05555928730891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190.2350540014173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26.124687749856111</v>
      </c>
      <c r="C272" s="46">
        <v>0.8003128367342931</v>
      </c>
      <c r="D272" s="46">
        <v>19.387103284811285</v>
      </c>
      <c r="E272" s="46">
        <v>9.9128455091925805</v>
      </c>
      <c r="F272" s="236"/>
      <c r="G272" s="46">
        <v>0</v>
      </c>
      <c r="H272" s="47">
        <v>0</v>
      </c>
      <c r="I272" s="48">
        <f t="shared" si="97"/>
        <v>56.224949380594268</v>
      </c>
      <c r="J272" s="1"/>
      <c r="K272" s="49" t="s">
        <v>15</v>
      </c>
      <c r="L272" s="50">
        <v>26.124687749856111</v>
      </c>
      <c r="M272" s="50">
        <v>0.8003128367342931</v>
      </c>
      <c r="N272" s="50">
        <v>19.387103284811285</v>
      </c>
      <c r="O272" s="50">
        <v>9.9128455091925805</v>
      </c>
      <c r="P272" s="50">
        <v>0</v>
      </c>
      <c r="Q272" s="50">
        <v>0</v>
      </c>
      <c r="R272" s="51">
        <v>0</v>
      </c>
      <c r="S272" s="52">
        <f t="shared" si="98"/>
        <v>56.224949380594268</v>
      </c>
      <c r="U272" s="96" t="s">
        <v>59</v>
      </c>
      <c r="V272" s="97">
        <v>25.206857328856337</v>
      </c>
      <c r="W272" s="97">
        <v>0</v>
      </c>
      <c r="X272" s="97">
        <v>0</v>
      </c>
      <c r="Y272" s="97">
        <v>0.8003128367342931</v>
      </c>
      <c r="Z272" s="97">
        <v>15.152279534130182</v>
      </c>
      <c r="AA272" s="97">
        <v>9.9128455091925805</v>
      </c>
      <c r="AB272" s="97">
        <v>0</v>
      </c>
      <c r="AC272" s="98">
        <v>5.1526541716808776</v>
      </c>
      <c r="AD272" s="97">
        <v>0.91783042099977408</v>
      </c>
      <c r="AE272" s="97">
        <v>0</v>
      </c>
      <c r="AF272" s="97">
        <v>0</v>
      </c>
      <c r="AG272" s="97">
        <v>4.2348237506811035</v>
      </c>
      <c r="AH272" s="97">
        <v>0</v>
      </c>
      <c r="AI272" s="99">
        <f t="shared" si="99"/>
        <v>56.224949380594268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168.08204903986177</v>
      </c>
      <c r="F273" s="236"/>
      <c r="G273" s="43">
        <v>0</v>
      </c>
      <c r="H273" s="53">
        <v>0</v>
      </c>
      <c r="I273" s="41">
        <f t="shared" si="97"/>
        <v>168.08204903986177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168.08204903986177</v>
      </c>
      <c r="P273" s="43">
        <v>2306.7229787234701</v>
      </c>
      <c r="Q273" s="43">
        <v>0</v>
      </c>
      <c r="R273" s="44">
        <v>0</v>
      </c>
      <c r="S273" s="45">
        <f t="shared" si="98"/>
        <v>2474.805027763332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40.382015452600442</v>
      </c>
      <c r="AB273" s="92">
        <v>2306.7229787234701</v>
      </c>
      <c r="AC273" s="93">
        <v>127.70003358726136</v>
      </c>
      <c r="AD273" s="92">
        <v>0</v>
      </c>
      <c r="AE273" s="92">
        <v>0</v>
      </c>
      <c r="AF273" s="92">
        <v>0</v>
      </c>
      <c r="AG273" s="92">
        <v>0</v>
      </c>
      <c r="AH273" s="92">
        <v>127.70003358726136</v>
      </c>
      <c r="AI273" s="95">
        <f t="shared" si="99"/>
        <v>2474.805027763332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2.681676107373478E-2</v>
      </c>
      <c r="F274" s="236"/>
      <c r="G274" s="46">
        <v>0</v>
      </c>
      <c r="H274" s="47">
        <v>0</v>
      </c>
      <c r="I274" s="48">
        <f t="shared" si="97"/>
        <v>2.681676107373478E-2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2.681676107373478E-2</v>
      </c>
      <c r="P274" s="50">
        <v>1.5339884662510173</v>
      </c>
      <c r="Q274" s="50">
        <v>0</v>
      </c>
      <c r="R274" s="51">
        <v>0</v>
      </c>
      <c r="S274" s="52">
        <f t="shared" si="98"/>
        <v>1.5608052273247521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3.4891240851681717E-3</v>
      </c>
      <c r="AB274" s="97">
        <v>1.5339884662510173</v>
      </c>
      <c r="AC274" s="98">
        <v>2.3327636988566609E-2</v>
      </c>
      <c r="AD274" s="97">
        <v>0</v>
      </c>
      <c r="AE274" s="97">
        <v>0</v>
      </c>
      <c r="AF274" s="97">
        <v>0</v>
      </c>
      <c r="AG274" s="97">
        <v>0</v>
      </c>
      <c r="AH274" s="97">
        <v>2.3327636988566609E-2</v>
      </c>
      <c r="AI274" s="99">
        <f t="shared" si="99"/>
        <v>1.5608052273247521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3.5868593935011003E-2</v>
      </c>
      <c r="C276" s="46">
        <v>0</v>
      </c>
      <c r="D276" s="46">
        <v>38.719520345242685</v>
      </c>
      <c r="E276" s="46">
        <v>3.4605375962259348</v>
      </c>
      <c r="F276" s="236"/>
      <c r="G276" s="46">
        <v>0</v>
      </c>
      <c r="H276" s="47">
        <v>0</v>
      </c>
      <c r="I276" s="48">
        <f t="shared" si="97"/>
        <v>42.215926535403632</v>
      </c>
      <c r="J276" s="1"/>
      <c r="K276" s="49" t="s">
        <v>17</v>
      </c>
      <c r="L276" s="50">
        <v>3.5868593935011003E-2</v>
      </c>
      <c r="M276" s="50">
        <v>0</v>
      </c>
      <c r="N276" s="50">
        <v>38.719520345242685</v>
      </c>
      <c r="O276" s="50">
        <v>3.4605375962259348</v>
      </c>
      <c r="P276" s="50">
        <v>14.686461818181785</v>
      </c>
      <c r="Q276" s="50">
        <v>0</v>
      </c>
      <c r="R276" s="51">
        <v>0</v>
      </c>
      <c r="S276" s="52">
        <f t="shared" si="98"/>
        <v>56.902388353585415</v>
      </c>
      <c r="U276" s="96" t="s">
        <v>17</v>
      </c>
      <c r="V276" s="97">
        <v>3.5868593935011003E-2</v>
      </c>
      <c r="W276" s="97">
        <v>0</v>
      </c>
      <c r="X276" s="97">
        <v>0</v>
      </c>
      <c r="Y276" s="97">
        <v>0</v>
      </c>
      <c r="Z276" s="97">
        <v>38.719520345242685</v>
      </c>
      <c r="AA276" s="97">
        <v>0</v>
      </c>
      <c r="AB276" s="97">
        <v>14.686461818181785</v>
      </c>
      <c r="AC276" s="98">
        <v>3.4605375962259348</v>
      </c>
      <c r="AD276" s="97">
        <v>0</v>
      </c>
      <c r="AE276" s="97">
        <v>0</v>
      </c>
      <c r="AF276" s="97">
        <v>0</v>
      </c>
      <c r="AG276" s="97">
        <v>0</v>
      </c>
      <c r="AH276" s="97">
        <v>3.4605375962259348</v>
      </c>
      <c r="AI276" s="99">
        <f t="shared" si="99"/>
        <v>56.902388353585415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52.879586383471867</v>
      </c>
      <c r="C277" s="43">
        <v>1850.8508480770647</v>
      </c>
      <c r="D277" s="43">
        <v>120.74806142385252</v>
      </c>
      <c r="E277" s="43">
        <v>141.73936029476437</v>
      </c>
      <c r="F277" s="236"/>
      <c r="G277" s="43">
        <v>0</v>
      </c>
      <c r="H277" s="53">
        <v>0</v>
      </c>
      <c r="I277" s="41">
        <f t="shared" si="97"/>
        <v>2166.2178561791534</v>
      </c>
      <c r="J277" s="1"/>
      <c r="K277" s="54" t="s">
        <v>19</v>
      </c>
      <c r="L277" s="43">
        <v>52.879586383471867</v>
      </c>
      <c r="M277" s="43">
        <v>1850.8508480770647</v>
      </c>
      <c r="N277" s="43">
        <v>120.74806142385252</v>
      </c>
      <c r="O277" s="43">
        <v>141.73936029476437</v>
      </c>
      <c r="P277" s="43">
        <v>0</v>
      </c>
      <c r="Q277" s="43">
        <v>0</v>
      </c>
      <c r="R277" s="44">
        <v>0</v>
      </c>
      <c r="S277" s="45">
        <f t="shared" si="98"/>
        <v>2166.2178561791534</v>
      </c>
      <c r="U277" s="100" t="s">
        <v>89</v>
      </c>
      <c r="V277" s="92">
        <v>52.877484045654946</v>
      </c>
      <c r="W277" s="92">
        <v>0</v>
      </c>
      <c r="X277" s="92">
        <v>0</v>
      </c>
      <c r="Y277" s="92">
        <v>1850.8508480770647</v>
      </c>
      <c r="Z277" s="92">
        <v>5.6190234001669737</v>
      </c>
      <c r="AA277" s="92">
        <v>0</v>
      </c>
      <c r="AB277" s="92">
        <v>0</v>
      </c>
      <c r="AC277" s="93">
        <v>256.87050065626687</v>
      </c>
      <c r="AD277" s="92">
        <v>2.102337816917771E-3</v>
      </c>
      <c r="AE277" s="92">
        <v>0</v>
      </c>
      <c r="AF277" s="92">
        <v>0</v>
      </c>
      <c r="AG277" s="92">
        <v>115.12903802368554</v>
      </c>
      <c r="AH277" s="92">
        <v>141.73936029476437</v>
      </c>
      <c r="AI277" s="95">
        <f t="shared" si="99"/>
        <v>2166.2178561791534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49.971836067313831</v>
      </c>
      <c r="C278" s="46">
        <v>1.6489854459622846</v>
      </c>
      <c r="D278" s="46">
        <v>866.01527432586181</v>
      </c>
      <c r="E278" s="46">
        <v>3161.1368133984106</v>
      </c>
      <c r="F278" s="236"/>
      <c r="G278" s="46">
        <v>49.932542999928998</v>
      </c>
      <c r="H278" s="47">
        <v>0</v>
      </c>
      <c r="I278" s="48">
        <f t="shared" si="97"/>
        <v>4128.7054522374774</v>
      </c>
      <c r="J278" s="1"/>
      <c r="K278" s="49" t="s">
        <v>27</v>
      </c>
      <c r="L278" s="50">
        <v>49.971836067313831</v>
      </c>
      <c r="M278" s="50">
        <v>1.6489854459622846</v>
      </c>
      <c r="N278" s="50">
        <v>866.01527432586181</v>
      </c>
      <c r="O278" s="50">
        <v>3161.1368133984106</v>
      </c>
      <c r="P278" s="50">
        <v>0</v>
      </c>
      <c r="Q278" s="50">
        <v>49.932542999928998</v>
      </c>
      <c r="R278" s="51">
        <v>0</v>
      </c>
      <c r="S278" s="52">
        <f t="shared" si="98"/>
        <v>4128.7054522374774</v>
      </c>
      <c r="U278" s="96" t="s">
        <v>27</v>
      </c>
      <c r="V278" s="97">
        <v>27.308382511414742</v>
      </c>
      <c r="W278" s="97">
        <v>22.133307383012923</v>
      </c>
      <c r="X278" s="97">
        <v>49.932542999928998</v>
      </c>
      <c r="Y278" s="97">
        <v>1.6489854459622846</v>
      </c>
      <c r="Z278" s="97">
        <v>865.64070588202344</v>
      </c>
      <c r="AA278" s="97">
        <v>3160.2510488618177</v>
      </c>
      <c r="AB278" s="97">
        <v>0</v>
      </c>
      <c r="AC278" s="98">
        <v>1.790479153317438</v>
      </c>
      <c r="AD278" s="97">
        <v>0.5301461728861655</v>
      </c>
      <c r="AE278" s="97">
        <v>0.37456844383834226</v>
      </c>
      <c r="AF278" s="97">
        <v>0</v>
      </c>
      <c r="AG278" s="97">
        <v>0.37456844383834226</v>
      </c>
      <c r="AH278" s="97">
        <v>0.51119609275458788</v>
      </c>
      <c r="AI278" s="99">
        <f t="shared" si="99"/>
        <v>4128.7054522374774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14.305921881173633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14.305921881173633</v>
      </c>
      <c r="J279" s="1"/>
      <c r="K279" s="54" t="s">
        <v>26</v>
      </c>
      <c r="L279" s="43">
        <v>14.305921881173633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14.305921881173633</v>
      </c>
      <c r="U279" s="100" t="s">
        <v>26</v>
      </c>
      <c r="V279" s="92">
        <v>14.305921881173633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14.305921881173633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0</v>
      </c>
      <c r="J280" s="1"/>
      <c r="K280" s="49" t="s">
        <v>23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0</v>
      </c>
      <c r="U280" s="96" t="s">
        <v>62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0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44.578797944342888</v>
      </c>
      <c r="C281" s="43">
        <v>0</v>
      </c>
      <c r="D281" s="43">
        <v>0</v>
      </c>
      <c r="E281" s="43">
        <v>0</v>
      </c>
      <c r="F281" s="236"/>
      <c r="G281" s="43">
        <v>0</v>
      </c>
      <c r="H281" s="53">
        <v>0</v>
      </c>
      <c r="I281" s="41">
        <f t="shared" si="97"/>
        <v>44.578797944342888</v>
      </c>
      <c r="J281" s="1"/>
      <c r="K281" s="54" t="s">
        <v>24</v>
      </c>
      <c r="L281" s="43">
        <v>44.578797944342888</v>
      </c>
      <c r="M281" s="43">
        <v>0</v>
      </c>
      <c r="N281" s="43">
        <v>0</v>
      </c>
      <c r="O281" s="43">
        <v>0</v>
      </c>
      <c r="P281" s="43">
        <v>135.80691691559292</v>
      </c>
      <c r="Q281" s="43">
        <v>0</v>
      </c>
      <c r="R281" s="44">
        <v>0</v>
      </c>
      <c r="S281" s="45">
        <f t="shared" si="98"/>
        <v>180.3857148599358</v>
      </c>
      <c r="U281" s="100" t="s">
        <v>24</v>
      </c>
      <c r="V281" s="92">
        <v>39.826651664544215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135.80691691559292</v>
      </c>
      <c r="AC281" s="93">
        <v>4.7521462797986711</v>
      </c>
      <c r="AD281" s="92">
        <v>4.7521462797986711</v>
      </c>
      <c r="AE281" s="92">
        <v>0</v>
      </c>
      <c r="AF281" s="92">
        <v>0</v>
      </c>
      <c r="AG281" s="92">
        <v>0</v>
      </c>
      <c r="AH281" s="92">
        <v>0</v>
      </c>
      <c r="AI281" s="95">
        <f t="shared" si="99"/>
        <v>180.3857148599358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188.93218895506146</v>
      </c>
      <c r="C288" s="75">
        <f t="shared" ref="C288:H288" si="101">SUM(C267:C283)</f>
        <v>1857.9508241017415</v>
      </c>
      <c r="D288" s="75">
        <f t="shared" si="101"/>
        <v>1046.5417257080983</v>
      </c>
      <c r="E288" s="75">
        <f t="shared" si="101"/>
        <v>3667.413981886838</v>
      </c>
      <c r="F288" s="75">
        <f t="shared" si="101"/>
        <v>0</v>
      </c>
      <c r="G288" s="75">
        <f t="shared" si="101"/>
        <v>49.932542999928998</v>
      </c>
      <c r="H288" s="76">
        <f t="shared" si="101"/>
        <v>0</v>
      </c>
      <c r="I288" s="41">
        <f t="shared" si="97"/>
        <v>6810.7712636516681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188.93218895506146</v>
      </c>
      <c r="M288" s="75">
        <f t="shared" ref="M288:R288" si="102">SUM(M267:M283)</f>
        <v>1857.9508241017415</v>
      </c>
      <c r="N288" s="75">
        <f t="shared" si="102"/>
        <v>1046.5417257080983</v>
      </c>
      <c r="O288" s="75">
        <f t="shared" si="102"/>
        <v>3667.413981886838</v>
      </c>
      <c r="P288" s="75">
        <f t="shared" si="102"/>
        <v>2458.7503459234958</v>
      </c>
      <c r="Q288" s="75">
        <f t="shared" si="102"/>
        <v>49.932542999928998</v>
      </c>
      <c r="R288" s="76">
        <f t="shared" si="102"/>
        <v>0</v>
      </c>
      <c r="S288" s="78">
        <f t="shared" si="98"/>
        <v>9269.5216095751639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160.596656360547</v>
      </c>
      <c r="W288" s="111">
        <f t="shared" ref="W288:AH288" si="103">SUM(W267:W283)</f>
        <v>22.133307383012923</v>
      </c>
      <c r="X288" s="111">
        <f t="shared" si="103"/>
        <v>49.932542999928998</v>
      </c>
      <c r="Y288" s="111">
        <f t="shared" si="103"/>
        <v>1857.9508241017415</v>
      </c>
      <c r="Z288" s="111">
        <f t="shared" si="103"/>
        <v>926.80329548989323</v>
      </c>
      <c r="AA288" s="111">
        <f t="shared" si="103"/>
        <v>3393.6049582350047</v>
      </c>
      <c r="AB288" s="111">
        <f t="shared" si="103"/>
        <v>2458.7503459234958</v>
      </c>
      <c r="AC288" s="111">
        <f t="shared" si="103"/>
        <v>399.7496790815398</v>
      </c>
      <c r="AD288" s="112">
        <f t="shared" si="103"/>
        <v>6.2022252115015286</v>
      </c>
      <c r="AE288" s="112">
        <f t="shared" si="103"/>
        <v>0.37456844383834226</v>
      </c>
      <c r="AF288" s="112">
        <f t="shared" si="103"/>
        <v>0</v>
      </c>
      <c r="AG288" s="112">
        <f t="shared" si="103"/>
        <v>119.73843021820498</v>
      </c>
      <c r="AH288" s="112">
        <f t="shared" si="103"/>
        <v>273.4344552079948</v>
      </c>
      <c r="AI288" s="113">
        <f t="shared" si="99"/>
        <v>9269.5216095751639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2.7740204690674553E-2</v>
      </c>
      <c r="C289" s="114">
        <f t="shared" ref="C289:I289" si="104">C288/$I288</f>
        <v>0.27279595102795762</v>
      </c>
      <c r="D289" s="114">
        <f t="shared" si="104"/>
        <v>0.15365979640123514</v>
      </c>
      <c r="E289" s="114">
        <f t="shared" si="104"/>
        <v>0.53847263986964589</v>
      </c>
      <c r="F289" s="114">
        <f t="shared" si="104"/>
        <v>0</v>
      </c>
      <c r="G289" s="114">
        <f t="shared" si="104"/>
        <v>7.3314080104867783E-3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2.0382086251344366E-2</v>
      </c>
      <c r="M289" s="82">
        <f t="shared" ref="M289:S289" si="105">M288/$S288</f>
        <v>0.20043653840587941</v>
      </c>
      <c r="N289" s="82">
        <f t="shared" si="105"/>
        <v>0.11290137396379217</v>
      </c>
      <c r="O289" s="82">
        <f t="shared" si="105"/>
        <v>0.39564220640022013</v>
      </c>
      <c r="P289" s="82">
        <f t="shared" si="105"/>
        <v>0.26525105064577159</v>
      </c>
      <c r="Q289" s="82">
        <f t="shared" si="105"/>
        <v>5.3867443329923348E-3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2.3579804715749827E-2</v>
      </c>
      <c r="W289" s="118">
        <f t="shared" ref="W289:AC289" si="106">W288/$I288</f>
        <v>3.2497505093345203E-3</v>
      </c>
      <c r="X289" s="118">
        <f t="shared" si="106"/>
        <v>7.3314080104867783E-3</v>
      </c>
      <c r="Y289" s="118">
        <f t="shared" si="106"/>
        <v>0.27279595102795762</v>
      </c>
      <c r="Z289" s="118">
        <f t="shared" si="106"/>
        <v>0.13607905178612292</v>
      </c>
      <c r="AA289" s="118">
        <f t="shared" si="106"/>
        <v>0.49827028788153532</v>
      </c>
      <c r="AB289" s="118">
        <f t="shared" si="106"/>
        <v>0.36100909144395643</v>
      </c>
      <c r="AC289" s="118">
        <f t="shared" si="106"/>
        <v>5.8693746068813023E-2</v>
      </c>
      <c r="AD289" s="118">
        <f t="shared" ref="AD289:AH289" si="107">AD288/$AI288</f>
        <v>6.6909873807239402E-4</v>
      </c>
      <c r="AE289" s="118">
        <f t="shared" si="107"/>
        <v>4.0408605709643443E-5</v>
      </c>
      <c r="AF289" s="118">
        <f t="shared" si="107"/>
        <v>0</v>
      </c>
      <c r="AG289" s="118">
        <f t="shared" si="107"/>
        <v>1.2917433634818698E-2</v>
      </c>
      <c r="AH289" s="118">
        <f t="shared" si="107"/>
        <v>2.9498227279123494E-2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8.1044228720697156</v>
      </c>
      <c r="E293" s="39">
        <v>0</v>
      </c>
      <c r="F293" s="235"/>
      <c r="G293" s="39">
        <v>0</v>
      </c>
      <c r="H293" s="40">
        <v>0</v>
      </c>
      <c r="I293" s="41">
        <f>SUM(B293:H293)</f>
        <v>8.1044228720697156</v>
      </c>
      <c r="J293" s="1"/>
      <c r="K293" s="88" t="s">
        <v>7</v>
      </c>
      <c r="L293" s="39">
        <v>0</v>
      </c>
      <c r="M293" s="39">
        <v>0</v>
      </c>
      <c r="N293" s="39">
        <v>8.1044228720697156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8.1044228720697156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8.1044228720697156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8.1044228720697156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3.0677267589004509E-2</v>
      </c>
      <c r="C295" s="43">
        <v>0</v>
      </c>
      <c r="D295" s="43">
        <v>153.35566067743355</v>
      </c>
      <c r="E295" s="43">
        <v>0</v>
      </c>
      <c r="F295" s="236"/>
      <c r="G295" s="43">
        <v>0</v>
      </c>
      <c r="H295" s="53">
        <v>0</v>
      </c>
      <c r="I295" s="41">
        <f t="shared" si="108"/>
        <v>153.38633794502255</v>
      </c>
      <c r="J295" s="1"/>
      <c r="K295" s="54" t="s">
        <v>10</v>
      </c>
      <c r="L295" s="43">
        <v>3.0677267589004509E-2</v>
      </c>
      <c r="M295" s="43">
        <v>0</v>
      </c>
      <c r="N295" s="43">
        <v>153.35566067743355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153.38633794502255</v>
      </c>
      <c r="U295" s="100" t="s">
        <v>10</v>
      </c>
      <c r="V295" s="92">
        <v>3.0677267589004509E-2</v>
      </c>
      <c r="W295" s="92">
        <v>0</v>
      </c>
      <c r="X295" s="92">
        <v>0</v>
      </c>
      <c r="Y295" s="92">
        <v>0</v>
      </c>
      <c r="Z295" s="92">
        <v>153.35566067743355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153.38633794502255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146.94311124568662</v>
      </c>
      <c r="C297" s="43">
        <v>1014.0533723443612</v>
      </c>
      <c r="D297" s="43">
        <v>166.43041037808925</v>
      </c>
      <c r="E297" s="43">
        <v>2.920074060129477</v>
      </c>
      <c r="F297" s="236"/>
      <c r="G297" s="43">
        <v>0</v>
      </c>
      <c r="H297" s="53">
        <v>0</v>
      </c>
      <c r="I297" s="41">
        <f t="shared" si="108"/>
        <v>1330.3469680282665</v>
      </c>
      <c r="J297" s="1"/>
      <c r="K297" s="54" t="s">
        <v>16</v>
      </c>
      <c r="L297" s="43">
        <v>146.94311124568662</v>
      </c>
      <c r="M297" s="43">
        <v>1014.0533723443612</v>
      </c>
      <c r="N297" s="43">
        <v>166.43041037808925</v>
      </c>
      <c r="O297" s="43">
        <v>2.920074060129477</v>
      </c>
      <c r="P297" s="43">
        <v>0</v>
      </c>
      <c r="Q297" s="43">
        <v>0</v>
      </c>
      <c r="R297" s="44">
        <v>0</v>
      </c>
      <c r="S297" s="45">
        <f t="shared" si="109"/>
        <v>1330.3469680282665</v>
      </c>
      <c r="U297" s="100" t="s">
        <v>16</v>
      </c>
      <c r="V297" s="92">
        <v>146.84426091262861</v>
      </c>
      <c r="W297" s="92">
        <v>0</v>
      </c>
      <c r="X297" s="92">
        <v>0</v>
      </c>
      <c r="Y297" s="92">
        <v>1014.0533723443612</v>
      </c>
      <c r="Z297" s="92">
        <v>165.62361610210246</v>
      </c>
      <c r="AA297" s="92">
        <v>2.920074060129477</v>
      </c>
      <c r="AB297" s="92">
        <v>0</v>
      </c>
      <c r="AC297" s="93">
        <v>0.90564460904481259</v>
      </c>
      <c r="AD297" s="94">
        <v>9.8850333058014717E-2</v>
      </c>
      <c r="AE297" s="94">
        <v>0</v>
      </c>
      <c r="AF297" s="94">
        <v>0</v>
      </c>
      <c r="AG297" s="94">
        <v>0.80679427598679787</v>
      </c>
      <c r="AH297" s="94">
        <v>0</v>
      </c>
      <c r="AI297" s="95">
        <f t="shared" si="110"/>
        <v>1330.3469680282667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294.96350661640417</v>
      </c>
      <c r="C298" s="46">
        <v>511.36375789534793</v>
      </c>
      <c r="D298" s="46">
        <v>206.13579189998299</v>
      </c>
      <c r="E298" s="46">
        <v>3.6576084558335302</v>
      </c>
      <c r="F298" s="236"/>
      <c r="G298" s="46">
        <v>0</v>
      </c>
      <c r="H298" s="47">
        <v>0</v>
      </c>
      <c r="I298" s="48">
        <f t="shared" si="108"/>
        <v>1016.1206648675686</v>
      </c>
      <c r="J298" s="1"/>
      <c r="K298" s="49" t="s">
        <v>15</v>
      </c>
      <c r="L298" s="50">
        <v>294.96350661640417</v>
      </c>
      <c r="M298" s="50">
        <v>511.36375789534793</v>
      </c>
      <c r="N298" s="50">
        <v>206.13579189998299</v>
      </c>
      <c r="O298" s="50">
        <v>3.6576084558335302</v>
      </c>
      <c r="P298" s="50">
        <v>0</v>
      </c>
      <c r="Q298" s="50">
        <v>0</v>
      </c>
      <c r="R298" s="51">
        <v>0</v>
      </c>
      <c r="S298" s="52">
        <f t="shared" si="109"/>
        <v>1016.1206648675686</v>
      </c>
      <c r="U298" s="96" t="s">
        <v>59</v>
      </c>
      <c r="V298" s="97">
        <v>255.15176625217555</v>
      </c>
      <c r="W298" s="97">
        <v>0</v>
      </c>
      <c r="X298" s="97">
        <v>0</v>
      </c>
      <c r="Y298" s="97">
        <v>511.36375789534793</v>
      </c>
      <c r="Z298" s="97">
        <v>205.40780120339718</v>
      </c>
      <c r="AA298" s="97">
        <v>3.6576084558335302</v>
      </c>
      <c r="AB298" s="97">
        <v>0</v>
      </c>
      <c r="AC298" s="98">
        <v>40.539731060814404</v>
      </c>
      <c r="AD298" s="97">
        <v>39.811740364228612</v>
      </c>
      <c r="AE298" s="97">
        <v>0</v>
      </c>
      <c r="AF298" s="97">
        <v>0</v>
      </c>
      <c r="AG298" s="97">
        <v>0.72799069658578819</v>
      </c>
      <c r="AH298" s="97">
        <v>0</v>
      </c>
      <c r="AI298" s="99">
        <f t="shared" si="110"/>
        <v>1016.1206648675686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6.8161302849075094</v>
      </c>
      <c r="F299" s="236"/>
      <c r="G299" s="43">
        <v>0</v>
      </c>
      <c r="H299" s="53">
        <v>0</v>
      </c>
      <c r="I299" s="41">
        <f t="shared" si="108"/>
        <v>6.8161302849075094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6.8161302849075094</v>
      </c>
      <c r="P299" s="43">
        <v>2551.7201471694507</v>
      </c>
      <c r="Q299" s="43">
        <v>0</v>
      </c>
      <c r="R299" s="44">
        <v>0</v>
      </c>
      <c r="S299" s="45">
        <f t="shared" si="109"/>
        <v>2558.5362774543582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6.8161302849075094</v>
      </c>
      <c r="AB299" s="92">
        <v>2551.7201471694507</v>
      </c>
      <c r="AC299" s="93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0</v>
      </c>
      <c r="AI299" s="95">
        <f t="shared" si="110"/>
        <v>2558.5362774543582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/>
      <c r="G300" s="46">
        <v>0</v>
      </c>
      <c r="H300" s="47">
        <v>0</v>
      </c>
      <c r="I300" s="48">
        <f t="shared" si="108"/>
        <v>0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</v>
      </c>
      <c r="P300" s="50">
        <v>74.927566554635803</v>
      </c>
      <c r="Q300" s="50">
        <v>0</v>
      </c>
      <c r="R300" s="51">
        <v>0</v>
      </c>
      <c r="S300" s="52">
        <f t="shared" si="109"/>
        <v>74.927566554635803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74.927566554635803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74.927566554635803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0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1.2419339736979167</v>
      </c>
      <c r="C302" s="46">
        <v>0.10002682246274913</v>
      </c>
      <c r="D302" s="46">
        <v>294.99929317465728</v>
      </c>
      <c r="E302" s="46">
        <v>9.068900949458925</v>
      </c>
      <c r="F302" s="236"/>
      <c r="G302" s="46">
        <v>0</v>
      </c>
      <c r="H302" s="47">
        <v>0</v>
      </c>
      <c r="I302" s="48">
        <f t="shared" si="108"/>
        <v>305.41015492027685</v>
      </c>
      <c r="J302" s="1"/>
      <c r="K302" s="49" t="s">
        <v>17</v>
      </c>
      <c r="L302" s="50">
        <v>1.2419339736979167</v>
      </c>
      <c r="M302" s="50">
        <v>0.10002682246274913</v>
      </c>
      <c r="N302" s="50">
        <v>294.99929317465728</v>
      </c>
      <c r="O302" s="50">
        <v>9.068900949458925</v>
      </c>
      <c r="P302" s="50">
        <v>9.6766691466498962</v>
      </c>
      <c r="Q302" s="50">
        <v>0</v>
      </c>
      <c r="R302" s="51">
        <v>0</v>
      </c>
      <c r="S302" s="52">
        <f t="shared" si="109"/>
        <v>315.08682406692674</v>
      </c>
      <c r="U302" s="96" t="s">
        <v>17</v>
      </c>
      <c r="V302" s="97">
        <v>0.45282512369297995</v>
      </c>
      <c r="W302" s="97">
        <v>0</v>
      </c>
      <c r="X302" s="97">
        <v>0</v>
      </c>
      <c r="Y302" s="97">
        <v>0.10002682246274913</v>
      </c>
      <c r="Z302" s="97">
        <v>294.69628456802366</v>
      </c>
      <c r="AA302" s="97">
        <v>6.827894104267525</v>
      </c>
      <c r="AB302" s="97">
        <v>9.6766691466498962</v>
      </c>
      <c r="AC302" s="98">
        <v>3.3331243018299994</v>
      </c>
      <c r="AD302" s="97">
        <v>0.78910885000493725</v>
      </c>
      <c r="AE302" s="97">
        <v>0</v>
      </c>
      <c r="AF302" s="97">
        <v>0</v>
      </c>
      <c r="AG302" s="97">
        <v>0.30300860663366053</v>
      </c>
      <c r="AH302" s="97">
        <v>2.2410068451914018</v>
      </c>
      <c r="AI302" s="99">
        <f t="shared" si="110"/>
        <v>315.08682406692679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1311.7836278211389</v>
      </c>
      <c r="C303" s="43">
        <v>7840.4108568041702</v>
      </c>
      <c r="D303" s="43">
        <v>2735.6388444592453</v>
      </c>
      <c r="E303" s="43">
        <v>435.25764837754645</v>
      </c>
      <c r="F303" s="236"/>
      <c r="G303" s="43">
        <v>0</v>
      </c>
      <c r="H303" s="53">
        <v>0</v>
      </c>
      <c r="I303" s="41">
        <f t="shared" si="108"/>
        <v>12323.090977462101</v>
      </c>
      <c r="J303" s="1"/>
      <c r="K303" s="54" t="s">
        <v>19</v>
      </c>
      <c r="L303" s="43">
        <v>1311.7836278211389</v>
      </c>
      <c r="M303" s="43">
        <v>7840.4108568041702</v>
      </c>
      <c r="N303" s="43">
        <v>2735.6388444592453</v>
      </c>
      <c r="O303" s="43">
        <v>435.25764837754645</v>
      </c>
      <c r="P303" s="43">
        <v>7.7011499232782707</v>
      </c>
      <c r="Q303" s="43">
        <v>0</v>
      </c>
      <c r="R303" s="44">
        <v>0</v>
      </c>
      <c r="S303" s="45">
        <f t="shared" si="109"/>
        <v>12330.792127385379</v>
      </c>
      <c r="U303" s="100" t="s">
        <v>89</v>
      </c>
      <c r="V303" s="92">
        <v>1083.3653301712216</v>
      </c>
      <c r="W303" s="92">
        <v>0</v>
      </c>
      <c r="X303" s="92">
        <v>0</v>
      </c>
      <c r="Y303" s="92">
        <v>7840.4108568041702</v>
      </c>
      <c r="Z303" s="92">
        <v>2728.7722871233386</v>
      </c>
      <c r="AA303" s="92">
        <v>396.79235672942707</v>
      </c>
      <c r="AB303" s="92">
        <v>7.7011499232782707</v>
      </c>
      <c r="AC303" s="93">
        <v>273.75014663394359</v>
      </c>
      <c r="AD303" s="92">
        <v>228.41829764991738</v>
      </c>
      <c r="AE303" s="92">
        <v>0</v>
      </c>
      <c r="AF303" s="92">
        <v>0</v>
      </c>
      <c r="AG303" s="92">
        <v>6.8665573359067649</v>
      </c>
      <c r="AH303" s="92">
        <v>38.465291648119425</v>
      </c>
      <c r="AI303" s="95">
        <f t="shared" si="110"/>
        <v>12330.792127385379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499.40844565082716</v>
      </c>
      <c r="C304" s="46">
        <v>71.824461035968525</v>
      </c>
      <c r="D304" s="46">
        <v>357.60980735075975</v>
      </c>
      <c r="E304" s="46">
        <v>6067.4577689932166</v>
      </c>
      <c r="F304" s="236"/>
      <c r="G304" s="46">
        <v>584.35078888559963</v>
      </c>
      <c r="H304" s="47">
        <v>0</v>
      </c>
      <c r="I304" s="48">
        <f t="shared" si="108"/>
        <v>7580.6512719163711</v>
      </c>
      <c r="J304" s="1"/>
      <c r="K304" s="49" t="s">
        <v>27</v>
      </c>
      <c r="L304" s="50">
        <v>499.40844565082716</v>
      </c>
      <c r="M304" s="50">
        <v>71.824461035968525</v>
      </c>
      <c r="N304" s="50">
        <v>357.60980735075975</v>
      </c>
      <c r="O304" s="50">
        <v>6067.4577689932166</v>
      </c>
      <c r="P304" s="50">
        <v>4.9530117604141166</v>
      </c>
      <c r="Q304" s="50">
        <v>584.35078888559963</v>
      </c>
      <c r="R304" s="51">
        <v>0</v>
      </c>
      <c r="S304" s="52">
        <f t="shared" si="109"/>
        <v>7585.6042836767856</v>
      </c>
      <c r="U304" s="96" t="s">
        <v>27</v>
      </c>
      <c r="V304" s="97">
        <v>43.203209359485747</v>
      </c>
      <c r="W304" s="97">
        <v>417.91291647246408</v>
      </c>
      <c r="X304" s="97">
        <v>584.35078888559963</v>
      </c>
      <c r="Y304" s="97">
        <v>71.824461035968525</v>
      </c>
      <c r="Z304" s="97">
        <v>353.93793190851864</v>
      </c>
      <c r="AA304" s="97">
        <v>4430.3050585509709</v>
      </c>
      <c r="AB304" s="97">
        <v>4.9530117604141166</v>
      </c>
      <c r="AC304" s="98">
        <v>1679.1169057033644</v>
      </c>
      <c r="AD304" s="97">
        <v>38.292319818877296</v>
      </c>
      <c r="AE304" s="97">
        <v>1541.7355483536642</v>
      </c>
      <c r="AF304" s="97">
        <v>0</v>
      </c>
      <c r="AG304" s="97">
        <v>3.6718754422411046</v>
      </c>
      <c r="AH304" s="97">
        <v>95.417162088581847</v>
      </c>
      <c r="AI304" s="99">
        <f t="shared" si="110"/>
        <v>7585.6042836767865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155.30427557581098</v>
      </c>
      <c r="C305" s="43">
        <v>15.252882256765853</v>
      </c>
      <c r="D305" s="43">
        <v>1005.4869400275604</v>
      </c>
      <c r="E305" s="43">
        <v>0</v>
      </c>
      <c r="F305" s="236"/>
      <c r="G305" s="43">
        <v>0</v>
      </c>
      <c r="H305" s="53">
        <v>0</v>
      </c>
      <c r="I305" s="41">
        <f t="shared" si="108"/>
        <v>1176.0440978601373</v>
      </c>
      <c r="J305" s="1"/>
      <c r="K305" s="54" t="s">
        <v>26</v>
      </c>
      <c r="L305" s="43">
        <v>155.30427557581098</v>
      </c>
      <c r="M305" s="43">
        <v>15.252882256765853</v>
      </c>
      <c r="N305" s="43">
        <v>1005.4869400275604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1176.0440978601373</v>
      </c>
      <c r="U305" s="100" t="s">
        <v>26</v>
      </c>
      <c r="V305" s="92">
        <v>143.87622686020811</v>
      </c>
      <c r="W305" s="92">
        <v>2.3496011584566783</v>
      </c>
      <c r="X305" s="92">
        <v>0</v>
      </c>
      <c r="Y305" s="92">
        <v>15.252882256765853</v>
      </c>
      <c r="Z305" s="92">
        <v>973.00566903671188</v>
      </c>
      <c r="AA305" s="92">
        <v>0</v>
      </c>
      <c r="AB305" s="92">
        <v>0</v>
      </c>
      <c r="AC305" s="93">
        <v>41.559718547994692</v>
      </c>
      <c r="AD305" s="92">
        <v>9.0784475571461254</v>
      </c>
      <c r="AE305" s="92">
        <v>0</v>
      </c>
      <c r="AF305" s="92">
        <v>0</v>
      </c>
      <c r="AG305" s="92">
        <v>32.481270990848564</v>
      </c>
      <c r="AH305" s="92">
        <v>0</v>
      </c>
      <c r="AI305" s="95">
        <f t="shared" si="110"/>
        <v>1176.0440978601371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22.438305520893707</v>
      </c>
      <c r="C306" s="46">
        <v>0.60393966262309706</v>
      </c>
      <c r="D306" s="46">
        <v>23.840214148815523</v>
      </c>
      <c r="E306" s="46">
        <v>0</v>
      </c>
      <c r="F306" s="236"/>
      <c r="G306" s="46">
        <v>0</v>
      </c>
      <c r="H306" s="47">
        <v>0</v>
      </c>
      <c r="I306" s="48">
        <f t="shared" si="108"/>
        <v>46.882459332332331</v>
      </c>
      <c r="J306" s="1"/>
      <c r="K306" s="49" t="s">
        <v>23</v>
      </c>
      <c r="L306" s="50">
        <v>22.438305520893707</v>
      </c>
      <c r="M306" s="50">
        <v>0.60393966262309706</v>
      </c>
      <c r="N306" s="50">
        <v>23.840214148815523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46.882459332332331</v>
      </c>
      <c r="U306" s="96" t="s">
        <v>62</v>
      </c>
      <c r="V306" s="97">
        <v>19.975820222198884</v>
      </c>
      <c r="W306" s="97">
        <v>0</v>
      </c>
      <c r="X306" s="97">
        <v>0</v>
      </c>
      <c r="Y306" s="97">
        <v>0.60393966262309706</v>
      </c>
      <c r="Z306" s="97">
        <v>23.840214148815523</v>
      </c>
      <c r="AA306" s="97">
        <v>0</v>
      </c>
      <c r="AB306" s="97">
        <v>0</v>
      </c>
      <c r="AC306" s="98">
        <v>2.4624852986948169</v>
      </c>
      <c r="AD306" s="97">
        <v>2.4624852986948169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46.882459332332317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392.42018144199943</v>
      </c>
      <c r="C307" s="43">
        <v>169.51392071792822</v>
      </c>
      <c r="D307" s="43">
        <v>66.594754567757505</v>
      </c>
      <c r="E307" s="43">
        <v>0</v>
      </c>
      <c r="F307" s="236"/>
      <c r="G307" s="43">
        <v>0</v>
      </c>
      <c r="H307" s="53">
        <v>0</v>
      </c>
      <c r="I307" s="41">
        <f t="shared" si="108"/>
        <v>628.52885672768514</v>
      </c>
      <c r="J307" s="1"/>
      <c r="K307" s="54" t="s">
        <v>24</v>
      </c>
      <c r="L307" s="43">
        <v>392.42018144199943</v>
      </c>
      <c r="M307" s="43">
        <v>169.51392071792822</v>
      </c>
      <c r="N307" s="43">
        <v>66.594754567757505</v>
      </c>
      <c r="O307" s="43">
        <v>0</v>
      </c>
      <c r="P307" s="43">
        <v>150.80707833205537</v>
      </c>
      <c r="Q307" s="43">
        <v>0</v>
      </c>
      <c r="R307" s="44">
        <v>0</v>
      </c>
      <c r="S307" s="45">
        <f t="shared" si="109"/>
        <v>779.33593505974045</v>
      </c>
      <c r="U307" s="100" t="s">
        <v>24</v>
      </c>
      <c r="V307" s="92">
        <v>380.31204424786176</v>
      </c>
      <c r="W307" s="92">
        <v>0</v>
      </c>
      <c r="X307" s="92">
        <v>0</v>
      </c>
      <c r="Y307" s="92">
        <v>169.51392071792822</v>
      </c>
      <c r="Z307" s="92">
        <v>66.594754567757505</v>
      </c>
      <c r="AA307" s="92">
        <v>0</v>
      </c>
      <c r="AB307" s="92">
        <v>150.80707833205537</v>
      </c>
      <c r="AC307" s="93">
        <v>12.108137194137729</v>
      </c>
      <c r="AD307" s="92">
        <v>12.108137194137729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779.33593505974068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1.5491649680857862</v>
      </c>
      <c r="C308" s="46">
        <v>2.3237474521286789</v>
      </c>
      <c r="D308" s="46">
        <v>0</v>
      </c>
      <c r="E308" s="46">
        <v>0</v>
      </c>
      <c r="F308" s="236"/>
      <c r="G308" s="46">
        <v>0</v>
      </c>
      <c r="H308" s="47">
        <v>0</v>
      </c>
      <c r="I308" s="48">
        <f t="shared" si="108"/>
        <v>3.8729124202144654</v>
      </c>
      <c r="J308" s="1"/>
      <c r="K308" s="49" t="s">
        <v>22</v>
      </c>
      <c r="L308" s="50">
        <v>1.5491649680857862</v>
      </c>
      <c r="M308" s="50">
        <v>2.3237474521286789</v>
      </c>
      <c r="N308" s="50">
        <v>0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3.8729124202144654</v>
      </c>
      <c r="U308" s="96" t="s">
        <v>63</v>
      </c>
      <c r="V308" s="97">
        <v>1.5491649680857862</v>
      </c>
      <c r="W308" s="97">
        <v>0</v>
      </c>
      <c r="X308" s="97">
        <v>0</v>
      </c>
      <c r="Y308" s="97">
        <v>2.3237474521286789</v>
      </c>
      <c r="Z308" s="97">
        <v>0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3.8729124202144654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27.723599999999998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27.723599999999998</v>
      </c>
      <c r="J309" s="1"/>
      <c r="K309" s="55" t="s">
        <v>66</v>
      </c>
      <c r="L309" s="43">
        <v>27.723599999999998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27.723599999999998</v>
      </c>
      <c r="U309" s="101" t="s">
        <v>64</v>
      </c>
      <c r="V309" s="92">
        <v>27.723599999999998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0</v>
      </c>
      <c r="AD309" s="94">
        <v>0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27.723599999999998</v>
      </c>
      <c r="AJ309" t="str">
        <f t="shared" si="111"/>
        <v/>
      </c>
      <c r="AS309"/>
      <c r="BH309"/>
    </row>
    <row r="310" spans="1:60">
      <c r="A310" s="28" t="s">
        <v>25</v>
      </c>
      <c r="B310" s="56">
        <v>27.723599999999998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27.723599999999998</v>
      </c>
      <c r="J310" s="1"/>
      <c r="K310" s="59" t="s">
        <v>25</v>
      </c>
      <c r="L310" s="60">
        <v>27.723599999999998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27.723599999999998</v>
      </c>
      <c r="U310" s="102" t="s">
        <v>68</v>
      </c>
      <c r="V310" s="103">
        <v>27.723599999999998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0</v>
      </c>
      <c r="AD310" s="103">
        <v>0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27.723599999999998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2853.8068300821337</v>
      </c>
      <c r="C314" s="75">
        <f t="shared" ref="C314:H314" si="112">SUM(C293:C309)</f>
        <v>9625.4469649917573</v>
      </c>
      <c r="D314" s="75">
        <f t="shared" si="112"/>
        <v>5018.1961395563712</v>
      </c>
      <c r="E314" s="75">
        <f t="shared" si="112"/>
        <v>6525.1781311210925</v>
      </c>
      <c r="F314" s="75">
        <f t="shared" si="112"/>
        <v>0</v>
      </c>
      <c r="G314" s="75">
        <f t="shared" si="112"/>
        <v>584.35078888559963</v>
      </c>
      <c r="H314" s="76">
        <f t="shared" si="112"/>
        <v>0</v>
      </c>
      <c r="I314" s="41">
        <f t="shared" si="108"/>
        <v>24606.978854636956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2853.8068300821337</v>
      </c>
      <c r="M314" s="75">
        <f t="shared" ref="M314:R314" si="113">SUM(M293:M309)</f>
        <v>9625.4469649917573</v>
      </c>
      <c r="N314" s="75">
        <f t="shared" si="113"/>
        <v>5018.1961395563712</v>
      </c>
      <c r="O314" s="75">
        <f t="shared" si="113"/>
        <v>6525.1781311210925</v>
      </c>
      <c r="P314" s="75">
        <f t="shared" si="113"/>
        <v>2799.7856228864839</v>
      </c>
      <c r="Q314" s="75">
        <f t="shared" si="113"/>
        <v>584.35078888559963</v>
      </c>
      <c r="R314" s="76">
        <f t="shared" si="113"/>
        <v>0</v>
      </c>
      <c r="S314" s="78">
        <f t="shared" si="109"/>
        <v>27406.76447752344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2102.484925385148</v>
      </c>
      <c r="W314" s="111">
        <f t="shared" ref="W314:AH314" si="114">SUM(W293:W309)</f>
        <v>420.26251763092074</v>
      </c>
      <c r="X314" s="111">
        <f t="shared" si="114"/>
        <v>584.35078888559963</v>
      </c>
      <c r="Y314" s="111">
        <f t="shared" si="114"/>
        <v>9625.4469649917573</v>
      </c>
      <c r="Z314" s="111">
        <f t="shared" si="114"/>
        <v>4973.3386422081685</v>
      </c>
      <c r="AA314" s="111">
        <f t="shared" si="114"/>
        <v>4847.3191221855359</v>
      </c>
      <c r="AB314" s="111">
        <f t="shared" si="114"/>
        <v>2799.7856228864839</v>
      </c>
      <c r="AC314" s="111">
        <f t="shared" si="114"/>
        <v>2053.7758933498244</v>
      </c>
      <c r="AD314" s="112">
        <f t="shared" si="114"/>
        <v>331.05938706606491</v>
      </c>
      <c r="AE314" s="112">
        <f t="shared" si="114"/>
        <v>1541.7355483536642</v>
      </c>
      <c r="AF314" s="112">
        <f t="shared" si="114"/>
        <v>0</v>
      </c>
      <c r="AG314" s="112">
        <f t="shared" si="114"/>
        <v>44.857497348202678</v>
      </c>
      <c r="AH314" s="112">
        <f t="shared" si="114"/>
        <v>136.12346058189269</v>
      </c>
      <c r="AI314" s="113">
        <f t="shared" si="110"/>
        <v>27406.764477523437</v>
      </c>
      <c r="AJ314" t="str">
        <f t="shared" si="111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0.1159755062553874</v>
      </c>
      <c r="C315" s="114">
        <f t="shared" ref="C315:I315" si="115">C314/$I314</f>
        <v>0.39116736035955635</v>
      </c>
      <c r="D315" s="114">
        <f t="shared" si="115"/>
        <v>0.20393385832534816</v>
      </c>
      <c r="E315" s="114">
        <f t="shared" si="115"/>
        <v>0.26517591491697823</v>
      </c>
      <c r="F315" s="114">
        <f t="shared" si="115"/>
        <v>0</v>
      </c>
      <c r="G315" s="114">
        <f t="shared" si="115"/>
        <v>2.3747360142729757E-2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0.104127826997695</v>
      </c>
      <c r="M315" s="82">
        <f t="shared" ref="M315:S315" si="116">M314/$S314</f>
        <v>0.3512069793165728</v>
      </c>
      <c r="N315" s="82">
        <f t="shared" si="116"/>
        <v>0.18310064085353248</v>
      </c>
      <c r="O315" s="82">
        <f t="shared" si="116"/>
        <v>0.2380864087941667</v>
      </c>
      <c r="P315" s="82">
        <f t="shared" si="116"/>
        <v>0.1021567367130336</v>
      </c>
      <c r="Q315" s="82">
        <f t="shared" si="116"/>
        <v>2.1321407324999327E-2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8.5442627386537309E-2</v>
      </c>
      <c r="W315" s="118">
        <f t="shared" ref="W315:AC315" si="117">W314/$I314</f>
        <v>1.7078996983480813E-2</v>
      </c>
      <c r="X315" s="118">
        <f t="shared" si="117"/>
        <v>2.3747360142729757E-2</v>
      </c>
      <c r="Y315" s="118">
        <f t="shared" si="117"/>
        <v>0.39116736035955635</v>
      </c>
      <c r="Z315" s="118">
        <f t="shared" si="117"/>
        <v>0.20211089998441598</v>
      </c>
      <c r="AA315" s="118">
        <f t="shared" si="117"/>
        <v>0.19698960814411817</v>
      </c>
      <c r="AB315" s="118">
        <f t="shared" si="117"/>
        <v>0.11378014503226552</v>
      </c>
      <c r="AC315" s="118">
        <f t="shared" si="117"/>
        <v>8.3463146999161561E-2</v>
      </c>
      <c r="AD315" s="118">
        <f t="shared" ref="AD315:AH315" si="118">AD314/$AI314</f>
        <v>1.2079477215837355E-2</v>
      </c>
      <c r="AE315" s="118">
        <f t="shared" si="118"/>
        <v>5.6253832867358605E-2</v>
      </c>
      <c r="AF315" s="118">
        <f t="shared" si="118"/>
        <v>0</v>
      </c>
      <c r="AG315" s="118">
        <f t="shared" si="118"/>
        <v>1.6367308656587596E-3</v>
      </c>
      <c r="AH315" s="118">
        <f t="shared" si="118"/>
        <v>4.966783317072284E-3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2802.5753382356361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2802.5753382356361</v>
      </c>
      <c r="J319" s="1"/>
      <c r="K319" s="88" t="s">
        <v>7</v>
      </c>
      <c r="L319" s="39">
        <v>0</v>
      </c>
      <c r="M319" s="39">
        <v>2802.5753382356361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2802.5753382356361</v>
      </c>
      <c r="U319" s="91" t="s">
        <v>7</v>
      </c>
      <c r="V319" s="92">
        <v>0</v>
      </c>
      <c r="W319" s="92">
        <v>0</v>
      </c>
      <c r="X319" s="92">
        <v>0</v>
      </c>
      <c r="Y319" s="92">
        <v>2802.5753382356361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2802.5753382356361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0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0</v>
      </c>
      <c r="J320" s="1"/>
      <c r="K320" s="49" t="s">
        <v>8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0</v>
      </c>
      <c r="U320" s="96" t="s">
        <v>8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0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51.530020629066101</v>
      </c>
      <c r="C323" s="43">
        <v>501.08807649466837</v>
      </c>
      <c r="D323" s="43">
        <v>5.7982051274040218</v>
      </c>
      <c r="E323" s="43">
        <v>0</v>
      </c>
      <c r="F323" s="236"/>
      <c r="G323" s="43">
        <v>0</v>
      </c>
      <c r="H323" s="53">
        <v>0</v>
      </c>
      <c r="I323" s="41">
        <f t="shared" si="119"/>
        <v>558.41630225113852</v>
      </c>
      <c r="J323" s="1"/>
      <c r="K323" s="54" t="s">
        <v>16</v>
      </c>
      <c r="L323" s="43">
        <v>51.530020629066101</v>
      </c>
      <c r="M323" s="43">
        <v>501.08807649466837</v>
      </c>
      <c r="N323" s="43">
        <v>5.7982051274040218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558.41630225113852</v>
      </c>
      <c r="U323" s="100" t="s">
        <v>16</v>
      </c>
      <c r="V323" s="92">
        <v>51.530020629066101</v>
      </c>
      <c r="W323" s="92">
        <v>0</v>
      </c>
      <c r="X323" s="92">
        <v>0</v>
      </c>
      <c r="Y323" s="92">
        <v>501.08807649466837</v>
      </c>
      <c r="Z323" s="92">
        <v>5.7982051274040218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558.41630225113852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41.020286897403977</v>
      </c>
      <c r="C324" s="46">
        <v>1.0881925477717493E-4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41.020395716658754</v>
      </c>
      <c r="J324" s="1"/>
      <c r="K324" s="49" t="s">
        <v>15</v>
      </c>
      <c r="L324" s="50">
        <v>41.020286897403977</v>
      </c>
      <c r="M324" s="50">
        <v>1.0881925477717493E-4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41.020395716658754</v>
      </c>
      <c r="U324" s="96" t="s">
        <v>59</v>
      </c>
      <c r="V324" s="97">
        <v>41.019090268645208</v>
      </c>
      <c r="W324" s="97">
        <v>0</v>
      </c>
      <c r="X324" s="97">
        <v>0</v>
      </c>
      <c r="Y324" s="97">
        <v>1.0881925477717493E-4</v>
      </c>
      <c r="Z324" s="97">
        <v>0</v>
      </c>
      <c r="AA324" s="97">
        <v>0</v>
      </c>
      <c r="AB324" s="97">
        <v>0</v>
      </c>
      <c r="AC324" s="98">
        <v>1.1966287587721087E-3</v>
      </c>
      <c r="AD324" s="97">
        <v>1.1966287587721087E-3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41.020395716658754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20.761410795326725</v>
      </c>
      <c r="F325" s="236"/>
      <c r="G325" s="43">
        <v>0</v>
      </c>
      <c r="H325" s="53">
        <v>0</v>
      </c>
      <c r="I325" s="41">
        <f t="shared" si="119"/>
        <v>20.761410795326725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20.761410795326725</v>
      </c>
      <c r="P325" s="43">
        <v>324.67775571918219</v>
      </c>
      <c r="Q325" s="43">
        <v>0</v>
      </c>
      <c r="R325" s="44">
        <v>0</v>
      </c>
      <c r="S325" s="45">
        <f t="shared" si="120"/>
        <v>345.43916651450888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2.0371960291230788</v>
      </c>
      <c r="AB325" s="92">
        <v>324.67775571918219</v>
      </c>
      <c r="AC325" s="93">
        <v>18.724214766203652</v>
      </c>
      <c r="AD325" s="92">
        <v>0</v>
      </c>
      <c r="AE325" s="92">
        <v>0</v>
      </c>
      <c r="AF325" s="92">
        <v>0</v>
      </c>
      <c r="AG325" s="92">
        <v>0</v>
      </c>
      <c r="AH325" s="92">
        <v>18.724214766203652</v>
      </c>
      <c r="AI325" s="95">
        <f t="shared" si="121"/>
        <v>345.43916651450894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40.727140298928056</v>
      </c>
      <c r="Q326" s="50">
        <v>0</v>
      </c>
      <c r="R326" s="51">
        <v>0</v>
      </c>
      <c r="S326" s="52">
        <f t="shared" si="120"/>
        <v>40.727140298928056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40.727140298928056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40.727140298928056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0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4.0248123073098503</v>
      </c>
      <c r="C328" s="46">
        <v>0</v>
      </c>
      <c r="D328" s="46">
        <v>20.668802969371477</v>
      </c>
      <c r="E328" s="46">
        <v>0.58226308415807115</v>
      </c>
      <c r="F328" s="236"/>
      <c r="G328" s="46">
        <v>0</v>
      </c>
      <c r="H328" s="47">
        <v>0</v>
      </c>
      <c r="I328" s="48">
        <f t="shared" si="119"/>
        <v>25.2758783608394</v>
      </c>
      <c r="J328" s="1"/>
      <c r="K328" s="49" t="s">
        <v>17</v>
      </c>
      <c r="L328" s="50">
        <v>4.0248123073098503</v>
      </c>
      <c r="M328" s="50">
        <v>0</v>
      </c>
      <c r="N328" s="50">
        <v>20.668802969371477</v>
      </c>
      <c r="O328" s="50">
        <v>0.58226308415807115</v>
      </c>
      <c r="P328" s="50">
        <v>8.1947503357343437E-2</v>
      </c>
      <c r="Q328" s="50">
        <v>0</v>
      </c>
      <c r="R328" s="51">
        <v>0</v>
      </c>
      <c r="S328" s="52">
        <f t="shared" si="120"/>
        <v>25.357825864196744</v>
      </c>
      <c r="U328" s="96" t="s">
        <v>17</v>
      </c>
      <c r="V328" s="97">
        <v>0</v>
      </c>
      <c r="W328" s="97">
        <v>4.0248123073098503</v>
      </c>
      <c r="X328" s="97">
        <v>0</v>
      </c>
      <c r="Y328" s="97">
        <v>0</v>
      </c>
      <c r="Z328" s="97">
        <v>20.617546059899826</v>
      </c>
      <c r="AA328" s="97">
        <v>0</v>
      </c>
      <c r="AB328" s="97">
        <v>8.1947503357343437E-2</v>
      </c>
      <c r="AC328" s="98">
        <v>0.63351999362971956</v>
      </c>
      <c r="AD328" s="97">
        <v>0</v>
      </c>
      <c r="AE328" s="97">
        <v>0</v>
      </c>
      <c r="AF328" s="97">
        <v>0</v>
      </c>
      <c r="AG328" s="97">
        <v>5.1256909471648432E-2</v>
      </c>
      <c r="AH328" s="97">
        <v>0.58226308415807115</v>
      </c>
      <c r="AI328" s="99">
        <f t="shared" si="121"/>
        <v>25.357825864196741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644.45402364012534</v>
      </c>
      <c r="C329" s="43">
        <v>22292.847074000405</v>
      </c>
      <c r="D329" s="43">
        <v>698.24977327359966</v>
      </c>
      <c r="E329" s="43">
        <v>0</v>
      </c>
      <c r="F329" s="236"/>
      <c r="G329" s="43">
        <v>0</v>
      </c>
      <c r="H329" s="53">
        <v>0</v>
      </c>
      <c r="I329" s="41">
        <f t="shared" si="119"/>
        <v>23635.550870914132</v>
      </c>
      <c r="J329" s="1"/>
      <c r="K329" s="54" t="s">
        <v>19</v>
      </c>
      <c r="L329" s="43">
        <v>644.45402364012534</v>
      </c>
      <c r="M329" s="43">
        <v>22292.847074000405</v>
      </c>
      <c r="N329" s="43">
        <v>698.24977327359966</v>
      </c>
      <c r="O329" s="43">
        <v>0</v>
      </c>
      <c r="P329" s="43">
        <v>0.44113379999999974</v>
      </c>
      <c r="Q329" s="43">
        <v>0</v>
      </c>
      <c r="R329" s="44">
        <v>0</v>
      </c>
      <c r="S329" s="45">
        <f t="shared" si="120"/>
        <v>23635.992004714131</v>
      </c>
      <c r="U329" s="100" t="s">
        <v>89</v>
      </c>
      <c r="V329" s="92">
        <v>643.91447202877555</v>
      </c>
      <c r="W329" s="92">
        <v>0</v>
      </c>
      <c r="X329" s="92">
        <v>0</v>
      </c>
      <c r="Y329" s="92">
        <v>22292.847074000405</v>
      </c>
      <c r="Z329" s="92">
        <v>413.47134290821504</v>
      </c>
      <c r="AA329" s="92">
        <v>0</v>
      </c>
      <c r="AB329" s="92">
        <v>0.44113379999999974</v>
      </c>
      <c r="AC329" s="93">
        <v>285.31798197673459</v>
      </c>
      <c r="AD329" s="92">
        <v>0.5395516113498271</v>
      </c>
      <c r="AE329" s="92">
        <v>0</v>
      </c>
      <c r="AF329" s="92">
        <v>0</v>
      </c>
      <c r="AG329" s="92">
        <v>284.77843036538462</v>
      </c>
      <c r="AH329" s="92">
        <v>0</v>
      </c>
      <c r="AI329" s="95">
        <f t="shared" si="121"/>
        <v>23635.992004714131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164.98906486058254</v>
      </c>
      <c r="C330" s="46">
        <v>212.05899184925281</v>
      </c>
      <c r="D330" s="46">
        <v>88.19335172271326</v>
      </c>
      <c r="E330" s="46">
        <v>15016.307456845181</v>
      </c>
      <c r="F330" s="236"/>
      <c r="G330" s="46">
        <v>1287.996148084771</v>
      </c>
      <c r="H330" s="47">
        <v>0</v>
      </c>
      <c r="I330" s="48">
        <f t="shared" si="119"/>
        <v>16769.545013362502</v>
      </c>
      <c r="J330" s="1"/>
      <c r="K330" s="49" t="s">
        <v>27</v>
      </c>
      <c r="L330" s="50">
        <v>164.98906486058254</v>
      </c>
      <c r="M330" s="50">
        <v>212.05899184925281</v>
      </c>
      <c r="N330" s="50">
        <v>88.19335172271326</v>
      </c>
      <c r="O330" s="50">
        <v>15016.307456845181</v>
      </c>
      <c r="P330" s="50">
        <v>0</v>
      </c>
      <c r="Q330" s="50">
        <v>1287.996148084771</v>
      </c>
      <c r="R330" s="51">
        <v>0</v>
      </c>
      <c r="S330" s="52">
        <f t="shared" si="120"/>
        <v>16769.545013362502</v>
      </c>
      <c r="U330" s="96" t="s">
        <v>27</v>
      </c>
      <c r="V330" s="97">
        <v>12.92294335172314</v>
      </c>
      <c r="W330" s="97">
        <v>109.6163326559297</v>
      </c>
      <c r="X330" s="97">
        <v>1287.996148084771</v>
      </c>
      <c r="Y330" s="97">
        <v>212.05899184925281</v>
      </c>
      <c r="Z330" s="97">
        <v>62.590398930218512</v>
      </c>
      <c r="AA330" s="97">
        <v>14997.7599070693</v>
      </c>
      <c r="AB330" s="97">
        <v>0</v>
      </c>
      <c r="AC330" s="98">
        <v>86.60029142130513</v>
      </c>
      <c r="AD330" s="97">
        <v>42.449788852929686</v>
      </c>
      <c r="AE330" s="97">
        <v>18.547549775880718</v>
      </c>
      <c r="AF330" s="97">
        <v>0</v>
      </c>
      <c r="AG330" s="97">
        <v>25.602952792494719</v>
      </c>
      <c r="AH330" s="97">
        <v>0</v>
      </c>
      <c r="AI330" s="99">
        <f t="shared" si="121"/>
        <v>16769.545013362502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794.06746588575743</v>
      </c>
      <c r="C331" s="43">
        <v>0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794.06746588575743</v>
      </c>
      <c r="J331" s="1"/>
      <c r="K331" s="54" t="s">
        <v>26</v>
      </c>
      <c r="L331" s="43">
        <v>794.06746588575743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794.06746588575743</v>
      </c>
      <c r="U331" s="100" t="s">
        <v>26</v>
      </c>
      <c r="V331" s="92">
        <v>791.40618033188605</v>
      </c>
      <c r="W331" s="92">
        <v>0</v>
      </c>
      <c r="X331" s="92">
        <v>0</v>
      </c>
      <c r="Y331" s="92">
        <v>0</v>
      </c>
      <c r="Z331" s="92">
        <v>0</v>
      </c>
      <c r="AA331" s="92">
        <v>0</v>
      </c>
      <c r="AB331" s="92">
        <v>0</v>
      </c>
      <c r="AC331" s="93">
        <v>2.6612855538711964</v>
      </c>
      <c r="AD331" s="92">
        <v>2.6612855538711964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794.0674658857572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501.31432999999998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501.31432999999998</v>
      </c>
      <c r="J332" s="1"/>
      <c r="K332" s="49" t="s">
        <v>23</v>
      </c>
      <c r="L332" s="50">
        <v>0</v>
      </c>
      <c r="M332" s="50">
        <v>501.31432999999998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501.31432999999998</v>
      </c>
      <c r="U332" s="96" t="s">
        <v>62</v>
      </c>
      <c r="V332" s="97">
        <v>0</v>
      </c>
      <c r="W332" s="97">
        <v>0</v>
      </c>
      <c r="X332" s="97">
        <v>0</v>
      </c>
      <c r="Y332" s="97">
        <v>501.31432999999998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501.31432999999998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3678.866804997584</v>
      </c>
      <c r="C333" s="43">
        <v>20103.01298174807</v>
      </c>
      <c r="D333" s="43">
        <v>0</v>
      </c>
      <c r="E333" s="43">
        <v>1226.2889349991947</v>
      </c>
      <c r="F333" s="236"/>
      <c r="G333" s="43">
        <v>0</v>
      </c>
      <c r="H333" s="53">
        <v>0</v>
      </c>
      <c r="I333" s="41">
        <f t="shared" si="119"/>
        <v>25008.168721744849</v>
      </c>
      <c r="J333" s="1"/>
      <c r="K333" s="54" t="s">
        <v>24</v>
      </c>
      <c r="L333" s="43">
        <v>3678.866804997584</v>
      </c>
      <c r="M333" s="43">
        <v>20103.01298174807</v>
      </c>
      <c r="N333" s="43">
        <v>0</v>
      </c>
      <c r="O333" s="43">
        <v>1226.2889349991947</v>
      </c>
      <c r="P333" s="43">
        <v>19.118757348220008</v>
      </c>
      <c r="Q333" s="43">
        <v>0</v>
      </c>
      <c r="R333" s="44">
        <v>0</v>
      </c>
      <c r="S333" s="45">
        <f t="shared" si="120"/>
        <v>25027.287479093069</v>
      </c>
      <c r="U333" s="100" t="s">
        <v>24</v>
      </c>
      <c r="V333" s="92">
        <v>3678.866804997584</v>
      </c>
      <c r="W333" s="92">
        <v>0</v>
      </c>
      <c r="X333" s="92">
        <v>0</v>
      </c>
      <c r="Y333" s="92">
        <v>20103.01298174807</v>
      </c>
      <c r="Z333" s="92">
        <v>0</v>
      </c>
      <c r="AA333" s="92">
        <v>0</v>
      </c>
      <c r="AB333" s="92">
        <v>19.118757348220008</v>
      </c>
      <c r="AC333" s="93">
        <v>1226.2889349991947</v>
      </c>
      <c r="AD333" s="92">
        <v>0</v>
      </c>
      <c r="AE333" s="92">
        <v>0</v>
      </c>
      <c r="AF333" s="92">
        <v>0</v>
      </c>
      <c r="AG333" s="92">
        <v>0</v>
      </c>
      <c r="AH333" s="92">
        <v>1226.2889349991947</v>
      </c>
      <c r="AI333" s="95">
        <f t="shared" si="121"/>
        <v>25027.287479093065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1.215124240806682</v>
      </c>
      <c r="C334" s="46">
        <v>65.415980515403959</v>
      </c>
      <c r="D334" s="46">
        <v>20.366772673343849</v>
      </c>
      <c r="E334" s="46">
        <v>0</v>
      </c>
      <c r="F334" s="236"/>
      <c r="G334" s="46">
        <v>0</v>
      </c>
      <c r="H334" s="47">
        <v>0</v>
      </c>
      <c r="I334" s="48">
        <f t="shared" si="119"/>
        <v>86.997877429554492</v>
      </c>
      <c r="J334" s="1"/>
      <c r="K334" s="49" t="s">
        <v>22</v>
      </c>
      <c r="L334" s="50">
        <v>1.215124240806682</v>
      </c>
      <c r="M334" s="50">
        <v>65.415980515403959</v>
      </c>
      <c r="N334" s="50">
        <v>20.366772673343849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86.997877429554492</v>
      </c>
      <c r="U334" s="96" t="s">
        <v>63</v>
      </c>
      <c r="V334" s="97">
        <v>1.215124240806682</v>
      </c>
      <c r="W334" s="97">
        <v>0</v>
      </c>
      <c r="X334" s="97">
        <v>0</v>
      </c>
      <c r="Y334" s="97">
        <v>65.415980515403959</v>
      </c>
      <c r="Z334" s="97">
        <v>20.366772673343849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86.997877429554492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1.8601379999999996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1.8601379999999996</v>
      </c>
      <c r="J335" s="1"/>
      <c r="K335" s="55" t="s">
        <v>66</v>
      </c>
      <c r="L335" s="43">
        <v>1.8601379999999996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1.8601379999999996</v>
      </c>
      <c r="U335" s="101" t="s">
        <v>64</v>
      </c>
      <c r="V335" s="92">
        <v>1.8601379999999996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1.8601379999999996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1.8601379999999996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1.8601379999999996</v>
      </c>
      <c r="J336" s="1"/>
      <c r="K336" s="59" t="s">
        <v>25</v>
      </c>
      <c r="L336" s="60">
        <v>1.8601379999999996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1.8601379999999996</v>
      </c>
      <c r="U336" s="102" t="s">
        <v>68</v>
      </c>
      <c r="V336" s="103">
        <v>1.8601379999999996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1.8601379999999996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5382.0277414586353</v>
      </c>
      <c r="C340" s="75">
        <f t="shared" ref="C340:H340" si="123">SUM(C319:C335)</f>
        <v>46478.312881662692</v>
      </c>
      <c r="D340" s="75">
        <f t="shared" si="123"/>
        <v>833.27690576643226</v>
      </c>
      <c r="E340" s="75">
        <f t="shared" si="123"/>
        <v>16263.94006572386</v>
      </c>
      <c r="F340" s="75">
        <f t="shared" si="123"/>
        <v>0</v>
      </c>
      <c r="G340" s="75">
        <f t="shared" si="123"/>
        <v>1287.996148084771</v>
      </c>
      <c r="H340" s="76">
        <f t="shared" si="123"/>
        <v>0</v>
      </c>
      <c r="I340" s="41">
        <f t="shared" si="119"/>
        <v>70245.5537426964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5382.0277414586353</v>
      </c>
      <c r="M340" s="75">
        <f t="shared" ref="M340:R340" si="124">SUM(M319:M335)</f>
        <v>46478.312881662692</v>
      </c>
      <c r="N340" s="75">
        <f t="shared" si="124"/>
        <v>833.27690576643226</v>
      </c>
      <c r="O340" s="75">
        <f t="shared" si="124"/>
        <v>16263.94006572386</v>
      </c>
      <c r="P340" s="75">
        <f t="shared" si="124"/>
        <v>385.04673466968762</v>
      </c>
      <c r="Q340" s="75">
        <f t="shared" si="124"/>
        <v>1287.996148084771</v>
      </c>
      <c r="R340" s="76">
        <f t="shared" si="124"/>
        <v>0</v>
      </c>
      <c r="S340" s="78">
        <f t="shared" si="120"/>
        <v>70630.600477366082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5222.7347738484868</v>
      </c>
      <c r="W340" s="111">
        <f t="shared" ref="W340:AH340" si="125">SUM(W319:W335)</f>
        <v>113.64114496323954</v>
      </c>
      <c r="X340" s="111">
        <f t="shared" si="125"/>
        <v>1287.996148084771</v>
      </c>
      <c r="Y340" s="111">
        <f t="shared" si="125"/>
        <v>46478.312881662692</v>
      </c>
      <c r="Z340" s="111">
        <f t="shared" si="125"/>
        <v>522.84426569908123</v>
      </c>
      <c r="AA340" s="111">
        <f t="shared" si="125"/>
        <v>14999.797103098423</v>
      </c>
      <c r="AB340" s="111">
        <f t="shared" si="125"/>
        <v>385.04673466968762</v>
      </c>
      <c r="AC340" s="111">
        <f t="shared" si="125"/>
        <v>1620.2274253396977</v>
      </c>
      <c r="AD340" s="112">
        <f t="shared" si="125"/>
        <v>45.65182264690948</v>
      </c>
      <c r="AE340" s="112">
        <f t="shared" si="125"/>
        <v>18.547549775880718</v>
      </c>
      <c r="AF340" s="112">
        <f t="shared" si="125"/>
        <v>0</v>
      </c>
      <c r="AG340" s="112">
        <f t="shared" si="125"/>
        <v>310.43264006735097</v>
      </c>
      <c r="AH340" s="112">
        <f t="shared" si="125"/>
        <v>1245.5954128495564</v>
      </c>
      <c r="AI340" s="113">
        <f t="shared" si="121"/>
        <v>70630.600477366082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7.6617343799047458E-2</v>
      </c>
      <c r="C341" s="114">
        <f t="shared" ref="C341:I341" si="126">C340/$I340</f>
        <v>0.66165487216328134</v>
      </c>
      <c r="D341" s="114">
        <f t="shared" si="126"/>
        <v>1.1862343755145785E-2</v>
      </c>
      <c r="E341" s="114">
        <f t="shared" si="126"/>
        <v>0.23152981504419931</v>
      </c>
      <c r="F341" s="114">
        <f t="shared" si="126"/>
        <v>0</v>
      </c>
      <c r="G341" s="114">
        <f t="shared" si="126"/>
        <v>1.833562523832602E-2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7.6199659992743973E-2</v>
      </c>
      <c r="M341" s="82">
        <f t="shared" ref="M341:S341" si="127">M340/$S340</f>
        <v>0.6580478230049438</v>
      </c>
      <c r="N341" s="82">
        <f t="shared" si="127"/>
        <v>1.1797675513653036E-2</v>
      </c>
      <c r="O341" s="82">
        <f t="shared" si="127"/>
        <v>0.23026761709233548</v>
      </c>
      <c r="P341" s="82">
        <f t="shared" si="127"/>
        <v>5.4515568615769831E-3</v>
      </c>
      <c r="Q341" s="82">
        <f t="shared" si="127"/>
        <v>1.8235667534746723E-2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7.4349684721383619E-2</v>
      </c>
      <c r="W341" s="118">
        <f t="shared" ref="W341:AC341" si="128">W340/$I340</f>
        <v>1.617769935724296E-3</v>
      </c>
      <c r="X341" s="118">
        <f t="shared" si="128"/>
        <v>1.833562523832602E-2</v>
      </c>
      <c r="Y341" s="118">
        <f t="shared" si="128"/>
        <v>0.66165487216328134</v>
      </c>
      <c r="Z341" s="118">
        <f t="shared" si="128"/>
        <v>7.4430940869825886E-3</v>
      </c>
      <c r="AA341" s="118">
        <f t="shared" si="128"/>
        <v>0.21353375842179886</v>
      </c>
      <c r="AB341" s="118">
        <f t="shared" si="128"/>
        <v>5.4814392392731597E-3</v>
      </c>
      <c r="AC341" s="118">
        <f t="shared" si="128"/>
        <v>2.3065195432503179E-2</v>
      </c>
      <c r="AD341" s="118">
        <f t="shared" ref="AD341:AH341" si="129">AD340/$AI340</f>
        <v>6.4634623432854475E-4</v>
      </c>
      <c r="AE341" s="118">
        <f t="shared" si="129"/>
        <v>2.6259935000587132E-4</v>
      </c>
      <c r="AF341" s="118">
        <f t="shared" si="129"/>
        <v>0</v>
      </c>
      <c r="AG341" s="118">
        <f t="shared" si="129"/>
        <v>4.3951578773116992E-3</v>
      </c>
      <c r="AH341" s="118">
        <f t="shared" si="129"/>
        <v>1.7635350746433388E-2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0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0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114.87108020817658</v>
      </c>
      <c r="C349" s="43">
        <v>82.744797437713572</v>
      </c>
      <c r="D349" s="43">
        <v>55.629925099272249</v>
      </c>
      <c r="E349" s="43">
        <v>0</v>
      </c>
      <c r="F349" s="236"/>
      <c r="G349" s="43">
        <v>0</v>
      </c>
      <c r="H349" s="53">
        <v>0</v>
      </c>
      <c r="I349" s="41">
        <f t="shared" si="130"/>
        <v>253.24580274516239</v>
      </c>
      <c r="J349" s="1"/>
      <c r="K349" s="54" t="s">
        <v>16</v>
      </c>
      <c r="L349" s="43">
        <v>114.87108020817658</v>
      </c>
      <c r="M349" s="43">
        <v>82.744797437713572</v>
      </c>
      <c r="N349" s="43">
        <v>55.629925099272249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253.24580274516239</v>
      </c>
      <c r="U349" s="100" t="s">
        <v>16</v>
      </c>
      <c r="V349" s="92">
        <v>114.87108020817658</v>
      </c>
      <c r="W349" s="92">
        <v>0</v>
      </c>
      <c r="X349" s="92">
        <v>0</v>
      </c>
      <c r="Y349" s="92">
        <v>82.744797437713572</v>
      </c>
      <c r="Z349" s="92">
        <v>48.886903875118037</v>
      </c>
      <c r="AA349" s="92">
        <v>0</v>
      </c>
      <c r="AB349" s="92">
        <v>0</v>
      </c>
      <c r="AC349" s="93">
        <v>6.7430212241542122</v>
      </c>
      <c r="AD349" s="94">
        <v>0</v>
      </c>
      <c r="AE349" s="94">
        <v>0</v>
      </c>
      <c r="AF349" s="94">
        <v>0</v>
      </c>
      <c r="AG349" s="94">
        <v>6.7430212241542122</v>
      </c>
      <c r="AH349" s="94">
        <v>0</v>
      </c>
      <c r="AI349" s="95">
        <f t="shared" si="132"/>
        <v>253.24580274516239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15.597138336049115</v>
      </c>
      <c r="C350" s="46">
        <v>0</v>
      </c>
      <c r="D350" s="46">
        <v>36.656707948402762</v>
      </c>
      <c r="E350" s="46">
        <v>3.1160567668003911</v>
      </c>
      <c r="F350" s="236"/>
      <c r="G350" s="46">
        <v>0</v>
      </c>
      <c r="H350" s="47">
        <v>0</v>
      </c>
      <c r="I350" s="48">
        <f t="shared" si="130"/>
        <v>55.369903051252265</v>
      </c>
      <c r="J350" s="1"/>
      <c r="K350" s="49" t="s">
        <v>15</v>
      </c>
      <c r="L350" s="50">
        <v>15.597138336049115</v>
      </c>
      <c r="M350" s="50">
        <v>0</v>
      </c>
      <c r="N350" s="50">
        <v>36.656707948402762</v>
      </c>
      <c r="O350" s="50">
        <v>3.1160567668003911</v>
      </c>
      <c r="P350" s="50">
        <v>0</v>
      </c>
      <c r="Q350" s="50">
        <v>0</v>
      </c>
      <c r="R350" s="51">
        <v>0</v>
      </c>
      <c r="S350" s="52">
        <f t="shared" si="131"/>
        <v>55.369903051252265</v>
      </c>
      <c r="U350" s="96" t="s">
        <v>59</v>
      </c>
      <c r="V350" s="97">
        <v>15.424039436284657</v>
      </c>
      <c r="W350" s="97">
        <v>0</v>
      </c>
      <c r="X350" s="97">
        <v>0</v>
      </c>
      <c r="Y350" s="97">
        <v>0</v>
      </c>
      <c r="Z350" s="97">
        <v>0</v>
      </c>
      <c r="AA350" s="97">
        <v>2.8678688296306212</v>
      </c>
      <c r="AB350" s="97">
        <v>0</v>
      </c>
      <c r="AC350" s="98">
        <v>37.077994785336983</v>
      </c>
      <c r="AD350" s="97">
        <v>0.17309889976445689</v>
      </c>
      <c r="AE350" s="97">
        <v>0</v>
      </c>
      <c r="AF350" s="97">
        <v>0</v>
      </c>
      <c r="AG350" s="97">
        <v>36.656707948402762</v>
      </c>
      <c r="AH350" s="97">
        <v>0.24818793716977006</v>
      </c>
      <c r="AI350" s="99">
        <f t="shared" si="132"/>
        <v>55.369903051252265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3.6767780992142436</v>
      </c>
      <c r="E351" s="43">
        <v>37.158768115978027</v>
      </c>
      <c r="F351" s="236"/>
      <c r="G351" s="43">
        <v>0</v>
      </c>
      <c r="H351" s="53">
        <v>0</v>
      </c>
      <c r="I351" s="41">
        <f t="shared" si="130"/>
        <v>40.835546215192274</v>
      </c>
      <c r="J351" s="1"/>
      <c r="K351" s="54" t="s">
        <v>60</v>
      </c>
      <c r="L351" s="43">
        <v>0</v>
      </c>
      <c r="M351" s="43">
        <v>0</v>
      </c>
      <c r="N351" s="43">
        <v>3.6767780992142436</v>
      </c>
      <c r="O351" s="43">
        <v>37.158768115978027</v>
      </c>
      <c r="P351" s="43">
        <v>2376.9128826851711</v>
      </c>
      <c r="Q351" s="43">
        <v>0</v>
      </c>
      <c r="R351" s="44">
        <v>0</v>
      </c>
      <c r="S351" s="45">
        <f t="shared" si="131"/>
        <v>2417.7484289003633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0</v>
      </c>
      <c r="AB351" s="92">
        <v>2376.9128826851711</v>
      </c>
      <c r="AC351" s="93">
        <v>40.835546215192274</v>
      </c>
      <c r="AD351" s="92">
        <v>0</v>
      </c>
      <c r="AE351" s="92">
        <v>0</v>
      </c>
      <c r="AF351" s="92">
        <v>0</v>
      </c>
      <c r="AG351" s="92">
        <v>3.6767780992142436</v>
      </c>
      <c r="AH351" s="92">
        <v>37.158768115978027</v>
      </c>
      <c r="AI351" s="95">
        <f t="shared" si="132"/>
        <v>2417.7484289003633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31.787031443564775</v>
      </c>
      <c r="Q352" s="50">
        <v>0</v>
      </c>
      <c r="R352" s="51">
        <v>0</v>
      </c>
      <c r="S352" s="52">
        <f t="shared" si="131"/>
        <v>31.787031443564775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31.787031443564775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31.787031443564775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93.720204794746266</v>
      </c>
      <c r="D354" s="46">
        <v>0</v>
      </c>
      <c r="E354" s="46">
        <v>0</v>
      </c>
      <c r="F354" s="236"/>
      <c r="G354" s="46">
        <v>0</v>
      </c>
      <c r="H354" s="47">
        <v>0</v>
      </c>
      <c r="I354" s="48">
        <f t="shared" si="130"/>
        <v>93.720204794746266</v>
      </c>
      <c r="J354" s="1"/>
      <c r="K354" s="49" t="s">
        <v>17</v>
      </c>
      <c r="L354" s="50">
        <v>0</v>
      </c>
      <c r="M354" s="50">
        <v>93.720204794746266</v>
      </c>
      <c r="N354" s="50">
        <v>0</v>
      </c>
      <c r="O354" s="50">
        <v>0</v>
      </c>
      <c r="P354" s="50">
        <v>15.541309894254752</v>
      </c>
      <c r="Q354" s="50">
        <v>0</v>
      </c>
      <c r="R354" s="51">
        <v>0</v>
      </c>
      <c r="S354" s="52">
        <f t="shared" si="131"/>
        <v>109.26151468900102</v>
      </c>
      <c r="U354" s="96" t="s">
        <v>17</v>
      </c>
      <c r="V354" s="97">
        <v>0</v>
      </c>
      <c r="W354" s="97">
        <v>0</v>
      </c>
      <c r="X354" s="97">
        <v>0</v>
      </c>
      <c r="Y354" s="97">
        <v>93.720204794746266</v>
      </c>
      <c r="Z354" s="97">
        <v>0</v>
      </c>
      <c r="AA354" s="97">
        <v>0</v>
      </c>
      <c r="AB354" s="97">
        <v>15.541309894254752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109.26151468900102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109.23765551106879</v>
      </c>
      <c r="C355" s="43">
        <v>779.61270613892452</v>
      </c>
      <c r="D355" s="43">
        <v>1695.7464935605001</v>
      </c>
      <c r="E355" s="43">
        <v>0</v>
      </c>
      <c r="F355" s="236"/>
      <c r="G355" s="43">
        <v>0</v>
      </c>
      <c r="H355" s="53">
        <v>0</v>
      </c>
      <c r="I355" s="41">
        <f t="shared" si="130"/>
        <v>2584.5968552104932</v>
      </c>
      <c r="J355" s="1"/>
      <c r="K355" s="54" t="s">
        <v>19</v>
      </c>
      <c r="L355" s="43">
        <v>109.23765551106879</v>
      </c>
      <c r="M355" s="43">
        <v>779.61270613892452</v>
      </c>
      <c r="N355" s="43">
        <v>1695.7464935605001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2584.5968552104932</v>
      </c>
      <c r="U355" s="100" t="s">
        <v>89</v>
      </c>
      <c r="V355" s="92">
        <v>109.23765551106879</v>
      </c>
      <c r="W355" s="92">
        <v>0</v>
      </c>
      <c r="X355" s="92">
        <v>0</v>
      </c>
      <c r="Y355" s="92">
        <v>779.61270613892452</v>
      </c>
      <c r="Z355" s="92">
        <v>1695.7464935605001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2584.5968552104932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114.90417647807914</v>
      </c>
      <c r="C356" s="46">
        <v>51.943898423646303</v>
      </c>
      <c r="D356" s="46">
        <v>113.21157177531494</v>
      </c>
      <c r="E356" s="46">
        <v>5787.521286271889</v>
      </c>
      <c r="F356" s="236"/>
      <c r="G356" s="46">
        <v>193.31597381495203</v>
      </c>
      <c r="H356" s="47">
        <v>0</v>
      </c>
      <c r="I356" s="48">
        <f t="shared" si="130"/>
        <v>6260.8969067638809</v>
      </c>
      <c r="J356" s="1"/>
      <c r="K356" s="49" t="s">
        <v>27</v>
      </c>
      <c r="L356" s="50">
        <v>114.90417647807914</v>
      </c>
      <c r="M356" s="50">
        <v>51.943898423646303</v>
      </c>
      <c r="N356" s="50">
        <v>113.21157177531494</v>
      </c>
      <c r="O356" s="50">
        <v>5787.521286271889</v>
      </c>
      <c r="P356" s="50">
        <v>21.817747699325061</v>
      </c>
      <c r="Q356" s="50">
        <v>193.31597381495203</v>
      </c>
      <c r="R356" s="51">
        <v>0</v>
      </c>
      <c r="S356" s="52">
        <f t="shared" si="131"/>
        <v>6282.7146544632069</v>
      </c>
      <c r="U356" s="96" t="s">
        <v>27</v>
      </c>
      <c r="V356" s="97">
        <v>26.015051868077499</v>
      </c>
      <c r="W356" s="97">
        <v>80.81908800018104</v>
      </c>
      <c r="X356" s="97">
        <v>193.31597381495203</v>
      </c>
      <c r="Y356" s="97">
        <v>51.943898423646303</v>
      </c>
      <c r="Z356" s="97">
        <v>94.104655600892386</v>
      </c>
      <c r="AA356" s="97">
        <v>5776.930638895793</v>
      </c>
      <c r="AB356" s="97">
        <v>21.817747699325061</v>
      </c>
      <c r="AC356" s="98">
        <v>37.767600160338496</v>
      </c>
      <c r="AD356" s="97">
        <v>8.0700366098205851</v>
      </c>
      <c r="AE356" s="97">
        <v>0.47289213532761287</v>
      </c>
      <c r="AF356" s="97">
        <v>0</v>
      </c>
      <c r="AG356" s="97">
        <v>19.106916174422555</v>
      </c>
      <c r="AH356" s="97">
        <v>10.117755240767742</v>
      </c>
      <c r="AI356" s="99">
        <f t="shared" si="132"/>
        <v>6282.714654463206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161.7500398956671</v>
      </c>
      <c r="C357" s="43">
        <v>0</v>
      </c>
      <c r="D357" s="43">
        <v>1969.1238345766822</v>
      </c>
      <c r="E357" s="43">
        <v>0</v>
      </c>
      <c r="F357" s="236"/>
      <c r="G357" s="43">
        <v>0</v>
      </c>
      <c r="H357" s="53">
        <v>0</v>
      </c>
      <c r="I357" s="41">
        <f t="shared" si="130"/>
        <v>2130.8738744723491</v>
      </c>
      <c r="J357" s="1"/>
      <c r="K357" s="54" t="s">
        <v>26</v>
      </c>
      <c r="L357" s="43">
        <v>161.7500398956671</v>
      </c>
      <c r="M357" s="43">
        <v>0</v>
      </c>
      <c r="N357" s="43">
        <v>1969.1238345766822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2130.8738744723491</v>
      </c>
      <c r="U357" s="100" t="s">
        <v>26</v>
      </c>
      <c r="V357" s="92">
        <v>161.7500398956671</v>
      </c>
      <c r="W357" s="92">
        <v>0</v>
      </c>
      <c r="X357" s="92">
        <v>0</v>
      </c>
      <c r="Y357" s="92">
        <v>0</v>
      </c>
      <c r="Z357" s="92">
        <v>50.537516497829593</v>
      </c>
      <c r="AA357" s="92">
        <v>0</v>
      </c>
      <c r="AB357" s="92">
        <v>0</v>
      </c>
      <c r="AC357" s="93">
        <v>1918.5863180788524</v>
      </c>
      <c r="AD357" s="92">
        <v>0</v>
      </c>
      <c r="AE357" s="92">
        <v>0</v>
      </c>
      <c r="AF357" s="92">
        <v>0</v>
      </c>
      <c r="AG357" s="92">
        <v>1918.5863180788524</v>
      </c>
      <c r="AH357" s="92">
        <v>0</v>
      </c>
      <c r="AI357" s="95">
        <f t="shared" si="132"/>
        <v>2130.8738744723491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55.917084934454465</v>
      </c>
      <c r="C358" s="46">
        <v>94.828458471317106</v>
      </c>
      <c r="D358" s="46">
        <v>172.93943794161174</v>
      </c>
      <c r="E358" s="46">
        <v>0</v>
      </c>
      <c r="F358" s="236"/>
      <c r="G358" s="46">
        <v>0</v>
      </c>
      <c r="H358" s="47">
        <v>0</v>
      </c>
      <c r="I358" s="48">
        <f t="shared" si="130"/>
        <v>323.68498134738331</v>
      </c>
      <c r="J358" s="1"/>
      <c r="K358" s="49" t="s">
        <v>23</v>
      </c>
      <c r="L358" s="50">
        <v>55.917084934454465</v>
      </c>
      <c r="M358" s="50">
        <v>94.828458471317106</v>
      </c>
      <c r="N358" s="50">
        <v>172.93943794161174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323.68498134738331</v>
      </c>
      <c r="U358" s="96" t="s">
        <v>62</v>
      </c>
      <c r="V358" s="97">
        <v>55.917084934454465</v>
      </c>
      <c r="W358" s="97">
        <v>0</v>
      </c>
      <c r="X358" s="97">
        <v>0</v>
      </c>
      <c r="Y358" s="97">
        <v>94.828458471317106</v>
      </c>
      <c r="Z358" s="97">
        <v>172.93943794161174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323.68498134738331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1171.1327479935394</v>
      </c>
      <c r="C359" s="43">
        <v>7649.064391572726</v>
      </c>
      <c r="D359" s="43">
        <v>4095.0835355723211</v>
      </c>
      <c r="E359" s="43">
        <v>82.881834363358792</v>
      </c>
      <c r="F359" s="236"/>
      <c r="G359" s="43">
        <v>0</v>
      </c>
      <c r="H359" s="53">
        <v>0</v>
      </c>
      <c r="I359" s="41">
        <f t="shared" si="130"/>
        <v>12998.162509501946</v>
      </c>
      <c r="J359" s="1"/>
      <c r="K359" s="54" t="s">
        <v>24</v>
      </c>
      <c r="L359" s="43">
        <v>1171.1327479935394</v>
      </c>
      <c r="M359" s="43">
        <v>7649.064391572726</v>
      </c>
      <c r="N359" s="43">
        <v>4095.0835355723211</v>
      </c>
      <c r="O359" s="43">
        <v>82.881834363358792</v>
      </c>
      <c r="P359" s="43">
        <v>140.4162909585331</v>
      </c>
      <c r="Q359" s="43">
        <v>0</v>
      </c>
      <c r="R359" s="44">
        <v>0</v>
      </c>
      <c r="S359" s="45">
        <f t="shared" si="131"/>
        <v>13138.57880046048</v>
      </c>
      <c r="U359" s="100" t="s">
        <v>24</v>
      </c>
      <c r="V359" s="92">
        <v>1171.1327479935394</v>
      </c>
      <c r="W359" s="92">
        <v>0</v>
      </c>
      <c r="X359" s="92">
        <v>0</v>
      </c>
      <c r="Y359" s="92">
        <v>7649.064391572726</v>
      </c>
      <c r="Z359" s="92">
        <v>2581.0331938832178</v>
      </c>
      <c r="AA359" s="92">
        <v>0</v>
      </c>
      <c r="AB359" s="92">
        <v>140.4162909585331</v>
      </c>
      <c r="AC359" s="93">
        <v>1596.9321760524622</v>
      </c>
      <c r="AD359" s="92">
        <v>0</v>
      </c>
      <c r="AE359" s="92">
        <v>0</v>
      </c>
      <c r="AF359" s="92">
        <v>0</v>
      </c>
      <c r="AG359" s="92">
        <v>1514.0503416891036</v>
      </c>
      <c r="AH359" s="92">
        <v>82.881834363358792</v>
      </c>
      <c r="AI359" s="95">
        <f t="shared" si="132"/>
        <v>13138.578800460478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12.965727855720804</v>
      </c>
      <c r="C360" s="46">
        <v>698.00747305871573</v>
      </c>
      <c r="D360" s="46">
        <v>217.31936777641766</v>
      </c>
      <c r="E360" s="46">
        <v>0</v>
      </c>
      <c r="F360" s="236"/>
      <c r="G360" s="46">
        <v>0</v>
      </c>
      <c r="H360" s="47">
        <v>0</v>
      </c>
      <c r="I360" s="48">
        <f t="shared" si="130"/>
        <v>928.2925686908543</v>
      </c>
      <c r="J360" s="1"/>
      <c r="K360" s="49" t="s">
        <v>22</v>
      </c>
      <c r="L360" s="50">
        <v>12.965727855720804</v>
      </c>
      <c r="M360" s="50">
        <v>698.00747305871573</v>
      </c>
      <c r="N360" s="50">
        <v>217.31936777641766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928.2925686908543</v>
      </c>
      <c r="U360" s="96" t="s">
        <v>63</v>
      </c>
      <c r="V360" s="97">
        <v>12.965727855720804</v>
      </c>
      <c r="W360" s="97">
        <v>0</v>
      </c>
      <c r="X360" s="97">
        <v>0</v>
      </c>
      <c r="Y360" s="97">
        <v>698.00747305871573</v>
      </c>
      <c r="Z360" s="97">
        <v>217.31936777641766</v>
      </c>
      <c r="AA360" s="97">
        <v>0</v>
      </c>
      <c r="AB360" s="97">
        <v>0</v>
      </c>
      <c r="AC360" s="98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9">
        <f t="shared" si="132"/>
        <v>928.2925686908543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0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1756.3756512127554</v>
      </c>
      <c r="C366" s="75">
        <f t="shared" ref="C366:H366" si="134">SUM(C345:C361)</f>
        <v>9449.9219298977878</v>
      </c>
      <c r="D366" s="75">
        <f t="shared" si="134"/>
        <v>8359.3876523497365</v>
      </c>
      <c r="E366" s="75">
        <f t="shared" si="134"/>
        <v>5910.6779455180258</v>
      </c>
      <c r="F366" s="75">
        <f t="shared" si="134"/>
        <v>0</v>
      </c>
      <c r="G366" s="75">
        <f t="shared" si="134"/>
        <v>193.31597381495203</v>
      </c>
      <c r="H366" s="76">
        <f t="shared" si="134"/>
        <v>0</v>
      </c>
      <c r="I366" s="41">
        <f t="shared" si="130"/>
        <v>25669.679152793258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1756.3756512127554</v>
      </c>
      <c r="M366" s="75">
        <f t="shared" ref="M366:R366" si="135">SUM(M345:M361)</f>
        <v>9449.9219298977878</v>
      </c>
      <c r="N366" s="75">
        <f t="shared" si="135"/>
        <v>8359.3876523497365</v>
      </c>
      <c r="O366" s="75">
        <f t="shared" si="135"/>
        <v>5910.6779455180258</v>
      </c>
      <c r="P366" s="75">
        <f t="shared" si="135"/>
        <v>2586.475262680849</v>
      </c>
      <c r="Q366" s="75">
        <f t="shared" si="135"/>
        <v>193.31597381495203</v>
      </c>
      <c r="R366" s="76">
        <f t="shared" si="135"/>
        <v>0</v>
      </c>
      <c r="S366" s="78">
        <f t="shared" si="131"/>
        <v>28256.154415474106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1667.3134277029892</v>
      </c>
      <c r="W366" s="111">
        <f t="shared" ref="W366:AH366" si="136">SUM(W345:W361)</f>
        <v>80.81908800018104</v>
      </c>
      <c r="X366" s="111">
        <f t="shared" si="136"/>
        <v>193.31597381495203</v>
      </c>
      <c r="Y366" s="111">
        <f t="shared" si="136"/>
        <v>9449.9219298977878</v>
      </c>
      <c r="Z366" s="111">
        <f t="shared" si="136"/>
        <v>4860.5675691355864</v>
      </c>
      <c r="AA366" s="111">
        <f t="shared" si="136"/>
        <v>5779.7985077254234</v>
      </c>
      <c r="AB366" s="111">
        <f t="shared" si="136"/>
        <v>2586.475262680849</v>
      </c>
      <c r="AC366" s="111">
        <f t="shared" si="136"/>
        <v>3637.9426565163367</v>
      </c>
      <c r="AD366" s="112">
        <f t="shared" si="136"/>
        <v>8.2431355095850414</v>
      </c>
      <c r="AE366" s="112">
        <f t="shared" si="136"/>
        <v>0.47289213532761287</v>
      </c>
      <c r="AF366" s="112">
        <f t="shared" si="136"/>
        <v>0</v>
      </c>
      <c r="AG366" s="112">
        <f t="shared" si="136"/>
        <v>3498.8200832141497</v>
      </c>
      <c r="AH366" s="112">
        <f t="shared" si="136"/>
        <v>130.40654565727434</v>
      </c>
      <c r="AI366" s="113">
        <f t="shared" si="132"/>
        <v>28256.154415474106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6.8422189492837293E-2</v>
      </c>
      <c r="C367" s="114">
        <f t="shared" ref="C367:I367" si="137">C366/$I366</f>
        <v>0.36813556856901697</v>
      </c>
      <c r="D367" s="114">
        <f t="shared" si="137"/>
        <v>0.32565220634789688</v>
      </c>
      <c r="E367" s="114">
        <f t="shared" si="137"/>
        <v>0.23025912830214915</v>
      </c>
      <c r="F367" s="114">
        <f t="shared" si="137"/>
        <v>0</v>
      </c>
      <c r="G367" s="114">
        <f t="shared" si="137"/>
        <v>7.5309072880997132E-3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6.2159047738318547E-2</v>
      </c>
      <c r="M367" s="82">
        <f t="shared" ref="M367:S367" si="138">M366/$S366</f>
        <v>0.33443765173942652</v>
      </c>
      <c r="N367" s="82">
        <f t="shared" si="138"/>
        <v>0.29584307650059521</v>
      </c>
      <c r="O367" s="82">
        <f t="shared" si="138"/>
        <v>0.20918196647032486</v>
      </c>
      <c r="P367" s="82">
        <f t="shared" si="138"/>
        <v>9.1536704699787474E-2</v>
      </c>
      <c r="Q367" s="82">
        <f t="shared" si="138"/>
        <v>6.8415528515474531E-3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6.4952639952321325E-2</v>
      </c>
      <c r="W367" s="118">
        <f t="shared" ref="W367:AC367" si="139">W366/$I366</f>
        <v>3.1484261068914325E-3</v>
      </c>
      <c r="X367" s="118">
        <f t="shared" si="139"/>
        <v>7.5309072880997132E-3</v>
      </c>
      <c r="Y367" s="118">
        <f t="shared" si="139"/>
        <v>0.36813556856901697</v>
      </c>
      <c r="Z367" s="118">
        <f t="shared" si="139"/>
        <v>0.18935053843891467</v>
      </c>
      <c r="AA367" s="118">
        <f t="shared" si="139"/>
        <v>0.22516052784775425</v>
      </c>
      <c r="AB367" s="118">
        <f t="shared" si="139"/>
        <v>0.10075993732860508</v>
      </c>
      <c r="AC367" s="118">
        <f t="shared" si="139"/>
        <v>0.14172139179700158</v>
      </c>
      <c r="AD367" s="118">
        <f t="shared" ref="AD367:AH367" si="140">AD366/$AI366</f>
        <v>2.9172885270866154E-4</v>
      </c>
      <c r="AE367" s="118">
        <f t="shared" si="140"/>
        <v>1.6735898607230142E-5</v>
      </c>
      <c r="AF367" s="118">
        <f t="shared" si="140"/>
        <v>0</v>
      </c>
      <c r="AG367" s="118">
        <f t="shared" si="140"/>
        <v>0.12382506238350918</v>
      </c>
      <c r="AH367" s="118">
        <f t="shared" si="140"/>
        <v>4.6151554716114844E-3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396.04437815958437</v>
      </c>
      <c r="C375" s="43">
        <v>0.33024694286460998</v>
      </c>
      <c r="D375" s="43">
        <v>0.33024694286460998</v>
      </c>
      <c r="E375" s="43">
        <v>0</v>
      </c>
      <c r="F375" s="236"/>
      <c r="G375" s="43">
        <v>0</v>
      </c>
      <c r="H375" s="53">
        <v>0</v>
      </c>
      <c r="I375" s="41">
        <f t="shared" si="141"/>
        <v>396.70487204531361</v>
      </c>
      <c r="J375" s="1"/>
      <c r="K375" s="54" t="s">
        <v>16</v>
      </c>
      <c r="L375" s="43">
        <v>396.04437815958437</v>
      </c>
      <c r="M375" s="43">
        <v>0.33024694286460998</v>
      </c>
      <c r="N375" s="43">
        <v>0.33024694286460998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396.70487204531361</v>
      </c>
      <c r="U375" s="100" t="s">
        <v>16</v>
      </c>
      <c r="V375" s="92">
        <v>396.04437815958437</v>
      </c>
      <c r="W375" s="92">
        <v>0</v>
      </c>
      <c r="X375" s="92">
        <v>0</v>
      </c>
      <c r="Y375" s="92">
        <v>0.33024694286460998</v>
      </c>
      <c r="Z375" s="92">
        <v>0.33024694286460998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396.70487204531361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825.54208465779016</v>
      </c>
      <c r="C376" s="46">
        <v>0.40769086568418339</v>
      </c>
      <c r="D376" s="46">
        <v>37.712149157717157</v>
      </c>
      <c r="E376" s="46">
        <v>23.159022957787322</v>
      </c>
      <c r="F376" s="236"/>
      <c r="G376" s="46">
        <v>0</v>
      </c>
      <c r="H376" s="47">
        <v>0</v>
      </c>
      <c r="I376" s="48">
        <f t="shared" si="141"/>
        <v>886.82094763897885</v>
      </c>
      <c r="J376" s="1"/>
      <c r="K376" s="49" t="s">
        <v>15</v>
      </c>
      <c r="L376" s="50">
        <v>825.54208465779016</v>
      </c>
      <c r="M376" s="50">
        <v>0.40769086568418339</v>
      </c>
      <c r="N376" s="50">
        <v>37.712149157717157</v>
      </c>
      <c r="O376" s="50">
        <v>23.159022957787322</v>
      </c>
      <c r="P376" s="50">
        <v>0</v>
      </c>
      <c r="Q376" s="50">
        <v>0</v>
      </c>
      <c r="R376" s="51">
        <v>0</v>
      </c>
      <c r="S376" s="52">
        <f t="shared" si="142"/>
        <v>886.82094763897885</v>
      </c>
      <c r="U376" s="96" t="s">
        <v>59</v>
      </c>
      <c r="V376" s="97">
        <v>822.32505148103189</v>
      </c>
      <c r="W376" s="97">
        <v>1.0599962507788769</v>
      </c>
      <c r="X376" s="97">
        <v>0</v>
      </c>
      <c r="Y376" s="97">
        <v>0.40769086568418339</v>
      </c>
      <c r="Z376" s="97">
        <v>37.712149157717157</v>
      </c>
      <c r="AA376" s="97">
        <v>22.301272234421258</v>
      </c>
      <c r="AB376" s="97">
        <v>0</v>
      </c>
      <c r="AC376" s="98">
        <v>3.0147876493453039</v>
      </c>
      <c r="AD376" s="97">
        <v>2.1570369259792397</v>
      </c>
      <c r="AE376" s="97">
        <v>0</v>
      </c>
      <c r="AF376" s="97">
        <v>0</v>
      </c>
      <c r="AG376" s="97">
        <v>0</v>
      </c>
      <c r="AH376" s="97">
        <v>0.85775072336606406</v>
      </c>
      <c r="AI376" s="99">
        <f t="shared" si="143"/>
        <v>886.82094763897874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12623.19327482418</v>
      </c>
      <c r="F377" s="236"/>
      <c r="G377" s="43">
        <v>0</v>
      </c>
      <c r="H377" s="53">
        <v>0</v>
      </c>
      <c r="I377" s="41">
        <f t="shared" si="141"/>
        <v>12623.19327482418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12623.19327482418</v>
      </c>
      <c r="P377" s="43">
        <v>7984.7262669795964</v>
      </c>
      <c r="Q377" s="43">
        <v>0</v>
      </c>
      <c r="R377" s="44">
        <v>0</v>
      </c>
      <c r="S377" s="45">
        <f t="shared" si="142"/>
        <v>20607.919541803778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7255.1728705250689</v>
      </c>
      <c r="AB377" s="92">
        <v>7984.7262669795964</v>
      </c>
      <c r="AC377" s="93">
        <v>5368.0204042991109</v>
      </c>
      <c r="AD377" s="92">
        <v>0</v>
      </c>
      <c r="AE377" s="92">
        <v>0</v>
      </c>
      <c r="AF377" s="92">
        <v>0</v>
      </c>
      <c r="AG377" s="92">
        <v>0</v>
      </c>
      <c r="AH377" s="92">
        <v>5368.0204042991109</v>
      </c>
      <c r="AI377" s="95">
        <f t="shared" si="143"/>
        <v>20607.919541803774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197.53505855173555</v>
      </c>
      <c r="F378" s="236"/>
      <c r="G378" s="46">
        <v>0</v>
      </c>
      <c r="H378" s="47">
        <v>0</v>
      </c>
      <c r="I378" s="48">
        <f t="shared" si="141"/>
        <v>197.53505855173555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197.53505855173555</v>
      </c>
      <c r="P378" s="50">
        <v>766.99912018843736</v>
      </c>
      <c r="Q378" s="50">
        <v>0</v>
      </c>
      <c r="R378" s="51">
        <v>0</v>
      </c>
      <c r="S378" s="52">
        <f t="shared" si="142"/>
        <v>964.53417874017293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161.01091237186247</v>
      </c>
      <c r="AB378" s="97">
        <v>766.99912018843736</v>
      </c>
      <c r="AC378" s="98">
        <v>36.5241461798731</v>
      </c>
      <c r="AD378" s="97">
        <v>0</v>
      </c>
      <c r="AE378" s="97">
        <v>0</v>
      </c>
      <c r="AF378" s="97">
        <v>0</v>
      </c>
      <c r="AG378" s="97">
        <v>0</v>
      </c>
      <c r="AH378" s="97">
        <v>36.5241461798731</v>
      </c>
      <c r="AI378" s="99">
        <f t="shared" si="143"/>
        <v>964.53417874017293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0.17344000000000007</v>
      </c>
      <c r="F379" s="236"/>
      <c r="G379" s="43">
        <v>0</v>
      </c>
      <c r="H379" s="53">
        <v>0</v>
      </c>
      <c r="I379" s="41">
        <f t="shared" si="141"/>
        <v>0.17344000000000007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0.17344000000000007</v>
      </c>
      <c r="P379" s="43">
        <v>0</v>
      </c>
      <c r="Q379" s="43">
        <v>0</v>
      </c>
      <c r="R379" s="44">
        <v>0</v>
      </c>
      <c r="S379" s="45">
        <f t="shared" si="142"/>
        <v>0.17344000000000007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0.17344000000000007</v>
      </c>
      <c r="AD379" s="92">
        <v>0</v>
      </c>
      <c r="AE379" s="92">
        <v>0</v>
      </c>
      <c r="AF379" s="92">
        <v>0</v>
      </c>
      <c r="AG379" s="92">
        <v>0</v>
      </c>
      <c r="AH379" s="92">
        <v>0.17344000000000007</v>
      </c>
      <c r="AI379" s="95">
        <f t="shared" si="143"/>
        <v>0.17344000000000007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29.780827460089309</v>
      </c>
      <c r="C380" s="46">
        <v>0</v>
      </c>
      <c r="D380" s="46">
        <v>331.59966537106266</v>
      </c>
      <c r="E380" s="46">
        <v>84.361402992932398</v>
      </c>
      <c r="F380" s="236"/>
      <c r="G380" s="46">
        <v>0</v>
      </c>
      <c r="H380" s="47">
        <v>0</v>
      </c>
      <c r="I380" s="48">
        <f t="shared" si="141"/>
        <v>445.74189582408439</v>
      </c>
      <c r="J380" s="1"/>
      <c r="K380" s="49" t="s">
        <v>17</v>
      </c>
      <c r="L380" s="50">
        <v>29.780827460089309</v>
      </c>
      <c r="M380" s="50">
        <v>0</v>
      </c>
      <c r="N380" s="50">
        <v>331.59966537106266</v>
      </c>
      <c r="O380" s="50">
        <v>84.361402992932398</v>
      </c>
      <c r="P380" s="50">
        <v>22.414549680193261</v>
      </c>
      <c r="Q380" s="50">
        <v>0</v>
      </c>
      <c r="R380" s="51">
        <v>0</v>
      </c>
      <c r="S380" s="52">
        <f t="shared" si="142"/>
        <v>468.15644550427766</v>
      </c>
      <c r="U380" s="96" t="s">
        <v>17</v>
      </c>
      <c r="V380" s="97">
        <v>28.337659732496387</v>
      </c>
      <c r="W380" s="97">
        <v>0</v>
      </c>
      <c r="X380" s="97">
        <v>0</v>
      </c>
      <c r="Y380" s="97">
        <v>0</v>
      </c>
      <c r="Z380" s="97">
        <v>331.54447510910853</v>
      </c>
      <c r="AA380" s="97">
        <v>0</v>
      </c>
      <c r="AB380" s="97">
        <v>22.414549680193261</v>
      </c>
      <c r="AC380" s="98">
        <v>85.859760982479486</v>
      </c>
      <c r="AD380" s="97">
        <v>1.4431677275929207</v>
      </c>
      <c r="AE380" s="97">
        <v>0</v>
      </c>
      <c r="AF380" s="97">
        <v>0</v>
      </c>
      <c r="AG380" s="97">
        <v>5.5190261954168339E-2</v>
      </c>
      <c r="AH380" s="97">
        <v>84.361402992932398</v>
      </c>
      <c r="AI380" s="99">
        <f t="shared" si="143"/>
        <v>468.15644550427766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986.4115431386756</v>
      </c>
      <c r="C381" s="43">
        <v>26.068208489364427</v>
      </c>
      <c r="D381" s="43">
        <v>799.37995501916612</v>
      </c>
      <c r="E381" s="43">
        <v>1.0854168901677872</v>
      </c>
      <c r="F381" s="236"/>
      <c r="G381" s="43">
        <v>0</v>
      </c>
      <c r="H381" s="53">
        <v>0</v>
      </c>
      <c r="I381" s="41">
        <f t="shared" si="141"/>
        <v>1812.945123537374</v>
      </c>
      <c r="J381" s="1"/>
      <c r="K381" s="54" t="s">
        <v>19</v>
      </c>
      <c r="L381" s="43">
        <v>986.4115431386756</v>
      </c>
      <c r="M381" s="43">
        <v>26.068208489364427</v>
      </c>
      <c r="N381" s="43">
        <v>799.37995501916612</v>
      </c>
      <c r="O381" s="43">
        <v>1.0854168901677872</v>
      </c>
      <c r="P381" s="43">
        <v>1.970101003240452</v>
      </c>
      <c r="Q381" s="43">
        <v>0</v>
      </c>
      <c r="R381" s="44">
        <v>0</v>
      </c>
      <c r="S381" s="45">
        <f t="shared" si="142"/>
        <v>1814.9152245406144</v>
      </c>
      <c r="U381" s="100" t="s">
        <v>89</v>
      </c>
      <c r="V381" s="92">
        <v>980.23892137624944</v>
      </c>
      <c r="W381" s="92">
        <v>0</v>
      </c>
      <c r="X381" s="92">
        <v>0</v>
      </c>
      <c r="Y381" s="92">
        <v>26.068208489364427</v>
      </c>
      <c r="Z381" s="92">
        <v>799.37995501916612</v>
      </c>
      <c r="AA381" s="92">
        <v>1.0854168901677872</v>
      </c>
      <c r="AB381" s="92">
        <v>1.970101003240452</v>
      </c>
      <c r="AC381" s="93">
        <v>6.1726217624260666</v>
      </c>
      <c r="AD381" s="92">
        <v>6.1726217624260666</v>
      </c>
      <c r="AE381" s="92">
        <v>0</v>
      </c>
      <c r="AF381" s="92">
        <v>0</v>
      </c>
      <c r="AG381" s="92">
        <v>0</v>
      </c>
      <c r="AH381" s="92">
        <v>0</v>
      </c>
      <c r="AI381" s="95">
        <f t="shared" si="143"/>
        <v>1814.9152245406144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265.1072058240037</v>
      </c>
      <c r="C382" s="46">
        <v>20.268768207694855</v>
      </c>
      <c r="D382" s="46">
        <v>153.34785905883533</v>
      </c>
      <c r="E382" s="46">
        <v>1092.1309147716386</v>
      </c>
      <c r="F382" s="236"/>
      <c r="G382" s="46">
        <v>773.3340116163688</v>
      </c>
      <c r="H382" s="47">
        <v>0</v>
      </c>
      <c r="I382" s="48">
        <f t="shared" si="141"/>
        <v>2304.1887594785412</v>
      </c>
      <c r="J382" s="1"/>
      <c r="K382" s="49" t="s">
        <v>27</v>
      </c>
      <c r="L382" s="50">
        <v>265.1072058240037</v>
      </c>
      <c r="M382" s="50">
        <v>20.268768207694855</v>
      </c>
      <c r="N382" s="50">
        <v>153.34785905883533</v>
      </c>
      <c r="O382" s="50">
        <v>1092.1309147716386</v>
      </c>
      <c r="P382" s="50">
        <v>0</v>
      </c>
      <c r="Q382" s="50">
        <v>773.3340116163688</v>
      </c>
      <c r="R382" s="51">
        <v>0</v>
      </c>
      <c r="S382" s="52">
        <f t="shared" si="142"/>
        <v>2304.1887594785412</v>
      </c>
      <c r="U382" s="96" t="s">
        <v>27</v>
      </c>
      <c r="V382" s="97">
        <v>172.29923037773187</v>
      </c>
      <c r="W382" s="97">
        <v>73.336031137562912</v>
      </c>
      <c r="X382" s="97">
        <v>773.3340116163688</v>
      </c>
      <c r="Y382" s="97">
        <v>20.268768207694855</v>
      </c>
      <c r="Z382" s="97">
        <v>153.34785905883533</v>
      </c>
      <c r="AA382" s="97">
        <v>880.1021992937923</v>
      </c>
      <c r="AB382" s="97">
        <v>0</v>
      </c>
      <c r="AC382" s="98">
        <v>231.50065978655533</v>
      </c>
      <c r="AD382" s="97">
        <v>19.47194430870891</v>
      </c>
      <c r="AE382" s="97">
        <v>0.11708679699560026</v>
      </c>
      <c r="AF382" s="97">
        <v>0</v>
      </c>
      <c r="AG382" s="97">
        <v>0</v>
      </c>
      <c r="AH382" s="97">
        <v>211.91162868085081</v>
      </c>
      <c r="AI382" s="99">
        <f t="shared" si="143"/>
        <v>2304.1887594785417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351.51415921675869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351.51415921675869</v>
      </c>
      <c r="J383" s="1"/>
      <c r="K383" s="54" t="s">
        <v>26</v>
      </c>
      <c r="L383" s="43">
        <v>351.51415921675869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351.51415921675869</v>
      </c>
      <c r="U383" s="100" t="s">
        <v>26</v>
      </c>
      <c r="V383" s="92">
        <v>351.51415921675869</v>
      </c>
      <c r="W383" s="92">
        <v>0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</v>
      </c>
      <c r="AD383" s="92">
        <v>0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351.51415921675869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78.462862082983023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78.462862082983023</v>
      </c>
      <c r="J384" s="1"/>
      <c r="K384" s="49" t="s">
        <v>23</v>
      </c>
      <c r="L384" s="50">
        <v>78.462862082983023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78.462862082983023</v>
      </c>
      <c r="U384" s="96" t="s">
        <v>62</v>
      </c>
      <c r="V384" s="97">
        <v>78.462862082983023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78.462862082983023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1793.5497043587195</v>
      </c>
      <c r="C385" s="43">
        <v>0</v>
      </c>
      <c r="D385" s="43">
        <v>174.46773046925202</v>
      </c>
      <c r="E385" s="43">
        <v>0</v>
      </c>
      <c r="F385" s="236"/>
      <c r="G385" s="43">
        <v>0</v>
      </c>
      <c r="H385" s="53">
        <v>0</v>
      </c>
      <c r="I385" s="41">
        <f t="shared" si="141"/>
        <v>1968.0174348279716</v>
      </c>
      <c r="J385" s="1"/>
      <c r="K385" s="54" t="s">
        <v>24</v>
      </c>
      <c r="L385" s="43">
        <v>1793.5497043587195</v>
      </c>
      <c r="M385" s="43">
        <v>0</v>
      </c>
      <c r="N385" s="43">
        <v>174.46773046925202</v>
      </c>
      <c r="O385" s="43">
        <v>0</v>
      </c>
      <c r="P385" s="43">
        <v>1204.4068097939569</v>
      </c>
      <c r="Q385" s="43">
        <v>0</v>
      </c>
      <c r="R385" s="44">
        <v>0</v>
      </c>
      <c r="S385" s="45">
        <f t="shared" si="142"/>
        <v>3172.4242446219287</v>
      </c>
      <c r="U385" s="100" t="s">
        <v>24</v>
      </c>
      <c r="V385" s="92">
        <v>1780.2652171013383</v>
      </c>
      <c r="W385" s="92">
        <v>0</v>
      </c>
      <c r="X385" s="92">
        <v>0</v>
      </c>
      <c r="Y385" s="92">
        <v>0</v>
      </c>
      <c r="Z385" s="92">
        <v>20.349449355440935</v>
      </c>
      <c r="AA385" s="92">
        <v>0</v>
      </c>
      <c r="AB385" s="92">
        <v>1204.4068097939569</v>
      </c>
      <c r="AC385" s="93">
        <v>167.40276837119228</v>
      </c>
      <c r="AD385" s="92">
        <v>13.284487257381201</v>
      </c>
      <c r="AE385" s="92">
        <v>0</v>
      </c>
      <c r="AF385" s="92">
        <v>0</v>
      </c>
      <c r="AG385" s="92">
        <v>154.11828111381109</v>
      </c>
      <c r="AH385" s="92">
        <v>0</v>
      </c>
      <c r="AI385" s="95">
        <f t="shared" si="143"/>
        <v>3172.4242446219287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42.674281720833385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42.674281720833385</v>
      </c>
      <c r="J386" s="1"/>
      <c r="K386" s="49" t="s">
        <v>22</v>
      </c>
      <c r="L386" s="50">
        <v>42.674281720833385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42.674281720833385</v>
      </c>
      <c r="U386" s="96" t="s">
        <v>63</v>
      </c>
      <c r="V386" s="97">
        <v>42.674281720833385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42.674281720833385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1.4076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1.4076</v>
      </c>
      <c r="J387" s="1"/>
      <c r="K387" s="55" t="s">
        <v>66</v>
      </c>
      <c r="L387" s="43">
        <v>1.4076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1.4076</v>
      </c>
      <c r="U387" s="101" t="s">
        <v>64</v>
      </c>
      <c r="V387" s="92">
        <v>1.4076</v>
      </c>
      <c r="W387" s="92">
        <v>0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0</v>
      </c>
      <c r="AD387" s="94">
        <v>0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1.4076</v>
      </c>
      <c r="AJ387" t="str">
        <f t="shared" si="144"/>
        <v/>
      </c>
      <c r="AS387"/>
      <c r="BH387"/>
    </row>
    <row r="388" spans="1:60">
      <c r="A388" s="28" t="s">
        <v>25</v>
      </c>
      <c r="B388" s="56">
        <v>1.4076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1.4076</v>
      </c>
      <c r="J388" s="1"/>
      <c r="K388" s="59" t="s">
        <v>25</v>
      </c>
      <c r="L388" s="60">
        <v>1.4076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1.4076</v>
      </c>
      <c r="U388" s="102" t="s">
        <v>68</v>
      </c>
      <c r="V388" s="103">
        <v>1.2527999999999999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1.2527999999999999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4770.4946466194378</v>
      </c>
      <c r="C392" s="75">
        <f t="shared" ref="C392:H392" si="145">SUM(C371:C387)</f>
        <v>47.074914505608078</v>
      </c>
      <c r="D392" s="75">
        <f t="shared" si="145"/>
        <v>1496.837606018898</v>
      </c>
      <c r="E392" s="75">
        <f t="shared" si="145"/>
        <v>14021.638530988441</v>
      </c>
      <c r="F392" s="75">
        <f t="shared" si="145"/>
        <v>0</v>
      </c>
      <c r="G392" s="75">
        <f t="shared" si="145"/>
        <v>773.3340116163688</v>
      </c>
      <c r="H392" s="76">
        <f t="shared" si="145"/>
        <v>0</v>
      </c>
      <c r="I392" s="41">
        <f t="shared" si="141"/>
        <v>21109.379709748751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4770.4946466194378</v>
      </c>
      <c r="M392" s="75">
        <f t="shared" ref="M392:R392" si="146">SUM(M371:M387)</f>
        <v>47.074914505608078</v>
      </c>
      <c r="N392" s="75">
        <f t="shared" si="146"/>
        <v>1496.837606018898</v>
      </c>
      <c r="O392" s="75">
        <f t="shared" si="146"/>
        <v>14021.638530988441</v>
      </c>
      <c r="P392" s="75">
        <f t="shared" si="146"/>
        <v>9980.5168476454237</v>
      </c>
      <c r="Q392" s="75">
        <f t="shared" si="146"/>
        <v>773.3340116163688</v>
      </c>
      <c r="R392" s="76">
        <f t="shared" si="146"/>
        <v>0</v>
      </c>
      <c r="S392" s="78">
        <f t="shared" si="142"/>
        <v>31089.896557394175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4653.5693612490068</v>
      </c>
      <c r="W392" s="111">
        <f t="shared" ref="W392:AH392" si="147">SUM(W371:W387)</f>
        <v>74.396027388341793</v>
      </c>
      <c r="X392" s="111">
        <f t="shared" si="147"/>
        <v>773.3340116163688</v>
      </c>
      <c r="Y392" s="111">
        <f t="shared" si="147"/>
        <v>47.074914505608078</v>
      </c>
      <c r="Z392" s="111">
        <f t="shared" si="147"/>
        <v>1342.6641346431329</v>
      </c>
      <c r="AA392" s="111">
        <f t="shared" si="147"/>
        <v>8319.672671315313</v>
      </c>
      <c r="AB392" s="111">
        <f t="shared" si="147"/>
        <v>9980.5168476454237</v>
      </c>
      <c r="AC392" s="111">
        <f t="shared" si="147"/>
        <v>5898.6685890309818</v>
      </c>
      <c r="AD392" s="112">
        <f t="shared" si="147"/>
        <v>42.529257982088339</v>
      </c>
      <c r="AE392" s="112">
        <f t="shared" si="147"/>
        <v>0.11708679699560026</v>
      </c>
      <c r="AF392" s="112">
        <f t="shared" si="147"/>
        <v>0</v>
      </c>
      <c r="AG392" s="112">
        <f t="shared" si="147"/>
        <v>154.17347137576527</v>
      </c>
      <c r="AH392" s="112">
        <f t="shared" si="147"/>
        <v>5701.8487728761329</v>
      </c>
      <c r="AI392" s="113">
        <f t="shared" si="143"/>
        <v>31089.896557394175</v>
      </c>
      <c r="AJ392" t="str">
        <f t="shared" si="144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0.22598933328279297</v>
      </c>
      <c r="C393" s="114">
        <f t="shared" ref="C393:I393" si="148">C392/$I392</f>
        <v>2.230047265854425E-3</v>
      </c>
      <c r="D393" s="114">
        <f t="shared" si="148"/>
        <v>7.0908649453476233E-2</v>
      </c>
      <c r="E393" s="114">
        <f t="shared" si="148"/>
        <v>0.66423735437915099</v>
      </c>
      <c r="F393" s="114">
        <f t="shared" si="148"/>
        <v>0</v>
      </c>
      <c r="G393" s="114">
        <f t="shared" si="148"/>
        <v>3.6634615618725504E-2</v>
      </c>
      <c r="H393" s="115">
        <f t="shared" si="148"/>
        <v>0</v>
      </c>
      <c r="I393" s="116">
        <f t="shared" si="148"/>
        <v>1</v>
      </c>
      <c r="J393"/>
      <c r="K393" s="81" t="s">
        <v>87</v>
      </c>
      <c r="L393" s="82">
        <f>L392/$S392</f>
        <v>0.15344195944212174</v>
      </c>
      <c r="M393" s="82">
        <f t="shared" ref="M393:S393" si="149">M392/$S392</f>
        <v>1.5141547485918588E-3</v>
      </c>
      <c r="N393" s="82">
        <f t="shared" si="149"/>
        <v>4.8145467555854637E-2</v>
      </c>
      <c r="O393" s="82">
        <f t="shared" si="149"/>
        <v>0.45100306156064213</v>
      </c>
      <c r="P393" s="82">
        <f t="shared" si="149"/>
        <v>0.32102123045731834</v>
      </c>
      <c r="Q393" s="82">
        <f t="shared" si="149"/>
        <v>2.4874126235471347E-2</v>
      </c>
      <c r="R393" s="83">
        <f t="shared" si="149"/>
        <v>0</v>
      </c>
      <c r="S393" s="84">
        <f t="shared" si="149"/>
        <v>1</v>
      </c>
      <c r="U393" s="117" t="s">
        <v>87</v>
      </c>
      <c r="V393" s="118">
        <f>V392/$I392</f>
        <v>0.22045031285783787</v>
      </c>
      <c r="W393" s="118">
        <f t="shared" ref="W393:AC393" si="150">W392/$I392</f>
        <v>3.5243113919630788E-3</v>
      </c>
      <c r="X393" s="118">
        <f t="shared" si="150"/>
        <v>3.6634615618725504E-2</v>
      </c>
      <c r="Y393" s="118">
        <f t="shared" si="150"/>
        <v>2.230047265854425E-3</v>
      </c>
      <c r="Z393" s="118">
        <f t="shared" si="150"/>
        <v>6.3605096554450749E-2</v>
      </c>
      <c r="AA393" s="118">
        <f t="shared" si="150"/>
        <v>0.39412208154430584</v>
      </c>
      <c r="AB393" s="118">
        <f t="shared" si="150"/>
        <v>0.47280010047079751</v>
      </c>
      <c r="AC393" s="118">
        <f t="shared" si="150"/>
        <v>0.27943353476686261</v>
      </c>
      <c r="AD393" s="118">
        <f t="shared" ref="AD393:AH393" si="151">AD392/$AI392</f>
        <v>1.3679446602074177E-3</v>
      </c>
      <c r="AE393" s="118">
        <f t="shared" si="151"/>
        <v>3.7660722601456604E-6</v>
      </c>
      <c r="AF393" s="118">
        <f t="shared" si="151"/>
        <v>0</v>
      </c>
      <c r="AG393" s="118">
        <f t="shared" si="151"/>
        <v>4.9589573606702107E-3</v>
      </c>
      <c r="AH393" s="118">
        <f t="shared" si="151"/>
        <v>0.18339876951182876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2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160.64384265934785</v>
      </c>
      <c r="C401" s="43">
        <v>5.210108760141261</v>
      </c>
      <c r="D401" s="43">
        <v>100.81967257149671</v>
      </c>
      <c r="E401" s="43">
        <v>0</v>
      </c>
      <c r="F401" s="236"/>
      <c r="G401" s="43">
        <v>0</v>
      </c>
      <c r="H401" s="53">
        <v>0</v>
      </c>
      <c r="I401" s="41">
        <f t="shared" si="152"/>
        <v>266.67362399098579</v>
      </c>
      <c r="J401" s="1"/>
      <c r="K401" s="54" t="s">
        <v>16</v>
      </c>
      <c r="L401" s="43">
        <v>160.64384265934785</v>
      </c>
      <c r="M401" s="43">
        <v>5.210108760141261</v>
      </c>
      <c r="N401" s="43">
        <v>100.81967257149671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266.67362399098579</v>
      </c>
      <c r="U401" s="100" t="s">
        <v>16</v>
      </c>
      <c r="V401" s="92">
        <v>160.64384265934785</v>
      </c>
      <c r="W401" s="92">
        <v>0</v>
      </c>
      <c r="X401" s="92">
        <v>0</v>
      </c>
      <c r="Y401" s="92">
        <v>5.210108760141261</v>
      </c>
      <c r="Z401" s="92">
        <v>100.81967257149671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266.67362399098579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45.581548826623255</v>
      </c>
      <c r="C402" s="46">
        <v>31.482746453549865</v>
      </c>
      <c r="D402" s="46">
        <v>0.93765729344049376</v>
      </c>
      <c r="E402" s="46">
        <v>0</v>
      </c>
      <c r="F402" s="236"/>
      <c r="G402" s="46">
        <v>0</v>
      </c>
      <c r="H402" s="47">
        <v>0</v>
      </c>
      <c r="I402" s="48">
        <f t="shared" si="152"/>
        <v>78.001952573613622</v>
      </c>
      <c r="J402" s="1"/>
      <c r="K402" s="49" t="s">
        <v>15</v>
      </c>
      <c r="L402" s="50">
        <v>45.581548826623255</v>
      </c>
      <c r="M402" s="50">
        <v>31.482746453549865</v>
      </c>
      <c r="N402" s="50">
        <v>0.93765729344049376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78.001952573613622</v>
      </c>
      <c r="U402" s="96" t="s">
        <v>59</v>
      </c>
      <c r="V402" s="97">
        <v>45.581548826623255</v>
      </c>
      <c r="W402" s="97">
        <v>0</v>
      </c>
      <c r="X402" s="97">
        <v>0</v>
      </c>
      <c r="Y402" s="97">
        <v>31.482746453549865</v>
      </c>
      <c r="Z402" s="97">
        <v>0.93765729344049376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78.001952573613622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0</v>
      </c>
      <c r="F403" s="236"/>
      <c r="G403" s="43">
        <v>0</v>
      </c>
      <c r="H403" s="53">
        <v>0</v>
      </c>
      <c r="I403" s="41">
        <f t="shared" si="152"/>
        <v>0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0</v>
      </c>
      <c r="P403" s="43">
        <v>133.95026307708821</v>
      </c>
      <c r="Q403" s="43">
        <v>0</v>
      </c>
      <c r="R403" s="44">
        <v>0</v>
      </c>
      <c r="S403" s="45">
        <f t="shared" si="153"/>
        <v>133.95026307708821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0</v>
      </c>
      <c r="AB403" s="92">
        <v>133.95026307708821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133.95026307708821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4.7232632317005342E-2</v>
      </c>
      <c r="D404" s="46">
        <v>0</v>
      </c>
      <c r="E404" s="46">
        <v>0.91847938378606964</v>
      </c>
      <c r="F404" s="236"/>
      <c r="G404" s="46">
        <v>0</v>
      </c>
      <c r="H404" s="47">
        <v>0</v>
      </c>
      <c r="I404" s="48">
        <f t="shared" si="152"/>
        <v>0.965712016103075</v>
      </c>
      <c r="J404" s="1"/>
      <c r="K404" s="49" t="s">
        <v>12</v>
      </c>
      <c r="L404" s="50">
        <v>0</v>
      </c>
      <c r="M404" s="50">
        <v>4.7232632317005342E-2</v>
      </c>
      <c r="N404" s="50">
        <v>0</v>
      </c>
      <c r="O404" s="50">
        <v>0.91847938378606964</v>
      </c>
      <c r="P404" s="50">
        <v>20.720102240904918</v>
      </c>
      <c r="Q404" s="50">
        <v>0</v>
      </c>
      <c r="R404" s="51">
        <v>0</v>
      </c>
      <c r="S404" s="52">
        <f t="shared" si="153"/>
        <v>21.685814257007994</v>
      </c>
      <c r="U404" s="96" t="s">
        <v>12</v>
      </c>
      <c r="V404" s="97">
        <v>0</v>
      </c>
      <c r="W404" s="97">
        <v>0</v>
      </c>
      <c r="X404" s="97">
        <v>0</v>
      </c>
      <c r="Y404" s="97">
        <v>4.7232632317005342E-2</v>
      </c>
      <c r="Z404" s="97">
        <v>0</v>
      </c>
      <c r="AA404" s="97">
        <v>0.73478350702885575</v>
      </c>
      <c r="AB404" s="97">
        <v>20.720102240904918</v>
      </c>
      <c r="AC404" s="98">
        <v>0.18369587675721394</v>
      </c>
      <c r="AD404" s="97">
        <v>0</v>
      </c>
      <c r="AE404" s="97">
        <v>0</v>
      </c>
      <c r="AF404" s="97">
        <v>0</v>
      </c>
      <c r="AG404" s="97">
        <v>0</v>
      </c>
      <c r="AH404" s="97">
        <v>0.18369587675721394</v>
      </c>
      <c r="AI404" s="99">
        <f t="shared" si="154"/>
        <v>21.685814257007991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1.0637191765848757</v>
      </c>
      <c r="C406" s="46">
        <v>9.5734725892638775</v>
      </c>
      <c r="D406" s="46">
        <v>0.50095490003060195</v>
      </c>
      <c r="E406" s="46">
        <v>0</v>
      </c>
      <c r="F406" s="236"/>
      <c r="G406" s="46">
        <v>0</v>
      </c>
      <c r="H406" s="47">
        <v>0</v>
      </c>
      <c r="I406" s="48">
        <f t="shared" si="152"/>
        <v>11.138146665879354</v>
      </c>
      <c r="J406" s="1"/>
      <c r="K406" s="49" t="s">
        <v>17</v>
      </c>
      <c r="L406" s="50">
        <v>1.0637191765848757</v>
      </c>
      <c r="M406" s="50">
        <v>9.5734725892638775</v>
      </c>
      <c r="N406" s="50">
        <v>0.50095490003060195</v>
      </c>
      <c r="O406" s="50">
        <v>0</v>
      </c>
      <c r="P406" s="50">
        <v>0.90528000000000164</v>
      </c>
      <c r="Q406" s="50">
        <v>0</v>
      </c>
      <c r="R406" s="51">
        <v>0</v>
      </c>
      <c r="S406" s="52">
        <f t="shared" si="153"/>
        <v>12.043426665879355</v>
      </c>
      <c r="U406" s="96" t="s">
        <v>17</v>
      </c>
      <c r="V406" s="97">
        <v>1.0637191765848757</v>
      </c>
      <c r="W406" s="97">
        <v>0</v>
      </c>
      <c r="X406" s="97">
        <v>0</v>
      </c>
      <c r="Y406" s="97">
        <v>9.5734725892638775</v>
      </c>
      <c r="Z406" s="97">
        <v>0.50095490003060195</v>
      </c>
      <c r="AA406" s="97">
        <v>0</v>
      </c>
      <c r="AB406" s="97">
        <v>0.90528000000000164</v>
      </c>
      <c r="AC406" s="98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9">
        <f t="shared" si="154"/>
        <v>12.043426665879355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204.07607215822421</v>
      </c>
      <c r="C407" s="43">
        <v>926.03903643896092</v>
      </c>
      <c r="D407" s="43">
        <v>486.88000858731169</v>
      </c>
      <c r="E407" s="43">
        <v>73.811825501648116</v>
      </c>
      <c r="F407" s="236"/>
      <c r="G407" s="43">
        <v>0</v>
      </c>
      <c r="H407" s="53">
        <v>0</v>
      </c>
      <c r="I407" s="41">
        <f t="shared" si="152"/>
        <v>1690.806942686145</v>
      </c>
      <c r="J407" s="1"/>
      <c r="K407" s="54" t="s">
        <v>19</v>
      </c>
      <c r="L407" s="43">
        <v>204.07607215822421</v>
      </c>
      <c r="M407" s="43">
        <v>926.03903643896092</v>
      </c>
      <c r="N407" s="43">
        <v>486.88000858731169</v>
      </c>
      <c r="O407" s="43">
        <v>73.811825501648116</v>
      </c>
      <c r="P407" s="43">
        <v>0</v>
      </c>
      <c r="Q407" s="43">
        <v>0</v>
      </c>
      <c r="R407" s="44">
        <v>0</v>
      </c>
      <c r="S407" s="45">
        <f t="shared" si="153"/>
        <v>1690.806942686145</v>
      </c>
      <c r="U407" s="100" t="s">
        <v>89</v>
      </c>
      <c r="V407" s="92">
        <v>204.07607215822421</v>
      </c>
      <c r="W407" s="92">
        <v>0</v>
      </c>
      <c r="X407" s="92">
        <v>0</v>
      </c>
      <c r="Y407" s="92">
        <v>926.03903643896092</v>
      </c>
      <c r="Z407" s="92">
        <v>481.820446665605</v>
      </c>
      <c r="AA407" s="92">
        <v>1.1813968494834783</v>
      </c>
      <c r="AB407" s="92">
        <v>0</v>
      </c>
      <c r="AC407" s="93">
        <v>77.689990573871356</v>
      </c>
      <c r="AD407" s="92">
        <v>0</v>
      </c>
      <c r="AE407" s="92">
        <v>0</v>
      </c>
      <c r="AF407" s="92">
        <v>0</v>
      </c>
      <c r="AG407" s="92">
        <v>5.0595619217067078</v>
      </c>
      <c r="AH407" s="92">
        <v>72.630428652164639</v>
      </c>
      <c r="AI407" s="95">
        <f t="shared" si="154"/>
        <v>1690.806942686145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94.738619901068219</v>
      </c>
      <c r="C408" s="46">
        <v>38.492048650669098</v>
      </c>
      <c r="D408" s="46">
        <v>20.732715430947216</v>
      </c>
      <c r="E408" s="46">
        <v>1288.0100560331341</v>
      </c>
      <c r="F408" s="236"/>
      <c r="G408" s="46">
        <v>173.27048247052116</v>
      </c>
      <c r="H408" s="47">
        <v>0</v>
      </c>
      <c r="I408" s="48">
        <f t="shared" si="152"/>
        <v>1615.2439224863397</v>
      </c>
      <c r="J408" s="1"/>
      <c r="K408" s="49" t="s">
        <v>27</v>
      </c>
      <c r="L408" s="50">
        <v>94.738619901068219</v>
      </c>
      <c r="M408" s="50">
        <v>38.492048650669098</v>
      </c>
      <c r="N408" s="50">
        <v>20.732715430947216</v>
      </c>
      <c r="O408" s="50">
        <v>1288.0100560331341</v>
      </c>
      <c r="P408" s="50">
        <v>0</v>
      </c>
      <c r="Q408" s="50">
        <v>173.27048247052116</v>
      </c>
      <c r="R408" s="51">
        <v>0</v>
      </c>
      <c r="S408" s="52">
        <f t="shared" si="153"/>
        <v>1615.2439224863397</v>
      </c>
      <c r="U408" s="96" t="s">
        <v>27</v>
      </c>
      <c r="V408" s="97">
        <v>25.353340117873259</v>
      </c>
      <c r="W408" s="97">
        <v>63.685019583645982</v>
      </c>
      <c r="X408" s="97">
        <v>173.27048247052116</v>
      </c>
      <c r="Y408" s="97">
        <v>38.492048650669098</v>
      </c>
      <c r="Z408" s="97">
        <v>20.732715430947216</v>
      </c>
      <c r="AA408" s="97">
        <v>1275.6771836072817</v>
      </c>
      <c r="AB408" s="97">
        <v>0</v>
      </c>
      <c r="AC408" s="98">
        <v>18.03313262540151</v>
      </c>
      <c r="AD408" s="97">
        <v>5.7002601995489695</v>
      </c>
      <c r="AE408" s="97">
        <v>1.1904163354701038</v>
      </c>
      <c r="AF408" s="97">
        <v>0</v>
      </c>
      <c r="AG408" s="97">
        <v>0</v>
      </c>
      <c r="AH408" s="97">
        <v>11.142456090382437</v>
      </c>
      <c r="AI408" s="99">
        <f t="shared" si="154"/>
        <v>1615.2439224863399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40.590498026621631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40.590498026621631</v>
      </c>
      <c r="J409" s="1"/>
      <c r="K409" s="54" t="s">
        <v>26</v>
      </c>
      <c r="L409" s="43">
        <v>40.590498026621631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40.590498026621631</v>
      </c>
      <c r="U409" s="100" t="s">
        <v>26</v>
      </c>
      <c r="V409" s="92">
        <v>39.273128657335832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1.3173693692858017</v>
      </c>
      <c r="AD409" s="92">
        <v>1.3173693692858017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40.590498026621631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5.7725209172537939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5.7725209172537939</v>
      </c>
      <c r="J410" s="1"/>
      <c r="K410" s="49" t="s">
        <v>23</v>
      </c>
      <c r="L410" s="50">
        <v>5.7725209172537939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5.7725209172537939</v>
      </c>
      <c r="U410" s="96" t="s">
        <v>62</v>
      </c>
      <c r="V410" s="97">
        <v>5.7725209172537939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5.7725209172537939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25.171552044899862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25.171552044899862</v>
      </c>
      <c r="J411" s="1"/>
      <c r="K411" s="54" t="s">
        <v>24</v>
      </c>
      <c r="L411" s="43">
        <v>25.171552044899862</v>
      </c>
      <c r="M411" s="43">
        <v>0</v>
      </c>
      <c r="N411" s="43">
        <v>0</v>
      </c>
      <c r="O411" s="43">
        <v>0</v>
      </c>
      <c r="P411" s="43">
        <v>7.9277365881719177</v>
      </c>
      <c r="Q411" s="43">
        <v>0</v>
      </c>
      <c r="R411" s="44">
        <v>0</v>
      </c>
      <c r="S411" s="45">
        <f t="shared" si="153"/>
        <v>33.099288633071779</v>
      </c>
      <c r="U411" s="100" t="s">
        <v>24</v>
      </c>
      <c r="V411" s="92">
        <v>21.462716993720065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7.9277365881719177</v>
      </c>
      <c r="AC411" s="93">
        <v>3.708835051179793</v>
      </c>
      <c r="AD411" s="92">
        <v>3.708835051179793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33.099288633071772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152"/>
        <v>0</v>
      </c>
      <c r="J412" s="1"/>
      <c r="K412" s="49" t="s">
        <v>22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</v>
      </c>
      <c r="U412" s="96" t="s">
        <v>63</v>
      </c>
      <c r="V412" s="97">
        <v>0</v>
      </c>
      <c r="W412" s="97">
        <v>0</v>
      </c>
      <c r="X412" s="97">
        <v>0</v>
      </c>
      <c r="Y412" s="97">
        <v>0</v>
      </c>
      <c r="Z412" s="97">
        <v>0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0</v>
      </c>
      <c r="J413" s="1"/>
      <c r="K413" s="55" t="s">
        <v>66</v>
      </c>
      <c r="L413" s="43">
        <v>0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0</v>
      </c>
      <c r="U413" s="101" t="s">
        <v>64</v>
      </c>
      <c r="V413" s="92">
        <v>0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0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0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0</v>
      </c>
      <c r="J414" s="1"/>
      <c r="K414" s="59" t="s">
        <v>25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0</v>
      </c>
      <c r="U414" s="102" t="s">
        <v>68</v>
      </c>
      <c r="V414" s="103">
        <v>0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0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577.63837371062368</v>
      </c>
      <c r="C418" s="75">
        <f t="shared" ref="C418:H418" si="156">SUM(C397:C413)</f>
        <v>1010.844645524902</v>
      </c>
      <c r="D418" s="75">
        <f t="shared" si="156"/>
        <v>609.87100878322678</v>
      </c>
      <c r="E418" s="75">
        <f t="shared" si="156"/>
        <v>1362.7403609185683</v>
      </c>
      <c r="F418" s="75">
        <f t="shared" si="156"/>
        <v>0</v>
      </c>
      <c r="G418" s="75">
        <f t="shared" si="156"/>
        <v>173.27048247052116</v>
      </c>
      <c r="H418" s="76">
        <f t="shared" si="156"/>
        <v>0</v>
      </c>
      <c r="I418" s="41">
        <f t="shared" si="152"/>
        <v>3734.3648714078422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577.63837371062368</v>
      </c>
      <c r="M418" s="75">
        <f t="shared" ref="M418:R418" si="157">SUM(M397:M413)</f>
        <v>1010.844645524902</v>
      </c>
      <c r="N418" s="75">
        <f t="shared" si="157"/>
        <v>609.87100878322678</v>
      </c>
      <c r="O418" s="75">
        <f t="shared" si="157"/>
        <v>1362.7403609185683</v>
      </c>
      <c r="P418" s="75">
        <f t="shared" si="157"/>
        <v>163.50338190616503</v>
      </c>
      <c r="Q418" s="75">
        <f t="shared" si="157"/>
        <v>173.27048247052116</v>
      </c>
      <c r="R418" s="76">
        <f t="shared" si="157"/>
        <v>0</v>
      </c>
      <c r="S418" s="78">
        <f t="shared" si="153"/>
        <v>3897.8682533140072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503.22688950696318</v>
      </c>
      <c r="W418" s="111">
        <f t="shared" ref="W418:AH418" si="158">SUM(W397:W413)</f>
        <v>63.685019583645982</v>
      </c>
      <c r="X418" s="111">
        <f t="shared" si="158"/>
        <v>173.27048247052116</v>
      </c>
      <c r="Y418" s="111">
        <f t="shared" si="158"/>
        <v>1010.844645524902</v>
      </c>
      <c r="Z418" s="111">
        <f t="shared" si="158"/>
        <v>604.81144686152004</v>
      </c>
      <c r="AA418" s="111">
        <f t="shared" si="158"/>
        <v>1277.593363963794</v>
      </c>
      <c r="AB418" s="111">
        <f t="shared" si="158"/>
        <v>163.50338190616503</v>
      </c>
      <c r="AC418" s="111">
        <f t="shared" si="158"/>
        <v>100.93302349649566</v>
      </c>
      <c r="AD418" s="112">
        <f t="shared" si="158"/>
        <v>10.726464620014564</v>
      </c>
      <c r="AE418" s="112">
        <f t="shared" si="158"/>
        <v>1.1904163354701038</v>
      </c>
      <c r="AF418" s="112">
        <f t="shared" si="158"/>
        <v>0</v>
      </c>
      <c r="AG418" s="112">
        <f t="shared" si="158"/>
        <v>5.0595619217067078</v>
      </c>
      <c r="AH418" s="112">
        <f t="shared" si="158"/>
        <v>83.95658061930429</v>
      </c>
      <c r="AI418" s="113">
        <f t="shared" si="154"/>
        <v>3897.8682533140068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0.15468182504963851</v>
      </c>
      <c r="C419" s="114">
        <f t="shared" ref="C419:I419" si="159">C418/$I418</f>
        <v>0.27068716644815083</v>
      </c>
      <c r="D419" s="114">
        <f t="shared" si="159"/>
        <v>0.16331318170131232</v>
      </c>
      <c r="E419" s="114">
        <f t="shared" si="159"/>
        <v>0.3649189106700278</v>
      </c>
      <c r="F419" s="114">
        <f t="shared" si="159"/>
        <v>0</v>
      </c>
      <c r="G419" s="114">
        <f t="shared" si="159"/>
        <v>4.6398916130870417E-2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0.14819340628547659</v>
      </c>
      <c r="M419" s="82">
        <f t="shared" ref="M419:S419" si="160">M418/$S418</f>
        <v>0.25933268644097235</v>
      </c>
      <c r="N419" s="82">
        <f t="shared" si="160"/>
        <v>0.15646270452181349</v>
      </c>
      <c r="O419" s="82">
        <f t="shared" si="160"/>
        <v>0.34961170372034833</v>
      </c>
      <c r="P419" s="82">
        <f t="shared" si="160"/>
        <v>4.1946872310820865E-2</v>
      </c>
      <c r="Q419" s="82">
        <f t="shared" si="160"/>
        <v>4.4452626720568308E-2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0.13475568318455408</v>
      </c>
      <c r="W419" s="118">
        <f t="shared" ref="W419:AC419" si="161">W418/$I418</f>
        <v>1.7053775347784097E-2</v>
      </c>
      <c r="X419" s="118">
        <f t="shared" si="161"/>
        <v>4.6398916130870417E-2</v>
      </c>
      <c r="Y419" s="118">
        <f t="shared" si="161"/>
        <v>0.27068716644815083</v>
      </c>
      <c r="Z419" s="118">
        <f t="shared" si="161"/>
        <v>0.16195831625673693</v>
      </c>
      <c r="AA419" s="118">
        <f t="shared" si="161"/>
        <v>0.34211797935056781</v>
      </c>
      <c r="AB419" s="118">
        <f t="shared" si="161"/>
        <v>4.3783451145341573E-2</v>
      </c>
      <c r="AC419" s="118">
        <f t="shared" si="161"/>
        <v>2.7028163281335782E-2</v>
      </c>
      <c r="AD419" s="118">
        <f t="shared" ref="AD419:AH419" si="162">AD418/$AI418</f>
        <v>2.7518797257692885E-3</v>
      </c>
      <c r="AE419" s="118">
        <f t="shared" si="162"/>
        <v>3.0540189101004115E-4</v>
      </c>
      <c r="AF419" s="118">
        <f t="shared" si="162"/>
        <v>0</v>
      </c>
      <c r="AG419" s="118">
        <f t="shared" si="162"/>
        <v>1.2980330767734434E-3</v>
      </c>
      <c r="AH419" s="118">
        <f t="shared" si="162"/>
        <v>2.1539101673824803E-2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3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322.86131568697272</v>
      </c>
      <c r="C427" s="43">
        <v>71.038608355581331</v>
      </c>
      <c r="D427" s="43">
        <v>1.0086872519861425</v>
      </c>
      <c r="E427" s="43">
        <v>0</v>
      </c>
      <c r="F427" s="236"/>
      <c r="G427" s="43">
        <v>0</v>
      </c>
      <c r="H427" s="53">
        <v>0</v>
      </c>
      <c r="I427" s="41">
        <f t="shared" si="163"/>
        <v>394.90861129454021</v>
      </c>
      <c r="J427" s="1"/>
      <c r="K427" s="54" t="s">
        <v>16</v>
      </c>
      <c r="L427" s="43">
        <v>322.86131568697272</v>
      </c>
      <c r="M427" s="43">
        <v>71.038608355581331</v>
      </c>
      <c r="N427" s="43">
        <v>1.0086872519861425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394.90861129454021</v>
      </c>
      <c r="U427" s="100" t="s">
        <v>16</v>
      </c>
      <c r="V427" s="92">
        <v>312.55699491852243</v>
      </c>
      <c r="W427" s="92">
        <v>0</v>
      </c>
      <c r="X427" s="92">
        <v>0</v>
      </c>
      <c r="Y427" s="92">
        <v>71.038608355581331</v>
      </c>
      <c r="Z427" s="92">
        <v>0.94528849373128976</v>
      </c>
      <c r="AA427" s="92">
        <v>0</v>
      </c>
      <c r="AB427" s="92">
        <v>0</v>
      </c>
      <c r="AC427" s="93">
        <v>10.367719526705153</v>
      </c>
      <c r="AD427" s="94">
        <v>10.3043207684503</v>
      </c>
      <c r="AE427" s="94">
        <v>0</v>
      </c>
      <c r="AF427" s="94">
        <v>0</v>
      </c>
      <c r="AG427" s="94">
        <v>6.3398758254852819E-2</v>
      </c>
      <c r="AH427" s="94">
        <v>0</v>
      </c>
      <c r="AI427" s="95">
        <f t="shared" si="165"/>
        <v>394.90861129454026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91.527976567117278</v>
      </c>
      <c r="C428" s="46">
        <v>2.733270290830268</v>
      </c>
      <c r="D428" s="46">
        <v>28.904287995237294</v>
      </c>
      <c r="E428" s="46">
        <v>2.7588267259865192E-2</v>
      </c>
      <c r="F428" s="236"/>
      <c r="G428" s="46">
        <v>0</v>
      </c>
      <c r="H428" s="47">
        <v>0</v>
      </c>
      <c r="I428" s="48">
        <f t="shared" si="163"/>
        <v>123.1931231204447</v>
      </c>
      <c r="J428" s="1"/>
      <c r="K428" s="49" t="s">
        <v>15</v>
      </c>
      <c r="L428" s="50">
        <v>91.527976567117278</v>
      </c>
      <c r="M428" s="50">
        <v>2.733270290830268</v>
      </c>
      <c r="N428" s="50">
        <v>28.904287995237294</v>
      </c>
      <c r="O428" s="50">
        <v>2.7588267259865192E-2</v>
      </c>
      <c r="P428" s="50">
        <v>0</v>
      </c>
      <c r="Q428" s="50">
        <v>0</v>
      </c>
      <c r="R428" s="51">
        <v>0</v>
      </c>
      <c r="S428" s="52">
        <f t="shared" si="164"/>
        <v>123.1931231204447</v>
      </c>
      <c r="U428" s="96" t="s">
        <v>59</v>
      </c>
      <c r="V428" s="97">
        <v>89.025656975053224</v>
      </c>
      <c r="W428" s="97">
        <v>0</v>
      </c>
      <c r="X428" s="97">
        <v>0</v>
      </c>
      <c r="Y428" s="97">
        <v>2.733270290830268</v>
      </c>
      <c r="Z428" s="97">
        <v>28.904287995237294</v>
      </c>
      <c r="AA428" s="97">
        <v>2.7588267259865192E-2</v>
      </c>
      <c r="AB428" s="97">
        <v>0</v>
      </c>
      <c r="AC428" s="98">
        <v>2.5023195920640391</v>
      </c>
      <c r="AD428" s="97">
        <v>2.5023195920640391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123.19312312044468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9.0790349023452843E-2</v>
      </c>
      <c r="F429" s="236"/>
      <c r="G429" s="43">
        <v>0</v>
      </c>
      <c r="H429" s="53">
        <v>0</v>
      </c>
      <c r="I429" s="41">
        <f t="shared" si="163"/>
        <v>9.0790349023452843E-2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9.0790349023452843E-2</v>
      </c>
      <c r="P429" s="43">
        <v>1051.6145820418499</v>
      </c>
      <c r="Q429" s="43">
        <v>0</v>
      </c>
      <c r="R429" s="44">
        <v>0</v>
      </c>
      <c r="S429" s="45">
        <f t="shared" si="164"/>
        <v>1051.7053723908734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9.0615978860943164E-2</v>
      </c>
      <c r="AB429" s="92">
        <v>1051.6145820418499</v>
      </c>
      <c r="AC429" s="93">
        <v>1.7437016250967499E-4</v>
      </c>
      <c r="AD429" s="92">
        <v>0</v>
      </c>
      <c r="AE429" s="92">
        <v>0</v>
      </c>
      <c r="AF429" s="92">
        <v>0</v>
      </c>
      <c r="AG429" s="92">
        <v>0</v>
      </c>
      <c r="AH429" s="92">
        <v>1.7437016250967499E-4</v>
      </c>
      <c r="AI429" s="95">
        <f t="shared" si="165"/>
        <v>1051.7053723908734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75.586622036721138</v>
      </c>
      <c r="Q430" s="50">
        <v>0</v>
      </c>
      <c r="R430" s="51">
        <v>0</v>
      </c>
      <c r="S430" s="52">
        <f t="shared" si="164"/>
        <v>75.586622036721138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75.586622036721138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75.586622036721138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28.847757397040791</v>
      </c>
      <c r="C432" s="46">
        <v>0</v>
      </c>
      <c r="D432" s="46">
        <v>8.8199416218709601</v>
      </c>
      <c r="E432" s="46">
        <v>16.522566845139611</v>
      </c>
      <c r="F432" s="236"/>
      <c r="G432" s="46">
        <v>0</v>
      </c>
      <c r="H432" s="47">
        <v>0</v>
      </c>
      <c r="I432" s="48">
        <f t="shared" si="163"/>
        <v>54.190265864051355</v>
      </c>
      <c r="J432" s="1"/>
      <c r="K432" s="49" t="s">
        <v>17</v>
      </c>
      <c r="L432" s="50">
        <v>28.847757397040791</v>
      </c>
      <c r="M432" s="50">
        <v>0</v>
      </c>
      <c r="N432" s="50">
        <v>8.8199416218709601</v>
      </c>
      <c r="O432" s="50">
        <v>16.522566845139611</v>
      </c>
      <c r="P432" s="50">
        <v>1.6035466545025396</v>
      </c>
      <c r="Q432" s="50">
        <v>0</v>
      </c>
      <c r="R432" s="51">
        <v>0</v>
      </c>
      <c r="S432" s="52">
        <f t="shared" si="164"/>
        <v>55.793812518553892</v>
      </c>
      <c r="U432" s="96" t="s">
        <v>17</v>
      </c>
      <c r="V432" s="97">
        <v>28.847757397040791</v>
      </c>
      <c r="W432" s="97">
        <v>0</v>
      </c>
      <c r="X432" s="97">
        <v>0</v>
      </c>
      <c r="Y432" s="97">
        <v>0</v>
      </c>
      <c r="Z432" s="97">
        <v>8.8199416218709601</v>
      </c>
      <c r="AA432" s="97">
        <v>4.6979750846740256</v>
      </c>
      <c r="AB432" s="97">
        <v>1.6035466545025396</v>
      </c>
      <c r="AC432" s="98">
        <v>11.824591760465585</v>
      </c>
      <c r="AD432" s="97">
        <v>0</v>
      </c>
      <c r="AE432" s="97">
        <v>0</v>
      </c>
      <c r="AF432" s="97">
        <v>0</v>
      </c>
      <c r="AG432" s="97">
        <v>0</v>
      </c>
      <c r="AH432" s="97">
        <v>11.824591760465585</v>
      </c>
      <c r="AI432" s="99">
        <f t="shared" si="165"/>
        <v>55.793812518553899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786.6676028165582</v>
      </c>
      <c r="C433" s="43">
        <v>680.95994158651251</v>
      </c>
      <c r="D433" s="43">
        <v>269.75584000271533</v>
      </c>
      <c r="E433" s="43">
        <v>229.24760328623839</v>
      </c>
      <c r="F433" s="236"/>
      <c r="G433" s="43">
        <v>0</v>
      </c>
      <c r="H433" s="53">
        <v>0</v>
      </c>
      <c r="I433" s="41">
        <f t="shared" si="163"/>
        <v>1966.6309876920245</v>
      </c>
      <c r="J433" s="1"/>
      <c r="K433" s="54" t="s">
        <v>19</v>
      </c>
      <c r="L433" s="43">
        <v>786.6676028165582</v>
      </c>
      <c r="M433" s="43">
        <v>680.95994158651251</v>
      </c>
      <c r="N433" s="43">
        <v>269.75584000271533</v>
      </c>
      <c r="O433" s="43">
        <v>229.24760328623839</v>
      </c>
      <c r="P433" s="43">
        <v>0</v>
      </c>
      <c r="Q433" s="43">
        <v>0</v>
      </c>
      <c r="R433" s="44">
        <v>0</v>
      </c>
      <c r="S433" s="45">
        <f t="shared" si="164"/>
        <v>1966.6309876920245</v>
      </c>
      <c r="U433" s="100" t="s">
        <v>89</v>
      </c>
      <c r="V433" s="92">
        <v>784.39920715694859</v>
      </c>
      <c r="W433" s="92">
        <v>0</v>
      </c>
      <c r="X433" s="92">
        <v>0</v>
      </c>
      <c r="Y433" s="92">
        <v>680.95994158651251</v>
      </c>
      <c r="Z433" s="92">
        <v>269.75584000271533</v>
      </c>
      <c r="AA433" s="92">
        <v>0</v>
      </c>
      <c r="AB433" s="92">
        <v>0</v>
      </c>
      <c r="AC433" s="93">
        <v>231.51599894584797</v>
      </c>
      <c r="AD433" s="92">
        <v>2.2683956596095705</v>
      </c>
      <c r="AE433" s="92">
        <v>0</v>
      </c>
      <c r="AF433" s="92">
        <v>0</v>
      </c>
      <c r="AG433" s="92">
        <v>0</v>
      </c>
      <c r="AH433" s="92">
        <v>229.24760328623839</v>
      </c>
      <c r="AI433" s="95">
        <f t="shared" si="165"/>
        <v>1966.6309876920243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537.43613538749787</v>
      </c>
      <c r="C434" s="46">
        <v>103.52594098822011</v>
      </c>
      <c r="D434" s="46">
        <v>239.84314593979192</v>
      </c>
      <c r="E434" s="46">
        <v>4567.3409688839083</v>
      </c>
      <c r="F434" s="236"/>
      <c r="G434" s="46">
        <v>641.39974612614287</v>
      </c>
      <c r="H434" s="47">
        <v>0</v>
      </c>
      <c r="I434" s="48">
        <f t="shared" si="163"/>
        <v>6089.5459373255617</v>
      </c>
      <c r="J434" s="1"/>
      <c r="K434" s="49" t="s">
        <v>27</v>
      </c>
      <c r="L434" s="50">
        <v>537.43613538749787</v>
      </c>
      <c r="M434" s="50">
        <v>103.52594098822011</v>
      </c>
      <c r="N434" s="50">
        <v>239.84314593979192</v>
      </c>
      <c r="O434" s="50">
        <v>4567.3409688839083</v>
      </c>
      <c r="P434" s="50">
        <v>11.115219797935447</v>
      </c>
      <c r="Q434" s="50">
        <v>641.39974612614287</v>
      </c>
      <c r="R434" s="51">
        <v>0</v>
      </c>
      <c r="S434" s="52">
        <f t="shared" si="164"/>
        <v>6100.6611571234971</v>
      </c>
      <c r="U434" s="96" t="s">
        <v>27</v>
      </c>
      <c r="V434" s="97">
        <v>95.605922891233277</v>
      </c>
      <c r="W434" s="97">
        <v>427.31535225843743</v>
      </c>
      <c r="X434" s="97">
        <v>641.39974612614287</v>
      </c>
      <c r="Y434" s="97">
        <v>103.52594098822011</v>
      </c>
      <c r="Z434" s="97">
        <v>233.28987202718358</v>
      </c>
      <c r="AA434" s="97">
        <v>4545.6714004498408</v>
      </c>
      <c r="AB434" s="97">
        <v>11.115219797935447</v>
      </c>
      <c r="AC434" s="98">
        <v>42.737702584502728</v>
      </c>
      <c r="AD434" s="97">
        <v>14.5148602378272</v>
      </c>
      <c r="AE434" s="97">
        <v>12.52798265157703</v>
      </c>
      <c r="AF434" s="97">
        <v>0</v>
      </c>
      <c r="AG434" s="97">
        <v>6.5532739126083959</v>
      </c>
      <c r="AH434" s="97">
        <v>9.1415857824901057</v>
      </c>
      <c r="AI434" s="99">
        <f t="shared" si="165"/>
        <v>6100.6611571234962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381.1425410754789</v>
      </c>
      <c r="C435" s="43">
        <v>0</v>
      </c>
      <c r="D435" s="43">
        <v>30.046839256506033</v>
      </c>
      <c r="E435" s="43">
        <v>0</v>
      </c>
      <c r="F435" s="236"/>
      <c r="G435" s="43">
        <v>0</v>
      </c>
      <c r="H435" s="53">
        <v>0</v>
      </c>
      <c r="I435" s="41">
        <f t="shared" si="163"/>
        <v>411.18938033198492</v>
      </c>
      <c r="J435" s="1"/>
      <c r="K435" s="54" t="s">
        <v>26</v>
      </c>
      <c r="L435" s="43">
        <v>381.1425410754789</v>
      </c>
      <c r="M435" s="43">
        <v>0</v>
      </c>
      <c r="N435" s="43">
        <v>30.046839256506033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411.18938033198492</v>
      </c>
      <c r="U435" s="100" t="s">
        <v>26</v>
      </c>
      <c r="V435" s="92">
        <v>351.89824451586082</v>
      </c>
      <c r="W435" s="92">
        <v>18.007998840394016</v>
      </c>
      <c r="X435" s="92">
        <v>0</v>
      </c>
      <c r="Y435" s="92">
        <v>0</v>
      </c>
      <c r="Z435" s="92">
        <v>30.046839256506033</v>
      </c>
      <c r="AA435" s="92">
        <v>0</v>
      </c>
      <c r="AB435" s="92">
        <v>0</v>
      </c>
      <c r="AC435" s="93">
        <v>11.236297719223998</v>
      </c>
      <c r="AD435" s="92">
        <v>11.236297719223998</v>
      </c>
      <c r="AE435" s="92">
        <v>0</v>
      </c>
      <c r="AF435" s="92">
        <v>0</v>
      </c>
      <c r="AG435" s="92">
        <v>0</v>
      </c>
      <c r="AH435" s="92">
        <v>0</v>
      </c>
      <c r="AI435" s="95">
        <f t="shared" si="165"/>
        <v>411.18938033198486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19.017672156606583</v>
      </c>
      <c r="C436" s="46">
        <v>5.6914437091572956E-2</v>
      </c>
      <c r="D436" s="46">
        <v>0.65130958334766553</v>
      </c>
      <c r="E436" s="46">
        <v>0</v>
      </c>
      <c r="F436" s="236"/>
      <c r="G436" s="46">
        <v>0</v>
      </c>
      <c r="H436" s="47">
        <v>0</v>
      </c>
      <c r="I436" s="48">
        <f t="shared" si="163"/>
        <v>19.725896177045822</v>
      </c>
      <c r="J436" s="1"/>
      <c r="K436" s="49" t="s">
        <v>23</v>
      </c>
      <c r="L436" s="50">
        <v>19.017672156606583</v>
      </c>
      <c r="M436" s="50">
        <v>5.6914437091572956E-2</v>
      </c>
      <c r="N436" s="50">
        <v>0.65130958334766553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19.725896177045822</v>
      </c>
      <c r="U436" s="96" t="s">
        <v>62</v>
      </c>
      <c r="V436" s="97">
        <v>17.730918844172891</v>
      </c>
      <c r="W436" s="97">
        <v>0</v>
      </c>
      <c r="X436" s="97">
        <v>0</v>
      </c>
      <c r="Y436" s="97">
        <v>5.6914437091572956E-2</v>
      </c>
      <c r="Z436" s="97">
        <v>0.65130958334766553</v>
      </c>
      <c r="AA436" s="97">
        <v>0</v>
      </c>
      <c r="AB436" s="97">
        <v>0</v>
      </c>
      <c r="AC436" s="98">
        <v>1.286753312433691</v>
      </c>
      <c r="AD436" s="97">
        <v>1.286753312433691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19.725896177045822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1442.2756023327288</v>
      </c>
      <c r="C437" s="43">
        <v>0</v>
      </c>
      <c r="D437" s="43">
        <v>210.18788743422931</v>
      </c>
      <c r="E437" s="43">
        <v>0</v>
      </c>
      <c r="F437" s="236"/>
      <c r="G437" s="43">
        <v>0</v>
      </c>
      <c r="H437" s="53">
        <v>0</v>
      </c>
      <c r="I437" s="41">
        <f t="shared" si="163"/>
        <v>1652.463489766958</v>
      </c>
      <c r="J437" s="1"/>
      <c r="K437" s="54" t="s">
        <v>24</v>
      </c>
      <c r="L437" s="43">
        <v>1442.2756023327288</v>
      </c>
      <c r="M437" s="43">
        <v>0</v>
      </c>
      <c r="N437" s="43">
        <v>210.18788743422931</v>
      </c>
      <c r="O437" s="43">
        <v>0</v>
      </c>
      <c r="P437" s="43">
        <v>62.173586275012404</v>
      </c>
      <c r="Q437" s="43">
        <v>0</v>
      </c>
      <c r="R437" s="44">
        <v>0</v>
      </c>
      <c r="S437" s="45">
        <f t="shared" si="164"/>
        <v>1714.6370760419704</v>
      </c>
      <c r="U437" s="100" t="s">
        <v>24</v>
      </c>
      <c r="V437" s="92">
        <v>1435.7713470210342</v>
      </c>
      <c r="W437" s="92">
        <v>0</v>
      </c>
      <c r="X437" s="92">
        <v>0</v>
      </c>
      <c r="Y437" s="92">
        <v>0</v>
      </c>
      <c r="Z437" s="92">
        <v>113.95755404286136</v>
      </c>
      <c r="AA437" s="92">
        <v>0</v>
      </c>
      <c r="AB437" s="92">
        <v>62.173586275012404</v>
      </c>
      <c r="AC437" s="93">
        <v>102.73458870306197</v>
      </c>
      <c r="AD437" s="92">
        <v>6.5042553116940418</v>
      </c>
      <c r="AE437" s="92">
        <v>0</v>
      </c>
      <c r="AF437" s="92">
        <v>0</v>
      </c>
      <c r="AG437" s="92">
        <v>96.23033339136795</v>
      </c>
      <c r="AH437" s="92">
        <v>0</v>
      </c>
      <c r="AI437" s="95">
        <f t="shared" si="165"/>
        <v>1714.63707604197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31.490033991634647</v>
      </c>
      <c r="C438" s="46">
        <v>0.36803348288891435</v>
      </c>
      <c r="D438" s="46">
        <v>18.847928539745261</v>
      </c>
      <c r="E438" s="46">
        <v>0</v>
      </c>
      <c r="F438" s="236"/>
      <c r="G438" s="46">
        <v>0</v>
      </c>
      <c r="H438" s="47">
        <v>0</v>
      </c>
      <c r="I438" s="48">
        <f t="shared" si="163"/>
        <v>50.70599601426882</v>
      </c>
      <c r="J438" s="1"/>
      <c r="K438" s="49" t="s">
        <v>22</v>
      </c>
      <c r="L438" s="50">
        <v>31.490033991634647</v>
      </c>
      <c r="M438" s="50">
        <v>0.36803348288891435</v>
      </c>
      <c r="N438" s="50">
        <v>18.847928539745261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50.70599601426882</v>
      </c>
      <c r="U438" s="96" t="s">
        <v>63</v>
      </c>
      <c r="V438" s="97">
        <v>31.490033991634647</v>
      </c>
      <c r="W438" s="97">
        <v>0</v>
      </c>
      <c r="X438" s="97">
        <v>0</v>
      </c>
      <c r="Y438" s="97">
        <v>0.36803348288891435</v>
      </c>
      <c r="Z438" s="97">
        <v>18.847928539745261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50.70599601426882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3.5999999999999997E-2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3.5999999999999997E-2</v>
      </c>
      <c r="J439" s="1"/>
      <c r="K439" s="55" t="s">
        <v>66</v>
      </c>
      <c r="L439" s="43">
        <v>3.5999999999999997E-2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3.5999999999999997E-2</v>
      </c>
      <c r="U439" s="101" t="s">
        <v>64</v>
      </c>
      <c r="V439" s="92">
        <v>3.5999999999999997E-2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3.5999999999999997E-2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3.5999999999999997E-2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3.5999999999999997E-2</v>
      </c>
      <c r="J440" s="1"/>
      <c r="K440" s="59" t="s">
        <v>25</v>
      </c>
      <c r="L440" s="60">
        <v>3.5999999999999997E-2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3.5999999999999997E-2</v>
      </c>
      <c r="U440" s="102" t="s">
        <v>68</v>
      </c>
      <c r="V440" s="103">
        <v>0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0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3641.3026374116362</v>
      </c>
      <c r="C444" s="75">
        <f t="shared" ref="C444:H444" si="167">SUM(C423:C439)</f>
        <v>858.68270914112463</v>
      </c>
      <c r="D444" s="75">
        <f t="shared" si="167"/>
        <v>808.06586762542997</v>
      </c>
      <c r="E444" s="75">
        <f t="shared" si="167"/>
        <v>4813.2295176315693</v>
      </c>
      <c r="F444" s="75">
        <f t="shared" si="167"/>
        <v>0</v>
      </c>
      <c r="G444" s="75">
        <f t="shared" si="167"/>
        <v>641.39974612614287</v>
      </c>
      <c r="H444" s="76">
        <f t="shared" si="167"/>
        <v>0</v>
      </c>
      <c r="I444" s="41">
        <f t="shared" si="163"/>
        <v>10762.680477935903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3641.3026374116362</v>
      </c>
      <c r="M444" s="75">
        <f t="shared" ref="M444:R444" si="168">SUM(M423:M439)</f>
        <v>858.68270914112463</v>
      </c>
      <c r="N444" s="75">
        <f t="shared" si="168"/>
        <v>808.06586762542997</v>
      </c>
      <c r="O444" s="75">
        <f t="shared" si="168"/>
        <v>4813.2295176315693</v>
      </c>
      <c r="P444" s="75">
        <f t="shared" si="168"/>
        <v>1202.0935568060213</v>
      </c>
      <c r="Q444" s="75">
        <f t="shared" si="168"/>
        <v>641.39974612614287</v>
      </c>
      <c r="R444" s="76">
        <f t="shared" si="168"/>
        <v>0</v>
      </c>
      <c r="S444" s="78">
        <f t="shared" si="164"/>
        <v>11964.774034741924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3147.3620837115013</v>
      </c>
      <c r="W444" s="111">
        <f t="shared" ref="W444:AH444" si="169">SUM(W423:W439)</f>
        <v>445.32335109883144</v>
      </c>
      <c r="X444" s="111">
        <f t="shared" si="169"/>
        <v>641.39974612614287</v>
      </c>
      <c r="Y444" s="111">
        <f t="shared" si="169"/>
        <v>858.68270914112463</v>
      </c>
      <c r="Z444" s="111">
        <f t="shared" si="169"/>
        <v>705.21886156319874</v>
      </c>
      <c r="AA444" s="111">
        <f t="shared" si="169"/>
        <v>4550.4875797806353</v>
      </c>
      <c r="AB444" s="111">
        <f t="shared" si="169"/>
        <v>1202.0935568060213</v>
      </c>
      <c r="AC444" s="111">
        <f t="shared" si="169"/>
        <v>414.2061465144676</v>
      </c>
      <c r="AD444" s="112">
        <f t="shared" si="169"/>
        <v>48.617202601302836</v>
      </c>
      <c r="AE444" s="112">
        <f t="shared" si="169"/>
        <v>12.52798265157703</v>
      </c>
      <c r="AF444" s="112">
        <f t="shared" si="169"/>
        <v>0</v>
      </c>
      <c r="AG444" s="112">
        <f t="shared" si="169"/>
        <v>102.8470060622312</v>
      </c>
      <c r="AH444" s="112">
        <f t="shared" si="169"/>
        <v>250.21395519935658</v>
      </c>
      <c r="AI444" s="113">
        <f t="shared" si="165"/>
        <v>11964.774034741924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0.33832674349819364</v>
      </c>
      <c r="C445" s="114">
        <f t="shared" ref="C445:I445" si="170">C444/$I444</f>
        <v>7.9783350523270874E-2</v>
      </c>
      <c r="D445" s="114">
        <f t="shared" si="170"/>
        <v>7.5080354683204634E-2</v>
      </c>
      <c r="E445" s="114">
        <f t="shared" si="170"/>
        <v>0.44721475542258821</v>
      </c>
      <c r="F445" s="114">
        <f t="shared" si="170"/>
        <v>0</v>
      </c>
      <c r="G445" s="114">
        <f t="shared" si="170"/>
        <v>5.959479587274269E-2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0.30433526173068071</v>
      </c>
      <c r="M445" s="82">
        <f t="shared" ref="M445:S445" si="171">M444/$S444</f>
        <v>7.1767565910378361E-2</v>
      </c>
      <c r="N445" s="82">
        <f t="shared" si="171"/>
        <v>6.7537077196699408E-2</v>
      </c>
      <c r="O445" s="82">
        <f t="shared" si="171"/>
        <v>0.40228336144547916</v>
      </c>
      <c r="P445" s="82">
        <f t="shared" si="171"/>
        <v>0.1004693906726129</v>
      </c>
      <c r="Q445" s="82">
        <f t="shared" si="171"/>
        <v>5.3607343044149484E-2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0.29243292042012858</v>
      </c>
      <c r="W445" s="118">
        <f t="shared" ref="W445:AC445" si="172">W444/$I444</f>
        <v>4.1376621001781966E-2</v>
      </c>
      <c r="X445" s="118">
        <f t="shared" si="172"/>
        <v>5.959479587274269E-2</v>
      </c>
      <c r="Y445" s="118">
        <f t="shared" si="172"/>
        <v>7.9783350523270874E-2</v>
      </c>
      <c r="Z445" s="118">
        <f t="shared" si="172"/>
        <v>6.5524463260703214E-2</v>
      </c>
      <c r="AA445" s="118">
        <f t="shared" si="172"/>
        <v>0.42280244118641164</v>
      </c>
      <c r="AB445" s="118">
        <f t="shared" si="172"/>
        <v>0.11169090815902045</v>
      </c>
      <c r="AC445" s="118">
        <f t="shared" si="172"/>
        <v>3.8485407734960952E-2</v>
      </c>
      <c r="AD445" s="118">
        <f t="shared" ref="AD445:AH445" si="173">AD444/$AI444</f>
        <v>4.0633615361338072E-3</v>
      </c>
      <c r="AE445" s="118">
        <f t="shared" si="173"/>
        <v>1.0470722318031019E-3</v>
      </c>
      <c r="AF445" s="118">
        <f t="shared" si="173"/>
        <v>0</v>
      </c>
      <c r="AG445" s="118">
        <f t="shared" si="173"/>
        <v>8.5958168339490566E-3</v>
      </c>
      <c r="AH445" s="118">
        <f t="shared" si="173"/>
        <v>2.0912551668156396E-2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4.5728762478158247</v>
      </c>
      <c r="G449" s="242"/>
      <c r="H449" s="244"/>
      <c r="I449" s="41">
        <f>SUM(B449:H449)</f>
        <v>4.5728762478158247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4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1732.407045457915</v>
      </c>
      <c r="G455" s="245"/>
      <c r="H455" s="247"/>
      <c r="I455" s="41">
        <f t="shared" si="174"/>
        <v>1732.407045457915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6145.2</v>
      </c>
      <c r="G460" s="245"/>
      <c r="H460" s="247"/>
      <c r="I460" s="48">
        <f t="shared" si="174"/>
        <v>6145.2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0.31051292250000001</v>
      </c>
      <c r="G462" s="245"/>
      <c r="H462" s="247"/>
      <c r="I462" s="48">
        <f t="shared" si="174"/>
        <v>0.31051292250000001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111.60674833649826</v>
      </c>
      <c r="G463" s="245"/>
      <c r="H463" s="247"/>
      <c r="I463" s="41">
        <f t="shared" si="174"/>
        <v>111.60674833649826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7994.0971829647287</v>
      </c>
      <c r="G470" s="75">
        <f t="shared" si="176"/>
        <v>0</v>
      </c>
      <c r="H470" s="76">
        <f t="shared" si="176"/>
        <v>0</v>
      </c>
      <c r="I470" s="41">
        <f t="shared" si="174"/>
        <v>7994.0971829647287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213702.16908787657</v>
      </c>
      <c r="G481" s="245"/>
      <c r="H481" s="247"/>
      <c r="I481" s="41">
        <f t="shared" si="179"/>
        <v>213702.16908787657</v>
      </c>
      <c r="J481" s="1"/>
      <c r="K481" s="54" t="s">
        <v>60</v>
      </c>
      <c r="L481" s="245"/>
      <c r="M481" s="246"/>
      <c r="N481" s="246"/>
      <c r="O481" s="247"/>
      <c r="P481" s="43">
        <v>31573.29744675738</v>
      </c>
      <c r="Q481" s="245"/>
      <c r="R481" s="252"/>
      <c r="S481" s="45">
        <f t="shared" si="180"/>
        <v>31573.29744675738</v>
      </c>
    </row>
    <row r="482" spans="1:20" ht="15">
      <c r="A482" s="25" t="s">
        <v>12</v>
      </c>
      <c r="B482" s="245"/>
      <c r="C482" s="246"/>
      <c r="D482" s="246"/>
      <c r="E482" s="247"/>
      <c r="F482" s="46">
        <v>68393.28756860648</v>
      </c>
      <c r="G482" s="245"/>
      <c r="H482" s="247"/>
      <c r="I482" s="48">
        <f t="shared" si="179"/>
        <v>68393.28756860648</v>
      </c>
      <c r="J482" s="1"/>
      <c r="K482" s="49" t="s">
        <v>12</v>
      </c>
      <c r="L482" s="245"/>
      <c r="M482" s="246"/>
      <c r="N482" s="246"/>
      <c r="O482" s="247"/>
      <c r="P482" s="50">
        <v>20402.926920615519</v>
      </c>
      <c r="Q482" s="245"/>
      <c r="R482" s="252"/>
      <c r="S482" s="52">
        <f t="shared" si="180"/>
        <v>20402.926920615519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0</v>
      </c>
      <c r="Q483" s="245"/>
      <c r="R483" s="252"/>
      <c r="S483" s="45">
        <f t="shared" si="180"/>
        <v>0</v>
      </c>
    </row>
    <row r="484" spans="1:20" ht="15">
      <c r="A484" s="25" t="s">
        <v>17</v>
      </c>
      <c r="B484" s="245"/>
      <c r="C484" s="246"/>
      <c r="D484" s="246"/>
      <c r="E484" s="247"/>
      <c r="F484" s="46">
        <v>852.05266759886013</v>
      </c>
      <c r="G484" s="245"/>
      <c r="H484" s="247"/>
      <c r="I484" s="48">
        <f t="shared" si="179"/>
        <v>852.05266759886013</v>
      </c>
      <c r="J484" s="1"/>
      <c r="K484" s="49" t="s">
        <v>17</v>
      </c>
      <c r="L484" s="245"/>
      <c r="M484" s="246"/>
      <c r="N484" s="246"/>
      <c r="O484" s="247"/>
      <c r="P484" s="50">
        <v>782.53255202020603</v>
      </c>
      <c r="Q484" s="245"/>
      <c r="R484" s="252"/>
      <c r="S484" s="52">
        <f t="shared" si="180"/>
        <v>782.53255202020603</v>
      </c>
    </row>
    <row r="485" spans="1:20" ht="15">
      <c r="A485" s="26" t="s">
        <v>19</v>
      </c>
      <c r="B485" s="245"/>
      <c r="C485" s="246"/>
      <c r="D485" s="246"/>
      <c r="E485" s="247"/>
      <c r="F485" s="43">
        <v>485.57249103679339</v>
      </c>
      <c r="G485" s="245"/>
      <c r="H485" s="247"/>
      <c r="I485" s="41">
        <f t="shared" si="179"/>
        <v>485.57249103679339</v>
      </c>
      <c r="J485" s="1"/>
      <c r="K485" s="54" t="s">
        <v>19</v>
      </c>
      <c r="L485" s="245"/>
      <c r="M485" s="246"/>
      <c r="N485" s="246"/>
      <c r="O485" s="247"/>
      <c r="P485" s="43">
        <v>385.25050406795509</v>
      </c>
      <c r="Q485" s="245"/>
      <c r="R485" s="252"/>
      <c r="S485" s="45">
        <f t="shared" si="180"/>
        <v>385.25050406795509</v>
      </c>
    </row>
    <row r="486" spans="1:20" ht="15">
      <c r="A486" s="25" t="s">
        <v>27</v>
      </c>
      <c r="B486" s="245"/>
      <c r="C486" s="246"/>
      <c r="D486" s="246"/>
      <c r="E486" s="247"/>
      <c r="F486" s="46">
        <v>4553.0103891028248</v>
      </c>
      <c r="G486" s="245"/>
      <c r="H486" s="247"/>
      <c r="I486" s="48">
        <f t="shared" si="179"/>
        <v>4553.0103891028248</v>
      </c>
      <c r="J486" s="1"/>
      <c r="K486" s="49" t="s">
        <v>27</v>
      </c>
      <c r="L486" s="245"/>
      <c r="M486" s="246"/>
      <c r="N486" s="246"/>
      <c r="O486" s="247"/>
      <c r="P486" s="50">
        <v>-4.8978833819659021E-13</v>
      </c>
      <c r="Q486" s="245"/>
      <c r="R486" s="252"/>
      <c r="S486" s="52">
        <f t="shared" si="180"/>
        <v>-4.8978833819659021E-13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0</v>
      </c>
      <c r="Q487" s="245"/>
      <c r="R487" s="252"/>
      <c r="S487" s="45">
        <f t="shared" si="180"/>
        <v>0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0</v>
      </c>
      <c r="Q488" s="245"/>
      <c r="R488" s="252"/>
      <c r="S488" s="52">
        <f t="shared" si="180"/>
        <v>0</v>
      </c>
    </row>
    <row r="489" spans="1:20" ht="15">
      <c r="A489" s="26" t="s">
        <v>24</v>
      </c>
      <c r="B489" s="245"/>
      <c r="C489" s="246"/>
      <c r="D489" s="246"/>
      <c r="E489" s="247"/>
      <c r="F489" s="43">
        <v>20729.479089094177</v>
      </c>
      <c r="G489" s="245"/>
      <c r="H489" s="247"/>
      <c r="I489" s="41">
        <f t="shared" si="179"/>
        <v>20729.479089094177</v>
      </c>
      <c r="J489" s="1"/>
      <c r="K489" s="54" t="s">
        <v>24</v>
      </c>
      <c r="L489" s="245"/>
      <c r="M489" s="246"/>
      <c r="N489" s="246"/>
      <c r="O489" s="247"/>
      <c r="P489" s="43">
        <v>6199.6739485992784</v>
      </c>
      <c r="Q489" s="245"/>
      <c r="R489" s="252"/>
      <c r="S489" s="45">
        <f t="shared" si="180"/>
        <v>6199.6739485992784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308715.57129331568</v>
      </c>
      <c r="G496" s="75">
        <f t="shared" si="181"/>
        <v>0</v>
      </c>
      <c r="H496" s="76">
        <f t="shared" si="181"/>
        <v>0</v>
      </c>
      <c r="I496" s="41">
        <f t="shared" si="179"/>
        <v>308715.57129331568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59343.681372060339</v>
      </c>
      <c r="Q496" s="75">
        <f t="shared" si="182"/>
        <v>0</v>
      </c>
      <c r="R496" s="76">
        <f t="shared" si="182"/>
        <v>0</v>
      </c>
      <c r="S496" s="78">
        <f t="shared" si="180"/>
        <v>59343.681372060339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10248.957750061079</v>
      </c>
      <c r="G511" s="245"/>
      <c r="H511" s="247"/>
      <c r="I511" s="41">
        <f t="shared" si="185"/>
        <v>10248.957750061079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556.37639999999988</v>
      </c>
      <c r="G512" s="245"/>
      <c r="H512" s="247"/>
      <c r="I512" s="48">
        <f t="shared" si="185"/>
        <v>556.37639999999988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10805.334150061079</v>
      </c>
      <c r="G522" s="75">
        <f t="shared" si="187"/>
        <v>0</v>
      </c>
      <c r="H522" s="76">
        <f t="shared" si="187"/>
        <v>0</v>
      </c>
      <c r="I522" s="41">
        <f t="shared" si="185"/>
        <v>10805.334150061079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904.40603078917206</v>
      </c>
      <c r="G533" s="245"/>
      <c r="H533" s="247"/>
      <c r="I533" s="41">
        <f t="shared" si="191"/>
        <v>904.40603078917206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104.10579780300031</v>
      </c>
      <c r="G534" s="245"/>
      <c r="H534" s="247"/>
      <c r="I534" s="48">
        <f t="shared" si="191"/>
        <v>104.10579780300031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1008.5118285921724</v>
      </c>
      <c r="G548" s="75">
        <f t="shared" si="193"/>
        <v>0</v>
      </c>
      <c r="H548" s="76">
        <f t="shared" si="193"/>
        <v>0</v>
      </c>
      <c r="I548" s="41">
        <f t="shared" si="191"/>
        <v>1008.5118285921724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193.9260015000001</v>
      </c>
      <c r="G560" s="245"/>
      <c r="H560" s="247"/>
      <c r="I560" s="48">
        <f t="shared" si="197"/>
        <v>193.9260015000001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30614.132403039999</v>
      </c>
      <c r="G561" s="245"/>
      <c r="H561" s="247"/>
      <c r="I561" s="41">
        <f t="shared" si="197"/>
        <v>30614.132403039999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30808.058404539999</v>
      </c>
      <c r="G574" s="75">
        <f t="shared" si="199"/>
        <v>0</v>
      </c>
      <c r="H574" s="76">
        <f t="shared" si="199"/>
        <v>0</v>
      </c>
      <c r="I574" s="41">
        <f t="shared" si="197"/>
        <v>30808.058404539999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9.8140427056203805</v>
      </c>
      <c r="C579" s="39">
        <v>0</v>
      </c>
      <c r="D579" s="39">
        <v>1.8712020955716291</v>
      </c>
      <c r="E579" s="39">
        <v>0</v>
      </c>
      <c r="F579" s="235"/>
      <c r="G579" s="39">
        <v>0</v>
      </c>
      <c r="H579" s="40">
        <v>0</v>
      </c>
      <c r="I579" s="41">
        <f>SUM(B579:H579)</f>
        <v>11.68524480119201</v>
      </c>
      <c r="J579" s="1"/>
      <c r="K579" s="88" t="s">
        <v>7</v>
      </c>
      <c r="L579" s="39">
        <v>9.8140427056203805</v>
      </c>
      <c r="M579" s="39">
        <v>0</v>
      </c>
      <c r="N579" s="39">
        <v>1.8712020955716291</v>
      </c>
      <c r="O579" s="39">
        <v>0</v>
      </c>
      <c r="P579" s="39">
        <v>4.5728762478158247</v>
      </c>
      <c r="Q579" s="39">
        <v>0</v>
      </c>
      <c r="R579" s="89">
        <v>0</v>
      </c>
      <c r="S579" s="90">
        <f>SUM(L579:R579)</f>
        <v>16.258121049007833</v>
      </c>
    </row>
    <row r="580" spans="1:19" ht="15">
      <c r="A580" s="25" t="s">
        <v>8</v>
      </c>
      <c r="B580" s="46">
        <v>78.9341496530716</v>
      </c>
      <c r="C580" s="46">
        <v>0</v>
      </c>
      <c r="D580" s="46">
        <v>19.239652547108811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98.173802200180404</v>
      </c>
      <c r="J580" s="1"/>
      <c r="K580" s="49" t="s">
        <v>8</v>
      </c>
      <c r="L580" s="50">
        <v>78.9341496530716</v>
      </c>
      <c r="M580" s="50">
        <v>0</v>
      </c>
      <c r="N580" s="50">
        <v>19.239652547108811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4">SUM(L580:R580)</f>
        <v>98.173802200180404</v>
      </c>
    </row>
    <row r="581" spans="1:19" ht="15">
      <c r="A581" s="26" t="s">
        <v>10</v>
      </c>
      <c r="B581" s="43">
        <v>38.000596119430938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38.000596119430938</v>
      </c>
      <c r="J581" s="1"/>
      <c r="K581" s="54" t="s">
        <v>10</v>
      </c>
      <c r="L581" s="43">
        <v>38.000596119430938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38.000596119430938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611.7951058977942</v>
      </c>
      <c r="C583" s="43">
        <v>74.103559235861027</v>
      </c>
      <c r="D583" s="43">
        <v>15.978351743455999</v>
      </c>
      <c r="E583" s="43">
        <v>35.636261382778457</v>
      </c>
      <c r="F583" s="236"/>
      <c r="G583" s="43">
        <v>0</v>
      </c>
      <c r="H583" s="53">
        <v>0</v>
      </c>
      <c r="I583" s="41">
        <f t="shared" si="203"/>
        <v>737.5132782598896</v>
      </c>
      <c r="J583" s="1"/>
      <c r="K583" s="54" t="s">
        <v>16</v>
      </c>
      <c r="L583" s="43">
        <v>611.7951058977942</v>
      </c>
      <c r="M583" s="43">
        <v>74.103559235861027</v>
      </c>
      <c r="N583" s="43">
        <v>15.978351743455999</v>
      </c>
      <c r="O583" s="43">
        <v>35.636261382778457</v>
      </c>
      <c r="P583" s="43">
        <v>0</v>
      </c>
      <c r="Q583" s="43">
        <v>0</v>
      </c>
      <c r="R583" s="44">
        <v>0</v>
      </c>
      <c r="S583" s="45">
        <f t="shared" si="204"/>
        <v>737.5132782598896</v>
      </c>
    </row>
    <row r="584" spans="1:19" ht="15">
      <c r="A584" s="25" t="s">
        <v>15</v>
      </c>
      <c r="B584" s="46">
        <v>5545.2046781792833</v>
      </c>
      <c r="C584" s="46">
        <v>84.153166204098071</v>
      </c>
      <c r="D584" s="46">
        <v>99.502497337883213</v>
      </c>
      <c r="E584" s="46">
        <v>0</v>
      </c>
      <c r="F584" s="236"/>
      <c r="G584" s="46">
        <v>0</v>
      </c>
      <c r="H584" s="47">
        <v>0</v>
      </c>
      <c r="I584" s="48">
        <f t="shared" si="203"/>
        <v>5728.8603417212644</v>
      </c>
      <c r="J584" s="1"/>
      <c r="K584" s="49" t="s">
        <v>15</v>
      </c>
      <c r="L584" s="50">
        <v>5545.2046781792833</v>
      </c>
      <c r="M584" s="50">
        <v>84.153166204098071</v>
      </c>
      <c r="N584" s="50">
        <v>99.502497337883213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5728.8603417212644</v>
      </c>
    </row>
    <row r="585" spans="1:19" ht="15">
      <c r="A585" s="26" t="s">
        <v>60</v>
      </c>
      <c r="B585" s="43">
        <v>0</v>
      </c>
      <c r="C585" s="43">
        <v>0</v>
      </c>
      <c r="D585" s="43">
        <v>2.881242334872816</v>
      </c>
      <c r="E585" s="43">
        <v>1344.0553360230485</v>
      </c>
      <c r="F585" s="236"/>
      <c r="G585" s="43">
        <v>0</v>
      </c>
      <c r="H585" s="53">
        <v>0</v>
      </c>
      <c r="I585" s="41">
        <f t="shared" si="203"/>
        <v>1346.9365783579215</v>
      </c>
      <c r="J585" s="1"/>
      <c r="K585" s="54" t="s">
        <v>60</v>
      </c>
      <c r="L585" s="43">
        <v>0</v>
      </c>
      <c r="M585" s="43">
        <v>0</v>
      </c>
      <c r="N585" s="43">
        <v>2.881242334872816</v>
      </c>
      <c r="O585" s="43">
        <v>1344.0553360230485</v>
      </c>
      <c r="P585" s="43">
        <v>79145.144536109641</v>
      </c>
      <c r="Q585" s="43">
        <v>0</v>
      </c>
      <c r="R585" s="44">
        <v>0</v>
      </c>
      <c r="S585" s="45">
        <f t="shared" si="204"/>
        <v>80492.081114467568</v>
      </c>
    </row>
    <row r="586" spans="1:19" ht="15">
      <c r="A586" s="25" t="s">
        <v>12</v>
      </c>
      <c r="B586" s="46">
        <v>0</v>
      </c>
      <c r="C586" s="46">
        <v>0</v>
      </c>
      <c r="D586" s="46">
        <v>0.81638622569155783</v>
      </c>
      <c r="E586" s="46">
        <v>23.869099651950577</v>
      </c>
      <c r="F586" s="236"/>
      <c r="G586" s="46">
        <v>0</v>
      </c>
      <c r="H586" s="47">
        <v>0</v>
      </c>
      <c r="I586" s="48">
        <f t="shared" si="203"/>
        <v>24.685485877642137</v>
      </c>
      <c r="J586" s="1"/>
      <c r="K586" s="49" t="s">
        <v>12</v>
      </c>
      <c r="L586" s="50">
        <v>0</v>
      </c>
      <c r="M586" s="50">
        <v>0</v>
      </c>
      <c r="N586" s="50">
        <v>0.81638622569155783</v>
      </c>
      <c r="O586" s="50">
        <v>23.869099651950577</v>
      </c>
      <c r="P586" s="50">
        <v>5041.3204123773467</v>
      </c>
      <c r="Q586" s="50">
        <v>0</v>
      </c>
      <c r="R586" s="51">
        <v>0</v>
      </c>
      <c r="S586" s="52">
        <f t="shared" si="204"/>
        <v>5066.005898254989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30614.132403039999</v>
      </c>
      <c r="Q587" s="43">
        <v>0</v>
      </c>
      <c r="R587" s="44">
        <v>0</v>
      </c>
      <c r="S587" s="45">
        <f t="shared" si="204"/>
        <v>30614.132403039999</v>
      </c>
    </row>
    <row r="588" spans="1:19" ht="15">
      <c r="A588" s="25" t="s">
        <v>17</v>
      </c>
      <c r="B588" s="46">
        <v>1987.7163942948564</v>
      </c>
      <c r="C588" s="46">
        <v>10.770033212309734</v>
      </c>
      <c r="D588" s="46">
        <v>252.27382890539866</v>
      </c>
      <c r="E588" s="46">
        <v>34.38929259999739</v>
      </c>
      <c r="F588" s="236"/>
      <c r="G588" s="46">
        <v>0</v>
      </c>
      <c r="H588" s="47">
        <v>0</v>
      </c>
      <c r="I588" s="48">
        <f t="shared" si="203"/>
        <v>2285.1495490125621</v>
      </c>
      <c r="J588" s="1"/>
      <c r="K588" s="49" t="s">
        <v>17</v>
      </c>
      <c r="L588" s="50">
        <v>1987.7163942948564</v>
      </c>
      <c r="M588" s="50">
        <v>10.770033212309734</v>
      </c>
      <c r="N588" s="50">
        <v>252.27382890539866</v>
      </c>
      <c r="O588" s="50">
        <v>34.38929259999739</v>
      </c>
      <c r="P588" s="50">
        <v>0.78358725116000005</v>
      </c>
      <c r="Q588" s="50">
        <v>0</v>
      </c>
      <c r="R588" s="51">
        <v>0</v>
      </c>
      <c r="S588" s="52">
        <f t="shared" si="204"/>
        <v>2285.9331362637222</v>
      </c>
    </row>
    <row r="589" spans="1:19" ht="15">
      <c r="A589" s="26" t="s">
        <v>19</v>
      </c>
      <c r="B589" s="43">
        <v>11430.873375242427</v>
      </c>
      <c r="C589" s="43">
        <v>1801.3545688283202</v>
      </c>
      <c r="D589" s="43">
        <v>351.32033824976202</v>
      </c>
      <c r="E589" s="43">
        <v>276.63645956694245</v>
      </c>
      <c r="F589" s="236"/>
      <c r="G589" s="43">
        <v>0</v>
      </c>
      <c r="H589" s="53">
        <v>0</v>
      </c>
      <c r="I589" s="41">
        <f t="shared" si="203"/>
        <v>13860.184741887449</v>
      </c>
      <c r="J589" s="1"/>
      <c r="K589" s="54" t="s">
        <v>19</v>
      </c>
      <c r="L589" s="43">
        <v>11430.873375242427</v>
      </c>
      <c r="M589" s="43">
        <v>1801.3545688283202</v>
      </c>
      <c r="N589" s="43">
        <v>351.32033824976202</v>
      </c>
      <c r="O589" s="43">
        <v>276.63645956694245</v>
      </c>
      <c r="P589" s="43">
        <v>10248.957750061079</v>
      </c>
      <c r="Q589" s="43">
        <v>0</v>
      </c>
      <c r="R589" s="44">
        <v>0</v>
      </c>
      <c r="S589" s="45">
        <f t="shared" si="204"/>
        <v>24109.142491948529</v>
      </c>
    </row>
    <row r="590" spans="1:19" ht="15">
      <c r="A590" s="25" t="s">
        <v>27</v>
      </c>
      <c r="B590" s="46">
        <v>8093.5631980551771</v>
      </c>
      <c r="C590" s="46">
        <v>0</v>
      </c>
      <c r="D590" s="46">
        <v>17850.592994928869</v>
      </c>
      <c r="E590" s="46">
        <v>3933.6176085307061</v>
      </c>
      <c r="F590" s="236"/>
      <c r="G590" s="46">
        <v>12229.678947395994</v>
      </c>
      <c r="H590" s="47">
        <v>3.1837895967071064</v>
      </c>
      <c r="I590" s="48">
        <f t="shared" si="203"/>
        <v>42110.636538507446</v>
      </c>
      <c r="J590" s="1"/>
      <c r="K590" s="49" t="s">
        <v>27</v>
      </c>
      <c r="L590" s="50">
        <v>8093.5631980551771</v>
      </c>
      <c r="M590" s="50">
        <v>0</v>
      </c>
      <c r="N590" s="50">
        <v>17850.592994928869</v>
      </c>
      <c r="O590" s="50">
        <v>3933.6176085307061</v>
      </c>
      <c r="P590" s="50">
        <v>11195.085593675294</v>
      </c>
      <c r="Q590" s="50">
        <v>12229.678947395994</v>
      </c>
      <c r="R590" s="51">
        <v>3.1837895967071064</v>
      </c>
      <c r="S590" s="52">
        <f t="shared" si="204"/>
        <v>53305.722132182746</v>
      </c>
    </row>
    <row r="591" spans="1:19" ht="15">
      <c r="A591" s="26" t="s">
        <v>26</v>
      </c>
      <c r="B591" s="43">
        <v>30841.810083989723</v>
      </c>
      <c r="C591" s="43">
        <v>195.531572081913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31037.341656071636</v>
      </c>
      <c r="J591" s="1"/>
      <c r="K591" s="54" t="s">
        <v>26</v>
      </c>
      <c r="L591" s="43">
        <v>30841.810083989723</v>
      </c>
      <c r="M591" s="43">
        <v>195.531572081913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31037.341656071636</v>
      </c>
    </row>
    <row r="592" spans="1:19" ht="15">
      <c r="A592" s="25" t="s">
        <v>23</v>
      </c>
      <c r="B592" s="46">
        <v>433.80557124171924</v>
      </c>
      <c r="C592" s="46">
        <v>0</v>
      </c>
      <c r="D592" s="46">
        <v>77.117855924179167</v>
      </c>
      <c r="E592" s="46">
        <v>0</v>
      </c>
      <c r="F592" s="236"/>
      <c r="G592" s="46">
        <v>0</v>
      </c>
      <c r="H592" s="47">
        <v>0</v>
      </c>
      <c r="I592" s="48">
        <f t="shared" si="203"/>
        <v>510.92342716589837</v>
      </c>
      <c r="J592" s="1"/>
      <c r="K592" s="49" t="s">
        <v>23</v>
      </c>
      <c r="L592" s="50">
        <v>433.80557124171924</v>
      </c>
      <c r="M592" s="50">
        <v>0</v>
      </c>
      <c r="N592" s="50">
        <v>77.117855924179167</v>
      </c>
      <c r="O592" s="50">
        <v>0</v>
      </c>
      <c r="P592" s="50">
        <v>0.31051292250000001</v>
      </c>
      <c r="Q592" s="50">
        <v>0</v>
      </c>
      <c r="R592" s="51">
        <v>0</v>
      </c>
      <c r="S592" s="52">
        <f t="shared" si="204"/>
        <v>511.23394008839836</v>
      </c>
    </row>
    <row r="593" spans="1:60" ht="15">
      <c r="A593" s="26" t="s">
        <v>24</v>
      </c>
      <c r="B593" s="43">
        <v>2107.4582285840893</v>
      </c>
      <c r="C593" s="43">
        <v>0</v>
      </c>
      <c r="D593" s="43">
        <v>129.9863758778028</v>
      </c>
      <c r="E593" s="43">
        <v>0</v>
      </c>
      <c r="F593" s="236"/>
      <c r="G593" s="43">
        <v>0</v>
      </c>
      <c r="H593" s="53">
        <v>0</v>
      </c>
      <c r="I593" s="41">
        <f t="shared" si="203"/>
        <v>2237.4446044618921</v>
      </c>
      <c r="J593" s="1"/>
      <c r="K593" s="54" t="s">
        <v>24</v>
      </c>
      <c r="L593" s="43">
        <v>2107.4582285840893</v>
      </c>
      <c r="M593" s="43">
        <v>0</v>
      </c>
      <c r="N593" s="43">
        <v>129.9863758778028</v>
      </c>
      <c r="O593" s="43">
        <v>0</v>
      </c>
      <c r="P593" s="43">
        <v>5323.5543767929375</v>
      </c>
      <c r="Q593" s="43">
        <v>0</v>
      </c>
      <c r="R593" s="44">
        <v>0</v>
      </c>
      <c r="S593" s="45">
        <f t="shared" si="204"/>
        <v>7560.9989812548301</v>
      </c>
    </row>
    <row r="594" spans="1:60" ht="15">
      <c r="A594" s="25" t="s">
        <v>22</v>
      </c>
      <c r="B594" s="46">
        <v>48.730770442491391</v>
      </c>
      <c r="C594" s="46">
        <v>0</v>
      </c>
      <c r="D594" s="46">
        <v>0.90036226492048721</v>
      </c>
      <c r="E594" s="46">
        <v>0</v>
      </c>
      <c r="F594" s="236"/>
      <c r="G594" s="46">
        <v>0</v>
      </c>
      <c r="H594" s="47">
        <v>0</v>
      </c>
      <c r="I594" s="48">
        <f t="shared" si="203"/>
        <v>49.631132707411879</v>
      </c>
      <c r="J594" s="1"/>
      <c r="K594" s="49" t="s">
        <v>22</v>
      </c>
      <c r="L594" s="50">
        <v>48.730770442491391</v>
      </c>
      <c r="M594" s="50">
        <v>0</v>
      </c>
      <c r="N594" s="50">
        <v>0.90036226492048721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49.631132707411879</v>
      </c>
    </row>
    <row r="595" spans="1:60" ht="15">
      <c r="A595" s="27" t="s">
        <v>66</v>
      </c>
      <c r="B595" s="43">
        <v>6138.3651097298371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6138.3651097298371</v>
      </c>
      <c r="J595" s="1"/>
      <c r="K595" s="55" t="s">
        <v>66</v>
      </c>
      <c r="L595" s="43">
        <v>6138.3651097298371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6138.3651097298371</v>
      </c>
    </row>
    <row r="596" spans="1:60">
      <c r="A596" s="28" t="s">
        <v>25</v>
      </c>
      <c r="B596" s="56">
        <v>6138.3651097298371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6138.3651097298371</v>
      </c>
      <c r="J596" s="1"/>
      <c r="K596" s="59" t="s">
        <v>25</v>
      </c>
      <c r="L596" s="60">
        <v>6138.3651097298371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6138.3651097298371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67366.071304135519</v>
      </c>
      <c r="C600" s="75">
        <f t="shared" ref="C600:H600" si="205">SUM(C579:C595)</f>
        <v>2165.9128995625019</v>
      </c>
      <c r="D600" s="75">
        <f t="shared" si="205"/>
        <v>18802.481088435514</v>
      </c>
      <c r="E600" s="75">
        <f t="shared" si="205"/>
        <v>5648.2040577554235</v>
      </c>
      <c r="F600" s="75">
        <f t="shared" si="205"/>
        <v>0</v>
      </c>
      <c r="G600" s="75">
        <f t="shared" si="205"/>
        <v>12229.678947395994</v>
      </c>
      <c r="H600" s="76">
        <f t="shared" si="205"/>
        <v>3.1837895967071064</v>
      </c>
      <c r="I600" s="41">
        <f t="shared" si="203"/>
        <v>106215.53208688166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67366.071304135519</v>
      </c>
      <c r="M600" s="75">
        <f t="shared" ref="M600:R600" si="206">SUM(M579:M595)</f>
        <v>2165.9128995625019</v>
      </c>
      <c r="N600" s="75">
        <f t="shared" si="206"/>
        <v>18802.481088435514</v>
      </c>
      <c r="O600" s="75">
        <f t="shared" si="206"/>
        <v>5648.2040577554235</v>
      </c>
      <c r="P600" s="75">
        <f t="shared" si="206"/>
        <v>141573.86204847778</v>
      </c>
      <c r="Q600" s="75">
        <f t="shared" si="206"/>
        <v>12229.678947395994</v>
      </c>
      <c r="R600" s="76">
        <f t="shared" si="206"/>
        <v>3.1837895967071064</v>
      </c>
      <c r="S600" s="78">
        <f t="shared" si="204"/>
        <v>247789.39413535944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0.63423936198927811</v>
      </c>
      <c r="C601" s="114">
        <f t="shared" ref="C601:I601" si="207">C600/$I600</f>
        <v>2.0391677723657582E-2</v>
      </c>
      <c r="D601" s="114">
        <f t="shared" si="207"/>
        <v>0.17702195450148997</v>
      </c>
      <c r="E601" s="114">
        <f t="shared" si="207"/>
        <v>5.3176818369043553E-2</v>
      </c>
      <c r="F601" s="114">
        <f t="shared" si="207"/>
        <v>0</v>
      </c>
      <c r="G601" s="114">
        <f t="shared" si="207"/>
        <v>0.11514021261403107</v>
      </c>
      <c r="H601" s="115">
        <f t="shared" si="207"/>
        <v>2.9974802499721468E-5</v>
      </c>
      <c r="I601" s="116">
        <f t="shared" si="207"/>
        <v>1</v>
      </c>
      <c r="K601" s="81" t="s">
        <v>87</v>
      </c>
      <c r="L601" s="82">
        <f>L600/$S600</f>
        <v>0.27186825949191185</v>
      </c>
      <c r="M601" s="82">
        <f t="shared" ref="M601:S601" si="208">M600/$S600</f>
        <v>8.7409427151645264E-3</v>
      </c>
      <c r="N601" s="82">
        <f t="shared" si="208"/>
        <v>7.5880895362956169E-2</v>
      </c>
      <c r="O601" s="82">
        <f t="shared" si="208"/>
        <v>2.2794373736068744E-2</v>
      </c>
      <c r="P601" s="82">
        <f t="shared" si="208"/>
        <v>0.57134754512996022</v>
      </c>
      <c r="Q601" s="82">
        <f t="shared" si="208"/>
        <v>4.9355134791262738E-2</v>
      </c>
      <c r="R601" s="83">
        <f t="shared" si="208"/>
        <v>1.2848772675750212E-5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416.66958291674996</v>
      </c>
      <c r="C605" s="39">
        <v>0</v>
      </c>
      <c r="D605" s="39">
        <v>17.872591784026117</v>
      </c>
      <c r="E605" s="39">
        <v>0</v>
      </c>
      <c r="F605" s="235"/>
      <c r="G605" s="39">
        <v>0</v>
      </c>
      <c r="H605" s="40">
        <v>0</v>
      </c>
      <c r="I605" s="41">
        <f>SUM(B605:H605)</f>
        <v>434.54217470077606</v>
      </c>
      <c r="J605" s="1"/>
      <c r="K605" s="88" t="s">
        <v>7</v>
      </c>
      <c r="L605" s="39">
        <v>416.66958291674996</v>
      </c>
      <c r="M605" s="39">
        <v>0</v>
      </c>
      <c r="N605" s="39">
        <v>17.872591784026117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434.54217470077606</v>
      </c>
      <c r="U605" s="91" t="s">
        <v>7</v>
      </c>
      <c r="V605" s="92">
        <v>416.66958291674996</v>
      </c>
      <c r="W605" s="92">
        <v>17.324783489610756</v>
      </c>
      <c r="X605" s="92">
        <v>0.54780829441536438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434.54217470077606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274.72923057495188</v>
      </c>
      <c r="C606" s="46">
        <v>0</v>
      </c>
      <c r="D606" s="46">
        <v>16.923594359576718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291.65282493452861</v>
      </c>
      <c r="J606" s="1"/>
      <c r="K606" s="49" t="s">
        <v>8</v>
      </c>
      <c r="L606" s="50">
        <v>274.72923057495188</v>
      </c>
      <c r="M606" s="50">
        <v>0</v>
      </c>
      <c r="N606" s="50">
        <v>16.923594359576718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291.65282493452861</v>
      </c>
      <c r="U606" s="96" t="s">
        <v>8</v>
      </c>
      <c r="V606" s="97">
        <v>274.72923057495188</v>
      </c>
      <c r="W606" s="97">
        <v>14.150959559941775</v>
      </c>
      <c r="X606" s="97">
        <v>2.7726347996349419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291.65282493452861</v>
      </c>
      <c r="AG606" s="16" t="str">
        <f t="shared" ref="AG606:AG626" si="212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861.9112679157023</v>
      </c>
      <c r="C607" s="43">
        <v>0</v>
      </c>
      <c r="D607" s="43">
        <v>77.622020395641186</v>
      </c>
      <c r="E607" s="43">
        <v>0</v>
      </c>
      <c r="F607" s="236"/>
      <c r="G607" s="43">
        <v>0</v>
      </c>
      <c r="H607" s="53">
        <v>0</v>
      </c>
      <c r="I607" s="41">
        <f t="shared" si="209"/>
        <v>939.53328831134354</v>
      </c>
      <c r="J607" s="1"/>
      <c r="K607" s="54" t="s">
        <v>10</v>
      </c>
      <c r="L607" s="43">
        <v>861.9112679157023</v>
      </c>
      <c r="M607" s="43">
        <v>0</v>
      </c>
      <c r="N607" s="43">
        <v>77.622020395641186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939.53328831134354</v>
      </c>
      <c r="U607" s="155" t="s">
        <v>10</v>
      </c>
      <c r="V607" s="92">
        <v>861.9112679157023</v>
      </c>
      <c r="W607" s="92">
        <v>76.997561033398995</v>
      </c>
      <c r="X607" s="92">
        <v>0.62445936224218856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939.53328831134343</v>
      </c>
      <c r="AG607" s="16" t="str">
        <f t="shared" si="212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458.30930640074314</v>
      </c>
      <c r="C609" s="43">
        <v>0</v>
      </c>
      <c r="D609" s="43">
        <v>60.084862273247552</v>
      </c>
      <c r="E609" s="43">
        <v>0</v>
      </c>
      <c r="F609" s="236"/>
      <c r="G609" s="43">
        <v>0</v>
      </c>
      <c r="H609" s="53">
        <v>0</v>
      </c>
      <c r="I609" s="41">
        <f t="shared" si="209"/>
        <v>518.39416867399063</v>
      </c>
      <c r="J609" s="1"/>
      <c r="K609" s="54" t="s">
        <v>16</v>
      </c>
      <c r="L609" s="43">
        <v>458.30930640074314</v>
      </c>
      <c r="M609" s="43">
        <v>0</v>
      </c>
      <c r="N609" s="43">
        <v>60.084862273247552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518.39416867399063</v>
      </c>
      <c r="U609" s="155" t="s">
        <v>16</v>
      </c>
      <c r="V609" s="92">
        <v>458.30930640074314</v>
      </c>
      <c r="W609" s="92">
        <v>60.084862273247552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518.39416867399063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41314.745368059615</v>
      </c>
      <c r="C610" s="46">
        <v>0</v>
      </c>
      <c r="D610" s="46">
        <v>5414.8485694871488</v>
      </c>
      <c r="E610" s="46">
        <v>0</v>
      </c>
      <c r="F610" s="236"/>
      <c r="G610" s="46">
        <v>0</v>
      </c>
      <c r="H610" s="47">
        <v>0</v>
      </c>
      <c r="I610" s="48">
        <f t="shared" si="209"/>
        <v>46729.593937546764</v>
      </c>
      <c r="J610" s="1"/>
      <c r="K610" s="49" t="s">
        <v>15</v>
      </c>
      <c r="L610" s="50">
        <v>41314.745368059615</v>
      </c>
      <c r="M610" s="50">
        <v>0</v>
      </c>
      <c r="N610" s="50">
        <v>5414.8485694871488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46729.593937546764</v>
      </c>
      <c r="U610" s="96" t="s">
        <v>15</v>
      </c>
      <c r="V610" s="97">
        <v>41314.745368059615</v>
      </c>
      <c r="W610" s="97">
        <v>5414.8485694871488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46729.593937546764</v>
      </c>
      <c r="AG610" s="16" t="str">
        <f t="shared" si="212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78960.424435686684</v>
      </c>
      <c r="Q611" s="43">
        <v>0</v>
      </c>
      <c r="R611" s="44">
        <v>0</v>
      </c>
      <c r="S611" s="45">
        <f t="shared" si="210"/>
        <v>78960.424435686684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78960.424435686684</v>
      </c>
      <c r="AF611" s="126">
        <f t="shared" si="211"/>
        <v>78960.424435686684</v>
      </c>
      <c r="AG611" s="16" t="str">
        <f t="shared" si="212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41771.011176534877</v>
      </c>
      <c r="Q612" s="50">
        <v>0</v>
      </c>
      <c r="R612" s="51">
        <v>0</v>
      </c>
      <c r="S612" s="52">
        <f t="shared" si="210"/>
        <v>41771.011176534877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41771.011176534877</v>
      </c>
      <c r="AF612" s="99">
        <f t="shared" si="211"/>
        <v>41771.011176534877</v>
      </c>
      <c r="AG612" s="16" t="str">
        <f t="shared" si="212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907.832635074525</v>
      </c>
      <c r="C614" s="46">
        <v>0</v>
      </c>
      <c r="D614" s="46">
        <v>182.62588343271469</v>
      </c>
      <c r="E614" s="46">
        <v>0</v>
      </c>
      <c r="F614" s="236"/>
      <c r="G614" s="46">
        <v>0</v>
      </c>
      <c r="H614" s="47">
        <v>0</v>
      </c>
      <c r="I614" s="48">
        <f t="shared" si="209"/>
        <v>1090.4585185072397</v>
      </c>
      <c r="J614" s="1"/>
      <c r="K614" s="49" t="s">
        <v>17</v>
      </c>
      <c r="L614" s="50">
        <v>907.832635074525</v>
      </c>
      <c r="M614" s="50">
        <v>0</v>
      </c>
      <c r="N614" s="50">
        <v>182.62588343271469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1090.4585185072397</v>
      </c>
      <c r="U614" s="96" t="s">
        <v>17</v>
      </c>
      <c r="V614" s="97">
        <v>907.832635074525</v>
      </c>
      <c r="W614" s="97">
        <v>164.38847868016654</v>
      </c>
      <c r="X614" s="97">
        <v>18.237404752548183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1090.4585185072397</v>
      </c>
      <c r="AG614" s="16" t="str">
        <f t="shared" si="212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50040.166558053636</v>
      </c>
      <c r="C615" s="43">
        <v>0</v>
      </c>
      <c r="D615" s="43">
        <v>8078.0569767946927</v>
      </c>
      <c r="E615" s="43">
        <v>0</v>
      </c>
      <c r="F615" s="236"/>
      <c r="G615" s="43">
        <v>0</v>
      </c>
      <c r="H615" s="53">
        <v>0</v>
      </c>
      <c r="I615" s="41">
        <f t="shared" si="209"/>
        <v>58118.22353484833</v>
      </c>
      <c r="J615" s="1"/>
      <c r="K615" s="54" t="s">
        <v>19</v>
      </c>
      <c r="L615" s="43">
        <v>50040.166558053636</v>
      </c>
      <c r="M615" s="43">
        <v>0</v>
      </c>
      <c r="N615" s="43">
        <v>8078.0569767946927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58118.22353484833</v>
      </c>
      <c r="U615" s="100" t="s">
        <v>19</v>
      </c>
      <c r="V615" s="92">
        <v>50040.166558053636</v>
      </c>
      <c r="W615" s="92">
        <v>7595.7740915386621</v>
      </c>
      <c r="X615" s="92">
        <v>482.28288525602983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58118.223534848323</v>
      </c>
      <c r="AG615" s="16" t="str">
        <f t="shared" si="212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10528.21896759073</v>
      </c>
      <c r="C616" s="46">
        <v>0</v>
      </c>
      <c r="D616" s="46">
        <v>16680.077478600753</v>
      </c>
      <c r="E616" s="46">
        <v>23035.763747503923</v>
      </c>
      <c r="F616" s="236"/>
      <c r="G616" s="46">
        <v>11941.039025814627</v>
      </c>
      <c r="H616" s="47">
        <v>0</v>
      </c>
      <c r="I616" s="48">
        <f t="shared" si="209"/>
        <v>62185.099219510033</v>
      </c>
      <c r="J616" s="1"/>
      <c r="K616" s="49" t="s">
        <v>27</v>
      </c>
      <c r="L616" s="50">
        <v>10528.21896759073</v>
      </c>
      <c r="M616" s="50">
        <v>0</v>
      </c>
      <c r="N616" s="50">
        <v>16680.077478600753</v>
      </c>
      <c r="O616" s="50">
        <v>23035.763747503923</v>
      </c>
      <c r="P616" s="50">
        <v>0</v>
      </c>
      <c r="Q616" s="50">
        <v>11941.039025814627</v>
      </c>
      <c r="R616" s="51">
        <v>0</v>
      </c>
      <c r="S616" s="52">
        <f t="shared" si="210"/>
        <v>62185.099219510033</v>
      </c>
      <c r="U616" s="96" t="s">
        <v>27</v>
      </c>
      <c r="V616" s="97">
        <v>10528.21896759073</v>
      </c>
      <c r="W616" s="97">
        <v>10769.396262257758</v>
      </c>
      <c r="X616" s="97">
        <v>5910.681216342995</v>
      </c>
      <c r="Y616" s="97">
        <v>7272.3139902697549</v>
      </c>
      <c r="Z616" s="97">
        <v>7693.4268115217164</v>
      </c>
      <c r="AA616" s="97">
        <v>2166.014833052689</v>
      </c>
      <c r="AB616" s="97">
        <v>6590.0156347750435</v>
      </c>
      <c r="AC616" s="97">
        <v>5351.0233910395855</v>
      </c>
      <c r="AD616" s="97">
        <v>5904.0081126597615</v>
      </c>
      <c r="AE616" s="97">
        <v>0</v>
      </c>
      <c r="AF616" s="99">
        <f t="shared" si="211"/>
        <v>62185.099219510026</v>
      </c>
      <c r="AG616" s="16" t="str">
        <f t="shared" si="212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20565.623937621505</v>
      </c>
      <c r="C617" s="43">
        <v>0</v>
      </c>
      <c r="D617" s="43">
        <v>3926.6380301015261</v>
      </c>
      <c r="E617" s="43">
        <v>0</v>
      </c>
      <c r="F617" s="236"/>
      <c r="G617" s="43">
        <v>0</v>
      </c>
      <c r="H617" s="53">
        <v>0</v>
      </c>
      <c r="I617" s="41">
        <f t="shared" si="209"/>
        <v>24492.261967723032</v>
      </c>
      <c r="J617" s="1"/>
      <c r="K617" s="54" t="s">
        <v>26</v>
      </c>
      <c r="L617" s="43">
        <v>20565.623937621505</v>
      </c>
      <c r="M617" s="43">
        <v>0</v>
      </c>
      <c r="N617" s="43">
        <v>3926.6380301015261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24492.261967723032</v>
      </c>
      <c r="U617" s="157" t="s">
        <v>26</v>
      </c>
      <c r="V617" s="92">
        <v>20565.623937621505</v>
      </c>
      <c r="W617" s="92">
        <v>3926.6380301015261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24492.261967723032</v>
      </c>
      <c r="AG617" s="16" t="str">
        <f t="shared" si="212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54131.020618130133</v>
      </c>
      <c r="C618" s="46">
        <v>0</v>
      </c>
      <c r="D618" s="46">
        <v>5712.4781065411553</v>
      </c>
      <c r="E618" s="46">
        <v>0</v>
      </c>
      <c r="F618" s="236"/>
      <c r="G618" s="46">
        <v>0</v>
      </c>
      <c r="H618" s="47">
        <v>0</v>
      </c>
      <c r="I618" s="48">
        <f t="shared" si="209"/>
        <v>59843.498724671284</v>
      </c>
      <c r="J618" s="1"/>
      <c r="K618" s="49" t="s">
        <v>23</v>
      </c>
      <c r="L618" s="50">
        <v>54131.020618130133</v>
      </c>
      <c r="M618" s="50">
        <v>0</v>
      </c>
      <c r="N618" s="50">
        <v>5712.4781065411553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59843.498724671284</v>
      </c>
      <c r="U618" s="96" t="s">
        <v>23</v>
      </c>
      <c r="V618" s="97">
        <v>54131.020618130133</v>
      </c>
      <c r="W618" s="97">
        <v>5306.139635596187</v>
      </c>
      <c r="X618" s="97">
        <v>406.33847094496917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59843.498724671284</v>
      </c>
      <c r="AG618" s="16" t="str">
        <f t="shared" si="212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9507.9109223999185</v>
      </c>
      <c r="C619" s="43">
        <v>0</v>
      </c>
      <c r="D619" s="43">
        <v>2381.5305722373946</v>
      </c>
      <c r="E619" s="43">
        <v>0</v>
      </c>
      <c r="F619" s="236"/>
      <c r="G619" s="43">
        <v>0</v>
      </c>
      <c r="H619" s="53">
        <v>0</v>
      </c>
      <c r="I619" s="41">
        <f t="shared" si="209"/>
        <v>11889.441494637313</v>
      </c>
      <c r="J619" s="1"/>
      <c r="K619" s="54" t="s">
        <v>24</v>
      </c>
      <c r="L619" s="43">
        <v>9507.9109223999185</v>
      </c>
      <c r="M619" s="43">
        <v>0</v>
      </c>
      <c r="N619" s="43">
        <v>2381.5305722373946</v>
      </c>
      <c r="O619" s="43">
        <v>0</v>
      </c>
      <c r="P619" s="43">
        <v>7009.7753522520561</v>
      </c>
      <c r="Q619" s="43">
        <v>0</v>
      </c>
      <c r="R619" s="44">
        <v>0</v>
      </c>
      <c r="S619" s="45">
        <f t="shared" si="210"/>
        <v>18899.216846889369</v>
      </c>
      <c r="U619" s="157" t="s">
        <v>24</v>
      </c>
      <c r="V619" s="92">
        <v>9507.9109223999185</v>
      </c>
      <c r="W619" s="92">
        <v>2370.9911413255873</v>
      </c>
      <c r="X619" s="92">
        <v>10.539430911806635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7009.7753522520561</v>
      </c>
      <c r="AF619" s="126">
        <f t="shared" si="211"/>
        <v>18899.216846889369</v>
      </c>
      <c r="AG619" s="16" t="str">
        <f t="shared" si="212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3799.2922741522311</v>
      </c>
      <c r="C621" s="43">
        <v>0</v>
      </c>
      <c r="D621" s="43">
        <v>4185.1754203488381</v>
      </c>
      <c r="E621" s="43">
        <v>0</v>
      </c>
      <c r="F621" s="236"/>
      <c r="G621" s="43">
        <v>0</v>
      </c>
      <c r="H621" s="53">
        <v>0</v>
      </c>
      <c r="I621" s="41">
        <f t="shared" si="209"/>
        <v>7984.4676945010688</v>
      </c>
      <c r="J621" s="1"/>
      <c r="K621" s="55" t="s">
        <v>66</v>
      </c>
      <c r="L621" s="43">
        <v>3799.2922741522311</v>
      </c>
      <c r="M621" s="43">
        <v>0</v>
      </c>
      <c r="N621" s="43">
        <v>4185.1754203488381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7984.4676945010688</v>
      </c>
      <c r="U621" s="158" t="s">
        <v>66</v>
      </c>
      <c r="V621" s="92">
        <v>3799.2922741522311</v>
      </c>
      <c r="W621" s="92">
        <v>4185.1754203488381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7984.4676945010688</v>
      </c>
      <c r="AG621" s="16" t="str">
        <f t="shared" si="212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3794.8922741522306</v>
      </c>
      <c r="C622" s="56">
        <v>0</v>
      </c>
      <c r="D622" s="56">
        <v>4185.1754203488381</v>
      </c>
      <c r="E622" s="56">
        <v>0</v>
      </c>
      <c r="F622" s="236"/>
      <c r="G622" s="56">
        <v>0</v>
      </c>
      <c r="H622" s="57">
        <v>0</v>
      </c>
      <c r="I622" s="58">
        <f t="shared" si="209"/>
        <v>7980.0676945010691</v>
      </c>
      <c r="J622" s="1"/>
      <c r="K622" s="59" t="s">
        <v>25</v>
      </c>
      <c r="L622" s="60">
        <v>3794.8922741522306</v>
      </c>
      <c r="M622" s="60">
        <v>0</v>
      </c>
      <c r="N622" s="60">
        <v>4185.1754203488381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7980.0676945010691</v>
      </c>
      <c r="U622" s="159" t="s">
        <v>135</v>
      </c>
      <c r="V622" s="97">
        <v>3794.8922741522306</v>
      </c>
      <c r="W622" s="97">
        <v>4185.1754203488381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7980.0676945010691</v>
      </c>
      <c r="AG622" s="127" t="str">
        <f t="shared" si="212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4.4000000000000004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4.4000000000000004</v>
      </c>
      <c r="J625" s="1"/>
      <c r="K625" s="72" t="s">
        <v>11</v>
      </c>
      <c r="L625" s="69">
        <v>4.4000000000000004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4.4000000000000004</v>
      </c>
      <c r="U625" s="161" t="s">
        <v>11</v>
      </c>
      <c r="V625" s="92">
        <v>4.4000000000000004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4.4000000000000004</v>
      </c>
      <c r="AG625" s="127" t="str">
        <f t="shared" si="212"/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192806.43066889045</v>
      </c>
      <c r="C626" s="75">
        <f t="shared" ref="C626:H626" si="213">SUM(C605:C621)</f>
        <v>0</v>
      </c>
      <c r="D626" s="75">
        <f t="shared" si="213"/>
        <v>46733.934106356719</v>
      </c>
      <c r="E626" s="75">
        <f t="shared" si="213"/>
        <v>23035.763747503923</v>
      </c>
      <c r="F626" s="75">
        <f t="shared" si="213"/>
        <v>0</v>
      </c>
      <c r="G626" s="75">
        <f t="shared" si="213"/>
        <v>11941.039025814627</v>
      </c>
      <c r="H626" s="76">
        <f t="shared" si="213"/>
        <v>0</v>
      </c>
      <c r="I626" s="41">
        <f t="shared" si="209"/>
        <v>274517.16754856572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192806.43066889045</v>
      </c>
      <c r="M626" s="75">
        <f t="shared" ref="M626:R626" si="214">SUM(M605:M621)</f>
        <v>0</v>
      </c>
      <c r="N626" s="75">
        <f t="shared" si="214"/>
        <v>46733.934106356719</v>
      </c>
      <c r="O626" s="75">
        <f t="shared" si="214"/>
        <v>23035.763747503923</v>
      </c>
      <c r="P626" s="75">
        <f t="shared" si="214"/>
        <v>127741.21096447362</v>
      </c>
      <c r="Q626" s="75">
        <f t="shared" si="214"/>
        <v>11941.039025814627</v>
      </c>
      <c r="R626" s="76">
        <f t="shared" si="214"/>
        <v>0</v>
      </c>
      <c r="S626" s="78">
        <f t="shared" si="210"/>
        <v>402258.37851303932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192806.43066889045</v>
      </c>
      <c r="W626" s="111">
        <f t="shared" ref="W626:AE626" si="215">SUM(W605:W621)</f>
        <v>39901.909795692074</v>
      </c>
      <c r="X626" s="111">
        <f t="shared" si="215"/>
        <v>6832.0243106646412</v>
      </c>
      <c r="Y626" s="111">
        <f t="shared" si="215"/>
        <v>7272.3139902697549</v>
      </c>
      <c r="Z626" s="111">
        <f t="shared" si="215"/>
        <v>7693.4268115217164</v>
      </c>
      <c r="AA626" s="111">
        <f t="shared" si="215"/>
        <v>2166.014833052689</v>
      </c>
      <c r="AB626" s="111">
        <f t="shared" si="215"/>
        <v>6590.0156347750435</v>
      </c>
      <c r="AC626" s="111">
        <f t="shared" si="215"/>
        <v>5351.0233910395855</v>
      </c>
      <c r="AD626" s="112">
        <f t="shared" si="215"/>
        <v>5904.0081126597615</v>
      </c>
      <c r="AE626" s="128">
        <f t="shared" si="215"/>
        <v>127741.21096447362</v>
      </c>
      <c r="AF626" s="113">
        <f>SUM(V626:AE626)</f>
        <v>402258.37851303932</v>
      </c>
      <c r="AG626" s="5" t="str">
        <f t="shared" si="212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0.70234744293280105</v>
      </c>
      <c r="C627" s="114">
        <f t="shared" ref="C627:I627" si="216">C626/$I626</f>
        <v>0</v>
      </c>
      <c r="D627" s="114">
        <f t="shared" si="216"/>
        <v>0.17024047903338821</v>
      </c>
      <c r="E627" s="114">
        <f t="shared" si="216"/>
        <v>8.3913745552647787E-2</v>
      </c>
      <c r="F627" s="114">
        <f t="shared" si="216"/>
        <v>0</v>
      </c>
      <c r="G627" s="114">
        <f t="shared" si="216"/>
        <v>4.349833248116295E-2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0.47930991861898675</v>
      </c>
      <c r="M627" s="82">
        <f t="shared" ref="M627:S627" si="217">M626/$S626</f>
        <v>0</v>
      </c>
      <c r="N627" s="82">
        <f t="shared" si="217"/>
        <v>0.11617889546293646</v>
      </c>
      <c r="O627" s="82">
        <f t="shared" si="217"/>
        <v>5.7266088111467918E-2</v>
      </c>
      <c r="P627" s="82">
        <f t="shared" si="217"/>
        <v>0.31756010014427294</v>
      </c>
      <c r="Q627" s="82">
        <f t="shared" si="217"/>
        <v>2.9684997662335962E-2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0.47930991861898675</v>
      </c>
      <c r="W627" s="118">
        <f t="shared" ref="W627:AF627" si="218">W626/$AF626</f>
        <v>9.9194726392501084E-2</v>
      </c>
      <c r="X627" s="118">
        <f t="shared" si="218"/>
        <v>1.6984169070435356E-2</v>
      </c>
      <c r="Y627" s="118">
        <f t="shared" si="218"/>
        <v>1.8078713530224257E-2</v>
      </c>
      <c r="Z627" s="118">
        <f t="shared" si="218"/>
        <v>1.9125585003252659E-2</v>
      </c>
      <c r="AA627" s="118">
        <f t="shared" si="218"/>
        <v>5.3846357186130732E-3</v>
      </c>
      <c r="AB627" s="118">
        <f t="shared" si="218"/>
        <v>1.6382544122847714E-2</v>
      </c>
      <c r="AC627" s="118">
        <f t="shared" si="218"/>
        <v>1.3302453539488253E-2</v>
      </c>
      <c r="AD627" s="118">
        <f t="shared" si="218"/>
        <v>1.4677153859377925E-2</v>
      </c>
      <c r="AE627" s="118">
        <f t="shared" si="218"/>
        <v>0.31756010014427294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+IF(ABS(AF626-S626)&gt;0.01,AF626-V626,"")</f>
        <v/>
      </c>
    </row>
    <row r="631" spans="1:60" ht="15">
      <c r="A631" s="24" t="s">
        <v>7</v>
      </c>
      <c r="B631" s="39">
        <v>1.6618613754670331</v>
      </c>
      <c r="C631" s="39">
        <v>0</v>
      </c>
      <c r="D631" s="39">
        <v>1.5747504543425812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3.2366118298096143</v>
      </c>
      <c r="J631" s="1"/>
      <c r="K631" s="88" t="s">
        <v>7</v>
      </c>
      <c r="L631" s="39">
        <v>1.6618613754670331</v>
      </c>
      <c r="M631" s="39">
        <v>0</v>
      </c>
      <c r="N631" s="39">
        <v>1.5747504543425812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3.2366118298096143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11.917332792604316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11.917332792604316</v>
      </c>
      <c r="J632" s="1"/>
      <c r="K632" s="49" t="s">
        <v>8</v>
      </c>
      <c r="L632" s="50">
        <v>11.917332792604316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11.917332792604316</v>
      </c>
    </row>
    <row r="633" spans="1:60" ht="15">
      <c r="A633" s="26" t="s">
        <v>10</v>
      </c>
      <c r="B633" s="43">
        <v>21.634810929632252</v>
      </c>
      <c r="C633" s="43">
        <v>0</v>
      </c>
      <c r="D633" s="43">
        <v>6.9305936401466928E-2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21.704116866033718</v>
      </c>
      <c r="J633" s="1"/>
      <c r="K633" s="54" t="s">
        <v>10</v>
      </c>
      <c r="L633" s="43">
        <v>21.634810929632252</v>
      </c>
      <c r="M633" s="43">
        <v>0</v>
      </c>
      <c r="N633" s="43">
        <v>6.9305936401466928E-2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21.704116866033718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244.64837913556872</v>
      </c>
      <c r="C635" s="43">
        <v>1.0573856286398435</v>
      </c>
      <c r="D635" s="43">
        <v>19.713700292161619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265.4194650563702</v>
      </c>
      <c r="J635" s="1"/>
      <c r="K635" s="54" t="s">
        <v>16</v>
      </c>
      <c r="L635" s="43">
        <v>244.64837913556872</v>
      </c>
      <c r="M635" s="43">
        <v>1.0573856286398435</v>
      </c>
      <c r="N635" s="43">
        <v>19.713700292161619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265.4194650563702</v>
      </c>
    </row>
    <row r="636" spans="1:60" ht="15">
      <c r="A636" s="25" t="s">
        <v>15</v>
      </c>
      <c r="B636" s="46">
        <v>43.825305973761346</v>
      </c>
      <c r="C636" s="46">
        <v>0.9890410198266858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44.814346993588032</v>
      </c>
      <c r="J636" s="1"/>
      <c r="K636" s="49" t="s">
        <v>15</v>
      </c>
      <c r="L636" s="50">
        <v>43.825305973761346</v>
      </c>
      <c r="M636" s="50">
        <v>0.9890410198266858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44.814346993588032</v>
      </c>
    </row>
    <row r="637" spans="1:60" ht="15">
      <c r="A637" s="26" t="s">
        <v>60</v>
      </c>
      <c r="B637" s="43">
        <v>0</v>
      </c>
      <c r="C637" s="43">
        <v>4.6648648501736467</v>
      </c>
      <c r="D637" s="43">
        <v>0</v>
      </c>
      <c r="E637" s="43">
        <v>226.41229768463037</v>
      </c>
      <c r="F637" s="43">
        <v>8941.6509824989644</v>
      </c>
      <c r="G637" s="43">
        <v>0</v>
      </c>
      <c r="H637" s="53">
        <v>0</v>
      </c>
      <c r="I637" s="41">
        <f t="shared" si="219"/>
        <v>9172.7281450337687</v>
      </c>
      <c r="J637" s="1"/>
      <c r="K637" s="54" t="s">
        <v>60</v>
      </c>
      <c r="L637" s="43">
        <v>0</v>
      </c>
      <c r="M637" s="43">
        <v>4.6648648501736467</v>
      </c>
      <c r="N637" s="43">
        <v>0</v>
      </c>
      <c r="O637" s="43">
        <v>226.41229768463037</v>
      </c>
      <c r="P637" s="43">
        <v>8941.6509824989644</v>
      </c>
      <c r="Q637" s="43">
        <v>0</v>
      </c>
      <c r="R637" s="44">
        <v>0</v>
      </c>
      <c r="S637" s="45">
        <f t="shared" si="220"/>
        <v>9172.7281450337687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177.49486511716145</v>
      </c>
      <c r="F638" s="46">
        <v>0</v>
      </c>
      <c r="G638" s="46">
        <v>0</v>
      </c>
      <c r="H638" s="47">
        <v>0</v>
      </c>
      <c r="I638" s="48">
        <f t="shared" si="219"/>
        <v>177.49486511716145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177.49486511716145</v>
      </c>
      <c r="P638" s="50">
        <v>0</v>
      </c>
      <c r="Q638" s="50">
        <v>0</v>
      </c>
      <c r="R638" s="51">
        <v>0</v>
      </c>
      <c r="S638" s="52">
        <f t="shared" si="220"/>
        <v>177.49486511716145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107.87410100587957</v>
      </c>
      <c r="C640" s="46">
        <v>0</v>
      </c>
      <c r="D640" s="46">
        <v>0.52224352828241827</v>
      </c>
      <c r="E640" s="46">
        <v>3.1777021059518202</v>
      </c>
      <c r="F640" s="46">
        <v>0</v>
      </c>
      <c r="G640" s="46">
        <v>0</v>
      </c>
      <c r="H640" s="47">
        <v>0</v>
      </c>
      <c r="I640" s="48">
        <f t="shared" si="219"/>
        <v>111.57404664011381</v>
      </c>
      <c r="J640" s="1"/>
      <c r="K640" s="49" t="s">
        <v>17</v>
      </c>
      <c r="L640" s="50">
        <v>107.87410100587957</v>
      </c>
      <c r="M640" s="50">
        <v>0</v>
      </c>
      <c r="N640" s="50">
        <v>0.52224352828241827</v>
      </c>
      <c r="O640" s="50">
        <v>3.1777021059518202</v>
      </c>
      <c r="P640" s="50">
        <v>0</v>
      </c>
      <c r="Q640" s="50">
        <v>0</v>
      </c>
      <c r="R640" s="51">
        <v>0</v>
      </c>
      <c r="S640" s="52">
        <f t="shared" si="220"/>
        <v>111.57404664011381</v>
      </c>
    </row>
    <row r="641" spans="1:45" ht="15">
      <c r="A641" s="26" t="s">
        <v>19</v>
      </c>
      <c r="B641" s="43">
        <v>568.56461161156096</v>
      </c>
      <c r="C641" s="43">
        <v>0</v>
      </c>
      <c r="D641" s="43">
        <v>146.94912683205243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715.51373844361342</v>
      </c>
      <c r="J641" s="1"/>
      <c r="K641" s="54" t="s">
        <v>19</v>
      </c>
      <c r="L641" s="43">
        <v>568.56461161156096</v>
      </c>
      <c r="M641" s="43">
        <v>0</v>
      </c>
      <c r="N641" s="43">
        <v>146.94912683205243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715.51373844361342</v>
      </c>
    </row>
    <row r="642" spans="1:45" ht="15">
      <c r="A642" s="25" t="s">
        <v>27</v>
      </c>
      <c r="B642" s="46">
        <v>1258.0888725280856</v>
      </c>
      <c r="C642" s="46">
        <v>1.6346643965447392</v>
      </c>
      <c r="D642" s="46">
        <v>26.022689197166443</v>
      </c>
      <c r="E642" s="46">
        <v>2090.5497652718477</v>
      </c>
      <c r="F642" s="46">
        <v>0</v>
      </c>
      <c r="G642" s="46">
        <v>704.97572166306622</v>
      </c>
      <c r="H642" s="47">
        <v>9.8908031544853028</v>
      </c>
      <c r="I642" s="48">
        <f t="shared" si="219"/>
        <v>4091.1625162111959</v>
      </c>
      <c r="J642" s="1"/>
      <c r="K642" s="49" t="s">
        <v>27</v>
      </c>
      <c r="L642" s="50">
        <v>1258.0888725280856</v>
      </c>
      <c r="M642" s="50">
        <v>1.6346643965447392</v>
      </c>
      <c r="N642" s="50">
        <v>26.022689197166443</v>
      </c>
      <c r="O642" s="50">
        <v>2090.5497652718477</v>
      </c>
      <c r="P642" s="50">
        <v>0</v>
      </c>
      <c r="Q642" s="50">
        <v>704.97572166306622</v>
      </c>
      <c r="R642" s="51">
        <v>9.8908031544853028</v>
      </c>
      <c r="S642" s="52">
        <f t="shared" si="220"/>
        <v>4091.1625162111959</v>
      </c>
    </row>
    <row r="643" spans="1:45" ht="15">
      <c r="A643" s="26" t="s">
        <v>26</v>
      </c>
      <c r="B643" s="43">
        <v>346.22614015743227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346.22614015743227</v>
      </c>
      <c r="J643" s="1"/>
      <c r="K643" s="54" t="s">
        <v>26</v>
      </c>
      <c r="L643" s="43">
        <v>346.22614015743227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346.22614015743227</v>
      </c>
    </row>
    <row r="644" spans="1:45" ht="15">
      <c r="A644" s="25" t="s">
        <v>23</v>
      </c>
      <c r="B644" s="46">
        <v>2335.7907283605232</v>
      </c>
      <c r="C644" s="46">
        <v>105.80339238800184</v>
      </c>
      <c r="D644" s="46">
        <v>1330.0169855232598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3771.6111062717846</v>
      </c>
      <c r="J644" s="1"/>
      <c r="K644" s="49" t="s">
        <v>23</v>
      </c>
      <c r="L644" s="50">
        <v>2335.7907283605232</v>
      </c>
      <c r="M644" s="50">
        <v>105.80339238800184</v>
      </c>
      <c r="N644" s="50">
        <v>1330.0169855232598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3771.6111062717846</v>
      </c>
    </row>
    <row r="645" spans="1:45" ht="15">
      <c r="A645" s="26" t="s">
        <v>24</v>
      </c>
      <c r="B645" s="43">
        <v>2325.0738626005154</v>
      </c>
      <c r="C645" s="43">
        <v>0</v>
      </c>
      <c r="D645" s="43">
        <v>25.386989995337807</v>
      </c>
      <c r="E645" s="43">
        <v>18.947626641340953</v>
      </c>
      <c r="F645" s="43">
        <v>620.41101744410707</v>
      </c>
      <c r="G645" s="43">
        <v>0</v>
      </c>
      <c r="H645" s="53">
        <v>0</v>
      </c>
      <c r="I645" s="41">
        <f t="shared" si="219"/>
        <v>2989.8194966813012</v>
      </c>
      <c r="J645" s="1"/>
      <c r="K645" s="54" t="s">
        <v>24</v>
      </c>
      <c r="L645" s="43">
        <v>2325.0738626005154</v>
      </c>
      <c r="M645" s="43">
        <v>0</v>
      </c>
      <c r="N645" s="43">
        <v>25.386989995337807</v>
      </c>
      <c r="O645" s="43">
        <v>18.947626641340953</v>
      </c>
      <c r="P645" s="43">
        <v>620.41101744410707</v>
      </c>
      <c r="Q645" s="43">
        <v>0</v>
      </c>
      <c r="R645" s="44">
        <v>0</v>
      </c>
      <c r="S645" s="45">
        <f t="shared" si="220"/>
        <v>2989.8194966813012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107.75316233960655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107.75316233960655</v>
      </c>
      <c r="J647" s="1"/>
      <c r="K647" s="55" t="s">
        <v>66</v>
      </c>
      <c r="L647" s="43">
        <v>107.75316233960655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107.75316233960655</v>
      </c>
    </row>
    <row r="648" spans="1:45">
      <c r="A648" s="28" t="s">
        <v>25</v>
      </c>
      <c r="B648" s="56">
        <v>107.75316233960655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107.75316233960655</v>
      </c>
      <c r="J648" s="1"/>
      <c r="K648" s="59" t="s">
        <v>25</v>
      </c>
      <c r="L648" s="60">
        <v>107.75316233960655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107.75316233960655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7373.059168810636</v>
      </c>
      <c r="C652" s="75">
        <f t="shared" ref="C652:H652" si="221">SUM(C631:C647)</f>
        <v>114.14934828318675</v>
      </c>
      <c r="D652" s="75">
        <f t="shared" si="221"/>
        <v>1550.2557917590048</v>
      </c>
      <c r="E652" s="75">
        <f t="shared" si="221"/>
        <v>2516.5822568209323</v>
      </c>
      <c r="F652" s="75">
        <f t="shared" si="221"/>
        <v>9562.061999943071</v>
      </c>
      <c r="G652" s="75">
        <f t="shared" si="221"/>
        <v>704.97572166306622</v>
      </c>
      <c r="H652" s="76">
        <f t="shared" si="221"/>
        <v>9.8908031544853028</v>
      </c>
      <c r="I652" s="41">
        <f t="shared" si="219"/>
        <v>21830.975090434385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7373.059168810636</v>
      </c>
      <c r="M652" s="75">
        <f t="shared" ref="M652:R652" si="222">SUM(M631:M647)</f>
        <v>114.14934828318675</v>
      </c>
      <c r="N652" s="75">
        <f t="shared" si="222"/>
        <v>1550.2557917590048</v>
      </c>
      <c r="O652" s="75">
        <f t="shared" si="222"/>
        <v>2516.5822568209323</v>
      </c>
      <c r="P652" s="75">
        <f t="shared" si="222"/>
        <v>9562.061999943071</v>
      </c>
      <c r="Q652" s="75">
        <f t="shared" si="222"/>
        <v>704.97572166306622</v>
      </c>
      <c r="R652" s="76">
        <f t="shared" si="222"/>
        <v>9.8908031544853028</v>
      </c>
      <c r="S652" s="78">
        <f t="shared" si="220"/>
        <v>21830.975090434385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0.33773384552306451</v>
      </c>
      <c r="C653" s="114">
        <f t="shared" ref="C653:I653" si="223">C652/$I652</f>
        <v>5.2287791915077231E-3</v>
      </c>
      <c r="D653" s="114">
        <f t="shared" si="223"/>
        <v>7.1011752124543248E-2</v>
      </c>
      <c r="E653" s="114">
        <f t="shared" si="223"/>
        <v>0.11527576053731177</v>
      </c>
      <c r="F653" s="114">
        <f t="shared" si="223"/>
        <v>0.43800434750772316</v>
      </c>
      <c r="G653" s="114">
        <f t="shared" si="223"/>
        <v>3.2292452295086142E-2</v>
      </c>
      <c r="H653" s="115">
        <f t="shared" si="223"/>
        <v>4.530628207632891E-4</v>
      </c>
      <c r="I653" s="116">
        <f t="shared" si="223"/>
        <v>1</v>
      </c>
      <c r="K653" s="81" t="s">
        <v>87</v>
      </c>
      <c r="L653" s="82">
        <f>L652/$S652</f>
        <v>0.33773384552306451</v>
      </c>
      <c r="M653" s="82">
        <f t="shared" ref="M653:S653" si="224">M652/$S652</f>
        <v>5.2287791915077231E-3</v>
      </c>
      <c r="N653" s="82">
        <f t="shared" si="224"/>
        <v>7.1011752124543248E-2</v>
      </c>
      <c r="O653" s="82">
        <f t="shared" si="224"/>
        <v>0.11527576053731177</v>
      </c>
      <c r="P653" s="82">
        <f t="shared" si="224"/>
        <v>0.43800434750772316</v>
      </c>
      <c r="Q653" s="82">
        <f t="shared" si="224"/>
        <v>3.2292452295086142E-2</v>
      </c>
      <c r="R653" s="83">
        <f t="shared" si="224"/>
        <v>4.530628207632891E-4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60" zoomScaleNormal="60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108</v>
      </c>
      <c r="B1" s="201"/>
      <c r="C1" s="201"/>
      <c r="D1" s="201"/>
      <c r="E1" s="201"/>
      <c r="F1" s="201"/>
      <c r="G1" s="201"/>
      <c r="H1" s="201"/>
      <c r="I1" s="202"/>
      <c r="K1" s="209" t="s">
        <v>109</v>
      </c>
      <c r="L1" s="210"/>
      <c r="M1" s="210"/>
      <c r="N1" s="210"/>
      <c r="O1" s="210"/>
      <c r="P1" s="210"/>
      <c r="Q1" s="210"/>
      <c r="R1" s="210"/>
      <c r="S1" s="211"/>
      <c r="U1" s="218" t="s">
        <v>110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2184.6489386156386</v>
      </c>
      <c r="C7" s="39">
        <v>3121.5128189374295</v>
      </c>
      <c r="D7" s="39">
        <v>43.355771507913403</v>
      </c>
      <c r="E7" s="39">
        <v>0</v>
      </c>
      <c r="F7" s="39">
        <v>4.4702864904571786</v>
      </c>
      <c r="G7" s="39">
        <v>0</v>
      </c>
      <c r="H7" s="40">
        <v>0</v>
      </c>
      <c r="I7" s="41">
        <f>SUM(B7:H7)</f>
        <v>5353.9878155514389</v>
      </c>
      <c r="J7" s="1"/>
      <c r="K7" s="42" t="s">
        <v>7</v>
      </c>
      <c r="L7" s="43">
        <v>2184.6489386156386</v>
      </c>
      <c r="M7" s="43">
        <v>3121.5128189374295</v>
      </c>
      <c r="N7" s="43">
        <v>43.355771507913403</v>
      </c>
      <c r="O7" s="43">
        <v>0</v>
      </c>
      <c r="P7" s="43">
        <v>4.4702864904571786</v>
      </c>
      <c r="Q7" s="43">
        <v>0</v>
      </c>
      <c r="R7" s="44">
        <v>0</v>
      </c>
      <c r="S7" s="45">
        <f>SUM(L7:R7)</f>
        <v>5353.9878155514389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591.40040645377462</v>
      </c>
      <c r="C8" s="46">
        <v>0</v>
      </c>
      <c r="D8" s="46">
        <v>1628.6388943793384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2220.039300833113</v>
      </c>
      <c r="J8" s="1"/>
      <c r="K8" s="49" t="s">
        <v>8</v>
      </c>
      <c r="L8" s="50">
        <v>591.40040645377462</v>
      </c>
      <c r="M8" s="50">
        <v>0</v>
      </c>
      <c r="N8" s="50">
        <v>1628.6388943793384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2220.039300833113</v>
      </c>
      <c r="T8" s="1" t="str">
        <f t="shared" ref="T8:T24" si="2">IF(ABS(S8-I8)&gt;0.01,S8-I8,"")</f>
        <v/>
      </c>
      <c r="U8" s="1"/>
      <c r="X8"/>
      <c r="Y8"/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1413.3820853062043</v>
      </c>
      <c r="C9" s="43">
        <v>0</v>
      </c>
      <c r="D9" s="43">
        <v>6280.9969177048642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7694.3790030110686</v>
      </c>
      <c r="J9" s="1"/>
      <c r="K9" s="42" t="s">
        <v>10</v>
      </c>
      <c r="L9" s="43">
        <v>1413.3820853062043</v>
      </c>
      <c r="M9" s="43">
        <v>0</v>
      </c>
      <c r="N9" s="43">
        <v>6280.9969177048642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7694.3790030110686</v>
      </c>
      <c r="T9" s="1" t="str">
        <f t="shared" si="2"/>
        <v/>
      </c>
      <c r="U9" s="1"/>
      <c r="X9"/>
      <c r="Y9"/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645.74088979999988</v>
      </c>
      <c r="D10" s="46">
        <v>1499.229478625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2144.9703684249998</v>
      </c>
      <c r="J10" s="1"/>
      <c r="K10" s="49" t="s">
        <v>58</v>
      </c>
      <c r="L10" s="50">
        <v>0</v>
      </c>
      <c r="M10" s="50">
        <v>645.74088979999988</v>
      </c>
      <c r="N10" s="50">
        <v>1499.229478625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2144.9703684249998</v>
      </c>
      <c r="T10" s="1" t="str">
        <f t="shared" si="2"/>
        <v/>
      </c>
      <c r="U10" s="1"/>
      <c r="X10"/>
      <c r="Y10"/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4918.2603960539227</v>
      </c>
      <c r="C11" s="43">
        <v>2032.0056487577217</v>
      </c>
      <c r="D11" s="43">
        <v>2372.9704417550606</v>
      </c>
      <c r="E11" s="43">
        <v>189.89337667795638</v>
      </c>
      <c r="F11" s="43">
        <v>0</v>
      </c>
      <c r="G11" s="43">
        <v>0</v>
      </c>
      <c r="H11" s="53">
        <v>0</v>
      </c>
      <c r="I11" s="41">
        <f t="shared" si="0"/>
        <v>9513.1298632446596</v>
      </c>
      <c r="J11" s="1"/>
      <c r="K11" s="42" t="s">
        <v>16</v>
      </c>
      <c r="L11" s="43">
        <v>4918.2603960539227</v>
      </c>
      <c r="M11" s="43">
        <v>2032.0056487577217</v>
      </c>
      <c r="N11" s="43">
        <v>2372.9704417550606</v>
      </c>
      <c r="O11" s="43">
        <v>189.89337667795638</v>
      </c>
      <c r="P11" s="43">
        <v>0</v>
      </c>
      <c r="Q11" s="43">
        <v>0</v>
      </c>
      <c r="R11" s="44">
        <v>0</v>
      </c>
      <c r="S11" s="45">
        <f t="shared" si="1"/>
        <v>9513.1298632446596</v>
      </c>
      <c r="T11" s="1" t="str">
        <f t="shared" si="2"/>
        <v/>
      </c>
      <c r="U11" s="1"/>
      <c r="X11"/>
      <c r="Y11"/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55841.817761439714</v>
      </c>
      <c r="C12" s="46">
        <v>743.28199842408708</v>
      </c>
      <c r="D12" s="46">
        <v>6154.9631822443771</v>
      </c>
      <c r="E12" s="46">
        <v>69.826009611803627</v>
      </c>
      <c r="F12" s="46">
        <v>0</v>
      </c>
      <c r="G12" s="46">
        <v>0</v>
      </c>
      <c r="H12" s="47">
        <v>0</v>
      </c>
      <c r="I12" s="48">
        <f t="shared" si="0"/>
        <v>62809.888951719979</v>
      </c>
      <c r="J12" s="1"/>
      <c r="K12" s="49" t="s">
        <v>15</v>
      </c>
      <c r="L12" s="50">
        <v>55841.817761439714</v>
      </c>
      <c r="M12" s="50">
        <v>743.28199842408708</v>
      </c>
      <c r="N12" s="50">
        <v>6154.9631822443771</v>
      </c>
      <c r="O12" s="50">
        <v>69.826009611803627</v>
      </c>
      <c r="P12" s="50">
        <v>0</v>
      </c>
      <c r="Q12" s="50">
        <v>0</v>
      </c>
      <c r="R12" s="51">
        <v>0</v>
      </c>
      <c r="S12" s="52">
        <f t="shared" si="1"/>
        <v>62809.888951719979</v>
      </c>
      <c r="T12" s="1" t="str">
        <f t="shared" si="2"/>
        <v/>
      </c>
      <c r="U12" s="1"/>
      <c r="X12"/>
      <c r="Y12"/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4.7142132501688483</v>
      </c>
      <c r="D13" s="43">
        <v>6.7971381489357592</v>
      </c>
      <c r="E13" s="43">
        <v>14213.289479727278</v>
      </c>
      <c r="F13" s="43">
        <v>234015.69243887358</v>
      </c>
      <c r="G13" s="43">
        <v>0</v>
      </c>
      <c r="H13" s="53">
        <v>0</v>
      </c>
      <c r="I13" s="41">
        <f t="shared" si="0"/>
        <v>248240.49326999998</v>
      </c>
      <c r="J13" s="1"/>
      <c r="K13" s="54" t="s">
        <v>60</v>
      </c>
      <c r="L13" s="43">
        <v>0</v>
      </c>
      <c r="M13" s="43">
        <v>4.7142132501688483</v>
      </c>
      <c r="N13" s="43">
        <v>6.7971381489357592</v>
      </c>
      <c r="O13" s="43">
        <v>14213.289479727278</v>
      </c>
      <c r="P13" s="43">
        <v>234015.69243887358</v>
      </c>
      <c r="Q13" s="43">
        <v>0</v>
      </c>
      <c r="R13" s="44">
        <v>0</v>
      </c>
      <c r="S13" s="45">
        <f t="shared" si="1"/>
        <v>248240.49326999998</v>
      </c>
      <c r="T13" s="1" t="str">
        <f t="shared" si="2"/>
        <v/>
      </c>
      <c r="U13" s="1"/>
      <c r="X13"/>
      <c r="Y13"/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4.6863708499192018E-2</v>
      </c>
      <c r="D14" s="46">
        <v>0.87177098105575446</v>
      </c>
      <c r="E14" s="46">
        <v>396.95860311156633</v>
      </c>
      <c r="F14" s="46">
        <v>74235.525649084797</v>
      </c>
      <c r="G14" s="46">
        <v>0</v>
      </c>
      <c r="H14" s="47">
        <v>0</v>
      </c>
      <c r="I14" s="48">
        <f t="shared" si="0"/>
        <v>74633.402886885917</v>
      </c>
      <c r="J14" s="1"/>
      <c r="K14" s="49" t="s">
        <v>12</v>
      </c>
      <c r="L14" s="50">
        <v>0</v>
      </c>
      <c r="M14" s="50">
        <v>4.6863708499192018E-2</v>
      </c>
      <c r="N14" s="50">
        <v>0.87177098105575446</v>
      </c>
      <c r="O14" s="50">
        <v>396.95860311156633</v>
      </c>
      <c r="P14" s="50">
        <v>74235.525649084797</v>
      </c>
      <c r="Q14" s="50">
        <v>0</v>
      </c>
      <c r="R14" s="51">
        <v>0</v>
      </c>
      <c r="S14" s="52">
        <f t="shared" si="1"/>
        <v>74633.402886885917</v>
      </c>
      <c r="T14" s="1" t="str">
        <f t="shared" si="2"/>
        <v/>
      </c>
      <c r="U14" s="1"/>
      <c r="X14"/>
      <c r="Y14"/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0.86720000000000175</v>
      </c>
      <c r="C15" s="43">
        <v>0</v>
      </c>
      <c r="D15" s="43">
        <v>6.6340800000000133</v>
      </c>
      <c r="E15" s="43">
        <v>0.13008000000000028</v>
      </c>
      <c r="F15" s="43">
        <v>29286.172392800003</v>
      </c>
      <c r="G15" s="43">
        <v>0</v>
      </c>
      <c r="H15" s="53">
        <v>0</v>
      </c>
      <c r="I15" s="41">
        <f t="shared" si="0"/>
        <v>29293.803752800002</v>
      </c>
      <c r="J15" s="1"/>
      <c r="K15" s="54" t="s">
        <v>61</v>
      </c>
      <c r="L15" s="43">
        <v>0.86720000000000175</v>
      </c>
      <c r="M15" s="43">
        <v>0</v>
      </c>
      <c r="N15" s="43">
        <v>6.6340800000000133</v>
      </c>
      <c r="O15" s="43">
        <v>0.13008000000000028</v>
      </c>
      <c r="P15" s="43">
        <v>29286.172392800003</v>
      </c>
      <c r="Q15" s="43">
        <v>0</v>
      </c>
      <c r="R15" s="44">
        <v>0</v>
      </c>
      <c r="S15" s="45">
        <f t="shared" si="1"/>
        <v>29293.803752800002</v>
      </c>
      <c r="T15" s="1" t="str">
        <f t="shared" si="2"/>
        <v/>
      </c>
      <c r="U15" s="1"/>
      <c r="X15"/>
      <c r="Y15"/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4466.0716197941993</v>
      </c>
      <c r="C16" s="46">
        <v>125.17800165596238</v>
      </c>
      <c r="D16" s="46">
        <v>1410.6409591361521</v>
      </c>
      <c r="E16" s="46">
        <v>520.38382773203898</v>
      </c>
      <c r="F16" s="46">
        <v>887.00419568164818</v>
      </c>
      <c r="G16" s="46">
        <v>0</v>
      </c>
      <c r="H16" s="47">
        <v>0</v>
      </c>
      <c r="I16" s="48">
        <f t="shared" si="0"/>
        <v>7409.2786040000019</v>
      </c>
      <c r="J16" s="1"/>
      <c r="K16" s="49" t="s">
        <v>17</v>
      </c>
      <c r="L16" s="50">
        <v>4466.0716197941993</v>
      </c>
      <c r="M16" s="50">
        <v>125.17800165596238</v>
      </c>
      <c r="N16" s="50">
        <v>1410.6409591361521</v>
      </c>
      <c r="O16" s="50">
        <v>520.38382773203898</v>
      </c>
      <c r="P16" s="50">
        <v>887.00419568164784</v>
      </c>
      <c r="Q16" s="50">
        <v>0</v>
      </c>
      <c r="R16" s="51">
        <v>0</v>
      </c>
      <c r="S16" s="52">
        <f t="shared" si="1"/>
        <v>7409.278604000001</v>
      </c>
      <c r="T16" s="1" t="str">
        <f>IF(ABS(S16-I16)&gt;0.1,S16-I16,"")</f>
        <v/>
      </c>
      <c r="U16" s="1"/>
      <c r="X16"/>
      <c r="Y16"/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90272.886450888633</v>
      </c>
      <c r="C17" s="43">
        <v>44174.356987306644</v>
      </c>
      <c r="D17" s="43">
        <v>50785.320283945897</v>
      </c>
      <c r="E17" s="43">
        <v>4402.2689949530541</v>
      </c>
      <c r="F17" s="43">
        <v>8732.9035193480177</v>
      </c>
      <c r="G17" s="43">
        <v>0</v>
      </c>
      <c r="H17" s="53">
        <v>0</v>
      </c>
      <c r="I17" s="41">
        <f t="shared" si="0"/>
        <v>198367.7362364422</v>
      </c>
      <c r="J17" s="1"/>
      <c r="K17" s="54" t="s">
        <v>19</v>
      </c>
      <c r="L17" s="43">
        <v>90272.886450888633</v>
      </c>
      <c r="M17" s="43">
        <v>44174.356987306644</v>
      </c>
      <c r="N17" s="43">
        <v>50785.320283945897</v>
      </c>
      <c r="O17" s="43">
        <v>4402.2689949530541</v>
      </c>
      <c r="P17" s="43">
        <v>8732.903519348014</v>
      </c>
      <c r="Q17" s="43">
        <v>0</v>
      </c>
      <c r="R17" s="44">
        <v>0</v>
      </c>
      <c r="S17" s="45">
        <f t="shared" si="1"/>
        <v>198367.7362364422</v>
      </c>
      <c r="T17" s="1" t="str">
        <f t="shared" si="2"/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25187.239357704828</v>
      </c>
      <c r="C18" s="46">
        <v>881.7677822118751</v>
      </c>
      <c r="D18" s="46">
        <v>46335.588668389428</v>
      </c>
      <c r="E18" s="46">
        <v>99625.77206454429</v>
      </c>
      <c r="F18" s="46">
        <v>11565.876140717508</v>
      </c>
      <c r="G18" s="46">
        <v>31450.726609135658</v>
      </c>
      <c r="H18" s="47">
        <v>356.12564969645098</v>
      </c>
      <c r="I18" s="48">
        <f t="shared" si="0"/>
        <v>215403.09627240003</v>
      </c>
      <c r="J18" s="1"/>
      <c r="K18" s="49" t="s">
        <v>27</v>
      </c>
      <c r="L18" s="50">
        <v>25187.239357704828</v>
      </c>
      <c r="M18" s="50">
        <v>881.7677822118751</v>
      </c>
      <c r="N18" s="50">
        <v>46335.588668389428</v>
      </c>
      <c r="O18" s="50">
        <v>99625.77206454429</v>
      </c>
      <c r="P18" s="50">
        <v>11565.876140717504</v>
      </c>
      <c r="Q18" s="50">
        <v>31450.726609135658</v>
      </c>
      <c r="R18" s="51">
        <v>356.12564969645098</v>
      </c>
      <c r="S18" s="52">
        <f t="shared" si="1"/>
        <v>215403.09627240003</v>
      </c>
      <c r="T18" s="1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56961.367234863625</v>
      </c>
      <c r="C19" s="43">
        <v>2541.0106872531846</v>
      </c>
      <c r="D19" s="43">
        <v>6921.3911994530627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66423.769121569872</v>
      </c>
      <c r="J19" s="1"/>
      <c r="K19" s="54" t="s">
        <v>26</v>
      </c>
      <c r="L19" s="43">
        <v>56961.367234863625</v>
      </c>
      <c r="M19" s="43">
        <v>2541.0106872531846</v>
      </c>
      <c r="N19" s="43">
        <v>6921.3911994530627</v>
      </c>
      <c r="O19" s="43">
        <v>0</v>
      </c>
      <c r="P19" s="43">
        <v>-3.1441516057384433E-12</v>
      </c>
      <c r="Q19" s="43">
        <v>0</v>
      </c>
      <c r="R19" s="44">
        <v>0</v>
      </c>
      <c r="S19" s="45">
        <f t="shared" si="1"/>
        <v>66423.769121569872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62064.831475727682</v>
      </c>
      <c r="C20" s="46">
        <v>776.388941432651</v>
      </c>
      <c r="D20" s="46">
        <v>7487.2632658416878</v>
      </c>
      <c r="E20" s="46">
        <v>0</v>
      </c>
      <c r="F20" s="46">
        <v>0.31051292250000001</v>
      </c>
      <c r="G20" s="46">
        <v>0</v>
      </c>
      <c r="H20" s="47">
        <v>0</v>
      </c>
      <c r="I20" s="48">
        <f t="shared" si="0"/>
        <v>70328.794195924522</v>
      </c>
      <c r="J20" s="1"/>
      <c r="K20" s="49" t="s">
        <v>23</v>
      </c>
      <c r="L20" s="50">
        <v>62064.831475727682</v>
      </c>
      <c r="M20" s="50">
        <v>776.388941432651</v>
      </c>
      <c r="N20" s="50">
        <v>7487.2632658416878</v>
      </c>
      <c r="O20" s="50">
        <v>0</v>
      </c>
      <c r="P20" s="50">
        <v>0.31051292250242002</v>
      </c>
      <c r="Q20" s="50">
        <v>0</v>
      </c>
      <c r="R20" s="51">
        <v>0</v>
      </c>
      <c r="S20" s="52">
        <f t="shared" si="1"/>
        <v>70328.794195924522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24374.227152795887</v>
      </c>
      <c r="C21" s="43">
        <v>30999.806895227612</v>
      </c>
      <c r="D21" s="43">
        <v>10302.626180800251</v>
      </c>
      <c r="E21" s="43">
        <v>1378.1000643402672</v>
      </c>
      <c r="F21" s="43">
        <v>21380.879772852015</v>
      </c>
      <c r="G21" s="43">
        <v>0</v>
      </c>
      <c r="H21" s="53">
        <v>0</v>
      </c>
      <c r="I21" s="41">
        <f t="shared" si="0"/>
        <v>88435.640066016029</v>
      </c>
      <c r="J21" s="1"/>
      <c r="K21" s="54" t="s">
        <v>24</v>
      </c>
      <c r="L21" s="43">
        <v>24374.227152795887</v>
      </c>
      <c r="M21" s="43">
        <v>30999.806895227612</v>
      </c>
      <c r="N21" s="43">
        <v>10302.626180800251</v>
      </c>
      <c r="O21" s="43">
        <v>1378.1000643402672</v>
      </c>
      <c r="P21" s="43">
        <v>21380.879772852015</v>
      </c>
      <c r="Q21" s="43">
        <v>0</v>
      </c>
      <c r="R21" s="44">
        <v>0</v>
      </c>
      <c r="S21" s="45">
        <f t="shared" si="1"/>
        <v>88435.640066016029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143.38414185460547</v>
      </c>
      <c r="C22" s="46">
        <v>3901.4636911765438</v>
      </c>
      <c r="D22" s="46">
        <v>5507.3014137414402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9552.1492467725893</v>
      </c>
      <c r="J22" s="1"/>
      <c r="K22" s="49" t="s">
        <v>22</v>
      </c>
      <c r="L22" s="50">
        <v>143.38414185460547</v>
      </c>
      <c r="M22" s="50">
        <v>3901.4636911765438</v>
      </c>
      <c r="N22" s="50">
        <v>5507.3014137414402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9552.1492467725893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9695.9302265689603</v>
      </c>
      <c r="C23" s="43">
        <v>10.343391988783591</v>
      </c>
      <c r="D23" s="43">
        <v>8464.9593779652459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18171.232996522987</v>
      </c>
      <c r="J23" s="1"/>
      <c r="K23" s="55" t="s">
        <v>66</v>
      </c>
      <c r="L23" s="43">
        <v>9695.9302265689603</v>
      </c>
      <c r="M23" s="43">
        <v>10.343391988783591</v>
      </c>
      <c r="N23" s="43">
        <v>8464.9593779652459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18171.232996522987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9691.5302265689606</v>
      </c>
      <c r="C24" s="56">
        <v>0</v>
      </c>
      <c r="D24" s="56">
        <v>3947.7243320585007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13639.254558627461</v>
      </c>
      <c r="J24" s="1"/>
      <c r="K24" s="59" t="s">
        <v>25</v>
      </c>
      <c r="L24" s="60">
        <v>9691.5302265689606</v>
      </c>
      <c r="M24" s="60">
        <v>0</v>
      </c>
      <c r="N24" s="60">
        <v>3947.7243320585007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13639.254558627461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2.8828130517556869</v>
      </c>
      <c r="D25" s="63">
        <v>1259.0013181661918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1261.8841312179475</v>
      </c>
      <c r="J25" s="1"/>
      <c r="K25" s="66" t="s">
        <v>20</v>
      </c>
      <c r="L25" s="63">
        <v>0</v>
      </c>
      <c r="M25" s="63">
        <v>2.8828130517556869</v>
      </c>
      <c r="N25" s="63">
        <v>1259.0013181661918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1261.8841312179475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7.4605789370279032</v>
      </c>
      <c r="D26" s="56">
        <v>3258.2337277405545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3265.6943066775825</v>
      </c>
      <c r="J26" s="1"/>
      <c r="K26" s="59" t="s">
        <v>21</v>
      </c>
      <c r="L26" s="60">
        <v>0</v>
      </c>
      <c r="M26" s="60">
        <v>7.4605789370279032</v>
      </c>
      <c r="N26" s="60">
        <v>3258.2337277405545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3265.6943066775825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4.4000000000000004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4.4000000000000004</v>
      </c>
      <c r="J27" s="1"/>
      <c r="K27" s="72" t="s">
        <v>69</v>
      </c>
      <c r="L27" s="69">
        <v>4.4000000000000004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4.4000000000000004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338116.31444806763</v>
      </c>
      <c r="C28" s="75">
        <f t="shared" ref="C28:H28" si="3">SUM(C7:C23)</f>
        <v>89957.618811131164</v>
      </c>
      <c r="D28" s="75">
        <f t="shared" si="3"/>
        <v>155209.54902461969</v>
      </c>
      <c r="E28" s="75">
        <f t="shared" si="3"/>
        <v>120796.62250069826</v>
      </c>
      <c r="F28" s="75">
        <f t="shared" si="3"/>
        <v>380108.83490877046</v>
      </c>
      <c r="G28" s="75">
        <f t="shared" si="3"/>
        <v>31450.726609135658</v>
      </c>
      <c r="H28" s="76">
        <f t="shared" si="3"/>
        <v>356.12564969645098</v>
      </c>
      <c r="I28" s="41">
        <f t="shared" si="0"/>
        <v>1115995.7919521194</v>
      </c>
      <c r="J28" s="182">
        <v>0</v>
      </c>
      <c r="K28" s="77" t="s">
        <v>28</v>
      </c>
      <c r="L28" s="75">
        <f>SUM(L7:L23)</f>
        <v>338116.31444806763</v>
      </c>
      <c r="M28" s="75">
        <f t="shared" ref="M28:R28" si="4">SUM(M7:M23)</f>
        <v>89957.618811131164</v>
      </c>
      <c r="N28" s="75">
        <f t="shared" si="4"/>
        <v>155209.54902461969</v>
      </c>
      <c r="O28" s="75">
        <f t="shared" si="4"/>
        <v>120796.62250069826</v>
      </c>
      <c r="P28" s="75">
        <f t="shared" si="4"/>
        <v>380108.83490877051</v>
      </c>
      <c r="Q28" s="75">
        <f t="shared" si="4"/>
        <v>31450.726609135658</v>
      </c>
      <c r="R28" s="76">
        <f t="shared" si="4"/>
        <v>356.12564969645098</v>
      </c>
      <c r="S28" s="78">
        <f t="shared" si="1"/>
        <v>1115995.7919521197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0.3029727503332505</v>
      </c>
      <c r="C29" s="79">
        <f t="shared" ref="C29:I29" si="5">C28/$I28</f>
        <v>8.0607489257442197E-2</v>
      </c>
      <c r="D29" s="79">
        <f t="shared" si="5"/>
        <v>0.13907718124377907</v>
      </c>
      <c r="E29" s="79">
        <f t="shared" si="5"/>
        <v>0.10824110930507962</v>
      </c>
      <c r="F29" s="79">
        <f t="shared" si="5"/>
        <v>0.34060059872078674</v>
      </c>
      <c r="G29" s="79">
        <f t="shared" si="5"/>
        <v>2.8181760931303777E-2</v>
      </c>
      <c r="H29" s="79">
        <f t="shared" si="5"/>
        <v>3.1911020835796321E-4</v>
      </c>
      <c r="I29" s="80">
        <f t="shared" si="5"/>
        <v>1</v>
      </c>
      <c r="K29" s="81" t="s">
        <v>87</v>
      </c>
      <c r="L29" s="82">
        <f>L28/$S28</f>
        <v>0.30297275033325044</v>
      </c>
      <c r="M29" s="82">
        <f t="shared" ref="M29:S29" si="6">M28/$S28</f>
        <v>8.0607489257442183E-2</v>
      </c>
      <c r="N29" s="82">
        <f t="shared" si="6"/>
        <v>0.13907718124377905</v>
      </c>
      <c r="O29" s="82">
        <f t="shared" si="6"/>
        <v>0.1082411093050796</v>
      </c>
      <c r="P29" s="82">
        <f t="shared" si="6"/>
        <v>0.34060059872078674</v>
      </c>
      <c r="Q29" s="82">
        <f t="shared" si="6"/>
        <v>2.818176093130377E-2</v>
      </c>
      <c r="R29" s="83">
        <f t="shared" si="6"/>
        <v>3.1911020835796315E-4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1541.1757004674269</v>
      </c>
      <c r="C33" s="39">
        <v>3121.5128189374295</v>
      </c>
      <c r="D33" s="39">
        <v>12.836660854198533</v>
      </c>
      <c r="E33" s="39">
        <v>0</v>
      </c>
      <c r="F33" s="235"/>
      <c r="G33" s="39">
        <v>0</v>
      </c>
      <c r="H33" s="40">
        <v>0</v>
      </c>
      <c r="I33" s="41">
        <f>SUM(B33:H33)</f>
        <v>4675.5251802590547</v>
      </c>
      <c r="J33" s="1"/>
      <c r="K33" s="88" t="s">
        <v>7</v>
      </c>
      <c r="L33" s="39">
        <v>1541.1757004674269</v>
      </c>
      <c r="M33" s="39">
        <v>3121.5128189374295</v>
      </c>
      <c r="N33" s="39">
        <v>12.836660854198533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4675.5251802590547</v>
      </c>
      <c r="T33" s="1"/>
      <c r="U33" s="91" t="s">
        <v>7</v>
      </c>
      <c r="V33" s="92">
        <v>1541.1757004674269</v>
      </c>
      <c r="W33" s="92">
        <v>0</v>
      </c>
      <c r="X33" s="92">
        <v>0</v>
      </c>
      <c r="Y33" s="92">
        <v>3121.5128189374295</v>
      </c>
      <c r="Z33" s="92">
        <v>12.836660854198533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4675.5251802590547</v>
      </c>
      <c r="AJ33" s="136" t="str">
        <f>IF(ABS(S33-AI33)&gt;0.001,S33-AI33,"")</f>
        <v/>
      </c>
    </row>
    <row r="34" spans="1:36" ht="15">
      <c r="A34" s="25" t="s">
        <v>8</v>
      </c>
      <c r="B34" s="46">
        <v>0</v>
      </c>
      <c r="C34" s="46">
        <v>0</v>
      </c>
      <c r="D34" s="46">
        <v>1571.089174532987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1571.089174532987</v>
      </c>
      <c r="J34" s="1"/>
      <c r="K34" s="49" t="s">
        <v>8</v>
      </c>
      <c r="L34" s="50">
        <v>0</v>
      </c>
      <c r="M34" s="50">
        <v>0</v>
      </c>
      <c r="N34" s="50">
        <v>1571.089174532987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1571.089174532987</v>
      </c>
      <c r="T34" s="1"/>
      <c r="U34" s="96" t="s">
        <v>8</v>
      </c>
      <c r="V34" s="97">
        <v>0</v>
      </c>
      <c r="W34" s="97">
        <v>0</v>
      </c>
      <c r="X34" s="97">
        <v>0</v>
      </c>
      <c r="Y34" s="97">
        <v>0</v>
      </c>
      <c r="Z34" s="97">
        <v>1571.089174532987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1571.089174532987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2.8857186788967672E-2</v>
      </c>
      <c r="C35" s="43">
        <v>0</v>
      </c>
      <c r="D35" s="43">
        <v>6182.5087983239573</v>
      </c>
      <c r="E35" s="43">
        <v>0</v>
      </c>
      <c r="F35" s="236"/>
      <c r="G35" s="43">
        <v>0</v>
      </c>
      <c r="H35" s="53">
        <v>0</v>
      </c>
      <c r="I35" s="41">
        <f t="shared" si="7"/>
        <v>6182.5376555107459</v>
      </c>
      <c r="J35" s="1"/>
      <c r="K35" s="54" t="s">
        <v>10</v>
      </c>
      <c r="L35" s="43">
        <v>2.8857186788967672E-2</v>
      </c>
      <c r="M35" s="43">
        <v>0</v>
      </c>
      <c r="N35" s="43">
        <v>6182.5087983239573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6182.5376555107459</v>
      </c>
      <c r="T35" s="1"/>
      <c r="U35" s="100" t="s">
        <v>10</v>
      </c>
      <c r="V35" s="92">
        <v>2.8857186788967672E-2</v>
      </c>
      <c r="W35" s="92">
        <v>0</v>
      </c>
      <c r="X35" s="92">
        <v>0</v>
      </c>
      <c r="Y35" s="92">
        <v>0</v>
      </c>
      <c r="Z35" s="92">
        <v>6182.5087983239573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6182.5376555107459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645.74088979999988</v>
      </c>
      <c r="D36" s="46">
        <v>1499.229478625</v>
      </c>
      <c r="E36" s="46">
        <v>0</v>
      </c>
      <c r="F36" s="236"/>
      <c r="G36" s="46">
        <v>0</v>
      </c>
      <c r="H36" s="47">
        <v>0</v>
      </c>
      <c r="I36" s="48">
        <f t="shared" si="7"/>
        <v>2144.9703684249998</v>
      </c>
      <c r="J36" s="1"/>
      <c r="K36" s="49" t="s">
        <v>58</v>
      </c>
      <c r="L36" s="50">
        <v>0</v>
      </c>
      <c r="M36" s="50">
        <v>645.74088979999988</v>
      </c>
      <c r="N36" s="50">
        <v>1499.229478625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2144.9703684249998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645.74088979999988</v>
      </c>
      <c r="Z36" s="97">
        <v>1499.1464676358023</v>
      </c>
      <c r="AA36" s="97">
        <v>0</v>
      </c>
      <c r="AB36" s="97">
        <v>0</v>
      </c>
      <c r="AC36" s="98">
        <v>8.3010989197598181E-2</v>
      </c>
      <c r="AD36" s="97">
        <v>0</v>
      </c>
      <c r="AE36" s="97">
        <v>0</v>
      </c>
      <c r="AF36" s="97">
        <v>0</v>
      </c>
      <c r="AG36" s="97">
        <v>8.3010989197598181E-2</v>
      </c>
      <c r="AH36" s="97">
        <v>0</v>
      </c>
      <c r="AI36" s="99">
        <f t="shared" si="9"/>
        <v>2144.9703684249998</v>
      </c>
      <c r="AJ36" t="str">
        <f t="shared" si="10"/>
        <v/>
      </c>
    </row>
    <row r="37" spans="1:36" ht="15">
      <c r="A37" s="26" t="s">
        <v>16</v>
      </c>
      <c r="B37" s="43">
        <v>3318.1234528956425</v>
      </c>
      <c r="C37" s="43">
        <v>2008.5673568881989</v>
      </c>
      <c r="D37" s="43">
        <v>2214.6456278804931</v>
      </c>
      <c r="E37" s="43">
        <v>179.24366313286825</v>
      </c>
      <c r="F37" s="236"/>
      <c r="G37" s="43">
        <v>0</v>
      </c>
      <c r="H37" s="53">
        <v>0</v>
      </c>
      <c r="I37" s="41">
        <f t="shared" si="7"/>
        <v>7720.5801007972032</v>
      </c>
      <c r="J37" s="1"/>
      <c r="K37" s="54" t="s">
        <v>16</v>
      </c>
      <c r="L37" s="43">
        <v>3318.1234528956425</v>
      </c>
      <c r="M37" s="43">
        <v>2008.5673568881989</v>
      </c>
      <c r="N37" s="43">
        <v>2214.6456278804931</v>
      </c>
      <c r="O37" s="43">
        <v>179.24366313286825</v>
      </c>
      <c r="P37" s="43">
        <v>0</v>
      </c>
      <c r="Q37" s="43">
        <v>0</v>
      </c>
      <c r="R37" s="44">
        <v>0</v>
      </c>
      <c r="S37" s="45">
        <f t="shared" si="8"/>
        <v>7720.5801007972032</v>
      </c>
      <c r="T37" s="1"/>
      <c r="U37" s="100" t="s">
        <v>16</v>
      </c>
      <c r="V37" s="92">
        <v>3307.8995209780996</v>
      </c>
      <c r="W37" s="92">
        <v>0</v>
      </c>
      <c r="X37" s="92">
        <v>0</v>
      </c>
      <c r="Y37" s="92">
        <v>2008.5673568881989</v>
      </c>
      <c r="Z37" s="92">
        <v>1873.3458827758436</v>
      </c>
      <c r="AA37" s="92">
        <v>179.24366313286825</v>
      </c>
      <c r="AB37" s="92">
        <v>0</v>
      </c>
      <c r="AC37" s="93">
        <v>351.52367702219237</v>
      </c>
      <c r="AD37" s="94">
        <v>10.22393191754286</v>
      </c>
      <c r="AE37" s="94">
        <v>0</v>
      </c>
      <c r="AF37" s="94">
        <v>0</v>
      </c>
      <c r="AG37" s="94">
        <v>341.29974510464956</v>
      </c>
      <c r="AH37" s="94">
        <v>0</v>
      </c>
      <c r="AI37" s="95">
        <f t="shared" si="9"/>
        <v>7720.5801007972032</v>
      </c>
      <c r="AJ37" t="str">
        <f t="shared" si="10"/>
        <v/>
      </c>
    </row>
    <row r="38" spans="1:36" ht="15">
      <c r="A38" s="25" t="s">
        <v>15</v>
      </c>
      <c r="B38" s="46">
        <v>1944.5688160887778</v>
      </c>
      <c r="C38" s="46">
        <v>647.60935714544257</v>
      </c>
      <c r="D38" s="46">
        <v>546.44132391216533</v>
      </c>
      <c r="E38" s="46">
        <v>69.826009611803627</v>
      </c>
      <c r="F38" s="236"/>
      <c r="G38" s="46">
        <v>0</v>
      </c>
      <c r="H38" s="47">
        <v>0</v>
      </c>
      <c r="I38" s="48">
        <f t="shared" si="7"/>
        <v>3208.4455067581898</v>
      </c>
      <c r="J38" s="1"/>
      <c r="K38" s="49" t="s">
        <v>15</v>
      </c>
      <c r="L38" s="50">
        <v>1944.5688160887778</v>
      </c>
      <c r="M38" s="50">
        <v>647.60935714544257</v>
      </c>
      <c r="N38" s="50">
        <v>546.44132391216533</v>
      </c>
      <c r="O38" s="50">
        <v>69.826009611803627</v>
      </c>
      <c r="P38" s="50">
        <v>0</v>
      </c>
      <c r="Q38" s="50">
        <v>0</v>
      </c>
      <c r="R38" s="51">
        <v>0</v>
      </c>
      <c r="S38" s="52">
        <f t="shared" si="8"/>
        <v>3208.4455067581898</v>
      </c>
      <c r="T38" s="1"/>
      <c r="U38" s="96" t="s">
        <v>59</v>
      </c>
      <c r="V38" s="97">
        <v>1858.9736422660933</v>
      </c>
      <c r="W38" s="97">
        <v>1.1567301783426724</v>
      </c>
      <c r="X38" s="97">
        <v>0</v>
      </c>
      <c r="Y38" s="97">
        <v>647.60935714544257</v>
      </c>
      <c r="Z38" s="97">
        <v>491.93100647334228</v>
      </c>
      <c r="AA38" s="97">
        <v>60.328237778335712</v>
      </c>
      <c r="AB38" s="97">
        <v>0</v>
      </c>
      <c r="AC38" s="98">
        <v>148.44653291663258</v>
      </c>
      <c r="AD38" s="97">
        <v>84.438443644341675</v>
      </c>
      <c r="AE38" s="97">
        <v>0</v>
      </c>
      <c r="AF38" s="97">
        <v>0</v>
      </c>
      <c r="AG38" s="97">
        <v>54.510317438823009</v>
      </c>
      <c r="AH38" s="97">
        <v>9.49777183346791</v>
      </c>
      <c r="AI38" s="99">
        <f t="shared" si="9"/>
        <v>3208.4455067581894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3.8170034649990505</v>
      </c>
      <c r="E39" s="43">
        <v>12594.294925503265</v>
      </c>
      <c r="F39" s="236"/>
      <c r="G39" s="43">
        <v>0</v>
      </c>
      <c r="H39" s="53">
        <v>0</v>
      </c>
      <c r="I39" s="41">
        <f t="shared" si="7"/>
        <v>12598.111928968265</v>
      </c>
      <c r="J39" s="1"/>
      <c r="K39" s="54" t="s">
        <v>60</v>
      </c>
      <c r="L39" s="43">
        <v>0</v>
      </c>
      <c r="M39" s="43">
        <v>0</v>
      </c>
      <c r="N39" s="43">
        <v>3.8170034649990505</v>
      </c>
      <c r="O39" s="43">
        <v>12594.294925503265</v>
      </c>
      <c r="P39" s="43">
        <v>26405.088706447648</v>
      </c>
      <c r="Q39" s="43">
        <v>0</v>
      </c>
      <c r="R39" s="44">
        <v>0</v>
      </c>
      <c r="S39" s="45">
        <f t="shared" si="8"/>
        <v>39003.200635415909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6620.6186071094198</v>
      </c>
      <c r="AB39" s="92">
        <v>26405.088706447648</v>
      </c>
      <c r="AC39" s="93">
        <v>5977.4933218588449</v>
      </c>
      <c r="AD39" s="92">
        <v>0</v>
      </c>
      <c r="AE39" s="92">
        <v>2.6955797009018063</v>
      </c>
      <c r="AF39" s="92">
        <v>0</v>
      </c>
      <c r="AG39" s="92">
        <v>3.8170034649990505</v>
      </c>
      <c r="AH39" s="92">
        <v>5970.9807386929442</v>
      </c>
      <c r="AI39" s="95">
        <f t="shared" si="9"/>
        <v>39003.200635415909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4.6863708499192018E-2</v>
      </c>
      <c r="D40" s="46">
        <v>0</v>
      </c>
      <c r="E40" s="46">
        <v>203.41092930241891</v>
      </c>
      <c r="F40" s="236"/>
      <c r="G40" s="46">
        <v>0</v>
      </c>
      <c r="H40" s="47">
        <v>0</v>
      </c>
      <c r="I40" s="48">
        <f t="shared" si="7"/>
        <v>203.4577930109181</v>
      </c>
      <c r="J40" s="1"/>
      <c r="K40" s="49" t="s">
        <v>12</v>
      </c>
      <c r="L40" s="50">
        <v>0</v>
      </c>
      <c r="M40" s="50">
        <v>4.6863708499192018E-2</v>
      </c>
      <c r="N40" s="50">
        <v>0</v>
      </c>
      <c r="O40" s="50">
        <v>203.41092930241891</v>
      </c>
      <c r="P40" s="50">
        <v>1389.8182912961317</v>
      </c>
      <c r="Q40" s="50">
        <v>0</v>
      </c>
      <c r="R40" s="51">
        <v>0</v>
      </c>
      <c r="S40" s="52">
        <f t="shared" si="8"/>
        <v>1593.2760843070498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4.6863708499192018E-2</v>
      </c>
      <c r="Z40" s="97">
        <v>0</v>
      </c>
      <c r="AA40" s="97">
        <v>166.15197858350135</v>
      </c>
      <c r="AB40" s="97">
        <v>1389.8182912961317</v>
      </c>
      <c r="AC40" s="98">
        <v>37.258950718917568</v>
      </c>
      <c r="AD40" s="97">
        <v>0</v>
      </c>
      <c r="AE40" s="97">
        <v>0</v>
      </c>
      <c r="AF40" s="97">
        <v>0</v>
      </c>
      <c r="AG40" s="97">
        <v>0</v>
      </c>
      <c r="AH40" s="97">
        <v>37.258950718917568</v>
      </c>
      <c r="AI40" s="99">
        <f t="shared" si="9"/>
        <v>1593.2760843070498</v>
      </c>
      <c r="AJ40" t="str">
        <f t="shared" si="10"/>
        <v/>
      </c>
    </row>
    <row r="41" spans="1:36" ht="15">
      <c r="A41" s="26" t="s">
        <v>61</v>
      </c>
      <c r="B41" s="43">
        <v>0.86720000000000175</v>
      </c>
      <c r="C41" s="43">
        <v>0</v>
      </c>
      <c r="D41" s="43">
        <v>6.6340800000000133</v>
      </c>
      <c r="E41" s="43">
        <v>0.13008000000000028</v>
      </c>
      <c r="F41" s="236"/>
      <c r="G41" s="43">
        <v>0</v>
      </c>
      <c r="H41" s="53">
        <v>0</v>
      </c>
      <c r="I41" s="41">
        <f t="shared" si="7"/>
        <v>7.6313600000000159</v>
      </c>
      <c r="J41" s="1"/>
      <c r="K41" s="54" t="s">
        <v>61</v>
      </c>
      <c r="L41" s="43">
        <v>0.86720000000000175</v>
      </c>
      <c r="M41" s="43">
        <v>0</v>
      </c>
      <c r="N41" s="43">
        <v>6.6340800000000133</v>
      </c>
      <c r="O41" s="43">
        <v>0.13008000000000028</v>
      </c>
      <c r="P41" s="43">
        <v>0</v>
      </c>
      <c r="Q41" s="43">
        <v>0</v>
      </c>
      <c r="R41" s="44">
        <v>0</v>
      </c>
      <c r="S41" s="45">
        <f t="shared" si="8"/>
        <v>7.6313600000000159</v>
      </c>
      <c r="T41" s="1"/>
      <c r="U41" s="100" t="s">
        <v>61</v>
      </c>
      <c r="V41" s="92">
        <v>0</v>
      </c>
      <c r="W41" s="92">
        <v>0</v>
      </c>
      <c r="X41" s="92">
        <v>0</v>
      </c>
      <c r="Y41" s="92">
        <v>0</v>
      </c>
      <c r="Z41" s="92">
        <v>6.6340800000000133</v>
      </c>
      <c r="AA41" s="92">
        <v>0</v>
      </c>
      <c r="AB41" s="92">
        <v>0</v>
      </c>
      <c r="AC41" s="93">
        <v>0.99728000000000216</v>
      </c>
      <c r="AD41" s="92">
        <v>0.86720000000000175</v>
      </c>
      <c r="AE41" s="92">
        <v>0</v>
      </c>
      <c r="AF41" s="92">
        <v>0</v>
      </c>
      <c r="AG41" s="92">
        <v>0</v>
      </c>
      <c r="AH41" s="92">
        <v>0.13008000000000028</v>
      </c>
      <c r="AI41" s="95">
        <f t="shared" si="9"/>
        <v>7.631360000000015</v>
      </c>
      <c r="AJ41" t="str">
        <f t="shared" si="10"/>
        <v/>
      </c>
    </row>
    <row r="42" spans="1:36" ht="15">
      <c r="A42" s="25" t="s">
        <v>17</v>
      </c>
      <c r="B42" s="46">
        <v>579.35362556442692</v>
      </c>
      <c r="C42" s="46">
        <v>112.11072497232172</v>
      </c>
      <c r="D42" s="46">
        <v>909.92845840900475</v>
      </c>
      <c r="E42" s="46">
        <v>474.23371172852751</v>
      </c>
      <c r="F42" s="236"/>
      <c r="G42" s="46">
        <v>0</v>
      </c>
      <c r="H42" s="47">
        <v>0</v>
      </c>
      <c r="I42" s="48">
        <f t="shared" si="7"/>
        <v>2075.626520674281</v>
      </c>
      <c r="J42" s="1"/>
      <c r="K42" s="49" t="s">
        <v>17</v>
      </c>
      <c r="L42" s="50">
        <v>579.35362556442692</v>
      </c>
      <c r="M42" s="50">
        <v>112.11072497232172</v>
      </c>
      <c r="N42" s="50">
        <v>909.92845840900475</v>
      </c>
      <c r="O42" s="50">
        <v>474.23371172852751</v>
      </c>
      <c r="P42" s="50">
        <v>67.733787928732255</v>
      </c>
      <c r="Q42" s="50">
        <v>0</v>
      </c>
      <c r="R42" s="51">
        <v>0</v>
      </c>
      <c r="S42" s="52">
        <f t="shared" si="8"/>
        <v>2143.3603086030134</v>
      </c>
      <c r="T42" s="1"/>
      <c r="U42" s="96" t="s">
        <v>17</v>
      </c>
      <c r="V42" s="97">
        <v>570.97472802515915</v>
      </c>
      <c r="W42" s="97">
        <v>4.0689390128857008</v>
      </c>
      <c r="X42" s="97">
        <v>0</v>
      </c>
      <c r="Y42" s="97">
        <v>112.11072497232172</v>
      </c>
      <c r="Z42" s="97">
        <v>901.86890281883598</v>
      </c>
      <c r="AA42" s="97">
        <v>15.007940657133087</v>
      </c>
      <c r="AB42" s="97">
        <v>67.733787928732255</v>
      </c>
      <c r="AC42" s="98">
        <v>471.59528518794491</v>
      </c>
      <c r="AD42" s="97">
        <v>4.3099585263819788</v>
      </c>
      <c r="AE42" s="97">
        <v>0</v>
      </c>
      <c r="AF42" s="97">
        <v>0</v>
      </c>
      <c r="AG42" s="97">
        <v>8.0595555901685625</v>
      </c>
      <c r="AH42" s="97">
        <v>459.22577107139432</v>
      </c>
      <c r="AI42" s="99">
        <f t="shared" si="9"/>
        <v>2143.3603086030125</v>
      </c>
      <c r="AJ42" t="str">
        <f t="shared" si="10"/>
        <v/>
      </c>
    </row>
    <row r="43" spans="1:36" ht="15">
      <c r="A43" s="26" t="s">
        <v>19</v>
      </c>
      <c r="B43" s="43">
        <v>18188.973140866026</v>
      </c>
      <c r="C43" s="43">
        <v>42013.747501942133</v>
      </c>
      <c r="D43" s="43">
        <v>42452.065597345885</v>
      </c>
      <c r="E43" s="43">
        <v>4070.4612715425733</v>
      </c>
      <c r="F43" s="236"/>
      <c r="G43" s="43">
        <v>0</v>
      </c>
      <c r="H43" s="53">
        <v>0</v>
      </c>
      <c r="I43" s="41">
        <f t="shared" si="7"/>
        <v>106725.24751169661</v>
      </c>
      <c r="J43" s="1"/>
      <c r="K43" s="54" t="s">
        <v>19</v>
      </c>
      <c r="L43" s="43">
        <v>18188.973140866026</v>
      </c>
      <c r="M43" s="43">
        <v>42013.747501942133</v>
      </c>
      <c r="N43" s="43">
        <v>42452.065597345885</v>
      </c>
      <c r="O43" s="43">
        <v>4070.4612715425733</v>
      </c>
      <c r="P43" s="43">
        <v>100.16258929600716</v>
      </c>
      <c r="Q43" s="43">
        <v>0</v>
      </c>
      <c r="R43" s="44">
        <v>0</v>
      </c>
      <c r="S43" s="45">
        <f t="shared" si="8"/>
        <v>106825.41010099261</v>
      </c>
      <c r="T43" s="1"/>
      <c r="U43" s="100" t="s">
        <v>89</v>
      </c>
      <c r="V43" s="92">
        <v>17598.468923250352</v>
      </c>
      <c r="W43" s="92">
        <v>0</v>
      </c>
      <c r="X43" s="92">
        <v>0</v>
      </c>
      <c r="Y43" s="92">
        <v>42013.747501942133</v>
      </c>
      <c r="Z43" s="92">
        <v>39669.768831260459</v>
      </c>
      <c r="AA43" s="92">
        <v>2967.7922349591527</v>
      </c>
      <c r="AB43" s="92">
        <v>100.16258929600716</v>
      </c>
      <c r="AC43" s="93">
        <v>4475.4700202845252</v>
      </c>
      <c r="AD43" s="92">
        <v>590.50421761567634</v>
      </c>
      <c r="AE43" s="92">
        <v>178.80088453419435</v>
      </c>
      <c r="AF43" s="92">
        <v>0</v>
      </c>
      <c r="AG43" s="92">
        <v>2782.2967660854283</v>
      </c>
      <c r="AH43" s="92">
        <v>923.86815204922607</v>
      </c>
      <c r="AI43" s="95">
        <f t="shared" si="9"/>
        <v>106825.41010099262</v>
      </c>
      <c r="AJ43" t="str">
        <f t="shared" si="10"/>
        <v/>
      </c>
    </row>
    <row r="44" spans="1:36" ht="15">
      <c r="A44" s="25" t="s">
        <v>27</v>
      </c>
      <c r="B44" s="46">
        <v>3865.1912310165121</v>
      </c>
      <c r="C44" s="46">
        <v>880.096792382025</v>
      </c>
      <c r="D44" s="46">
        <v>11470.012424675635</v>
      </c>
      <c r="E44" s="46">
        <v>70513.889966665432</v>
      </c>
      <c r="F44" s="236"/>
      <c r="G44" s="46">
        <v>6482.9410301195448</v>
      </c>
      <c r="H44" s="47">
        <v>342.79931292954188</v>
      </c>
      <c r="I44" s="48">
        <f t="shared" si="7"/>
        <v>93554.930757788679</v>
      </c>
      <c r="J44" s="1"/>
      <c r="K44" s="49" t="s">
        <v>27</v>
      </c>
      <c r="L44" s="50">
        <v>3865.1912310165121</v>
      </c>
      <c r="M44" s="50">
        <v>880.096792382025</v>
      </c>
      <c r="N44" s="50">
        <v>11470.012424675635</v>
      </c>
      <c r="O44" s="50">
        <v>70513.889966665432</v>
      </c>
      <c r="P44" s="50">
        <v>57.425210724332345</v>
      </c>
      <c r="Q44" s="50">
        <v>6482.9410301195448</v>
      </c>
      <c r="R44" s="51">
        <v>342.79931292954188</v>
      </c>
      <c r="S44" s="52">
        <f t="shared" si="8"/>
        <v>93612.355968513017</v>
      </c>
      <c r="T44" s="1"/>
      <c r="U44" s="96" t="s">
        <v>27</v>
      </c>
      <c r="V44" s="97">
        <v>1400.8712148579707</v>
      </c>
      <c r="W44" s="97">
        <v>2243.5504635755656</v>
      </c>
      <c r="X44" s="97">
        <v>6482.9410301195448</v>
      </c>
      <c r="Y44" s="97">
        <v>880.096792382025</v>
      </c>
      <c r="Z44" s="97">
        <v>11410.990192518799</v>
      </c>
      <c r="AA44" s="97">
        <v>68248.03413602199</v>
      </c>
      <c r="AB44" s="97">
        <v>57.425210724332345</v>
      </c>
      <c r="AC44" s="98">
        <v>2888.4469283127933</v>
      </c>
      <c r="AD44" s="97">
        <v>220.76955258297565</v>
      </c>
      <c r="AE44" s="97">
        <v>1653.5847080959413</v>
      </c>
      <c r="AF44" s="97">
        <v>342.79931292954188</v>
      </c>
      <c r="AG44" s="97">
        <v>59.022232156837241</v>
      </c>
      <c r="AH44" s="97">
        <v>612.27112254749659</v>
      </c>
      <c r="AI44" s="99">
        <f t="shared" si="9"/>
        <v>93612.355968513031</v>
      </c>
      <c r="AJ44" t="str">
        <f t="shared" si="10"/>
        <v/>
      </c>
    </row>
    <row r="45" spans="1:36" ht="15">
      <c r="A45" s="26" t="s">
        <v>26</v>
      </c>
      <c r="B45" s="43">
        <v>4972.8663564343369</v>
      </c>
      <c r="C45" s="43">
        <v>2347.5119778895282</v>
      </c>
      <c r="D45" s="43">
        <v>3046.8556504673852</v>
      </c>
      <c r="E45" s="43">
        <v>0</v>
      </c>
      <c r="F45" s="236"/>
      <c r="G45" s="43">
        <v>0</v>
      </c>
      <c r="H45" s="53">
        <v>0</v>
      </c>
      <c r="I45" s="41">
        <f t="shared" si="7"/>
        <v>10367.23398479125</v>
      </c>
      <c r="J45" s="1"/>
      <c r="K45" s="54" t="s">
        <v>26</v>
      </c>
      <c r="L45" s="43">
        <v>4972.8663564343369</v>
      </c>
      <c r="M45" s="43">
        <v>2347.5119778895282</v>
      </c>
      <c r="N45" s="43">
        <v>3046.8556504673852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10367.23398479125</v>
      </c>
      <c r="T45" s="1"/>
      <c r="U45" s="100" t="s">
        <v>26</v>
      </c>
      <c r="V45" s="92">
        <v>4874.3068168675163</v>
      </c>
      <c r="W45" s="92">
        <v>62.986243687050212</v>
      </c>
      <c r="X45" s="92">
        <v>0</v>
      </c>
      <c r="Y45" s="92">
        <v>2347.5119778895282</v>
      </c>
      <c r="Z45" s="92">
        <v>1235.2391736234742</v>
      </c>
      <c r="AA45" s="92">
        <v>0</v>
      </c>
      <c r="AB45" s="92">
        <v>0</v>
      </c>
      <c r="AC45" s="93">
        <v>1847.1897727236799</v>
      </c>
      <c r="AD45" s="92">
        <v>35.573295879769802</v>
      </c>
      <c r="AE45" s="92">
        <v>0</v>
      </c>
      <c r="AF45" s="92">
        <v>0</v>
      </c>
      <c r="AG45" s="92">
        <v>1811.6164768439103</v>
      </c>
      <c r="AH45" s="92">
        <v>0</v>
      </c>
      <c r="AI45" s="95">
        <f t="shared" si="9"/>
        <v>10367.233984791248</v>
      </c>
      <c r="AJ45" t="str">
        <f t="shared" si="10"/>
        <v/>
      </c>
    </row>
    <row r="46" spans="1:36" ht="15">
      <c r="A46" s="25" t="s">
        <v>23</v>
      </c>
      <c r="B46" s="46">
        <v>309.0958568769405</v>
      </c>
      <c r="C46" s="46">
        <v>662.39960144702115</v>
      </c>
      <c r="D46" s="46">
        <v>230.50069848142098</v>
      </c>
      <c r="E46" s="46">
        <v>0</v>
      </c>
      <c r="F46" s="236"/>
      <c r="G46" s="46">
        <v>0</v>
      </c>
      <c r="H46" s="47">
        <v>0</v>
      </c>
      <c r="I46" s="48">
        <f t="shared" si="7"/>
        <v>1201.9961568053827</v>
      </c>
      <c r="J46" s="1"/>
      <c r="K46" s="49" t="s">
        <v>23</v>
      </c>
      <c r="L46" s="50">
        <v>309.0958568769405</v>
      </c>
      <c r="M46" s="50">
        <v>662.39960144702115</v>
      </c>
      <c r="N46" s="50">
        <v>230.50069848142098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1201.9961568053827</v>
      </c>
      <c r="T46" s="1"/>
      <c r="U46" s="96" t="s">
        <v>62</v>
      </c>
      <c r="V46" s="97">
        <v>304.76643923896182</v>
      </c>
      <c r="W46" s="97">
        <v>0</v>
      </c>
      <c r="X46" s="97">
        <v>0</v>
      </c>
      <c r="Y46" s="97">
        <v>662.39960144702115</v>
      </c>
      <c r="Z46" s="97">
        <v>230.50069848142098</v>
      </c>
      <c r="AA46" s="97">
        <v>0</v>
      </c>
      <c r="AB46" s="97">
        <v>0</v>
      </c>
      <c r="AC46" s="98">
        <v>4.3294176379787386</v>
      </c>
      <c r="AD46" s="97">
        <v>4.3294176379787386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1201.996156805383</v>
      </c>
      <c r="AJ46" t="str">
        <f t="shared" si="10"/>
        <v/>
      </c>
    </row>
    <row r="47" spans="1:36" ht="15">
      <c r="A47" s="26" t="s">
        <v>24</v>
      </c>
      <c r="B47" s="43">
        <v>10682.69136552664</v>
      </c>
      <c r="C47" s="43">
        <v>30999.806895227612</v>
      </c>
      <c r="D47" s="43">
        <v>7975.1984767119893</v>
      </c>
      <c r="E47" s="43">
        <v>1359.3968597026869</v>
      </c>
      <c r="F47" s="236"/>
      <c r="G47" s="43">
        <v>0</v>
      </c>
      <c r="H47" s="53">
        <v>0</v>
      </c>
      <c r="I47" s="41">
        <f t="shared" si="7"/>
        <v>51017.093597168918</v>
      </c>
      <c r="J47" s="1"/>
      <c r="K47" s="54" t="s">
        <v>24</v>
      </c>
      <c r="L47" s="43">
        <v>10682.69136552664</v>
      </c>
      <c r="M47" s="43">
        <v>30999.806895227612</v>
      </c>
      <c r="N47" s="43">
        <v>7975.1984767119893</v>
      </c>
      <c r="O47" s="43">
        <v>1359.3968597026869</v>
      </c>
      <c r="P47" s="43">
        <v>2230.3421065598604</v>
      </c>
      <c r="Q47" s="43">
        <v>0</v>
      </c>
      <c r="R47" s="44">
        <v>0</v>
      </c>
      <c r="S47" s="45">
        <f t="shared" si="8"/>
        <v>53247.435703728777</v>
      </c>
      <c r="T47" s="1"/>
      <c r="U47" s="100" t="s">
        <v>24</v>
      </c>
      <c r="V47" s="92">
        <v>10629.396447659252</v>
      </c>
      <c r="W47" s="92">
        <v>0</v>
      </c>
      <c r="X47" s="92">
        <v>0</v>
      </c>
      <c r="Y47" s="92">
        <v>30999.806895227612</v>
      </c>
      <c r="Z47" s="92">
        <v>6160.8627235804115</v>
      </c>
      <c r="AA47" s="92">
        <v>0</v>
      </c>
      <c r="AB47" s="92">
        <v>2230.3421065598604</v>
      </c>
      <c r="AC47" s="93">
        <v>3227.0275307016527</v>
      </c>
      <c r="AD47" s="92">
        <v>53.294917867387724</v>
      </c>
      <c r="AE47" s="92">
        <v>0</v>
      </c>
      <c r="AF47" s="92">
        <v>0</v>
      </c>
      <c r="AG47" s="92">
        <v>1814.3357531315778</v>
      </c>
      <c r="AH47" s="92">
        <v>1359.3968597026869</v>
      </c>
      <c r="AI47" s="95">
        <f t="shared" si="9"/>
        <v>53247.435703728785</v>
      </c>
      <c r="AJ47" t="str">
        <f t="shared" si="10"/>
        <v/>
      </c>
    </row>
    <row r="48" spans="1:36" ht="15">
      <c r="A48" s="25" t="s">
        <v>22</v>
      </c>
      <c r="B48" s="46">
        <v>84.772782451862483</v>
      </c>
      <c r="C48" s="46">
        <v>3901.4636911765438</v>
      </c>
      <c r="D48" s="46">
        <v>5506.218495170222</v>
      </c>
      <c r="E48" s="46">
        <v>0</v>
      </c>
      <c r="F48" s="236"/>
      <c r="G48" s="46">
        <v>0</v>
      </c>
      <c r="H48" s="47">
        <v>0</v>
      </c>
      <c r="I48" s="48">
        <f t="shared" si="7"/>
        <v>9492.4549687986291</v>
      </c>
      <c r="J48" s="1"/>
      <c r="K48" s="49" t="s">
        <v>22</v>
      </c>
      <c r="L48" s="50">
        <v>84.772782451862483</v>
      </c>
      <c r="M48" s="50">
        <v>3901.4636911765438</v>
      </c>
      <c r="N48" s="50">
        <v>5506.218495170222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9492.4549687986291</v>
      </c>
      <c r="T48" s="1"/>
      <c r="U48" s="96" t="s">
        <v>63</v>
      </c>
      <c r="V48" s="97">
        <v>84.772782451862483</v>
      </c>
      <c r="W48" s="97">
        <v>0</v>
      </c>
      <c r="X48" s="97">
        <v>0</v>
      </c>
      <c r="Y48" s="97">
        <v>3901.4636911765438</v>
      </c>
      <c r="Z48" s="97">
        <v>5506.218495170222</v>
      </c>
      <c r="AA48" s="97">
        <v>0</v>
      </c>
      <c r="AB48" s="97">
        <v>0</v>
      </c>
      <c r="AC48" s="98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9">
        <f t="shared" si="9"/>
        <v>9492.4549687986291</v>
      </c>
      <c r="AJ48" t="str">
        <f t="shared" si="10"/>
        <v/>
      </c>
    </row>
    <row r="49" spans="1:36" ht="15">
      <c r="A49" s="27" t="s">
        <v>66</v>
      </c>
      <c r="B49" s="43">
        <v>91.652399999999986</v>
      </c>
      <c r="C49" s="43">
        <v>10.343391988783591</v>
      </c>
      <c r="D49" s="43">
        <v>4517.2350459067466</v>
      </c>
      <c r="E49" s="43">
        <v>0</v>
      </c>
      <c r="F49" s="236"/>
      <c r="G49" s="43">
        <v>0</v>
      </c>
      <c r="H49" s="53">
        <v>0</v>
      </c>
      <c r="I49" s="41">
        <f t="shared" si="7"/>
        <v>4619.2308378955304</v>
      </c>
      <c r="J49" s="1"/>
      <c r="K49" s="55" t="s">
        <v>66</v>
      </c>
      <c r="L49" s="43">
        <v>91.652399999999986</v>
      </c>
      <c r="M49" s="43">
        <v>10.343391988783591</v>
      </c>
      <c r="N49" s="43">
        <v>4517.2350459067466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4619.2308378955304</v>
      </c>
      <c r="T49" s="1"/>
      <c r="U49" s="101" t="s">
        <v>64</v>
      </c>
      <c r="V49" s="92">
        <v>91.652399999999986</v>
      </c>
      <c r="W49" s="92">
        <v>0</v>
      </c>
      <c r="X49" s="92">
        <v>0</v>
      </c>
      <c r="Y49" s="92">
        <v>10.343391988783591</v>
      </c>
      <c r="Z49" s="92">
        <v>4517.2350459067466</v>
      </c>
      <c r="AA49" s="92">
        <v>0</v>
      </c>
      <c r="AB49" s="92">
        <v>0</v>
      </c>
      <c r="AC49" s="93">
        <v>0</v>
      </c>
      <c r="AD49" s="94">
        <v>0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4619.2308378955304</v>
      </c>
      <c r="AJ49" t="str">
        <f t="shared" si="10"/>
        <v/>
      </c>
    </row>
    <row r="50" spans="1:36">
      <c r="A50" s="28" t="s">
        <v>25</v>
      </c>
      <c r="B50" s="56">
        <v>91.652399999999986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91.652399999999986</v>
      </c>
      <c r="J50" s="1"/>
      <c r="K50" s="59" t="s">
        <v>25</v>
      </c>
      <c r="L50" s="60">
        <v>91.652399999999986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91.652399999999986</v>
      </c>
      <c r="T50" s="1"/>
      <c r="U50" s="102" t="s">
        <v>68</v>
      </c>
      <c r="V50" s="103">
        <v>91.440000000000012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91.440000000000012</v>
      </c>
      <c r="AJ50">
        <f>IF(ABS(S50-AI50)&gt;0.2,S50-AI50,"")</f>
        <v>0.21239999999997394</v>
      </c>
    </row>
    <row r="51" spans="1:36">
      <c r="A51" s="29" t="s">
        <v>20</v>
      </c>
      <c r="B51" s="63">
        <v>0</v>
      </c>
      <c r="C51" s="63">
        <v>2.8828130517556869</v>
      </c>
      <c r="D51" s="63">
        <v>1259.0013181661918</v>
      </c>
      <c r="E51" s="63">
        <v>0</v>
      </c>
      <c r="F51" s="236"/>
      <c r="G51" s="63">
        <v>0</v>
      </c>
      <c r="H51" s="64">
        <v>0</v>
      </c>
      <c r="I51" s="65">
        <f t="shared" si="7"/>
        <v>1261.8841312179475</v>
      </c>
      <c r="J51" s="1"/>
      <c r="K51" s="66" t="s">
        <v>20</v>
      </c>
      <c r="L51" s="63">
        <v>0</v>
      </c>
      <c r="M51" s="63">
        <v>2.8828130517556869</v>
      </c>
      <c r="N51" s="63">
        <v>1259.0013181661918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1261.8841312179475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2.8828130517556869</v>
      </c>
      <c r="Z51" s="107">
        <v>1259.0013181661918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1261.8841312179475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7.4605789370279032</v>
      </c>
      <c r="D52" s="56">
        <v>3258.2337277405545</v>
      </c>
      <c r="E52" s="56">
        <v>0</v>
      </c>
      <c r="F52" s="236"/>
      <c r="G52" s="56">
        <v>0</v>
      </c>
      <c r="H52" s="57">
        <v>0</v>
      </c>
      <c r="I52" s="58">
        <f t="shared" si="7"/>
        <v>3265.6943066775825</v>
      </c>
      <c r="J52" s="1"/>
      <c r="K52" s="59" t="s">
        <v>21</v>
      </c>
      <c r="L52" s="60">
        <v>0</v>
      </c>
      <c r="M52" s="60">
        <v>7.4605789370279032</v>
      </c>
      <c r="N52" s="60">
        <v>3258.2337277405545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3265.6943066775825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7.4605789370279032</v>
      </c>
      <c r="Z52" s="103">
        <v>3258.2337277405545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3265.6943066775825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45579.360785375386</v>
      </c>
      <c r="C54" s="75">
        <f t="shared" ref="C54:H54" si="11">SUM(C33:C49)</f>
        <v>87350.957863505551</v>
      </c>
      <c r="D54" s="75">
        <f t="shared" si="11"/>
        <v>88145.216994762101</v>
      </c>
      <c r="E54" s="75">
        <f t="shared" si="11"/>
        <v>89464.887417189573</v>
      </c>
      <c r="F54" s="75">
        <f t="shared" si="11"/>
        <v>0</v>
      </c>
      <c r="G54" s="75">
        <f t="shared" si="11"/>
        <v>6482.9410301195448</v>
      </c>
      <c r="H54" s="76">
        <f t="shared" si="11"/>
        <v>342.79931292954188</v>
      </c>
      <c r="I54" s="41">
        <f t="shared" si="7"/>
        <v>317366.16340388171</v>
      </c>
      <c r="J54" s="1" t="str">
        <f>+IF(ABS(SUM(I33:I49)-I54)&gt;0.0001,ABS(SUM(I33:I49)-I54),"")</f>
        <v/>
      </c>
      <c r="K54" s="77" t="s">
        <v>28</v>
      </c>
      <c r="L54" s="75">
        <f>SUM(L33:L49)</f>
        <v>45579.360785375386</v>
      </c>
      <c r="M54" s="75">
        <f t="shared" ref="M54:R54" si="12">SUM(M33:M49)</f>
        <v>87350.957863505551</v>
      </c>
      <c r="N54" s="75">
        <f t="shared" si="12"/>
        <v>88145.216994762101</v>
      </c>
      <c r="O54" s="75">
        <f t="shared" si="12"/>
        <v>89464.887417189573</v>
      </c>
      <c r="P54" s="75">
        <f t="shared" si="12"/>
        <v>30250.570692252713</v>
      </c>
      <c r="Q54" s="75">
        <f t="shared" si="12"/>
        <v>6482.9410301195448</v>
      </c>
      <c r="R54" s="76">
        <f t="shared" si="12"/>
        <v>342.79931292954188</v>
      </c>
      <c r="S54" s="78">
        <f t="shared" si="8"/>
        <v>347616.73409613443</v>
      </c>
      <c r="T54" s="1" t="str">
        <f>+IF(ABS(SUM(S33:S49)-S54)&gt;0.0001,ABS(SUM(S33:S49)-S54),"")</f>
        <v/>
      </c>
      <c r="U54" s="110" t="s">
        <v>65</v>
      </c>
      <c r="V54" s="111">
        <f>SUM(V33:V49)</f>
        <v>42263.287473249489</v>
      </c>
      <c r="W54" s="111">
        <f t="shared" ref="W54:AH54" si="13">SUM(W33:W49)</f>
        <v>2311.7623764538444</v>
      </c>
      <c r="X54" s="111">
        <f t="shared" si="13"/>
        <v>6482.9410301195448</v>
      </c>
      <c r="Y54" s="111">
        <f t="shared" si="13"/>
        <v>87350.957863505551</v>
      </c>
      <c r="Z54" s="111">
        <f t="shared" si="13"/>
        <v>81270.176133956513</v>
      </c>
      <c r="AA54" s="111">
        <f t="shared" si="13"/>
        <v>78257.176798242406</v>
      </c>
      <c r="AB54" s="111">
        <f t="shared" si="13"/>
        <v>30250.570692252713</v>
      </c>
      <c r="AC54" s="111">
        <f t="shared" si="13"/>
        <v>19429.861728354357</v>
      </c>
      <c r="AD54" s="112">
        <f t="shared" si="13"/>
        <v>1004.3109356720548</v>
      </c>
      <c r="AE54" s="112">
        <f t="shared" si="13"/>
        <v>1835.0811723310376</v>
      </c>
      <c r="AF54" s="112">
        <f t="shared" si="13"/>
        <v>342.79931292954188</v>
      </c>
      <c r="AG54" s="112">
        <f t="shared" si="13"/>
        <v>6875.0408608055914</v>
      </c>
      <c r="AH54" s="112">
        <f t="shared" si="13"/>
        <v>9372.6294466161344</v>
      </c>
      <c r="AI54" s="113">
        <f t="shared" si="9"/>
        <v>347616.73409613443</v>
      </c>
      <c r="AJ54" t="str">
        <f t="shared" si="10"/>
        <v/>
      </c>
    </row>
    <row r="55" spans="1:36" ht="15" thickBot="1">
      <c r="A55" s="32" t="s">
        <v>87</v>
      </c>
      <c r="B55" s="114">
        <f>B54/$I54</f>
        <v>0.14361758133418551</v>
      </c>
      <c r="C55" s="114">
        <f t="shared" ref="C55:I55" si="14">C54/$I54</f>
        <v>0.27523714855620035</v>
      </c>
      <c r="D55" s="114">
        <f t="shared" si="14"/>
        <v>0.27773980707132939</v>
      </c>
      <c r="E55" s="114">
        <f t="shared" si="14"/>
        <v>0.28189800216142175</v>
      </c>
      <c r="F55" s="114">
        <f t="shared" si="14"/>
        <v>0</v>
      </c>
      <c r="G55" s="114">
        <f t="shared" si="14"/>
        <v>2.0427322688050153E-2</v>
      </c>
      <c r="H55" s="115">
        <f t="shared" si="14"/>
        <v>1.0801381888128187E-3</v>
      </c>
      <c r="I55" s="116">
        <f t="shared" si="14"/>
        <v>1</v>
      </c>
      <c r="K55" s="81" t="s">
        <v>87</v>
      </c>
      <c r="L55" s="82">
        <f>L54/$S54</f>
        <v>0.13111958175399657</v>
      </c>
      <c r="M55" s="82">
        <f t="shared" ref="M55:S55" si="15">M54/$S54</f>
        <v>0.25128524980431</v>
      </c>
      <c r="N55" s="82">
        <f t="shared" si="15"/>
        <v>0.25357012004601964</v>
      </c>
      <c r="O55" s="82">
        <f t="shared" si="15"/>
        <v>0.25736645748604209</v>
      </c>
      <c r="P55" s="82">
        <f t="shared" si="15"/>
        <v>8.7022768828749278E-2</v>
      </c>
      <c r="Q55" s="82">
        <f t="shared" si="15"/>
        <v>1.86496805079777E-2</v>
      </c>
      <c r="R55" s="83">
        <f t="shared" si="15"/>
        <v>9.8614157290465693E-4</v>
      </c>
      <c r="S55" s="84">
        <f t="shared" si="15"/>
        <v>1</v>
      </c>
      <c r="U55" s="117" t="s">
        <v>87</v>
      </c>
      <c r="V55" s="118">
        <f>V54/$I54</f>
        <v>0.13316885146153726</v>
      </c>
      <c r="W55" s="118">
        <f t="shared" ref="W55:AC55" si="16">W54/$I54</f>
        <v>7.2842118758321582E-3</v>
      </c>
      <c r="X55" s="118">
        <f t="shared" si="16"/>
        <v>2.0427322688050153E-2</v>
      </c>
      <c r="Y55" s="118">
        <f t="shared" si="16"/>
        <v>0.27523714855620035</v>
      </c>
      <c r="Z55" s="118">
        <f t="shared" si="16"/>
        <v>0.25607700349117463</v>
      </c>
      <c r="AA55" s="118">
        <f t="shared" si="16"/>
        <v>0.24658323987315542</v>
      </c>
      <c r="AB55" s="118">
        <f t="shared" si="16"/>
        <v>9.5317567467820094E-2</v>
      </c>
      <c r="AC55" s="118">
        <f t="shared" si="16"/>
        <v>6.122222205404998E-2</v>
      </c>
      <c r="AD55" s="118">
        <f t="shared" ref="AD55:AH55" si="17">AD54/$AI54</f>
        <v>2.8891328787247327E-3</v>
      </c>
      <c r="AE55" s="118">
        <f t="shared" si="17"/>
        <v>5.2790357665104251E-3</v>
      </c>
      <c r="AF55" s="118">
        <f t="shared" si="17"/>
        <v>9.8614157290465693E-4</v>
      </c>
      <c r="AG55" s="118">
        <f t="shared" si="17"/>
        <v>1.9777646432016356E-2</v>
      </c>
      <c r="AH55" s="118">
        <f t="shared" si="17"/>
        <v>2.6962538126901872E-2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4.4702864904571786</v>
      </c>
      <c r="G59" s="242"/>
      <c r="H59" s="244"/>
      <c r="I59" s="41">
        <v>4.8569058336546647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224979.45004087299</v>
      </c>
      <c r="G65" s="245"/>
      <c r="H65" s="247"/>
      <c r="I65" s="41">
        <v>216920.13741358119</v>
      </c>
      <c r="J65" s="1"/>
      <c r="K65" s="54" t="s">
        <v>60</v>
      </c>
      <c r="L65" s="245"/>
      <c r="M65" s="246"/>
      <c r="N65" s="246"/>
      <c r="O65" s="247"/>
      <c r="P65" s="43">
        <v>42145.861076764479</v>
      </c>
      <c r="Q65" s="245"/>
      <c r="R65" s="252"/>
      <c r="S65" s="45">
        <v>42145.861076764479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74235.525649084797</v>
      </c>
      <c r="G66" s="245"/>
      <c r="H66" s="247"/>
      <c r="I66" s="48">
        <v>70341.541880485718</v>
      </c>
      <c r="J66" s="1"/>
      <c r="K66" s="49" t="s">
        <v>12</v>
      </c>
      <c r="L66" s="245"/>
      <c r="M66" s="246"/>
      <c r="N66" s="246"/>
      <c r="O66" s="247"/>
      <c r="P66" s="50">
        <v>23113.213093280778</v>
      </c>
      <c r="Q66" s="245"/>
      <c r="R66" s="252"/>
      <c r="S66" s="52">
        <v>23113.213093280778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29286.172392800003</v>
      </c>
      <c r="G67" s="245"/>
      <c r="H67" s="247"/>
      <c r="I67" s="41">
        <v>31098.940000080001</v>
      </c>
      <c r="J67" s="1"/>
      <c r="K67" s="54" t="s">
        <v>61</v>
      </c>
      <c r="L67" s="245"/>
      <c r="M67" s="246"/>
      <c r="N67" s="246"/>
      <c r="O67" s="247"/>
      <c r="P67" s="43">
        <v>-1.2425616091604752E-12</v>
      </c>
      <c r="Q67" s="245"/>
      <c r="R67" s="252"/>
      <c r="S67" s="45">
        <v>-1.2425616091604752E-12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887.00419568164818</v>
      </c>
      <c r="G68" s="245"/>
      <c r="H68" s="247"/>
      <c r="I68" s="48">
        <v>1537.1132511599999</v>
      </c>
      <c r="J68" s="1"/>
      <c r="K68" s="49" t="s">
        <v>17</v>
      </c>
      <c r="L68" s="245"/>
      <c r="M68" s="246"/>
      <c r="N68" s="246"/>
      <c r="O68" s="247"/>
      <c r="P68" s="50">
        <v>818.4505110761155</v>
      </c>
      <c r="Q68" s="245"/>
      <c r="R68" s="252"/>
      <c r="S68" s="52">
        <v>818.4505110761155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8732.9035193480177</v>
      </c>
      <c r="G69" s="245"/>
      <c r="H69" s="247"/>
      <c r="I69" s="41">
        <v>7256.9792724272138</v>
      </c>
      <c r="J69" s="1"/>
      <c r="K69" s="54" t="s">
        <v>19</v>
      </c>
      <c r="L69" s="245"/>
      <c r="M69" s="246"/>
      <c r="N69" s="246"/>
      <c r="O69" s="247"/>
      <c r="P69" s="43">
        <v>353.5558566587722</v>
      </c>
      <c r="Q69" s="245"/>
      <c r="R69" s="252"/>
      <c r="S69" s="45">
        <v>353.5558566587722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11565.876140717508</v>
      </c>
      <c r="G70" s="245"/>
      <c r="H70" s="247"/>
      <c r="I70" s="48">
        <v>11250.85917470477</v>
      </c>
      <c r="J70" s="1"/>
      <c r="K70" s="49" t="s">
        <v>27</v>
      </c>
      <c r="L70" s="245"/>
      <c r="M70" s="246"/>
      <c r="N70" s="246"/>
      <c r="O70" s="247"/>
      <c r="P70" s="50">
        <v>-3.6466192546613825E-12</v>
      </c>
      <c r="Q70" s="245"/>
      <c r="R70" s="252"/>
      <c r="S70" s="52">
        <v>-3.6466192546613825E-12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v>0</v>
      </c>
      <c r="J71" s="1"/>
      <c r="K71" s="54" t="s">
        <v>26</v>
      </c>
      <c r="L71" s="245"/>
      <c r="M71" s="246"/>
      <c r="N71" s="246"/>
      <c r="O71" s="247"/>
      <c r="P71" s="43">
        <v>-3.1441516057384433E-12</v>
      </c>
      <c r="Q71" s="245"/>
      <c r="R71" s="252"/>
      <c r="S71" s="45">
        <v>-3.1441516057384433E-12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0.31051292250000001</v>
      </c>
      <c r="G72" s="245"/>
      <c r="H72" s="247"/>
      <c r="I72" s="48">
        <v>0.31051292250000001</v>
      </c>
      <c r="J72" s="1"/>
      <c r="K72" s="49" t="s">
        <v>23</v>
      </c>
      <c r="L72" s="245"/>
      <c r="M72" s="246"/>
      <c r="N72" s="246"/>
      <c r="O72" s="247"/>
      <c r="P72" s="50">
        <v>2.4200363935023006E-12</v>
      </c>
      <c r="Q72" s="245"/>
      <c r="R72" s="252"/>
      <c r="S72" s="52">
        <v>2.4200363935023006E-12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20742.37629662787</v>
      </c>
      <c r="G73" s="245"/>
      <c r="H73" s="247"/>
      <c r="I73" s="41">
        <v>20377.609629335428</v>
      </c>
      <c r="J73" s="1"/>
      <c r="K73" s="54" t="s">
        <v>24</v>
      </c>
      <c r="L73" s="245"/>
      <c r="M73" s="246"/>
      <c r="N73" s="246"/>
      <c r="O73" s="247"/>
      <c r="P73" s="43">
        <v>6409.7990125354827</v>
      </c>
      <c r="Q73" s="245"/>
      <c r="R73" s="252"/>
      <c r="S73" s="45">
        <v>6409.7990125354827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8">SUM(C59:C75)</f>
        <v>0</v>
      </c>
      <c r="D80" s="75">
        <f t="shared" si="18"/>
        <v>0</v>
      </c>
      <c r="E80" s="75">
        <f t="shared" si="18"/>
        <v>0</v>
      </c>
      <c r="F80" s="75">
        <f t="shared" si="18"/>
        <v>370434.08903454576</v>
      </c>
      <c r="G80" s="75">
        <f t="shared" si="18"/>
        <v>0</v>
      </c>
      <c r="H80" s="76">
        <f t="shared" si="18"/>
        <v>0</v>
      </c>
      <c r="I80" s="41">
        <f t="shared" ref="I80" si="19">SUM(B80:H80)</f>
        <v>370434.08903454576</v>
      </c>
      <c r="J80" s="1">
        <f>+IF(ABS(SUM(I59:I75)-I80)&gt;0.0001,ABS(SUM(I59:I75)-I80),"")</f>
        <v>11645.740994015359</v>
      </c>
      <c r="K80" s="77" t="s">
        <v>28</v>
      </c>
      <c r="L80" s="75">
        <f>SUM(L59:L75)</f>
        <v>0</v>
      </c>
      <c r="M80" s="75">
        <f t="shared" ref="M80:R80" si="20">SUM(M59:M75)</f>
        <v>0</v>
      </c>
      <c r="N80" s="75">
        <f t="shared" si="20"/>
        <v>0</v>
      </c>
      <c r="O80" s="75">
        <f t="shared" si="20"/>
        <v>0</v>
      </c>
      <c r="P80" s="75">
        <f t="shared" si="20"/>
        <v>72840.879550315629</v>
      </c>
      <c r="Q80" s="75">
        <f t="shared" si="20"/>
        <v>0</v>
      </c>
      <c r="R80" s="76">
        <f t="shared" si="20"/>
        <v>0</v>
      </c>
      <c r="S80" s="78">
        <f t="shared" ref="S80" si="21">SUM(L80:R80)</f>
        <v>72840.879550315629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2">C80/$I80</f>
        <v>0</v>
      </c>
      <c r="D81" s="114">
        <f t="shared" si="22"/>
        <v>0</v>
      </c>
      <c r="E81" s="114">
        <f t="shared" si="22"/>
        <v>0</v>
      </c>
      <c r="F81" s="114">
        <f t="shared" si="22"/>
        <v>1</v>
      </c>
      <c r="G81" s="114">
        <f t="shared" si="22"/>
        <v>0</v>
      </c>
      <c r="H81" s="114">
        <f t="shared" si="22"/>
        <v>0</v>
      </c>
      <c r="I81" s="116">
        <f t="shared" si="22"/>
        <v>1</v>
      </c>
      <c r="K81" s="81" t="s">
        <v>87</v>
      </c>
      <c r="L81" s="82">
        <f>L80/$S80</f>
        <v>0</v>
      </c>
      <c r="M81" s="82">
        <f t="shared" ref="M81:S81" si="23">M80/$S80</f>
        <v>0</v>
      </c>
      <c r="N81" s="82">
        <f t="shared" si="23"/>
        <v>0</v>
      </c>
      <c r="O81" s="82">
        <f t="shared" si="23"/>
        <v>0</v>
      </c>
      <c r="P81" s="82">
        <f t="shared" si="23"/>
        <v>1</v>
      </c>
      <c r="Q81" s="82">
        <f t="shared" si="23"/>
        <v>0</v>
      </c>
      <c r="R81" s="83">
        <f t="shared" si="23"/>
        <v>0</v>
      </c>
      <c r="S81" s="84">
        <f t="shared" si="23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643.47323814821152</v>
      </c>
      <c r="C85" s="39">
        <v>0</v>
      </c>
      <c r="D85" s="39">
        <v>30.519110653714868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673.99234880192637</v>
      </c>
      <c r="J85" s="1"/>
      <c r="K85" s="88" t="s">
        <v>7</v>
      </c>
      <c r="L85" s="39">
        <v>643.47323814821152</v>
      </c>
      <c r="M85" s="39">
        <v>0</v>
      </c>
      <c r="N85" s="39">
        <v>30.519110653714868</v>
      </c>
      <c r="O85" s="39">
        <v>0</v>
      </c>
      <c r="P85" s="39">
        <v>4.4702864904571786</v>
      </c>
      <c r="Q85" s="39">
        <v>0</v>
      </c>
      <c r="R85" s="89">
        <v>0</v>
      </c>
      <c r="S85" s="90">
        <f>SUM(L85:R85)</f>
        <v>678.46263529238354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591.40040645377462</v>
      </c>
      <c r="C86" s="46">
        <v>0</v>
      </c>
      <c r="D86" s="46">
        <v>57.549719846351302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4">SUM(B86:H86)</f>
        <v>648.95012630012593</v>
      </c>
      <c r="J86" s="1"/>
      <c r="K86" s="49" t="s">
        <v>8</v>
      </c>
      <c r="L86" s="50">
        <v>591.40040645377462</v>
      </c>
      <c r="M86" s="50">
        <v>0</v>
      </c>
      <c r="N86" s="50">
        <v>57.549719846351302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5">SUM(L86:R86)</f>
        <v>648.95012630012593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1413.3532281194152</v>
      </c>
      <c r="C87" s="43">
        <v>0</v>
      </c>
      <c r="D87" s="43">
        <v>98.488119380907989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4"/>
        <v>1511.8413475003233</v>
      </c>
      <c r="J87" s="1"/>
      <c r="K87" s="54" t="s">
        <v>10</v>
      </c>
      <c r="L87" s="43">
        <v>1413.3532281194152</v>
      </c>
      <c r="M87" s="43">
        <v>0</v>
      </c>
      <c r="N87" s="43">
        <v>98.488119380907989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5"/>
        <v>1511.8413475003233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4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5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1600.1369431582793</v>
      </c>
      <c r="C89" s="43">
        <v>23.438291869522697</v>
      </c>
      <c r="D89" s="43">
        <v>158.32481387456724</v>
      </c>
      <c r="E89" s="43">
        <v>10.649713545088137</v>
      </c>
      <c r="F89" s="43">
        <v>0</v>
      </c>
      <c r="G89" s="43">
        <v>0</v>
      </c>
      <c r="H89" s="53">
        <v>0</v>
      </c>
      <c r="I89" s="41">
        <f t="shared" si="24"/>
        <v>1792.5497624474576</v>
      </c>
      <c r="J89" s="1"/>
      <c r="K89" s="54" t="s">
        <v>16</v>
      </c>
      <c r="L89" s="43">
        <v>1600.1369431582793</v>
      </c>
      <c r="M89" s="43">
        <v>23.438291869522697</v>
      </c>
      <c r="N89" s="43">
        <v>158.32481387456724</v>
      </c>
      <c r="O89" s="43">
        <v>10.649713545088137</v>
      </c>
      <c r="P89" s="43">
        <v>0</v>
      </c>
      <c r="Q89" s="43">
        <v>0</v>
      </c>
      <c r="R89" s="44">
        <v>0</v>
      </c>
      <c r="S89" s="45">
        <f t="shared" si="25"/>
        <v>1792.5497624474576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53897.248945350941</v>
      </c>
      <c r="C90" s="46">
        <v>95.672641278644406</v>
      </c>
      <c r="D90" s="46">
        <v>5608.5218583322103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4"/>
        <v>59601.443444961798</v>
      </c>
      <c r="J90" s="1"/>
      <c r="K90" s="49" t="s">
        <v>15</v>
      </c>
      <c r="L90" s="50">
        <v>53897.248945350941</v>
      </c>
      <c r="M90" s="50">
        <v>95.672641278644406</v>
      </c>
      <c r="N90" s="50">
        <v>5608.5218583322103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5"/>
        <v>59601.443444961798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4.7142132501688483</v>
      </c>
      <c r="D91" s="43">
        <v>2.9801346839367082</v>
      </c>
      <c r="E91" s="43">
        <v>1618.9945542240143</v>
      </c>
      <c r="F91" s="43">
        <v>9036.2423980006242</v>
      </c>
      <c r="G91" s="43">
        <v>0</v>
      </c>
      <c r="H91" s="53">
        <v>0</v>
      </c>
      <c r="I91" s="41">
        <f t="shared" si="24"/>
        <v>10662.931300158743</v>
      </c>
      <c r="J91" s="1"/>
      <c r="K91" s="54" t="s">
        <v>60</v>
      </c>
      <c r="L91" s="43">
        <v>0</v>
      </c>
      <c r="M91" s="43">
        <v>4.7142132501688483</v>
      </c>
      <c r="N91" s="43">
        <v>2.9801346839367082</v>
      </c>
      <c r="O91" s="43">
        <v>1618.9945542240143</v>
      </c>
      <c r="P91" s="43">
        <v>165464.74265566148</v>
      </c>
      <c r="Q91" s="43">
        <v>0</v>
      </c>
      <c r="R91" s="44">
        <v>0</v>
      </c>
      <c r="S91" s="45">
        <f t="shared" si="25"/>
        <v>167091.4315578196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0.87177098105575446</v>
      </c>
      <c r="E92" s="46">
        <v>193.54767380914743</v>
      </c>
      <c r="F92" s="46">
        <v>0</v>
      </c>
      <c r="G92" s="46">
        <v>0</v>
      </c>
      <c r="H92" s="47">
        <v>0</v>
      </c>
      <c r="I92" s="48">
        <f t="shared" si="24"/>
        <v>194.41944479020319</v>
      </c>
      <c r="J92" s="1"/>
      <c r="K92" s="49" t="s">
        <v>12</v>
      </c>
      <c r="L92" s="50">
        <v>0</v>
      </c>
      <c r="M92" s="50">
        <v>0</v>
      </c>
      <c r="N92" s="50">
        <v>0.87177098105575446</v>
      </c>
      <c r="O92" s="50">
        <v>193.54767380914743</v>
      </c>
      <c r="P92" s="50">
        <v>49732.494264507885</v>
      </c>
      <c r="Q92" s="50">
        <v>0</v>
      </c>
      <c r="R92" s="51">
        <v>0</v>
      </c>
      <c r="S92" s="52">
        <f t="shared" si="25"/>
        <v>49926.913709298089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4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29286.172392800003</v>
      </c>
      <c r="Q93" s="43">
        <v>0</v>
      </c>
      <c r="R93" s="44">
        <v>0</v>
      </c>
      <c r="S93" s="45">
        <f t="shared" si="25"/>
        <v>29286.172392800003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3886.7179942297726</v>
      </c>
      <c r="C94" s="46">
        <v>13.067276683640642</v>
      </c>
      <c r="D94" s="46">
        <v>500.7125007271477</v>
      </c>
      <c r="E94" s="46">
        <v>46.150116003511577</v>
      </c>
      <c r="F94" s="46">
        <v>0</v>
      </c>
      <c r="G94" s="46">
        <v>0</v>
      </c>
      <c r="H94" s="47">
        <v>0</v>
      </c>
      <c r="I94" s="48">
        <f t="shared" si="24"/>
        <v>4446.6478876440724</v>
      </c>
      <c r="J94" s="1"/>
      <c r="K94" s="49" t="s">
        <v>17</v>
      </c>
      <c r="L94" s="50">
        <v>3886.7179942297726</v>
      </c>
      <c r="M94" s="50">
        <v>13.067276683640642</v>
      </c>
      <c r="N94" s="50">
        <v>500.7125007271477</v>
      </c>
      <c r="O94" s="50">
        <v>46.150116003511577</v>
      </c>
      <c r="P94" s="50">
        <v>0.8198966768</v>
      </c>
      <c r="Q94" s="50">
        <v>0</v>
      </c>
      <c r="R94" s="51">
        <v>0</v>
      </c>
      <c r="S94" s="52">
        <f t="shared" si="25"/>
        <v>4447.4677843208729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72083.913310022603</v>
      </c>
      <c r="C95" s="43">
        <v>2160.6094853645163</v>
      </c>
      <c r="D95" s="43">
        <v>8333.2546866000139</v>
      </c>
      <c r="E95" s="43">
        <v>331.80772341048089</v>
      </c>
      <c r="F95" s="43">
        <v>0</v>
      </c>
      <c r="G95" s="43">
        <v>0</v>
      </c>
      <c r="H95" s="53">
        <v>0</v>
      </c>
      <c r="I95" s="41">
        <f t="shared" si="24"/>
        <v>82909.585205397627</v>
      </c>
      <c r="J95" s="1"/>
      <c r="K95" s="54" t="s">
        <v>19</v>
      </c>
      <c r="L95" s="43">
        <v>72083.913310022603</v>
      </c>
      <c r="M95" s="43">
        <v>2160.6094853645163</v>
      </c>
      <c r="N95" s="43">
        <v>8333.2546866000139</v>
      </c>
      <c r="O95" s="43">
        <v>331.80772341048089</v>
      </c>
      <c r="P95" s="43">
        <v>8279.1850733932333</v>
      </c>
      <c r="Q95" s="43">
        <v>0</v>
      </c>
      <c r="R95" s="44">
        <v>0</v>
      </c>
      <c r="S95" s="45">
        <f t="shared" si="25"/>
        <v>91188.770278790864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21322.048126688314</v>
      </c>
      <c r="C96" s="46">
        <v>1.6709898298501829</v>
      </c>
      <c r="D96" s="46">
        <v>34865.576243713789</v>
      </c>
      <c r="E96" s="46">
        <v>29111.88209787885</v>
      </c>
      <c r="F96" s="46">
        <v>0</v>
      </c>
      <c r="G96" s="46">
        <v>24967.785579016108</v>
      </c>
      <c r="H96" s="47">
        <v>13.326336766909048</v>
      </c>
      <c r="I96" s="48">
        <f t="shared" si="24"/>
        <v>110282.28937389383</v>
      </c>
      <c r="J96" s="1"/>
      <c r="K96" s="49" t="s">
        <v>27</v>
      </c>
      <c r="L96" s="50">
        <v>21322.048126688314</v>
      </c>
      <c r="M96" s="50">
        <v>1.6709898298501829</v>
      </c>
      <c r="N96" s="50">
        <v>34865.576243713789</v>
      </c>
      <c r="O96" s="50">
        <v>29111.88209787885</v>
      </c>
      <c r="P96" s="50">
        <v>11508.450929993178</v>
      </c>
      <c r="Q96" s="50">
        <v>24967.785579016108</v>
      </c>
      <c r="R96" s="51">
        <v>13.326336766909048</v>
      </c>
      <c r="S96" s="52">
        <f t="shared" si="25"/>
        <v>121790.74030388701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51988.50087842928</v>
      </c>
      <c r="C97" s="43">
        <v>193.49870936365613</v>
      </c>
      <c r="D97" s="43">
        <v>3874.5355489856784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4"/>
        <v>56056.535136778621</v>
      </c>
      <c r="J97" s="1"/>
      <c r="K97" s="54" t="s">
        <v>26</v>
      </c>
      <c r="L97" s="43">
        <v>51988.50087842928</v>
      </c>
      <c r="M97" s="43">
        <v>193.49870936365613</v>
      </c>
      <c r="N97" s="43">
        <v>3874.5355489856784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5"/>
        <v>56056.535136778621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61755.735618850747</v>
      </c>
      <c r="C98" s="46">
        <v>113.9893399856298</v>
      </c>
      <c r="D98" s="46">
        <v>7256.7625673602661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4"/>
        <v>69126.487526196637</v>
      </c>
      <c r="J98" s="1"/>
      <c r="K98" s="49" t="s">
        <v>23</v>
      </c>
      <c r="L98" s="50">
        <v>61755.735618850747</v>
      </c>
      <c r="M98" s="50">
        <v>113.9893399856298</v>
      </c>
      <c r="N98" s="50">
        <v>7256.7625673602661</v>
      </c>
      <c r="O98" s="50">
        <v>0</v>
      </c>
      <c r="P98" s="50">
        <v>0.31051292250000001</v>
      </c>
      <c r="Q98" s="50">
        <v>0</v>
      </c>
      <c r="R98" s="51">
        <v>0</v>
      </c>
      <c r="S98" s="52">
        <f t="shared" si="25"/>
        <v>69126.798039119138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13691.535787269251</v>
      </c>
      <c r="C99" s="43">
        <v>0</v>
      </c>
      <c r="D99" s="43">
        <v>2327.427704088263</v>
      </c>
      <c r="E99" s="43">
        <v>18.703204637580523</v>
      </c>
      <c r="F99" s="43">
        <v>638.50347622414392</v>
      </c>
      <c r="G99" s="43">
        <v>0</v>
      </c>
      <c r="H99" s="53">
        <v>0</v>
      </c>
      <c r="I99" s="41">
        <f t="shared" si="24"/>
        <v>16676.170172219237</v>
      </c>
      <c r="J99" s="1"/>
      <c r="K99" s="54" t="s">
        <v>24</v>
      </c>
      <c r="L99" s="43">
        <v>13691.535787269251</v>
      </c>
      <c r="M99" s="43">
        <v>0</v>
      </c>
      <c r="N99" s="43">
        <v>2327.427704088263</v>
      </c>
      <c r="O99" s="43">
        <v>18.703204637580523</v>
      </c>
      <c r="P99" s="43">
        <v>12740.738653756671</v>
      </c>
      <c r="Q99" s="43">
        <v>0</v>
      </c>
      <c r="R99" s="44">
        <v>0</v>
      </c>
      <c r="S99" s="45">
        <f t="shared" si="25"/>
        <v>28778.405349751767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58.611359402742977</v>
      </c>
      <c r="C100" s="46">
        <v>0</v>
      </c>
      <c r="D100" s="46">
        <v>1.082918571217738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4"/>
        <v>59.694277973960716</v>
      </c>
      <c r="J100" s="1"/>
      <c r="K100" s="49" t="s">
        <v>22</v>
      </c>
      <c r="L100" s="50">
        <v>58.611359402742977</v>
      </c>
      <c r="M100" s="50">
        <v>0</v>
      </c>
      <c r="N100" s="50">
        <v>1.082918571217738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5"/>
        <v>59.694277973960716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9604.2778265689612</v>
      </c>
      <c r="C101" s="43">
        <v>0</v>
      </c>
      <c r="D101" s="43">
        <v>3947.7243320585007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4"/>
        <v>13552.002158627462</v>
      </c>
      <c r="J101" s="1"/>
      <c r="K101" s="55" t="s">
        <v>66</v>
      </c>
      <c r="L101" s="43">
        <v>9604.2778265689612</v>
      </c>
      <c r="M101" s="43">
        <v>0</v>
      </c>
      <c r="N101" s="43">
        <v>3947.7243320585007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5"/>
        <v>13552.002158627462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9599.8778265689598</v>
      </c>
      <c r="C102" s="56">
        <v>0</v>
      </c>
      <c r="D102" s="56">
        <v>3947.7243320585007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4"/>
        <v>13547.60215862746</v>
      </c>
      <c r="J102" s="1"/>
      <c r="K102" s="59" t="s">
        <v>25</v>
      </c>
      <c r="L102" s="60">
        <v>9599.8778265689598</v>
      </c>
      <c r="M102" s="60">
        <v>0</v>
      </c>
      <c r="N102" s="60">
        <v>3947.7243320585007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5"/>
        <v>13547.60215862746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4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5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4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5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4.4000000000000004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4"/>
        <v>4.4000000000000004</v>
      </c>
      <c r="J105" s="1"/>
      <c r="K105" s="72" t="s">
        <v>11</v>
      </c>
      <c r="L105" s="69">
        <v>4.4000000000000004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5"/>
        <v>4.4000000000000004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292536.95366269234</v>
      </c>
      <c r="C106" s="75">
        <f t="shared" ref="C106:H106" si="26">SUM(C85:C101)</f>
        <v>2606.6609476256285</v>
      </c>
      <c r="D106" s="75">
        <f t="shared" si="26"/>
        <v>67064.332029857629</v>
      </c>
      <c r="E106" s="75">
        <f t="shared" si="26"/>
        <v>31331.735083508673</v>
      </c>
      <c r="F106" s="75">
        <f t="shared" si="26"/>
        <v>9674.7458742247691</v>
      </c>
      <c r="G106" s="75">
        <f t="shared" si="26"/>
        <v>24967.785579016108</v>
      </c>
      <c r="H106" s="76">
        <f t="shared" si="26"/>
        <v>13.326336766909048</v>
      </c>
      <c r="I106" s="41">
        <f t="shared" si="24"/>
        <v>428195.53951369197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292536.95366269234</v>
      </c>
      <c r="M106" s="75">
        <f t="shared" ref="M106:R106" si="27">SUM(M85:M101)</f>
        <v>2606.6609476256285</v>
      </c>
      <c r="N106" s="75">
        <f t="shared" si="27"/>
        <v>67064.332029857629</v>
      </c>
      <c r="O106" s="75">
        <f t="shared" si="27"/>
        <v>31331.735083508673</v>
      </c>
      <c r="P106" s="75">
        <f t="shared" si="27"/>
        <v>277017.38466620218</v>
      </c>
      <c r="Q106" s="75">
        <f t="shared" si="27"/>
        <v>24967.785579016108</v>
      </c>
      <c r="R106" s="76">
        <f t="shared" si="27"/>
        <v>13.326336766909048</v>
      </c>
      <c r="S106" s="78">
        <f t="shared" si="25"/>
        <v>695538.17830566945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0.68318542971029284</v>
      </c>
      <c r="C107" s="114">
        <f t="shared" ref="C107:I107" si="28">C106/$I106</f>
        <v>6.0875481108141668E-3</v>
      </c>
      <c r="D107" s="114">
        <f t="shared" si="28"/>
        <v>0.15662080951619345</v>
      </c>
      <c r="E107" s="114">
        <f t="shared" si="28"/>
        <v>7.3171558767502781E-2</v>
      </c>
      <c r="F107" s="114">
        <f t="shared" si="28"/>
        <v>2.2594223856727984E-2</v>
      </c>
      <c r="G107" s="114">
        <f t="shared" si="28"/>
        <v>5.8309307956295839E-2</v>
      </c>
      <c r="H107" s="115">
        <f t="shared" si="28"/>
        <v>3.1122082173121109E-5</v>
      </c>
      <c r="I107" s="116">
        <f t="shared" si="28"/>
        <v>1</v>
      </c>
      <c r="K107" s="81" t="s">
        <v>87</v>
      </c>
      <c r="L107" s="82">
        <f>L106/$S106</f>
        <v>0.42059079255047099</v>
      </c>
      <c r="M107" s="82">
        <f t="shared" ref="M107:S107" si="29">M106/$S106</f>
        <v>3.7476892411218215E-3</v>
      </c>
      <c r="N107" s="82">
        <f t="shared" si="29"/>
        <v>9.6420777639016589E-2</v>
      </c>
      <c r="O107" s="82">
        <f t="shared" si="29"/>
        <v>4.5046750934409893E-2</v>
      </c>
      <c r="P107" s="82">
        <f t="shared" si="29"/>
        <v>0.39827775570999763</v>
      </c>
      <c r="Q107" s="82">
        <f t="shared" si="29"/>
        <v>3.58970741761978E-2</v>
      </c>
      <c r="R107" s="83">
        <f t="shared" si="29"/>
        <v>1.915974878528163E-5</v>
      </c>
      <c r="S107" s="84">
        <f t="shared" si="29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0</v>
      </c>
      <c r="C111" s="39">
        <v>0</v>
      </c>
      <c r="D111" s="39">
        <v>0.10913899771848545</v>
      </c>
      <c r="E111" s="39">
        <v>0</v>
      </c>
      <c r="F111" s="235"/>
      <c r="G111" s="39">
        <v>0</v>
      </c>
      <c r="H111" s="40">
        <v>0</v>
      </c>
      <c r="I111" s="41">
        <f>SUM(B111:H111)</f>
        <v>0.10913899771848545</v>
      </c>
      <c r="J111" s="1"/>
      <c r="K111" s="88" t="s">
        <v>7</v>
      </c>
      <c r="L111" s="39">
        <v>0</v>
      </c>
      <c r="M111" s="39">
        <v>0</v>
      </c>
      <c r="N111" s="39">
        <v>0.10913899771848545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0.10913899771848545</v>
      </c>
      <c r="U111" s="91" t="s">
        <v>7</v>
      </c>
      <c r="V111" s="92">
        <v>0</v>
      </c>
      <c r="W111" s="92">
        <v>0</v>
      </c>
      <c r="X111" s="92">
        <v>0</v>
      </c>
      <c r="Y111" s="92">
        <v>0</v>
      </c>
      <c r="Z111" s="92">
        <v>0.10913899771848545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0.10913899771848545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0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1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2">SUM(V112:AC112)</f>
        <v>0</v>
      </c>
      <c r="AJ112" t="str">
        <f t="shared" ref="AJ112:AJ132" si="33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5915.4117542922877</v>
      </c>
      <c r="E113" s="43">
        <v>0</v>
      </c>
      <c r="F113" s="236"/>
      <c r="G113" s="43">
        <v>0</v>
      </c>
      <c r="H113" s="53">
        <v>0</v>
      </c>
      <c r="I113" s="41">
        <f t="shared" si="30"/>
        <v>5915.4117542922877</v>
      </c>
      <c r="J113" s="1"/>
      <c r="K113" s="54" t="s">
        <v>10</v>
      </c>
      <c r="L113" s="43">
        <v>0</v>
      </c>
      <c r="M113" s="43">
        <v>0</v>
      </c>
      <c r="N113" s="43">
        <v>5915.4117542922877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1"/>
        <v>5915.4117542922877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5915.4117542922877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2"/>
        <v>5915.4117542922877</v>
      </c>
      <c r="AJ113" t="str">
        <f t="shared" si="33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0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1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2"/>
        <v>0</v>
      </c>
      <c r="AJ114" t="str">
        <f t="shared" si="33"/>
        <v/>
      </c>
      <c r="AS114"/>
      <c r="BH114"/>
    </row>
    <row r="115" spans="1:60" ht="15">
      <c r="A115" s="26" t="s">
        <v>16</v>
      </c>
      <c r="B115" s="43">
        <v>0</v>
      </c>
      <c r="C115" s="43">
        <v>0</v>
      </c>
      <c r="D115" s="43">
        <v>329.40746006598482</v>
      </c>
      <c r="E115" s="43">
        <v>0</v>
      </c>
      <c r="F115" s="236"/>
      <c r="G115" s="43">
        <v>0</v>
      </c>
      <c r="H115" s="53">
        <v>0</v>
      </c>
      <c r="I115" s="41">
        <f t="shared" si="30"/>
        <v>329.40746006598482</v>
      </c>
      <c r="J115" s="1"/>
      <c r="K115" s="54" t="s">
        <v>16</v>
      </c>
      <c r="L115" s="43">
        <v>0</v>
      </c>
      <c r="M115" s="43">
        <v>0</v>
      </c>
      <c r="N115" s="43">
        <v>329.40746006598482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1"/>
        <v>329.40746006598482</v>
      </c>
      <c r="U115" s="100" t="s">
        <v>16</v>
      </c>
      <c r="V115" s="92">
        <v>0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0</v>
      </c>
      <c r="AC115" s="93">
        <v>329.40746006598482</v>
      </c>
      <c r="AD115" s="94">
        <v>0</v>
      </c>
      <c r="AE115" s="94">
        <v>0</v>
      </c>
      <c r="AF115" s="94">
        <v>0</v>
      </c>
      <c r="AG115" s="94">
        <v>329.40746006598482</v>
      </c>
      <c r="AH115" s="94">
        <v>0</v>
      </c>
      <c r="AI115" s="95">
        <f t="shared" si="32"/>
        <v>329.40746006598482</v>
      </c>
      <c r="AJ115" t="str">
        <f t="shared" si="33"/>
        <v/>
      </c>
      <c r="AS115"/>
      <c r="BH115"/>
    </row>
    <row r="116" spans="1:60" ht="15">
      <c r="A116" s="25" t="s">
        <v>15</v>
      </c>
      <c r="B116" s="46">
        <v>1.6819986461256049</v>
      </c>
      <c r="C116" s="46">
        <v>0</v>
      </c>
      <c r="D116" s="46">
        <v>0</v>
      </c>
      <c r="E116" s="46">
        <v>8.4248557987118389E-2</v>
      </c>
      <c r="F116" s="236"/>
      <c r="G116" s="46">
        <v>0</v>
      </c>
      <c r="H116" s="47">
        <v>0</v>
      </c>
      <c r="I116" s="48">
        <f t="shared" si="30"/>
        <v>1.7662472041127233</v>
      </c>
      <c r="J116" s="1"/>
      <c r="K116" s="49" t="s">
        <v>15</v>
      </c>
      <c r="L116" s="50">
        <v>1.6819986461256049</v>
      </c>
      <c r="M116" s="50">
        <v>0</v>
      </c>
      <c r="N116" s="50">
        <v>0</v>
      </c>
      <c r="O116" s="50">
        <v>8.4248557987118389E-2</v>
      </c>
      <c r="P116" s="50">
        <v>0</v>
      </c>
      <c r="Q116" s="50">
        <v>0</v>
      </c>
      <c r="R116" s="51">
        <v>0</v>
      </c>
      <c r="S116" s="52">
        <f t="shared" si="31"/>
        <v>1.7662472041127233</v>
      </c>
      <c r="U116" s="96" t="s">
        <v>59</v>
      </c>
      <c r="V116" s="97">
        <v>1.2819035272177439</v>
      </c>
      <c r="W116" s="97">
        <v>0</v>
      </c>
      <c r="X116" s="97">
        <v>0</v>
      </c>
      <c r="Y116" s="97">
        <v>0</v>
      </c>
      <c r="Z116" s="97">
        <v>0</v>
      </c>
      <c r="AA116" s="97">
        <v>8.4248557987118389E-2</v>
      </c>
      <c r="AB116" s="97">
        <v>0</v>
      </c>
      <c r="AC116" s="98">
        <v>0.40009511890786098</v>
      </c>
      <c r="AD116" s="97">
        <v>0.40009511890786098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2"/>
        <v>1.7662472041127233</v>
      </c>
      <c r="AJ116" t="str">
        <f t="shared" si="33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10.217462314890081</v>
      </c>
      <c r="F117" s="236"/>
      <c r="G117" s="43">
        <v>0</v>
      </c>
      <c r="H117" s="53">
        <v>0</v>
      </c>
      <c r="I117" s="41">
        <f t="shared" si="30"/>
        <v>10.217462314890081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10.217462314890081</v>
      </c>
      <c r="P117" s="43">
        <v>813.51739793534023</v>
      </c>
      <c r="Q117" s="43">
        <v>0</v>
      </c>
      <c r="R117" s="44">
        <v>0</v>
      </c>
      <c r="S117" s="45">
        <f t="shared" si="31"/>
        <v>823.73486025023033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0.51647806578740163</v>
      </c>
      <c r="AB117" s="92">
        <v>813.51739793534023</v>
      </c>
      <c r="AC117" s="93">
        <v>9.7009842491026799</v>
      </c>
      <c r="AD117" s="92">
        <v>0</v>
      </c>
      <c r="AE117" s="92">
        <v>0</v>
      </c>
      <c r="AF117" s="92">
        <v>0</v>
      </c>
      <c r="AG117" s="92">
        <v>0</v>
      </c>
      <c r="AH117" s="92">
        <v>9.7009842491026799</v>
      </c>
      <c r="AI117" s="95">
        <f t="shared" si="32"/>
        <v>823.73486025023033</v>
      </c>
      <c r="AJ117" t="str">
        <f t="shared" si="33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0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6.3943256468618541</v>
      </c>
      <c r="Q118" s="50">
        <v>0</v>
      </c>
      <c r="R118" s="51">
        <v>0</v>
      </c>
      <c r="S118" s="52">
        <f t="shared" si="31"/>
        <v>6.3943256468618541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6.3943256468618541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2"/>
        <v>6.3943256468618541</v>
      </c>
      <c r="AJ118" t="str">
        <f t="shared" si="33"/>
        <v/>
      </c>
      <c r="AS118"/>
      <c r="BH118"/>
    </row>
    <row r="119" spans="1:60" ht="15">
      <c r="A119" s="26" t="s">
        <v>61</v>
      </c>
      <c r="B119" s="43">
        <v>0.86720000000000175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0"/>
        <v>0.86720000000000175</v>
      </c>
      <c r="J119" s="1"/>
      <c r="K119" s="54" t="s">
        <v>61</v>
      </c>
      <c r="L119" s="43">
        <v>0.86720000000000175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1"/>
        <v>0.86720000000000175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0.86720000000000175</v>
      </c>
      <c r="AD119" s="92">
        <v>0.86720000000000175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2"/>
        <v>0.86720000000000175</v>
      </c>
      <c r="AJ119" t="str">
        <f t="shared" si="33"/>
        <v/>
      </c>
      <c r="AS119"/>
      <c r="BH119"/>
    </row>
    <row r="120" spans="1:60" ht="15">
      <c r="A120" s="25" t="s">
        <v>17</v>
      </c>
      <c r="B120" s="46">
        <v>3.8898698611890872</v>
      </c>
      <c r="C120" s="46">
        <v>0</v>
      </c>
      <c r="D120" s="46">
        <v>6.4601301388109116</v>
      </c>
      <c r="E120" s="46">
        <v>0</v>
      </c>
      <c r="F120" s="236"/>
      <c r="G120" s="46">
        <v>0</v>
      </c>
      <c r="H120" s="47">
        <v>0</v>
      </c>
      <c r="I120" s="48">
        <f t="shared" si="30"/>
        <v>10.349999999999998</v>
      </c>
      <c r="J120" s="1"/>
      <c r="K120" s="49" t="s">
        <v>17</v>
      </c>
      <c r="L120" s="50">
        <v>3.8898698611890872</v>
      </c>
      <c r="M120" s="50">
        <v>0</v>
      </c>
      <c r="N120" s="50">
        <v>6.4601301388109116</v>
      </c>
      <c r="O120" s="50">
        <v>0</v>
      </c>
      <c r="P120" s="50">
        <v>3.1265740000000002</v>
      </c>
      <c r="Q120" s="50">
        <v>0</v>
      </c>
      <c r="R120" s="51">
        <v>0</v>
      </c>
      <c r="S120" s="52">
        <f t="shared" si="31"/>
        <v>13.476573999999998</v>
      </c>
      <c r="U120" s="96" t="s">
        <v>17</v>
      </c>
      <c r="V120" s="97">
        <v>3.8898698611890872</v>
      </c>
      <c r="W120" s="97">
        <v>0</v>
      </c>
      <c r="X120" s="97">
        <v>0</v>
      </c>
      <c r="Y120" s="97">
        <v>0</v>
      </c>
      <c r="Z120" s="97">
        <v>6.4601301388109116</v>
      </c>
      <c r="AA120" s="97">
        <v>0</v>
      </c>
      <c r="AB120" s="97">
        <v>3.1265740000000002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2"/>
        <v>13.476573999999998</v>
      </c>
      <c r="AJ120" t="str">
        <f t="shared" si="33"/>
        <v/>
      </c>
      <c r="AS120"/>
      <c r="BH120"/>
    </row>
    <row r="121" spans="1:60" ht="15">
      <c r="A121" s="26" t="s">
        <v>19</v>
      </c>
      <c r="B121" s="43">
        <v>4673.9784555247543</v>
      </c>
      <c r="C121" s="43">
        <v>1216.010121176537</v>
      </c>
      <c r="D121" s="43">
        <v>6144.2878564495995</v>
      </c>
      <c r="E121" s="43">
        <v>2543.1090141799223</v>
      </c>
      <c r="F121" s="236"/>
      <c r="G121" s="43">
        <v>0</v>
      </c>
      <c r="H121" s="53">
        <v>0</v>
      </c>
      <c r="I121" s="41">
        <f t="shared" si="30"/>
        <v>14577.385447330813</v>
      </c>
      <c r="J121" s="1"/>
      <c r="K121" s="54" t="s">
        <v>19</v>
      </c>
      <c r="L121" s="43">
        <v>4673.9784555247543</v>
      </c>
      <c r="M121" s="43">
        <v>1216.010121176537</v>
      </c>
      <c r="N121" s="43">
        <v>6144.2878564495995</v>
      </c>
      <c r="O121" s="43">
        <v>2543.1090141799223</v>
      </c>
      <c r="P121" s="43">
        <v>0</v>
      </c>
      <c r="Q121" s="43">
        <v>0</v>
      </c>
      <c r="R121" s="44">
        <v>0</v>
      </c>
      <c r="S121" s="45">
        <f t="shared" si="31"/>
        <v>14577.385447330813</v>
      </c>
      <c r="U121" s="100" t="s">
        <v>89</v>
      </c>
      <c r="V121" s="92">
        <v>4432.8802885837804</v>
      </c>
      <c r="W121" s="92">
        <v>0</v>
      </c>
      <c r="X121" s="92">
        <v>0</v>
      </c>
      <c r="Y121" s="92">
        <v>1216.010121176537</v>
      </c>
      <c r="Z121" s="92">
        <v>6144.2766309639646</v>
      </c>
      <c r="AA121" s="92">
        <v>2506.7397631049066</v>
      </c>
      <c r="AB121" s="92">
        <v>0</v>
      </c>
      <c r="AC121" s="93">
        <v>277.47864350162251</v>
      </c>
      <c r="AD121" s="92">
        <v>241.09816694097302</v>
      </c>
      <c r="AE121" s="92">
        <v>0</v>
      </c>
      <c r="AF121" s="92">
        <v>0</v>
      </c>
      <c r="AG121" s="92">
        <v>1.122548563512988E-2</v>
      </c>
      <c r="AH121" s="92">
        <v>36.369251075014397</v>
      </c>
      <c r="AI121" s="95">
        <f t="shared" si="32"/>
        <v>14577.385447330811</v>
      </c>
      <c r="AJ121" t="str">
        <f t="shared" si="33"/>
        <v/>
      </c>
      <c r="AS121"/>
      <c r="BH121"/>
    </row>
    <row r="122" spans="1:60" ht="15">
      <c r="A122" s="25" t="s">
        <v>27</v>
      </c>
      <c r="B122" s="46">
        <v>838.57228280863796</v>
      </c>
      <c r="C122" s="46">
        <v>9.7191210403328832</v>
      </c>
      <c r="D122" s="46">
        <v>1232.3013783429672</v>
      </c>
      <c r="E122" s="46">
        <v>5601.8149718107215</v>
      </c>
      <c r="F122" s="236"/>
      <c r="G122" s="46">
        <v>541.39278579678239</v>
      </c>
      <c r="H122" s="47">
        <v>5.548536819340315E-5</v>
      </c>
      <c r="I122" s="48">
        <f t="shared" si="30"/>
        <v>8223.8005952848107</v>
      </c>
      <c r="J122" s="1"/>
      <c r="K122" s="49" t="s">
        <v>27</v>
      </c>
      <c r="L122" s="50">
        <v>838.57228280863796</v>
      </c>
      <c r="M122" s="50">
        <v>9.7191210403328832</v>
      </c>
      <c r="N122" s="50">
        <v>1232.3013783429672</v>
      </c>
      <c r="O122" s="50">
        <v>5601.8149718107215</v>
      </c>
      <c r="P122" s="50">
        <v>8.0007019454937289</v>
      </c>
      <c r="Q122" s="50">
        <v>541.39278579678239</v>
      </c>
      <c r="R122" s="51">
        <v>5.548536819340315E-5</v>
      </c>
      <c r="S122" s="52">
        <f t="shared" si="31"/>
        <v>8231.801297230304</v>
      </c>
      <c r="U122" s="96" t="s">
        <v>27</v>
      </c>
      <c r="V122" s="97">
        <v>751.0401569239948</v>
      </c>
      <c r="W122" s="97">
        <v>79.607012150427707</v>
      </c>
      <c r="X122" s="97">
        <v>541.39278579678239</v>
      </c>
      <c r="Y122" s="97">
        <v>9.7191210403328832</v>
      </c>
      <c r="Z122" s="97">
        <v>1232.3013783429672</v>
      </c>
      <c r="AA122" s="97">
        <v>5524.73443384242</v>
      </c>
      <c r="AB122" s="97">
        <v>8.0007019454937289</v>
      </c>
      <c r="AC122" s="98">
        <v>85.005707187884539</v>
      </c>
      <c r="AD122" s="97">
        <v>7.925113734215449</v>
      </c>
      <c r="AE122" s="97">
        <v>3.547761279489397E-5</v>
      </c>
      <c r="AF122" s="97">
        <v>5.548536819340315E-5</v>
      </c>
      <c r="AG122" s="97">
        <v>0</v>
      </c>
      <c r="AH122" s="97">
        <v>77.080502490688104</v>
      </c>
      <c r="AI122" s="99">
        <f t="shared" si="32"/>
        <v>8231.8012972303022</v>
      </c>
      <c r="AJ122" t="str">
        <f t="shared" si="33"/>
        <v/>
      </c>
      <c r="AS122"/>
      <c r="BH122"/>
    </row>
    <row r="123" spans="1:60" ht="15">
      <c r="A123" s="26" t="s">
        <v>26</v>
      </c>
      <c r="B123" s="43">
        <v>179.88275200000001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0"/>
        <v>179.88275200000001</v>
      </c>
      <c r="J123" s="1"/>
      <c r="K123" s="54" t="s">
        <v>26</v>
      </c>
      <c r="L123" s="43">
        <v>179.88275200000001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1"/>
        <v>179.88275200000001</v>
      </c>
      <c r="U123" s="100" t="s">
        <v>26</v>
      </c>
      <c r="V123" s="92">
        <v>179.88275200000001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0</v>
      </c>
      <c r="AD123" s="92">
        <v>0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2"/>
        <v>179.88275200000001</v>
      </c>
      <c r="AJ123" t="str">
        <f t="shared" si="33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0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1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2"/>
        <v>0</v>
      </c>
      <c r="AJ124" t="str">
        <f t="shared" si="33"/>
        <v/>
      </c>
      <c r="AS124"/>
      <c r="BH124"/>
    </row>
    <row r="125" spans="1:60" ht="15">
      <c r="A125" s="26" t="s">
        <v>24</v>
      </c>
      <c r="B125" s="43">
        <v>0</v>
      </c>
      <c r="C125" s="43">
        <v>4.569210569494099</v>
      </c>
      <c r="D125" s="43">
        <v>0</v>
      </c>
      <c r="E125" s="43">
        <v>0</v>
      </c>
      <c r="F125" s="236"/>
      <c r="G125" s="43">
        <v>0</v>
      </c>
      <c r="H125" s="53">
        <v>0</v>
      </c>
      <c r="I125" s="41">
        <f t="shared" si="30"/>
        <v>4.569210569494099</v>
      </c>
      <c r="J125" s="1"/>
      <c r="K125" s="54" t="s">
        <v>24</v>
      </c>
      <c r="L125" s="43">
        <v>0</v>
      </c>
      <c r="M125" s="43">
        <v>4.569210569494099</v>
      </c>
      <c r="N125" s="43">
        <v>0</v>
      </c>
      <c r="O125" s="43">
        <v>0</v>
      </c>
      <c r="P125" s="43">
        <v>47.527111778075543</v>
      </c>
      <c r="Q125" s="43">
        <v>0</v>
      </c>
      <c r="R125" s="44">
        <v>0</v>
      </c>
      <c r="S125" s="45">
        <f t="shared" si="31"/>
        <v>52.09632234756964</v>
      </c>
      <c r="U125" s="100" t="s">
        <v>24</v>
      </c>
      <c r="V125" s="92">
        <v>0</v>
      </c>
      <c r="W125" s="92">
        <v>0</v>
      </c>
      <c r="X125" s="92">
        <v>0</v>
      </c>
      <c r="Y125" s="92">
        <v>4.569210569494099</v>
      </c>
      <c r="Z125" s="92">
        <v>0</v>
      </c>
      <c r="AA125" s="92">
        <v>0</v>
      </c>
      <c r="AB125" s="92">
        <v>47.527111778075543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2"/>
        <v>52.09632234756964</v>
      </c>
      <c r="AJ125" t="str">
        <f t="shared" si="33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0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1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2"/>
        <v>0</v>
      </c>
      <c r="AJ126" t="str">
        <f t="shared" si="33"/>
        <v/>
      </c>
      <c r="AS126"/>
      <c r="BH126"/>
    </row>
    <row r="127" spans="1:60" ht="15">
      <c r="A127" s="27" t="s">
        <v>66</v>
      </c>
      <c r="B127" s="43">
        <v>0</v>
      </c>
      <c r="C127" s="43">
        <v>10.343391988783591</v>
      </c>
      <c r="D127" s="43">
        <v>4517.2350459067466</v>
      </c>
      <c r="E127" s="43">
        <v>0</v>
      </c>
      <c r="F127" s="236"/>
      <c r="G127" s="43">
        <v>0</v>
      </c>
      <c r="H127" s="53">
        <v>0</v>
      </c>
      <c r="I127" s="41">
        <f t="shared" si="30"/>
        <v>4527.5784378955304</v>
      </c>
      <c r="J127" s="1"/>
      <c r="K127" s="55" t="s">
        <v>66</v>
      </c>
      <c r="L127" s="43">
        <v>0</v>
      </c>
      <c r="M127" s="43">
        <v>10.343391988783591</v>
      </c>
      <c r="N127" s="43">
        <v>4517.2350459067466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1"/>
        <v>4527.5784378955304</v>
      </c>
      <c r="U127" s="101" t="s">
        <v>64</v>
      </c>
      <c r="V127" s="92">
        <v>0</v>
      </c>
      <c r="W127" s="92">
        <v>0</v>
      </c>
      <c r="X127" s="92">
        <v>0</v>
      </c>
      <c r="Y127" s="92">
        <v>10.343391988783591</v>
      </c>
      <c r="Z127" s="92">
        <v>4517.2350459067466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2"/>
        <v>4527.5784378955304</v>
      </c>
      <c r="AJ127" t="str">
        <f t="shared" si="33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0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1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2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2.8828130517556869</v>
      </c>
      <c r="D129" s="63">
        <v>1259.0013181661918</v>
      </c>
      <c r="E129" s="63">
        <v>0</v>
      </c>
      <c r="F129" s="236"/>
      <c r="G129" s="63">
        <v>0</v>
      </c>
      <c r="H129" s="64">
        <v>0</v>
      </c>
      <c r="I129" s="65">
        <f t="shared" si="30"/>
        <v>1261.8841312179475</v>
      </c>
      <c r="J129" s="1"/>
      <c r="K129" s="66" t="s">
        <v>20</v>
      </c>
      <c r="L129" s="63">
        <v>0</v>
      </c>
      <c r="M129" s="63">
        <v>2.8828130517556869</v>
      </c>
      <c r="N129" s="63">
        <v>1259.0013181661918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1"/>
        <v>1261.8841312179475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2.8828130517556869</v>
      </c>
      <c r="Z129" s="107">
        <v>1259.0013181661918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2"/>
        <v>1261.8841312179475</v>
      </c>
      <c r="AJ129" t="str">
        <f t="shared" si="33"/>
        <v/>
      </c>
      <c r="AS129"/>
      <c r="BH129"/>
    </row>
    <row r="130" spans="1:60">
      <c r="A130" s="28" t="s">
        <v>21</v>
      </c>
      <c r="B130" s="56">
        <v>0</v>
      </c>
      <c r="C130" s="56">
        <v>7.4605789370279032</v>
      </c>
      <c r="D130" s="56">
        <v>3258.2337277405545</v>
      </c>
      <c r="E130" s="56">
        <v>0</v>
      </c>
      <c r="F130" s="236"/>
      <c r="G130" s="56">
        <v>0</v>
      </c>
      <c r="H130" s="57">
        <v>0</v>
      </c>
      <c r="I130" s="58">
        <f t="shared" si="30"/>
        <v>3265.6943066775825</v>
      </c>
      <c r="J130" s="1"/>
      <c r="K130" s="59" t="s">
        <v>21</v>
      </c>
      <c r="L130" s="60">
        <v>0</v>
      </c>
      <c r="M130" s="60">
        <v>7.4605789370279032</v>
      </c>
      <c r="N130" s="60">
        <v>3258.2337277405545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1"/>
        <v>3265.6943066775825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7.4605789370279032</v>
      </c>
      <c r="Z130" s="103">
        <v>3258.2337277405545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2"/>
        <v>3265.6943066775825</v>
      </c>
      <c r="AJ130" t="str">
        <f t="shared" si="33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0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1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2"/>
        <v>0</v>
      </c>
      <c r="AJ131" t="str">
        <f t="shared" si="33"/>
        <v/>
      </c>
      <c r="AS131"/>
      <c r="BH131"/>
    </row>
    <row r="132" spans="1:60" ht="15">
      <c r="A132" s="31" t="s">
        <v>28</v>
      </c>
      <c r="B132" s="75">
        <f>SUM(B111:B127)</f>
        <v>5698.8725588407078</v>
      </c>
      <c r="C132" s="75">
        <f t="shared" ref="C132:H132" si="34">SUM(C111:C127)</f>
        <v>1240.6418447751478</v>
      </c>
      <c r="D132" s="75">
        <f t="shared" si="34"/>
        <v>18145.212764194115</v>
      </c>
      <c r="E132" s="75">
        <f t="shared" si="34"/>
        <v>8155.2256968635211</v>
      </c>
      <c r="F132" s="75">
        <f t="shared" si="34"/>
        <v>0</v>
      </c>
      <c r="G132" s="75">
        <f t="shared" si="34"/>
        <v>541.39278579678239</v>
      </c>
      <c r="H132" s="76">
        <f t="shared" si="34"/>
        <v>5.548536819340315E-5</v>
      </c>
      <c r="I132" s="41">
        <f t="shared" si="30"/>
        <v>33781.345705955639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5698.8725588407078</v>
      </c>
      <c r="M132" s="75">
        <f t="shared" ref="M132:R132" si="35">SUM(M111:M127)</f>
        <v>1240.6418447751478</v>
      </c>
      <c r="N132" s="75">
        <f t="shared" si="35"/>
        <v>18145.212764194115</v>
      </c>
      <c r="O132" s="75">
        <f t="shared" si="35"/>
        <v>8155.2256968635211</v>
      </c>
      <c r="P132" s="75">
        <f t="shared" si="35"/>
        <v>878.5661113057713</v>
      </c>
      <c r="Q132" s="75">
        <f t="shared" si="35"/>
        <v>541.39278579678239</v>
      </c>
      <c r="R132" s="76">
        <f t="shared" si="35"/>
        <v>5.548536819340315E-5</v>
      </c>
      <c r="S132" s="78">
        <f t="shared" si="31"/>
        <v>34659.911817261411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5368.9749708961826</v>
      </c>
      <c r="W132" s="111">
        <f t="shared" ref="W132:AH132" si="36">SUM(W111:W127)</f>
        <v>79.607012150427707</v>
      </c>
      <c r="X132" s="111">
        <f t="shared" si="36"/>
        <v>541.39278579678239</v>
      </c>
      <c r="Y132" s="111">
        <f t="shared" si="36"/>
        <v>1240.6418447751478</v>
      </c>
      <c r="Z132" s="111">
        <f t="shared" si="36"/>
        <v>17815.794078642495</v>
      </c>
      <c r="AA132" s="111">
        <f t="shared" si="36"/>
        <v>8032.074923571101</v>
      </c>
      <c r="AB132" s="111">
        <f t="shared" si="36"/>
        <v>878.5661113057713</v>
      </c>
      <c r="AC132" s="111">
        <f t="shared" si="36"/>
        <v>702.86009012350246</v>
      </c>
      <c r="AD132" s="112">
        <f t="shared" si="36"/>
        <v>250.29057579409633</v>
      </c>
      <c r="AE132" s="112">
        <f t="shared" si="36"/>
        <v>3.547761279489397E-5</v>
      </c>
      <c r="AF132" s="112">
        <f t="shared" si="36"/>
        <v>5.548536819340315E-5</v>
      </c>
      <c r="AG132" s="112">
        <f t="shared" si="36"/>
        <v>329.41868555161994</v>
      </c>
      <c r="AH132" s="112">
        <f t="shared" si="36"/>
        <v>123.15073781480518</v>
      </c>
      <c r="AI132" s="113">
        <f t="shared" si="32"/>
        <v>34659.911817261411</v>
      </c>
      <c r="AJ132" t="str">
        <f t="shared" si="33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0.16869880224564288</v>
      </c>
      <c r="C133" s="114">
        <f t="shared" ref="C133:I133" si="37">C132/$I132</f>
        <v>3.67256489890639E-2</v>
      </c>
      <c r="D133" s="114">
        <f t="shared" si="37"/>
        <v>0.53713706144616735</v>
      </c>
      <c r="E133" s="114">
        <f t="shared" si="37"/>
        <v>0.24141210263940899</v>
      </c>
      <c r="F133" s="114">
        <f t="shared" si="37"/>
        <v>0</v>
      </c>
      <c r="G133" s="114">
        <f t="shared" si="37"/>
        <v>1.6026383037231553E-2</v>
      </c>
      <c r="H133" s="115">
        <f t="shared" si="37"/>
        <v>1.6424854319412474E-9</v>
      </c>
      <c r="I133" s="116">
        <f t="shared" si="37"/>
        <v>1</v>
      </c>
      <c r="J133"/>
      <c r="K133" s="81" t="s">
        <v>87</v>
      </c>
      <c r="L133" s="82">
        <f>L132/$S132</f>
        <v>0.16442259255843064</v>
      </c>
      <c r="M133" s="82">
        <f t="shared" ref="M133:S133" si="38">M132/$S132</f>
        <v>3.5794720174598955E-2</v>
      </c>
      <c r="N133" s="82">
        <f t="shared" si="38"/>
        <v>0.52352160789853464</v>
      </c>
      <c r="O133" s="82">
        <f t="shared" si="38"/>
        <v>0.2352927422279833</v>
      </c>
      <c r="P133" s="82">
        <f t="shared" si="38"/>
        <v>2.5348192342146289E-2</v>
      </c>
      <c r="Q133" s="82">
        <f t="shared" si="38"/>
        <v>1.5620143197454896E-2</v>
      </c>
      <c r="R133" s="83">
        <f t="shared" si="38"/>
        <v>1.6008513952932275E-9</v>
      </c>
      <c r="S133" s="84">
        <f t="shared" si="38"/>
        <v>1</v>
      </c>
      <c r="U133" s="117" t="s">
        <v>87</v>
      </c>
      <c r="V133" s="118">
        <f>V132/$I132</f>
        <v>0.15893312888212249</v>
      </c>
      <c r="W133" s="118">
        <f t="shared" ref="W133:AC133" si="39">W132/$I132</f>
        <v>2.3565376241477857E-3</v>
      </c>
      <c r="X133" s="118">
        <f t="shared" si="39"/>
        <v>1.6026383037231553E-2</v>
      </c>
      <c r="Y133" s="118">
        <f t="shared" si="39"/>
        <v>3.67256489890639E-2</v>
      </c>
      <c r="Z133" s="118">
        <f t="shared" si="39"/>
        <v>0.52738556461655628</v>
      </c>
      <c r="AA133" s="118">
        <f t="shared" si="39"/>
        <v>0.23776657666290213</v>
      </c>
      <c r="AB133" s="118">
        <f t="shared" si="39"/>
        <v>2.6007433775821442E-2</v>
      </c>
      <c r="AC133" s="118">
        <f t="shared" si="39"/>
        <v>2.080616018797583E-2</v>
      </c>
      <c r="AD133" s="118">
        <f t="shared" ref="AD133:AH133" si="40">AD132/$AI132</f>
        <v>7.2213275415618922E-3</v>
      </c>
      <c r="AE133" s="118">
        <f t="shared" si="40"/>
        <v>1.023592125160149E-9</v>
      </c>
      <c r="AF133" s="118">
        <f t="shared" si="40"/>
        <v>1.6008513952932275E-9</v>
      </c>
      <c r="AG133" s="118">
        <f t="shared" si="40"/>
        <v>9.5043140123502005E-3</v>
      </c>
      <c r="AH133" s="118">
        <f t="shared" si="40"/>
        <v>3.5531174592738969E-3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541.71731688981527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541.71731688981527</v>
      </c>
      <c r="J137" s="1"/>
      <c r="K137" s="88" t="s">
        <v>7</v>
      </c>
      <c r="L137" s="39">
        <v>0</v>
      </c>
      <c r="M137" s="39">
        <v>541.71731688981527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541.71731688981527</v>
      </c>
      <c r="U137" s="91" t="s">
        <v>7</v>
      </c>
      <c r="V137" s="92">
        <v>0</v>
      </c>
      <c r="W137" s="92">
        <v>0</v>
      </c>
      <c r="X137" s="92">
        <v>0</v>
      </c>
      <c r="Y137" s="92">
        <v>541.71731688981527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541.71731688981527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1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2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3">SUM(V138:AC138)</f>
        <v>0</v>
      </c>
      <c r="AJ138" t="str">
        <f t="shared" ref="AJ138:AJ158" si="44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1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2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3"/>
        <v>0</v>
      </c>
      <c r="AJ139" t="str">
        <f t="shared" si="44"/>
        <v/>
      </c>
      <c r="AS139"/>
      <c r="BH139"/>
    </row>
    <row r="140" spans="1:60" ht="15">
      <c r="A140" s="25" t="s">
        <v>58</v>
      </c>
      <c r="B140" s="46">
        <v>0</v>
      </c>
      <c r="C140" s="46">
        <v>645.74088979999988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1"/>
        <v>645.74088979999988</v>
      </c>
      <c r="J140" s="1"/>
      <c r="K140" s="49" t="s">
        <v>58</v>
      </c>
      <c r="L140" s="50">
        <v>0</v>
      </c>
      <c r="M140" s="50">
        <v>645.74088979999988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2"/>
        <v>645.74088979999988</v>
      </c>
      <c r="U140" s="96" t="s">
        <v>58</v>
      </c>
      <c r="V140" s="97">
        <v>0</v>
      </c>
      <c r="W140" s="97">
        <v>0</v>
      </c>
      <c r="X140" s="97">
        <v>0</v>
      </c>
      <c r="Y140" s="97">
        <v>645.74088979999988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3"/>
        <v>645.74088979999988</v>
      </c>
      <c r="AJ140" t="str">
        <f t="shared" si="44"/>
        <v/>
      </c>
      <c r="AS140"/>
      <c r="BH140"/>
    </row>
    <row r="141" spans="1:60" ht="15">
      <c r="A141" s="26" t="s">
        <v>16</v>
      </c>
      <c r="B141" s="43">
        <v>1024.8252412030076</v>
      </c>
      <c r="C141" s="43">
        <v>211.47653215440209</v>
      </c>
      <c r="D141" s="43">
        <v>3.7052904217352798</v>
      </c>
      <c r="E141" s="43">
        <v>0</v>
      </c>
      <c r="F141" s="236"/>
      <c r="G141" s="43">
        <v>0</v>
      </c>
      <c r="H141" s="53">
        <v>0</v>
      </c>
      <c r="I141" s="41">
        <f t="shared" si="41"/>
        <v>1240.007063779145</v>
      </c>
      <c r="J141" s="1"/>
      <c r="K141" s="54" t="s">
        <v>16</v>
      </c>
      <c r="L141" s="43">
        <v>1024.8252412030076</v>
      </c>
      <c r="M141" s="43">
        <v>211.47653215440209</v>
      </c>
      <c r="N141" s="43">
        <v>3.7052904217352798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2"/>
        <v>1240.007063779145</v>
      </c>
      <c r="U141" s="100" t="s">
        <v>16</v>
      </c>
      <c r="V141" s="92">
        <v>1024.8252412030076</v>
      </c>
      <c r="W141" s="92">
        <v>0</v>
      </c>
      <c r="X141" s="92">
        <v>0</v>
      </c>
      <c r="Y141" s="92">
        <v>211.47653215440209</v>
      </c>
      <c r="Z141" s="92">
        <v>0.22695641441475439</v>
      </c>
      <c r="AA141" s="92">
        <v>0</v>
      </c>
      <c r="AB141" s="92">
        <v>0</v>
      </c>
      <c r="AC141" s="93">
        <v>3.4783340073205253</v>
      </c>
      <c r="AD141" s="94">
        <v>0</v>
      </c>
      <c r="AE141" s="94">
        <v>0</v>
      </c>
      <c r="AF141" s="94">
        <v>0</v>
      </c>
      <c r="AG141" s="94">
        <v>3.4783340073205253</v>
      </c>
      <c r="AH141" s="94">
        <v>0</v>
      </c>
      <c r="AI141" s="95">
        <f t="shared" si="43"/>
        <v>1240.0070637791448</v>
      </c>
      <c r="AJ141" t="str">
        <f t="shared" si="44"/>
        <v/>
      </c>
      <c r="AS141"/>
      <c r="BH141"/>
    </row>
    <row r="142" spans="1:60" ht="15">
      <c r="A142" s="25" t="s">
        <v>15</v>
      </c>
      <c r="B142" s="46">
        <v>9.8090338652367812</v>
      </c>
      <c r="C142" s="46">
        <v>41.490484245653128</v>
      </c>
      <c r="D142" s="46">
        <v>2.4216841507616444</v>
      </c>
      <c r="E142" s="46">
        <v>0.77279680668853634</v>
      </c>
      <c r="F142" s="236"/>
      <c r="G142" s="46">
        <v>0</v>
      </c>
      <c r="H142" s="47">
        <v>0</v>
      </c>
      <c r="I142" s="48">
        <f t="shared" si="41"/>
        <v>54.493999068340088</v>
      </c>
      <c r="J142" s="1"/>
      <c r="K142" s="49" t="s">
        <v>15</v>
      </c>
      <c r="L142" s="50">
        <v>9.8090338652367812</v>
      </c>
      <c r="M142" s="50">
        <v>41.490484245653128</v>
      </c>
      <c r="N142" s="50">
        <v>2.4216841507616444</v>
      </c>
      <c r="O142" s="50">
        <v>0.77279680668853634</v>
      </c>
      <c r="P142" s="50">
        <v>0</v>
      </c>
      <c r="Q142" s="50">
        <v>0</v>
      </c>
      <c r="R142" s="51">
        <v>0</v>
      </c>
      <c r="S142" s="52">
        <f t="shared" si="42"/>
        <v>54.493999068340088</v>
      </c>
      <c r="U142" s="96" t="s">
        <v>59</v>
      </c>
      <c r="V142" s="97">
        <v>9.8090338652367812</v>
      </c>
      <c r="W142" s="97">
        <v>0</v>
      </c>
      <c r="X142" s="97">
        <v>0</v>
      </c>
      <c r="Y142" s="97">
        <v>41.490484245653128</v>
      </c>
      <c r="Z142" s="97">
        <v>1.7343843856006163</v>
      </c>
      <c r="AA142" s="97">
        <v>0</v>
      </c>
      <c r="AB142" s="97">
        <v>0</v>
      </c>
      <c r="AC142" s="98">
        <v>1.4600965718495647</v>
      </c>
      <c r="AD142" s="97">
        <v>0</v>
      </c>
      <c r="AE142" s="97">
        <v>0</v>
      </c>
      <c r="AF142" s="97">
        <v>0</v>
      </c>
      <c r="AG142" s="97">
        <v>0.6872997651610282</v>
      </c>
      <c r="AH142" s="97">
        <v>0.77279680668853634</v>
      </c>
      <c r="AI142" s="99">
        <f t="shared" si="43"/>
        <v>54.493999068340081</v>
      </c>
      <c r="AJ142" t="str">
        <f t="shared" si="44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0</v>
      </c>
      <c r="F143" s="236"/>
      <c r="G143" s="43">
        <v>0</v>
      </c>
      <c r="H143" s="53">
        <v>0</v>
      </c>
      <c r="I143" s="41">
        <f t="shared" si="41"/>
        <v>0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0</v>
      </c>
      <c r="P143" s="43">
        <v>341.47659107270425</v>
      </c>
      <c r="Q143" s="43">
        <v>0</v>
      </c>
      <c r="R143" s="44">
        <v>0</v>
      </c>
      <c r="S143" s="45">
        <f t="shared" si="42"/>
        <v>341.47659107270425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2">
        <v>341.47659107270425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3"/>
        <v>341.47659107270425</v>
      </c>
      <c r="AJ143" t="str">
        <f t="shared" si="44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/>
      <c r="G144" s="46">
        <v>0</v>
      </c>
      <c r="H144" s="47">
        <v>0</v>
      </c>
      <c r="I144" s="48">
        <f t="shared" si="41"/>
        <v>0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0</v>
      </c>
      <c r="P144" s="50">
        <v>50.294895692243301</v>
      </c>
      <c r="Q144" s="50">
        <v>0</v>
      </c>
      <c r="R144" s="51">
        <v>0</v>
      </c>
      <c r="S144" s="52">
        <f t="shared" si="42"/>
        <v>50.294895692243301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50.294895692243301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3"/>
        <v>50.294895692243301</v>
      </c>
      <c r="AJ144" t="str">
        <f t="shared" si="44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1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2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3"/>
        <v>0</v>
      </c>
      <c r="AJ145" t="str">
        <f t="shared" si="44"/>
        <v/>
      </c>
      <c r="AS145"/>
      <c r="BH145"/>
    </row>
    <row r="146" spans="1:60" ht="15">
      <c r="A146" s="25" t="s">
        <v>17</v>
      </c>
      <c r="B146" s="46">
        <v>1.6025027526208636E-3</v>
      </c>
      <c r="C146" s="46">
        <v>8.6154248566070937</v>
      </c>
      <c r="D146" s="46">
        <v>8.9739098912777759</v>
      </c>
      <c r="E146" s="46">
        <v>0</v>
      </c>
      <c r="F146" s="236"/>
      <c r="G146" s="46">
        <v>0</v>
      </c>
      <c r="H146" s="47">
        <v>0</v>
      </c>
      <c r="I146" s="48">
        <f t="shared" si="41"/>
        <v>17.590937250637488</v>
      </c>
      <c r="J146" s="1"/>
      <c r="K146" s="49" t="s">
        <v>17</v>
      </c>
      <c r="L146" s="50">
        <v>1.6025027526208636E-3</v>
      </c>
      <c r="M146" s="50">
        <v>8.6154248566070937</v>
      </c>
      <c r="N146" s="50">
        <v>8.9739098912777759</v>
      </c>
      <c r="O146" s="50">
        <v>0</v>
      </c>
      <c r="P146" s="50">
        <v>5.5419546219028512E-4</v>
      </c>
      <c r="Q146" s="50">
        <v>0</v>
      </c>
      <c r="R146" s="51">
        <v>0</v>
      </c>
      <c r="S146" s="52">
        <f t="shared" si="42"/>
        <v>17.591491446099678</v>
      </c>
      <c r="U146" s="96" t="s">
        <v>17</v>
      </c>
      <c r="V146" s="97">
        <v>1.6025027526208636E-3</v>
      </c>
      <c r="W146" s="97">
        <v>0</v>
      </c>
      <c r="X146" s="97">
        <v>0</v>
      </c>
      <c r="Y146" s="97">
        <v>8.6154248566070937</v>
      </c>
      <c r="Z146" s="97">
        <v>8.9739098912777759</v>
      </c>
      <c r="AA146" s="97">
        <v>0</v>
      </c>
      <c r="AB146" s="97">
        <v>5.5419546219028512E-4</v>
      </c>
      <c r="AC146" s="98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9">
        <f t="shared" si="43"/>
        <v>17.591491446099678</v>
      </c>
      <c r="AJ146" t="str">
        <f t="shared" si="44"/>
        <v/>
      </c>
      <c r="AS146"/>
      <c r="BH146"/>
    </row>
    <row r="147" spans="1:60" ht="15">
      <c r="A147" s="26" t="s">
        <v>19</v>
      </c>
      <c r="B147" s="43">
        <v>369.68933555211521</v>
      </c>
      <c r="C147" s="43">
        <v>4443.9447354146268</v>
      </c>
      <c r="D147" s="43">
        <v>11608.256625306843</v>
      </c>
      <c r="E147" s="43">
        <v>87.31417860206416</v>
      </c>
      <c r="F147" s="236"/>
      <c r="G147" s="43">
        <v>0</v>
      </c>
      <c r="H147" s="53">
        <v>0</v>
      </c>
      <c r="I147" s="41">
        <f t="shared" si="41"/>
        <v>16509.20487487565</v>
      </c>
      <c r="J147" s="1"/>
      <c r="K147" s="54" t="s">
        <v>19</v>
      </c>
      <c r="L147" s="43">
        <v>369.68933555211521</v>
      </c>
      <c r="M147" s="43">
        <v>4443.9447354146268</v>
      </c>
      <c r="N147" s="43">
        <v>11608.256625306843</v>
      </c>
      <c r="O147" s="43">
        <v>87.31417860206416</v>
      </c>
      <c r="P147" s="43">
        <v>0</v>
      </c>
      <c r="Q147" s="43">
        <v>0</v>
      </c>
      <c r="R147" s="44">
        <v>0</v>
      </c>
      <c r="S147" s="45">
        <f t="shared" si="42"/>
        <v>16509.20487487565</v>
      </c>
      <c r="U147" s="100" t="s">
        <v>89</v>
      </c>
      <c r="V147" s="92">
        <v>366.82635162635216</v>
      </c>
      <c r="W147" s="92">
        <v>0</v>
      </c>
      <c r="X147" s="92">
        <v>0</v>
      </c>
      <c r="Y147" s="92">
        <v>4443.9447354146268</v>
      </c>
      <c r="Z147" s="92">
        <v>11592.198798204005</v>
      </c>
      <c r="AA147" s="92">
        <v>0</v>
      </c>
      <c r="AB147" s="92">
        <v>0</v>
      </c>
      <c r="AC147" s="93">
        <v>106.23498963067054</v>
      </c>
      <c r="AD147" s="92">
        <v>2.8629839257629808</v>
      </c>
      <c r="AE147" s="92">
        <v>0</v>
      </c>
      <c r="AF147" s="92">
        <v>0</v>
      </c>
      <c r="AG147" s="92">
        <v>16.057827102843383</v>
      </c>
      <c r="AH147" s="92">
        <v>87.31417860206416</v>
      </c>
      <c r="AI147" s="95">
        <f t="shared" si="43"/>
        <v>16509.204874875653</v>
      </c>
      <c r="AJ147" t="str">
        <f t="shared" si="44"/>
        <v/>
      </c>
      <c r="AS147"/>
      <c r="BH147"/>
    </row>
    <row r="148" spans="1:60" ht="15">
      <c r="A148" s="25" t="s">
        <v>27</v>
      </c>
      <c r="B148" s="46">
        <v>384.13993639808132</v>
      </c>
      <c r="C148" s="46">
        <v>272.52121320498304</v>
      </c>
      <c r="D148" s="46">
        <v>108.46972858739605</v>
      </c>
      <c r="E148" s="46">
        <v>14206.684894694876</v>
      </c>
      <c r="F148" s="236"/>
      <c r="G148" s="46">
        <v>403.14330562182516</v>
      </c>
      <c r="H148" s="47">
        <v>0</v>
      </c>
      <c r="I148" s="48">
        <f t="shared" si="41"/>
        <v>15374.959078507161</v>
      </c>
      <c r="J148" s="1"/>
      <c r="K148" s="49" t="s">
        <v>27</v>
      </c>
      <c r="L148" s="50">
        <v>384.13993639808132</v>
      </c>
      <c r="M148" s="50">
        <v>272.52121320498304</v>
      </c>
      <c r="N148" s="50">
        <v>108.46972858739605</v>
      </c>
      <c r="O148" s="50">
        <v>14206.684894694876</v>
      </c>
      <c r="P148" s="50">
        <v>0.27571332567388501</v>
      </c>
      <c r="Q148" s="50">
        <v>403.14330562182516</v>
      </c>
      <c r="R148" s="51">
        <v>0</v>
      </c>
      <c r="S148" s="52">
        <f t="shared" si="42"/>
        <v>15375.234791832836</v>
      </c>
      <c r="U148" s="96" t="s">
        <v>27</v>
      </c>
      <c r="V148" s="97">
        <v>69.85700365128632</v>
      </c>
      <c r="W148" s="97">
        <v>309.60967421623326</v>
      </c>
      <c r="X148" s="97">
        <v>403.14330562182516</v>
      </c>
      <c r="Y148" s="97">
        <v>272.52121320498304</v>
      </c>
      <c r="Z148" s="97">
        <v>108.4672886215445</v>
      </c>
      <c r="AA148" s="97">
        <v>14104.095083189963</v>
      </c>
      <c r="AB148" s="97">
        <v>0.27571332567388501</v>
      </c>
      <c r="AC148" s="98">
        <v>107.26551000132839</v>
      </c>
      <c r="AD148" s="97">
        <v>4.6732585305616903</v>
      </c>
      <c r="AE148" s="97">
        <v>15.363098240508471</v>
      </c>
      <c r="AF148" s="97">
        <v>0</v>
      </c>
      <c r="AG148" s="97">
        <v>2.4399658515493086E-3</v>
      </c>
      <c r="AH148" s="97">
        <v>87.226713264406669</v>
      </c>
      <c r="AI148" s="99">
        <f t="shared" si="43"/>
        <v>15375.234791832838</v>
      </c>
      <c r="AJ148" t="str">
        <f t="shared" si="44"/>
        <v/>
      </c>
      <c r="AS148"/>
      <c r="BH148"/>
    </row>
    <row r="149" spans="1:60" ht="15">
      <c r="A149" s="26" t="s">
        <v>26</v>
      </c>
      <c r="B149" s="43">
        <v>240.06340857213533</v>
      </c>
      <c r="C149" s="43">
        <v>2331.4743035552106</v>
      </c>
      <c r="D149" s="43">
        <v>127.28970402556557</v>
      </c>
      <c r="E149" s="43">
        <v>0</v>
      </c>
      <c r="F149" s="236"/>
      <c r="G149" s="43">
        <v>0</v>
      </c>
      <c r="H149" s="53">
        <v>0</v>
      </c>
      <c r="I149" s="41">
        <f t="shared" si="41"/>
        <v>2698.8274161529116</v>
      </c>
      <c r="J149" s="1"/>
      <c r="K149" s="54" t="s">
        <v>26</v>
      </c>
      <c r="L149" s="43">
        <v>240.06340857213533</v>
      </c>
      <c r="M149" s="43">
        <v>2331.4743035552106</v>
      </c>
      <c r="N149" s="43">
        <v>127.28970402556557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2"/>
        <v>2698.8274161529116</v>
      </c>
      <c r="U149" s="100" t="s">
        <v>26</v>
      </c>
      <c r="V149" s="92">
        <v>211.52818093413762</v>
      </c>
      <c r="W149" s="92">
        <v>18.518766086404604</v>
      </c>
      <c r="X149" s="92">
        <v>0</v>
      </c>
      <c r="Y149" s="92">
        <v>2331.4743035552106</v>
      </c>
      <c r="Z149" s="92">
        <v>127.28970402556557</v>
      </c>
      <c r="AA149" s="92">
        <v>0</v>
      </c>
      <c r="AB149" s="92">
        <v>0</v>
      </c>
      <c r="AC149" s="93">
        <v>10.016461551593077</v>
      </c>
      <c r="AD149" s="92">
        <v>10.016461551593077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3"/>
        <v>2698.8274161529116</v>
      </c>
      <c r="AJ149" t="str">
        <f t="shared" si="44"/>
        <v/>
      </c>
      <c r="AS149"/>
      <c r="BH149"/>
    </row>
    <row r="150" spans="1:6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1"/>
        <v>0</v>
      </c>
      <c r="J150" s="1"/>
      <c r="K150" s="49" t="s">
        <v>23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2"/>
        <v>0</v>
      </c>
      <c r="U150" s="96" t="s">
        <v>62</v>
      </c>
      <c r="V150" s="97">
        <v>0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3"/>
        <v>0</v>
      </c>
      <c r="AJ150" t="str">
        <f t="shared" si="44"/>
        <v/>
      </c>
      <c r="AS150"/>
      <c r="BH150"/>
    </row>
    <row r="151" spans="1:60" ht="15">
      <c r="A151" s="26" t="s">
        <v>24</v>
      </c>
      <c r="B151" s="43">
        <v>124.61867397382969</v>
      </c>
      <c r="C151" s="43">
        <v>2368.9609679334285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1"/>
        <v>2493.5796419072581</v>
      </c>
      <c r="J151" s="1"/>
      <c r="K151" s="54" t="s">
        <v>24</v>
      </c>
      <c r="L151" s="43">
        <v>124.61867397382969</v>
      </c>
      <c r="M151" s="43">
        <v>2368.9609679334285</v>
      </c>
      <c r="N151" s="43">
        <v>0</v>
      </c>
      <c r="O151" s="43">
        <v>0</v>
      </c>
      <c r="P151" s="43">
        <v>19.766961735951455</v>
      </c>
      <c r="Q151" s="43">
        <v>0</v>
      </c>
      <c r="R151" s="44">
        <v>0</v>
      </c>
      <c r="S151" s="45">
        <f t="shared" si="42"/>
        <v>2513.3466036432096</v>
      </c>
      <c r="U151" s="100" t="s">
        <v>24</v>
      </c>
      <c r="V151" s="92">
        <v>124.61867397382969</v>
      </c>
      <c r="W151" s="92">
        <v>0</v>
      </c>
      <c r="X151" s="92">
        <v>0</v>
      </c>
      <c r="Y151" s="92">
        <v>2368.9609679334285</v>
      </c>
      <c r="Z151" s="92">
        <v>0</v>
      </c>
      <c r="AA151" s="92">
        <v>0</v>
      </c>
      <c r="AB151" s="92">
        <v>19.766961735951455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3"/>
        <v>2513.3466036432096</v>
      </c>
      <c r="AJ151" t="str">
        <f t="shared" si="44"/>
        <v/>
      </c>
      <c r="AS151"/>
      <c r="BH151"/>
    </row>
    <row r="152" spans="1:60" ht="15">
      <c r="A152" s="25" t="s">
        <v>22</v>
      </c>
      <c r="B152" s="46">
        <v>0</v>
      </c>
      <c r="C152" s="46">
        <v>3260.6683035715287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1"/>
        <v>3260.6683035715287</v>
      </c>
      <c r="J152" s="1"/>
      <c r="K152" s="49" t="s">
        <v>22</v>
      </c>
      <c r="L152" s="50">
        <v>0</v>
      </c>
      <c r="M152" s="50">
        <v>3260.6683035715287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2"/>
        <v>3260.6683035715287</v>
      </c>
      <c r="U152" s="96" t="s">
        <v>63</v>
      </c>
      <c r="V152" s="97">
        <v>0</v>
      </c>
      <c r="W152" s="97">
        <v>0</v>
      </c>
      <c r="X152" s="97">
        <v>0</v>
      </c>
      <c r="Y152" s="97">
        <v>3260.6683035715287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3"/>
        <v>3260.6683035715287</v>
      </c>
      <c r="AJ152" t="str">
        <f t="shared" si="44"/>
        <v/>
      </c>
      <c r="AS152"/>
      <c r="BH152"/>
    </row>
    <row r="153" spans="1:60" ht="15">
      <c r="A153" s="27" t="s">
        <v>66</v>
      </c>
      <c r="B153" s="43">
        <v>0.70199999999999996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1"/>
        <v>0.70199999999999996</v>
      </c>
      <c r="J153" s="1"/>
      <c r="K153" s="55" t="s">
        <v>66</v>
      </c>
      <c r="L153" s="43">
        <v>0.70199999999999996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2"/>
        <v>0.70199999999999996</v>
      </c>
      <c r="U153" s="101" t="s">
        <v>64</v>
      </c>
      <c r="V153" s="92">
        <v>0.70199999999999996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3"/>
        <v>0.70199999999999996</v>
      </c>
      <c r="AJ153" t="str">
        <f t="shared" si="44"/>
        <v/>
      </c>
      <c r="AS153"/>
      <c r="BH153"/>
    </row>
    <row r="154" spans="1:60">
      <c r="A154" s="28" t="s">
        <v>25</v>
      </c>
      <c r="B154" s="56">
        <v>0.70199999999999996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1"/>
        <v>0.70199999999999996</v>
      </c>
      <c r="J154" s="1"/>
      <c r="K154" s="59" t="s">
        <v>25</v>
      </c>
      <c r="L154" s="60">
        <v>0.70199999999999996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2"/>
        <v>0.70199999999999996</v>
      </c>
      <c r="U154" s="102" t="s">
        <v>68</v>
      </c>
      <c r="V154" s="103">
        <v>0.70199999999999996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3"/>
        <v>0.70199999999999996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1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2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3"/>
        <v>0</v>
      </c>
      <c r="AJ155" t="str">
        <f t="shared" si="44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1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2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3"/>
        <v>0</v>
      </c>
      <c r="AJ156" t="str">
        <f t="shared" si="44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1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2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3"/>
        <v>0</v>
      </c>
      <c r="AJ157" t="str">
        <f t="shared" si="44"/>
        <v/>
      </c>
      <c r="AS157"/>
      <c r="BH157"/>
    </row>
    <row r="158" spans="1:60" ht="15">
      <c r="A158" s="31" t="s">
        <v>28</v>
      </c>
      <c r="B158" s="75">
        <f>SUM(B137:B153)</f>
        <v>2153.8492320671589</v>
      </c>
      <c r="C158" s="75">
        <f t="shared" ref="C158:H158" si="45">SUM(C137:C153)</f>
        <v>14126.610171626255</v>
      </c>
      <c r="D158" s="75">
        <f t="shared" si="45"/>
        <v>11859.116942383578</v>
      </c>
      <c r="E158" s="75">
        <f t="shared" si="45"/>
        <v>14294.771870103628</v>
      </c>
      <c r="F158" s="75">
        <f t="shared" si="45"/>
        <v>0</v>
      </c>
      <c r="G158" s="75">
        <f t="shared" si="45"/>
        <v>403.14330562182516</v>
      </c>
      <c r="H158" s="76">
        <f t="shared" si="45"/>
        <v>0</v>
      </c>
      <c r="I158" s="41">
        <f t="shared" si="41"/>
        <v>42837.49152180244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2153.8492320671589</v>
      </c>
      <c r="M158" s="75">
        <f t="shared" ref="M158:R158" si="46">SUM(M137:M153)</f>
        <v>14126.610171626255</v>
      </c>
      <c r="N158" s="75">
        <f t="shared" si="46"/>
        <v>11859.116942383578</v>
      </c>
      <c r="O158" s="75">
        <f t="shared" si="46"/>
        <v>14294.771870103628</v>
      </c>
      <c r="P158" s="75">
        <f t="shared" si="46"/>
        <v>411.8147160220351</v>
      </c>
      <c r="Q158" s="75">
        <f t="shared" si="46"/>
        <v>403.14330562182516</v>
      </c>
      <c r="R158" s="76">
        <f t="shared" si="46"/>
        <v>0</v>
      </c>
      <c r="S158" s="78">
        <f>SUM(L158:R158)</f>
        <v>43249.306237824472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1808.168087756603</v>
      </c>
      <c r="W158" s="111">
        <f t="shared" ref="W158:AH158" si="47">SUM(W137:W153)</f>
        <v>328.12844030263784</v>
      </c>
      <c r="X158" s="111">
        <f t="shared" si="47"/>
        <v>403.14330562182516</v>
      </c>
      <c r="Y158" s="111">
        <f t="shared" si="47"/>
        <v>14126.610171626255</v>
      </c>
      <c r="Z158" s="111">
        <f t="shared" si="47"/>
        <v>11838.891041542407</v>
      </c>
      <c r="AA158" s="111">
        <f t="shared" si="47"/>
        <v>14104.095083189963</v>
      </c>
      <c r="AB158" s="111">
        <f t="shared" si="47"/>
        <v>411.8147160220351</v>
      </c>
      <c r="AC158" s="111">
        <f t="shared" si="47"/>
        <v>228.45539176276208</v>
      </c>
      <c r="AD158" s="112">
        <f t="shared" si="47"/>
        <v>17.552704007917747</v>
      </c>
      <c r="AE158" s="112">
        <f t="shared" si="47"/>
        <v>15.363098240508471</v>
      </c>
      <c r="AF158" s="112">
        <f t="shared" si="47"/>
        <v>0</v>
      </c>
      <c r="AG158" s="112">
        <f t="shared" si="47"/>
        <v>20.22590084117649</v>
      </c>
      <c r="AH158" s="112">
        <f t="shared" si="47"/>
        <v>175.31368867315936</v>
      </c>
      <c r="AI158" s="113">
        <f t="shared" si="43"/>
        <v>43249.306237824487</v>
      </c>
      <c r="AJ158" t="str">
        <f t="shared" si="44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5.0279536815804035E-2</v>
      </c>
      <c r="C159" s="114">
        <f t="shared" ref="C159:I159" si="48">C158/$I158</f>
        <v>0.32977211479426655</v>
      </c>
      <c r="D159" s="114">
        <f t="shared" si="48"/>
        <v>0.27683966826927292</v>
      </c>
      <c r="E159" s="114">
        <f t="shared" si="48"/>
        <v>0.33369768775625447</v>
      </c>
      <c r="F159" s="114">
        <f t="shared" si="48"/>
        <v>0</v>
      </c>
      <c r="G159" s="114">
        <f t="shared" si="48"/>
        <v>9.4109923644021629E-3</v>
      </c>
      <c r="H159" s="115">
        <f t="shared" si="48"/>
        <v>0</v>
      </c>
      <c r="I159" s="116">
        <f t="shared" si="48"/>
        <v>1</v>
      </c>
      <c r="J159"/>
      <c r="K159" s="81" t="s">
        <v>87</v>
      </c>
      <c r="L159" s="82">
        <f>L158/$S158</f>
        <v>4.9800781085904924E-2</v>
      </c>
      <c r="M159" s="82">
        <f t="shared" ref="M159:S159" si="49">M158/$S158</f>
        <v>0.32663206419879098</v>
      </c>
      <c r="N159" s="82">
        <f t="shared" si="49"/>
        <v>0.27420363409233073</v>
      </c>
      <c r="O159" s="82">
        <f t="shared" si="49"/>
        <v>0.33052025832501963</v>
      </c>
      <c r="P159" s="82">
        <f t="shared" si="49"/>
        <v>9.5218802761251001E-3</v>
      </c>
      <c r="Q159" s="82">
        <f t="shared" si="49"/>
        <v>9.3213820218287988E-3</v>
      </c>
      <c r="R159" s="83">
        <f t="shared" si="49"/>
        <v>0</v>
      </c>
      <c r="S159" s="84">
        <f t="shared" si="49"/>
        <v>1</v>
      </c>
      <c r="U159" s="117" t="s">
        <v>87</v>
      </c>
      <c r="V159" s="118">
        <f>V158/$I158</f>
        <v>4.2209943288493521E-2</v>
      </c>
      <c r="W159" s="118">
        <f t="shared" ref="W159:AC159" si="50">W158/$I158</f>
        <v>7.6598425502024219E-3</v>
      </c>
      <c r="X159" s="118">
        <f t="shared" si="50"/>
        <v>9.4109923644021629E-3</v>
      </c>
      <c r="Y159" s="118">
        <f t="shared" si="50"/>
        <v>0.32977211479426655</v>
      </c>
      <c r="Z159" s="118">
        <f t="shared" si="50"/>
        <v>0.27636751408557436</v>
      </c>
      <c r="AA159" s="118">
        <f t="shared" si="50"/>
        <v>0.32924652172995672</v>
      </c>
      <c r="AB159" s="118">
        <f t="shared" si="50"/>
        <v>9.6134180922437789E-3</v>
      </c>
      <c r="AC159" s="118">
        <f t="shared" si="50"/>
        <v>5.3330711871045974E-3</v>
      </c>
      <c r="AD159" s="118">
        <f t="shared" ref="AD159:AH159" si="51">AD158/$AI158</f>
        <v>4.0584937736103387E-4</v>
      </c>
      <c r="AE159" s="118">
        <f t="shared" si="51"/>
        <v>3.5522184231182849E-4</v>
      </c>
      <c r="AF159" s="118">
        <f t="shared" si="51"/>
        <v>0</v>
      </c>
      <c r="AG159" s="118">
        <f t="shared" si="51"/>
        <v>4.6765838808964644E-4</v>
      </c>
      <c r="AH159" s="118">
        <f t="shared" si="51"/>
        <v>4.0535607139944247E-3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/>
      <c r="G163" s="39">
        <v>0</v>
      </c>
      <c r="H163" s="40">
        <v>0</v>
      </c>
      <c r="I163" s="41">
        <f>SUM(B163:H163)</f>
        <v>0</v>
      </c>
      <c r="J163" s="1"/>
      <c r="K163" s="88" t="s">
        <v>7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0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0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0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2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3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4">SUM(V164:AC164)</f>
        <v>0</v>
      </c>
      <c r="AJ164" t="str">
        <f t="shared" ref="AJ164:AJ184" si="55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113.87060855857833</v>
      </c>
      <c r="E165" s="43">
        <v>0</v>
      </c>
      <c r="F165" s="236"/>
      <c r="G165" s="43">
        <v>0</v>
      </c>
      <c r="H165" s="53">
        <v>0</v>
      </c>
      <c r="I165" s="41">
        <f t="shared" si="52"/>
        <v>113.87060855857833</v>
      </c>
      <c r="J165" s="1"/>
      <c r="K165" s="54" t="s">
        <v>10</v>
      </c>
      <c r="L165" s="43">
        <v>0</v>
      </c>
      <c r="M165" s="43">
        <v>0</v>
      </c>
      <c r="N165" s="43">
        <v>113.87060855857833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3"/>
        <v>113.87060855857833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113.87060855857833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4"/>
        <v>113.87060855857833</v>
      </c>
      <c r="AJ165" t="str">
        <f t="shared" si="55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2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3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4"/>
        <v>0</v>
      </c>
      <c r="AJ166" t="str">
        <f t="shared" si="55"/>
        <v/>
      </c>
      <c r="AS166"/>
      <c r="BH166"/>
    </row>
    <row r="167" spans="1:60" ht="15">
      <c r="A167" s="26" t="s">
        <v>16</v>
      </c>
      <c r="B167" s="43">
        <v>210.96904982172268</v>
      </c>
      <c r="C167" s="43">
        <v>0</v>
      </c>
      <c r="D167" s="43">
        <v>4.9233449842584528E-4</v>
      </c>
      <c r="E167" s="43">
        <v>0</v>
      </c>
      <c r="F167" s="236"/>
      <c r="G167" s="43">
        <v>0</v>
      </c>
      <c r="H167" s="53">
        <v>0</v>
      </c>
      <c r="I167" s="41">
        <f t="shared" si="52"/>
        <v>210.96954215622111</v>
      </c>
      <c r="J167" s="1"/>
      <c r="K167" s="54" t="s">
        <v>16</v>
      </c>
      <c r="L167" s="43">
        <v>210.96904982172268</v>
      </c>
      <c r="M167" s="43">
        <v>0</v>
      </c>
      <c r="N167" s="43">
        <v>4.9233449842584528E-4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3"/>
        <v>210.96954215622111</v>
      </c>
      <c r="U167" s="100" t="s">
        <v>16</v>
      </c>
      <c r="V167" s="92">
        <v>210.96904982172268</v>
      </c>
      <c r="W167" s="92">
        <v>0</v>
      </c>
      <c r="X167" s="92">
        <v>0</v>
      </c>
      <c r="Y167" s="92">
        <v>0</v>
      </c>
      <c r="Z167" s="92">
        <v>4.9233449842584528E-4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4"/>
        <v>210.96954215622111</v>
      </c>
      <c r="AJ167" t="str">
        <f t="shared" si="55"/>
        <v/>
      </c>
      <c r="AS167"/>
      <c r="BH167"/>
    </row>
    <row r="168" spans="1:60" ht="15">
      <c r="A168" s="25" t="s">
        <v>15</v>
      </c>
      <c r="B168" s="46">
        <v>14.013470857378806</v>
      </c>
      <c r="C168" s="46">
        <v>0</v>
      </c>
      <c r="D168" s="46">
        <v>2.2550934451092859E-2</v>
      </c>
      <c r="E168" s="46">
        <v>0</v>
      </c>
      <c r="F168" s="236"/>
      <c r="G168" s="46">
        <v>0</v>
      </c>
      <c r="H168" s="47">
        <v>0</v>
      </c>
      <c r="I168" s="48">
        <f t="shared" si="52"/>
        <v>14.036021791829899</v>
      </c>
      <c r="J168" s="1"/>
      <c r="K168" s="49" t="s">
        <v>15</v>
      </c>
      <c r="L168" s="50">
        <v>14.013470857378806</v>
      </c>
      <c r="M168" s="50">
        <v>0</v>
      </c>
      <c r="N168" s="50">
        <v>2.2550934451092859E-2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3"/>
        <v>14.036021791829899</v>
      </c>
      <c r="U168" s="96" t="s">
        <v>59</v>
      </c>
      <c r="V168" s="97">
        <v>14.013470857378806</v>
      </c>
      <c r="W168" s="97">
        <v>0</v>
      </c>
      <c r="X168" s="97">
        <v>0</v>
      </c>
      <c r="Y168" s="97">
        <v>0</v>
      </c>
      <c r="Z168" s="97">
        <v>2.2550934451092859E-2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4"/>
        <v>14.036021791829899</v>
      </c>
      <c r="AJ168" t="str">
        <f t="shared" si="55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5.8188378437496775</v>
      </c>
      <c r="F169" s="236"/>
      <c r="G169" s="43">
        <v>0</v>
      </c>
      <c r="H169" s="53">
        <v>0</v>
      </c>
      <c r="I169" s="41">
        <f t="shared" si="52"/>
        <v>5.8188378437496775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5.8188378437496775</v>
      </c>
      <c r="P169" s="43">
        <v>84.981218513883249</v>
      </c>
      <c r="Q169" s="43">
        <v>0</v>
      </c>
      <c r="R169" s="44">
        <v>0</v>
      </c>
      <c r="S169" s="45">
        <f t="shared" si="53"/>
        <v>90.800056357632926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2.9381274154745163</v>
      </c>
      <c r="AB169" s="92">
        <v>84.981218513883249</v>
      </c>
      <c r="AC169" s="93">
        <v>2.8807104282751612</v>
      </c>
      <c r="AD169" s="92">
        <v>0</v>
      </c>
      <c r="AE169" s="92">
        <v>0</v>
      </c>
      <c r="AF169" s="92">
        <v>0</v>
      </c>
      <c r="AG169" s="92">
        <v>0</v>
      </c>
      <c r="AH169" s="92">
        <v>2.8807104282751612</v>
      </c>
      <c r="AI169" s="95">
        <f t="shared" si="54"/>
        <v>90.800056357632926</v>
      </c>
      <c r="AJ169" t="str">
        <f t="shared" si="55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2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5.3062647094403328</v>
      </c>
      <c r="Q170" s="50">
        <v>0</v>
      </c>
      <c r="R170" s="51">
        <v>0</v>
      </c>
      <c r="S170" s="52">
        <f t="shared" si="53"/>
        <v>5.3062647094403328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5.3062647094403328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4"/>
        <v>5.3062647094403328</v>
      </c>
      <c r="AJ170" t="str">
        <f t="shared" si="55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2.8184000000000058</v>
      </c>
      <c r="E171" s="43">
        <v>0</v>
      </c>
      <c r="F171" s="236"/>
      <c r="G171" s="43">
        <v>0</v>
      </c>
      <c r="H171" s="53">
        <v>0</v>
      </c>
      <c r="I171" s="41">
        <f t="shared" si="52"/>
        <v>2.8184000000000058</v>
      </c>
      <c r="J171" s="1"/>
      <c r="K171" s="54" t="s">
        <v>61</v>
      </c>
      <c r="L171" s="43">
        <v>0</v>
      </c>
      <c r="M171" s="43">
        <v>0</v>
      </c>
      <c r="N171" s="43">
        <v>2.8184000000000058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3"/>
        <v>2.8184000000000058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2.8184000000000058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4"/>
        <v>2.8184000000000058</v>
      </c>
      <c r="AJ171" t="str">
        <f t="shared" si="55"/>
        <v/>
      </c>
      <c r="AS171"/>
      <c r="BH171"/>
    </row>
    <row r="172" spans="1:60" ht="15">
      <c r="A172" s="25" t="s">
        <v>17</v>
      </c>
      <c r="B172" s="46">
        <v>10.710851003771754</v>
      </c>
      <c r="C172" s="46">
        <v>0</v>
      </c>
      <c r="D172" s="46">
        <v>17.740425314348904</v>
      </c>
      <c r="E172" s="46">
        <v>2.0641576616193171E-2</v>
      </c>
      <c r="F172" s="236"/>
      <c r="G172" s="46">
        <v>0</v>
      </c>
      <c r="H172" s="47">
        <v>0</v>
      </c>
      <c r="I172" s="48">
        <f t="shared" si="52"/>
        <v>28.471917894736851</v>
      </c>
      <c r="J172" s="1"/>
      <c r="K172" s="49" t="s">
        <v>17</v>
      </c>
      <c r="L172" s="50">
        <v>10.710851003771754</v>
      </c>
      <c r="M172" s="50">
        <v>0</v>
      </c>
      <c r="N172" s="50">
        <v>17.740425314348904</v>
      </c>
      <c r="O172" s="50">
        <v>2.0641576616193171E-2</v>
      </c>
      <c r="P172" s="50">
        <v>3.0421333333333384E-2</v>
      </c>
      <c r="Q172" s="50">
        <v>0</v>
      </c>
      <c r="R172" s="51">
        <v>0</v>
      </c>
      <c r="S172" s="52">
        <f t="shared" si="53"/>
        <v>28.502339228070184</v>
      </c>
      <c r="U172" s="96" t="s">
        <v>17</v>
      </c>
      <c r="V172" s="97">
        <v>10.710851003771754</v>
      </c>
      <c r="W172" s="97">
        <v>0</v>
      </c>
      <c r="X172" s="97">
        <v>0</v>
      </c>
      <c r="Y172" s="97">
        <v>0</v>
      </c>
      <c r="Z172" s="97">
        <v>17.740425314348904</v>
      </c>
      <c r="AA172" s="97">
        <v>0</v>
      </c>
      <c r="AB172" s="97">
        <v>3.0421333333333384E-2</v>
      </c>
      <c r="AC172" s="98">
        <v>2.0641576616193171E-2</v>
      </c>
      <c r="AD172" s="97">
        <v>0</v>
      </c>
      <c r="AE172" s="97">
        <v>0</v>
      </c>
      <c r="AF172" s="97">
        <v>0</v>
      </c>
      <c r="AG172" s="97">
        <v>0</v>
      </c>
      <c r="AH172" s="97">
        <v>2.0641576616193171E-2</v>
      </c>
      <c r="AI172" s="99">
        <f t="shared" si="54"/>
        <v>28.502339228070184</v>
      </c>
      <c r="AJ172" t="str">
        <f t="shared" si="55"/>
        <v/>
      </c>
      <c r="AS172"/>
      <c r="BH172"/>
    </row>
    <row r="173" spans="1:60" ht="15">
      <c r="A173" s="26" t="s">
        <v>19</v>
      </c>
      <c r="B173" s="43">
        <v>985.28626600182713</v>
      </c>
      <c r="C173" s="43">
        <v>10.768639546968382</v>
      </c>
      <c r="D173" s="43">
        <v>2776.5963507012798</v>
      </c>
      <c r="E173" s="43">
        <v>0</v>
      </c>
      <c r="F173" s="236"/>
      <c r="G173" s="43">
        <v>0</v>
      </c>
      <c r="H173" s="53">
        <v>0</v>
      </c>
      <c r="I173" s="41">
        <f t="shared" si="52"/>
        <v>3772.6512562500752</v>
      </c>
      <c r="J173" s="1"/>
      <c r="K173" s="54" t="s">
        <v>19</v>
      </c>
      <c r="L173" s="43">
        <v>985.28626600182713</v>
      </c>
      <c r="M173" s="43">
        <v>10.768639546968382</v>
      </c>
      <c r="N173" s="43">
        <v>2776.5963507012798</v>
      </c>
      <c r="O173" s="43">
        <v>0</v>
      </c>
      <c r="P173" s="43">
        <v>0</v>
      </c>
      <c r="Q173" s="43">
        <v>0</v>
      </c>
      <c r="R173" s="44">
        <v>0</v>
      </c>
      <c r="S173" s="45">
        <f t="shared" si="53"/>
        <v>3772.6512562500752</v>
      </c>
      <c r="U173" s="100" t="s">
        <v>89</v>
      </c>
      <c r="V173" s="92">
        <v>985.28626600182713</v>
      </c>
      <c r="W173" s="92">
        <v>0</v>
      </c>
      <c r="X173" s="92">
        <v>0</v>
      </c>
      <c r="Y173" s="92">
        <v>10.768639546968382</v>
      </c>
      <c r="Z173" s="92">
        <v>2776.5963507012798</v>
      </c>
      <c r="AA173" s="92">
        <v>0</v>
      </c>
      <c r="AB173" s="92">
        <v>0</v>
      </c>
      <c r="AC173" s="93">
        <v>0</v>
      </c>
      <c r="AD173" s="92">
        <v>0</v>
      </c>
      <c r="AE173" s="92">
        <v>0</v>
      </c>
      <c r="AF173" s="92">
        <v>0</v>
      </c>
      <c r="AG173" s="92">
        <v>0</v>
      </c>
      <c r="AH173" s="92">
        <v>0</v>
      </c>
      <c r="AI173" s="95">
        <f t="shared" si="54"/>
        <v>3772.6512562500752</v>
      </c>
      <c r="AJ173" t="str">
        <f t="shared" si="55"/>
        <v/>
      </c>
      <c r="AS173"/>
      <c r="BH173"/>
    </row>
    <row r="174" spans="1:60" ht="15">
      <c r="A174" s="25" t="s">
        <v>27</v>
      </c>
      <c r="B174" s="46">
        <v>22.277865707302841</v>
      </c>
      <c r="C174" s="46">
        <v>19.477170240782467</v>
      </c>
      <c r="D174" s="46">
        <v>1915.2711268859744</v>
      </c>
      <c r="E174" s="46">
        <v>1007.6322974471049</v>
      </c>
      <c r="F174" s="236"/>
      <c r="G174" s="46">
        <v>102.73470866994727</v>
      </c>
      <c r="H174" s="47">
        <v>0.24985862607280065</v>
      </c>
      <c r="I174" s="48">
        <f t="shared" si="52"/>
        <v>3067.6430275771845</v>
      </c>
      <c r="J174" s="1"/>
      <c r="K174" s="49" t="s">
        <v>27</v>
      </c>
      <c r="L174" s="50">
        <v>22.277865707302841</v>
      </c>
      <c r="M174" s="50">
        <v>19.477170240782467</v>
      </c>
      <c r="N174" s="50">
        <v>1915.2711268859744</v>
      </c>
      <c r="O174" s="50">
        <v>1007.6322974471049</v>
      </c>
      <c r="P174" s="50">
        <v>0</v>
      </c>
      <c r="Q174" s="50">
        <v>102.73470866994727</v>
      </c>
      <c r="R174" s="51">
        <v>0.24985862607280065</v>
      </c>
      <c r="S174" s="52">
        <f t="shared" si="53"/>
        <v>3067.6430275771845</v>
      </c>
      <c r="U174" s="96" t="s">
        <v>27</v>
      </c>
      <c r="V174" s="97">
        <v>20.925182817061089</v>
      </c>
      <c r="W174" s="97">
        <v>0.59352344661484124</v>
      </c>
      <c r="X174" s="97">
        <v>102.73470866994727</v>
      </c>
      <c r="Y174" s="97">
        <v>19.477170240782467</v>
      </c>
      <c r="Z174" s="97">
        <v>1915.1637637805975</v>
      </c>
      <c r="AA174" s="97">
        <v>1007.6318349021954</v>
      </c>
      <c r="AB174" s="97">
        <v>0</v>
      </c>
      <c r="AC174" s="98">
        <v>1.116843719986085</v>
      </c>
      <c r="AD174" s="97">
        <v>0.75915944362690879</v>
      </c>
      <c r="AE174" s="97">
        <v>4.62544909519443E-4</v>
      </c>
      <c r="AF174" s="97">
        <v>0.24985862607280065</v>
      </c>
      <c r="AG174" s="97">
        <v>0.10736310537685634</v>
      </c>
      <c r="AH174" s="97">
        <v>0</v>
      </c>
      <c r="AI174" s="99">
        <f t="shared" si="54"/>
        <v>3067.643027577185</v>
      </c>
      <c r="AJ174" t="str">
        <f t="shared" si="55"/>
        <v/>
      </c>
      <c r="AS174"/>
      <c r="BH174"/>
    </row>
    <row r="175" spans="1:60" ht="15">
      <c r="A175" s="26" t="s">
        <v>26</v>
      </c>
      <c r="B175" s="43">
        <v>228.34662857142857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2"/>
        <v>228.34662857142857</v>
      </c>
      <c r="J175" s="1"/>
      <c r="K175" s="54" t="s">
        <v>26</v>
      </c>
      <c r="L175" s="43">
        <v>228.34662857142857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3"/>
        <v>228.34662857142857</v>
      </c>
      <c r="U175" s="100" t="s">
        <v>26</v>
      </c>
      <c r="V175" s="92">
        <v>228.34662857142857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4"/>
        <v>228.34662857142857</v>
      </c>
      <c r="AJ175" t="str">
        <f t="shared" si="55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2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3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4"/>
        <v>0</v>
      </c>
      <c r="AJ176" t="str">
        <f t="shared" si="55"/>
        <v/>
      </c>
      <c r="AS176"/>
      <c r="BH176"/>
    </row>
    <row r="177" spans="1:60" ht="15">
      <c r="A177" s="26" t="s">
        <v>24</v>
      </c>
      <c r="B177" s="43">
        <v>0.90839700988748062</v>
      </c>
      <c r="C177" s="43">
        <v>0</v>
      </c>
      <c r="D177" s="43">
        <v>0</v>
      </c>
      <c r="E177" s="43">
        <v>0</v>
      </c>
      <c r="F177" s="236"/>
      <c r="G177" s="43">
        <v>0</v>
      </c>
      <c r="H177" s="53">
        <v>0</v>
      </c>
      <c r="I177" s="41">
        <f t="shared" si="52"/>
        <v>0.90839700988748062</v>
      </c>
      <c r="J177" s="1"/>
      <c r="K177" s="54" t="s">
        <v>24</v>
      </c>
      <c r="L177" s="43">
        <v>0.90839700988748062</v>
      </c>
      <c r="M177" s="43">
        <v>0</v>
      </c>
      <c r="N177" s="43">
        <v>0</v>
      </c>
      <c r="O177" s="43">
        <v>0</v>
      </c>
      <c r="P177" s="43">
        <v>4.8938319847650238</v>
      </c>
      <c r="Q177" s="43">
        <v>0</v>
      </c>
      <c r="R177" s="44">
        <v>0</v>
      </c>
      <c r="S177" s="45">
        <f t="shared" si="53"/>
        <v>5.8022289946525047</v>
      </c>
      <c r="U177" s="100" t="s">
        <v>24</v>
      </c>
      <c r="V177" s="92">
        <v>0.90839700988748062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4.8938319847650238</v>
      </c>
      <c r="AC177" s="93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5">
        <f t="shared" si="54"/>
        <v>5.8022289946525047</v>
      </c>
      <c r="AJ177" t="str">
        <f t="shared" si="55"/>
        <v/>
      </c>
      <c r="AS177"/>
      <c r="BH177"/>
    </row>
    <row r="178" spans="1:6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2"/>
        <v>0</v>
      </c>
      <c r="J178" s="1"/>
      <c r="K178" s="49" t="s">
        <v>22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3"/>
        <v>0</v>
      </c>
      <c r="U178" s="96" t="s">
        <v>63</v>
      </c>
      <c r="V178" s="97">
        <v>0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4"/>
        <v>0</v>
      </c>
      <c r="AJ178" t="str">
        <f t="shared" si="55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2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3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4"/>
        <v>0</v>
      </c>
      <c r="AJ179" t="str">
        <f t="shared" si="55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2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3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4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2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3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4"/>
        <v>0</v>
      </c>
      <c r="AJ181" t="str">
        <f t="shared" si="55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2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3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4"/>
        <v>0</v>
      </c>
      <c r="AJ182" t="str">
        <f t="shared" si="55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2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3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4"/>
        <v>0</v>
      </c>
      <c r="AJ183" t="str">
        <f t="shared" si="55"/>
        <v/>
      </c>
      <c r="AS183"/>
      <c r="BH183"/>
    </row>
    <row r="184" spans="1:60" ht="15">
      <c r="A184" s="31" t="s">
        <v>28</v>
      </c>
      <c r="B184" s="75">
        <f>SUM(B163:B179)</f>
        <v>1472.5125289733191</v>
      </c>
      <c r="C184" s="75">
        <f t="shared" ref="C184:H184" si="56">SUM(C163:C179)</f>
        <v>30.245809787750851</v>
      </c>
      <c r="D184" s="75">
        <f t="shared" si="56"/>
        <v>4826.3199547291315</v>
      </c>
      <c r="E184" s="75">
        <f t="shared" si="56"/>
        <v>1013.4717768674707</v>
      </c>
      <c r="F184" s="75">
        <f t="shared" si="56"/>
        <v>0</v>
      </c>
      <c r="G184" s="75">
        <f t="shared" si="56"/>
        <v>102.73470866994727</v>
      </c>
      <c r="H184" s="76">
        <f t="shared" si="56"/>
        <v>0.24985862607280065</v>
      </c>
      <c r="I184" s="41">
        <f t="shared" si="52"/>
        <v>7445.5346376536927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1472.5125289733191</v>
      </c>
      <c r="M184" s="75">
        <f t="shared" ref="M184:R184" si="57">SUM(M163:M179)</f>
        <v>30.245809787750851</v>
      </c>
      <c r="N184" s="75">
        <f t="shared" si="57"/>
        <v>4826.3199547291315</v>
      </c>
      <c r="O184" s="75">
        <f t="shared" si="57"/>
        <v>1013.4717768674707</v>
      </c>
      <c r="P184" s="75">
        <f t="shared" si="57"/>
        <v>95.211736541421942</v>
      </c>
      <c r="Q184" s="75">
        <f t="shared" si="57"/>
        <v>102.73470866994727</v>
      </c>
      <c r="R184" s="76">
        <f t="shared" si="57"/>
        <v>0.24985862607280065</v>
      </c>
      <c r="S184" s="78">
        <f t="shared" si="53"/>
        <v>7540.7463741951142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1471.1598460830774</v>
      </c>
      <c r="W184" s="111">
        <f t="shared" ref="W184:AH184" si="58">SUM(W163:W179)</f>
        <v>0.59352344661484124</v>
      </c>
      <c r="X184" s="111">
        <f t="shared" si="58"/>
        <v>102.73470866994727</v>
      </c>
      <c r="Y184" s="111">
        <f t="shared" si="58"/>
        <v>30.245809787750851</v>
      </c>
      <c r="Z184" s="111">
        <f t="shared" si="58"/>
        <v>4826.2125916237546</v>
      </c>
      <c r="AA184" s="111">
        <f t="shared" si="58"/>
        <v>1010.5699623176698</v>
      </c>
      <c r="AB184" s="111">
        <f t="shared" si="58"/>
        <v>95.211736541421942</v>
      </c>
      <c r="AC184" s="111">
        <f t="shared" si="58"/>
        <v>4.0181957248774394</v>
      </c>
      <c r="AD184" s="112">
        <f t="shared" si="58"/>
        <v>0.75915944362690879</v>
      </c>
      <c r="AE184" s="112">
        <f t="shared" si="58"/>
        <v>4.62544909519443E-4</v>
      </c>
      <c r="AF184" s="112">
        <f t="shared" si="58"/>
        <v>0.24985862607280065</v>
      </c>
      <c r="AG184" s="112">
        <f t="shared" si="58"/>
        <v>0.10736310537685634</v>
      </c>
      <c r="AH184" s="112">
        <f t="shared" si="58"/>
        <v>2.9013520048913546</v>
      </c>
      <c r="AI184" s="113">
        <f t="shared" si="54"/>
        <v>7540.7463741951151</v>
      </c>
      <c r="AJ184" t="str">
        <f t="shared" si="55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0.19777122807628914</v>
      </c>
      <c r="C185" s="114">
        <f t="shared" ref="C185:I185" si="59">C184/$I184</f>
        <v>4.0622750762304149E-3</v>
      </c>
      <c r="D185" s="114">
        <f t="shared" si="59"/>
        <v>0.6482167083504492</v>
      </c>
      <c r="E185" s="114">
        <f t="shared" si="59"/>
        <v>0.13611806622215183</v>
      </c>
      <c r="F185" s="114">
        <f t="shared" si="59"/>
        <v>0</v>
      </c>
      <c r="G185" s="114">
        <f t="shared" si="59"/>
        <v>1.3798164090244834E-2</v>
      </c>
      <c r="H185" s="115">
        <f t="shared" si="59"/>
        <v>3.3558184634480251E-5</v>
      </c>
      <c r="I185" s="116">
        <f t="shared" si="59"/>
        <v>1</v>
      </c>
      <c r="J185"/>
      <c r="K185" s="81" t="s">
        <v>87</v>
      </c>
      <c r="L185" s="82">
        <f>L184/$S184</f>
        <v>0.1952741089413039</v>
      </c>
      <c r="M185" s="82">
        <f t="shared" ref="M185:S185" si="60">M184/$S184</f>
        <v>4.0109835667267403E-3</v>
      </c>
      <c r="N185" s="82">
        <f t="shared" si="60"/>
        <v>0.6400321288148727</v>
      </c>
      <c r="O185" s="82">
        <f t="shared" si="60"/>
        <v>0.13439939849132598</v>
      </c>
      <c r="P185" s="82">
        <f t="shared" si="60"/>
        <v>1.2626301405288236E-2</v>
      </c>
      <c r="Q185" s="82">
        <f t="shared" si="60"/>
        <v>1.362394431160178E-2</v>
      </c>
      <c r="R185" s="83">
        <f t="shared" si="60"/>
        <v>3.3134468880670996E-5</v>
      </c>
      <c r="S185" s="84">
        <f t="shared" si="60"/>
        <v>1</v>
      </c>
      <c r="U185" s="117" t="s">
        <v>87</v>
      </c>
      <c r="V185" s="118">
        <f>V184/$I184</f>
        <v>0.19758955100995718</v>
      </c>
      <c r="W185" s="118">
        <f t="shared" ref="W185:AC185" si="61">W184/$I184</f>
        <v>7.9715356317498502E-5</v>
      </c>
      <c r="X185" s="118">
        <f t="shared" si="61"/>
        <v>1.3798164090244834E-2</v>
      </c>
      <c r="Y185" s="118">
        <f t="shared" si="61"/>
        <v>4.0622750762304149E-3</v>
      </c>
      <c r="Z185" s="118">
        <f t="shared" si="61"/>
        <v>0.64820228855246265</v>
      </c>
      <c r="AA185" s="118">
        <f t="shared" si="61"/>
        <v>0.13572832731272205</v>
      </c>
      <c r="AB185" s="118">
        <f t="shared" si="61"/>
        <v>1.2787763562325723E-2</v>
      </c>
      <c r="AC185" s="118">
        <f t="shared" si="61"/>
        <v>5.3967860206526302E-4</v>
      </c>
      <c r="AD185" s="118">
        <f t="shared" ref="AD185:AH185" si="62">AD184/$AI184</f>
        <v>1.0067431073199834E-4</v>
      </c>
      <c r="AE185" s="118">
        <f t="shared" si="62"/>
        <v>6.1339406812871905E-8</v>
      </c>
      <c r="AF185" s="118">
        <f t="shared" si="62"/>
        <v>3.3134468880670989E-5</v>
      </c>
      <c r="AG185" s="118">
        <f t="shared" si="62"/>
        <v>1.423772927097234E-5</v>
      </c>
      <c r="AH185" s="118">
        <f t="shared" si="62"/>
        <v>3.8475660908314789E-4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1540.9717909495675</v>
      </c>
      <c r="C189" s="39">
        <v>0</v>
      </c>
      <c r="D189" s="39">
        <v>0.10500824681689196</v>
      </c>
      <c r="E189" s="39">
        <v>0</v>
      </c>
      <c r="F189" s="235"/>
      <c r="G189" s="39">
        <v>0</v>
      </c>
      <c r="H189" s="40">
        <v>0</v>
      </c>
      <c r="I189" s="41">
        <f>SUM(B189:H189)</f>
        <v>1541.0767991963844</v>
      </c>
      <c r="J189" s="1"/>
      <c r="K189" s="88" t="s">
        <v>7</v>
      </c>
      <c r="L189" s="39">
        <v>1540.9717909495675</v>
      </c>
      <c r="M189" s="39">
        <v>0</v>
      </c>
      <c r="N189" s="39">
        <v>0.10500824681689196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1541.0767991963844</v>
      </c>
      <c r="U189" s="91" t="s">
        <v>7</v>
      </c>
      <c r="V189" s="92">
        <v>1540.9717909495675</v>
      </c>
      <c r="W189" s="92">
        <v>0</v>
      </c>
      <c r="X189" s="92">
        <v>0</v>
      </c>
      <c r="Y189" s="92">
        <v>0</v>
      </c>
      <c r="Z189" s="92">
        <v>0.10500824681689196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1541.0767991963844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1571.089174532987</v>
      </c>
      <c r="E190" s="46">
        <v>0</v>
      </c>
      <c r="F190" s="236"/>
      <c r="G190" s="46">
        <v>0</v>
      </c>
      <c r="H190" s="47">
        <v>0</v>
      </c>
      <c r="I190" s="48">
        <f t="shared" ref="I190:I210" si="63">SUM(B190:H190)</f>
        <v>1571.089174532987</v>
      </c>
      <c r="J190" s="1"/>
      <c r="K190" s="49" t="s">
        <v>8</v>
      </c>
      <c r="L190" s="50">
        <v>0</v>
      </c>
      <c r="M190" s="50">
        <v>0</v>
      </c>
      <c r="N190" s="50">
        <v>1571.089174532987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4">SUM(L190:R190)</f>
        <v>1571.089174532987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1571.089174532987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5">SUM(V190:AC190)</f>
        <v>1571.089174532987</v>
      </c>
      <c r="AJ190" t="str">
        <f t="shared" ref="AJ190:AJ210" si="66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3.737232797933649</v>
      </c>
      <c r="E191" s="43">
        <v>0</v>
      </c>
      <c r="F191" s="236"/>
      <c r="G191" s="43">
        <v>0</v>
      </c>
      <c r="H191" s="53">
        <v>0</v>
      </c>
      <c r="I191" s="41">
        <f t="shared" si="63"/>
        <v>3.737232797933649</v>
      </c>
      <c r="J191" s="1"/>
      <c r="K191" s="54" t="s">
        <v>10</v>
      </c>
      <c r="L191" s="43">
        <v>0</v>
      </c>
      <c r="M191" s="43">
        <v>0</v>
      </c>
      <c r="N191" s="43">
        <v>3.737232797933649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4"/>
        <v>3.737232797933649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3.737232797933649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5"/>
        <v>3.737232797933649</v>
      </c>
      <c r="AJ191" t="str">
        <f t="shared" si="66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1499.229478625</v>
      </c>
      <c r="E192" s="46">
        <v>0</v>
      </c>
      <c r="F192" s="236"/>
      <c r="G192" s="46">
        <v>0</v>
      </c>
      <c r="H192" s="47">
        <v>0</v>
      </c>
      <c r="I192" s="48">
        <f t="shared" si="63"/>
        <v>1499.229478625</v>
      </c>
      <c r="J192" s="1"/>
      <c r="K192" s="49" t="s">
        <v>58</v>
      </c>
      <c r="L192" s="50">
        <v>0</v>
      </c>
      <c r="M192" s="50">
        <v>0</v>
      </c>
      <c r="N192" s="50">
        <v>1499.229478625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4"/>
        <v>1499.229478625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1499.1464676358023</v>
      </c>
      <c r="AA192" s="97">
        <v>0</v>
      </c>
      <c r="AB192" s="97">
        <v>0</v>
      </c>
      <c r="AC192" s="98">
        <v>8.3010989197598181E-2</v>
      </c>
      <c r="AD192" s="97">
        <v>0</v>
      </c>
      <c r="AE192" s="97">
        <v>0</v>
      </c>
      <c r="AF192" s="97">
        <v>0</v>
      </c>
      <c r="AG192" s="97">
        <v>8.3010989197598181E-2</v>
      </c>
      <c r="AH192" s="97">
        <v>0</v>
      </c>
      <c r="AI192" s="99">
        <f t="shared" si="65"/>
        <v>1499.229478625</v>
      </c>
      <c r="AJ192" t="str">
        <f t="shared" si="66"/>
        <v/>
      </c>
      <c r="AS192"/>
      <c r="BH192"/>
    </row>
    <row r="193" spans="1:60" ht="15">
      <c r="A193" s="26" t="s">
        <v>16</v>
      </c>
      <c r="B193" s="43">
        <v>182.9402964908588</v>
      </c>
      <c r="C193" s="43">
        <v>0</v>
      </c>
      <c r="D193" s="43">
        <v>1416.6328958286854</v>
      </c>
      <c r="E193" s="43">
        <v>0</v>
      </c>
      <c r="F193" s="236"/>
      <c r="G193" s="43">
        <v>0</v>
      </c>
      <c r="H193" s="53">
        <v>0</v>
      </c>
      <c r="I193" s="41">
        <f t="shared" si="63"/>
        <v>1599.5731923195442</v>
      </c>
      <c r="J193" s="1"/>
      <c r="K193" s="54" t="s">
        <v>16</v>
      </c>
      <c r="L193" s="43">
        <v>182.9402964908588</v>
      </c>
      <c r="M193" s="43">
        <v>0</v>
      </c>
      <c r="N193" s="43">
        <v>1416.6328958286854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4"/>
        <v>1599.5731923195442</v>
      </c>
      <c r="U193" s="100" t="s">
        <v>16</v>
      </c>
      <c r="V193" s="92">
        <v>182.9402964908588</v>
      </c>
      <c r="W193" s="92">
        <v>0</v>
      </c>
      <c r="X193" s="92">
        <v>0</v>
      </c>
      <c r="Y193" s="92">
        <v>0</v>
      </c>
      <c r="Z193" s="92">
        <v>1416.6328958286854</v>
      </c>
      <c r="AA193" s="92">
        <v>0</v>
      </c>
      <c r="AB193" s="92">
        <v>0</v>
      </c>
      <c r="AC193" s="93">
        <v>0</v>
      </c>
      <c r="AD193" s="94">
        <v>0</v>
      </c>
      <c r="AE193" s="94">
        <v>0</v>
      </c>
      <c r="AF193" s="94">
        <v>0</v>
      </c>
      <c r="AG193" s="94">
        <v>0</v>
      </c>
      <c r="AH193" s="94">
        <v>0</v>
      </c>
      <c r="AI193" s="95">
        <f t="shared" si="65"/>
        <v>1599.5731923195442</v>
      </c>
      <c r="AJ193" t="str">
        <f t="shared" si="66"/>
        <v/>
      </c>
      <c r="AS193"/>
      <c r="BH193"/>
    </row>
    <row r="194" spans="1:60" ht="15">
      <c r="A194" s="25" t="s">
        <v>15</v>
      </c>
      <c r="B194" s="46">
        <v>101.48780332071524</v>
      </c>
      <c r="C194" s="46">
        <v>9.1674654541348346</v>
      </c>
      <c r="D194" s="46">
        <v>111.74322705398845</v>
      </c>
      <c r="E194" s="46">
        <v>22.568710658292002</v>
      </c>
      <c r="F194" s="236"/>
      <c r="G194" s="46">
        <v>0</v>
      </c>
      <c r="H194" s="47">
        <v>0</v>
      </c>
      <c r="I194" s="48">
        <f t="shared" si="63"/>
        <v>244.96720648713051</v>
      </c>
      <c r="J194" s="1"/>
      <c r="K194" s="49" t="s">
        <v>15</v>
      </c>
      <c r="L194" s="50">
        <v>101.48780332071524</v>
      </c>
      <c r="M194" s="50">
        <v>9.1674654541348346</v>
      </c>
      <c r="N194" s="50">
        <v>111.74322705398845</v>
      </c>
      <c r="O194" s="50">
        <v>22.568710658292002</v>
      </c>
      <c r="P194" s="50">
        <v>0</v>
      </c>
      <c r="Q194" s="50">
        <v>0</v>
      </c>
      <c r="R194" s="51">
        <v>0</v>
      </c>
      <c r="S194" s="52">
        <f t="shared" si="64"/>
        <v>244.96720648713051</v>
      </c>
      <c r="U194" s="96" t="s">
        <v>59</v>
      </c>
      <c r="V194" s="97">
        <v>72.205536999600653</v>
      </c>
      <c r="W194" s="97">
        <v>0</v>
      </c>
      <c r="X194" s="97">
        <v>0</v>
      </c>
      <c r="Y194" s="97">
        <v>9.1674654541348346</v>
      </c>
      <c r="Z194" s="97">
        <v>103.5702990693848</v>
      </c>
      <c r="AA194" s="97">
        <v>15.429010527312647</v>
      </c>
      <c r="AB194" s="97">
        <v>0</v>
      </c>
      <c r="AC194" s="98">
        <v>44.594894436697572</v>
      </c>
      <c r="AD194" s="97">
        <v>29.282266321114584</v>
      </c>
      <c r="AE194" s="97">
        <v>0</v>
      </c>
      <c r="AF194" s="97">
        <v>0</v>
      </c>
      <c r="AG194" s="97">
        <v>8.1729279846036409</v>
      </c>
      <c r="AH194" s="97">
        <v>7.139700130979354</v>
      </c>
      <c r="AI194" s="99">
        <f t="shared" si="65"/>
        <v>244.96720648713051</v>
      </c>
      <c r="AJ194" t="str">
        <f t="shared" si="66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0.22059229684683257</v>
      </c>
      <c r="E195" s="43">
        <v>36.731586033792368</v>
      </c>
      <c r="F195" s="236"/>
      <c r="G195" s="43">
        <v>0</v>
      </c>
      <c r="H195" s="53">
        <v>0</v>
      </c>
      <c r="I195" s="41">
        <f t="shared" si="63"/>
        <v>36.9521783306392</v>
      </c>
      <c r="J195" s="1"/>
      <c r="K195" s="54" t="s">
        <v>60</v>
      </c>
      <c r="L195" s="43">
        <v>0</v>
      </c>
      <c r="M195" s="43">
        <v>0</v>
      </c>
      <c r="N195" s="43">
        <v>0.22059229684683257</v>
      </c>
      <c r="O195" s="43">
        <v>36.731586033792368</v>
      </c>
      <c r="P195" s="43">
        <v>5587.5516073975969</v>
      </c>
      <c r="Q195" s="43">
        <v>0</v>
      </c>
      <c r="R195" s="44">
        <v>0</v>
      </c>
      <c r="S195" s="45">
        <f t="shared" si="64"/>
        <v>5624.5037857282359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5.4425026420786633</v>
      </c>
      <c r="AB195" s="92">
        <v>5587.5516073975969</v>
      </c>
      <c r="AC195" s="93">
        <v>31.509675688560538</v>
      </c>
      <c r="AD195" s="92">
        <v>0</v>
      </c>
      <c r="AE195" s="92">
        <v>2.6955797009018063</v>
      </c>
      <c r="AF195" s="92">
        <v>0</v>
      </c>
      <c r="AG195" s="92">
        <v>0.22059229684683257</v>
      </c>
      <c r="AH195" s="92">
        <v>28.593503690811897</v>
      </c>
      <c r="AI195" s="95">
        <f t="shared" si="65"/>
        <v>5624.5037857282359</v>
      </c>
      <c r="AJ195" t="str">
        <f t="shared" si="66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/>
      <c r="G196" s="46">
        <v>0</v>
      </c>
      <c r="H196" s="47">
        <v>0</v>
      </c>
      <c r="I196" s="48">
        <f t="shared" si="63"/>
        <v>0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0</v>
      </c>
      <c r="P196" s="50">
        <v>29.221528709666195</v>
      </c>
      <c r="Q196" s="50">
        <v>0</v>
      </c>
      <c r="R196" s="51">
        <v>0</v>
      </c>
      <c r="S196" s="52">
        <f t="shared" si="64"/>
        <v>29.221528709666195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29.221528709666195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5"/>
        <v>29.221528709666195</v>
      </c>
      <c r="AJ196" t="str">
        <f t="shared" si="66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0.99728000000000216</v>
      </c>
      <c r="E197" s="43">
        <v>0</v>
      </c>
      <c r="F197" s="236"/>
      <c r="G197" s="43">
        <v>0</v>
      </c>
      <c r="H197" s="53">
        <v>0</v>
      </c>
      <c r="I197" s="41">
        <f t="shared" si="63"/>
        <v>0.99728000000000216</v>
      </c>
      <c r="J197" s="1"/>
      <c r="K197" s="54" t="s">
        <v>61</v>
      </c>
      <c r="L197" s="43">
        <v>0</v>
      </c>
      <c r="M197" s="43">
        <v>0</v>
      </c>
      <c r="N197" s="43">
        <v>0.99728000000000216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4"/>
        <v>0.99728000000000216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0.99728000000000216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5"/>
        <v>0.99728000000000216</v>
      </c>
      <c r="AJ197" t="str">
        <f t="shared" si="66"/>
        <v/>
      </c>
      <c r="AS197"/>
      <c r="BH197"/>
    </row>
    <row r="198" spans="1:60" ht="15">
      <c r="A198" s="25" t="s">
        <v>17</v>
      </c>
      <c r="B198" s="46">
        <v>358.72244304982098</v>
      </c>
      <c r="C198" s="46">
        <v>0</v>
      </c>
      <c r="D198" s="46">
        <v>74.876058815008136</v>
      </c>
      <c r="E198" s="46">
        <v>3.0524556611578846</v>
      </c>
      <c r="F198" s="236"/>
      <c r="G198" s="46">
        <v>0</v>
      </c>
      <c r="H198" s="47">
        <v>0</v>
      </c>
      <c r="I198" s="48">
        <f t="shared" si="63"/>
        <v>436.650957525987</v>
      </c>
      <c r="J198" s="1"/>
      <c r="K198" s="49" t="s">
        <v>17</v>
      </c>
      <c r="L198" s="50">
        <v>358.72244304982098</v>
      </c>
      <c r="M198" s="50">
        <v>0</v>
      </c>
      <c r="N198" s="50">
        <v>74.876058815008136</v>
      </c>
      <c r="O198" s="50">
        <v>3.0524556611578846</v>
      </c>
      <c r="P198" s="50">
        <v>0.12664254634461708</v>
      </c>
      <c r="Q198" s="50">
        <v>0</v>
      </c>
      <c r="R198" s="51">
        <v>0</v>
      </c>
      <c r="S198" s="52">
        <f t="shared" si="64"/>
        <v>436.77760007233161</v>
      </c>
      <c r="U198" s="96" t="s">
        <v>17</v>
      </c>
      <c r="V198" s="97">
        <v>358.72244304982098</v>
      </c>
      <c r="W198" s="97">
        <v>0</v>
      </c>
      <c r="X198" s="97">
        <v>0</v>
      </c>
      <c r="Y198" s="97">
        <v>0</v>
      </c>
      <c r="Z198" s="97">
        <v>67.265308560414951</v>
      </c>
      <c r="AA198" s="97">
        <v>0.52518083713279773</v>
      </c>
      <c r="AB198" s="97">
        <v>0.12664254634461708</v>
      </c>
      <c r="AC198" s="98">
        <v>10.138025078618277</v>
      </c>
      <c r="AD198" s="97">
        <v>0</v>
      </c>
      <c r="AE198" s="97">
        <v>0</v>
      </c>
      <c r="AF198" s="97">
        <v>0</v>
      </c>
      <c r="AG198" s="97">
        <v>7.6107502545931904</v>
      </c>
      <c r="AH198" s="97">
        <v>2.5272748240250866</v>
      </c>
      <c r="AI198" s="99">
        <f t="shared" si="65"/>
        <v>436.77760007233161</v>
      </c>
      <c r="AJ198" t="str">
        <f t="shared" si="66"/>
        <v/>
      </c>
      <c r="AS198"/>
      <c r="BH198"/>
    </row>
    <row r="199" spans="1:60" ht="15">
      <c r="A199" s="26" t="s">
        <v>19</v>
      </c>
      <c r="B199" s="43">
        <v>625.14901327311679</v>
      </c>
      <c r="C199" s="43">
        <v>505.57178839758365</v>
      </c>
      <c r="D199" s="43">
        <v>12364.071544076702</v>
      </c>
      <c r="E199" s="43">
        <v>0</v>
      </c>
      <c r="F199" s="236"/>
      <c r="G199" s="43">
        <v>0</v>
      </c>
      <c r="H199" s="53">
        <v>0</v>
      </c>
      <c r="I199" s="41">
        <f t="shared" si="63"/>
        <v>13494.792345747403</v>
      </c>
      <c r="J199" s="1"/>
      <c r="K199" s="54" t="s">
        <v>19</v>
      </c>
      <c r="L199" s="43">
        <v>625.14901327311679</v>
      </c>
      <c r="M199" s="43">
        <v>505.57178839758365</v>
      </c>
      <c r="N199" s="43">
        <v>12364.071544076702</v>
      </c>
      <c r="O199" s="43">
        <v>0</v>
      </c>
      <c r="P199" s="43">
        <v>89.238618947368394</v>
      </c>
      <c r="Q199" s="43">
        <v>0</v>
      </c>
      <c r="R199" s="44">
        <v>0</v>
      </c>
      <c r="S199" s="45">
        <f t="shared" si="64"/>
        <v>13584.030964694772</v>
      </c>
      <c r="U199" s="100" t="s">
        <v>89</v>
      </c>
      <c r="V199" s="92">
        <v>607.53483309655064</v>
      </c>
      <c r="W199" s="92">
        <v>0</v>
      </c>
      <c r="X199" s="92">
        <v>0</v>
      </c>
      <c r="Y199" s="92">
        <v>505.57178839758365</v>
      </c>
      <c r="Z199" s="92">
        <v>10044.976940306651</v>
      </c>
      <c r="AA199" s="92">
        <v>0</v>
      </c>
      <c r="AB199" s="92">
        <v>89.238618947368394</v>
      </c>
      <c r="AC199" s="93">
        <v>2336.7087839466162</v>
      </c>
      <c r="AD199" s="92">
        <v>17.614180176566272</v>
      </c>
      <c r="AE199" s="92">
        <v>0</v>
      </c>
      <c r="AF199" s="92">
        <v>0</v>
      </c>
      <c r="AG199" s="92">
        <v>2319.0946037700496</v>
      </c>
      <c r="AH199" s="92">
        <v>0</v>
      </c>
      <c r="AI199" s="95">
        <f t="shared" si="65"/>
        <v>13584.030964694772</v>
      </c>
      <c r="AJ199" t="str">
        <f t="shared" si="66"/>
        <v/>
      </c>
      <c r="AS199"/>
      <c r="BH199"/>
    </row>
    <row r="200" spans="1:60" ht="15">
      <c r="A200" s="25" t="s">
        <v>27</v>
      </c>
      <c r="B200" s="46">
        <v>159.70475942517314</v>
      </c>
      <c r="C200" s="46">
        <v>76.477304248452498</v>
      </c>
      <c r="D200" s="46">
        <v>2291.1095137970269</v>
      </c>
      <c r="E200" s="46">
        <v>4163.4085974693571</v>
      </c>
      <c r="F200" s="236"/>
      <c r="G200" s="46">
        <v>61.687143635834254</v>
      </c>
      <c r="H200" s="47">
        <v>0</v>
      </c>
      <c r="I200" s="48">
        <f t="shared" si="63"/>
        <v>6752.3873185758439</v>
      </c>
      <c r="J200" s="1"/>
      <c r="K200" s="49" t="s">
        <v>27</v>
      </c>
      <c r="L200" s="50">
        <v>159.70475942517314</v>
      </c>
      <c r="M200" s="50">
        <v>76.477304248452498</v>
      </c>
      <c r="N200" s="50">
        <v>2291.1095137970269</v>
      </c>
      <c r="O200" s="50">
        <v>4163.4085974693571</v>
      </c>
      <c r="P200" s="50">
        <v>0</v>
      </c>
      <c r="Q200" s="50">
        <v>61.687143635834254</v>
      </c>
      <c r="R200" s="51">
        <v>0</v>
      </c>
      <c r="S200" s="52">
        <f t="shared" si="64"/>
        <v>6752.3873185758439</v>
      </c>
      <c r="U200" s="96" t="s">
        <v>27</v>
      </c>
      <c r="V200" s="97">
        <v>14.592047026213585</v>
      </c>
      <c r="W200" s="97">
        <v>130.61500902551671</v>
      </c>
      <c r="X200" s="97">
        <v>61.687143635834254</v>
      </c>
      <c r="Y200" s="97">
        <v>76.477304248452498</v>
      </c>
      <c r="Z200" s="97">
        <v>2287.8222854223563</v>
      </c>
      <c r="AA200" s="97">
        <v>4137.7773759860511</v>
      </c>
      <c r="AB200" s="97">
        <v>0</v>
      </c>
      <c r="AC200" s="98">
        <v>43.416153231419486</v>
      </c>
      <c r="AD200" s="97">
        <v>14.497703373442823</v>
      </c>
      <c r="AE200" s="97">
        <v>19.228681613197278</v>
      </c>
      <c r="AF200" s="97">
        <v>0</v>
      </c>
      <c r="AG200" s="97">
        <v>3.2872283746707902</v>
      </c>
      <c r="AH200" s="97">
        <v>6.4025398701085932</v>
      </c>
      <c r="AI200" s="99">
        <f t="shared" si="65"/>
        <v>6752.3873185758439</v>
      </c>
      <c r="AJ200" t="str">
        <f t="shared" si="66"/>
        <v/>
      </c>
      <c r="AS200"/>
      <c r="BH200"/>
    </row>
    <row r="201" spans="1:60" ht="15">
      <c r="A201" s="26" t="s">
        <v>26</v>
      </c>
      <c r="B201" s="43">
        <v>21.373563985670547</v>
      </c>
      <c r="C201" s="43">
        <v>0.23875517846363259</v>
      </c>
      <c r="D201" s="43">
        <v>2.1701910235502155</v>
      </c>
      <c r="E201" s="43">
        <v>0</v>
      </c>
      <c r="F201" s="236"/>
      <c r="G201" s="43">
        <v>0</v>
      </c>
      <c r="H201" s="53">
        <v>0</v>
      </c>
      <c r="I201" s="41">
        <f t="shared" si="63"/>
        <v>23.782510187684395</v>
      </c>
      <c r="J201" s="1"/>
      <c r="K201" s="54" t="s">
        <v>26</v>
      </c>
      <c r="L201" s="43">
        <v>21.373563985670547</v>
      </c>
      <c r="M201" s="43">
        <v>0.23875517846363259</v>
      </c>
      <c r="N201" s="43">
        <v>2.1701910235502155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4"/>
        <v>23.782510187684395</v>
      </c>
      <c r="U201" s="100" t="s">
        <v>26</v>
      </c>
      <c r="V201" s="92">
        <v>21.373427214335436</v>
      </c>
      <c r="W201" s="92">
        <v>0</v>
      </c>
      <c r="X201" s="92">
        <v>0</v>
      </c>
      <c r="Y201" s="92">
        <v>0.23875517846363259</v>
      </c>
      <c r="Z201" s="92">
        <v>0</v>
      </c>
      <c r="AA201" s="92">
        <v>0</v>
      </c>
      <c r="AB201" s="92">
        <v>0</v>
      </c>
      <c r="AC201" s="93">
        <v>2.1703277948853255</v>
      </c>
      <c r="AD201" s="92">
        <v>1.3677133510992651E-4</v>
      </c>
      <c r="AE201" s="92">
        <v>0</v>
      </c>
      <c r="AF201" s="92">
        <v>0</v>
      </c>
      <c r="AG201" s="92">
        <v>2.1701910235502155</v>
      </c>
      <c r="AH201" s="92">
        <v>0</v>
      </c>
      <c r="AI201" s="95">
        <f t="shared" si="65"/>
        <v>23.782510187684395</v>
      </c>
      <c r="AJ201" t="str">
        <f t="shared" si="66"/>
        <v/>
      </c>
      <c r="AS201"/>
      <c r="BH201"/>
    </row>
    <row r="202" spans="1:60" ht="15">
      <c r="A202" s="25" t="s">
        <v>23</v>
      </c>
      <c r="B202" s="46">
        <v>0.13350278539892707</v>
      </c>
      <c r="C202" s="46">
        <v>0.22640420822807733</v>
      </c>
      <c r="D202" s="46">
        <v>0.41289521257400125</v>
      </c>
      <c r="E202" s="46">
        <v>0</v>
      </c>
      <c r="F202" s="236"/>
      <c r="G202" s="46">
        <v>0</v>
      </c>
      <c r="H202" s="47">
        <v>0</v>
      </c>
      <c r="I202" s="48">
        <f t="shared" si="63"/>
        <v>0.77280220620100559</v>
      </c>
      <c r="J202" s="1"/>
      <c r="K202" s="49" t="s">
        <v>23</v>
      </c>
      <c r="L202" s="50">
        <v>0.13350278539892707</v>
      </c>
      <c r="M202" s="50">
        <v>0.22640420822807733</v>
      </c>
      <c r="N202" s="50">
        <v>0.41289521257400125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4"/>
        <v>0.77280220620100559</v>
      </c>
      <c r="U202" s="96" t="s">
        <v>62</v>
      </c>
      <c r="V202" s="97">
        <v>0.13350278539892707</v>
      </c>
      <c r="W202" s="97">
        <v>0</v>
      </c>
      <c r="X202" s="97">
        <v>0</v>
      </c>
      <c r="Y202" s="97">
        <v>0.22640420822807733</v>
      </c>
      <c r="Z202" s="97">
        <v>0.41289521257400125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5"/>
        <v>0.77280220620100559</v>
      </c>
      <c r="AJ202" t="str">
        <f t="shared" si="66"/>
        <v/>
      </c>
      <c r="AS202"/>
      <c r="BH202"/>
    </row>
    <row r="203" spans="1:60" ht="15">
      <c r="A203" s="26" t="s">
        <v>24</v>
      </c>
      <c r="B203" s="43">
        <v>227.62377383461913</v>
      </c>
      <c r="C203" s="43">
        <v>0</v>
      </c>
      <c r="D203" s="43">
        <v>3242.7165917816874</v>
      </c>
      <c r="E203" s="43">
        <v>0</v>
      </c>
      <c r="F203" s="236"/>
      <c r="G203" s="43">
        <v>0</v>
      </c>
      <c r="H203" s="53">
        <v>0</v>
      </c>
      <c r="I203" s="41">
        <f t="shared" si="63"/>
        <v>3470.3403656163064</v>
      </c>
      <c r="J203" s="1"/>
      <c r="K203" s="54" t="s">
        <v>24</v>
      </c>
      <c r="L203" s="43">
        <v>227.62377383461913</v>
      </c>
      <c r="M203" s="43">
        <v>0</v>
      </c>
      <c r="N203" s="43">
        <v>3242.7165917816874</v>
      </c>
      <c r="O203" s="43">
        <v>0</v>
      </c>
      <c r="P203" s="43">
        <v>323.05655829338752</v>
      </c>
      <c r="Q203" s="43">
        <v>0</v>
      </c>
      <c r="R203" s="44">
        <v>0</v>
      </c>
      <c r="S203" s="45">
        <f t="shared" si="64"/>
        <v>3793.3969239096941</v>
      </c>
      <c r="U203" s="100" t="s">
        <v>24</v>
      </c>
      <c r="V203" s="92">
        <v>227.62377383461913</v>
      </c>
      <c r="W203" s="92">
        <v>0</v>
      </c>
      <c r="X203" s="92">
        <v>0</v>
      </c>
      <c r="Y203" s="92">
        <v>0</v>
      </c>
      <c r="Z203" s="92">
        <v>3242.7165917816874</v>
      </c>
      <c r="AA203" s="92">
        <v>0</v>
      </c>
      <c r="AB203" s="92">
        <v>323.05655829338752</v>
      </c>
      <c r="AC203" s="93">
        <v>0</v>
      </c>
      <c r="AD203" s="92">
        <v>0</v>
      </c>
      <c r="AE203" s="92">
        <v>0</v>
      </c>
      <c r="AF203" s="92">
        <v>0</v>
      </c>
      <c r="AG203" s="92">
        <v>0</v>
      </c>
      <c r="AH203" s="92">
        <v>0</v>
      </c>
      <c r="AI203" s="95">
        <f t="shared" si="65"/>
        <v>3793.3969239096941</v>
      </c>
      <c r="AJ203" t="str">
        <f t="shared" si="66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5289.5828922688152</v>
      </c>
      <c r="E204" s="46">
        <v>0</v>
      </c>
      <c r="F204" s="236"/>
      <c r="G204" s="46">
        <v>0</v>
      </c>
      <c r="H204" s="47">
        <v>0</v>
      </c>
      <c r="I204" s="48">
        <f t="shared" si="63"/>
        <v>5289.5828922688152</v>
      </c>
      <c r="J204" s="1"/>
      <c r="K204" s="49" t="s">
        <v>22</v>
      </c>
      <c r="L204" s="50">
        <v>0</v>
      </c>
      <c r="M204" s="50">
        <v>0</v>
      </c>
      <c r="N204" s="50">
        <v>5289.5828922688152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4"/>
        <v>5289.5828922688152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5289.5828922688152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5"/>
        <v>5289.5828922688152</v>
      </c>
      <c r="AJ204" t="str">
        <f t="shared" si="66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3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4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5"/>
        <v>0</v>
      </c>
      <c r="AJ205" t="str">
        <f t="shared" si="66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3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4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5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3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4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5"/>
        <v>0</v>
      </c>
      <c r="AJ207" t="str">
        <f t="shared" si="66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3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4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5"/>
        <v>0</v>
      </c>
      <c r="AJ208" t="str">
        <f t="shared" si="66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3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4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5"/>
        <v>0</v>
      </c>
      <c r="AJ209" t="str">
        <f t="shared" si="66"/>
        <v/>
      </c>
      <c r="AS209"/>
      <c r="BH209"/>
    </row>
    <row r="210" spans="1:60" ht="15">
      <c r="A210" s="31" t="s">
        <v>28</v>
      </c>
      <c r="B210" s="75">
        <f>SUM(B189:B205)</f>
        <v>3218.1069471149408</v>
      </c>
      <c r="C210" s="75">
        <f t="shared" ref="C210:H210" si="67">SUM(C189:C205)</f>
        <v>591.68171748686268</v>
      </c>
      <c r="D210" s="75">
        <f t="shared" si="67"/>
        <v>27868.694576357622</v>
      </c>
      <c r="E210" s="75">
        <f t="shared" si="67"/>
        <v>4225.7613498225992</v>
      </c>
      <c r="F210" s="75">
        <f t="shared" si="67"/>
        <v>0</v>
      </c>
      <c r="G210" s="75">
        <f t="shared" si="67"/>
        <v>61.687143635834254</v>
      </c>
      <c r="H210" s="76">
        <f t="shared" si="67"/>
        <v>0</v>
      </c>
      <c r="I210" s="41">
        <f t="shared" si="63"/>
        <v>35965.931734417856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3218.1069471149408</v>
      </c>
      <c r="M210" s="75">
        <f t="shared" ref="M210:R210" si="68">SUM(M189:M205)</f>
        <v>591.68171748686268</v>
      </c>
      <c r="N210" s="75">
        <f t="shared" si="68"/>
        <v>27868.694576357622</v>
      </c>
      <c r="O210" s="75">
        <f t="shared" si="68"/>
        <v>4225.7613498225992</v>
      </c>
      <c r="P210" s="75">
        <f t="shared" si="68"/>
        <v>6029.1949558943634</v>
      </c>
      <c r="Q210" s="75">
        <f t="shared" si="68"/>
        <v>61.687143635834254</v>
      </c>
      <c r="R210" s="76">
        <f t="shared" si="68"/>
        <v>0</v>
      </c>
      <c r="S210" s="78">
        <f t="shared" si="64"/>
        <v>41995.126690312216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3026.0976514469658</v>
      </c>
      <c r="W210" s="111">
        <f t="shared" ref="W210:AH210" si="69">SUM(W189:W205)</f>
        <v>130.61500902551671</v>
      </c>
      <c r="X210" s="111">
        <f t="shared" si="69"/>
        <v>61.687143635834254</v>
      </c>
      <c r="Y210" s="111">
        <f t="shared" si="69"/>
        <v>591.68171748686268</v>
      </c>
      <c r="Z210" s="111">
        <f t="shared" si="69"/>
        <v>25528.05527166411</v>
      </c>
      <c r="AA210" s="111">
        <f t="shared" si="69"/>
        <v>4159.1740699925749</v>
      </c>
      <c r="AB210" s="111">
        <f t="shared" si="69"/>
        <v>6029.1949558943634</v>
      </c>
      <c r="AC210" s="111">
        <f t="shared" si="69"/>
        <v>2468.6208711659951</v>
      </c>
      <c r="AD210" s="112">
        <f t="shared" si="69"/>
        <v>61.394286642458788</v>
      </c>
      <c r="AE210" s="112">
        <f t="shared" si="69"/>
        <v>21.924261314099084</v>
      </c>
      <c r="AF210" s="112">
        <f t="shared" si="69"/>
        <v>0</v>
      </c>
      <c r="AG210" s="112">
        <f t="shared" si="69"/>
        <v>2340.6393046935118</v>
      </c>
      <c r="AH210" s="112">
        <f t="shared" si="69"/>
        <v>44.663018515924925</v>
      </c>
      <c r="AI210" s="113">
        <f t="shared" si="65"/>
        <v>41995.126690312223</v>
      </c>
      <c r="AJ210" t="str">
        <f t="shared" si="66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8.947653492973047E-2</v>
      </c>
      <c r="C211" s="114">
        <f t="shared" ref="C211:I211" si="70">C210/$I210</f>
        <v>1.6451171677019243E-2</v>
      </c>
      <c r="D211" s="114">
        <f t="shared" si="70"/>
        <v>0.77486368995380361</v>
      </c>
      <c r="E211" s="114">
        <f t="shared" si="70"/>
        <v>0.1174934485508887</v>
      </c>
      <c r="F211" s="114">
        <f t="shared" si="70"/>
        <v>0</v>
      </c>
      <c r="G211" s="114">
        <f t="shared" si="70"/>
        <v>1.7151548885581157E-3</v>
      </c>
      <c r="H211" s="115">
        <f t="shared" si="70"/>
        <v>0</v>
      </c>
      <c r="I211" s="116">
        <f t="shared" si="70"/>
        <v>1</v>
      </c>
      <c r="J211"/>
      <c r="K211" s="81" t="s">
        <v>87</v>
      </c>
      <c r="L211" s="82">
        <f>L210/$S210</f>
        <v>7.6630485504817408E-2</v>
      </c>
      <c r="M211" s="82">
        <f t="shared" ref="M211:S211" si="71">M210/$S210</f>
        <v>1.4089294737700047E-2</v>
      </c>
      <c r="N211" s="82">
        <f t="shared" si="71"/>
        <v>0.66361734736203581</v>
      </c>
      <c r="O211" s="82">
        <f t="shared" si="71"/>
        <v>0.10062504111453087</v>
      </c>
      <c r="P211" s="82">
        <f t="shared" si="71"/>
        <v>0.14356891932618523</v>
      </c>
      <c r="Q211" s="82">
        <f t="shared" si="71"/>
        <v>1.4689119547308034E-3</v>
      </c>
      <c r="R211" s="83">
        <f t="shared" si="71"/>
        <v>0</v>
      </c>
      <c r="S211" s="84">
        <f t="shared" si="71"/>
        <v>1</v>
      </c>
      <c r="U211" s="117" t="s">
        <v>87</v>
      </c>
      <c r="V211" s="118">
        <f>V210/$I210</f>
        <v>8.413789120750402E-2</v>
      </c>
      <c r="W211" s="118">
        <f t="shared" ref="W211:AC211" si="72">W210/$I210</f>
        <v>3.6316314558458595E-3</v>
      </c>
      <c r="X211" s="118">
        <f t="shared" si="72"/>
        <v>1.7151548885581157E-3</v>
      </c>
      <c r="Y211" s="118">
        <f t="shared" si="72"/>
        <v>1.6451171677019243E-2</v>
      </c>
      <c r="Z211" s="118">
        <f t="shared" si="72"/>
        <v>0.70978434425584069</v>
      </c>
      <c r="AA211" s="118">
        <f t="shared" si="72"/>
        <v>0.11564204983496712</v>
      </c>
      <c r="AB211" s="118">
        <f t="shared" si="72"/>
        <v>0.16763627869884104</v>
      </c>
      <c r="AC211" s="118">
        <f t="shared" si="72"/>
        <v>6.8637756680265033E-2</v>
      </c>
      <c r="AD211" s="118">
        <f t="shared" ref="AD211:AH211" si="73">AD210/$AI210</f>
        <v>1.4619383600198001E-3</v>
      </c>
      <c r="AE211" s="118">
        <f t="shared" si="73"/>
        <v>5.2206679779243884E-4</v>
      </c>
      <c r="AF211" s="118">
        <f t="shared" si="73"/>
        <v>0</v>
      </c>
      <c r="AG211" s="118">
        <f t="shared" si="73"/>
        <v>5.5735974365651086E-2</v>
      </c>
      <c r="AH211" s="118">
        <f t="shared" si="73"/>
        <v>1.0635286052423829E-3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4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5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6">SUM(V216:AC216)</f>
        <v>0</v>
      </c>
      <c r="AJ216" t="str">
        <f t="shared" ref="AJ216:AJ236" si="77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4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5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6"/>
        <v>0</v>
      </c>
      <c r="AJ217" t="str">
        <f t="shared" si="77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4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5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6"/>
        <v>0</v>
      </c>
      <c r="AJ218" t="str">
        <f t="shared" si="77"/>
        <v/>
      </c>
      <c r="AS218"/>
      <c r="BH218"/>
    </row>
    <row r="219" spans="1:60" ht="15">
      <c r="A219" s="26" t="s">
        <v>16</v>
      </c>
      <c r="B219" s="43">
        <v>60.893201738003796</v>
      </c>
      <c r="C219" s="43">
        <v>8.9175655960424738</v>
      </c>
      <c r="D219" s="43">
        <v>2.355962937267519</v>
      </c>
      <c r="E219" s="43">
        <v>0</v>
      </c>
      <c r="F219" s="236"/>
      <c r="G219" s="43">
        <v>0</v>
      </c>
      <c r="H219" s="53">
        <v>0</v>
      </c>
      <c r="I219" s="41">
        <f t="shared" si="74"/>
        <v>72.166730271313796</v>
      </c>
      <c r="J219" s="1"/>
      <c r="K219" s="54" t="s">
        <v>16</v>
      </c>
      <c r="L219" s="43">
        <v>60.893201738003796</v>
      </c>
      <c r="M219" s="43">
        <v>8.9175655960424738</v>
      </c>
      <c r="N219" s="43">
        <v>2.355962937267519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5"/>
        <v>72.166730271313796</v>
      </c>
      <c r="U219" s="100" t="s">
        <v>16</v>
      </c>
      <c r="V219" s="92">
        <v>60.893201738003796</v>
      </c>
      <c r="W219" s="92">
        <v>0</v>
      </c>
      <c r="X219" s="92">
        <v>0</v>
      </c>
      <c r="Y219" s="92">
        <v>8.9175655960424738</v>
      </c>
      <c r="Z219" s="92">
        <v>1.6630326616006017</v>
      </c>
      <c r="AA219" s="92">
        <v>0</v>
      </c>
      <c r="AB219" s="92">
        <v>0</v>
      </c>
      <c r="AC219" s="93">
        <v>0.69293027566691745</v>
      </c>
      <c r="AD219" s="94">
        <v>0</v>
      </c>
      <c r="AE219" s="94">
        <v>0</v>
      </c>
      <c r="AF219" s="94">
        <v>0</v>
      </c>
      <c r="AG219" s="94">
        <v>0.69293027566691745</v>
      </c>
      <c r="AH219" s="94">
        <v>0</v>
      </c>
      <c r="AI219" s="95">
        <f t="shared" si="76"/>
        <v>72.166730271313796</v>
      </c>
      <c r="AJ219" t="str">
        <f t="shared" si="77"/>
        <v/>
      </c>
      <c r="AS219"/>
      <c r="BH219"/>
    </row>
    <row r="220" spans="1:60" ht="15">
      <c r="A220" s="25" t="s">
        <v>15</v>
      </c>
      <c r="B220" s="46">
        <v>46.207271634095747</v>
      </c>
      <c r="C220" s="46">
        <v>0</v>
      </c>
      <c r="D220" s="46">
        <v>3.1719463594437496</v>
      </c>
      <c r="E220" s="46">
        <v>0</v>
      </c>
      <c r="F220" s="236"/>
      <c r="G220" s="46">
        <v>0</v>
      </c>
      <c r="H220" s="47">
        <v>0</v>
      </c>
      <c r="I220" s="48">
        <f t="shared" si="74"/>
        <v>49.379217993539498</v>
      </c>
      <c r="J220" s="1"/>
      <c r="K220" s="49" t="s">
        <v>15</v>
      </c>
      <c r="L220" s="50">
        <v>46.207271634095747</v>
      </c>
      <c r="M220" s="50">
        <v>0</v>
      </c>
      <c r="N220" s="50">
        <v>3.1719463594437496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5"/>
        <v>49.379217993539498</v>
      </c>
      <c r="U220" s="96" t="s">
        <v>59</v>
      </c>
      <c r="V220" s="97">
        <v>46.207271634095747</v>
      </c>
      <c r="W220" s="97">
        <v>0</v>
      </c>
      <c r="X220" s="97">
        <v>0</v>
      </c>
      <c r="Y220" s="97">
        <v>0</v>
      </c>
      <c r="Z220" s="97">
        <v>3.1719463594437496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6"/>
        <v>49.379217993539498</v>
      </c>
      <c r="AJ220" t="str">
        <f t="shared" si="77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1.2955557220988798</v>
      </c>
      <c r="F221" s="236"/>
      <c r="G221" s="43">
        <v>0</v>
      </c>
      <c r="H221" s="53">
        <v>0</v>
      </c>
      <c r="I221" s="41">
        <f t="shared" si="74"/>
        <v>1.2955557220988798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1.2955557220988798</v>
      </c>
      <c r="P221" s="43">
        <v>304.91419424117646</v>
      </c>
      <c r="Q221" s="43">
        <v>0</v>
      </c>
      <c r="R221" s="44">
        <v>0</v>
      </c>
      <c r="S221" s="45">
        <f t="shared" si="75"/>
        <v>306.20974996327533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9.7212688546985133E-3</v>
      </c>
      <c r="AB221" s="92">
        <v>304.91419424117646</v>
      </c>
      <c r="AC221" s="93">
        <v>1.2858344532441812</v>
      </c>
      <c r="AD221" s="92">
        <v>0</v>
      </c>
      <c r="AE221" s="92">
        <v>0</v>
      </c>
      <c r="AF221" s="92">
        <v>0</v>
      </c>
      <c r="AG221" s="92">
        <v>0</v>
      </c>
      <c r="AH221" s="92">
        <v>1.2858344532441812</v>
      </c>
      <c r="AI221" s="95">
        <f t="shared" si="76"/>
        <v>306.20974996327539</v>
      </c>
      <c r="AJ221" t="str">
        <f t="shared" si="77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0.25860343715861733</v>
      </c>
      <c r="F222" s="236"/>
      <c r="G222" s="46">
        <v>0</v>
      </c>
      <c r="H222" s="47">
        <v>0</v>
      </c>
      <c r="I222" s="48">
        <f t="shared" si="74"/>
        <v>0.25860343715861733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0.25860343715861733</v>
      </c>
      <c r="P222" s="50">
        <v>62.814112812373978</v>
      </c>
      <c r="Q222" s="50">
        <v>0</v>
      </c>
      <c r="R222" s="51">
        <v>0</v>
      </c>
      <c r="S222" s="52">
        <f t="shared" si="75"/>
        <v>63.072716249532597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0.25860343715861728</v>
      </c>
      <c r="AB222" s="97">
        <v>62.814112812373978</v>
      </c>
      <c r="AC222" s="98">
        <v>5.9861752368085995E-17</v>
      </c>
      <c r="AD222" s="97">
        <v>0</v>
      </c>
      <c r="AE222" s="97">
        <v>0</v>
      </c>
      <c r="AF222" s="97">
        <v>0</v>
      </c>
      <c r="AG222" s="97">
        <v>0</v>
      </c>
      <c r="AH222" s="97">
        <v>5.9861752368085995E-17</v>
      </c>
      <c r="AI222" s="99">
        <f t="shared" si="76"/>
        <v>63.072716249532597</v>
      </c>
      <c r="AJ222" t="str">
        <f t="shared" si="77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4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5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6"/>
        <v>0</v>
      </c>
      <c r="AJ223" t="str">
        <f t="shared" si="77"/>
        <v/>
      </c>
      <c r="AS223"/>
      <c r="BH223"/>
    </row>
    <row r="224" spans="1:60" ht="15">
      <c r="A224" s="25" t="s">
        <v>17</v>
      </c>
      <c r="B224" s="46">
        <v>1.5145870400810597</v>
      </c>
      <c r="C224" s="46">
        <v>0</v>
      </c>
      <c r="D224" s="46">
        <v>5.9992260777029855</v>
      </c>
      <c r="E224" s="46">
        <v>56.745396030850337</v>
      </c>
      <c r="F224" s="236"/>
      <c r="G224" s="46">
        <v>0</v>
      </c>
      <c r="H224" s="47">
        <v>0</v>
      </c>
      <c r="I224" s="48">
        <f t="shared" si="74"/>
        <v>64.259209148634383</v>
      </c>
      <c r="J224" s="1"/>
      <c r="K224" s="49" t="s">
        <v>17</v>
      </c>
      <c r="L224" s="50">
        <v>1.5145870400810597</v>
      </c>
      <c r="M224" s="50">
        <v>0</v>
      </c>
      <c r="N224" s="50">
        <v>5.9992260777029855</v>
      </c>
      <c r="O224" s="50">
        <v>56.745396030850337</v>
      </c>
      <c r="P224" s="50">
        <v>0</v>
      </c>
      <c r="Q224" s="50">
        <v>0</v>
      </c>
      <c r="R224" s="51">
        <v>0</v>
      </c>
      <c r="S224" s="52">
        <f t="shared" si="75"/>
        <v>64.259209148634383</v>
      </c>
      <c r="U224" s="96" t="s">
        <v>17</v>
      </c>
      <c r="V224" s="97">
        <v>1.5145870400810597</v>
      </c>
      <c r="W224" s="97">
        <v>0</v>
      </c>
      <c r="X224" s="97">
        <v>0</v>
      </c>
      <c r="Y224" s="97">
        <v>0</v>
      </c>
      <c r="Z224" s="97">
        <v>5.9992260777029855</v>
      </c>
      <c r="AA224" s="97">
        <v>0.31706307531201305</v>
      </c>
      <c r="AB224" s="97">
        <v>0</v>
      </c>
      <c r="AC224" s="98">
        <v>56.42833295553833</v>
      </c>
      <c r="AD224" s="97">
        <v>0</v>
      </c>
      <c r="AE224" s="97">
        <v>0</v>
      </c>
      <c r="AF224" s="97">
        <v>0</v>
      </c>
      <c r="AG224" s="97">
        <v>0</v>
      </c>
      <c r="AH224" s="97">
        <v>56.42833295553833</v>
      </c>
      <c r="AI224" s="99">
        <f t="shared" si="76"/>
        <v>64.259209148634383</v>
      </c>
      <c r="AJ224" t="str">
        <f t="shared" si="77"/>
        <v/>
      </c>
      <c r="AS224"/>
      <c r="BH224"/>
    </row>
    <row r="225" spans="1:60" ht="15">
      <c r="A225" s="26" t="s">
        <v>19</v>
      </c>
      <c r="B225" s="43">
        <v>1726.6745723812451</v>
      </c>
      <c r="C225" s="43">
        <v>0.19770918350709779</v>
      </c>
      <c r="D225" s="43">
        <v>67.354468318107564</v>
      </c>
      <c r="E225" s="43">
        <v>56.778150663763107</v>
      </c>
      <c r="F225" s="236"/>
      <c r="G225" s="43">
        <v>0</v>
      </c>
      <c r="H225" s="53">
        <v>0</v>
      </c>
      <c r="I225" s="41">
        <f t="shared" si="74"/>
        <v>1851.004900546623</v>
      </c>
      <c r="J225" s="1"/>
      <c r="K225" s="54" t="s">
        <v>19</v>
      </c>
      <c r="L225" s="43">
        <v>1726.6745723812451</v>
      </c>
      <c r="M225" s="43">
        <v>0.19770918350709779</v>
      </c>
      <c r="N225" s="43">
        <v>67.354468318107564</v>
      </c>
      <c r="O225" s="43">
        <v>56.778150663763107</v>
      </c>
      <c r="P225" s="43">
        <v>0</v>
      </c>
      <c r="Q225" s="43">
        <v>0</v>
      </c>
      <c r="R225" s="44">
        <v>0</v>
      </c>
      <c r="S225" s="45">
        <f t="shared" si="75"/>
        <v>1851.004900546623</v>
      </c>
      <c r="U225" s="100" t="s">
        <v>89</v>
      </c>
      <c r="V225" s="92">
        <v>1715.0399918152987</v>
      </c>
      <c r="W225" s="92">
        <v>0</v>
      </c>
      <c r="X225" s="92">
        <v>0</v>
      </c>
      <c r="Y225" s="92">
        <v>0.19770918350709779</v>
      </c>
      <c r="Z225" s="92">
        <v>38.728273046838204</v>
      </c>
      <c r="AA225" s="92">
        <v>5.4750235432734773E-2</v>
      </c>
      <c r="AB225" s="92">
        <v>0</v>
      </c>
      <c r="AC225" s="93">
        <v>96.984176265546068</v>
      </c>
      <c r="AD225" s="92">
        <v>11.63458056594634</v>
      </c>
      <c r="AE225" s="92">
        <v>0</v>
      </c>
      <c r="AF225" s="92">
        <v>0</v>
      </c>
      <c r="AG225" s="92">
        <v>28.626195271269367</v>
      </c>
      <c r="AH225" s="92">
        <v>56.723400428330372</v>
      </c>
      <c r="AI225" s="95">
        <f t="shared" si="76"/>
        <v>1851.0049005466228</v>
      </c>
      <c r="AJ225" t="str">
        <f t="shared" si="77"/>
        <v/>
      </c>
      <c r="AS225"/>
      <c r="BH225"/>
    </row>
    <row r="226" spans="1:60" ht="15">
      <c r="A226" s="25" t="s">
        <v>27</v>
      </c>
      <c r="B226" s="46">
        <v>163.86037270844542</v>
      </c>
      <c r="C226" s="46">
        <v>0.31332569666453441</v>
      </c>
      <c r="D226" s="46">
        <v>496.02264832718072</v>
      </c>
      <c r="E226" s="46">
        <v>1994.237572099966</v>
      </c>
      <c r="F226" s="236"/>
      <c r="G226" s="46">
        <v>391.10704918273262</v>
      </c>
      <c r="H226" s="47">
        <v>1.934109238669965</v>
      </c>
      <c r="I226" s="48">
        <f t="shared" si="74"/>
        <v>3047.475077253659</v>
      </c>
      <c r="J226" s="1"/>
      <c r="K226" s="49" t="s">
        <v>27</v>
      </c>
      <c r="L226" s="50">
        <v>163.86037270844542</v>
      </c>
      <c r="M226" s="50">
        <v>0.31332569666453441</v>
      </c>
      <c r="N226" s="50">
        <v>496.02264832718072</v>
      </c>
      <c r="O226" s="50">
        <v>1994.237572099966</v>
      </c>
      <c r="P226" s="50">
        <v>0</v>
      </c>
      <c r="Q226" s="50">
        <v>391.10704918273262</v>
      </c>
      <c r="R226" s="51">
        <v>1.934109238669965</v>
      </c>
      <c r="S226" s="52">
        <f t="shared" si="75"/>
        <v>3047.475077253659</v>
      </c>
      <c r="U226" s="96" t="s">
        <v>27</v>
      </c>
      <c r="V226" s="97">
        <v>43.122402456098435</v>
      </c>
      <c r="W226" s="97">
        <v>119.97105826817679</v>
      </c>
      <c r="X226" s="97">
        <v>391.10704918273262</v>
      </c>
      <c r="Y226" s="97">
        <v>0.31332569666453441</v>
      </c>
      <c r="Z226" s="97">
        <v>495.90364544488284</v>
      </c>
      <c r="AA226" s="97">
        <v>1942.4304576954771</v>
      </c>
      <c r="AB226" s="97">
        <v>0</v>
      </c>
      <c r="AC226" s="98">
        <v>54.627138509627073</v>
      </c>
      <c r="AD226" s="97">
        <v>0.76691198417019013</v>
      </c>
      <c r="AE226" s="97">
        <v>21.392853572594838</v>
      </c>
      <c r="AF226" s="97">
        <v>1.934109238669965</v>
      </c>
      <c r="AG226" s="97">
        <v>0.11900288229790457</v>
      </c>
      <c r="AH226" s="97">
        <v>30.414260831894168</v>
      </c>
      <c r="AI226" s="99">
        <f t="shared" si="76"/>
        <v>3047.475077253659</v>
      </c>
      <c r="AJ226" t="str">
        <f t="shared" si="77"/>
        <v/>
      </c>
      <c r="AS226"/>
      <c r="BH226"/>
    </row>
    <row r="227" spans="1:60" ht="15">
      <c r="A227" s="26" t="s">
        <v>26</v>
      </c>
      <c r="B227" s="43">
        <v>932.37845996397186</v>
      </c>
      <c r="C227" s="43">
        <v>0</v>
      </c>
      <c r="D227" s="43">
        <v>2.304828037381526</v>
      </c>
      <c r="E227" s="43">
        <v>0</v>
      </c>
      <c r="F227" s="236"/>
      <c r="G227" s="43">
        <v>0</v>
      </c>
      <c r="H227" s="53">
        <v>0</v>
      </c>
      <c r="I227" s="41">
        <f t="shared" si="74"/>
        <v>934.68328800135339</v>
      </c>
      <c r="J227" s="1"/>
      <c r="K227" s="54" t="s">
        <v>26</v>
      </c>
      <c r="L227" s="43">
        <v>932.37845996397186</v>
      </c>
      <c r="M227" s="43">
        <v>0</v>
      </c>
      <c r="N227" s="43">
        <v>2.304828037381526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5"/>
        <v>934.68328800135339</v>
      </c>
      <c r="U227" s="100" t="s">
        <v>26</v>
      </c>
      <c r="V227" s="92">
        <v>910.60572573971899</v>
      </c>
      <c r="W227" s="92">
        <v>21.772734224252986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2.304828037381526</v>
      </c>
      <c r="AD227" s="92">
        <v>0</v>
      </c>
      <c r="AE227" s="92">
        <v>0</v>
      </c>
      <c r="AF227" s="92">
        <v>0</v>
      </c>
      <c r="AG227" s="92">
        <v>2.304828037381526</v>
      </c>
      <c r="AH227" s="92">
        <v>0</v>
      </c>
      <c r="AI227" s="95">
        <f t="shared" si="76"/>
        <v>934.6832880013535</v>
      </c>
      <c r="AJ227" t="str">
        <f t="shared" si="77"/>
        <v/>
      </c>
      <c r="AS227"/>
      <c r="BH227"/>
    </row>
    <row r="228" spans="1:6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4"/>
        <v>0</v>
      </c>
      <c r="J228" s="1"/>
      <c r="K228" s="49" t="s">
        <v>23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5"/>
        <v>0</v>
      </c>
      <c r="U228" s="96" t="s">
        <v>62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6"/>
        <v>0</v>
      </c>
      <c r="AJ228" t="str">
        <f t="shared" si="77"/>
        <v/>
      </c>
      <c r="AS228"/>
      <c r="BH228"/>
    </row>
    <row r="229" spans="1:60" ht="15">
      <c r="A229" s="26" t="s">
        <v>24</v>
      </c>
      <c r="B229" s="43">
        <v>17.483168272755368</v>
      </c>
      <c r="C229" s="43">
        <v>0</v>
      </c>
      <c r="D229" s="43">
        <v>0</v>
      </c>
      <c r="E229" s="43">
        <v>0</v>
      </c>
      <c r="F229" s="236"/>
      <c r="G229" s="43">
        <v>0</v>
      </c>
      <c r="H229" s="53">
        <v>0</v>
      </c>
      <c r="I229" s="41">
        <f t="shared" si="74"/>
        <v>17.483168272755368</v>
      </c>
      <c r="J229" s="1"/>
      <c r="K229" s="54" t="s">
        <v>24</v>
      </c>
      <c r="L229" s="43">
        <v>17.483168272755368</v>
      </c>
      <c r="M229" s="43">
        <v>0</v>
      </c>
      <c r="N229" s="43">
        <v>0</v>
      </c>
      <c r="O229" s="43">
        <v>0</v>
      </c>
      <c r="P229" s="43">
        <v>17.698922217576115</v>
      </c>
      <c r="Q229" s="43">
        <v>0</v>
      </c>
      <c r="R229" s="44">
        <v>0</v>
      </c>
      <c r="S229" s="45">
        <f t="shared" si="75"/>
        <v>35.182090490331483</v>
      </c>
      <c r="U229" s="100" t="s">
        <v>24</v>
      </c>
      <c r="V229" s="92">
        <v>17.483168272755368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17.698922217576115</v>
      </c>
      <c r="AC229" s="93">
        <v>0</v>
      </c>
      <c r="AD229" s="92">
        <v>0</v>
      </c>
      <c r="AE229" s="92">
        <v>0</v>
      </c>
      <c r="AF229" s="92">
        <v>0</v>
      </c>
      <c r="AG229" s="92">
        <v>0</v>
      </c>
      <c r="AH229" s="92">
        <v>0</v>
      </c>
      <c r="AI229" s="95">
        <f t="shared" si="76"/>
        <v>35.182090490331483</v>
      </c>
      <c r="AJ229" t="str">
        <f t="shared" si="77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4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5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6"/>
        <v>0</v>
      </c>
      <c r="AJ230" t="str">
        <f t="shared" si="77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4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5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6"/>
        <v>0</v>
      </c>
      <c r="AJ231" t="str">
        <f t="shared" si="77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4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5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6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4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5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6"/>
        <v>0</v>
      </c>
      <c r="AJ233" t="str">
        <f t="shared" si="77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4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5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6"/>
        <v>0</v>
      </c>
      <c r="AJ234" t="str">
        <f t="shared" si="77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4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5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6"/>
        <v>0</v>
      </c>
      <c r="AJ235" t="str">
        <f t="shared" si="77"/>
        <v/>
      </c>
      <c r="AS235"/>
      <c r="BH235"/>
    </row>
    <row r="236" spans="1:60" ht="15">
      <c r="A236" s="31" t="s">
        <v>28</v>
      </c>
      <c r="B236" s="75">
        <f>SUM(B215:B231)</f>
        <v>2949.011633738598</v>
      </c>
      <c r="C236" s="75">
        <f t="shared" ref="C236:H236" si="78">SUM(C215:C231)</f>
        <v>9.4286004762141058</v>
      </c>
      <c r="D236" s="75">
        <f t="shared" si="78"/>
        <v>577.20908005708407</v>
      </c>
      <c r="E236" s="75">
        <f t="shared" si="78"/>
        <v>2109.3152779538368</v>
      </c>
      <c r="F236" s="75">
        <f t="shared" si="78"/>
        <v>0</v>
      </c>
      <c r="G236" s="75">
        <f t="shared" si="78"/>
        <v>391.10704918273262</v>
      </c>
      <c r="H236" s="76">
        <f t="shared" si="78"/>
        <v>1.934109238669965</v>
      </c>
      <c r="I236" s="41">
        <f t="shared" si="74"/>
        <v>6038.0057506471358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2949.011633738598</v>
      </c>
      <c r="M236" s="75">
        <f t="shared" ref="M236:R236" si="79">SUM(M215:M231)</f>
        <v>9.4286004762141058</v>
      </c>
      <c r="N236" s="75">
        <f t="shared" si="79"/>
        <v>577.20908005708407</v>
      </c>
      <c r="O236" s="75">
        <f t="shared" si="79"/>
        <v>2109.3152779538368</v>
      </c>
      <c r="P236" s="75">
        <f t="shared" si="79"/>
        <v>385.42722927112658</v>
      </c>
      <c r="Q236" s="75">
        <f t="shared" si="79"/>
        <v>391.10704918273262</v>
      </c>
      <c r="R236" s="76">
        <f t="shared" si="79"/>
        <v>1.934109238669965</v>
      </c>
      <c r="S236" s="78">
        <f t="shared" si="75"/>
        <v>6423.4329799182624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2794.8663486960522</v>
      </c>
      <c r="W236" s="111">
        <f t="shared" ref="W236:AH236" si="80">SUM(W215:W231)</f>
        <v>141.74379249242978</v>
      </c>
      <c r="X236" s="111">
        <f t="shared" si="80"/>
        <v>391.10704918273262</v>
      </c>
      <c r="Y236" s="111">
        <f t="shared" si="80"/>
        <v>9.4286004762141058</v>
      </c>
      <c r="Z236" s="111">
        <f t="shared" si="80"/>
        <v>545.46612359046844</v>
      </c>
      <c r="AA236" s="111">
        <f t="shared" si="80"/>
        <v>1943.0705957122352</v>
      </c>
      <c r="AB236" s="111">
        <f t="shared" si="80"/>
        <v>385.42722927112658</v>
      </c>
      <c r="AC236" s="111">
        <f t="shared" si="80"/>
        <v>212.32324049700406</v>
      </c>
      <c r="AD236" s="112">
        <f t="shared" si="80"/>
        <v>12.401492550116529</v>
      </c>
      <c r="AE236" s="112">
        <f t="shared" si="80"/>
        <v>21.392853572594838</v>
      </c>
      <c r="AF236" s="112">
        <f t="shared" si="80"/>
        <v>1.934109238669965</v>
      </c>
      <c r="AG236" s="112">
        <f t="shared" si="80"/>
        <v>31.742956466615716</v>
      </c>
      <c r="AH236" s="112">
        <f t="shared" si="80"/>
        <v>144.85182866900703</v>
      </c>
      <c r="AI236" s="113">
        <f t="shared" si="76"/>
        <v>6423.4329799182633</v>
      </c>
      <c r="AJ236" t="str">
        <f t="shared" si="77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0.48840821879351998</v>
      </c>
      <c r="C237" s="114">
        <f t="shared" ref="C237:I237" si="81">C236/$I236</f>
        <v>1.5615421491116627E-3</v>
      </c>
      <c r="D237" s="114">
        <f t="shared" si="81"/>
        <v>9.5595980509826525E-2</v>
      </c>
      <c r="E237" s="114">
        <f t="shared" si="81"/>
        <v>0.34933972656911871</v>
      </c>
      <c r="F237" s="114">
        <f t="shared" si="81"/>
        <v>0</v>
      </c>
      <c r="G237" s="114">
        <f t="shared" si="81"/>
        <v>6.4774209454970283E-2</v>
      </c>
      <c r="H237" s="115">
        <f t="shared" si="81"/>
        <v>3.2032252345282595E-4</v>
      </c>
      <c r="I237" s="116">
        <f t="shared" si="81"/>
        <v>1</v>
      </c>
      <c r="J237"/>
      <c r="K237" s="81" t="s">
        <v>87</v>
      </c>
      <c r="L237" s="82">
        <f>L236/$S236</f>
        <v>0.45910210987771899</v>
      </c>
      <c r="M237" s="82">
        <f t="shared" ref="M237:S237" si="82">M236/$S236</f>
        <v>1.4678444541557408E-3</v>
      </c>
      <c r="N237" s="82">
        <f t="shared" si="82"/>
        <v>8.9859905421544387E-2</v>
      </c>
      <c r="O237" s="82">
        <f t="shared" si="82"/>
        <v>0.32837818726345264</v>
      </c>
      <c r="P237" s="82">
        <f t="shared" si="82"/>
        <v>6.000330827395526E-2</v>
      </c>
      <c r="Q237" s="82">
        <f t="shared" si="82"/>
        <v>6.0887542596841947E-2</v>
      </c>
      <c r="R237" s="83">
        <f t="shared" si="82"/>
        <v>3.0110211233099474E-4</v>
      </c>
      <c r="S237" s="84">
        <f t="shared" si="82"/>
        <v>1</v>
      </c>
      <c r="U237" s="117" t="s">
        <v>87</v>
      </c>
      <c r="V237" s="118">
        <f>V236/$I236</f>
        <v>0.46287904717488992</v>
      </c>
      <c r="W237" s="118">
        <f t="shared" ref="W237:AC237" si="83">W236/$I236</f>
        <v>2.3475266229621941E-2</v>
      </c>
      <c r="X237" s="118">
        <f t="shared" si="83"/>
        <v>6.4774209454970283E-2</v>
      </c>
      <c r="Y237" s="118">
        <f t="shared" si="83"/>
        <v>1.5615421491116627E-3</v>
      </c>
      <c r="Z237" s="118">
        <f t="shared" si="83"/>
        <v>9.0338788354417679E-2</v>
      </c>
      <c r="AA237" s="118">
        <f t="shared" si="83"/>
        <v>0.32180668186743322</v>
      </c>
      <c r="AB237" s="118">
        <f t="shared" si="83"/>
        <v>6.3833531332728136E-2</v>
      </c>
      <c r="AC237" s="118">
        <f t="shared" si="83"/>
        <v>3.5164464769555391E-2</v>
      </c>
      <c r="AD237" s="118">
        <f t="shared" ref="AD237:AH237" si="84">AD236/$AI236</f>
        <v>1.9306642707859834E-3</v>
      </c>
      <c r="AE237" s="118">
        <f t="shared" si="84"/>
        <v>3.3304392899366807E-3</v>
      </c>
      <c r="AF237" s="118">
        <f t="shared" si="84"/>
        <v>3.0110211233099469E-4</v>
      </c>
      <c r="AG237" s="118">
        <f t="shared" si="84"/>
        <v>4.9417432338524437E-3</v>
      </c>
      <c r="AH237" s="118">
        <f t="shared" si="84"/>
        <v>2.2550531642793015E-2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/>
      <c r="G241" s="39">
        <v>0</v>
      </c>
      <c r="H241" s="40">
        <v>0</v>
      </c>
      <c r="I241" s="41">
        <f>SUM(B241:H241)</f>
        <v>0</v>
      </c>
      <c r="J241" s="1"/>
      <c r="K241" s="88" t="s">
        <v>7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5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6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7">SUM(V242:AC242)</f>
        <v>0</v>
      </c>
      <c r="AJ242" t="str">
        <f t="shared" ref="AJ242:AJ262" si="88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5.2321259171071084</v>
      </c>
      <c r="E243" s="43">
        <v>0</v>
      </c>
      <c r="F243" s="236"/>
      <c r="G243" s="43">
        <v>0</v>
      </c>
      <c r="H243" s="53">
        <v>0</v>
      </c>
      <c r="I243" s="41">
        <f t="shared" si="85"/>
        <v>5.2321259171071084</v>
      </c>
      <c r="J243" s="1"/>
      <c r="K243" s="54" t="s">
        <v>10</v>
      </c>
      <c r="L243" s="43">
        <v>0</v>
      </c>
      <c r="M243" s="43">
        <v>0</v>
      </c>
      <c r="N243" s="43">
        <v>5.2321259171071084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6"/>
        <v>5.2321259171071084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5.2321259171071084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7"/>
        <v>5.2321259171071084</v>
      </c>
      <c r="AJ243" t="str">
        <f t="shared" si="88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5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6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7"/>
        <v>0</v>
      </c>
      <c r="AJ244" t="str">
        <f t="shared" si="88"/>
        <v/>
      </c>
      <c r="AS244"/>
      <c r="BH244"/>
    </row>
    <row r="245" spans="1:60" ht="15">
      <c r="A245" s="26" t="s">
        <v>16</v>
      </c>
      <c r="B245" s="43">
        <v>845.06525932213879</v>
      </c>
      <c r="C245" s="43">
        <v>0.46724663319993343</v>
      </c>
      <c r="D245" s="43">
        <v>121.9682654742282</v>
      </c>
      <c r="E245" s="43">
        <v>0</v>
      </c>
      <c r="F245" s="236"/>
      <c r="G245" s="43">
        <v>0</v>
      </c>
      <c r="H245" s="53">
        <v>0</v>
      </c>
      <c r="I245" s="41">
        <f t="shared" si="85"/>
        <v>967.50077142956695</v>
      </c>
      <c r="J245" s="1"/>
      <c r="K245" s="54" t="s">
        <v>16</v>
      </c>
      <c r="L245" s="43">
        <v>845.06525932213879</v>
      </c>
      <c r="M245" s="43">
        <v>0.46724663319993343</v>
      </c>
      <c r="N245" s="43">
        <v>121.9682654742282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6"/>
        <v>967.50077142956695</v>
      </c>
      <c r="U245" s="100" t="s">
        <v>16</v>
      </c>
      <c r="V245" s="92">
        <v>844.93218502900845</v>
      </c>
      <c r="W245" s="92">
        <v>0</v>
      </c>
      <c r="X245" s="92">
        <v>0</v>
      </c>
      <c r="Y245" s="92">
        <v>0.46724663319993343</v>
      </c>
      <c r="Z245" s="92">
        <v>121.90017283297213</v>
      </c>
      <c r="AA245" s="92">
        <v>0</v>
      </c>
      <c r="AB245" s="92">
        <v>0</v>
      </c>
      <c r="AC245" s="93">
        <v>0.20116693438645816</v>
      </c>
      <c r="AD245" s="94">
        <v>0.13307429313037328</v>
      </c>
      <c r="AE245" s="94">
        <v>0</v>
      </c>
      <c r="AF245" s="94">
        <v>0</v>
      </c>
      <c r="AG245" s="94">
        <v>6.8092641256084926E-2</v>
      </c>
      <c r="AH245" s="94">
        <v>0</v>
      </c>
      <c r="AI245" s="95">
        <f t="shared" si="87"/>
        <v>967.50077142956695</v>
      </c>
      <c r="AJ245" t="str">
        <f t="shared" si="88"/>
        <v/>
      </c>
      <c r="AS245"/>
      <c r="BH245"/>
    </row>
    <row r="246" spans="1:60" ht="15">
      <c r="A246" s="25" t="s">
        <v>15</v>
      </c>
      <c r="B246" s="46">
        <v>303.33210688454193</v>
      </c>
      <c r="C246" s="46">
        <v>3.6300109711607593</v>
      </c>
      <c r="D246" s="46">
        <v>70.279296644310591</v>
      </c>
      <c r="E246" s="46">
        <v>2.6384430971300086</v>
      </c>
      <c r="F246" s="236"/>
      <c r="G246" s="46">
        <v>0</v>
      </c>
      <c r="H246" s="47">
        <v>0</v>
      </c>
      <c r="I246" s="48">
        <f t="shared" si="85"/>
        <v>379.87985759714326</v>
      </c>
      <c r="J246" s="1"/>
      <c r="K246" s="49" t="s">
        <v>15</v>
      </c>
      <c r="L246" s="50">
        <v>303.33210688454193</v>
      </c>
      <c r="M246" s="50">
        <v>3.6300109711607593</v>
      </c>
      <c r="N246" s="50">
        <v>70.279296644310591</v>
      </c>
      <c r="O246" s="50">
        <v>2.6384430971300086</v>
      </c>
      <c r="P246" s="50">
        <v>0</v>
      </c>
      <c r="Q246" s="50">
        <v>0</v>
      </c>
      <c r="R246" s="51">
        <v>0</v>
      </c>
      <c r="S246" s="52">
        <f t="shared" si="86"/>
        <v>379.87985759714326</v>
      </c>
      <c r="U246" s="96" t="s">
        <v>59</v>
      </c>
      <c r="V246" s="97">
        <v>297.95847135660927</v>
      </c>
      <c r="W246" s="97">
        <v>0</v>
      </c>
      <c r="X246" s="97">
        <v>0</v>
      </c>
      <c r="Y246" s="97">
        <v>3.6300109711607593</v>
      </c>
      <c r="Z246" s="97">
        <v>70.277343219904225</v>
      </c>
      <c r="AA246" s="97">
        <v>2.2615226546828637</v>
      </c>
      <c r="AB246" s="97">
        <v>0</v>
      </c>
      <c r="AC246" s="98">
        <v>5.7525093947862098</v>
      </c>
      <c r="AD246" s="97">
        <v>5.3736355279326915</v>
      </c>
      <c r="AE246" s="97">
        <v>0</v>
      </c>
      <c r="AF246" s="97">
        <v>0</v>
      </c>
      <c r="AG246" s="97">
        <v>1.953424406374582E-3</v>
      </c>
      <c r="AH246" s="97">
        <v>0.3769204424471444</v>
      </c>
      <c r="AI246" s="99">
        <f t="shared" si="87"/>
        <v>379.87985759714331</v>
      </c>
      <c r="AJ246" t="str">
        <f t="shared" si="88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15.883149405999678</v>
      </c>
      <c r="F247" s="236"/>
      <c r="G247" s="43">
        <v>0</v>
      </c>
      <c r="H247" s="53">
        <v>0</v>
      </c>
      <c r="I247" s="41">
        <f t="shared" si="85"/>
        <v>15.883149405999678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15.883149405999678</v>
      </c>
      <c r="P247" s="43">
        <v>2938.8672607719031</v>
      </c>
      <c r="Q247" s="43">
        <v>0</v>
      </c>
      <c r="R247" s="44">
        <v>0</v>
      </c>
      <c r="S247" s="45">
        <f t="shared" si="86"/>
        <v>2954.7504101779027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4.1004348960522918</v>
      </c>
      <c r="AB247" s="92">
        <v>2938.8672607719031</v>
      </c>
      <c r="AC247" s="93">
        <v>11.782714509947386</v>
      </c>
      <c r="AD247" s="92">
        <v>0</v>
      </c>
      <c r="AE247" s="92">
        <v>0</v>
      </c>
      <c r="AF247" s="92">
        <v>0</v>
      </c>
      <c r="AG247" s="92">
        <v>0</v>
      </c>
      <c r="AH247" s="92">
        <v>11.782714509947386</v>
      </c>
      <c r="AI247" s="95">
        <f t="shared" si="87"/>
        <v>2954.7504101779027</v>
      </c>
      <c r="AJ247" t="str">
        <f t="shared" si="88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1.9179638331644175</v>
      </c>
      <c r="F248" s="236"/>
      <c r="G248" s="46">
        <v>0</v>
      </c>
      <c r="H248" s="47">
        <v>0</v>
      </c>
      <c r="I248" s="48">
        <f t="shared" si="85"/>
        <v>1.9179638331644175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1.9179638331644175</v>
      </c>
      <c r="P248" s="50">
        <v>219.48176935649548</v>
      </c>
      <c r="Q248" s="50">
        <v>0</v>
      </c>
      <c r="R248" s="51">
        <v>0</v>
      </c>
      <c r="S248" s="52">
        <f t="shared" si="86"/>
        <v>221.39973318965988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1.8997881268817487</v>
      </c>
      <c r="AB248" s="97">
        <v>219.48176935649548</v>
      </c>
      <c r="AC248" s="98">
        <v>1.8175706282668902E-2</v>
      </c>
      <c r="AD248" s="97">
        <v>0</v>
      </c>
      <c r="AE248" s="97">
        <v>0</v>
      </c>
      <c r="AF248" s="97">
        <v>0</v>
      </c>
      <c r="AG248" s="97">
        <v>0</v>
      </c>
      <c r="AH248" s="97">
        <v>1.8175706282668902E-2</v>
      </c>
      <c r="AI248" s="99">
        <f t="shared" si="87"/>
        <v>221.39973318965991</v>
      </c>
      <c r="AJ248" t="str">
        <f t="shared" si="88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2.8184000000000049</v>
      </c>
      <c r="E249" s="43">
        <v>0</v>
      </c>
      <c r="F249" s="236"/>
      <c r="G249" s="43">
        <v>0</v>
      </c>
      <c r="H249" s="53">
        <v>0</v>
      </c>
      <c r="I249" s="41">
        <f t="shared" si="85"/>
        <v>2.8184000000000049</v>
      </c>
      <c r="J249" s="1"/>
      <c r="K249" s="54" t="s">
        <v>61</v>
      </c>
      <c r="L249" s="43">
        <v>0</v>
      </c>
      <c r="M249" s="43">
        <v>0</v>
      </c>
      <c r="N249" s="43">
        <v>2.8184000000000049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6"/>
        <v>2.8184000000000049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2.8184000000000049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7"/>
        <v>2.8184000000000049</v>
      </c>
      <c r="AJ249" t="str">
        <f t="shared" si="88"/>
        <v/>
      </c>
      <c r="AS249"/>
      <c r="BH249"/>
    </row>
    <row r="250" spans="1:60" ht="15">
      <c r="A250" s="25" t="s">
        <v>17</v>
      </c>
      <c r="B250" s="46">
        <v>112.01544977415631</v>
      </c>
      <c r="C250" s="46">
        <v>0.26383102225008664</v>
      </c>
      <c r="D250" s="46">
        <v>153.73850132800212</v>
      </c>
      <c r="E250" s="46">
        <v>298.75827236471997</v>
      </c>
      <c r="F250" s="236"/>
      <c r="G250" s="46">
        <v>0</v>
      </c>
      <c r="H250" s="47">
        <v>0</v>
      </c>
      <c r="I250" s="48">
        <f t="shared" si="85"/>
        <v>564.77605448912846</v>
      </c>
      <c r="J250" s="1"/>
      <c r="K250" s="49" t="s">
        <v>17</v>
      </c>
      <c r="L250" s="50">
        <v>112.01544977415631</v>
      </c>
      <c r="M250" s="50">
        <v>0.26383102225008664</v>
      </c>
      <c r="N250" s="50">
        <v>153.73850132800212</v>
      </c>
      <c r="O250" s="50">
        <v>298.75827236471997</v>
      </c>
      <c r="P250" s="50">
        <v>0.54256209227806018</v>
      </c>
      <c r="Q250" s="50">
        <v>0</v>
      </c>
      <c r="R250" s="51">
        <v>0</v>
      </c>
      <c r="S250" s="52">
        <f t="shared" si="86"/>
        <v>565.31861658140656</v>
      </c>
      <c r="U250" s="96" t="s">
        <v>17</v>
      </c>
      <c r="V250" s="97">
        <v>112.01067794171351</v>
      </c>
      <c r="W250" s="97">
        <v>0</v>
      </c>
      <c r="X250" s="97">
        <v>0</v>
      </c>
      <c r="Y250" s="97">
        <v>0.26383102225008664</v>
      </c>
      <c r="Z250" s="97">
        <v>153.73850132800212</v>
      </c>
      <c r="AA250" s="97">
        <v>1.5108273809009996</v>
      </c>
      <c r="AB250" s="97">
        <v>0.54256209227806018</v>
      </c>
      <c r="AC250" s="98">
        <v>297.25221681626175</v>
      </c>
      <c r="AD250" s="97">
        <v>4.7718324427971168E-3</v>
      </c>
      <c r="AE250" s="97">
        <v>0</v>
      </c>
      <c r="AF250" s="97">
        <v>0</v>
      </c>
      <c r="AG250" s="97">
        <v>0</v>
      </c>
      <c r="AH250" s="97">
        <v>297.24744498381892</v>
      </c>
      <c r="AI250" s="99">
        <f t="shared" si="87"/>
        <v>565.31861658140656</v>
      </c>
      <c r="AJ250" t="str">
        <f t="shared" si="88"/>
        <v/>
      </c>
      <c r="AS250"/>
      <c r="BH250"/>
    </row>
    <row r="251" spans="1:60" ht="15">
      <c r="A251" s="26" t="s">
        <v>19</v>
      </c>
      <c r="B251" s="43">
        <v>5646.6307778192813</v>
      </c>
      <c r="C251" s="43">
        <v>187.63969985719015</v>
      </c>
      <c r="D251" s="43">
        <v>2481.5810467622823</v>
      </c>
      <c r="E251" s="43">
        <v>501.19412516335581</v>
      </c>
      <c r="F251" s="236"/>
      <c r="G251" s="43">
        <v>0</v>
      </c>
      <c r="H251" s="53">
        <v>0</v>
      </c>
      <c r="I251" s="41">
        <f t="shared" si="85"/>
        <v>8817.0456496021088</v>
      </c>
      <c r="J251" s="1"/>
      <c r="K251" s="54" t="s">
        <v>19</v>
      </c>
      <c r="L251" s="43">
        <v>5646.6307778192813</v>
      </c>
      <c r="M251" s="43">
        <v>187.63969985719015</v>
      </c>
      <c r="N251" s="43">
        <v>2481.5810467622823</v>
      </c>
      <c r="O251" s="43">
        <v>501.19412516335581</v>
      </c>
      <c r="P251" s="43">
        <v>0.97098329495085822</v>
      </c>
      <c r="Q251" s="43">
        <v>0</v>
      </c>
      <c r="R251" s="44">
        <v>0</v>
      </c>
      <c r="S251" s="45">
        <f t="shared" si="86"/>
        <v>8818.016632897059</v>
      </c>
      <c r="U251" s="100" t="s">
        <v>89</v>
      </c>
      <c r="V251" s="92">
        <v>5568.7893766529887</v>
      </c>
      <c r="W251" s="92">
        <v>0</v>
      </c>
      <c r="X251" s="92">
        <v>0</v>
      </c>
      <c r="Y251" s="92">
        <v>187.63969985719015</v>
      </c>
      <c r="Z251" s="92">
        <v>2481.4372455210337</v>
      </c>
      <c r="AA251" s="92">
        <v>59.104587212089982</v>
      </c>
      <c r="AB251" s="92">
        <v>0.97098329495085822</v>
      </c>
      <c r="AC251" s="93">
        <v>520.07474035880523</v>
      </c>
      <c r="AD251" s="92">
        <v>77.841401166291121</v>
      </c>
      <c r="AE251" s="92">
        <v>178.80088453419435</v>
      </c>
      <c r="AF251" s="92">
        <v>0</v>
      </c>
      <c r="AG251" s="92">
        <v>0.14380124124828092</v>
      </c>
      <c r="AH251" s="92">
        <v>263.28865341707149</v>
      </c>
      <c r="AI251" s="95">
        <f t="shared" si="87"/>
        <v>8818.0166328970572</v>
      </c>
      <c r="AJ251" t="str">
        <f t="shared" si="88"/>
        <v/>
      </c>
      <c r="AS251"/>
      <c r="BH251"/>
    </row>
    <row r="252" spans="1:60" ht="15">
      <c r="A252" s="25" t="s">
        <v>27</v>
      </c>
      <c r="B252" s="46">
        <v>622.00932951396601</v>
      </c>
      <c r="C252" s="46">
        <v>8.962298279799418</v>
      </c>
      <c r="D252" s="46">
        <v>3598.9784331304363</v>
      </c>
      <c r="E252" s="46">
        <v>6886.5631573491282</v>
      </c>
      <c r="F252" s="236"/>
      <c r="G252" s="46">
        <v>1346.7140739733936</v>
      </c>
      <c r="H252" s="47">
        <v>340.61528957943091</v>
      </c>
      <c r="I252" s="48">
        <f t="shared" si="85"/>
        <v>12803.842581826153</v>
      </c>
      <c r="J252" s="1"/>
      <c r="K252" s="49" t="s">
        <v>27</v>
      </c>
      <c r="L252" s="50">
        <v>622.00932951396601</v>
      </c>
      <c r="M252" s="50">
        <v>8.962298279799418</v>
      </c>
      <c r="N252" s="50">
        <v>3598.9784331304363</v>
      </c>
      <c r="O252" s="50">
        <v>6886.5631573491282</v>
      </c>
      <c r="P252" s="50">
        <v>12.465105545212849</v>
      </c>
      <c r="Q252" s="50">
        <v>1346.7140739733936</v>
      </c>
      <c r="R252" s="51">
        <v>340.61528957943091</v>
      </c>
      <c r="S252" s="52">
        <f t="shared" si="86"/>
        <v>12816.307687371365</v>
      </c>
      <c r="U252" s="96" t="s">
        <v>27</v>
      </c>
      <c r="V252" s="97">
        <v>111.93224033179229</v>
      </c>
      <c r="W252" s="97">
        <v>447.99768842252774</v>
      </c>
      <c r="X252" s="97">
        <v>1346.7140739733936</v>
      </c>
      <c r="Y252" s="97">
        <v>8.962298279799418</v>
      </c>
      <c r="Z252" s="97">
        <v>3598.2094045688273</v>
      </c>
      <c r="AA252" s="97">
        <v>6753.4049178362948</v>
      </c>
      <c r="AB252" s="97">
        <v>12.465105545212849</v>
      </c>
      <c r="AC252" s="98">
        <v>536.62195841351979</v>
      </c>
      <c r="AD252" s="97">
        <v>62.079400759645871</v>
      </c>
      <c r="AE252" s="97">
        <v>46.900240565696521</v>
      </c>
      <c r="AF252" s="97">
        <v>340.61528957943091</v>
      </c>
      <c r="AG252" s="97">
        <v>0.76902856160940525</v>
      </c>
      <c r="AH252" s="97">
        <v>86.25799894713694</v>
      </c>
      <c r="AI252" s="99">
        <f t="shared" si="87"/>
        <v>12816.307687371367</v>
      </c>
      <c r="AJ252" t="str">
        <f t="shared" si="88"/>
        <v/>
      </c>
      <c r="AS252"/>
      <c r="BH252"/>
    </row>
    <row r="253" spans="1:60" ht="15">
      <c r="A253" s="26" t="s">
        <v>26</v>
      </c>
      <c r="B253" s="43">
        <v>1404.0627782449944</v>
      </c>
      <c r="C253" s="43">
        <v>0</v>
      </c>
      <c r="D253" s="43">
        <v>20.673847358828127</v>
      </c>
      <c r="E253" s="43">
        <v>0</v>
      </c>
      <c r="F253" s="236"/>
      <c r="G253" s="43">
        <v>0</v>
      </c>
      <c r="H253" s="53">
        <v>0</v>
      </c>
      <c r="I253" s="41">
        <f t="shared" si="85"/>
        <v>1424.7366256038226</v>
      </c>
      <c r="J253" s="1"/>
      <c r="K253" s="54" t="s">
        <v>26</v>
      </c>
      <c r="L253" s="43">
        <v>1404.0627782449944</v>
      </c>
      <c r="M253" s="43">
        <v>0</v>
      </c>
      <c r="N253" s="43">
        <v>20.673847358828127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6"/>
        <v>1424.7366256038226</v>
      </c>
      <c r="U253" s="100" t="s">
        <v>26</v>
      </c>
      <c r="V253" s="92">
        <v>1402.9642413859656</v>
      </c>
      <c r="W253" s="92">
        <v>0</v>
      </c>
      <c r="X253" s="92">
        <v>0</v>
      </c>
      <c r="Y253" s="92">
        <v>0</v>
      </c>
      <c r="Z253" s="92">
        <v>20.673847358828127</v>
      </c>
      <c r="AA253" s="92">
        <v>0</v>
      </c>
      <c r="AB253" s="92">
        <v>0</v>
      </c>
      <c r="AC253" s="93">
        <v>1.0985368590290405</v>
      </c>
      <c r="AD253" s="92">
        <v>1.0985368590290405</v>
      </c>
      <c r="AE253" s="92">
        <v>0</v>
      </c>
      <c r="AF253" s="92">
        <v>0</v>
      </c>
      <c r="AG253" s="92">
        <v>0</v>
      </c>
      <c r="AH253" s="92">
        <v>0</v>
      </c>
      <c r="AI253" s="95">
        <f t="shared" si="87"/>
        <v>1424.7366256038229</v>
      </c>
      <c r="AJ253" t="str">
        <f t="shared" si="88"/>
        <v/>
      </c>
      <c r="AS253"/>
      <c r="BH253"/>
    </row>
    <row r="254" spans="1:60" ht="15">
      <c r="A254" s="25" t="s">
        <v>23</v>
      </c>
      <c r="B254" s="46">
        <v>97.9895658705465</v>
      </c>
      <c r="C254" s="46">
        <v>1.4099778614354459</v>
      </c>
      <c r="D254" s="46">
        <v>2.5713881971467094</v>
      </c>
      <c r="E254" s="46">
        <v>0</v>
      </c>
      <c r="F254" s="236"/>
      <c r="G254" s="46">
        <v>0</v>
      </c>
      <c r="H254" s="47">
        <v>0</v>
      </c>
      <c r="I254" s="48">
        <f t="shared" si="85"/>
        <v>101.97093192912865</v>
      </c>
      <c r="J254" s="1"/>
      <c r="K254" s="49" t="s">
        <v>23</v>
      </c>
      <c r="L254" s="50">
        <v>97.9895658705465</v>
      </c>
      <c r="M254" s="50">
        <v>1.4099778614354459</v>
      </c>
      <c r="N254" s="50">
        <v>2.5713881971467094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6"/>
        <v>101.97093192912865</v>
      </c>
      <c r="U254" s="96" t="s">
        <v>62</v>
      </c>
      <c r="V254" s="97">
        <v>97.9895658705465</v>
      </c>
      <c r="W254" s="97">
        <v>0</v>
      </c>
      <c r="X254" s="97">
        <v>0</v>
      </c>
      <c r="Y254" s="97">
        <v>1.4099778614354459</v>
      </c>
      <c r="Z254" s="97">
        <v>2.5713881971467094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7"/>
        <v>101.97093192912865</v>
      </c>
      <c r="AJ254" t="str">
        <f t="shared" si="88"/>
        <v/>
      </c>
      <c r="AS254"/>
      <c r="BH254"/>
    </row>
    <row r="255" spans="1:60" ht="15">
      <c r="A255" s="26" t="s">
        <v>24</v>
      </c>
      <c r="B255" s="43">
        <v>1257.783967927407</v>
      </c>
      <c r="C255" s="43">
        <v>0</v>
      </c>
      <c r="D255" s="43">
        <v>78.589385040048569</v>
      </c>
      <c r="E255" s="43">
        <v>32.197333178476455</v>
      </c>
      <c r="F255" s="236"/>
      <c r="G255" s="43">
        <v>0</v>
      </c>
      <c r="H255" s="53">
        <v>0</v>
      </c>
      <c r="I255" s="41">
        <f t="shared" si="85"/>
        <v>1368.5706861459319</v>
      </c>
      <c r="J255" s="1"/>
      <c r="K255" s="54" t="s">
        <v>24</v>
      </c>
      <c r="L255" s="43">
        <v>1257.783967927407</v>
      </c>
      <c r="M255" s="43">
        <v>0</v>
      </c>
      <c r="N255" s="43">
        <v>78.589385040048569</v>
      </c>
      <c r="O255" s="43">
        <v>32.197333178476455</v>
      </c>
      <c r="P255" s="43">
        <v>170.13112224420001</v>
      </c>
      <c r="Q255" s="43">
        <v>0</v>
      </c>
      <c r="R255" s="44">
        <v>0</v>
      </c>
      <c r="S255" s="45">
        <f t="shared" si="86"/>
        <v>1538.7018083901319</v>
      </c>
      <c r="U255" s="100" t="s">
        <v>24</v>
      </c>
      <c r="V255" s="92">
        <v>1251.3445012917114</v>
      </c>
      <c r="W255" s="92">
        <v>0</v>
      </c>
      <c r="X255" s="92">
        <v>0</v>
      </c>
      <c r="Y255" s="92">
        <v>0</v>
      </c>
      <c r="Z255" s="92">
        <v>78.562543816293882</v>
      </c>
      <c r="AA255" s="92">
        <v>0</v>
      </c>
      <c r="AB255" s="92">
        <v>170.13112224420001</v>
      </c>
      <c r="AC255" s="93">
        <v>38.663641037926425</v>
      </c>
      <c r="AD255" s="92">
        <v>6.4394666356952914</v>
      </c>
      <c r="AE255" s="92">
        <v>0</v>
      </c>
      <c r="AF255" s="92">
        <v>0</v>
      </c>
      <c r="AG255" s="92">
        <v>2.684122375468221E-2</v>
      </c>
      <c r="AH255" s="92">
        <v>32.197333178476455</v>
      </c>
      <c r="AI255" s="95">
        <f t="shared" si="87"/>
        <v>1538.7018083901316</v>
      </c>
      <c r="AJ255" t="str">
        <f t="shared" si="88"/>
        <v/>
      </c>
      <c r="AS255"/>
      <c r="BH255"/>
    </row>
    <row r="256" spans="1:60" ht="15">
      <c r="A256" s="25" t="s">
        <v>22</v>
      </c>
      <c r="B256" s="46">
        <v>2.6603679841184369</v>
      </c>
      <c r="C256" s="46">
        <v>0</v>
      </c>
      <c r="D256" s="46">
        <v>0.66509199602960922</v>
      </c>
      <c r="E256" s="46">
        <v>0</v>
      </c>
      <c r="F256" s="236"/>
      <c r="G256" s="46">
        <v>0</v>
      </c>
      <c r="H256" s="47">
        <v>0</v>
      </c>
      <c r="I256" s="48">
        <f t="shared" si="85"/>
        <v>3.3254599801480462</v>
      </c>
      <c r="J256" s="1"/>
      <c r="K256" s="49" t="s">
        <v>22</v>
      </c>
      <c r="L256" s="50">
        <v>2.6603679841184369</v>
      </c>
      <c r="M256" s="50">
        <v>0</v>
      </c>
      <c r="N256" s="50">
        <v>0.66509199602960922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6"/>
        <v>3.3254599801480462</v>
      </c>
      <c r="U256" s="96" t="s">
        <v>63</v>
      </c>
      <c r="V256" s="97">
        <v>2.6603679841184369</v>
      </c>
      <c r="W256" s="97">
        <v>0</v>
      </c>
      <c r="X256" s="97">
        <v>0</v>
      </c>
      <c r="Y256" s="97">
        <v>0</v>
      </c>
      <c r="Z256" s="97">
        <v>0.66509199602960922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7"/>
        <v>3.3254599801480462</v>
      </c>
      <c r="AJ256" t="str">
        <f t="shared" si="88"/>
        <v/>
      </c>
      <c r="AS256"/>
      <c r="BH256"/>
    </row>
    <row r="257" spans="1:60" ht="15">
      <c r="A257" s="27" t="s">
        <v>66</v>
      </c>
      <c r="B257" s="43">
        <v>62.157600000000002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5"/>
        <v>62.157600000000002</v>
      </c>
      <c r="J257" s="1"/>
      <c r="K257" s="55" t="s">
        <v>66</v>
      </c>
      <c r="L257" s="43">
        <v>62.157600000000002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6"/>
        <v>62.157600000000002</v>
      </c>
      <c r="U257" s="101" t="s">
        <v>64</v>
      </c>
      <c r="V257" s="92">
        <v>62.157600000000002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</v>
      </c>
      <c r="AD257" s="94">
        <v>0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7"/>
        <v>62.157600000000002</v>
      </c>
      <c r="AJ257" t="str">
        <f t="shared" si="88"/>
        <v/>
      </c>
      <c r="AS257"/>
      <c r="BH257"/>
    </row>
    <row r="258" spans="1:60">
      <c r="A258" s="28" t="s">
        <v>25</v>
      </c>
      <c r="B258" s="56">
        <v>62.157600000000002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5"/>
        <v>62.157600000000002</v>
      </c>
      <c r="J258" s="1"/>
      <c r="K258" s="59" t="s">
        <v>25</v>
      </c>
      <c r="L258" s="60">
        <v>62.157600000000002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6"/>
        <v>62.157600000000002</v>
      </c>
      <c r="U258" s="102" t="s">
        <v>68</v>
      </c>
      <c r="V258" s="103">
        <v>62.157600000000002</v>
      </c>
      <c r="W258" s="103">
        <v>0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</v>
      </c>
      <c r="AD258" s="103">
        <v>0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7"/>
        <v>62.157600000000002</v>
      </c>
      <c r="AJ258" t="str">
        <f>IF(ABS(S258-AI258)&gt;0.2,S258-AI258,"")</f>
        <v/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5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6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7"/>
        <v>0</v>
      </c>
      <c r="AJ259" t="str">
        <f t="shared" si="88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5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6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7"/>
        <v>0</v>
      </c>
      <c r="AJ260" t="str">
        <f t="shared" si="88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5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6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7"/>
        <v>0</v>
      </c>
      <c r="AJ261" t="str">
        <f t="shared" si="88"/>
        <v/>
      </c>
      <c r="AS261"/>
      <c r="BH261"/>
    </row>
    <row r="262" spans="1:60" ht="15">
      <c r="A262" s="31" t="s">
        <v>28</v>
      </c>
      <c r="B262" s="75">
        <f>SUM(B241:B257)</f>
        <v>10353.707203341151</v>
      </c>
      <c r="C262" s="75">
        <f t="shared" ref="C262:H262" si="89">SUM(C241:C257)</f>
        <v>202.37306462503579</v>
      </c>
      <c r="D262" s="75">
        <f t="shared" si="89"/>
        <v>6537.0957818484203</v>
      </c>
      <c r="E262" s="75">
        <f t="shared" si="89"/>
        <v>7739.1524443919743</v>
      </c>
      <c r="F262" s="75">
        <f t="shared" si="89"/>
        <v>0</v>
      </c>
      <c r="G262" s="75">
        <f t="shared" si="89"/>
        <v>1346.7140739733936</v>
      </c>
      <c r="H262" s="76">
        <f t="shared" si="89"/>
        <v>340.61528957943091</v>
      </c>
      <c r="I262" s="41">
        <f t="shared" si="85"/>
        <v>26519.657857759405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10353.707203341151</v>
      </c>
      <c r="M262" s="75">
        <f t="shared" ref="M262:R262" si="90">SUM(M241:M257)</f>
        <v>202.37306462503579</v>
      </c>
      <c r="N262" s="75">
        <f t="shared" si="90"/>
        <v>6537.0957818484203</v>
      </c>
      <c r="O262" s="75">
        <f t="shared" si="90"/>
        <v>7739.1524443919743</v>
      </c>
      <c r="P262" s="75">
        <f t="shared" si="90"/>
        <v>3342.45880330504</v>
      </c>
      <c r="Q262" s="75">
        <f t="shared" si="90"/>
        <v>1346.7140739733936</v>
      </c>
      <c r="R262" s="76">
        <f t="shared" si="90"/>
        <v>340.61528957943091</v>
      </c>
      <c r="S262" s="78">
        <f t="shared" si="86"/>
        <v>29862.116661064443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9752.7392278444531</v>
      </c>
      <c r="W262" s="111">
        <f t="shared" ref="W262:AH262" si="91">SUM(W241:W257)</f>
        <v>447.99768842252774</v>
      </c>
      <c r="X262" s="111">
        <f t="shared" si="91"/>
        <v>1346.7140739733936</v>
      </c>
      <c r="Y262" s="111">
        <f t="shared" si="91"/>
        <v>202.37306462503579</v>
      </c>
      <c r="Z262" s="111">
        <f t="shared" si="91"/>
        <v>6536.0860647561449</v>
      </c>
      <c r="AA262" s="111">
        <f t="shared" si="91"/>
        <v>6822.2820781069031</v>
      </c>
      <c r="AB262" s="111">
        <f t="shared" si="91"/>
        <v>3342.45880330504</v>
      </c>
      <c r="AC262" s="111">
        <f t="shared" si="91"/>
        <v>1411.4656600309449</v>
      </c>
      <c r="AD262" s="112">
        <f t="shared" si="91"/>
        <v>152.9702870741672</v>
      </c>
      <c r="AE262" s="112">
        <f t="shared" si="91"/>
        <v>225.70112509989087</v>
      </c>
      <c r="AF262" s="112">
        <f t="shared" si="91"/>
        <v>340.61528957943091</v>
      </c>
      <c r="AG262" s="112">
        <f t="shared" si="91"/>
        <v>1.009717092274828</v>
      </c>
      <c r="AH262" s="112">
        <f t="shared" si="91"/>
        <v>691.16924118518102</v>
      </c>
      <c r="AI262" s="113">
        <f t="shared" si="87"/>
        <v>29862.11666106444</v>
      </c>
      <c r="AJ262" t="str">
        <f t="shared" si="88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0.39041631905185958</v>
      </c>
      <c r="C263" s="114">
        <f t="shared" ref="C263:I263" si="92">C262/$I262</f>
        <v>7.631058655073234E-3</v>
      </c>
      <c r="D263" s="114">
        <f t="shared" si="92"/>
        <v>0.24650000452157897</v>
      </c>
      <c r="E263" s="114">
        <f t="shared" si="92"/>
        <v>0.29182700945470796</v>
      </c>
      <c r="F263" s="114">
        <f t="shared" si="92"/>
        <v>0</v>
      </c>
      <c r="G263" s="114">
        <f t="shared" si="92"/>
        <v>5.0781728829105449E-2</v>
      </c>
      <c r="H263" s="115">
        <f t="shared" si="92"/>
        <v>1.2843879487674841E-2</v>
      </c>
      <c r="I263" s="116">
        <f t="shared" si="92"/>
        <v>1</v>
      </c>
      <c r="J263"/>
      <c r="K263" s="81" t="s">
        <v>87</v>
      </c>
      <c r="L263" s="82">
        <f>L262/$S262</f>
        <v>0.34671712393518223</v>
      </c>
      <c r="M263" s="82">
        <f t="shared" ref="M263:S263" si="93">M262/$S262</f>
        <v>6.7769162823243141E-3</v>
      </c>
      <c r="N263" s="82">
        <f t="shared" si="93"/>
        <v>0.2189093243471176</v>
      </c>
      <c r="O263" s="82">
        <f t="shared" si="93"/>
        <v>0.25916288963141804</v>
      </c>
      <c r="P263" s="82">
        <f t="shared" si="93"/>
        <v>0.11192973496293002</v>
      </c>
      <c r="Q263" s="82">
        <f t="shared" si="93"/>
        <v>4.5097743380304298E-2</v>
      </c>
      <c r="R263" s="83">
        <f t="shared" si="93"/>
        <v>1.1406267460723582E-2</v>
      </c>
      <c r="S263" s="84">
        <f t="shared" si="93"/>
        <v>1</v>
      </c>
      <c r="U263" s="117" t="s">
        <v>87</v>
      </c>
      <c r="V263" s="118">
        <f>V262/$I262</f>
        <v>0.36775509247344579</v>
      </c>
      <c r="W263" s="118">
        <f t="shared" ref="W263:AC263" si="94">W262/$I262</f>
        <v>1.689304178905339E-2</v>
      </c>
      <c r="X263" s="118">
        <f t="shared" si="94"/>
        <v>5.0781728829105449E-2</v>
      </c>
      <c r="Y263" s="118">
        <f t="shared" si="94"/>
        <v>7.631058655073234E-3</v>
      </c>
      <c r="Z263" s="118">
        <f t="shared" si="94"/>
        <v>0.24646193023352853</v>
      </c>
      <c r="AA263" s="118">
        <f t="shared" si="94"/>
        <v>0.25725377433973068</v>
      </c>
      <c r="AB263" s="118">
        <f t="shared" si="94"/>
        <v>0.12603702586332832</v>
      </c>
      <c r="AC263" s="118">
        <f t="shared" si="94"/>
        <v>5.3223373680062892E-2</v>
      </c>
      <c r="AD263" s="118">
        <f t="shared" ref="AD263:AH263" si="95">AD262/$AI262</f>
        <v>5.12255339467E-3</v>
      </c>
      <c r="AE263" s="118">
        <f t="shared" si="95"/>
        <v>7.5581087456593485E-3</v>
      </c>
      <c r="AF263" s="118">
        <f t="shared" si="95"/>
        <v>1.1406267460723584E-2</v>
      </c>
      <c r="AG263" s="118">
        <f t="shared" si="95"/>
        <v>3.3812643080031305E-5</v>
      </c>
      <c r="AH263" s="118">
        <f t="shared" si="95"/>
        <v>2.3145353326087508E-2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0.20390951785955713</v>
      </c>
      <c r="C267" s="39">
        <v>0</v>
      </c>
      <c r="D267" s="39">
        <v>1.5694496631545975E-3</v>
      </c>
      <c r="E267" s="39">
        <v>0</v>
      </c>
      <c r="F267" s="235"/>
      <c r="G267" s="39">
        <v>0</v>
      </c>
      <c r="H267" s="40">
        <v>0</v>
      </c>
      <c r="I267" s="41">
        <f>SUM(B267:H267)</f>
        <v>0.20547896752271172</v>
      </c>
      <c r="J267" s="1"/>
      <c r="K267" s="88" t="s">
        <v>7</v>
      </c>
      <c r="L267" s="39">
        <v>0.20390951785955713</v>
      </c>
      <c r="M267" s="39">
        <v>0</v>
      </c>
      <c r="N267" s="39">
        <v>1.5694496631545975E-3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0.20547896752271172</v>
      </c>
      <c r="U267" s="91" t="s">
        <v>7</v>
      </c>
      <c r="V267" s="92">
        <v>0.20390951785955713</v>
      </c>
      <c r="W267" s="92">
        <v>0</v>
      </c>
      <c r="X267" s="92">
        <v>0</v>
      </c>
      <c r="Y267" s="92">
        <v>0</v>
      </c>
      <c r="Z267" s="92">
        <v>1.5694496631545975E-3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0.20547896752271172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6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7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8">SUM(V268:AC268)</f>
        <v>0</v>
      </c>
      <c r="AJ268" t="str">
        <f t="shared" ref="AJ268:AJ288" si="99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96"/>
        <v>0</v>
      </c>
      <c r="J269" s="1"/>
      <c r="K269" s="54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7"/>
        <v>0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8"/>
        <v>0</v>
      </c>
      <c r="AJ269" t="str">
        <f t="shared" si="99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6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7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8"/>
        <v>0</v>
      </c>
      <c r="AJ270" t="str">
        <f t="shared" si="99"/>
        <v/>
      </c>
      <c r="AS270"/>
      <c r="BH270"/>
    </row>
    <row r="271" spans="1:60" ht="15">
      <c r="A271" s="26" t="s">
        <v>16</v>
      </c>
      <c r="B271" s="43">
        <v>0.90865391247665206</v>
      </c>
      <c r="C271" s="43">
        <v>4.9228613275566957</v>
      </c>
      <c r="D271" s="43">
        <v>1.7681635251595156</v>
      </c>
      <c r="E271" s="43">
        <v>176.45873448373675</v>
      </c>
      <c r="F271" s="236"/>
      <c r="G271" s="43">
        <v>0</v>
      </c>
      <c r="H271" s="53">
        <v>0</v>
      </c>
      <c r="I271" s="41">
        <f t="shared" si="96"/>
        <v>184.05841324892961</v>
      </c>
      <c r="J271" s="1"/>
      <c r="K271" s="54" t="s">
        <v>16</v>
      </c>
      <c r="L271" s="43">
        <v>0.90865391247665206</v>
      </c>
      <c r="M271" s="43">
        <v>4.9228613275566957</v>
      </c>
      <c r="N271" s="43">
        <v>1.7681635251595156</v>
      </c>
      <c r="O271" s="43">
        <v>176.45873448373675</v>
      </c>
      <c r="P271" s="43">
        <v>0</v>
      </c>
      <c r="Q271" s="43">
        <v>0</v>
      </c>
      <c r="R271" s="44">
        <v>0</v>
      </c>
      <c r="S271" s="45">
        <f t="shared" si="97"/>
        <v>184.05841324892961</v>
      </c>
      <c r="U271" s="100" t="s">
        <v>16</v>
      </c>
      <c r="V271" s="92">
        <v>0.90865391247665206</v>
      </c>
      <c r="W271" s="92">
        <v>0</v>
      </c>
      <c r="X271" s="92">
        <v>0</v>
      </c>
      <c r="Y271" s="92">
        <v>4.9228613275566957</v>
      </c>
      <c r="Z271" s="92">
        <v>1.7681635251595156</v>
      </c>
      <c r="AA271" s="92">
        <v>176.45873448373675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8"/>
        <v>184.05841324892961</v>
      </c>
      <c r="AJ271" t="str">
        <f t="shared" si="99"/>
        <v/>
      </c>
      <c r="AS271"/>
      <c r="BH271"/>
    </row>
    <row r="272" spans="1:60" ht="15">
      <c r="A272" s="25" t="s">
        <v>15</v>
      </c>
      <c r="B272" s="46">
        <v>28.466716431125104</v>
      </c>
      <c r="C272" s="46">
        <v>0.86831420389831127</v>
      </c>
      <c r="D272" s="46">
        <v>21.064781805772164</v>
      </c>
      <c r="E272" s="46">
        <v>10.808456812742634</v>
      </c>
      <c r="F272" s="236"/>
      <c r="G272" s="46">
        <v>0</v>
      </c>
      <c r="H272" s="47">
        <v>0</v>
      </c>
      <c r="I272" s="48">
        <f t="shared" si="96"/>
        <v>61.208269253538212</v>
      </c>
      <c r="J272" s="1"/>
      <c r="K272" s="49" t="s">
        <v>15</v>
      </c>
      <c r="L272" s="50">
        <v>28.466716431125104</v>
      </c>
      <c r="M272" s="50">
        <v>0.86831420389831127</v>
      </c>
      <c r="N272" s="50">
        <v>21.064781805772164</v>
      </c>
      <c r="O272" s="50">
        <v>10.808456812742634</v>
      </c>
      <c r="P272" s="50">
        <v>0</v>
      </c>
      <c r="Q272" s="50">
        <v>0</v>
      </c>
      <c r="R272" s="51">
        <v>0</v>
      </c>
      <c r="S272" s="52">
        <f t="shared" si="97"/>
        <v>61.208269253538212</v>
      </c>
      <c r="U272" s="96" t="s">
        <v>59</v>
      </c>
      <c r="V272" s="97">
        <v>27.465572176308633</v>
      </c>
      <c r="W272" s="97">
        <v>0</v>
      </c>
      <c r="X272" s="97">
        <v>0</v>
      </c>
      <c r="Y272" s="97">
        <v>0.86831420389831127</v>
      </c>
      <c r="Z272" s="97">
        <v>16.445552184317108</v>
      </c>
      <c r="AA272" s="97">
        <v>10.808456812742634</v>
      </c>
      <c r="AB272" s="97">
        <v>0</v>
      </c>
      <c r="AC272" s="98">
        <v>5.620373876271521</v>
      </c>
      <c r="AD272" s="97">
        <v>1.0011442548164688</v>
      </c>
      <c r="AE272" s="97">
        <v>0</v>
      </c>
      <c r="AF272" s="97">
        <v>0</v>
      </c>
      <c r="AG272" s="97">
        <v>4.6192296214550517</v>
      </c>
      <c r="AH272" s="97">
        <v>0</v>
      </c>
      <c r="AI272" s="99">
        <f t="shared" si="98"/>
        <v>61.208269253538212</v>
      </c>
      <c r="AJ272" t="str">
        <f t="shared" si="99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171.49523517319759</v>
      </c>
      <c r="F273" s="236"/>
      <c r="G273" s="43">
        <v>0</v>
      </c>
      <c r="H273" s="53">
        <v>0</v>
      </c>
      <c r="I273" s="41">
        <f t="shared" si="96"/>
        <v>171.49523517319759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171.49523517319759</v>
      </c>
      <c r="P273" s="43">
        <v>2331.9779015650533</v>
      </c>
      <c r="Q273" s="43">
        <v>0</v>
      </c>
      <c r="R273" s="44">
        <v>0</v>
      </c>
      <c r="S273" s="45">
        <f t="shared" si="97"/>
        <v>2503.473136738251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41.969007603827791</v>
      </c>
      <c r="AB273" s="92">
        <v>2331.9779015650533</v>
      </c>
      <c r="AC273" s="93">
        <v>129.52622756936978</v>
      </c>
      <c r="AD273" s="92">
        <v>0</v>
      </c>
      <c r="AE273" s="92">
        <v>0</v>
      </c>
      <c r="AF273" s="92">
        <v>0</v>
      </c>
      <c r="AG273" s="92">
        <v>0</v>
      </c>
      <c r="AH273" s="92">
        <v>129.52622756936978</v>
      </c>
      <c r="AI273" s="95">
        <f t="shared" si="98"/>
        <v>2503.473136738251</v>
      </c>
      <c r="AJ273" t="str">
        <f t="shared" si="99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2.754508477315672E-2</v>
      </c>
      <c r="F274" s="236"/>
      <c r="G274" s="46">
        <v>0</v>
      </c>
      <c r="H274" s="47">
        <v>0</v>
      </c>
      <c r="I274" s="48">
        <f t="shared" si="96"/>
        <v>2.754508477315672E-2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2.754508477315672E-2</v>
      </c>
      <c r="P274" s="50">
        <v>1.5751478518430653</v>
      </c>
      <c r="Q274" s="50">
        <v>0</v>
      </c>
      <c r="R274" s="51">
        <v>0</v>
      </c>
      <c r="S274" s="52">
        <f t="shared" si="97"/>
        <v>1.6026929366162219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3.583886154102022E-3</v>
      </c>
      <c r="AB274" s="97">
        <v>1.5751478518430653</v>
      </c>
      <c r="AC274" s="98">
        <v>2.3961198619054696E-2</v>
      </c>
      <c r="AD274" s="97">
        <v>0</v>
      </c>
      <c r="AE274" s="97">
        <v>0</v>
      </c>
      <c r="AF274" s="97">
        <v>0</v>
      </c>
      <c r="AG274" s="97">
        <v>0</v>
      </c>
      <c r="AH274" s="97">
        <v>2.3961198619054696E-2</v>
      </c>
      <c r="AI274" s="99">
        <f t="shared" si="98"/>
        <v>1.6026929366162219</v>
      </c>
      <c r="AJ274" t="str">
        <f t="shared" si="99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6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7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8"/>
        <v>0</v>
      </c>
      <c r="AJ275" t="str">
        <f t="shared" si="99"/>
        <v/>
      </c>
      <c r="AS275"/>
      <c r="BH275"/>
    </row>
    <row r="276" spans="1:60" ht="15">
      <c r="A276" s="25" t="s">
        <v>17</v>
      </c>
      <c r="B276" s="46">
        <v>5.4418255114644661E-2</v>
      </c>
      <c r="C276" s="46">
        <v>0</v>
      </c>
      <c r="D276" s="46">
        <v>39.194619821053777</v>
      </c>
      <c r="E276" s="46">
        <v>3.4808500510348255</v>
      </c>
      <c r="F276" s="236"/>
      <c r="G276" s="46">
        <v>0</v>
      </c>
      <c r="H276" s="47">
        <v>0</v>
      </c>
      <c r="I276" s="48">
        <f t="shared" si="96"/>
        <v>42.729888127203253</v>
      </c>
      <c r="J276" s="1"/>
      <c r="K276" s="49" t="s">
        <v>17</v>
      </c>
      <c r="L276" s="50">
        <v>5.4418255114644661E-2</v>
      </c>
      <c r="M276" s="50">
        <v>0</v>
      </c>
      <c r="N276" s="50">
        <v>39.194619821053777</v>
      </c>
      <c r="O276" s="50">
        <v>3.4808500510348255</v>
      </c>
      <c r="P276" s="50">
        <v>14.686461818181785</v>
      </c>
      <c r="Q276" s="50">
        <v>0</v>
      </c>
      <c r="R276" s="51">
        <v>0</v>
      </c>
      <c r="S276" s="52">
        <f t="shared" si="97"/>
        <v>57.416349945385036</v>
      </c>
      <c r="U276" s="96" t="s">
        <v>17</v>
      </c>
      <c r="V276" s="97">
        <v>5.4418255114644661E-2</v>
      </c>
      <c r="W276" s="97">
        <v>0</v>
      </c>
      <c r="X276" s="97">
        <v>0</v>
      </c>
      <c r="Y276" s="97">
        <v>0</v>
      </c>
      <c r="Z276" s="97">
        <v>39.194619821053777</v>
      </c>
      <c r="AA276" s="97">
        <v>0</v>
      </c>
      <c r="AB276" s="97">
        <v>14.686461818181785</v>
      </c>
      <c r="AC276" s="98">
        <v>3.4808500510348255</v>
      </c>
      <c r="AD276" s="97">
        <v>0</v>
      </c>
      <c r="AE276" s="97">
        <v>0</v>
      </c>
      <c r="AF276" s="97">
        <v>0</v>
      </c>
      <c r="AG276" s="97">
        <v>0</v>
      </c>
      <c r="AH276" s="97">
        <v>3.4808500510348255</v>
      </c>
      <c r="AI276" s="99">
        <f t="shared" si="98"/>
        <v>57.416349945385036</v>
      </c>
      <c r="AJ276" t="str">
        <f t="shared" si="99"/>
        <v/>
      </c>
      <c r="AS276"/>
      <c r="BH276"/>
    </row>
    <row r="277" spans="1:60" ht="15">
      <c r="A277" s="26" t="s">
        <v>19</v>
      </c>
      <c r="B277" s="43">
        <v>49.581404815277132</v>
      </c>
      <c r="C277" s="43">
        <v>1734.8562523818005</v>
      </c>
      <c r="D277" s="43">
        <v>114.19571676823334</v>
      </c>
      <c r="E277" s="43">
        <v>132.83534453474257</v>
      </c>
      <c r="F277" s="236"/>
      <c r="G277" s="43">
        <v>0</v>
      </c>
      <c r="H277" s="53">
        <v>0</v>
      </c>
      <c r="I277" s="41">
        <f t="shared" si="96"/>
        <v>2031.4687185000535</v>
      </c>
      <c r="J277" s="1"/>
      <c r="K277" s="54" t="s">
        <v>19</v>
      </c>
      <c r="L277" s="43">
        <v>49.581404815277132</v>
      </c>
      <c r="M277" s="43">
        <v>1734.8562523818005</v>
      </c>
      <c r="N277" s="43">
        <v>114.19571676823334</v>
      </c>
      <c r="O277" s="43">
        <v>132.83534453474257</v>
      </c>
      <c r="P277" s="43">
        <v>0</v>
      </c>
      <c r="Q277" s="43">
        <v>0</v>
      </c>
      <c r="R277" s="44">
        <v>0</v>
      </c>
      <c r="S277" s="45">
        <f t="shared" si="97"/>
        <v>2031.4687185000535</v>
      </c>
      <c r="U277" s="100" t="s">
        <v>89</v>
      </c>
      <c r="V277" s="92">
        <v>49.579128438196257</v>
      </c>
      <c r="W277" s="92">
        <v>0</v>
      </c>
      <c r="X277" s="92">
        <v>0</v>
      </c>
      <c r="Y277" s="92">
        <v>1734.8562523818005</v>
      </c>
      <c r="Z277" s="92">
        <v>6.0841868428998573</v>
      </c>
      <c r="AA277" s="92">
        <v>0</v>
      </c>
      <c r="AB277" s="92">
        <v>0</v>
      </c>
      <c r="AC277" s="93">
        <v>240.94915083715691</v>
      </c>
      <c r="AD277" s="92">
        <v>2.2763770808717073E-3</v>
      </c>
      <c r="AE277" s="92">
        <v>0</v>
      </c>
      <c r="AF277" s="92">
        <v>0</v>
      </c>
      <c r="AG277" s="92">
        <v>108.11152992533347</v>
      </c>
      <c r="AH277" s="92">
        <v>132.83534453474257</v>
      </c>
      <c r="AI277" s="95">
        <f t="shared" si="98"/>
        <v>2031.4687185000535</v>
      </c>
      <c r="AJ277" t="str">
        <f t="shared" si="99"/>
        <v/>
      </c>
      <c r="AS277"/>
      <c r="BH277"/>
    </row>
    <row r="278" spans="1:60" ht="15">
      <c r="A278" s="25" t="s">
        <v>27</v>
      </c>
      <c r="B278" s="46">
        <v>50.596244753138706</v>
      </c>
      <c r="C278" s="46">
        <v>1.6644491877513727</v>
      </c>
      <c r="D278" s="46">
        <v>874.15990884935798</v>
      </c>
      <c r="E278" s="46">
        <v>3204.337481824401</v>
      </c>
      <c r="F278" s="236"/>
      <c r="G278" s="46">
        <v>50.536167622828245</v>
      </c>
      <c r="H278" s="47">
        <v>0</v>
      </c>
      <c r="I278" s="48">
        <f t="shared" si="96"/>
        <v>4181.2942522374778</v>
      </c>
      <c r="J278" s="1"/>
      <c r="K278" s="49" t="s">
        <v>27</v>
      </c>
      <c r="L278" s="50">
        <v>50.596244753138706</v>
      </c>
      <c r="M278" s="50">
        <v>1.6644491877513727</v>
      </c>
      <c r="N278" s="50">
        <v>874.15990884935798</v>
      </c>
      <c r="O278" s="50">
        <v>3204.337481824401</v>
      </c>
      <c r="P278" s="50">
        <v>0</v>
      </c>
      <c r="Q278" s="50">
        <v>50.536167622828245</v>
      </c>
      <c r="R278" s="51">
        <v>0</v>
      </c>
      <c r="S278" s="52">
        <f t="shared" si="97"/>
        <v>4181.2942522374778</v>
      </c>
      <c r="U278" s="96" t="s">
        <v>27</v>
      </c>
      <c r="V278" s="97">
        <v>27.645279328271375</v>
      </c>
      <c r="W278" s="97">
        <v>22.382761970120068</v>
      </c>
      <c r="X278" s="97">
        <v>50.536167622828245</v>
      </c>
      <c r="Y278" s="97">
        <v>1.6644491877513727</v>
      </c>
      <c r="Z278" s="97">
        <v>873.75845148775977</v>
      </c>
      <c r="AA278" s="97">
        <v>3203.4200345106478</v>
      </c>
      <c r="AB278" s="97">
        <v>0</v>
      </c>
      <c r="AC278" s="98">
        <v>1.8871081300990427</v>
      </c>
      <c r="AD278" s="97">
        <v>0.56820345474726697</v>
      </c>
      <c r="AE278" s="97">
        <v>0.40145736159818213</v>
      </c>
      <c r="AF278" s="97">
        <v>0</v>
      </c>
      <c r="AG278" s="97">
        <v>0.40145736159818213</v>
      </c>
      <c r="AH278" s="97">
        <v>0.51598995215541155</v>
      </c>
      <c r="AI278" s="99">
        <f t="shared" si="98"/>
        <v>4181.2942522374778</v>
      </c>
      <c r="AJ278" t="str">
        <f t="shared" si="99"/>
        <v/>
      </c>
      <c r="AS278"/>
      <c r="BH278"/>
    </row>
    <row r="279" spans="1:60" ht="15">
      <c r="A279" s="26" t="s">
        <v>26</v>
      </c>
      <c r="B279" s="43">
        <v>12.138616357377613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6"/>
        <v>12.138616357377613</v>
      </c>
      <c r="J279" s="1"/>
      <c r="K279" s="54" t="s">
        <v>26</v>
      </c>
      <c r="L279" s="43">
        <v>12.138616357377613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7"/>
        <v>12.138616357377613</v>
      </c>
      <c r="U279" s="100" t="s">
        <v>26</v>
      </c>
      <c r="V279" s="92">
        <v>12.138616357377613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8"/>
        <v>12.138616357377613</v>
      </c>
      <c r="AJ279" t="str">
        <f t="shared" si="99"/>
        <v/>
      </c>
      <c r="AS279"/>
      <c r="BH279"/>
    </row>
    <row r="280" spans="1:60" ht="15">
      <c r="A280" s="25" t="s">
        <v>23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6"/>
        <v>0</v>
      </c>
      <c r="J280" s="1"/>
      <c r="K280" s="49" t="s">
        <v>23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7"/>
        <v>0</v>
      </c>
      <c r="U280" s="96" t="s">
        <v>62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8"/>
        <v>0</v>
      </c>
      <c r="AJ280" t="str">
        <f t="shared" si="99"/>
        <v/>
      </c>
      <c r="AS280"/>
      <c r="BH280"/>
    </row>
    <row r="281" spans="1:60" ht="15">
      <c r="A281" s="26" t="s">
        <v>24</v>
      </c>
      <c r="B281" s="43">
        <v>48.556548341263181</v>
      </c>
      <c r="C281" s="43">
        <v>0</v>
      </c>
      <c r="D281" s="43">
        <v>0</v>
      </c>
      <c r="E281" s="43">
        <v>0</v>
      </c>
      <c r="F281" s="236"/>
      <c r="G281" s="43">
        <v>0</v>
      </c>
      <c r="H281" s="53">
        <v>0</v>
      </c>
      <c r="I281" s="41">
        <f t="shared" si="96"/>
        <v>48.556548341263181</v>
      </c>
      <c r="J281" s="1"/>
      <c r="K281" s="54" t="s">
        <v>24</v>
      </c>
      <c r="L281" s="43">
        <v>48.556548341263181</v>
      </c>
      <c r="M281" s="43">
        <v>0</v>
      </c>
      <c r="N281" s="43">
        <v>0</v>
      </c>
      <c r="O281" s="43">
        <v>0</v>
      </c>
      <c r="P281" s="43">
        <v>134.21235932500775</v>
      </c>
      <c r="Q281" s="43">
        <v>0</v>
      </c>
      <c r="R281" s="44">
        <v>0</v>
      </c>
      <c r="S281" s="45">
        <f t="shared" si="97"/>
        <v>182.76890766627093</v>
      </c>
      <c r="U281" s="100" t="s">
        <v>24</v>
      </c>
      <c r="V281" s="92">
        <v>43.178316739457514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134.21235932500775</v>
      </c>
      <c r="AC281" s="93">
        <v>5.3782316018056653</v>
      </c>
      <c r="AD281" s="92">
        <v>5.3782316018056653</v>
      </c>
      <c r="AE281" s="92">
        <v>0</v>
      </c>
      <c r="AF281" s="92">
        <v>0</v>
      </c>
      <c r="AG281" s="92">
        <v>0</v>
      </c>
      <c r="AH281" s="92">
        <v>0</v>
      </c>
      <c r="AI281" s="95">
        <f t="shared" si="98"/>
        <v>182.76890766627091</v>
      </c>
      <c r="AJ281" t="str">
        <f t="shared" si="99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6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7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8"/>
        <v>0</v>
      </c>
      <c r="AJ282" t="str">
        <f t="shared" si="99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6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7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8"/>
        <v>0</v>
      </c>
      <c r="AJ283" t="str">
        <f t="shared" si="99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6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7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8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6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7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8"/>
        <v>0</v>
      </c>
      <c r="AJ285" t="str">
        <f t="shared" si="99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6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7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8"/>
        <v>0</v>
      </c>
      <c r="AJ286" t="str">
        <f t="shared" si="99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6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7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8"/>
        <v>0</v>
      </c>
      <c r="AJ287" t="str">
        <f t="shared" si="99"/>
        <v/>
      </c>
      <c r="AS287"/>
      <c r="BH287"/>
    </row>
    <row r="288" spans="1:60" ht="15">
      <c r="A288" s="31" t="s">
        <v>28</v>
      </c>
      <c r="B288" s="75">
        <f>SUM(B267:B283)</f>
        <v>190.50651238363258</v>
      </c>
      <c r="C288" s="75">
        <f t="shared" ref="C288:H288" si="100">SUM(C267:C283)</f>
        <v>1742.311877101007</v>
      </c>
      <c r="D288" s="75">
        <f t="shared" si="100"/>
        <v>1050.38476021924</v>
      </c>
      <c r="E288" s="75">
        <f t="shared" si="100"/>
        <v>3699.4436479646283</v>
      </c>
      <c r="F288" s="75">
        <f t="shared" si="100"/>
        <v>0</v>
      </c>
      <c r="G288" s="75">
        <f t="shared" si="100"/>
        <v>50.536167622828245</v>
      </c>
      <c r="H288" s="76">
        <f t="shared" si="100"/>
        <v>0</v>
      </c>
      <c r="I288" s="41">
        <f t="shared" si="96"/>
        <v>6733.1829652913366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190.50651238363258</v>
      </c>
      <c r="M288" s="75">
        <f t="shared" ref="M288:R288" si="101">SUM(M267:M283)</f>
        <v>1742.311877101007</v>
      </c>
      <c r="N288" s="75">
        <f t="shared" si="101"/>
        <v>1050.38476021924</v>
      </c>
      <c r="O288" s="75">
        <f t="shared" si="101"/>
        <v>3699.4436479646283</v>
      </c>
      <c r="P288" s="75">
        <f t="shared" si="101"/>
        <v>2482.4518705600858</v>
      </c>
      <c r="Q288" s="75">
        <f t="shared" si="101"/>
        <v>50.536167622828245</v>
      </c>
      <c r="R288" s="76">
        <f t="shared" si="101"/>
        <v>0</v>
      </c>
      <c r="S288" s="78">
        <f t="shared" si="97"/>
        <v>9215.6348358514224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161.17389472506224</v>
      </c>
      <c r="W288" s="111">
        <f t="shared" ref="W288:AH288" si="102">SUM(W267:W283)</f>
        <v>22.382761970120068</v>
      </c>
      <c r="X288" s="111">
        <f t="shared" si="102"/>
        <v>50.536167622828245</v>
      </c>
      <c r="Y288" s="111">
        <f t="shared" si="102"/>
        <v>1742.311877101007</v>
      </c>
      <c r="Z288" s="111">
        <f t="shared" si="102"/>
        <v>937.25254331085318</v>
      </c>
      <c r="AA288" s="111">
        <f t="shared" si="102"/>
        <v>3432.6598172971089</v>
      </c>
      <c r="AB288" s="111">
        <f t="shared" si="102"/>
        <v>2482.4518705600858</v>
      </c>
      <c r="AC288" s="111">
        <f t="shared" si="102"/>
        <v>386.86590326435675</v>
      </c>
      <c r="AD288" s="112">
        <f t="shared" si="102"/>
        <v>6.9498556884502731</v>
      </c>
      <c r="AE288" s="112">
        <f t="shared" si="102"/>
        <v>0.40145736159818213</v>
      </c>
      <c r="AF288" s="112">
        <f t="shared" si="102"/>
        <v>0</v>
      </c>
      <c r="AG288" s="112">
        <f t="shared" si="102"/>
        <v>113.1322169083867</v>
      </c>
      <c r="AH288" s="112">
        <f t="shared" si="102"/>
        <v>266.38237330592159</v>
      </c>
      <c r="AI288" s="113">
        <f t="shared" si="98"/>
        <v>9215.6348358514224</v>
      </c>
      <c r="AJ288" t="str">
        <f t="shared" si="99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2.8293678244846208E-2</v>
      </c>
      <c r="C289" s="114">
        <f t="shared" ref="C289:I289" si="103">C288/$I288</f>
        <v>0.25876496837860979</v>
      </c>
      <c r="D289" s="114">
        <f t="shared" si="103"/>
        <v>0.15600122046791745</v>
      </c>
      <c r="E289" s="114">
        <f t="shared" si="103"/>
        <v>0.54943459386664062</v>
      </c>
      <c r="F289" s="114">
        <f t="shared" si="103"/>
        <v>0</v>
      </c>
      <c r="G289" s="114">
        <f t="shared" si="103"/>
        <v>7.5055390419858595E-3</v>
      </c>
      <c r="H289" s="115">
        <f t="shared" si="103"/>
        <v>0</v>
      </c>
      <c r="I289" s="116">
        <f t="shared" si="103"/>
        <v>1</v>
      </c>
      <c r="J289"/>
      <c r="K289" s="81" t="s">
        <v>87</v>
      </c>
      <c r="L289" s="82">
        <f>L288/$S288</f>
        <v>2.0672098642896358E-2</v>
      </c>
      <c r="M289" s="82">
        <f t="shared" ref="M289:S289" si="104">M288/$S288</f>
        <v>0.18906042916576096</v>
      </c>
      <c r="N289" s="82">
        <f t="shared" si="104"/>
        <v>0.11397855697720863</v>
      </c>
      <c r="O289" s="82">
        <f t="shared" si="104"/>
        <v>0.40143123223293825</v>
      </c>
      <c r="P289" s="82">
        <f t="shared" si="104"/>
        <v>0.26937394056702929</v>
      </c>
      <c r="Q289" s="82">
        <f t="shared" si="104"/>
        <v>5.4837424141664422E-3</v>
      </c>
      <c r="R289" s="83">
        <f t="shared" si="104"/>
        <v>0</v>
      </c>
      <c r="S289" s="84">
        <f t="shared" si="104"/>
        <v>1</v>
      </c>
      <c r="U289" s="135"/>
      <c r="V289" s="118">
        <f>V288/$I288</f>
        <v>2.3937251602383636E-2</v>
      </c>
      <c r="W289" s="118">
        <f t="shared" ref="W289:AC289" si="105">W288/$I288</f>
        <v>3.3242468065252692E-3</v>
      </c>
      <c r="X289" s="118">
        <f t="shared" si="105"/>
        <v>7.5055390419858595E-3</v>
      </c>
      <c r="Y289" s="118">
        <f t="shared" si="105"/>
        <v>0.25876496837860979</v>
      </c>
      <c r="Z289" s="118">
        <f t="shared" si="105"/>
        <v>0.13919903085097576</v>
      </c>
      <c r="AA289" s="118">
        <f t="shared" si="105"/>
        <v>0.50981234803688158</v>
      </c>
      <c r="AB289" s="118">
        <f t="shared" si="105"/>
        <v>0.36868920440106784</v>
      </c>
      <c r="AC289" s="118">
        <f t="shared" si="105"/>
        <v>5.7456615282638103E-2</v>
      </c>
      <c r="AD289" s="118">
        <f t="shared" ref="AD289:AH289" si="106">AD288/$AI288</f>
        <v>7.5413748615704387E-4</v>
      </c>
      <c r="AE289" s="118">
        <f t="shared" si="106"/>
        <v>4.3562637707431682E-5</v>
      </c>
      <c r="AF289" s="118">
        <f t="shared" si="106"/>
        <v>0</v>
      </c>
      <c r="AG289" s="118">
        <f t="shared" si="106"/>
        <v>1.2276117589671676E-2</v>
      </c>
      <c r="AH289" s="118">
        <f t="shared" si="106"/>
        <v>2.8905482698773927E-2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12.620944160000001</v>
      </c>
      <c r="E293" s="39">
        <v>0</v>
      </c>
      <c r="F293" s="235"/>
      <c r="G293" s="39">
        <v>0</v>
      </c>
      <c r="H293" s="40">
        <v>0</v>
      </c>
      <c r="I293" s="41">
        <f>SUM(B293:H293)</f>
        <v>12.620944160000001</v>
      </c>
      <c r="J293" s="1"/>
      <c r="K293" s="88" t="s">
        <v>7</v>
      </c>
      <c r="L293" s="39">
        <v>0</v>
      </c>
      <c r="M293" s="39">
        <v>0</v>
      </c>
      <c r="N293" s="39">
        <v>12.620944160000001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12.620944160000001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12.620944160000001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12.620944160000001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7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8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09">SUM(V294:AC294)</f>
        <v>0</v>
      </c>
      <c r="AJ294" t="str">
        <f t="shared" ref="AJ294:AJ314" si="110">IF(ABS(S294-AI294)&gt;0.001,S294-AI294,"")</f>
        <v/>
      </c>
      <c r="AS294"/>
      <c r="BH294"/>
    </row>
    <row r="295" spans="1:60" ht="15">
      <c r="A295" s="26" t="s">
        <v>10</v>
      </c>
      <c r="B295" s="43">
        <v>2.8857186788967672E-2</v>
      </c>
      <c r="C295" s="43">
        <v>0</v>
      </c>
      <c r="D295" s="43">
        <v>144.25707675804938</v>
      </c>
      <c r="E295" s="43">
        <v>0</v>
      </c>
      <c r="F295" s="236"/>
      <c r="G295" s="43">
        <v>0</v>
      </c>
      <c r="H295" s="53">
        <v>0</v>
      </c>
      <c r="I295" s="41">
        <f t="shared" si="107"/>
        <v>144.28593394483835</v>
      </c>
      <c r="J295" s="1"/>
      <c r="K295" s="54" t="s">
        <v>10</v>
      </c>
      <c r="L295" s="43">
        <v>2.8857186788967672E-2</v>
      </c>
      <c r="M295" s="43">
        <v>0</v>
      </c>
      <c r="N295" s="43">
        <v>144.25707675804938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8"/>
        <v>144.28593394483835</v>
      </c>
      <c r="U295" s="100" t="s">
        <v>10</v>
      </c>
      <c r="V295" s="92">
        <v>2.8857186788967672E-2</v>
      </c>
      <c r="W295" s="92">
        <v>0</v>
      </c>
      <c r="X295" s="92">
        <v>0</v>
      </c>
      <c r="Y295" s="92">
        <v>0</v>
      </c>
      <c r="Z295" s="92">
        <v>144.25707675804938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09"/>
        <v>144.28593394483835</v>
      </c>
      <c r="AJ295" t="str">
        <f t="shared" si="110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7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8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09"/>
        <v>0</v>
      </c>
      <c r="AJ296" t="str">
        <f t="shared" si="110"/>
        <v/>
      </c>
      <c r="AS296"/>
      <c r="BH296"/>
    </row>
    <row r="297" spans="1:60" ht="15">
      <c r="A297" s="26" t="s">
        <v>16</v>
      </c>
      <c r="B297" s="43">
        <v>139.17444650610946</v>
      </c>
      <c r="C297" s="43">
        <v>964.78738088114949</v>
      </c>
      <c r="D297" s="43">
        <v>158.41984562197837</v>
      </c>
      <c r="E297" s="43">
        <v>2.7849286491314658</v>
      </c>
      <c r="F297" s="236"/>
      <c r="G297" s="43">
        <v>0</v>
      </c>
      <c r="H297" s="53">
        <v>0</v>
      </c>
      <c r="I297" s="41">
        <f t="shared" si="107"/>
        <v>1265.1666016583686</v>
      </c>
      <c r="J297" s="1"/>
      <c r="K297" s="54" t="s">
        <v>16</v>
      </c>
      <c r="L297" s="43">
        <v>139.17444650610946</v>
      </c>
      <c r="M297" s="43">
        <v>964.78738088114949</v>
      </c>
      <c r="N297" s="43">
        <v>158.41984562197837</v>
      </c>
      <c r="O297" s="43">
        <v>2.7849286491314658</v>
      </c>
      <c r="P297" s="43">
        <v>0</v>
      </c>
      <c r="Q297" s="43">
        <v>0</v>
      </c>
      <c r="R297" s="44">
        <v>0</v>
      </c>
      <c r="S297" s="45">
        <f t="shared" si="108"/>
        <v>1265.1666016583686</v>
      </c>
      <c r="U297" s="100" t="s">
        <v>16</v>
      </c>
      <c r="V297" s="92">
        <v>139.08526869490126</v>
      </c>
      <c r="W297" s="92">
        <v>0</v>
      </c>
      <c r="X297" s="92">
        <v>0</v>
      </c>
      <c r="Y297" s="92">
        <v>964.78738088114949</v>
      </c>
      <c r="Z297" s="92">
        <v>157.69199630268881</v>
      </c>
      <c r="AA297" s="92">
        <v>2.7849286491314658</v>
      </c>
      <c r="AB297" s="92">
        <v>0</v>
      </c>
      <c r="AC297" s="93">
        <v>0.81702713049778131</v>
      </c>
      <c r="AD297" s="94">
        <v>8.9177811208219146E-2</v>
      </c>
      <c r="AE297" s="94">
        <v>0</v>
      </c>
      <c r="AF297" s="94">
        <v>0</v>
      </c>
      <c r="AG297" s="94">
        <v>0.72784931928956209</v>
      </c>
      <c r="AH297" s="94">
        <v>0</v>
      </c>
      <c r="AI297" s="95">
        <f t="shared" si="109"/>
        <v>1265.1666016583686</v>
      </c>
      <c r="AJ297" t="str">
        <f t="shared" si="110"/>
        <v/>
      </c>
      <c r="AS297"/>
      <c r="BH297"/>
    </row>
    <row r="298" spans="1:60" ht="15">
      <c r="A298" s="25" t="s">
        <v>15</v>
      </c>
      <c r="B298" s="46">
        <v>319.38308198838689</v>
      </c>
      <c r="C298" s="46">
        <v>553.73948298830692</v>
      </c>
      <c r="D298" s="46">
        <v>223.10182933619691</v>
      </c>
      <c r="E298" s="46">
        <v>3.9578559962122699</v>
      </c>
      <c r="F298" s="236"/>
      <c r="G298" s="46">
        <v>0</v>
      </c>
      <c r="H298" s="47">
        <v>0</v>
      </c>
      <c r="I298" s="48">
        <f t="shared" si="107"/>
        <v>1100.182250309103</v>
      </c>
      <c r="J298" s="1"/>
      <c r="K298" s="49" t="s">
        <v>15</v>
      </c>
      <c r="L298" s="50">
        <v>319.38308198838689</v>
      </c>
      <c r="M298" s="50">
        <v>553.73948298830692</v>
      </c>
      <c r="N298" s="50">
        <v>223.10182933619691</v>
      </c>
      <c r="O298" s="50">
        <v>3.9578559962122699</v>
      </c>
      <c r="P298" s="50">
        <v>0</v>
      </c>
      <c r="Q298" s="50">
        <v>0</v>
      </c>
      <c r="R298" s="51">
        <v>0</v>
      </c>
      <c r="S298" s="52">
        <f t="shared" si="108"/>
        <v>1100.182250309103</v>
      </c>
      <c r="U298" s="96" t="s">
        <v>59</v>
      </c>
      <c r="V298" s="97">
        <v>276.32293273322244</v>
      </c>
      <c r="W298" s="97">
        <v>0</v>
      </c>
      <c r="X298" s="97">
        <v>0</v>
      </c>
      <c r="Y298" s="97">
        <v>553.73948298830692</v>
      </c>
      <c r="Z298" s="97">
        <v>222.29503468541625</v>
      </c>
      <c r="AA298" s="97">
        <v>3.9578559962122699</v>
      </c>
      <c r="AB298" s="97">
        <v>0</v>
      </c>
      <c r="AC298" s="98">
        <v>43.86694390594517</v>
      </c>
      <c r="AD298" s="97">
        <v>43.060149255164518</v>
      </c>
      <c r="AE298" s="97">
        <v>0</v>
      </c>
      <c r="AF298" s="97">
        <v>0</v>
      </c>
      <c r="AG298" s="97">
        <v>0.80679465078065116</v>
      </c>
      <c r="AH298" s="97">
        <v>0</v>
      </c>
      <c r="AI298" s="99">
        <f t="shared" si="109"/>
        <v>1100.182250309103</v>
      </c>
      <c r="AJ298" t="str">
        <f t="shared" si="110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6.9316408897340001</v>
      </c>
      <c r="F299" s="236"/>
      <c r="G299" s="43">
        <v>0</v>
      </c>
      <c r="H299" s="53">
        <v>0</v>
      </c>
      <c r="I299" s="41">
        <f t="shared" si="107"/>
        <v>6.9316408897340001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6.9316408897340001</v>
      </c>
      <c r="P299" s="43">
        <v>2572.7209226075925</v>
      </c>
      <c r="Q299" s="43">
        <v>0</v>
      </c>
      <c r="R299" s="44">
        <v>0</v>
      </c>
      <c r="S299" s="45">
        <f t="shared" si="108"/>
        <v>2579.6525634973264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6.9316408897340001</v>
      </c>
      <c r="AB299" s="92">
        <v>2572.7209226075925</v>
      </c>
      <c r="AC299" s="93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0</v>
      </c>
      <c r="AI299" s="95">
        <f t="shared" si="109"/>
        <v>2579.6525634973264</v>
      </c>
      <c r="AJ299" t="str">
        <f t="shared" si="110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/>
      <c r="G300" s="46">
        <v>0</v>
      </c>
      <c r="H300" s="47">
        <v>0</v>
      </c>
      <c r="I300" s="48">
        <f t="shared" si="107"/>
        <v>0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</v>
      </c>
      <c r="P300" s="50">
        <v>70.501470538089166</v>
      </c>
      <c r="Q300" s="50">
        <v>0</v>
      </c>
      <c r="R300" s="51">
        <v>0</v>
      </c>
      <c r="S300" s="52">
        <f t="shared" si="108"/>
        <v>70.501470538089166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70.501470538089166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09"/>
        <v>70.501470538089166</v>
      </c>
      <c r="AJ300" t="str">
        <f t="shared" si="110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7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8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09"/>
        <v>0</v>
      </c>
      <c r="AJ301" t="str">
        <f t="shared" si="110"/>
        <v/>
      </c>
      <c r="AS301"/>
      <c r="BH301"/>
    </row>
    <row r="302" spans="1:60" ht="15">
      <c r="A302" s="25" t="s">
        <v>17</v>
      </c>
      <c r="B302" s="46">
        <v>1.3448363467028641</v>
      </c>
      <c r="C302" s="46">
        <v>0.11640158280696501</v>
      </c>
      <c r="D302" s="46">
        <v>299.30459344977538</v>
      </c>
      <c r="E302" s="46">
        <v>9.9307012359927711</v>
      </c>
      <c r="F302" s="236"/>
      <c r="G302" s="46">
        <v>0</v>
      </c>
      <c r="H302" s="47">
        <v>0</v>
      </c>
      <c r="I302" s="48">
        <f t="shared" si="107"/>
        <v>310.69653261527799</v>
      </c>
      <c r="J302" s="1"/>
      <c r="K302" s="49" t="s">
        <v>17</v>
      </c>
      <c r="L302" s="50">
        <v>1.3448363467028641</v>
      </c>
      <c r="M302" s="50">
        <v>0.11640158280696501</v>
      </c>
      <c r="N302" s="50">
        <v>299.30459344977538</v>
      </c>
      <c r="O302" s="50">
        <v>9.9307012359927711</v>
      </c>
      <c r="P302" s="50">
        <v>9.4753833752284926</v>
      </c>
      <c r="Q302" s="50">
        <v>0</v>
      </c>
      <c r="R302" s="51">
        <v>0</v>
      </c>
      <c r="S302" s="52">
        <f t="shared" si="108"/>
        <v>320.17191599050648</v>
      </c>
      <c r="U302" s="96" t="s">
        <v>17</v>
      </c>
      <c r="V302" s="97">
        <v>0.52695426921366106</v>
      </c>
      <c r="W302" s="97">
        <v>0</v>
      </c>
      <c r="X302" s="97">
        <v>0</v>
      </c>
      <c r="Y302" s="97">
        <v>0.11640158280696501</v>
      </c>
      <c r="Z302" s="97">
        <v>298.95198121489784</v>
      </c>
      <c r="AA302" s="97">
        <v>7.6598455602231788</v>
      </c>
      <c r="AB302" s="97">
        <v>9.4753833752284926</v>
      </c>
      <c r="AC302" s="98">
        <v>3.441349988136357</v>
      </c>
      <c r="AD302" s="97">
        <v>0.81788207748920339</v>
      </c>
      <c r="AE302" s="97">
        <v>0</v>
      </c>
      <c r="AF302" s="97">
        <v>0</v>
      </c>
      <c r="AG302" s="97">
        <v>0.35261223487756232</v>
      </c>
      <c r="AH302" s="97">
        <v>2.2708556757695915</v>
      </c>
      <c r="AI302" s="99">
        <f t="shared" si="109"/>
        <v>320.17191599050653</v>
      </c>
      <c r="AJ302" t="str">
        <f t="shared" si="110"/>
        <v/>
      </c>
      <c r="AS302"/>
      <c r="BH302"/>
    </row>
    <row r="303" spans="1:60" ht="15">
      <c r="A303" s="26" t="s">
        <v>19</v>
      </c>
      <c r="B303" s="43">
        <v>1322.7161329996648</v>
      </c>
      <c r="C303" s="43">
        <v>7915.2045969529609</v>
      </c>
      <c r="D303" s="43">
        <v>2758.7887591763556</v>
      </c>
      <c r="E303" s="43">
        <v>438.2513950225848</v>
      </c>
      <c r="F303" s="236"/>
      <c r="G303" s="43">
        <v>0</v>
      </c>
      <c r="H303" s="53">
        <v>0</v>
      </c>
      <c r="I303" s="41">
        <f t="shared" si="107"/>
        <v>12434.960884151566</v>
      </c>
      <c r="J303" s="1"/>
      <c r="K303" s="54" t="s">
        <v>19</v>
      </c>
      <c r="L303" s="43">
        <v>1322.7161329996648</v>
      </c>
      <c r="M303" s="43">
        <v>7915.2045969529609</v>
      </c>
      <c r="N303" s="43">
        <v>2758.7887591763556</v>
      </c>
      <c r="O303" s="43">
        <v>438.2513950225848</v>
      </c>
      <c r="P303" s="43">
        <v>7.7011499232782707</v>
      </c>
      <c r="Q303" s="43">
        <v>0</v>
      </c>
      <c r="R303" s="44">
        <v>0</v>
      </c>
      <c r="S303" s="45">
        <f t="shared" si="108"/>
        <v>12442.662034074843</v>
      </c>
      <c r="U303" s="100" t="s">
        <v>89</v>
      </c>
      <c r="V303" s="92">
        <v>1092.5316201895541</v>
      </c>
      <c r="W303" s="92">
        <v>0</v>
      </c>
      <c r="X303" s="92">
        <v>0</v>
      </c>
      <c r="Y303" s="92">
        <v>7915.2045969529609</v>
      </c>
      <c r="Z303" s="92">
        <v>2751.398509476654</v>
      </c>
      <c r="AA303" s="92">
        <v>399.52153516239326</v>
      </c>
      <c r="AB303" s="92">
        <v>7.7011499232782707</v>
      </c>
      <c r="AC303" s="93">
        <v>276.30462237000336</v>
      </c>
      <c r="AD303" s="92">
        <v>230.18451281011039</v>
      </c>
      <c r="AE303" s="92">
        <v>0</v>
      </c>
      <c r="AF303" s="92">
        <v>0</v>
      </c>
      <c r="AG303" s="92">
        <v>7.3902496997013385</v>
      </c>
      <c r="AH303" s="92">
        <v>38.729859860191581</v>
      </c>
      <c r="AI303" s="95">
        <f t="shared" si="109"/>
        <v>12442.662034074845</v>
      </c>
      <c r="AJ303" t="str">
        <f t="shared" si="110"/>
        <v/>
      </c>
      <c r="AS303"/>
      <c r="BH303"/>
    </row>
    <row r="304" spans="1:60" ht="15">
      <c r="A304" s="25" t="s">
        <v>27</v>
      </c>
      <c r="B304" s="46">
        <v>489.95783121868061</v>
      </c>
      <c r="C304" s="46">
        <v>70.653973838547458</v>
      </c>
      <c r="D304" s="46">
        <v>351.87833661937611</v>
      </c>
      <c r="E304" s="46">
        <v>5963.0751986708174</v>
      </c>
      <c r="F304" s="236"/>
      <c r="G304" s="46">
        <v>574.6135790066005</v>
      </c>
      <c r="H304" s="47">
        <v>0</v>
      </c>
      <c r="I304" s="48">
        <f t="shared" si="107"/>
        <v>7450.1789193540226</v>
      </c>
      <c r="J304" s="1"/>
      <c r="K304" s="49" t="s">
        <v>27</v>
      </c>
      <c r="L304" s="50">
        <v>489.95783121868061</v>
      </c>
      <c r="M304" s="50">
        <v>70.653973838547458</v>
      </c>
      <c r="N304" s="50">
        <v>351.87833661937611</v>
      </c>
      <c r="O304" s="50">
        <v>5963.0751986708174</v>
      </c>
      <c r="P304" s="50">
        <v>4.8677643227639678</v>
      </c>
      <c r="Q304" s="50">
        <v>574.6135790066005</v>
      </c>
      <c r="R304" s="51">
        <v>0</v>
      </c>
      <c r="S304" s="52">
        <f t="shared" si="108"/>
        <v>7455.0466836767864</v>
      </c>
      <c r="U304" s="96" t="s">
        <v>27</v>
      </c>
      <c r="V304" s="97">
        <v>42.50224895587094</v>
      </c>
      <c r="W304" s="97">
        <v>410.47630220628776</v>
      </c>
      <c r="X304" s="97">
        <v>574.6135790066005</v>
      </c>
      <c r="Y304" s="97">
        <v>70.653973838547458</v>
      </c>
      <c r="Z304" s="97">
        <v>348.38899895615157</v>
      </c>
      <c r="AA304" s="97">
        <v>4352.421824883595</v>
      </c>
      <c r="AB304" s="97">
        <v>4.8677643227639678</v>
      </c>
      <c r="AC304" s="98">
        <v>1651.1219915069687</v>
      </c>
      <c r="AD304" s="97">
        <v>36.979280056521972</v>
      </c>
      <c r="AE304" s="97">
        <v>1516.7066047769977</v>
      </c>
      <c r="AF304" s="97">
        <v>0</v>
      </c>
      <c r="AG304" s="97">
        <v>3.4893376632245463</v>
      </c>
      <c r="AH304" s="97">
        <v>93.946769010224259</v>
      </c>
      <c r="AI304" s="99">
        <f t="shared" si="109"/>
        <v>7455.0466836767864</v>
      </c>
      <c r="AJ304" t="str">
        <f t="shared" si="110"/>
        <v/>
      </c>
      <c r="AS304"/>
      <c r="BH304"/>
    </row>
    <row r="305" spans="1:60" ht="15">
      <c r="A305" s="26" t="s">
        <v>26</v>
      </c>
      <c r="B305" s="43">
        <v>160.98696000494695</v>
      </c>
      <c r="C305" s="43">
        <v>15.798919155854076</v>
      </c>
      <c r="D305" s="43">
        <v>1042.2661363576469</v>
      </c>
      <c r="E305" s="43">
        <v>0</v>
      </c>
      <c r="F305" s="236"/>
      <c r="G305" s="43">
        <v>0</v>
      </c>
      <c r="H305" s="53">
        <v>0</v>
      </c>
      <c r="I305" s="41">
        <f t="shared" si="107"/>
        <v>1219.0520155184479</v>
      </c>
      <c r="J305" s="1"/>
      <c r="K305" s="54" t="s">
        <v>26</v>
      </c>
      <c r="L305" s="43">
        <v>160.98696000494695</v>
      </c>
      <c r="M305" s="43">
        <v>15.798919155854076</v>
      </c>
      <c r="N305" s="43">
        <v>1042.2661363576469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8"/>
        <v>1219.0520155184479</v>
      </c>
      <c r="U305" s="100" t="s">
        <v>26</v>
      </c>
      <c r="V305" s="92">
        <v>149.12380346160191</v>
      </c>
      <c r="W305" s="92">
        <v>2.4337143712292133</v>
      </c>
      <c r="X305" s="92">
        <v>0</v>
      </c>
      <c r="Y305" s="92">
        <v>15.798919155854076</v>
      </c>
      <c r="Z305" s="92">
        <v>1007.8715878822675</v>
      </c>
      <c r="AA305" s="92">
        <v>0</v>
      </c>
      <c r="AB305" s="92">
        <v>0</v>
      </c>
      <c r="AC305" s="93">
        <v>43.823990647495272</v>
      </c>
      <c r="AD305" s="92">
        <v>9.4294421721158574</v>
      </c>
      <c r="AE305" s="92">
        <v>0</v>
      </c>
      <c r="AF305" s="92">
        <v>0</v>
      </c>
      <c r="AG305" s="92">
        <v>34.394548475379409</v>
      </c>
      <c r="AH305" s="92">
        <v>0</v>
      </c>
      <c r="AI305" s="95">
        <f t="shared" si="109"/>
        <v>1219.0520155184479</v>
      </c>
      <c r="AJ305" t="str">
        <f t="shared" si="110"/>
        <v/>
      </c>
      <c r="AS305"/>
      <c r="BH305"/>
    </row>
    <row r="306" spans="1:60" ht="15">
      <c r="A306" s="25" t="s">
        <v>23</v>
      </c>
      <c r="B306" s="46">
        <v>25.54865542374062</v>
      </c>
      <c r="C306" s="46">
        <v>0.68522004785757029</v>
      </c>
      <c r="D306" s="46">
        <v>27.121527249811962</v>
      </c>
      <c r="E306" s="46">
        <v>0</v>
      </c>
      <c r="F306" s="236"/>
      <c r="G306" s="46">
        <v>0</v>
      </c>
      <c r="H306" s="47">
        <v>0</v>
      </c>
      <c r="I306" s="48">
        <f t="shared" si="107"/>
        <v>53.355402721410151</v>
      </c>
      <c r="J306" s="1"/>
      <c r="K306" s="49" t="s">
        <v>23</v>
      </c>
      <c r="L306" s="50">
        <v>25.54865542374062</v>
      </c>
      <c r="M306" s="50">
        <v>0.68522004785757029</v>
      </c>
      <c r="N306" s="50">
        <v>27.121527249811962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8"/>
        <v>53.355402721410151</v>
      </c>
      <c r="U306" s="96" t="s">
        <v>62</v>
      </c>
      <c r="V306" s="97">
        <v>22.695724149388688</v>
      </c>
      <c r="W306" s="97">
        <v>0</v>
      </c>
      <c r="X306" s="97">
        <v>0</v>
      </c>
      <c r="Y306" s="97">
        <v>0.68522004785757029</v>
      </c>
      <c r="Z306" s="97">
        <v>27.121527249811962</v>
      </c>
      <c r="AA306" s="97">
        <v>0</v>
      </c>
      <c r="AB306" s="97">
        <v>0</v>
      </c>
      <c r="AC306" s="98">
        <v>2.8529312743519299</v>
      </c>
      <c r="AD306" s="97">
        <v>2.8529312743519299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09"/>
        <v>53.355402721410151</v>
      </c>
      <c r="AJ306" t="str">
        <f t="shared" si="110"/>
        <v/>
      </c>
      <c r="AS306"/>
      <c r="BH306"/>
    </row>
    <row r="307" spans="1:60" ht="15">
      <c r="A307" s="26" t="s">
        <v>24</v>
      </c>
      <c r="B307" s="43">
        <v>359.59017013258199</v>
      </c>
      <c r="C307" s="43">
        <v>152.85393157330446</v>
      </c>
      <c r="D307" s="43">
        <v>60.049758832369598</v>
      </c>
      <c r="E307" s="43">
        <v>0</v>
      </c>
      <c r="F307" s="236"/>
      <c r="G307" s="43">
        <v>0</v>
      </c>
      <c r="H307" s="53">
        <v>0</v>
      </c>
      <c r="I307" s="41">
        <f t="shared" si="107"/>
        <v>572.49386053825594</v>
      </c>
      <c r="J307" s="1"/>
      <c r="K307" s="54" t="s">
        <v>24</v>
      </c>
      <c r="L307" s="43">
        <v>359.59017013258199</v>
      </c>
      <c r="M307" s="43">
        <v>152.85393157330446</v>
      </c>
      <c r="N307" s="43">
        <v>60.049758832369598</v>
      </c>
      <c r="O307" s="43">
        <v>0</v>
      </c>
      <c r="P307" s="43">
        <v>148.77347103104927</v>
      </c>
      <c r="Q307" s="43">
        <v>0</v>
      </c>
      <c r="R307" s="44">
        <v>0</v>
      </c>
      <c r="S307" s="45">
        <f t="shared" si="108"/>
        <v>721.26733156930527</v>
      </c>
      <c r="U307" s="100" t="s">
        <v>24</v>
      </c>
      <c r="V307" s="92">
        <v>348.67203216306018</v>
      </c>
      <c r="W307" s="92">
        <v>0</v>
      </c>
      <c r="X307" s="92">
        <v>0</v>
      </c>
      <c r="Y307" s="92">
        <v>152.85393157330446</v>
      </c>
      <c r="Z307" s="92">
        <v>60.049758832369598</v>
      </c>
      <c r="AA307" s="92">
        <v>0</v>
      </c>
      <c r="AB307" s="92">
        <v>148.77347103104927</v>
      </c>
      <c r="AC307" s="93">
        <v>10.918137969521744</v>
      </c>
      <c r="AD307" s="92">
        <v>10.918137969521744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09"/>
        <v>721.26733156930527</v>
      </c>
      <c r="AJ307" t="str">
        <f t="shared" si="110"/>
        <v/>
      </c>
      <c r="AS307"/>
      <c r="BH307"/>
    </row>
    <row r="308" spans="1:60" ht="15">
      <c r="A308" s="25" t="s">
        <v>22</v>
      </c>
      <c r="B308" s="46">
        <v>1.5850664701167019</v>
      </c>
      <c r="C308" s="46">
        <v>2.377599705175053</v>
      </c>
      <c r="D308" s="46">
        <v>0</v>
      </c>
      <c r="E308" s="46">
        <v>0</v>
      </c>
      <c r="F308" s="236"/>
      <c r="G308" s="46">
        <v>0</v>
      </c>
      <c r="H308" s="47">
        <v>0</v>
      </c>
      <c r="I308" s="48">
        <f t="shared" si="107"/>
        <v>3.9626661752917549</v>
      </c>
      <c r="J308" s="1"/>
      <c r="K308" s="49" t="s">
        <v>22</v>
      </c>
      <c r="L308" s="50">
        <v>1.5850664701167019</v>
      </c>
      <c r="M308" s="50">
        <v>2.377599705175053</v>
      </c>
      <c r="N308" s="50">
        <v>0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8"/>
        <v>3.9626661752917549</v>
      </c>
      <c r="U308" s="96" t="s">
        <v>63</v>
      </c>
      <c r="V308" s="97">
        <v>1.5850664701167019</v>
      </c>
      <c r="W308" s="97">
        <v>0</v>
      </c>
      <c r="X308" s="97">
        <v>0</v>
      </c>
      <c r="Y308" s="97">
        <v>2.377599705175053</v>
      </c>
      <c r="Z308" s="97">
        <v>0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09"/>
        <v>3.9626661752917549</v>
      </c>
      <c r="AJ308" t="str">
        <f t="shared" si="110"/>
        <v/>
      </c>
      <c r="AS308"/>
      <c r="BH308"/>
    </row>
    <row r="309" spans="1:60" ht="15">
      <c r="A309" s="27" t="s">
        <v>66</v>
      </c>
      <c r="B309" s="43">
        <v>25.707599999999999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7"/>
        <v>25.707599999999999</v>
      </c>
      <c r="J309" s="1"/>
      <c r="K309" s="55" t="s">
        <v>66</v>
      </c>
      <c r="L309" s="43">
        <v>25.707599999999999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8"/>
        <v>25.707599999999999</v>
      </c>
      <c r="U309" s="101" t="s">
        <v>64</v>
      </c>
      <c r="V309" s="92">
        <v>25.707599999999999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0</v>
      </c>
      <c r="AD309" s="94">
        <v>0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09"/>
        <v>25.707599999999999</v>
      </c>
      <c r="AJ309" t="str">
        <f t="shared" si="110"/>
        <v/>
      </c>
      <c r="AS309"/>
      <c r="BH309"/>
    </row>
    <row r="310" spans="1:60">
      <c r="A310" s="28" t="s">
        <v>25</v>
      </c>
      <c r="B310" s="56">
        <v>25.707599999999999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7"/>
        <v>25.707599999999999</v>
      </c>
      <c r="J310" s="1"/>
      <c r="K310" s="59" t="s">
        <v>25</v>
      </c>
      <c r="L310" s="60">
        <v>25.707599999999999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8"/>
        <v>25.707599999999999</v>
      </c>
      <c r="U310" s="102" t="s">
        <v>68</v>
      </c>
      <c r="V310" s="103">
        <v>25.707599999999999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0</v>
      </c>
      <c r="AD310" s="103">
        <v>0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09"/>
        <v>25.707599999999999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7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8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09"/>
        <v>0</v>
      </c>
      <c r="AJ311" t="str">
        <f t="shared" si="110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7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8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09"/>
        <v>0</v>
      </c>
      <c r="AJ312" t="str">
        <f t="shared" si="110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7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8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09"/>
        <v>0</v>
      </c>
      <c r="AJ313" t="str">
        <f t="shared" si="110"/>
        <v/>
      </c>
      <c r="AS313"/>
      <c r="BH313"/>
    </row>
    <row r="314" spans="1:60" ht="15">
      <c r="A314" s="31" t="s">
        <v>28</v>
      </c>
      <c r="B314" s="75">
        <f>SUM(B293:B309)</f>
        <v>2846.0236382777198</v>
      </c>
      <c r="C314" s="75">
        <f t="shared" ref="C314:H314" si="111">SUM(C293:C309)</f>
        <v>9676.2175067259614</v>
      </c>
      <c r="D314" s="75">
        <f t="shared" si="111"/>
        <v>5077.8088075615606</v>
      </c>
      <c r="E314" s="75">
        <f t="shared" si="111"/>
        <v>6424.9317204644731</v>
      </c>
      <c r="F314" s="75">
        <f t="shared" si="111"/>
        <v>0</v>
      </c>
      <c r="G314" s="75">
        <f t="shared" si="111"/>
        <v>574.6135790066005</v>
      </c>
      <c r="H314" s="76">
        <f t="shared" si="111"/>
        <v>0</v>
      </c>
      <c r="I314" s="41">
        <f t="shared" si="107"/>
        <v>24599.595252036313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2846.0236382777198</v>
      </c>
      <c r="M314" s="75">
        <f t="shared" ref="M314:R314" si="112">SUM(M293:M309)</f>
        <v>9676.2175067259614</v>
      </c>
      <c r="N314" s="75">
        <f t="shared" si="112"/>
        <v>5077.8088075615606</v>
      </c>
      <c r="O314" s="75">
        <f t="shared" si="112"/>
        <v>6424.9317204644731</v>
      </c>
      <c r="P314" s="75">
        <f t="shared" si="112"/>
        <v>2814.040161798001</v>
      </c>
      <c r="Q314" s="75">
        <f t="shared" si="112"/>
        <v>574.6135790066005</v>
      </c>
      <c r="R314" s="76">
        <f t="shared" si="112"/>
        <v>0</v>
      </c>
      <c r="S314" s="78">
        <f t="shared" si="108"/>
        <v>27413.635413834316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2098.7821082737191</v>
      </c>
      <c r="W314" s="111">
        <f t="shared" ref="W314:AH314" si="113">SUM(W293:W309)</f>
        <v>412.91001657751696</v>
      </c>
      <c r="X314" s="111">
        <f t="shared" si="113"/>
        <v>574.6135790066005</v>
      </c>
      <c r="Y314" s="111">
        <f t="shared" si="113"/>
        <v>9676.2175067259614</v>
      </c>
      <c r="Z314" s="111">
        <f t="shared" si="113"/>
        <v>5030.6474155183068</v>
      </c>
      <c r="AA314" s="111">
        <f t="shared" si="113"/>
        <v>4773.277631141289</v>
      </c>
      <c r="AB314" s="111">
        <f t="shared" si="113"/>
        <v>2814.040161798001</v>
      </c>
      <c r="AC314" s="111">
        <f t="shared" si="113"/>
        <v>2033.1469947929202</v>
      </c>
      <c r="AD314" s="112">
        <f t="shared" si="113"/>
        <v>334.33151342648387</v>
      </c>
      <c r="AE314" s="112">
        <f t="shared" si="113"/>
        <v>1516.7066047769977</v>
      </c>
      <c r="AF314" s="112">
        <f t="shared" si="113"/>
        <v>0</v>
      </c>
      <c r="AG314" s="112">
        <f t="shared" si="113"/>
        <v>47.161392043253073</v>
      </c>
      <c r="AH314" s="112">
        <f t="shared" si="113"/>
        <v>134.94748454618542</v>
      </c>
      <c r="AI314" s="113">
        <f t="shared" si="109"/>
        <v>27413.635413834319</v>
      </c>
      <c r="AJ314" t="str">
        <f t="shared" si="110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0.11569392134783725</v>
      </c>
      <c r="C315" s="114">
        <f t="shared" ref="C315:I315" si="114">C314/$I314</f>
        <v>0.39334864690202498</v>
      </c>
      <c r="D315" s="114">
        <f t="shared" si="114"/>
        <v>0.20641838841398125</v>
      </c>
      <c r="E315" s="114">
        <f t="shared" si="114"/>
        <v>0.26118038344279781</v>
      </c>
      <c r="F315" s="114">
        <f t="shared" si="114"/>
        <v>0</v>
      </c>
      <c r="G315" s="114">
        <f t="shared" si="114"/>
        <v>2.3358659893358811E-2</v>
      </c>
      <c r="H315" s="115">
        <f t="shared" si="114"/>
        <v>0</v>
      </c>
      <c r="I315" s="116">
        <f t="shared" si="114"/>
        <v>1</v>
      </c>
      <c r="J315"/>
      <c r="K315" s="81" t="s">
        <v>87</v>
      </c>
      <c r="L315" s="82">
        <f>L314/$S314</f>
        <v>0.10381781165884593</v>
      </c>
      <c r="M315" s="82">
        <f t="shared" ref="M315:S315" si="115">M314/$S314</f>
        <v>0.35297097085645379</v>
      </c>
      <c r="N315" s="82">
        <f t="shared" si="115"/>
        <v>0.18522931128642062</v>
      </c>
      <c r="O315" s="82">
        <f t="shared" si="115"/>
        <v>0.23436992662498624</v>
      </c>
      <c r="P315" s="82">
        <f t="shared" si="115"/>
        <v>0.10265111209503767</v>
      </c>
      <c r="Q315" s="82">
        <f t="shared" si="115"/>
        <v>2.0960867478255776E-2</v>
      </c>
      <c r="R315" s="83">
        <f t="shared" si="115"/>
        <v>0</v>
      </c>
      <c r="S315" s="84">
        <f t="shared" si="115"/>
        <v>1</v>
      </c>
      <c r="U315" s="117" t="s">
        <v>87</v>
      </c>
      <c r="V315" s="118">
        <f>V314/$I314</f>
        <v>8.5317749612160196E-2</v>
      </c>
      <c r="W315" s="118">
        <f t="shared" ref="W315:AC315" si="116">W314/$I314</f>
        <v>1.6785236193808391E-2</v>
      </c>
      <c r="X315" s="118">
        <f t="shared" si="116"/>
        <v>2.3358659893358811E-2</v>
      </c>
      <c r="Y315" s="118">
        <f t="shared" si="116"/>
        <v>0.39334864690202498</v>
      </c>
      <c r="Z315" s="118">
        <f t="shared" si="116"/>
        <v>0.20450122711274601</v>
      </c>
      <c r="AA315" s="118">
        <f t="shared" si="116"/>
        <v>0.19403886861700154</v>
      </c>
      <c r="AB315" s="118">
        <f t="shared" si="116"/>
        <v>0.11439375863572632</v>
      </c>
      <c r="AC315" s="118">
        <f t="shared" si="116"/>
        <v>8.2649611668900114E-2</v>
      </c>
      <c r="AD315" s="118">
        <f t="shared" ref="AD315:AH315" si="117">AD314/$AI314</f>
        <v>1.2195810894083866E-2</v>
      </c>
      <c r="AE315" s="118">
        <f t="shared" si="117"/>
        <v>5.5326722701345553E-2</v>
      </c>
      <c r="AF315" s="118">
        <f t="shared" si="117"/>
        <v>0</v>
      </c>
      <c r="AG315" s="118">
        <f t="shared" si="117"/>
        <v>1.7203625615978327E-3</v>
      </c>
      <c r="AH315" s="118">
        <f t="shared" si="117"/>
        <v>4.9226409598372364E-3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2579.7955020476143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2579.7955020476143</v>
      </c>
      <c r="J319" s="1"/>
      <c r="K319" s="88" t="s">
        <v>7</v>
      </c>
      <c r="L319" s="39">
        <v>0</v>
      </c>
      <c r="M319" s="39">
        <v>2579.7955020476143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2579.7955020476143</v>
      </c>
      <c r="U319" s="91" t="s">
        <v>7</v>
      </c>
      <c r="V319" s="92">
        <v>0</v>
      </c>
      <c r="W319" s="92">
        <v>0</v>
      </c>
      <c r="X319" s="92">
        <v>0</v>
      </c>
      <c r="Y319" s="92">
        <v>2579.7955020476143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2579.7955020476143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0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8">SUM(B320:H320)</f>
        <v>0</v>
      </c>
      <c r="J320" s="1"/>
      <c r="K320" s="49" t="s">
        <v>8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19">SUM(L320:R320)</f>
        <v>0</v>
      </c>
      <c r="U320" s="96" t="s">
        <v>8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0">SUM(V320:AC320)</f>
        <v>0</v>
      </c>
      <c r="AJ320" t="str">
        <f t="shared" ref="AJ320:AJ340" si="121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8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19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0"/>
        <v>0</v>
      </c>
      <c r="AJ321" t="str">
        <f t="shared" si="121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8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19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0"/>
        <v>0</v>
      </c>
      <c r="AJ322" t="str">
        <f t="shared" si="121"/>
        <v/>
      </c>
      <c r="AS322"/>
      <c r="BH322"/>
    </row>
    <row r="323" spans="1:60" ht="15">
      <c r="A323" s="26" t="s">
        <v>16</v>
      </c>
      <c r="B323" s="43">
        <v>72.071092746233845</v>
      </c>
      <c r="C323" s="43">
        <v>668.6823697217327</v>
      </c>
      <c r="D323" s="43">
        <v>14.538799091711864</v>
      </c>
      <c r="E323" s="43">
        <v>0</v>
      </c>
      <c r="F323" s="236"/>
      <c r="G323" s="43">
        <v>0</v>
      </c>
      <c r="H323" s="53">
        <v>0</v>
      </c>
      <c r="I323" s="41">
        <f t="shared" si="118"/>
        <v>755.29226155967842</v>
      </c>
      <c r="J323" s="1"/>
      <c r="K323" s="54" t="s">
        <v>16</v>
      </c>
      <c r="L323" s="43">
        <v>72.071092746233845</v>
      </c>
      <c r="M323" s="43">
        <v>668.6823697217327</v>
      </c>
      <c r="N323" s="43">
        <v>14.538799091711864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19"/>
        <v>755.29226155967842</v>
      </c>
      <c r="U323" s="100" t="s">
        <v>16</v>
      </c>
      <c r="V323" s="92">
        <v>72.071092746233845</v>
      </c>
      <c r="W323" s="92">
        <v>0</v>
      </c>
      <c r="X323" s="92">
        <v>0</v>
      </c>
      <c r="Y323" s="92">
        <v>668.6823697217327</v>
      </c>
      <c r="Z323" s="92">
        <v>14.538799091711864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0"/>
        <v>755.29226155967842</v>
      </c>
      <c r="AJ323" t="str">
        <f t="shared" si="121"/>
        <v/>
      </c>
      <c r="AS323"/>
      <c r="BH323"/>
    </row>
    <row r="324" spans="1:60" ht="15">
      <c r="A324" s="25" t="s">
        <v>15</v>
      </c>
      <c r="B324" s="46">
        <v>41.343732021949165</v>
      </c>
      <c r="C324" s="46">
        <v>1.2084046225184284E-4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8"/>
        <v>41.343852862411417</v>
      </c>
      <c r="J324" s="1"/>
      <c r="K324" s="49" t="s">
        <v>15</v>
      </c>
      <c r="L324" s="50">
        <v>41.343732021949165</v>
      </c>
      <c r="M324" s="50">
        <v>1.2084046225184284E-4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19"/>
        <v>41.343852862411417</v>
      </c>
      <c r="U324" s="96" t="s">
        <v>59</v>
      </c>
      <c r="V324" s="97">
        <v>41.342403202222826</v>
      </c>
      <c r="W324" s="97">
        <v>0</v>
      </c>
      <c r="X324" s="97">
        <v>0</v>
      </c>
      <c r="Y324" s="97">
        <v>1.2084046225184284E-4</v>
      </c>
      <c r="Z324" s="97">
        <v>0</v>
      </c>
      <c r="AA324" s="97">
        <v>0</v>
      </c>
      <c r="AB324" s="97">
        <v>0</v>
      </c>
      <c r="AC324" s="98">
        <v>1.3288197263431449E-3</v>
      </c>
      <c r="AD324" s="97">
        <v>1.3288197263431449E-3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0"/>
        <v>41.343852862411424</v>
      </c>
      <c r="AJ324" t="str">
        <f t="shared" si="121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20.596214743866902</v>
      </c>
      <c r="F325" s="236"/>
      <c r="G325" s="43">
        <v>0</v>
      </c>
      <c r="H325" s="53">
        <v>0</v>
      </c>
      <c r="I325" s="41">
        <f t="shared" si="118"/>
        <v>20.596214743866902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20.596214743866902</v>
      </c>
      <c r="P325" s="43">
        <v>319.1367121337064</v>
      </c>
      <c r="Q325" s="43">
        <v>0</v>
      </c>
      <c r="R325" s="44">
        <v>0</v>
      </c>
      <c r="S325" s="45">
        <f t="shared" si="119"/>
        <v>339.73292687757328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2.0079659773736744</v>
      </c>
      <c r="AB325" s="92">
        <v>319.1367121337064</v>
      </c>
      <c r="AC325" s="93">
        <v>18.588248766493223</v>
      </c>
      <c r="AD325" s="92">
        <v>0</v>
      </c>
      <c r="AE325" s="92">
        <v>0</v>
      </c>
      <c r="AF325" s="92">
        <v>0</v>
      </c>
      <c r="AG325" s="92">
        <v>0</v>
      </c>
      <c r="AH325" s="92">
        <v>18.588248766493223</v>
      </c>
      <c r="AI325" s="95">
        <f t="shared" si="120"/>
        <v>339.73292687757328</v>
      </c>
      <c r="AJ325" t="str">
        <f t="shared" si="121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8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40.460363321376981</v>
      </c>
      <c r="Q326" s="50">
        <v>0</v>
      </c>
      <c r="R326" s="51">
        <v>0</v>
      </c>
      <c r="S326" s="52">
        <f t="shared" si="119"/>
        <v>40.460363321376981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40.460363321376981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0"/>
        <v>40.460363321376981</v>
      </c>
      <c r="AJ326" t="str">
        <f t="shared" si="121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8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19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0"/>
        <v>0</v>
      </c>
      <c r="AJ327" t="str">
        <f t="shared" si="121"/>
        <v/>
      </c>
      <c r="AS327"/>
      <c r="BH327"/>
    </row>
    <row r="328" spans="1:60" ht="15">
      <c r="A328" s="25" t="s">
        <v>17</v>
      </c>
      <c r="B328" s="46">
        <v>4.0689390128857008</v>
      </c>
      <c r="C328" s="46">
        <v>0</v>
      </c>
      <c r="D328" s="46">
        <v>26.134066039043006</v>
      </c>
      <c r="E328" s="46">
        <v>0.73659249420041506</v>
      </c>
      <c r="F328" s="236"/>
      <c r="G328" s="46">
        <v>0</v>
      </c>
      <c r="H328" s="47">
        <v>0</v>
      </c>
      <c r="I328" s="48">
        <f t="shared" si="118"/>
        <v>30.939597546129121</v>
      </c>
      <c r="J328" s="1"/>
      <c r="K328" s="49" t="s">
        <v>17</v>
      </c>
      <c r="L328" s="50">
        <v>4.0689390128857008</v>
      </c>
      <c r="M328" s="50">
        <v>0</v>
      </c>
      <c r="N328" s="50">
        <v>26.134066039043006</v>
      </c>
      <c r="O328" s="50">
        <v>0.73659249420041506</v>
      </c>
      <c r="P328" s="50">
        <v>0.10153583201074351</v>
      </c>
      <c r="Q328" s="50">
        <v>0</v>
      </c>
      <c r="R328" s="51">
        <v>0</v>
      </c>
      <c r="S328" s="52">
        <f t="shared" si="119"/>
        <v>31.041133378139865</v>
      </c>
      <c r="U328" s="96" t="s">
        <v>17</v>
      </c>
      <c r="V328" s="97">
        <v>0</v>
      </c>
      <c r="W328" s="97">
        <v>4.0689390128857008</v>
      </c>
      <c r="X328" s="97">
        <v>0</v>
      </c>
      <c r="Y328" s="97">
        <v>0</v>
      </c>
      <c r="Z328" s="97">
        <v>26.08224716583733</v>
      </c>
      <c r="AA328" s="97">
        <v>0</v>
      </c>
      <c r="AB328" s="97">
        <v>0.10153583201074351</v>
      </c>
      <c r="AC328" s="98">
        <v>0.78841136740609297</v>
      </c>
      <c r="AD328" s="97">
        <v>0</v>
      </c>
      <c r="AE328" s="97">
        <v>0</v>
      </c>
      <c r="AF328" s="97">
        <v>0</v>
      </c>
      <c r="AG328" s="97">
        <v>5.1818873205677865E-2</v>
      </c>
      <c r="AH328" s="97">
        <v>0.73659249420041506</v>
      </c>
      <c r="AI328" s="99">
        <f t="shared" si="120"/>
        <v>31.041133378139865</v>
      </c>
      <c r="AJ328" t="str">
        <f t="shared" si="121"/>
        <v/>
      </c>
      <c r="AS328"/>
      <c r="BH328"/>
    </row>
    <row r="329" spans="1:60" ht="15">
      <c r="A329" s="26" t="s">
        <v>19</v>
      </c>
      <c r="B329" s="43">
        <v>674.09469960160459</v>
      </c>
      <c r="C329" s="43">
        <v>23328.122265385344</v>
      </c>
      <c r="D329" s="43">
        <v>729.88163389836882</v>
      </c>
      <c r="E329" s="43">
        <v>0</v>
      </c>
      <c r="F329" s="236"/>
      <c r="G329" s="43">
        <v>0</v>
      </c>
      <c r="H329" s="53">
        <v>0</v>
      </c>
      <c r="I329" s="41">
        <f t="shared" si="118"/>
        <v>24732.098598885314</v>
      </c>
      <c r="J329" s="1"/>
      <c r="K329" s="54" t="s">
        <v>19</v>
      </c>
      <c r="L329" s="43">
        <v>674.09469960160459</v>
      </c>
      <c r="M329" s="43">
        <v>23328.122265385344</v>
      </c>
      <c r="N329" s="43">
        <v>729.88163389836882</v>
      </c>
      <c r="O329" s="43">
        <v>0</v>
      </c>
      <c r="P329" s="43">
        <v>0.44113379999999974</v>
      </c>
      <c r="Q329" s="43">
        <v>0</v>
      </c>
      <c r="R329" s="44">
        <v>0</v>
      </c>
      <c r="S329" s="45">
        <f t="shared" si="119"/>
        <v>24732.539732685313</v>
      </c>
      <c r="U329" s="100" t="s">
        <v>89</v>
      </c>
      <c r="V329" s="92">
        <v>673.53815320681338</v>
      </c>
      <c r="W329" s="92">
        <v>0</v>
      </c>
      <c r="X329" s="92">
        <v>0</v>
      </c>
      <c r="Y329" s="92">
        <v>23328.122265385344</v>
      </c>
      <c r="Z329" s="92">
        <v>432.48724555051598</v>
      </c>
      <c r="AA329" s="92">
        <v>0</v>
      </c>
      <c r="AB329" s="92">
        <v>0.44113379999999974</v>
      </c>
      <c r="AC329" s="93">
        <v>297.95093474264416</v>
      </c>
      <c r="AD329" s="92">
        <v>0.55654639479121437</v>
      </c>
      <c r="AE329" s="92">
        <v>0</v>
      </c>
      <c r="AF329" s="92">
        <v>0</v>
      </c>
      <c r="AG329" s="92">
        <v>297.39438834785284</v>
      </c>
      <c r="AH329" s="92">
        <v>0</v>
      </c>
      <c r="AI329" s="95">
        <f t="shared" si="120"/>
        <v>24732.539732685316</v>
      </c>
      <c r="AJ329" t="str">
        <f t="shared" si="121"/>
        <v/>
      </c>
      <c r="AS329"/>
      <c r="BH329"/>
    </row>
    <row r="330" spans="1:60" ht="15">
      <c r="A330" s="25" t="s">
        <v>27</v>
      </c>
      <c r="B330" s="46">
        <v>171.27719776840038</v>
      </c>
      <c r="C330" s="46">
        <v>213.60997666922432</v>
      </c>
      <c r="D330" s="46">
        <v>89.355952717786948</v>
      </c>
      <c r="E330" s="46">
        <v>15181.887362433534</v>
      </c>
      <c r="F330" s="236"/>
      <c r="G330" s="46">
        <v>1299.3329237735509</v>
      </c>
      <c r="H330" s="47">
        <v>0</v>
      </c>
      <c r="I330" s="48">
        <f t="shared" si="118"/>
        <v>16955.463413362497</v>
      </c>
      <c r="J330" s="1"/>
      <c r="K330" s="49" t="s">
        <v>27</v>
      </c>
      <c r="L330" s="50">
        <v>171.27719776840038</v>
      </c>
      <c r="M330" s="50">
        <v>213.60997666922432</v>
      </c>
      <c r="N330" s="50">
        <v>89.355952717786948</v>
      </c>
      <c r="O330" s="50">
        <v>15181.887362433534</v>
      </c>
      <c r="P330" s="50">
        <v>0</v>
      </c>
      <c r="Q330" s="50">
        <v>1299.3329237735509</v>
      </c>
      <c r="R330" s="51">
        <v>0</v>
      </c>
      <c r="S330" s="52">
        <f t="shared" si="119"/>
        <v>16955.463413362497</v>
      </c>
      <c r="U330" s="96" t="s">
        <v>27</v>
      </c>
      <c r="V330" s="97">
        <v>13.152789439822325</v>
      </c>
      <c r="W330" s="97">
        <v>111.85286679288632</v>
      </c>
      <c r="X330" s="97">
        <v>1299.3329237735509</v>
      </c>
      <c r="Y330" s="97">
        <v>213.60997666922432</v>
      </c>
      <c r="Z330" s="97">
        <v>62.96246667791295</v>
      </c>
      <c r="AA330" s="97">
        <v>15162.110652751428</v>
      </c>
      <c r="AB330" s="97">
        <v>0</v>
      </c>
      <c r="AC330" s="98">
        <v>92.441737257673495</v>
      </c>
      <c r="AD330" s="97">
        <v>46.271541535691767</v>
      </c>
      <c r="AE330" s="97">
        <v>19.776709682107725</v>
      </c>
      <c r="AF330" s="97">
        <v>0</v>
      </c>
      <c r="AG330" s="97">
        <v>26.393486039873988</v>
      </c>
      <c r="AH330" s="97">
        <v>0</v>
      </c>
      <c r="AI330" s="99">
        <f t="shared" si="120"/>
        <v>16955.463413362497</v>
      </c>
      <c r="AJ330" t="str">
        <f t="shared" si="121"/>
        <v/>
      </c>
      <c r="AS330"/>
      <c r="BH330"/>
    </row>
    <row r="331" spans="1:60" ht="15">
      <c r="A331" s="26" t="s">
        <v>26</v>
      </c>
      <c r="B331" s="43">
        <v>810.60011142154303</v>
      </c>
      <c r="C331" s="43">
        <v>0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8"/>
        <v>810.60011142154303</v>
      </c>
      <c r="J331" s="1"/>
      <c r="K331" s="54" t="s">
        <v>26</v>
      </c>
      <c r="L331" s="43">
        <v>810.60011142154303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19"/>
        <v>810.60011142154303</v>
      </c>
      <c r="U331" s="100" t="s">
        <v>26</v>
      </c>
      <c r="V331" s="92">
        <v>807.82357763665357</v>
      </c>
      <c r="W331" s="92">
        <v>0</v>
      </c>
      <c r="X331" s="92">
        <v>0</v>
      </c>
      <c r="Y331" s="92">
        <v>0</v>
      </c>
      <c r="Z331" s="92">
        <v>0</v>
      </c>
      <c r="AA331" s="92">
        <v>0</v>
      </c>
      <c r="AB331" s="92">
        <v>0</v>
      </c>
      <c r="AC331" s="93">
        <v>2.776533784889307</v>
      </c>
      <c r="AD331" s="92">
        <v>2.776533784889307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0"/>
        <v>810.60011142154292</v>
      </c>
      <c r="AJ331" t="str">
        <f t="shared" si="121"/>
        <v/>
      </c>
      <c r="AS331"/>
      <c r="BH331"/>
    </row>
    <row r="332" spans="1:60" ht="15">
      <c r="A332" s="25" t="s">
        <v>23</v>
      </c>
      <c r="B332" s="46">
        <v>0</v>
      </c>
      <c r="C332" s="46">
        <v>550.54417000000001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8"/>
        <v>550.54417000000001</v>
      </c>
      <c r="J332" s="1"/>
      <c r="K332" s="49" t="s">
        <v>23</v>
      </c>
      <c r="L332" s="50">
        <v>0</v>
      </c>
      <c r="M332" s="50">
        <v>550.54417000000001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19"/>
        <v>550.54417000000001</v>
      </c>
      <c r="U332" s="96" t="s">
        <v>62</v>
      </c>
      <c r="V332" s="97">
        <v>0</v>
      </c>
      <c r="W332" s="97">
        <v>0</v>
      </c>
      <c r="X332" s="97">
        <v>0</v>
      </c>
      <c r="Y332" s="97">
        <v>550.54417000000001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0"/>
        <v>550.54417000000001</v>
      </c>
      <c r="AJ332" t="str">
        <f t="shared" si="121"/>
        <v/>
      </c>
      <c r="AS332"/>
      <c r="BH332"/>
    </row>
    <row r="333" spans="1:60" ht="15">
      <c r="A333" s="26" t="s">
        <v>24</v>
      </c>
      <c r="B333" s="43">
        <v>3727.2628035854264</v>
      </c>
      <c r="C333" s="43">
        <v>20705.225166552707</v>
      </c>
      <c r="D333" s="43">
        <v>0</v>
      </c>
      <c r="E333" s="43">
        <v>1242.4209345284755</v>
      </c>
      <c r="F333" s="236"/>
      <c r="G333" s="43">
        <v>0</v>
      </c>
      <c r="H333" s="53">
        <v>0</v>
      </c>
      <c r="I333" s="41">
        <f t="shared" si="118"/>
        <v>25674.908904666609</v>
      </c>
      <c r="J333" s="1"/>
      <c r="K333" s="54" t="s">
        <v>24</v>
      </c>
      <c r="L333" s="43">
        <v>3727.2628035854264</v>
      </c>
      <c r="M333" s="43">
        <v>20705.225166552707</v>
      </c>
      <c r="N333" s="43">
        <v>0</v>
      </c>
      <c r="O333" s="43">
        <v>1242.4209345284755</v>
      </c>
      <c r="P333" s="43">
        <v>18.402313968358975</v>
      </c>
      <c r="Q333" s="43">
        <v>0</v>
      </c>
      <c r="R333" s="44">
        <v>0</v>
      </c>
      <c r="S333" s="45">
        <f t="shared" si="119"/>
        <v>25693.311218634968</v>
      </c>
      <c r="U333" s="100" t="s">
        <v>24</v>
      </c>
      <c r="V333" s="92">
        <v>3727.2628035854264</v>
      </c>
      <c r="W333" s="92">
        <v>0</v>
      </c>
      <c r="X333" s="92">
        <v>0</v>
      </c>
      <c r="Y333" s="92">
        <v>20705.225166552707</v>
      </c>
      <c r="Z333" s="92">
        <v>0</v>
      </c>
      <c r="AA333" s="92">
        <v>0</v>
      </c>
      <c r="AB333" s="92">
        <v>18.402313968358975</v>
      </c>
      <c r="AC333" s="93">
        <v>1242.4209345284755</v>
      </c>
      <c r="AD333" s="92">
        <v>0</v>
      </c>
      <c r="AE333" s="92">
        <v>0</v>
      </c>
      <c r="AF333" s="92">
        <v>0</v>
      </c>
      <c r="AG333" s="92">
        <v>0</v>
      </c>
      <c r="AH333" s="92">
        <v>1242.4209345284755</v>
      </c>
      <c r="AI333" s="95">
        <f t="shared" si="120"/>
        <v>25693.311218634968</v>
      </c>
      <c r="AJ333" t="str">
        <f t="shared" si="121"/>
        <v/>
      </c>
      <c r="AS333"/>
      <c r="BH333"/>
    </row>
    <row r="334" spans="1:60" ht="15">
      <c r="A334" s="25" t="s">
        <v>22</v>
      </c>
      <c r="B334" s="46">
        <v>1.2143560884834121</v>
      </c>
      <c r="C334" s="46">
        <v>65.374627182366581</v>
      </c>
      <c r="D334" s="46">
        <v>20.353897624668868</v>
      </c>
      <c r="E334" s="46">
        <v>0</v>
      </c>
      <c r="F334" s="236"/>
      <c r="G334" s="46">
        <v>0</v>
      </c>
      <c r="H334" s="47">
        <v>0</v>
      </c>
      <c r="I334" s="48">
        <f t="shared" si="118"/>
        <v>86.942880895518869</v>
      </c>
      <c r="J334" s="1"/>
      <c r="K334" s="49" t="s">
        <v>22</v>
      </c>
      <c r="L334" s="50">
        <v>1.2143560884834121</v>
      </c>
      <c r="M334" s="50">
        <v>65.374627182366581</v>
      </c>
      <c r="N334" s="50">
        <v>20.353897624668868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19"/>
        <v>86.942880895518869</v>
      </c>
      <c r="U334" s="96" t="s">
        <v>63</v>
      </c>
      <c r="V334" s="97">
        <v>1.2143560884834121</v>
      </c>
      <c r="W334" s="97">
        <v>0</v>
      </c>
      <c r="X334" s="97">
        <v>0</v>
      </c>
      <c r="Y334" s="97">
        <v>65.374627182366581</v>
      </c>
      <c r="Z334" s="97">
        <v>20.353897624668868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0"/>
        <v>86.942880895518869</v>
      </c>
      <c r="AJ334" t="str">
        <f t="shared" si="121"/>
        <v/>
      </c>
      <c r="AS334"/>
      <c r="BH334"/>
    </row>
    <row r="335" spans="1:60" ht="15">
      <c r="A335" s="27" t="s">
        <v>66</v>
      </c>
      <c r="B335" s="43">
        <v>2.0303999999999998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8"/>
        <v>2.0303999999999998</v>
      </c>
      <c r="J335" s="1"/>
      <c r="K335" s="55" t="s">
        <v>66</v>
      </c>
      <c r="L335" s="43">
        <v>2.0303999999999998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19"/>
        <v>2.0303999999999998</v>
      </c>
      <c r="U335" s="101" t="s">
        <v>64</v>
      </c>
      <c r="V335" s="92">
        <v>2.0303999999999998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0"/>
        <v>2.0303999999999998</v>
      </c>
      <c r="AJ335" t="str">
        <f t="shared" si="121"/>
        <v/>
      </c>
      <c r="AS335"/>
      <c r="BH335"/>
    </row>
    <row r="336" spans="1:60">
      <c r="A336" s="28" t="s">
        <v>25</v>
      </c>
      <c r="B336" s="56">
        <v>2.0303999999999998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8"/>
        <v>2.0303999999999998</v>
      </c>
      <c r="J336" s="1"/>
      <c r="K336" s="59" t="s">
        <v>25</v>
      </c>
      <c r="L336" s="60">
        <v>2.0303999999999998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19"/>
        <v>2.0303999999999998</v>
      </c>
      <c r="U336" s="102" t="s">
        <v>68</v>
      </c>
      <c r="V336" s="103">
        <v>1.8648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0"/>
        <v>1.8648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8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19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0"/>
        <v>0</v>
      </c>
      <c r="AJ337" t="str">
        <f t="shared" si="121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8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19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0"/>
        <v>0</v>
      </c>
      <c r="AJ338" t="str">
        <f t="shared" si="121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8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19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0"/>
        <v>0</v>
      </c>
      <c r="AJ339" t="str">
        <f t="shared" si="121"/>
        <v/>
      </c>
      <c r="AS339"/>
      <c r="BH339"/>
    </row>
    <row r="340" spans="1:60" ht="15">
      <c r="A340" s="31" t="s">
        <v>28</v>
      </c>
      <c r="B340" s="75">
        <f>SUM(B319:B335)</f>
        <v>5503.9633322465261</v>
      </c>
      <c r="C340" s="75">
        <f t="shared" ref="C340:H340" si="122">SUM(C319:C335)</f>
        <v>48111.354198399458</v>
      </c>
      <c r="D340" s="75">
        <f t="shared" si="122"/>
        <v>880.26434937157956</v>
      </c>
      <c r="E340" s="75">
        <f t="shared" si="122"/>
        <v>16445.641104200076</v>
      </c>
      <c r="F340" s="75">
        <f t="shared" si="122"/>
        <v>0</v>
      </c>
      <c r="G340" s="75">
        <f t="shared" si="122"/>
        <v>1299.3329237735509</v>
      </c>
      <c r="H340" s="76">
        <f t="shared" si="122"/>
        <v>0</v>
      </c>
      <c r="I340" s="41">
        <f t="shared" si="118"/>
        <v>72240.555907991176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5503.9633322465261</v>
      </c>
      <c r="M340" s="75">
        <f t="shared" ref="M340:R340" si="123">SUM(M319:M335)</f>
        <v>48111.354198399458</v>
      </c>
      <c r="N340" s="75">
        <f t="shared" si="123"/>
        <v>880.26434937157956</v>
      </c>
      <c r="O340" s="75">
        <f t="shared" si="123"/>
        <v>16445.641104200076</v>
      </c>
      <c r="P340" s="75">
        <f t="shared" si="123"/>
        <v>378.54205905545308</v>
      </c>
      <c r="Q340" s="75">
        <f t="shared" si="123"/>
        <v>1299.3329237735509</v>
      </c>
      <c r="R340" s="76">
        <f t="shared" si="123"/>
        <v>0</v>
      </c>
      <c r="S340" s="78">
        <f t="shared" si="119"/>
        <v>72619.097967046633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5338.4355759056552</v>
      </c>
      <c r="W340" s="111">
        <f t="shared" ref="W340:AH340" si="124">SUM(W319:W335)</f>
        <v>115.92180580577202</v>
      </c>
      <c r="X340" s="111">
        <f t="shared" si="124"/>
        <v>1299.3329237735509</v>
      </c>
      <c r="Y340" s="111">
        <f t="shared" si="124"/>
        <v>48111.354198399458</v>
      </c>
      <c r="Z340" s="111">
        <f t="shared" si="124"/>
        <v>556.42465611064699</v>
      </c>
      <c r="AA340" s="111">
        <f t="shared" si="124"/>
        <v>15164.1186187288</v>
      </c>
      <c r="AB340" s="111">
        <f t="shared" si="124"/>
        <v>378.54205905545308</v>
      </c>
      <c r="AC340" s="111">
        <f t="shared" si="124"/>
        <v>1654.9681292673081</v>
      </c>
      <c r="AD340" s="112">
        <f t="shared" si="124"/>
        <v>49.605950535098636</v>
      </c>
      <c r="AE340" s="112">
        <f t="shared" si="124"/>
        <v>19.776709682107725</v>
      </c>
      <c r="AF340" s="112">
        <f t="shared" si="124"/>
        <v>0</v>
      </c>
      <c r="AG340" s="112">
        <f t="shared" si="124"/>
        <v>323.83969326093251</v>
      </c>
      <c r="AH340" s="112">
        <f t="shared" si="124"/>
        <v>1261.7457757891691</v>
      </c>
      <c r="AI340" s="113">
        <f t="shared" si="120"/>
        <v>72619.097967046648</v>
      </c>
      <c r="AJ340" t="str">
        <f t="shared" si="121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7.6189382308417195E-2</v>
      </c>
      <c r="C341" s="114">
        <f t="shared" ref="C341:I341" si="125">C340/$I340</f>
        <v>0.66598815019746316</v>
      </c>
      <c r="D341" s="114">
        <f t="shared" si="125"/>
        <v>1.2185182385538725E-2</v>
      </c>
      <c r="E341" s="114">
        <f t="shared" si="125"/>
        <v>0.22765108736353004</v>
      </c>
      <c r="F341" s="114">
        <f t="shared" si="125"/>
        <v>0</v>
      </c>
      <c r="G341" s="114">
        <f t="shared" si="125"/>
        <v>1.7986197745051127E-2</v>
      </c>
      <c r="H341" s="115">
        <f t="shared" si="125"/>
        <v>0</v>
      </c>
      <c r="I341" s="116">
        <f t="shared" si="125"/>
        <v>1</v>
      </c>
      <c r="J341"/>
      <c r="K341" s="81" t="s">
        <v>87</v>
      </c>
      <c r="L341" s="82">
        <f>L340/$S340</f>
        <v>7.5792229404228278E-2</v>
      </c>
      <c r="M341" s="82">
        <f t="shared" ref="M341:S341" si="126">M340/$S340</f>
        <v>0.66251654929990467</v>
      </c>
      <c r="N341" s="82">
        <f t="shared" si="126"/>
        <v>1.212166460358719E-2</v>
      </c>
      <c r="O341" s="82">
        <f t="shared" si="126"/>
        <v>0.22646440901349177</v>
      </c>
      <c r="P341" s="82">
        <f t="shared" si="126"/>
        <v>5.2127067073627015E-3</v>
      </c>
      <c r="Q341" s="82">
        <f t="shared" si="126"/>
        <v>1.7892440971425547E-2</v>
      </c>
      <c r="R341" s="83">
        <f t="shared" si="126"/>
        <v>0</v>
      </c>
      <c r="S341" s="84">
        <f t="shared" si="126"/>
        <v>1</v>
      </c>
      <c r="U341" s="117" t="s">
        <v>87</v>
      </c>
      <c r="V341" s="118">
        <f>V340/$I340</f>
        <v>7.3898041187624955E-2</v>
      </c>
      <c r="W341" s="118">
        <f t="shared" ref="W341:AC341" si="127">W340/$I340</f>
        <v>1.604663811743299E-3</v>
      </c>
      <c r="X341" s="118">
        <f t="shared" si="127"/>
        <v>1.7986197745051127E-2</v>
      </c>
      <c r="Y341" s="118">
        <f t="shared" si="127"/>
        <v>0.66598815019746316</v>
      </c>
      <c r="Z341" s="118">
        <f t="shared" si="127"/>
        <v>7.7023861336191057E-3</v>
      </c>
      <c r="AA341" s="118">
        <f t="shared" si="127"/>
        <v>0.2099114331019615</v>
      </c>
      <c r="AB341" s="118">
        <f t="shared" si="127"/>
        <v>5.240021402072006E-3</v>
      </c>
      <c r="AC341" s="118">
        <f t="shared" si="127"/>
        <v>2.2909127822537109E-2</v>
      </c>
      <c r="AD341" s="118">
        <f t="shared" ref="AD341:AH341" si="128">AD340/$AI340</f>
        <v>6.830978616342632E-4</v>
      </c>
      <c r="AE341" s="118">
        <f t="shared" si="128"/>
        <v>2.7233482975899908E-4</v>
      </c>
      <c r="AF341" s="118">
        <f t="shared" si="128"/>
        <v>0</v>
      </c>
      <c r="AG341" s="118">
        <f t="shared" si="128"/>
        <v>4.4594287498294959E-3</v>
      </c>
      <c r="AH341" s="118">
        <f t="shared" si="128"/>
        <v>1.7374847817053972E-2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29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0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1">SUM(V346:AC346)</f>
        <v>0</v>
      </c>
      <c r="AJ346" t="str">
        <f t="shared" ref="AJ346:AJ366" si="132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29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0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1"/>
        <v>0</v>
      </c>
      <c r="AJ347" t="str">
        <f t="shared" si="132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29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0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1"/>
        <v>0</v>
      </c>
      <c r="AJ348" t="str">
        <f t="shared" si="132"/>
        <v/>
      </c>
      <c r="AS348"/>
      <c r="BH348"/>
    </row>
    <row r="349" spans="1:60" ht="15">
      <c r="A349" s="26" t="s">
        <v>16</v>
      </c>
      <c r="B349" s="43">
        <v>109.58681728271706</v>
      </c>
      <c r="C349" s="43">
        <v>72.963112713484577</v>
      </c>
      <c r="D349" s="43">
        <v>56.625655289786764</v>
      </c>
      <c r="E349" s="43">
        <v>0</v>
      </c>
      <c r="F349" s="236"/>
      <c r="G349" s="43">
        <v>0</v>
      </c>
      <c r="H349" s="53">
        <v>0</v>
      </c>
      <c r="I349" s="41">
        <f t="shared" si="129"/>
        <v>239.1755852859884</v>
      </c>
      <c r="J349" s="1"/>
      <c r="K349" s="54" t="s">
        <v>16</v>
      </c>
      <c r="L349" s="43">
        <v>109.58681728271706</v>
      </c>
      <c r="M349" s="43">
        <v>72.963112713484577</v>
      </c>
      <c r="N349" s="43">
        <v>56.625655289786764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0"/>
        <v>239.1755852859884</v>
      </c>
      <c r="U349" s="100" t="s">
        <v>16</v>
      </c>
      <c r="V349" s="92">
        <v>109.58681728271706</v>
      </c>
      <c r="W349" s="92">
        <v>0</v>
      </c>
      <c r="X349" s="92">
        <v>0</v>
      </c>
      <c r="Y349" s="92">
        <v>72.963112713484577</v>
      </c>
      <c r="Z349" s="92">
        <v>49.761939497085336</v>
      </c>
      <c r="AA349" s="92">
        <v>0</v>
      </c>
      <c r="AB349" s="92">
        <v>0</v>
      </c>
      <c r="AC349" s="93">
        <v>6.8637157927014254</v>
      </c>
      <c r="AD349" s="94">
        <v>0</v>
      </c>
      <c r="AE349" s="94">
        <v>0</v>
      </c>
      <c r="AF349" s="94">
        <v>0</v>
      </c>
      <c r="AG349" s="94">
        <v>6.8637157927014254</v>
      </c>
      <c r="AH349" s="94">
        <v>0</v>
      </c>
      <c r="AI349" s="95">
        <f t="shared" si="131"/>
        <v>239.17558528598838</v>
      </c>
      <c r="AJ349" t="str">
        <f t="shared" si="132"/>
        <v/>
      </c>
      <c r="AS349"/>
      <c r="BH349"/>
    </row>
    <row r="350" spans="1:60" ht="15">
      <c r="A350" s="25" t="s">
        <v>15</v>
      </c>
      <c r="B350" s="46">
        <v>17.219268630568976</v>
      </c>
      <c r="C350" s="46">
        <v>0</v>
      </c>
      <c r="D350" s="46">
        <v>40.222111992416259</v>
      </c>
      <c r="E350" s="46">
        <v>3.419121679512978</v>
      </c>
      <c r="F350" s="236"/>
      <c r="G350" s="46">
        <v>0</v>
      </c>
      <c r="H350" s="47">
        <v>0</v>
      </c>
      <c r="I350" s="48">
        <f t="shared" si="129"/>
        <v>60.860502302498212</v>
      </c>
      <c r="J350" s="1"/>
      <c r="K350" s="49" t="s">
        <v>15</v>
      </c>
      <c r="L350" s="50">
        <v>17.219268630568976</v>
      </c>
      <c r="M350" s="50">
        <v>0</v>
      </c>
      <c r="N350" s="50">
        <v>40.222111992416259</v>
      </c>
      <c r="O350" s="50">
        <v>3.419121679512978</v>
      </c>
      <c r="P350" s="50">
        <v>0</v>
      </c>
      <c r="Q350" s="50">
        <v>0</v>
      </c>
      <c r="R350" s="51">
        <v>0</v>
      </c>
      <c r="S350" s="52">
        <f t="shared" si="130"/>
        <v>60.860502302498212</v>
      </c>
      <c r="U350" s="96" t="s">
        <v>59</v>
      </c>
      <c r="V350" s="97">
        <v>17.029334285601248</v>
      </c>
      <c r="W350" s="97">
        <v>0</v>
      </c>
      <c r="X350" s="97">
        <v>0</v>
      </c>
      <c r="Y350" s="97">
        <v>0</v>
      </c>
      <c r="Z350" s="97">
        <v>0</v>
      </c>
      <c r="AA350" s="97">
        <v>3.1467952040739244</v>
      </c>
      <c r="AB350" s="97">
        <v>0</v>
      </c>
      <c r="AC350" s="98">
        <v>40.684372812823035</v>
      </c>
      <c r="AD350" s="97">
        <v>0.18993434496773112</v>
      </c>
      <c r="AE350" s="97">
        <v>0</v>
      </c>
      <c r="AF350" s="97">
        <v>0</v>
      </c>
      <c r="AG350" s="97">
        <v>40.222111992416259</v>
      </c>
      <c r="AH350" s="97">
        <v>0.27232647543905436</v>
      </c>
      <c r="AI350" s="99">
        <f t="shared" si="131"/>
        <v>60.860502302498205</v>
      </c>
      <c r="AJ350" t="str">
        <f t="shared" si="132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3.5964111681522182</v>
      </c>
      <c r="E351" s="43">
        <v>36.761704466307236</v>
      </c>
      <c r="F351" s="236"/>
      <c r="G351" s="43">
        <v>0</v>
      </c>
      <c r="H351" s="53">
        <v>0</v>
      </c>
      <c r="I351" s="41">
        <f t="shared" si="129"/>
        <v>40.358115634459452</v>
      </c>
      <c r="J351" s="1"/>
      <c r="K351" s="54" t="s">
        <v>60</v>
      </c>
      <c r="L351" s="43">
        <v>0</v>
      </c>
      <c r="M351" s="43">
        <v>0</v>
      </c>
      <c r="N351" s="43">
        <v>3.5964111681522182</v>
      </c>
      <c r="O351" s="43">
        <v>36.761704466307236</v>
      </c>
      <c r="P351" s="43">
        <v>2328.7369114494149</v>
      </c>
      <c r="Q351" s="43">
        <v>0</v>
      </c>
      <c r="R351" s="44">
        <v>0</v>
      </c>
      <c r="S351" s="45">
        <f t="shared" si="130"/>
        <v>2369.0950270838744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0</v>
      </c>
      <c r="AB351" s="92">
        <v>2328.7369114494149</v>
      </c>
      <c r="AC351" s="93">
        <v>40.358115634459452</v>
      </c>
      <c r="AD351" s="92">
        <v>0</v>
      </c>
      <c r="AE351" s="92">
        <v>0</v>
      </c>
      <c r="AF351" s="92">
        <v>0</v>
      </c>
      <c r="AG351" s="92">
        <v>3.5964111681522182</v>
      </c>
      <c r="AH351" s="92">
        <v>36.761704466307236</v>
      </c>
      <c r="AI351" s="95">
        <f t="shared" si="131"/>
        <v>2369.0950270838744</v>
      </c>
      <c r="AJ351" t="str">
        <f t="shared" si="132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29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28.940777477289824</v>
      </c>
      <c r="Q352" s="50">
        <v>0</v>
      </c>
      <c r="R352" s="51">
        <v>0</v>
      </c>
      <c r="S352" s="52">
        <f t="shared" si="130"/>
        <v>28.940777477289824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28.940777477289824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1"/>
        <v>28.940777477289824</v>
      </c>
      <c r="AJ352" t="str">
        <f t="shared" si="132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29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0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1"/>
        <v>0</v>
      </c>
      <c r="AJ353" t="str">
        <f t="shared" si="132"/>
        <v/>
      </c>
      <c r="AS353"/>
      <c r="BH353"/>
    </row>
    <row r="354" spans="1:60" ht="15">
      <c r="A354" s="25" t="s">
        <v>17</v>
      </c>
      <c r="B354" s="46">
        <v>0</v>
      </c>
      <c r="C354" s="46">
        <v>95.272384035253637</v>
      </c>
      <c r="D354" s="46">
        <v>0</v>
      </c>
      <c r="E354" s="46">
        <v>0</v>
      </c>
      <c r="F354" s="236"/>
      <c r="G354" s="46">
        <v>0</v>
      </c>
      <c r="H354" s="47">
        <v>0</v>
      </c>
      <c r="I354" s="48">
        <f t="shared" si="129"/>
        <v>95.272384035253637</v>
      </c>
      <c r="J354" s="1"/>
      <c r="K354" s="49" t="s">
        <v>17</v>
      </c>
      <c r="L354" s="50">
        <v>0</v>
      </c>
      <c r="M354" s="50">
        <v>95.272384035253637</v>
      </c>
      <c r="N354" s="50">
        <v>0</v>
      </c>
      <c r="O354" s="50">
        <v>0</v>
      </c>
      <c r="P354" s="50">
        <v>15.535611808885353</v>
      </c>
      <c r="Q354" s="50">
        <v>0</v>
      </c>
      <c r="R354" s="51">
        <v>0</v>
      </c>
      <c r="S354" s="52">
        <f t="shared" si="130"/>
        <v>110.80799584413899</v>
      </c>
      <c r="U354" s="96" t="s">
        <v>17</v>
      </c>
      <c r="V354" s="97">
        <v>0</v>
      </c>
      <c r="W354" s="97">
        <v>0</v>
      </c>
      <c r="X354" s="97">
        <v>0</v>
      </c>
      <c r="Y354" s="97">
        <v>95.272384035253637</v>
      </c>
      <c r="Z354" s="97">
        <v>0</v>
      </c>
      <c r="AA354" s="97">
        <v>0</v>
      </c>
      <c r="AB354" s="97">
        <v>15.535611808885353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1"/>
        <v>110.80799584413899</v>
      </c>
      <c r="AJ354" t="str">
        <f t="shared" si="132"/>
        <v/>
      </c>
      <c r="AS354"/>
      <c r="BH354"/>
    </row>
    <row r="355" spans="1:60" ht="15">
      <c r="A355" s="26" t="s">
        <v>19</v>
      </c>
      <c r="B355" s="43">
        <v>119.43117667948988</v>
      </c>
      <c r="C355" s="43">
        <v>937.71947794478569</v>
      </c>
      <c r="D355" s="43">
        <v>1805.9107229839026</v>
      </c>
      <c r="E355" s="43">
        <v>0</v>
      </c>
      <c r="F355" s="236"/>
      <c r="G355" s="43">
        <v>0</v>
      </c>
      <c r="H355" s="53">
        <v>0</v>
      </c>
      <c r="I355" s="41">
        <f t="shared" si="129"/>
        <v>2863.0613776081782</v>
      </c>
      <c r="J355" s="1"/>
      <c r="K355" s="54" t="s">
        <v>19</v>
      </c>
      <c r="L355" s="43">
        <v>119.43117667948988</v>
      </c>
      <c r="M355" s="43">
        <v>937.71947794478569</v>
      </c>
      <c r="N355" s="43">
        <v>1805.9107229839026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0"/>
        <v>2863.0613776081782</v>
      </c>
      <c r="U355" s="100" t="s">
        <v>89</v>
      </c>
      <c r="V355" s="92">
        <v>119.43117667948988</v>
      </c>
      <c r="W355" s="92">
        <v>0</v>
      </c>
      <c r="X355" s="92">
        <v>0</v>
      </c>
      <c r="Y355" s="92">
        <v>937.71947794478569</v>
      </c>
      <c r="Z355" s="92">
        <v>1805.9107229839026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1"/>
        <v>2863.0613776081782</v>
      </c>
      <c r="AJ355" t="str">
        <f t="shared" si="132"/>
        <v/>
      </c>
      <c r="AS355"/>
      <c r="BH355"/>
    </row>
    <row r="356" spans="1:60" ht="15">
      <c r="A356" s="25" t="s">
        <v>27</v>
      </c>
      <c r="B356" s="46">
        <v>110.10921359750397</v>
      </c>
      <c r="C356" s="46">
        <v>49.41816344263605</v>
      </c>
      <c r="D356" s="46">
        <v>113.68659068026216</v>
      </c>
      <c r="E356" s="46">
        <v>5597.1133095304322</v>
      </c>
      <c r="F356" s="236"/>
      <c r="G356" s="46">
        <v>186.5091321733623</v>
      </c>
      <c r="H356" s="47">
        <v>0</v>
      </c>
      <c r="I356" s="48">
        <f t="shared" si="129"/>
        <v>6056.836409424197</v>
      </c>
      <c r="J356" s="1"/>
      <c r="K356" s="49" t="s">
        <v>27</v>
      </c>
      <c r="L356" s="50">
        <v>110.10921359750397</v>
      </c>
      <c r="M356" s="50">
        <v>49.41816344263605</v>
      </c>
      <c r="N356" s="50">
        <v>113.68659068026216</v>
      </c>
      <c r="O356" s="50">
        <v>5597.1133095304322</v>
      </c>
      <c r="P356" s="50">
        <v>21.106645039010338</v>
      </c>
      <c r="Q356" s="50">
        <v>186.5091321733623</v>
      </c>
      <c r="R356" s="51">
        <v>0</v>
      </c>
      <c r="S356" s="52">
        <f t="shared" si="130"/>
        <v>6077.9430544632069</v>
      </c>
      <c r="U356" s="96" t="s">
        <v>27</v>
      </c>
      <c r="V356" s="97">
        <v>24.806081718596669</v>
      </c>
      <c r="W356" s="97">
        <v>77.014712511012888</v>
      </c>
      <c r="X356" s="97">
        <v>186.5091321733623</v>
      </c>
      <c r="Y356" s="97">
        <v>49.41816344263605</v>
      </c>
      <c r="Z356" s="97">
        <v>95.401516693327494</v>
      </c>
      <c r="AA356" s="97">
        <v>5587.0054174196639</v>
      </c>
      <c r="AB356" s="97">
        <v>21.106645039010338</v>
      </c>
      <c r="AC356" s="98">
        <v>36.681385465596613</v>
      </c>
      <c r="AD356" s="97">
        <v>8.2884193678944076</v>
      </c>
      <c r="AE356" s="97">
        <v>0.48210549608338216</v>
      </c>
      <c r="AF356" s="97">
        <v>0</v>
      </c>
      <c r="AG356" s="97">
        <v>18.28507398693467</v>
      </c>
      <c r="AH356" s="97">
        <v>9.6257866146841504</v>
      </c>
      <c r="AI356" s="99">
        <f t="shared" si="131"/>
        <v>6077.943054463206</v>
      </c>
      <c r="AJ356" t="str">
        <f t="shared" si="132"/>
        <v/>
      </c>
      <c r="AS356"/>
      <c r="BH356"/>
    </row>
    <row r="357" spans="1:60" ht="15">
      <c r="A357" s="26" t="s">
        <v>26</v>
      </c>
      <c r="B357" s="43">
        <v>157.0112438347461</v>
      </c>
      <c r="C357" s="43">
        <v>0</v>
      </c>
      <c r="D357" s="43">
        <v>1818.3448618734706</v>
      </c>
      <c r="E357" s="43">
        <v>0</v>
      </c>
      <c r="F357" s="236"/>
      <c r="G357" s="43">
        <v>0</v>
      </c>
      <c r="H357" s="53">
        <v>0</v>
      </c>
      <c r="I357" s="41">
        <f t="shared" si="129"/>
        <v>1975.3561057082165</v>
      </c>
      <c r="J357" s="1"/>
      <c r="K357" s="54" t="s">
        <v>26</v>
      </c>
      <c r="L357" s="43">
        <v>157.0112438347461</v>
      </c>
      <c r="M357" s="43">
        <v>0</v>
      </c>
      <c r="N357" s="43">
        <v>1818.3448618734706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0"/>
        <v>1975.3561057082165</v>
      </c>
      <c r="U357" s="100" t="s">
        <v>26</v>
      </c>
      <c r="V357" s="92">
        <v>157.0112438347461</v>
      </c>
      <c r="W357" s="92">
        <v>0</v>
      </c>
      <c r="X357" s="92">
        <v>0</v>
      </c>
      <c r="Y357" s="92">
        <v>0</v>
      </c>
      <c r="Z357" s="92">
        <v>45.597952565871331</v>
      </c>
      <c r="AA357" s="92">
        <v>0</v>
      </c>
      <c r="AB357" s="92">
        <v>0</v>
      </c>
      <c r="AC357" s="93">
        <v>1772.7469093075993</v>
      </c>
      <c r="AD357" s="92">
        <v>0</v>
      </c>
      <c r="AE357" s="92">
        <v>0</v>
      </c>
      <c r="AF357" s="92">
        <v>0</v>
      </c>
      <c r="AG357" s="92">
        <v>1772.7469093075993</v>
      </c>
      <c r="AH357" s="92">
        <v>0</v>
      </c>
      <c r="AI357" s="95">
        <f t="shared" si="131"/>
        <v>1975.3561057082168</v>
      </c>
      <c r="AJ357" t="str">
        <f t="shared" si="132"/>
        <v/>
      </c>
      <c r="AS357"/>
      <c r="BH357"/>
    </row>
    <row r="358" spans="1:60" ht="15">
      <c r="A358" s="25" t="s">
        <v>23</v>
      </c>
      <c r="B358" s="46">
        <v>64.549282586714781</v>
      </c>
      <c r="C358" s="46">
        <v>109.46759778881011</v>
      </c>
      <c r="D358" s="46">
        <v>199.63695645375708</v>
      </c>
      <c r="E358" s="46">
        <v>0</v>
      </c>
      <c r="F358" s="236"/>
      <c r="G358" s="46">
        <v>0</v>
      </c>
      <c r="H358" s="47">
        <v>0</v>
      </c>
      <c r="I358" s="48">
        <f t="shared" si="129"/>
        <v>373.653836829282</v>
      </c>
      <c r="J358" s="1"/>
      <c r="K358" s="49" t="s">
        <v>23</v>
      </c>
      <c r="L358" s="50">
        <v>64.549282586714781</v>
      </c>
      <c r="M358" s="50">
        <v>109.46759778881011</v>
      </c>
      <c r="N358" s="50">
        <v>199.63695645375708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0"/>
        <v>373.653836829282</v>
      </c>
      <c r="U358" s="96" t="s">
        <v>62</v>
      </c>
      <c r="V358" s="97">
        <v>64.549282586714781</v>
      </c>
      <c r="W358" s="97">
        <v>0</v>
      </c>
      <c r="X358" s="97">
        <v>0</v>
      </c>
      <c r="Y358" s="97">
        <v>109.46759778881011</v>
      </c>
      <c r="Z358" s="97">
        <v>199.63695645375708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1"/>
        <v>373.653836829282</v>
      </c>
      <c r="AJ358" t="str">
        <f t="shared" si="132"/>
        <v/>
      </c>
      <c r="AS358"/>
      <c r="BH358"/>
    </row>
    <row r="359" spans="1:60" ht="15">
      <c r="A359" s="26" t="s">
        <v>24</v>
      </c>
      <c r="B359" s="43">
        <v>1196.7393042885831</v>
      </c>
      <c r="C359" s="43">
        <v>7768.1976185986796</v>
      </c>
      <c r="D359" s="43">
        <v>4164.0843909277455</v>
      </c>
      <c r="E359" s="43">
        <v>84.778591995735056</v>
      </c>
      <c r="F359" s="236"/>
      <c r="G359" s="43">
        <v>0</v>
      </c>
      <c r="H359" s="53">
        <v>0</v>
      </c>
      <c r="I359" s="41">
        <f t="shared" si="129"/>
        <v>13213.799905810742</v>
      </c>
      <c r="J359" s="1"/>
      <c r="K359" s="54" t="s">
        <v>24</v>
      </c>
      <c r="L359" s="43">
        <v>1196.7393042885831</v>
      </c>
      <c r="M359" s="43">
        <v>7768.1976185986796</v>
      </c>
      <c r="N359" s="43">
        <v>4164.0843909277455</v>
      </c>
      <c r="O359" s="43">
        <v>84.778591995735056</v>
      </c>
      <c r="P359" s="43">
        <v>134.53979103871978</v>
      </c>
      <c r="Q359" s="43">
        <v>0</v>
      </c>
      <c r="R359" s="44">
        <v>0</v>
      </c>
      <c r="S359" s="45">
        <f t="shared" si="130"/>
        <v>13348.339696849462</v>
      </c>
      <c r="U359" s="100" t="s">
        <v>24</v>
      </c>
      <c r="V359" s="92">
        <v>1196.7393042885831</v>
      </c>
      <c r="W359" s="92">
        <v>0</v>
      </c>
      <c r="X359" s="92">
        <v>0</v>
      </c>
      <c r="Y359" s="92">
        <v>7768.1976185986796</v>
      </c>
      <c r="Z359" s="92">
        <v>2632.5617440385668</v>
      </c>
      <c r="AA359" s="92">
        <v>0</v>
      </c>
      <c r="AB359" s="92">
        <v>134.53979103871978</v>
      </c>
      <c r="AC359" s="93">
        <v>1616.3012388849143</v>
      </c>
      <c r="AD359" s="92">
        <v>0</v>
      </c>
      <c r="AE359" s="92">
        <v>0</v>
      </c>
      <c r="AF359" s="92">
        <v>0</v>
      </c>
      <c r="AG359" s="92">
        <v>1531.5226468891792</v>
      </c>
      <c r="AH359" s="92">
        <v>84.778591995735056</v>
      </c>
      <c r="AI359" s="95">
        <f t="shared" si="131"/>
        <v>13348.339696849464</v>
      </c>
      <c r="AJ359" t="str">
        <f t="shared" si="132"/>
        <v/>
      </c>
      <c r="AS359"/>
      <c r="BH359"/>
    </row>
    <row r="360" spans="1:60" ht="15">
      <c r="A360" s="25" t="s">
        <v>22</v>
      </c>
      <c r="B360" s="46">
        <v>10.638194733551259</v>
      </c>
      <c r="C360" s="46">
        <v>572.70517370888058</v>
      </c>
      <c r="D360" s="46">
        <v>178.30744093226622</v>
      </c>
      <c r="E360" s="46">
        <v>0</v>
      </c>
      <c r="F360" s="236"/>
      <c r="G360" s="46">
        <v>0</v>
      </c>
      <c r="H360" s="47">
        <v>0</v>
      </c>
      <c r="I360" s="48">
        <f t="shared" si="129"/>
        <v>761.65080937469804</v>
      </c>
      <c r="J360" s="1"/>
      <c r="K360" s="49" t="s">
        <v>22</v>
      </c>
      <c r="L360" s="50">
        <v>10.638194733551259</v>
      </c>
      <c r="M360" s="50">
        <v>572.70517370888058</v>
      </c>
      <c r="N360" s="50">
        <v>178.30744093226622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0"/>
        <v>761.65080937469804</v>
      </c>
      <c r="U360" s="96" t="s">
        <v>63</v>
      </c>
      <c r="V360" s="97">
        <v>10.638194733551259</v>
      </c>
      <c r="W360" s="97">
        <v>0</v>
      </c>
      <c r="X360" s="97">
        <v>0</v>
      </c>
      <c r="Y360" s="97">
        <v>572.70517370888058</v>
      </c>
      <c r="Z360" s="97">
        <v>178.30744093226622</v>
      </c>
      <c r="AA360" s="97">
        <v>0</v>
      </c>
      <c r="AB360" s="97">
        <v>0</v>
      </c>
      <c r="AC360" s="98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9">
        <f t="shared" si="131"/>
        <v>761.65080937469804</v>
      </c>
      <c r="AJ360" t="str">
        <f t="shared" si="132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29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0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1"/>
        <v>0</v>
      </c>
      <c r="AJ361" t="str">
        <f t="shared" si="132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29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0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1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29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0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1"/>
        <v>0</v>
      </c>
      <c r="AJ363" t="str">
        <f t="shared" si="132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29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0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1"/>
        <v>0</v>
      </c>
      <c r="AJ364" t="str">
        <f t="shared" si="132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29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0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1"/>
        <v>0</v>
      </c>
      <c r="AJ365" t="str">
        <f t="shared" si="132"/>
        <v/>
      </c>
      <c r="AS365"/>
      <c r="BH365"/>
    </row>
    <row r="366" spans="1:60" ht="15">
      <c r="A366" s="31" t="s">
        <v>28</v>
      </c>
      <c r="B366" s="75">
        <f>SUM(B345:B361)</f>
        <v>1785.2845016338752</v>
      </c>
      <c r="C366" s="75">
        <f t="shared" ref="C366:H366" si="133">SUM(C345:C361)</f>
        <v>9605.7435282325296</v>
      </c>
      <c r="D366" s="75">
        <f t="shared" si="133"/>
        <v>8380.4151423017574</v>
      </c>
      <c r="E366" s="75">
        <f t="shared" si="133"/>
        <v>5722.0727276719872</v>
      </c>
      <c r="F366" s="75">
        <f t="shared" si="133"/>
        <v>0</v>
      </c>
      <c r="G366" s="75">
        <f t="shared" si="133"/>
        <v>186.5091321733623</v>
      </c>
      <c r="H366" s="76">
        <f t="shared" si="133"/>
        <v>0</v>
      </c>
      <c r="I366" s="41">
        <f t="shared" si="129"/>
        <v>25680.025032013513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1785.2845016338752</v>
      </c>
      <c r="M366" s="75">
        <f t="shared" ref="M366:R366" si="134">SUM(M345:M361)</f>
        <v>9605.7435282325296</v>
      </c>
      <c r="N366" s="75">
        <f t="shared" si="134"/>
        <v>8380.4151423017574</v>
      </c>
      <c r="O366" s="75">
        <f t="shared" si="134"/>
        <v>5722.0727276719872</v>
      </c>
      <c r="P366" s="75">
        <f t="shared" si="134"/>
        <v>2528.8597368133201</v>
      </c>
      <c r="Q366" s="75">
        <f t="shared" si="134"/>
        <v>186.5091321733623</v>
      </c>
      <c r="R366" s="76">
        <f t="shared" si="134"/>
        <v>0</v>
      </c>
      <c r="S366" s="78">
        <f t="shared" si="130"/>
        <v>28208.884768826832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1699.7914354100001</v>
      </c>
      <c r="W366" s="111">
        <f t="shared" ref="W366:AH366" si="135">SUM(W345:W361)</f>
        <v>77.014712511012888</v>
      </c>
      <c r="X366" s="111">
        <f t="shared" si="135"/>
        <v>186.5091321733623</v>
      </c>
      <c r="Y366" s="111">
        <f t="shared" si="135"/>
        <v>9605.7435282325296</v>
      </c>
      <c r="Z366" s="111">
        <f t="shared" si="135"/>
        <v>5007.1782731647772</v>
      </c>
      <c r="AA366" s="111">
        <f t="shared" si="135"/>
        <v>5590.1522126237378</v>
      </c>
      <c r="AB366" s="111">
        <f t="shared" si="135"/>
        <v>2528.8597368133201</v>
      </c>
      <c r="AC366" s="111">
        <f t="shared" si="135"/>
        <v>3513.6357378980938</v>
      </c>
      <c r="AD366" s="112">
        <f t="shared" si="135"/>
        <v>8.4783537128621393</v>
      </c>
      <c r="AE366" s="112">
        <f t="shared" si="135"/>
        <v>0.48210549608338216</v>
      </c>
      <c r="AF366" s="112">
        <f t="shared" si="135"/>
        <v>0</v>
      </c>
      <c r="AG366" s="112">
        <f t="shared" si="135"/>
        <v>3373.2368691369829</v>
      </c>
      <c r="AH366" s="112">
        <f t="shared" si="135"/>
        <v>131.4384095521655</v>
      </c>
      <c r="AI366" s="113">
        <f t="shared" si="131"/>
        <v>28208.884768826832</v>
      </c>
      <c r="AJ366" t="str">
        <f t="shared" si="132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6.9520356752311746E-2</v>
      </c>
      <c r="C367" s="114">
        <f t="shared" ref="C367:I367" si="136">C366/$I366</f>
        <v>0.37405506872589545</v>
      </c>
      <c r="D367" s="114">
        <f t="shared" si="136"/>
        <v>0.32633983541115996</v>
      </c>
      <c r="E367" s="114">
        <f t="shared" si="136"/>
        <v>0.22282192951676155</v>
      </c>
      <c r="F367" s="114">
        <f t="shared" si="136"/>
        <v>0</v>
      </c>
      <c r="G367" s="114">
        <f t="shared" si="136"/>
        <v>7.262809593871278E-3</v>
      </c>
      <c r="H367" s="115">
        <f t="shared" si="136"/>
        <v>0</v>
      </c>
      <c r="I367" s="116">
        <f t="shared" si="136"/>
        <v>1</v>
      </c>
      <c r="J367"/>
      <c r="K367" s="81" t="s">
        <v>87</v>
      </c>
      <c r="L367" s="82">
        <f>L366/$S366</f>
        <v>6.3288021354419632E-2</v>
      </c>
      <c r="M367" s="82">
        <f t="shared" ref="M367:S367" si="137">M366/$S366</f>
        <v>0.34052191736582499</v>
      </c>
      <c r="N367" s="82">
        <f t="shared" si="137"/>
        <v>0.29708424175502374</v>
      </c>
      <c r="O367" s="82">
        <f t="shared" si="137"/>
        <v>0.20284647105210463</v>
      </c>
      <c r="P367" s="82">
        <f t="shared" si="137"/>
        <v>8.9647632564613847E-2</v>
      </c>
      <c r="Q367" s="82">
        <f t="shared" si="137"/>
        <v>6.6117159080131532E-3</v>
      </c>
      <c r="R367" s="83">
        <f t="shared" si="137"/>
        <v>0</v>
      </c>
      <c r="S367" s="84">
        <f t="shared" si="137"/>
        <v>1</v>
      </c>
      <c r="U367" s="117" t="s">
        <v>87</v>
      </c>
      <c r="V367" s="118">
        <f>V366/$I366</f>
        <v>6.6191190751994505E-2</v>
      </c>
      <c r="W367" s="118">
        <f t="shared" ref="W367:AC367" si="138">W366/$I366</f>
        <v>2.9990123613588371E-3</v>
      </c>
      <c r="X367" s="118">
        <f t="shared" si="138"/>
        <v>7.262809593871278E-3</v>
      </c>
      <c r="Y367" s="118">
        <f t="shared" si="138"/>
        <v>0.37405506872589545</v>
      </c>
      <c r="Z367" s="118">
        <f t="shared" si="138"/>
        <v>0.19498338755210223</v>
      </c>
      <c r="AA367" s="118">
        <f t="shared" si="138"/>
        <v>0.2176848428167372</v>
      </c>
      <c r="AB367" s="118">
        <f t="shared" si="138"/>
        <v>9.847575045821666E-2</v>
      </c>
      <c r="AC367" s="118">
        <f t="shared" si="138"/>
        <v>0.13682368819804058</v>
      </c>
      <c r="AD367" s="118">
        <f t="shared" ref="AD367:AH367" si="139">AD366/$AI366</f>
        <v>3.0055614684318984E-4</v>
      </c>
      <c r="AE367" s="118">
        <f t="shared" si="139"/>
        <v>1.7090554980611957E-5</v>
      </c>
      <c r="AF367" s="118">
        <f t="shared" si="139"/>
        <v>0</v>
      </c>
      <c r="AG367" s="118">
        <f t="shared" si="139"/>
        <v>0.11958065328639617</v>
      </c>
      <c r="AH367" s="118">
        <f t="shared" si="139"/>
        <v>4.6594684841073861E-3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0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1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2">SUM(V372:AC372)</f>
        <v>0</v>
      </c>
      <c r="AJ372" t="str">
        <f t="shared" ref="AJ372:AJ392" si="143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0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1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2"/>
        <v>0</v>
      </c>
      <c r="AJ373" t="str">
        <f t="shared" si="143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0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1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2"/>
        <v>0</v>
      </c>
      <c r="AJ374" t="str">
        <f t="shared" si="143"/>
        <v/>
      </c>
      <c r="AS374"/>
      <c r="BH374"/>
    </row>
    <row r="375" spans="1:60" ht="15">
      <c r="A375" s="26" t="s">
        <v>16</v>
      </c>
      <c r="B375" s="43">
        <v>179.43203646107204</v>
      </c>
      <c r="C375" s="43">
        <v>0.14530583213767506</v>
      </c>
      <c r="D375" s="43">
        <v>0.14530583213767506</v>
      </c>
      <c r="E375" s="43">
        <v>0</v>
      </c>
      <c r="F375" s="236"/>
      <c r="G375" s="43">
        <v>0</v>
      </c>
      <c r="H375" s="53">
        <v>0</v>
      </c>
      <c r="I375" s="41">
        <f t="shared" si="140"/>
        <v>179.72264812534738</v>
      </c>
      <c r="J375" s="1"/>
      <c r="K375" s="54" t="s">
        <v>16</v>
      </c>
      <c r="L375" s="43">
        <v>179.43203646107204</v>
      </c>
      <c r="M375" s="43">
        <v>0.14530583213767506</v>
      </c>
      <c r="N375" s="43">
        <v>0.14530583213767506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1"/>
        <v>179.72264812534738</v>
      </c>
      <c r="U375" s="100" t="s">
        <v>16</v>
      </c>
      <c r="V375" s="92">
        <v>179.43203646107204</v>
      </c>
      <c r="W375" s="92">
        <v>0</v>
      </c>
      <c r="X375" s="92">
        <v>0</v>
      </c>
      <c r="Y375" s="92">
        <v>0.14530583213767506</v>
      </c>
      <c r="Z375" s="92">
        <v>0.14530583213767506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2"/>
        <v>179.72264812534738</v>
      </c>
      <c r="AJ375" t="str">
        <f t="shared" si="143"/>
        <v/>
      </c>
      <c r="AS375"/>
      <c r="BH375"/>
    </row>
    <row r="376" spans="1:60" ht="15">
      <c r="A376" s="25" t="s">
        <v>15</v>
      </c>
      <c r="B376" s="46">
        <v>909.99413144732296</v>
      </c>
      <c r="C376" s="46">
        <v>0.44489622243948934</v>
      </c>
      <c r="D376" s="46">
        <v>41.616346564128186</v>
      </c>
      <c r="E376" s="46">
        <v>25.546067311583695</v>
      </c>
      <c r="F376" s="236"/>
      <c r="G376" s="46">
        <v>0</v>
      </c>
      <c r="H376" s="47">
        <v>0</v>
      </c>
      <c r="I376" s="48">
        <f t="shared" si="140"/>
        <v>977.60144154547436</v>
      </c>
      <c r="J376" s="1"/>
      <c r="K376" s="49" t="s">
        <v>15</v>
      </c>
      <c r="L376" s="50">
        <v>909.99413144732296</v>
      </c>
      <c r="M376" s="50">
        <v>0.44489622243948934</v>
      </c>
      <c r="N376" s="50">
        <v>41.616346564128186</v>
      </c>
      <c r="O376" s="50">
        <v>25.546067311583695</v>
      </c>
      <c r="P376" s="50">
        <v>0</v>
      </c>
      <c r="Q376" s="50">
        <v>0</v>
      </c>
      <c r="R376" s="51">
        <v>0</v>
      </c>
      <c r="S376" s="52">
        <f t="shared" si="141"/>
        <v>977.60144154547436</v>
      </c>
      <c r="U376" s="96" t="s">
        <v>59</v>
      </c>
      <c r="V376" s="97">
        <v>906.45705439753169</v>
      </c>
      <c r="W376" s="97">
        <v>1.1567301783426724</v>
      </c>
      <c r="X376" s="97">
        <v>0</v>
      </c>
      <c r="Y376" s="97">
        <v>0.44489622243948934</v>
      </c>
      <c r="Z376" s="97">
        <v>41.616346564128186</v>
      </c>
      <c r="AA376" s="97">
        <v>24.610039333669874</v>
      </c>
      <c r="AB376" s="97">
        <v>0</v>
      </c>
      <c r="AC376" s="98">
        <v>3.3163748493623881</v>
      </c>
      <c r="AD376" s="97">
        <v>2.3803468714485669</v>
      </c>
      <c r="AE376" s="97">
        <v>0</v>
      </c>
      <c r="AF376" s="97">
        <v>0</v>
      </c>
      <c r="AG376" s="97">
        <v>0</v>
      </c>
      <c r="AH376" s="97">
        <v>0.93602797791382086</v>
      </c>
      <c r="AI376" s="99">
        <f t="shared" si="142"/>
        <v>977.60144154547436</v>
      </c>
      <c r="AJ376" t="str">
        <f t="shared" si="143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12288.473546264908</v>
      </c>
      <c r="F377" s="236"/>
      <c r="G377" s="43">
        <v>0</v>
      </c>
      <c r="H377" s="53">
        <v>0</v>
      </c>
      <c r="I377" s="41">
        <f t="shared" si="140"/>
        <v>12288.473546264908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12288.473546264908</v>
      </c>
      <c r="P377" s="43">
        <v>7614.2392480779963</v>
      </c>
      <c r="Q377" s="43">
        <v>0</v>
      </c>
      <c r="R377" s="44">
        <v>0</v>
      </c>
      <c r="S377" s="45">
        <f t="shared" si="141"/>
        <v>19902.712794342904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6556.6129084030181</v>
      </c>
      <c r="AB377" s="92">
        <v>7614.2392480779963</v>
      </c>
      <c r="AC377" s="93">
        <v>5731.8606378618879</v>
      </c>
      <c r="AD377" s="92">
        <v>0</v>
      </c>
      <c r="AE377" s="92">
        <v>0</v>
      </c>
      <c r="AF377" s="92">
        <v>0</v>
      </c>
      <c r="AG377" s="92">
        <v>0</v>
      </c>
      <c r="AH377" s="92">
        <v>5731.8606378618879</v>
      </c>
      <c r="AI377" s="95">
        <f t="shared" si="142"/>
        <v>19902.7127943429</v>
      </c>
      <c r="AJ377" t="str">
        <f t="shared" si="143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200.29551160623188</v>
      </c>
      <c r="F378" s="236"/>
      <c r="G378" s="46">
        <v>0</v>
      </c>
      <c r="H378" s="47">
        <v>0</v>
      </c>
      <c r="I378" s="48">
        <f t="shared" si="140"/>
        <v>200.29551160623188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200.29551160623188</v>
      </c>
      <c r="P378" s="50">
        <v>777.41060390750738</v>
      </c>
      <c r="Q378" s="50">
        <v>0</v>
      </c>
      <c r="R378" s="51">
        <v>0</v>
      </c>
      <c r="S378" s="52">
        <f t="shared" si="141"/>
        <v>977.70611551373929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163.26095886043419</v>
      </c>
      <c r="AB378" s="97">
        <v>777.41060390750738</v>
      </c>
      <c r="AC378" s="98">
        <v>37.034552745797676</v>
      </c>
      <c r="AD378" s="97">
        <v>0</v>
      </c>
      <c r="AE378" s="97">
        <v>0</v>
      </c>
      <c r="AF378" s="97">
        <v>0</v>
      </c>
      <c r="AG378" s="97">
        <v>0</v>
      </c>
      <c r="AH378" s="97">
        <v>37.034552745797676</v>
      </c>
      <c r="AI378" s="99">
        <f t="shared" si="142"/>
        <v>977.70611551373929</v>
      </c>
      <c r="AJ378" t="str">
        <f t="shared" si="143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0.13008000000000028</v>
      </c>
      <c r="F379" s="236"/>
      <c r="G379" s="43">
        <v>0</v>
      </c>
      <c r="H379" s="53">
        <v>0</v>
      </c>
      <c r="I379" s="41">
        <f t="shared" si="140"/>
        <v>0.13008000000000028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0.13008000000000028</v>
      </c>
      <c r="P379" s="43">
        <v>0</v>
      </c>
      <c r="Q379" s="43">
        <v>0</v>
      </c>
      <c r="R379" s="44">
        <v>0</v>
      </c>
      <c r="S379" s="45">
        <f t="shared" si="141"/>
        <v>0.13008000000000028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0.13008000000000028</v>
      </c>
      <c r="AD379" s="92">
        <v>0</v>
      </c>
      <c r="AE379" s="92">
        <v>0</v>
      </c>
      <c r="AF379" s="92">
        <v>0</v>
      </c>
      <c r="AG379" s="92">
        <v>0</v>
      </c>
      <c r="AH379" s="92">
        <v>0.13008000000000028</v>
      </c>
      <c r="AI379" s="95">
        <f t="shared" si="142"/>
        <v>0.13008000000000028</v>
      </c>
      <c r="AJ379" t="str">
        <f t="shared" si="143"/>
        <v/>
      </c>
      <c r="AS379"/>
      <c r="BH379"/>
    </row>
    <row r="380" spans="1:60" ht="15">
      <c r="A380" s="25" t="s">
        <v>17</v>
      </c>
      <c r="B380" s="46">
        <v>52.436943206573488</v>
      </c>
      <c r="C380" s="46">
        <v>0</v>
      </c>
      <c r="D380" s="46">
        <v>266.61368267666381</v>
      </c>
      <c r="E380" s="46">
        <v>82.691139050409845</v>
      </c>
      <c r="F380" s="236"/>
      <c r="G380" s="46">
        <v>0</v>
      </c>
      <c r="H380" s="47">
        <v>0</v>
      </c>
      <c r="I380" s="48">
        <f t="shared" si="140"/>
        <v>401.74176493364718</v>
      </c>
      <c r="J380" s="1"/>
      <c r="K380" s="49" t="s">
        <v>17</v>
      </c>
      <c r="L380" s="50">
        <v>52.436943206573488</v>
      </c>
      <c r="M380" s="50">
        <v>0</v>
      </c>
      <c r="N380" s="50">
        <v>266.61368267666381</v>
      </c>
      <c r="O380" s="50">
        <v>82.691139050409845</v>
      </c>
      <c r="P380" s="50">
        <v>21.569767347666655</v>
      </c>
      <c r="Q380" s="50">
        <v>0</v>
      </c>
      <c r="R380" s="51">
        <v>0</v>
      </c>
      <c r="S380" s="52">
        <f t="shared" si="141"/>
        <v>423.31153228131382</v>
      </c>
      <c r="U380" s="96" t="s">
        <v>17</v>
      </c>
      <c r="V380" s="97">
        <v>48.949638590123513</v>
      </c>
      <c r="W380" s="97">
        <v>0</v>
      </c>
      <c r="X380" s="97">
        <v>0</v>
      </c>
      <c r="Y380" s="97">
        <v>0</v>
      </c>
      <c r="Z380" s="97">
        <v>266.56930844917167</v>
      </c>
      <c r="AA380" s="97">
        <v>0</v>
      </c>
      <c r="AB380" s="97">
        <v>21.569767347666655</v>
      </c>
      <c r="AC380" s="98">
        <v>86.222817894351962</v>
      </c>
      <c r="AD380" s="97">
        <v>3.4873046164499786</v>
      </c>
      <c r="AE380" s="97">
        <v>0</v>
      </c>
      <c r="AF380" s="97">
        <v>0</v>
      </c>
      <c r="AG380" s="97">
        <v>4.4374227492132629E-2</v>
      </c>
      <c r="AH380" s="97">
        <v>82.691139050409845</v>
      </c>
      <c r="AI380" s="99">
        <f t="shared" si="142"/>
        <v>423.31153228131382</v>
      </c>
      <c r="AJ380" t="str">
        <f t="shared" si="143"/>
        <v/>
      </c>
      <c r="AS380"/>
      <c r="BH380"/>
    </row>
    <row r="381" spans="1:60" ht="15">
      <c r="A381" s="26" t="s">
        <v>19</v>
      </c>
      <c r="B381" s="43">
        <v>978.52847408246907</v>
      </c>
      <c r="C381" s="43">
        <v>26.012153254061726</v>
      </c>
      <c r="D381" s="43">
        <v>793.27057883298198</v>
      </c>
      <c r="E381" s="43">
        <v>1.080614016331128</v>
      </c>
      <c r="F381" s="236"/>
      <c r="G381" s="43">
        <v>0</v>
      </c>
      <c r="H381" s="53">
        <v>0</v>
      </c>
      <c r="I381" s="41">
        <f t="shared" si="140"/>
        <v>1798.8918201858439</v>
      </c>
      <c r="J381" s="1"/>
      <c r="K381" s="54" t="s">
        <v>19</v>
      </c>
      <c r="L381" s="43">
        <v>978.52847408246907</v>
      </c>
      <c r="M381" s="43">
        <v>26.012153254061726</v>
      </c>
      <c r="N381" s="43">
        <v>793.27057883298198</v>
      </c>
      <c r="O381" s="43">
        <v>1.080614016331128</v>
      </c>
      <c r="P381" s="43">
        <v>1.8107033304096318</v>
      </c>
      <c r="Q381" s="43">
        <v>0</v>
      </c>
      <c r="R381" s="44">
        <v>0</v>
      </c>
      <c r="S381" s="45">
        <f t="shared" si="141"/>
        <v>1800.7025235162534</v>
      </c>
      <c r="U381" s="100" t="s">
        <v>89</v>
      </c>
      <c r="V381" s="92">
        <v>972.39664430075072</v>
      </c>
      <c r="W381" s="92">
        <v>0</v>
      </c>
      <c r="X381" s="92">
        <v>0</v>
      </c>
      <c r="Y381" s="92">
        <v>26.012153254061726</v>
      </c>
      <c r="Z381" s="92">
        <v>793.27057883298198</v>
      </c>
      <c r="AA381" s="92">
        <v>1.080614016331128</v>
      </c>
      <c r="AB381" s="92">
        <v>1.8107033304096318</v>
      </c>
      <c r="AC381" s="93">
        <v>6.1318297817182641</v>
      </c>
      <c r="AD381" s="92">
        <v>6.1318297817182641</v>
      </c>
      <c r="AE381" s="92">
        <v>0</v>
      </c>
      <c r="AF381" s="92">
        <v>0</v>
      </c>
      <c r="AG381" s="92">
        <v>0</v>
      </c>
      <c r="AH381" s="92">
        <v>0</v>
      </c>
      <c r="AI381" s="95">
        <f t="shared" si="142"/>
        <v>1800.7025235162534</v>
      </c>
      <c r="AJ381" t="str">
        <f t="shared" si="143"/>
        <v/>
      </c>
      <c r="AS381"/>
      <c r="BH381"/>
    </row>
    <row r="382" spans="1:60" ht="15">
      <c r="A382" s="25" t="s">
        <v>27</v>
      </c>
      <c r="B382" s="46">
        <v>253.23552759329095</v>
      </c>
      <c r="C382" s="46">
        <v>19.185559422488868</v>
      </c>
      <c r="D382" s="46">
        <v>145.84960297740795</v>
      </c>
      <c r="E382" s="46">
        <v>1042.0290103686993</v>
      </c>
      <c r="F382" s="236"/>
      <c r="G382" s="46">
        <v>741.07385216013267</v>
      </c>
      <c r="H382" s="47">
        <v>0</v>
      </c>
      <c r="I382" s="48">
        <f t="shared" si="140"/>
        <v>2201.37355252202</v>
      </c>
      <c r="J382" s="1"/>
      <c r="K382" s="49" t="s">
        <v>27</v>
      </c>
      <c r="L382" s="50">
        <v>253.23552759329095</v>
      </c>
      <c r="M382" s="50">
        <v>19.185559422488868</v>
      </c>
      <c r="N382" s="50">
        <v>145.84960297740795</v>
      </c>
      <c r="O382" s="50">
        <v>1042.0290103686993</v>
      </c>
      <c r="P382" s="50">
        <v>0</v>
      </c>
      <c r="Q382" s="50">
        <v>741.07385216013267</v>
      </c>
      <c r="R382" s="51">
        <v>0</v>
      </c>
      <c r="S382" s="52">
        <f t="shared" si="141"/>
        <v>2201.37355252202</v>
      </c>
      <c r="U382" s="96" t="s">
        <v>27</v>
      </c>
      <c r="V382" s="97">
        <v>163.70641030720509</v>
      </c>
      <c r="W382" s="97">
        <v>70.506775823061162</v>
      </c>
      <c r="X382" s="97">
        <v>741.07385216013267</v>
      </c>
      <c r="Y382" s="97">
        <v>19.185559422488868</v>
      </c>
      <c r="Z382" s="97">
        <v>145.84960297740795</v>
      </c>
      <c r="AA382" s="97">
        <v>840.84410780207031</v>
      </c>
      <c r="AB382" s="97">
        <v>0</v>
      </c>
      <c r="AC382" s="98">
        <v>220.20724402965376</v>
      </c>
      <c r="AD382" s="97">
        <v>19.022341463024738</v>
      </c>
      <c r="AE382" s="97">
        <v>0.11082714148051398</v>
      </c>
      <c r="AF382" s="97">
        <v>0</v>
      </c>
      <c r="AG382" s="97">
        <v>0</v>
      </c>
      <c r="AH382" s="97">
        <v>201.07407542514852</v>
      </c>
      <c r="AI382" s="99">
        <f t="shared" si="142"/>
        <v>2201.3735525220195</v>
      </c>
      <c r="AJ382" t="str">
        <f t="shared" si="143"/>
        <v/>
      </c>
      <c r="AS382"/>
      <c r="BH382"/>
    </row>
    <row r="383" spans="1:60" ht="15">
      <c r="A383" s="26" t="s">
        <v>26</v>
      </c>
      <c r="B383" s="43">
        <v>366.18918174027965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0"/>
        <v>366.18918174027965</v>
      </c>
      <c r="J383" s="1"/>
      <c r="K383" s="54" t="s">
        <v>26</v>
      </c>
      <c r="L383" s="43">
        <v>366.18918174027965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1"/>
        <v>366.18918174027965</v>
      </c>
      <c r="U383" s="100" t="s">
        <v>26</v>
      </c>
      <c r="V383" s="92">
        <v>366.18918174027965</v>
      </c>
      <c r="W383" s="92">
        <v>0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</v>
      </c>
      <c r="AD383" s="92">
        <v>0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2"/>
        <v>366.18918174027965</v>
      </c>
      <c r="AJ383" t="str">
        <f t="shared" si="143"/>
        <v/>
      </c>
      <c r="AS383"/>
      <c r="BH383"/>
    </row>
    <row r="384" spans="1:60" ht="15">
      <c r="A384" s="25" t="s">
        <v>23</v>
      </c>
      <c r="B384" s="46">
        <v>92.339861466003626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0"/>
        <v>92.339861466003626</v>
      </c>
      <c r="J384" s="1"/>
      <c r="K384" s="49" t="s">
        <v>23</v>
      </c>
      <c r="L384" s="50">
        <v>92.339861466003626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1"/>
        <v>92.339861466003626</v>
      </c>
      <c r="U384" s="96" t="s">
        <v>62</v>
      </c>
      <c r="V384" s="97">
        <v>92.339861466003626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2"/>
        <v>92.339861466003626</v>
      </c>
      <c r="AJ384" t="str">
        <f t="shared" si="143"/>
        <v/>
      </c>
      <c r="AS384"/>
      <c r="BH384"/>
    </row>
    <row r="385" spans="1:60" ht="15">
      <c r="A385" s="26" t="s">
        <v>24</v>
      </c>
      <c r="B385" s="43">
        <v>1940.7800770509139</v>
      </c>
      <c r="C385" s="43">
        <v>0</v>
      </c>
      <c r="D385" s="43">
        <v>188.98333136583739</v>
      </c>
      <c r="E385" s="43">
        <v>0</v>
      </c>
      <c r="F385" s="236"/>
      <c r="G385" s="43">
        <v>0</v>
      </c>
      <c r="H385" s="53">
        <v>0</v>
      </c>
      <c r="I385" s="41">
        <f t="shared" si="140"/>
        <v>2129.7634084167512</v>
      </c>
      <c r="J385" s="1"/>
      <c r="K385" s="54" t="s">
        <v>24</v>
      </c>
      <c r="L385" s="43">
        <v>1940.7800770509139</v>
      </c>
      <c r="M385" s="43">
        <v>0</v>
      </c>
      <c r="N385" s="43">
        <v>188.98333136583739</v>
      </c>
      <c r="O385" s="43">
        <v>0</v>
      </c>
      <c r="P385" s="43">
        <v>1143.8244045387723</v>
      </c>
      <c r="Q385" s="43">
        <v>0</v>
      </c>
      <c r="R385" s="44">
        <v>0</v>
      </c>
      <c r="S385" s="45">
        <f t="shared" si="141"/>
        <v>3273.5878129555235</v>
      </c>
      <c r="U385" s="100" t="s">
        <v>24</v>
      </c>
      <c r="V385" s="92">
        <v>1926.4090347429362</v>
      </c>
      <c r="W385" s="92">
        <v>0</v>
      </c>
      <c r="X385" s="92">
        <v>0</v>
      </c>
      <c r="Y385" s="92">
        <v>0</v>
      </c>
      <c r="Z385" s="92">
        <v>22.042510212680178</v>
      </c>
      <c r="AA385" s="92">
        <v>0</v>
      </c>
      <c r="AB385" s="92">
        <v>1143.8244045387723</v>
      </c>
      <c r="AC385" s="93">
        <v>181.31186346113458</v>
      </c>
      <c r="AD385" s="92">
        <v>14.371042307977385</v>
      </c>
      <c r="AE385" s="92">
        <v>0</v>
      </c>
      <c r="AF385" s="92">
        <v>0</v>
      </c>
      <c r="AG385" s="92">
        <v>166.9408211531572</v>
      </c>
      <c r="AH385" s="92">
        <v>0</v>
      </c>
      <c r="AI385" s="95">
        <f t="shared" si="142"/>
        <v>3273.5878129555231</v>
      </c>
      <c r="AJ385" t="str">
        <f t="shared" si="143"/>
        <v/>
      </c>
      <c r="AS385"/>
      <c r="BH385"/>
    </row>
    <row r="386" spans="1:60" ht="15">
      <c r="A386" s="25" t="s">
        <v>22</v>
      </c>
      <c r="B386" s="46">
        <v>39.755628447310585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0"/>
        <v>39.755628447310585</v>
      </c>
      <c r="J386" s="1"/>
      <c r="K386" s="49" t="s">
        <v>22</v>
      </c>
      <c r="L386" s="50">
        <v>39.755628447310585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1"/>
        <v>39.755628447310585</v>
      </c>
      <c r="U386" s="96" t="s">
        <v>63</v>
      </c>
      <c r="V386" s="97">
        <v>39.755628447310585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2"/>
        <v>39.755628447310585</v>
      </c>
      <c r="AJ386" t="str">
        <f t="shared" si="143"/>
        <v/>
      </c>
      <c r="AS386"/>
      <c r="BH386"/>
    </row>
    <row r="387" spans="1:60" ht="15">
      <c r="A387" s="27" t="s">
        <v>66</v>
      </c>
      <c r="B387" s="43">
        <v>1.0548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0"/>
        <v>1.0548</v>
      </c>
      <c r="J387" s="1"/>
      <c r="K387" s="55" t="s">
        <v>66</v>
      </c>
      <c r="L387" s="43">
        <v>1.0548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1"/>
        <v>1.0548</v>
      </c>
      <c r="U387" s="101" t="s">
        <v>64</v>
      </c>
      <c r="V387" s="92">
        <v>1.0548</v>
      </c>
      <c r="W387" s="92">
        <v>0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0</v>
      </c>
      <c r="AD387" s="94">
        <v>0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2"/>
        <v>1.0548</v>
      </c>
      <c r="AJ387" t="str">
        <f t="shared" si="143"/>
        <v/>
      </c>
      <c r="AS387"/>
      <c r="BH387"/>
    </row>
    <row r="388" spans="1:60">
      <c r="A388" s="28" t="s">
        <v>25</v>
      </c>
      <c r="B388" s="56">
        <v>1.0548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0"/>
        <v>1.0548</v>
      </c>
      <c r="J388" s="1"/>
      <c r="K388" s="59" t="s">
        <v>25</v>
      </c>
      <c r="L388" s="60">
        <v>1.0548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1"/>
        <v>1.0548</v>
      </c>
      <c r="U388" s="102" t="s">
        <v>68</v>
      </c>
      <c r="V388" s="103">
        <v>1.008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2"/>
        <v>1.008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0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1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2"/>
        <v>0</v>
      </c>
      <c r="AJ389" t="str">
        <f t="shared" si="143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0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1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2"/>
        <v>0</v>
      </c>
      <c r="AJ390" t="str">
        <f t="shared" si="143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0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1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2"/>
        <v>0</v>
      </c>
      <c r="AJ391" t="str">
        <f t="shared" si="143"/>
        <v/>
      </c>
      <c r="AS391"/>
      <c r="BH391"/>
    </row>
    <row r="392" spans="1:60" ht="15">
      <c r="A392" s="31" t="s">
        <v>28</v>
      </c>
      <c r="B392" s="75">
        <f>SUM(B371:B387)</f>
        <v>4813.7466614952355</v>
      </c>
      <c r="C392" s="75">
        <f t="shared" ref="C392:H392" si="144">SUM(C371:C387)</f>
        <v>45.787914731127756</v>
      </c>
      <c r="D392" s="75">
        <f t="shared" si="144"/>
        <v>1436.478848249157</v>
      </c>
      <c r="E392" s="75">
        <f t="shared" si="144"/>
        <v>13640.245968618165</v>
      </c>
      <c r="F392" s="75">
        <f t="shared" si="144"/>
        <v>0</v>
      </c>
      <c r="G392" s="75">
        <f t="shared" si="144"/>
        <v>741.07385216013267</v>
      </c>
      <c r="H392" s="76">
        <f t="shared" si="144"/>
        <v>0</v>
      </c>
      <c r="I392" s="41">
        <f t="shared" si="140"/>
        <v>20677.33324525382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4813.7466614952355</v>
      </c>
      <c r="M392" s="75">
        <f t="shared" ref="M392:R392" si="145">SUM(M371:M387)</f>
        <v>45.787914731127756</v>
      </c>
      <c r="N392" s="75">
        <f t="shared" si="145"/>
        <v>1436.478848249157</v>
      </c>
      <c r="O392" s="75">
        <f t="shared" si="145"/>
        <v>13640.245968618165</v>
      </c>
      <c r="P392" s="75">
        <f t="shared" si="145"/>
        <v>9558.8547272023516</v>
      </c>
      <c r="Q392" s="75">
        <f t="shared" si="145"/>
        <v>741.07385216013267</v>
      </c>
      <c r="R392" s="76">
        <f t="shared" si="145"/>
        <v>0</v>
      </c>
      <c r="S392" s="78">
        <f t="shared" si="141"/>
        <v>30236.18797245617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4696.6902904532126</v>
      </c>
      <c r="W392" s="111">
        <f t="shared" ref="W392:AH392" si="146">SUM(W371:W387)</f>
        <v>71.663506001403832</v>
      </c>
      <c r="X392" s="111">
        <f t="shared" si="146"/>
        <v>741.07385216013267</v>
      </c>
      <c r="Y392" s="111">
        <f t="shared" si="146"/>
        <v>45.787914731127756</v>
      </c>
      <c r="Z392" s="111">
        <f t="shared" si="146"/>
        <v>1269.4936528685078</v>
      </c>
      <c r="AA392" s="111">
        <f t="shared" si="146"/>
        <v>7586.4086284155246</v>
      </c>
      <c r="AB392" s="111">
        <f t="shared" si="146"/>
        <v>9558.8547272023516</v>
      </c>
      <c r="AC392" s="111">
        <f t="shared" si="146"/>
        <v>6266.2154006239061</v>
      </c>
      <c r="AD392" s="112">
        <f t="shared" si="146"/>
        <v>45.392865040618929</v>
      </c>
      <c r="AE392" s="112">
        <f t="shared" si="146"/>
        <v>0.11082714148051398</v>
      </c>
      <c r="AF392" s="112">
        <f t="shared" si="146"/>
        <v>0</v>
      </c>
      <c r="AG392" s="112">
        <f t="shared" si="146"/>
        <v>166.98519538064934</v>
      </c>
      <c r="AH392" s="112">
        <f t="shared" si="146"/>
        <v>6053.7265130611577</v>
      </c>
      <c r="AI392" s="113">
        <f t="shared" si="142"/>
        <v>30236.187972456166</v>
      </c>
      <c r="AJ392" t="str">
        <f t="shared" si="143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0.23280307012511686</v>
      </c>
      <c r="C393" s="114">
        <f t="shared" ref="C393:I393" si="147">C392/$I392</f>
        <v>2.2144013537934203E-3</v>
      </c>
      <c r="D393" s="114">
        <f t="shared" si="147"/>
        <v>6.9471185244783906E-2</v>
      </c>
      <c r="E393" s="114">
        <f t="shared" si="147"/>
        <v>0.6596714289425637</v>
      </c>
      <c r="F393" s="114">
        <f t="shared" si="147"/>
        <v>0</v>
      </c>
      <c r="G393" s="114">
        <f t="shared" si="147"/>
        <v>3.5839914333742014E-2</v>
      </c>
      <c r="H393" s="115">
        <f t="shared" si="147"/>
        <v>0</v>
      </c>
      <c r="I393" s="116">
        <f t="shared" si="147"/>
        <v>1</v>
      </c>
      <c r="J393"/>
      <c r="K393" s="81" t="s">
        <v>87</v>
      </c>
      <c r="L393" s="82">
        <f>L392/$S392</f>
        <v>0.15920481331444114</v>
      </c>
      <c r="M393" s="82">
        <f t="shared" ref="M393:S393" si="148">M392/$S392</f>
        <v>1.5143415159622146E-3</v>
      </c>
      <c r="N393" s="82">
        <f t="shared" si="148"/>
        <v>4.7508596307104772E-2</v>
      </c>
      <c r="O393" s="82">
        <f t="shared" si="148"/>
        <v>0.45112320313142074</v>
      </c>
      <c r="P393" s="82">
        <f t="shared" si="148"/>
        <v>0.31613954563022445</v>
      </c>
      <c r="Q393" s="82">
        <f t="shared" si="148"/>
        <v>2.4509500100846647E-2</v>
      </c>
      <c r="R393" s="83">
        <f t="shared" si="148"/>
        <v>0</v>
      </c>
      <c r="S393" s="84">
        <f t="shared" si="148"/>
        <v>1</v>
      </c>
      <c r="U393" s="117" t="s">
        <v>87</v>
      </c>
      <c r="V393" s="118">
        <f>V392/$I392</f>
        <v>0.22714197400340633</v>
      </c>
      <c r="W393" s="118">
        <f t="shared" ref="W393:AC393" si="149">W392/$I392</f>
        <v>3.4658002147280355E-3</v>
      </c>
      <c r="X393" s="118">
        <f t="shared" si="149"/>
        <v>3.5839914333742014E-2</v>
      </c>
      <c r="Y393" s="118">
        <f t="shared" si="149"/>
        <v>2.2144013537934203E-3</v>
      </c>
      <c r="Z393" s="118">
        <f t="shared" si="149"/>
        <v>6.1395424536183914E-2</v>
      </c>
      <c r="AA393" s="118">
        <f t="shared" si="149"/>
        <v>0.36689492491285713</v>
      </c>
      <c r="AB393" s="118">
        <f t="shared" si="149"/>
        <v>0.46228663115425911</v>
      </c>
      <c r="AC393" s="118">
        <f t="shared" si="149"/>
        <v>0.30304756064528893</v>
      </c>
      <c r="AD393" s="118">
        <f t="shared" ref="AD393:AH393" si="150">AD392/$AI392</f>
        <v>1.5012760564251627E-3</v>
      </c>
      <c r="AE393" s="118">
        <f t="shared" si="150"/>
        <v>3.6653807543951184E-6</v>
      </c>
      <c r="AF393" s="118">
        <f t="shared" si="150"/>
        <v>0</v>
      </c>
      <c r="AG393" s="118">
        <f t="shared" si="150"/>
        <v>5.5226933875647784E-3</v>
      </c>
      <c r="AH393" s="118">
        <f t="shared" si="150"/>
        <v>0.20021460769379512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1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2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3">SUM(V398:AC398)</f>
        <v>0</v>
      </c>
      <c r="AJ398" t="str">
        <f t="shared" ref="AJ398:AJ418" si="154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1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2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3"/>
        <v>0</v>
      </c>
      <c r="AJ399" t="str">
        <f t="shared" si="154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1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2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3"/>
        <v>0</v>
      </c>
      <c r="AJ400" t="str">
        <f t="shared" si="154"/>
        <v/>
      </c>
      <c r="AS400"/>
      <c r="BH400"/>
    </row>
    <row r="401" spans="1:60" ht="15">
      <c r="A401" s="26" t="s">
        <v>16</v>
      </c>
      <c r="B401" s="43">
        <v>172.49578930847369</v>
      </c>
      <c r="C401" s="43">
        <v>5.6952846938566024</v>
      </c>
      <c r="D401" s="43">
        <v>108.10119349819952</v>
      </c>
      <c r="E401" s="43">
        <v>0</v>
      </c>
      <c r="F401" s="236"/>
      <c r="G401" s="43">
        <v>0</v>
      </c>
      <c r="H401" s="53">
        <v>0</v>
      </c>
      <c r="I401" s="41">
        <f t="shared" si="151"/>
        <v>286.29226750052982</v>
      </c>
      <c r="J401" s="1"/>
      <c r="K401" s="54" t="s">
        <v>16</v>
      </c>
      <c r="L401" s="43">
        <v>172.49578930847369</v>
      </c>
      <c r="M401" s="43">
        <v>5.6952846938566024</v>
      </c>
      <c r="N401" s="43">
        <v>108.10119349819952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2"/>
        <v>286.29226750052982</v>
      </c>
      <c r="U401" s="100" t="s">
        <v>16</v>
      </c>
      <c r="V401" s="92">
        <v>172.49578930847369</v>
      </c>
      <c r="W401" s="92">
        <v>0</v>
      </c>
      <c r="X401" s="92">
        <v>0</v>
      </c>
      <c r="Y401" s="92">
        <v>5.6952846938566024</v>
      </c>
      <c r="Z401" s="92">
        <v>108.10119349819952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3"/>
        <v>286.29226750052982</v>
      </c>
      <c r="AJ401" t="str">
        <f t="shared" si="154"/>
        <v/>
      </c>
      <c r="AS401"/>
      <c r="BH401"/>
    </row>
    <row r="402" spans="1:60" ht="15">
      <c r="A402" s="25" t="s">
        <v>15</v>
      </c>
      <c r="B402" s="46">
        <v>51.007736226788552</v>
      </c>
      <c r="C402" s="46">
        <v>35.233368956077321</v>
      </c>
      <c r="D402" s="46">
        <v>1.0430664826721787</v>
      </c>
      <c r="E402" s="46">
        <v>0</v>
      </c>
      <c r="F402" s="236"/>
      <c r="G402" s="46">
        <v>0</v>
      </c>
      <c r="H402" s="47">
        <v>0</v>
      </c>
      <c r="I402" s="48">
        <f t="shared" si="151"/>
        <v>87.284171665538054</v>
      </c>
      <c r="J402" s="1"/>
      <c r="K402" s="49" t="s">
        <v>15</v>
      </c>
      <c r="L402" s="50">
        <v>51.007736226788552</v>
      </c>
      <c r="M402" s="50">
        <v>35.233368956077321</v>
      </c>
      <c r="N402" s="50">
        <v>1.0430664826721787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2"/>
        <v>87.284171665538054</v>
      </c>
      <c r="U402" s="96" t="s">
        <v>59</v>
      </c>
      <c r="V402" s="97">
        <v>51.007736226788552</v>
      </c>
      <c r="W402" s="97">
        <v>0</v>
      </c>
      <c r="X402" s="97">
        <v>0</v>
      </c>
      <c r="Y402" s="97">
        <v>35.233368956077321</v>
      </c>
      <c r="Z402" s="97">
        <v>1.0430664826721787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3"/>
        <v>87.284171665538054</v>
      </c>
      <c r="AJ402" t="str">
        <f t="shared" si="154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0</v>
      </c>
      <c r="F403" s="236"/>
      <c r="G403" s="43">
        <v>0</v>
      </c>
      <c r="H403" s="53">
        <v>0</v>
      </c>
      <c r="I403" s="41">
        <f t="shared" si="151"/>
        <v>0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0</v>
      </c>
      <c r="P403" s="43">
        <v>133.51021919086739</v>
      </c>
      <c r="Q403" s="43">
        <v>0</v>
      </c>
      <c r="R403" s="44">
        <v>0</v>
      </c>
      <c r="S403" s="45">
        <f t="shared" si="152"/>
        <v>133.51021919086739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0</v>
      </c>
      <c r="AB403" s="92">
        <v>133.51021919086739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3"/>
        <v>133.51021919086739</v>
      </c>
      <c r="AJ403" t="str">
        <f t="shared" si="154"/>
        <v/>
      </c>
      <c r="AS403"/>
      <c r="BH403"/>
    </row>
    <row r="404" spans="1:60" ht="15">
      <c r="A404" s="25" t="s">
        <v>12</v>
      </c>
      <c r="B404" s="46">
        <v>0</v>
      </c>
      <c r="C404" s="46">
        <v>4.6863708499192018E-2</v>
      </c>
      <c r="D404" s="46">
        <v>0</v>
      </c>
      <c r="E404" s="46">
        <v>0.91130534109086314</v>
      </c>
      <c r="F404" s="236"/>
      <c r="G404" s="46">
        <v>0</v>
      </c>
      <c r="H404" s="47">
        <v>0</v>
      </c>
      <c r="I404" s="48">
        <f t="shared" si="151"/>
        <v>0.95816904959005511</v>
      </c>
      <c r="J404" s="1"/>
      <c r="K404" s="49" t="s">
        <v>12</v>
      </c>
      <c r="L404" s="50">
        <v>0</v>
      </c>
      <c r="M404" s="50">
        <v>4.6863708499192018E-2</v>
      </c>
      <c r="N404" s="50">
        <v>0</v>
      </c>
      <c r="O404" s="50">
        <v>0.91130534109086314</v>
      </c>
      <c r="P404" s="50">
        <v>20.551509236222955</v>
      </c>
      <c r="Q404" s="50">
        <v>0</v>
      </c>
      <c r="R404" s="51">
        <v>0</v>
      </c>
      <c r="S404" s="52">
        <f t="shared" si="152"/>
        <v>21.50967828581301</v>
      </c>
      <c r="U404" s="96" t="s">
        <v>12</v>
      </c>
      <c r="V404" s="97">
        <v>0</v>
      </c>
      <c r="W404" s="97">
        <v>0</v>
      </c>
      <c r="X404" s="97">
        <v>0</v>
      </c>
      <c r="Y404" s="97">
        <v>4.6863708499192018E-2</v>
      </c>
      <c r="Z404" s="97">
        <v>0</v>
      </c>
      <c r="AA404" s="97">
        <v>0.72904427287269047</v>
      </c>
      <c r="AB404" s="97">
        <v>20.551509236222955</v>
      </c>
      <c r="AC404" s="98">
        <v>0.18226106821817262</v>
      </c>
      <c r="AD404" s="97">
        <v>0</v>
      </c>
      <c r="AE404" s="97">
        <v>0</v>
      </c>
      <c r="AF404" s="97">
        <v>0</v>
      </c>
      <c r="AG404" s="97">
        <v>0</v>
      </c>
      <c r="AH404" s="97">
        <v>0.18226106821817262</v>
      </c>
      <c r="AI404" s="99">
        <f t="shared" si="153"/>
        <v>21.50967828581301</v>
      </c>
      <c r="AJ404" t="str">
        <f t="shared" si="154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1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2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3"/>
        <v>0</v>
      </c>
      <c r="AJ405" t="str">
        <f t="shared" si="154"/>
        <v/>
      </c>
      <c r="AS405"/>
      <c r="BH405"/>
    </row>
    <row r="406" spans="1:60" ht="15">
      <c r="A406" s="25" t="s">
        <v>17</v>
      </c>
      <c r="B406" s="46">
        <v>0.87140927504488452</v>
      </c>
      <c r="C406" s="46">
        <v>7.8426834754039589</v>
      </c>
      <c r="D406" s="46">
        <v>0.58296306773298623</v>
      </c>
      <c r="E406" s="46">
        <v>0</v>
      </c>
      <c r="F406" s="236"/>
      <c r="G406" s="46">
        <v>0</v>
      </c>
      <c r="H406" s="47">
        <v>0</v>
      </c>
      <c r="I406" s="48">
        <f t="shared" si="151"/>
        <v>9.2970558181818301</v>
      </c>
      <c r="J406" s="1"/>
      <c r="K406" s="49" t="s">
        <v>17</v>
      </c>
      <c r="L406" s="50">
        <v>0.87140927504488452</v>
      </c>
      <c r="M406" s="50">
        <v>7.8426834754039589</v>
      </c>
      <c r="N406" s="50">
        <v>0.58296306773298623</v>
      </c>
      <c r="O406" s="50">
        <v>0</v>
      </c>
      <c r="P406" s="50">
        <v>0.90528000000000164</v>
      </c>
      <c r="Q406" s="50">
        <v>0</v>
      </c>
      <c r="R406" s="51">
        <v>0</v>
      </c>
      <c r="S406" s="52">
        <f t="shared" si="152"/>
        <v>10.202335818181831</v>
      </c>
      <c r="U406" s="96" t="s">
        <v>17</v>
      </c>
      <c r="V406" s="97">
        <v>0.87140927504488452</v>
      </c>
      <c r="W406" s="97">
        <v>0</v>
      </c>
      <c r="X406" s="97">
        <v>0</v>
      </c>
      <c r="Y406" s="97">
        <v>7.8426834754039589</v>
      </c>
      <c r="Z406" s="97">
        <v>0.58296306773298623</v>
      </c>
      <c r="AA406" s="97">
        <v>0</v>
      </c>
      <c r="AB406" s="97">
        <v>0.90528000000000164</v>
      </c>
      <c r="AC406" s="98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9">
        <f t="shared" si="153"/>
        <v>10.202335818181831</v>
      </c>
      <c r="AJ406" t="str">
        <f t="shared" si="154"/>
        <v/>
      </c>
      <c r="AS406"/>
      <c r="BH406"/>
    </row>
    <row r="407" spans="1:60" ht="15">
      <c r="A407" s="26" t="s">
        <v>19</v>
      </c>
      <c r="B407" s="43">
        <v>222.96904607642944</v>
      </c>
      <c r="C407" s="43">
        <v>1011.6632346126009</v>
      </c>
      <c r="D407" s="43">
        <v>531.93446969847264</v>
      </c>
      <c r="E407" s="43">
        <v>80.658735814184723</v>
      </c>
      <c r="F407" s="236"/>
      <c r="G407" s="43">
        <v>0</v>
      </c>
      <c r="H407" s="53">
        <v>0</v>
      </c>
      <c r="I407" s="41">
        <f t="shared" si="151"/>
        <v>1847.2254862016875</v>
      </c>
      <c r="J407" s="1"/>
      <c r="K407" s="54" t="s">
        <v>19</v>
      </c>
      <c r="L407" s="43">
        <v>222.96904607642944</v>
      </c>
      <c r="M407" s="43">
        <v>1011.6632346126009</v>
      </c>
      <c r="N407" s="43">
        <v>531.93446969847264</v>
      </c>
      <c r="O407" s="43">
        <v>80.658735814184723</v>
      </c>
      <c r="P407" s="43">
        <v>0</v>
      </c>
      <c r="Q407" s="43">
        <v>0</v>
      </c>
      <c r="R407" s="44">
        <v>0</v>
      </c>
      <c r="S407" s="45">
        <f t="shared" si="152"/>
        <v>1847.2254862016875</v>
      </c>
      <c r="U407" s="100" t="s">
        <v>89</v>
      </c>
      <c r="V407" s="92">
        <v>222.96904607642944</v>
      </c>
      <c r="W407" s="92">
        <v>0</v>
      </c>
      <c r="X407" s="92">
        <v>0</v>
      </c>
      <c r="Y407" s="92">
        <v>1011.6632346126009</v>
      </c>
      <c r="Z407" s="92">
        <v>526.46752445697859</v>
      </c>
      <c r="AA407" s="92">
        <v>1.2909852279980578</v>
      </c>
      <c r="AB407" s="92">
        <v>0</v>
      </c>
      <c r="AC407" s="93">
        <v>84.834695827680747</v>
      </c>
      <c r="AD407" s="92">
        <v>0</v>
      </c>
      <c r="AE407" s="92">
        <v>0</v>
      </c>
      <c r="AF407" s="92">
        <v>0</v>
      </c>
      <c r="AG407" s="92">
        <v>5.4669452414940878</v>
      </c>
      <c r="AH407" s="92">
        <v>79.367750586186659</v>
      </c>
      <c r="AI407" s="95">
        <f t="shared" si="153"/>
        <v>1847.2254862016875</v>
      </c>
      <c r="AJ407" t="str">
        <f t="shared" si="154"/>
        <v/>
      </c>
      <c r="AS407"/>
      <c r="BH407"/>
    </row>
    <row r="408" spans="1:60" ht="15">
      <c r="A408" s="25" t="s">
        <v>27</v>
      </c>
      <c r="B408" s="46">
        <v>92.290873730619452</v>
      </c>
      <c r="C408" s="46">
        <v>37.447404637105528</v>
      </c>
      <c r="D408" s="46">
        <v>20.194178184305557</v>
      </c>
      <c r="E408" s="46">
        <v>1253.907337748311</v>
      </c>
      <c r="F408" s="236"/>
      <c r="G408" s="46">
        <v>168.68727698599855</v>
      </c>
      <c r="H408" s="47">
        <v>0</v>
      </c>
      <c r="I408" s="48">
        <f t="shared" si="151"/>
        <v>1572.5270712863401</v>
      </c>
      <c r="J408" s="1"/>
      <c r="K408" s="49" t="s">
        <v>27</v>
      </c>
      <c r="L408" s="50">
        <v>92.290873730619452</v>
      </c>
      <c r="M408" s="50">
        <v>37.447404637105528</v>
      </c>
      <c r="N408" s="50">
        <v>20.194178184305557</v>
      </c>
      <c r="O408" s="50">
        <v>1253.907337748311</v>
      </c>
      <c r="P408" s="50">
        <v>0</v>
      </c>
      <c r="Q408" s="50">
        <v>168.68727698599855</v>
      </c>
      <c r="R408" s="51">
        <v>0</v>
      </c>
      <c r="S408" s="52">
        <f t="shared" si="152"/>
        <v>1572.5270712863401</v>
      </c>
      <c r="U408" s="96" t="s">
        <v>27</v>
      </c>
      <c r="V408" s="97">
        <v>24.663156886976715</v>
      </c>
      <c r="W408" s="97">
        <v>62.052683017981948</v>
      </c>
      <c r="X408" s="97">
        <v>168.68727698599855</v>
      </c>
      <c r="Y408" s="97">
        <v>37.447404637105528</v>
      </c>
      <c r="Z408" s="97">
        <v>20.194178184305557</v>
      </c>
      <c r="AA408" s="97">
        <v>1241.871049814755</v>
      </c>
      <c r="AB408" s="97">
        <v>0</v>
      </c>
      <c r="AC408" s="98">
        <v>17.61132175921643</v>
      </c>
      <c r="AD408" s="97">
        <v>5.5750338256608023</v>
      </c>
      <c r="AE408" s="97">
        <v>1.1971582020998246</v>
      </c>
      <c r="AF408" s="97">
        <v>0</v>
      </c>
      <c r="AG408" s="97">
        <v>0</v>
      </c>
      <c r="AH408" s="97">
        <v>10.839129731455802</v>
      </c>
      <c r="AI408" s="99">
        <f t="shared" si="153"/>
        <v>1572.5270712863398</v>
      </c>
      <c r="AJ408" t="str">
        <f t="shared" si="154"/>
        <v/>
      </c>
      <c r="AS408"/>
      <c r="BH408"/>
    </row>
    <row r="409" spans="1:60" ht="15">
      <c r="A409" s="26" t="s">
        <v>26</v>
      </c>
      <c r="B409" s="43">
        <v>42.264180749364797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1"/>
        <v>42.264180749364797</v>
      </c>
      <c r="J409" s="1"/>
      <c r="K409" s="54" t="s">
        <v>26</v>
      </c>
      <c r="L409" s="43">
        <v>42.264180749364797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2"/>
        <v>42.264180749364797</v>
      </c>
      <c r="U409" s="100" t="s">
        <v>26</v>
      </c>
      <c r="V409" s="92">
        <v>40.890396718626633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1.3737840307381681</v>
      </c>
      <c r="AD409" s="92">
        <v>1.3737840307381681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3"/>
        <v>42.264180749364797</v>
      </c>
      <c r="AJ409" t="str">
        <f t="shared" si="154"/>
        <v/>
      </c>
      <c r="AS409"/>
      <c r="BH409"/>
    </row>
    <row r="410" spans="1:60" ht="15">
      <c r="A410" s="25" t="s">
        <v>23</v>
      </c>
      <c r="B410" s="46">
        <v>6.6991893186830938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1"/>
        <v>6.6991893186830938</v>
      </c>
      <c r="J410" s="1"/>
      <c r="K410" s="49" t="s">
        <v>23</v>
      </c>
      <c r="L410" s="50">
        <v>6.6991893186830938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2"/>
        <v>6.6991893186830938</v>
      </c>
      <c r="U410" s="96" t="s">
        <v>62</v>
      </c>
      <c r="V410" s="97">
        <v>6.6991893186830938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3"/>
        <v>6.6991893186830938</v>
      </c>
      <c r="AJ410" t="str">
        <f t="shared" si="154"/>
        <v/>
      </c>
      <c r="AS410"/>
      <c r="BH410"/>
    </row>
    <row r="411" spans="1:60" ht="15">
      <c r="A411" s="26" t="s">
        <v>24</v>
      </c>
      <c r="B411" s="43">
        <v>32.584894946137162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1"/>
        <v>32.584894946137162</v>
      </c>
      <c r="J411" s="1"/>
      <c r="K411" s="54" t="s">
        <v>24</v>
      </c>
      <c r="L411" s="43">
        <v>32.584894946137162</v>
      </c>
      <c r="M411" s="43">
        <v>0</v>
      </c>
      <c r="N411" s="43">
        <v>0</v>
      </c>
      <c r="O411" s="43">
        <v>0</v>
      </c>
      <c r="P411" s="43">
        <v>7.7236247602233945</v>
      </c>
      <c r="Q411" s="43">
        <v>0</v>
      </c>
      <c r="R411" s="44">
        <v>0</v>
      </c>
      <c r="S411" s="45">
        <f t="shared" si="152"/>
        <v>40.308519706360556</v>
      </c>
      <c r="U411" s="100" t="s">
        <v>24</v>
      </c>
      <c r="V411" s="92">
        <v>24.287254998019264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7.7236247602233945</v>
      </c>
      <c r="AC411" s="93">
        <v>8.2976399481179008</v>
      </c>
      <c r="AD411" s="92">
        <v>8.2976399481179008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3"/>
        <v>40.308519706360556</v>
      </c>
      <c r="AJ411" t="str">
        <f t="shared" si="154"/>
        <v/>
      </c>
      <c r="AS411"/>
      <c r="BH411"/>
    </row>
    <row r="412" spans="1:60" ht="15">
      <c r="A412" s="25" t="s">
        <v>22</v>
      </c>
      <c r="B412" s="46">
        <v>0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151"/>
        <v>0</v>
      </c>
      <c r="J412" s="1"/>
      <c r="K412" s="49" t="s">
        <v>22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2"/>
        <v>0</v>
      </c>
      <c r="U412" s="96" t="s">
        <v>63</v>
      </c>
      <c r="V412" s="97">
        <v>0</v>
      </c>
      <c r="W412" s="97">
        <v>0</v>
      </c>
      <c r="X412" s="97">
        <v>0</v>
      </c>
      <c r="Y412" s="97">
        <v>0</v>
      </c>
      <c r="Z412" s="97">
        <v>0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3"/>
        <v>0</v>
      </c>
      <c r="AJ412" t="str">
        <f t="shared" si="154"/>
        <v/>
      </c>
      <c r="AS412"/>
      <c r="BH412"/>
    </row>
    <row r="413" spans="1:60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1"/>
        <v>0</v>
      </c>
      <c r="J413" s="1"/>
      <c r="K413" s="55" t="s">
        <v>66</v>
      </c>
      <c r="L413" s="43">
        <v>0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2"/>
        <v>0</v>
      </c>
      <c r="U413" s="101" t="s">
        <v>64</v>
      </c>
      <c r="V413" s="92">
        <v>0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3"/>
        <v>0</v>
      </c>
      <c r="AJ413" t="str">
        <f t="shared" si="154"/>
        <v/>
      </c>
      <c r="AS413"/>
      <c r="BH413"/>
    </row>
    <row r="414" spans="1:60">
      <c r="A414" s="28" t="s">
        <v>25</v>
      </c>
      <c r="B414" s="56">
        <v>0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1"/>
        <v>0</v>
      </c>
      <c r="J414" s="1"/>
      <c r="K414" s="59" t="s">
        <v>25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2"/>
        <v>0</v>
      </c>
      <c r="U414" s="102" t="s">
        <v>68</v>
      </c>
      <c r="V414" s="103">
        <v>0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3"/>
        <v>0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1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2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3"/>
        <v>0</v>
      </c>
      <c r="AJ415" t="str">
        <f t="shared" si="154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1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2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3"/>
        <v>0</v>
      </c>
      <c r="AJ416" t="str">
        <f t="shared" si="154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1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2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3"/>
        <v>0</v>
      </c>
      <c r="AJ417" t="str">
        <f t="shared" si="154"/>
        <v/>
      </c>
      <c r="AS417"/>
      <c r="BH417"/>
    </row>
    <row r="418" spans="1:60" ht="15">
      <c r="A418" s="31" t="s">
        <v>28</v>
      </c>
      <c r="B418" s="75">
        <f>SUM(B397:B413)</f>
        <v>621.1831196315411</v>
      </c>
      <c r="C418" s="75">
        <f t="shared" ref="C418:H418" si="155">SUM(C397:C413)</f>
        <v>1097.9288400835437</v>
      </c>
      <c r="D418" s="75">
        <f t="shared" si="155"/>
        <v>661.85587093138281</v>
      </c>
      <c r="E418" s="75">
        <f t="shared" si="155"/>
        <v>1335.4773789035867</v>
      </c>
      <c r="F418" s="75">
        <f t="shared" si="155"/>
        <v>0</v>
      </c>
      <c r="G418" s="75">
        <f t="shared" si="155"/>
        <v>168.68727698599855</v>
      </c>
      <c r="H418" s="76">
        <f t="shared" si="155"/>
        <v>0</v>
      </c>
      <c r="I418" s="41">
        <f t="shared" si="151"/>
        <v>3885.132486536053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621.1831196315411</v>
      </c>
      <c r="M418" s="75">
        <f t="shared" ref="M418:R418" si="156">SUM(M397:M413)</f>
        <v>1097.9288400835437</v>
      </c>
      <c r="N418" s="75">
        <f t="shared" si="156"/>
        <v>661.85587093138281</v>
      </c>
      <c r="O418" s="75">
        <f t="shared" si="156"/>
        <v>1335.4773789035867</v>
      </c>
      <c r="P418" s="75">
        <f t="shared" si="156"/>
        <v>162.69063318731375</v>
      </c>
      <c r="Q418" s="75">
        <f t="shared" si="156"/>
        <v>168.68727698599855</v>
      </c>
      <c r="R418" s="76">
        <f t="shared" si="156"/>
        <v>0</v>
      </c>
      <c r="S418" s="78">
        <f t="shared" si="152"/>
        <v>4047.8231197233663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543.88397880904233</v>
      </c>
      <c r="W418" s="111">
        <f t="shared" ref="W418:AH418" si="157">SUM(W397:W413)</f>
        <v>62.052683017981948</v>
      </c>
      <c r="X418" s="111">
        <f t="shared" si="157"/>
        <v>168.68727698599855</v>
      </c>
      <c r="Y418" s="111">
        <f t="shared" si="157"/>
        <v>1097.9288400835437</v>
      </c>
      <c r="Z418" s="111">
        <f t="shared" si="157"/>
        <v>656.38892568988888</v>
      </c>
      <c r="AA418" s="111">
        <f t="shared" si="157"/>
        <v>1243.8910793156258</v>
      </c>
      <c r="AB418" s="111">
        <f t="shared" si="157"/>
        <v>162.69063318731375</v>
      </c>
      <c r="AC418" s="111">
        <f t="shared" si="157"/>
        <v>112.29970263397141</v>
      </c>
      <c r="AD418" s="112">
        <f t="shared" si="157"/>
        <v>15.246457804516872</v>
      </c>
      <c r="AE418" s="112">
        <f t="shared" si="157"/>
        <v>1.1971582020998246</v>
      </c>
      <c r="AF418" s="112">
        <f t="shared" si="157"/>
        <v>0</v>
      </c>
      <c r="AG418" s="112">
        <f t="shared" si="157"/>
        <v>5.4669452414940878</v>
      </c>
      <c r="AH418" s="112">
        <f t="shared" si="157"/>
        <v>90.389141385860626</v>
      </c>
      <c r="AI418" s="113">
        <f t="shared" si="153"/>
        <v>4047.8231197233663</v>
      </c>
      <c r="AJ418" t="str">
        <f t="shared" si="154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0.15988724240016383</v>
      </c>
      <c r="C419" s="114">
        <f t="shared" ref="C419:I419" si="158">C418/$I418</f>
        <v>0.28259752888438733</v>
      </c>
      <c r="D419" s="114">
        <f t="shared" si="158"/>
        <v>0.17035606204551526</v>
      </c>
      <c r="E419" s="114">
        <f t="shared" si="158"/>
        <v>0.34374049881997348</v>
      </c>
      <c r="F419" s="114">
        <f t="shared" si="158"/>
        <v>0</v>
      </c>
      <c r="G419" s="114">
        <f t="shared" si="158"/>
        <v>4.3418667849960124E-2</v>
      </c>
      <c r="H419" s="115">
        <f t="shared" si="158"/>
        <v>0</v>
      </c>
      <c r="I419" s="116">
        <f t="shared" si="158"/>
        <v>1</v>
      </c>
      <c r="J419"/>
      <c r="K419" s="81" t="s">
        <v>87</v>
      </c>
      <c r="L419" s="82">
        <f>L418/$S418</f>
        <v>0.15346103356265073</v>
      </c>
      <c r="M419" s="82">
        <f t="shared" ref="M419:S419" si="159">M418/$S418</f>
        <v>0.27123933225584662</v>
      </c>
      <c r="N419" s="82">
        <f t="shared" si="159"/>
        <v>0.16350908904750139</v>
      </c>
      <c r="O419" s="82">
        <f t="shared" si="159"/>
        <v>0.32992483599304484</v>
      </c>
      <c r="P419" s="82">
        <f t="shared" si="159"/>
        <v>4.0192130035176105E-2</v>
      </c>
      <c r="Q419" s="82">
        <f t="shared" si="159"/>
        <v>4.1673579105780408E-2</v>
      </c>
      <c r="R419" s="83">
        <f t="shared" si="159"/>
        <v>0</v>
      </c>
      <c r="S419" s="84">
        <f t="shared" si="159"/>
        <v>1</v>
      </c>
      <c r="U419" s="117" t="s">
        <v>87</v>
      </c>
      <c r="V419" s="118">
        <f>V418/$I418</f>
        <v>0.13999110215517105</v>
      </c>
      <c r="W419" s="118">
        <f t="shared" ref="W419:AC419" si="160">W418/$I418</f>
        <v>1.5971831908699601E-2</v>
      </c>
      <c r="X419" s="118">
        <f t="shared" si="160"/>
        <v>4.3418667849960124E-2</v>
      </c>
      <c r="Y419" s="118">
        <f t="shared" si="160"/>
        <v>0.28259752888438733</v>
      </c>
      <c r="Z419" s="118">
        <f t="shared" si="160"/>
        <v>0.16894891691972105</v>
      </c>
      <c r="AA419" s="118">
        <f t="shared" si="160"/>
        <v>0.32016696563793817</v>
      </c>
      <c r="AB419" s="118">
        <f t="shared" si="160"/>
        <v>4.1875182828672891E-2</v>
      </c>
      <c r="AC419" s="118">
        <f t="shared" si="160"/>
        <v>2.8904986644122593E-2</v>
      </c>
      <c r="AD419" s="118">
        <f t="shared" ref="AD419:AH419" si="161">AD418/$AI418</f>
        <v>3.7665820253427566E-3</v>
      </c>
      <c r="AE419" s="118">
        <f t="shared" si="161"/>
        <v>2.9575358574009033E-4</v>
      </c>
      <c r="AF419" s="118">
        <f t="shared" si="161"/>
        <v>0</v>
      </c>
      <c r="AG419" s="118">
        <f t="shared" si="161"/>
        <v>1.3505889659199599E-3</v>
      </c>
      <c r="AH419" s="118">
        <f t="shared" si="161"/>
        <v>2.2330309085254185E-2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2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3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4">SUM(V424:AC424)</f>
        <v>0</v>
      </c>
      <c r="AJ424" t="str">
        <f t="shared" ref="AJ424:AJ444" si="165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2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3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4"/>
        <v>0</v>
      </c>
      <c r="AJ425" t="str">
        <f t="shared" si="165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2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3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4"/>
        <v>0</v>
      </c>
      <c r="AJ426" t="str">
        <f t="shared" si="165"/>
        <v/>
      </c>
      <c r="AS426"/>
      <c r="BH426"/>
    </row>
    <row r="427" spans="1:60" ht="15">
      <c r="A427" s="26" t="s">
        <v>16</v>
      </c>
      <c r="B427" s="43">
        <v>319.76156810282816</v>
      </c>
      <c r="C427" s="43">
        <v>70.509697334636812</v>
      </c>
      <c r="D427" s="43">
        <v>0.97629795911989803</v>
      </c>
      <c r="E427" s="43">
        <v>0</v>
      </c>
      <c r="F427" s="236"/>
      <c r="G427" s="43">
        <v>0</v>
      </c>
      <c r="H427" s="53">
        <v>0</v>
      </c>
      <c r="I427" s="41">
        <f t="shared" si="162"/>
        <v>391.24756339658489</v>
      </c>
      <c r="J427" s="1"/>
      <c r="K427" s="54" t="s">
        <v>16</v>
      </c>
      <c r="L427" s="43">
        <v>319.76156810282816</v>
      </c>
      <c r="M427" s="43">
        <v>70.509697334636812</v>
      </c>
      <c r="N427" s="43">
        <v>0.97629795911989803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3"/>
        <v>391.24756339658489</v>
      </c>
      <c r="U427" s="100" t="s">
        <v>16</v>
      </c>
      <c r="V427" s="92">
        <v>309.75988828962397</v>
      </c>
      <c r="W427" s="92">
        <v>0</v>
      </c>
      <c r="X427" s="92">
        <v>0</v>
      </c>
      <c r="Y427" s="92">
        <v>70.509697334636812</v>
      </c>
      <c r="Z427" s="92">
        <v>0.91493495668968694</v>
      </c>
      <c r="AA427" s="92">
        <v>0</v>
      </c>
      <c r="AB427" s="92">
        <v>0</v>
      </c>
      <c r="AC427" s="93">
        <v>10.06304281563448</v>
      </c>
      <c r="AD427" s="94">
        <v>10.001679813204268</v>
      </c>
      <c r="AE427" s="94">
        <v>0</v>
      </c>
      <c r="AF427" s="94">
        <v>0</v>
      </c>
      <c r="AG427" s="94">
        <v>6.1363002430211061E-2</v>
      </c>
      <c r="AH427" s="94">
        <v>0</v>
      </c>
      <c r="AI427" s="95">
        <f t="shared" si="164"/>
        <v>391.24756339658501</v>
      </c>
      <c r="AJ427" t="str">
        <f t="shared" si="165"/>
        <v/>
      </c>
      <c r="AS427"/>
      <c r="BH427"/>
    </row>
    <row r="428" spans="1:60" ht="15">
      <c r="A428" s="25" t="s">
        <v>15</v>
      </c>
      <c r="B428" s="46">
        <v>100.62246413454193</v>
      </c>
      <c r="C428" s="46">
        <v>3.0352132633096964</v>
      </c>
      <c r="D428" s="46">
        <v>31.7544825880241</v>
      </c>
      <c r="E428" s="46">
        <v>3.0308691654383452E-2</v>
      </c>
      <c r="F428" s="236"/>
      <c r="G428" s="46">
        <v>0</v>
      </c>
      <c r="H428" s="47">
        <v>0</v>
      </c>
      <c r="I428" s="48">
        <f t="shared" si="162"/>
        <v>135.44246867753012</v>
      </c>
      <c r="J428" s="1"/>
      <c r="K428" s="49" t="s">
        <v>15</v>
      </c>
      <c r="L428" s="50">
        <v>100.62246413454193</v>
      </c>
      <c r="M428" s="50">
        <v>3.0352132633096964</v>
      </c>
      <c r="N428" s="50">
        <v>31.7544825880241</v>
      </c>
      <c r="O428" s="50">
        <v>3.0308691654383452E-2</v>
      </c>
      <c r="P428" s="50">
        <v>0</v>
      </c>
      <c r="Q428" s="50">
        <v>0</v>
      </c>
      <c r="R428" s="51">
        <v>0</v>
      </c>
      <c r="S428" s="52">
        <f t="shared" si="163"/>
        <v>135.44246867753012</v>
      </c>
      <c r="U428" s="96" t="s">
        <v>59</v>
      </c>
      <c r="V428" s="97">
        <v>97.872921004279007</v>
      </c>
      <c r="W428" s="97">
        <v>0</v>
      </c>
      <c r="X428" s="97">
        <v>0</v>
      </c>
      <c r="Y428" s="97">
        <v>3.0352132633096964</v>
      </c>
      <c r="Z428" s="97">
        <v>31.7544825880241</v>
      </c>
      <c r="AA428" s="97">
        <v>3.0308691654383452E-2</v>
      </c>
      <c r="AB428" s="97">
        <v>0</v>
      </c>
      <c r="AC428" s="98">
        <v>2.7495431302628965</v>
      </c>
      <c r="AD428" s="97">
        <v>2.7495431302628965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4"/>
        <v>135.44246867753012</v>
      </c>
      <c r="AJ428" t="str">
        <f t="shared" si="165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8.9992644721682877E-2</v>
      </c>
      <c r="F429" s="236"/>
      <c r="G429" s="43">
        <v>0</v>
      </c>
      <c r="H429" s="53">
        <v>0</v>
      </c>
      <c r="I429" s="41">
        <f t="shared" si="162"/>
        <v>8.9992644721682877E-2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8.9992644721682877E-2</v>
      </c>
      <c r="P429" s="43">
        <v>1033.4585214904159</v>
      </c>
      <c r="Q429" s="43">
        <v>0</v>
      </c>
      <c r="R429" s="44">
        <v>0</v>
      </c>
      <c r="S429" s="45">
        <f t="shared" si="163"/>
        <v>1033.5485141351376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8.9819947217536306E-2</v>
      </c>
      <c r="AB429" s="92">
        <v>1033.4585214904159</v>
      </c>
      <c r="AC429" s="93">
        <v>1.7269750414657218E-4</v>
      </c>
      <c r="AD429" s="92">
        <v>0</v>
      </c>
      <c r="AE429" s="92">
        <v>0</v>
      </c>
      <c r="AF429" s="92">
        <v>0</v>
      </c>
      <c r="AG429" s="92">
        <v>0</v>
      </c>
      <c r="AH429" s="92">
        <v>1.7269750414657218E-4</v>
      </c>
      <c r="AI429" s="95">
        <f t="shared" si="164"/>
        <v>1033.5485141351378</v>
      </c>
      <c r="AJ429" t="str">
        <f t="shared" si="165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2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76.865522036721131</v>
      </c>
      <c r="Q430" s="50">
        <v>0</v>
      </c>
      <c r="R430" s="51">
        <v>0</v>
      </c>
      <c r="S430" s="52">
        <f t="shared" si="163"/>
        <v>76.865522036721131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76.865522036721131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4"/>
        <v>76.865522036721131</v>
      </c>
      <c r="AJ430" t="str">
        <f t="shared" si="165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2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3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4"/>
        <v>0</v>
      </c>
      <c r="AJ431" t="str">
        <f t="shared" si="165"/>
        <v/>
      </c>
      <c r="AS431"/>
      <c r="BH431"/>
    </row>
    <row r="432" spans="1:60" ht="15">
      <c r="A432" s="25" t="s">
        <v>17</v>
      </c>
      <c r="B432" s="46">
        <v>33.722276236333677</v>
      </c>
      <c r="C432" s="46">
        <v>0</v>
      </c>
      <c r="D432" s="46">
        <v>10.310281789584783</v>
      </c>
      <c r="E432" s="46">
        <v>18.817663263545125</v>
      </c>
      <c r="F432" s="236"/>
      <c r="G432" s="46">
        <v>0</v>
      </c>
      <c r="H432" s="47">
        <v>0</v>
      </c>
      <c r="I432" s="48">
        <f t="shared" si="162"/>
        <v>62.85022128946359</v>
      </c>
      <c r="J432" s="1"/>
      <c r="K432" s="49" t="s">
        <v>17</v>
      </c>
      <c r="L432" s="50">
        <v>33.722276236333677</v>
      </c>
      <c r="M432" s="50">
        <v>0</v>
      </c>
      <c r="N432" s="50">
        <v>10.310281789584783</v>
      </c>
      <c r="O432" s="50">
        <v>18.817663263545125</v>
      </c>
      <c r="P432" s="50">
        <v>1.6329935793410131</v>
      </c>
      <c r="Q432" s="50">
        <v>0</v>
      </c>
      <c r="R432" s="51">
        <v>0</v>
      </c>
      <c r="S432" s="52">
        <f t="shared" si="163"/>
        <v>64.483214868804609</v>
      </c>
      <c r="U432" s="96" t="s">
        <v>17</v>
      </c>
      <c r="V432" s="97">
        <v>33.722276236333677</v>
      </c>
      <c r="W432" s="97">
        <v>0</v>
      </c>
      <c r="X432" s="97">
        <v>0</v>
      </c>
      <c r="Y432" s="97">
        <v>0</v>
      </c>
      <c r="Z432" s="97">
        <v>10.310281789584783</v>
      </c>
      <c r="AA432" s="97">
        <v>4.9950238035640986</v>
      </c>
      <c r="AB432" s="97">
        <v>1.6329935793410131</v>
      </c>
      <c r="AC432" s="98">
        <v>13.822639459981025</v>
      </c>
      <c r="AD432" s="97">
        <v>0</v>
      </c>
      <c r="AE432" s="97">
        <v>0</v>
      </c>
      <c r="AF432" s="97">
        <v>0</v>
      </c>
      <c r="AG432" s="97">
        <v>0</v>
      </c>
      <c r="AH432" s="97">
        <v>13.822639459981025</v>
      </c>
      <c r="AI432" s="99">
        <f t="shared" si="164"/>
        <v>64.483214868804595</v>
      </c>
      <c r="AJ432" t="str">
        <f t="shared" si="165"/>
        <v/>
      </c>
      <c r="AS432"/>
      <c r="BH432"/>
    </row>
    <row r="433" spans="1:60" ht="15">
      <c r="A433" s="26" t="s">
        <v>19</v>
      </c>
      <c r="B433" s="43">
        <v>794.2437860587537</v>
      </c>
      <c r="C433" s="43">
        <v>696.03682783416639</v>
      </c>
      <c r="D433" s="43">
        <v>275.93582437276194</v>
      </c>
      <c r="E433" s="43">
        <v>229.23971354562491</v>
      </c>
      <c r="F433" s="236"/>
      <c r="G433" s="43">
        <v>0</v>
      </c>
      <c r="H433" s="53">
        <v>0</v>
      </c>
      <c r="I433" s="41">
        <f t="shared" si="162"/>
        <v>1995.4561518113069</v>
      </c>
      <c r="J433" s="1"/>
      <c r="K433" s="54" t="s">
        <v>19</v>
      </c>
      <c r="L433" s="43">
        <v>794.2437860587537</v>
      </c>
      <c r="M433" s="43">
        <v>696.03682783416639</v>
      </c>
      <c r="N433" s="43">
        <v>275.93582437276194</v>
      </c>
      <c r="O433" s="43">
        <v>229.23971354562491</v>
      </c>
      <c r="P433" s="43">
        <v>0</v>
      </c>
      <c r="Q433" s="43">
        <v>0</v>
      </c>
      <c r="R433" s="44">
        <v>0</v>
      </c>
      <c r="S433" s="45">
        <f t="shared" si="163"/>
        <v>1995.4561518113069</v>
      </c>
      <c r="U433" s="100" t="s">
        <v>89</v>
      </c>
      <c r="V433" s="92">
        <v>791.66604658231779</v>
      </c>
      <c r="W433" s="92">
        <v>0</v>
      </c>
      <c r="X433" s="92">
        <v>0</v>
      </c>
      <c r="Y433" s="92">
        <v>696.03682783416639</v>
      </c>
      <c r="Z433" s="92">
        <v>275.93582437276194</v>
      </c>
      <c r="AA433" s="92">
        <v>0</v>
      </c>
      <c r="AB433" s="92">
        <v>0</v>
      </c>
      <c r="AC433" s="93">
        <v>231.81745302206068</v>
      </c>
      <c r="AD433" s="92">
        <v>2.5777394764357955</v>
      </c>
      <c r="AE433" s="92">
        <v>0</v>
      </c>
      <c r="AF433" s="92">
        <v>0</v>
      </c>
      <c r="AG433" s="92">
        <v>0</v>
      </c>
      <c r="AH433" s="92">
        <v>229.23971354562491</v>
      </c>
      <c r="AI433" s="95">
        <f t="shared" si="164"/>
        <v>1995.4561518113067</v>
      </c>
      <c r="AJ433" t="str">
        <f t="shared" si="165"/>
        <v/>
      </c>
      <c r="AS433"/>
      <c r="BH433"/>
    </row>
    <row r="434" spans="1:60" ht="15">
      <c r="A434" s="25" t="s">
        <v>27</v>
      </c>
      <c r="B434" s="46">
        <v>507.15979579327114</v>
      </c>
      <c r="C434" s="46">
        <v>100.64683247325659</v>
      </c>
      <c r="D434" s="46">
        <v>232.73502557615572</v>
      </c>
      <c r="E434" s="46">
        <v>4411.1987752180785</v>
      </c>
      <c r="F434" s="236"/>
      <c r="G434" s="46">
        <v>615.40903151655721</v>
      </c>
      <c r="H434" s="47">
        <v>0</v>
      </c>
      <c r="I434" s="48">
        <f t="shared" si="162"/>
        <v>5867.1494605773187</v>
      </c>
      <c r="J434" s="1"/>
      <c r="K434" s="49" t="s">
        <v>27</v>
      </c>
      <c r="L434" s="50">
        <v>507.15979579327114</v>
      </c>
      <c r="M434" s="50">
        <v>100.64683247325659</v>
      </c>
      <c r="N434" s="50">
        <v>232.73502557615572</v>
      </c>
      <c r="O434" s="50">
        <v>4411.1987752180785</v>
      </c>
      <c r="P434" s="50">
        <v>10.709280546177574</v>
      </c>
      <c r="Q434" s="50">
        <v>615.40903151655721</v>
      </c>
      <c r="R434" s="51">
        <v>0</v>
      </c>
      <c r="S434" s="52">
        <f t="shared" si="163"/>
        <v>5877.8587411234967</v>
      </c>
      <c r="U434" s="96" t="s">
        <v>27</v>
      </c>
      <c r="V434" s="97">
        <v>92.926215014781064</v>
      </c>
      <c r="W434" s="97">
        <v>400.87039572471838</v>
      </c>
      <c r="X434" s="97">
        <v>615.40903151655721</v>
      </c>
      <c r="Y434" s="97">
        <v>100.64683247325659</v>
      </c>
      <c r="Z434" s="97">
        <v>226.56721136075635</v>
      </c>
      <c r="AA434" s="97">
        <v>4390.2869453874291</v>
      </c>
      <c r="AB434" s="97">
        <v>10.709280546177574</v>
      </c>
      <c r="AC434" s="98">
        <v>40.442829099819342</v>
      </c>
      <c r="AD434" s="97">
        <v>13.36318505377173</v>
      </c>
      <c r="AE434" s="97">
        <v>12.024473421054291</v>
      </c>
      <c r="AF434" s="97">
        <v>0</v>
      </c>
      <c r="AG434" s="97">
        <v>6.1678142153993569</v>
      </c>
      <c r="AH434" s="97">
        <v>8.8873564095939592</v>
      </c>
      <c r="AI434" s="99">
        <f t="shared" si="164"/>
        <v>5877.8587411234957</v>
      </c>
      <c r="AJ434" t="str">
        <f t="shared" si="165"/>
        <v/>
      </c>
      <c r="AS434"/>
      <c r="BH434"/>
    </row>
    <row r="435" spans="1:60" ht="15">
      <c r="A435" s="26" t="s">
        <v>26</v>
      </c>
      <c r="B435" s="43">
        <v>417.56847098787762</v>
      </c>
      <c r="C435" s="43">
        <v>0</v>
      </c>
      <c r="D435" s="43">
        <v>33.806081790942109</v>
      </c>
      <c r="E435" s="43">
        <v>0</v>
      </c>
      <c r="F435" s="236"/>
      <c r="G435" s="43">
        <v>0</v>
      </c>
      <c r="H435" s="53">
        <v>0</v>
      </c>
      <c r="I435" s="41">
        <f t="shared" si="162"/>
        <v>451.37455277881975</v>
      </c>
      <c r="J435" s="1"/>
      <c r="K435" s="54" t="s">
        <v>26</v>
      </c>
      <c r="L435" s="43">
        <v>417.56847098787762</v>
      </c>
      <c r="M435" s="43">
        <v>0</v>
      </c>
      <c r="N435" s="43">
        <v>33.806081790942109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3"/>
        <v>451.37455277881975</v>
      </c>
      <c r="U435" s="100" t="s">
        <v>26</v>
      </c>
      <c r="V435" s="92">
        <v>386.42904127264507</v>
      </c>
      <c r="W435" s="92">
        <v>20.261029005163394</v>
      </c>
      <c r="X435" s="92">
        <v>0</v>
      </c>
      <c r="Y435" s="92">
        <v>0</v>
      </c>
      <c r="Z435" s="92">
        <v>33.806081790942109</v>
      </c>
      <c r="AA435" s="92">
        <v>0</v>
      </c>
      <c r="AB435" s="92">
        <v>0</v>
      </c>
      <c r="AC435" s="93">
        <v>10.878400710069235</v>
      </c>
      <c r="AD435" s="92">
        <v>10.878400710069235</v>
      </c>
      <c r="AE435" s="92">
        <v>0</v>
      </c>
      <c r="AF435" s="92">
        <v>0</v>
      </c>
      <c r="AG435" s="92">
        <v>0</v>
      </c>
      <c r="AH435" s="92">
        <v>0</v>
      </c>
      <c r="AI435" s="95">
        <f t="shared" si="164"/>
        <v>451.3745527788198</v>
      </c>
      <c r="AJ435" t="str">
        <f t="shared" si="165"/>
        <v/>
      </c>
      <c r="AS435"/>
      <c r="BH435"/>
    </row>
    <row r="436" spans="1:60" ht="15">
      <c r="A436" s="25" t="s">
        <v>23</v>
      </c>
      <c r="B436" s="46">
        <v>21.835799425852979</v>
      </c>
      <c r="C436" s="46">
        <v>6.6231540689935572E-2</v>
      </c>
      <c r="D436" s="46">
        <v>0.75793136813125084</v>
      </c>
      <c r="E436" s="46">
        <v>0</v>
      </c>
      <c r="F436" s="236"/>
      <c r="G436" s="46">
        <v>0</v>
      </c>
      <c r="H436" s="47">
        <v>0</v>
      </c>
      <c r="I436" s="48">
        <f t="shared" si="162"/>
        <v>22.659962334674162</v>
      </c>
      <c r="J436" s="1"/>
      <c r="K436" s="49" t="s">
        <v>23</v>
      </c>
      <c r="L436" s="50">
        <v>21.835799425852979</v>
      </c>
      <c r="M436" s="50">
        <v>6.6231540689935572E-2</v>
      </c>
      <c r="N436" s="50">
        <v>0.75793136813125084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3"/>
        <v>22.659962334674162</v>
      </c>
      <c r="U436" s="96" t="s">
        <v>62</v>
      </c>
      <c r="V436" s="97">
        <v>20.359313062226171</v>
      </c>
      <c r="W436" s="97">
        <v>0</v>
      </c>
      <c r="X436" s="97">
        <v>0</v>
      </c>
      <c r="Y436" s="97">
        <v>6.6231540689935572E-2</v>
      </c>
      <c r="Z436" s="97">
        <v>0.75793136813125084</v>
      </c>
      <c r="AA436" s="97">
        <v>0</v>
      </c>
      <c r="AB436" s="97">
        <v>0</v>
      </c>
      <c r="AC436" s="98">
        <v>1.4764863636268086</v>
      </c>
      <c r="AD436" s="97">
        <v>1.4764863636268086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4"/>
        <v>22.659962334674162</v>
      </c>
      <c r="AJ436" t="str">
        <f t="shared" si="165"/>
        <v/>
      </c>
      <c r="AS436"/>
      <c r="BH436"/>
    </row>
    <row r="437" spans="1:60" ht="15">
      <c r="A437" s="26" t="s">
        <v>24</v>
      </c>
      <c r="B437" s="43">
        <v>1748.7595861632344</v>
      </c>
      <c r="C437" s="43">
        <v>0</v>
      </c>
      <c r="D437" s="43">
        <v>240.77501876430017</v>
      </c>
      <c r="E437" s="43">
        <v>0</v>
      </c>
      <c r="F437" s="236"/>
      <c r="G437" s="43">
        <v>0</v>
      </c>
      <c r="H437" s="53">
        <v>0</v>
      </c>
      <c r="I437" s="41">
        <f t="shared" si="162"/>
        <v>1989.5346049275345</v>
      </c>
      <c r="J437" s="1"/>
      <c r="K437" s="54" t="s">
        <v>24</v>
      </c>
      <c r="L437" s="43">
        <v>1748.7595861632344</v>
      </c>
      <c r="M437" s="43">
        <v>0</v>
      </c>
      <c r="N437" s="43">
        <v>240.77501876430017</v>
      </c>
      <c r="O437" s="43">
        <v>0</v>
      </c>
      <c r="P437" s="43">
        <v>59.791633643773494</v>
      </c>
      <c r="Q437" s="43">
        <v>0</v>
      </c>
      <c r="R437" s="44">
        <v>0</v>
      </c>
      <c r="S437" s="45">
        <f t="shared" si="163"/>
        <v>2049.3262385713078</v>
      </c>
      <c r="U437" s="100" t="s">
        <v>24</v>
      </c>
      <c r="V437" s="92">
        <v>1740.8691867589646</v>
      </c>
      <c r="W437" s="92">
        <v>0</v>
      </c>
      <c r="X437" s="92">
        <v>0</v>
      </c>
      <c r="Y437" s="92">
        <v>0</v>
      </c>
      <c r="Z437" s="92">
        <v>124.92957489881357</v>
      </c>
      <c r="AA437" s="92">
        <v>0</v>
      </c>
      <c r="AB437" s="92">
        <v>59.791633643773494</v>
      </c>
      <c r="AC437" s="93">
        <v>123.73584326975636</v>
      </c>
      <c r="AD437" s="92">
        <v>7.8903994042697354</v>
      </c>
      <c r="AE437" s="92">
        <v>0</v>
      </c>
      <c r="AF437" s="92">
        <v>0</v>
      </c>
      <c r="AG437" s="92">
        <v>115.84544386548663</v>
      </c>
      <c r="AH437" s="92">
        <v>0</v>
      </c>
      <c r="AI437" s="95">
        <f t="shared" si="164"/>
        <v>2049.3262385713083</v>
      </c>
      <c r="AJ437" t="str">
        <f t="shared" si="165"/>
        <v/>
      </c>
      <c r="AS437"/>
      <c r="BH437"/>
    </row>
    <row r="438" spans="1:60" ht="15">
      <c r="A438" s="25" t="s">
        <v>22</v>
      </c>
      <c r="B438" s="46">
        <v>28.919168728282099</v>
      </c>
      <c r="C438" s="46">
        <v>0.33798700859291597</v>
      </c>
      <c r="D438" s="46">
        <v>17.309172348441866</v>
      </c>
      <c r="E438" s="46">
        <v>0</v>
      </c>
      <c r="F438" s="236"/>
      <c r="G438" s="46">
        <v>0</v>
      </c>
      <c r="H438" s="47">
        <v>0</v>
      </c>
      <c r="I438" s="48">
        <f t="shared" si="162"/>
        <v>46.566328085316883</v>
      </c>
      <c r="J438" s="1"/>
      <c r="K438" s="49" t="s">
        <v>22</v>
      </c>
      <c r="L438" s="50">
        <v>28.919168728282099</v>
      </c>
      <c r="M438" s="50">
        <v>0.33798700859291597</v>
      </c>
      <c r="N438" s="50">
        <v>17.309172348441866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3"/>
        <v>46.566328085316883</v>
      </c>
      <c r="U438" s="96" t="s">
        <v>63</v>
      </c>
      <c r="V438" s="97">
        <v>28.919168728282099</v>
      </c>
      <c r="W438" s="97">
        <v>0</v>
      </c>
      <c r="X438" s="97">
        <v>0</v>
      </c>
      <c r="Y438" s="97">
        <v>0.33798700859291597</v>
      </c>
      <c r="Z438" s="97">
        <v>17.309172348441866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4"/>
        <v>46.566328085316883</v>
      </c>
      <c r="AJ438" t="str">
        <f t="shared" si="165"/>
        <v/>
      </c>
      <c r="AS438"/>
      <c r="BH438"/>
    </row>
    <row r="439" spans="1:60" ht="15">
      <c r="A439" s="27" t="s">
        <v>66</v>
      </c>
      <c r="B439" s="43">
        <v>0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2"/>
        <v>0</v>
      </c>
      <c r="J439" s="1"/>
      <c r="K439" s="55" t="s">
        <v>66</v>
      </c>
      <c r="L439" s="43">
        <v>0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3"/>
        <v>0</v>
      </c>
      <c r="U439" s="101" t="s">
        <v>64</v>
      </c>
      <c r="V439" s="92">
        <v>0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4"/>
        <v>0</v>
      </c>
      <c r="AJ439" t="str">
        <f t="shared" si="165"/>
        <v/>
      </c>
      <c r="AS439"/>
      <c r="BH439"/>
    </row>
    <row r="440" spans="1:60">
      <c r="A440" s="28" t="s">
        <v>25</v>
      </c>
      <c r="B440" s="56">
        <v>0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2"/>
        <v>0</v>
      </c>
      <c r="J440" s="1"/>
      <c r="K440" s="59" t="s">
        <v>25</v>
      </c>
      <c r="L440" s="60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3"/>
        <v>0</v>
      </c>
      <c r="U440" s="102" t="s">
        <v>68</v>
      </c>
      <c r="V440" s="103">
        <v>0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4"/>
        <v>0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2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3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4"/>
        <v>0</v>
      </c>
      <c r="AJ441" t="str">
        <f t="shared" si="165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2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3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4"/>
        <v>0</v>
      </c>
      <c r="AJ442" t="str">
        <f t="shared" si="165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2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3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4"/>
        <v>0</v>
      </c>
      <c r="AJ443" t="str">
        <f t="shared" si="165"/>
        <v/>
      </c>
    </row>
    <row r="444" spans="1:60" ht="15">
      <c r="A444" s="31" t="s">
        <v>28</v>
      </c>
      <c r="B444" s="75">
        <f>SUM(B423:B439)</f>
        <v>3972.5929156309758</v>
      </c>
      <c r="C444" s="75">
        <f t="shared" ref="C444:H444" si="166">SUM(C423:C439)</f>
        <v>870.63278945465231</v>
      </c>
      <c r="D444" s="75">
        <f t="shared" si="166"/>
        <v>844.36011655746188</v>
      </c>
      <c r="E444" s="75">
        <f t="shared" si="166"/>
        <v>4659.3764533636249</v>
      </c>
      <c r="F444" s="75">
        <f t="shared" si="166"/>
        <v>0</v>
      </c>
      <c r="G444" s="75">
        <f t="shared" si="166"/>
        <v>615.40903151655721</v>
      </c>
      <c r="H444" s="76">
        <f t="shared" si="166"/>
        <v>0</v>
      </c>
      <c r="I444" s="41">
        <f t="shared" si="162"/>
        <v>10962.371306523271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3972.5929156309758</v>
      </c>
      <c r="M444" s="75">
        <f t="shared" ref="M444:R444" si="167">SUM(M423:M439)</f>
        <v>870.63278945465231</v>
      </c>
      <c r="N444" s="75">
        <f t="shared" si="167"/>
        <v>844.36011655746188</v>
      </c>
      <c r="O444" s="75">
        <f t="shared" si="167"/>
        <v>4659.3764533636249</v>
      </c>
      <c r="P444" s="75">
        <f t="shared" si="167"/>
        <v>1182.4579512964292</v>
      </c>
      <c r="Q444" s="75">
        <f t="shared" si="167"/>
        <v>615.40903151655721</v>
      </c>
      <c r="R444" s="76">
        <f t="shared" si="167"/>
        <v>0</v>
      </c>
      <c r="S444" s="78">
        <f t="shared" si="163"/>
        <v>12144.829257819702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3502.5240569494531</v>
      </c>
      <c r="W444" s="111">
        <f t="shared" ref="W444:AH444" si="168">SUM(W423:W439)</f>
        <v>421.13142472988176</v>
      </c>
      <c r="X444" s="111">
        <f t="shared" si="168"/>
        <v>615.40903151655721</v>
      </c>
      <c r="Y444" s="111">
        <f t="shared" si="168"/>
        <v>870.63278945465231</v>
      </c>
      <c r="Z444" s="111">
        <f t="shared" si="168"/>
        <v>722.2854954741457</v>
      </c>
      <c r="AA444" s="111">
        <f t="shared" si="168"/>
        <v>4395.4020978298649</v>
      </c>
      <c r="AB444" s="111">
        <f t="shared" si="168"/>
        <v>1182.4579512964292</v>
      </c>
      <c r="AC444" s="111">
        <f t="shared" si="168"/>
        <v>434.98641056871492</v>
      </c>
      <c r="AD444" s="112">
        <f t="shared" si="168"/>
        <v>48.937433951640472</v>
      </c>
      <c r="AE444" s="112">
        <f t="shared" si="168"/>
        <v>12.024473421054291</v>
      </c>
      <c r="AF444" s="112">
        <f t="shared" si="168"/>
        <v>0</v>
      </c>
      <c r="AG444" s="112">
        <f t="shared" si="168"/>
        <v>122.0746210833162</v>
      </c>
      <c r="AH444" s="112">
        <f t="shared" si="168"/>
        <v>251.94988211270405</v>
      </c>
      <c r="AI444" s="113">
        <f t="shared" si="164"/>
        <v>12144.8292578197</v>
      </c>
      <c r="AJ444" t="str">
        <f t="shared" si="165"/>
        <v/>
      </c>
    </row>
    <row r="445" spans="1:60" s="4" customFormat="1" ht="15" thickBot="1">
      <c r="A445" s="32" t="s">
        <v>87</v>
      </c>
      <c r="B445" s="114">
        <f>B444/$I444</f>
        <v>0.36238445173509526</v>
      </c>
      <c r="C445" s="114">
        <f t="shared" ref="C445:I445" si="169">C444/$I444</f>
        <v>7.9420114965142022E-2</v>
      </c>
      <c r="D445" s="114">
        <f t="shared" si="169"/>
        <v>7.7023491811029673E-2</v>
      </c>
      <c r="E445" s="114">
        <f t="shared" si="169"/>
        <v>0.42503362849888282</v>
      </c>
      <c r="F445" s="114">
        <f t="shared" si="169"/>
        <v>0</v>
      </c>
      <c r="G445" s="114">
        <f t="shared" si="169"/>
        <v>5.6138312989850267E-2</v>
      </c>
      <c r="H445" s="115">
        <f t="shared" si="169"/>
        <v>0</v>
      </c>
      <c r="I445" s="116">
        <f t="shared" si="169"/>
        <v>1</v>
      </c>
      <c r="J445"/>
      <c r="K445" s="81" t="s">
        <v>87</v>
      </c>
      <c r="L445" s="82">
        <f>L444/$S444</f>
        <v>0.32710158630456981</v>
      </c>
      <c r="M445" s="82">
        <f t="shared" ref="M445:S445" si="170">M444/$S444</f>
        <v>7.1687528162989803E-2</v>
      </c>
      <c r="N445" s="82">
        <f t="shared" si="170"/>
        <v>6.9524247614580745E-2</v>
      </c>
      <c r="O445" s="82">
        <f t="shared" si="170"/>
        <v>0.38365104642072989</v>
      </c>
      <c r="P445" s="82">
        <f t="shared" si="170"/>
        <v>9.7363077421206146E-2</v>
      </c>
      <c r="Q445" s="82">
        <f t="shared" si="170"/>
        <v>5.0672514075923568E-2</v>
      </c>
      <c r="R445" s="83">
        <f t="shared" si="170"/>
        <v>0</v>
      </c>
      <c r="S445" s="84">
        <f t="shared" si="170"/>
        <v>1</v>
      </c>
      <c r="U445" s="117" t="s">
        <v>87</v>
      </c>
      <c r="V445" s="118">
        <f>V444/$I444</f>
        <v>0.31950423489717417</v>
      </c>
      <c r="W445" s="118">
        <f t="shared" ref="W445:AC445" si="171">W444/$I444</f>
        <v>3.8416088358481634E-2</v>
      </c>
      <c r="X445" s="118">
        <f t="shared" si="171"/>
        <v>5.6138312989850267E-2</v>
      </c>
      <c r="Y445" s="118">
        <f t="shared" si="171"/>
        <v>7.9420114965142022E-2</v>
      </c>
      <c r="Z445" s="118">
        <f t="shared" si="171"/>
        <v>6.5887705796312729E-2</v>
      </c>
      <c r="AA445" s="118">
        <f t="shared" si="171"/>
        <v>0.40095358704136719</v>
      </c>
      <c r="AB445" s="118">
        <f t="shared" si="171"/>
        <v>0.10786516149045193</v>
      </c>
      <c r="AC445" s="118">
        <f t="shared" si="171"/>
        <v>3.9679955951671862E-2</v>
      </c>
      <c r="AD445" s="118">
        <f t="shared" ref="AD445:AH445" si="172">AD444/$AI444</f>
        <v>4.0294871926775831E-3</v>
      </c>
      <c r="AE445" s="118">
        <f t="shared" si="172"/>
        <v>9.9008995234017676E-4</v>
      </c>
      <c r="AF445" s="118">
        <f t="shared" si="172"/>
        <v>0</v>
      </c>
      <c r="AG445" s="118">
        <f t="shared" si="172"/>
        <v>1.0051571618820077E-2</v>
      </c>
      <c r="AH445" s="118">
        <f t="shared" si="172"/>
        <v>2.0745444564441357E-2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4.4702864904571786</v>
      </c>
      <c r="G449" s="242"/>
      <c r="H449" s="244"/>
      <c r="I449" s="41">
        <f>SUM(B449:H449)</f>
        <v>4.4702864904571786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3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4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3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4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3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4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3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4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3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4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2063.4809635702391</v>
      </c>
      <c r="G455" s="245"/>
      <c r="H455" s="247"/>
      <c r="I455" s="41">
        <f t="shared" si="173"/>
        <v>2063.4809635702391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4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3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4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3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4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3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4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3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4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6472.7999999999993</v>
      </c>
      <c r="G460" s="245"/>
      <c r="H460" s="247"/>
      <c r="I460" s="48">
        <f t="shared" si="173"/>
        <v>6472.7999999999993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4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3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4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0.31051292250000001</v>
      </c>
      <c r="G462" s="245"/>
      <c r="H462" s="247"/>
      <c r="I462" s="48">
        <f t="shared" si="173"/>
        <v>0.31051292250000001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4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130.18208202905581</v>
      </c>
      <c r="G463" s="245"/>
      <c r="H463" s="247"/>
      <c r="I463" s="41">
        <f t="shared" si="173"/>
        <v>130.18208202905581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4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3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4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3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4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3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4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3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4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3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4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3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4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5">SUM(C449:C465)</f>
        <v>0</v>
      </c>
      <c r="D470" s="75">
        <f t="shared" si="175"/>
        <v>0</v>
      </c>
      <c r="E470" s="75">
        <f t="shared" si="175"/>
        <v>0</v>
      </c>
      <c r="F470" s="75">
        <f t="shared" si="175"/>
        <v>8671.2438450122518</v>
      </c>
      <c r="G470" s="75">
        <f t="shared" si="175"/>
        <v>0</v>
      </c>
      <c r="H470" s="76">
        <f t="shared" si="175"/>
        <v>0</v>
      </c>
      <c r="I470" s="41">
        <f t="shared" si="173"/>
        <v>8671.2438450122518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6">SUM(M449:M465)</f>
        <v>0</v>
      </c>
      <c r="N470" s="75">
        <f t="shared" si="176"/>
        <v>0</v>
      </c>
      <c r="O470" s="75">
        <f t="shared" si="176"/>
        <v>0</v>
      </c>
      <c r="P470" s="75">
        <f t="shared" si="176"/>
        <v>0</v>
      </c>
      <c r="Q470" s="75">
        <f t="shared" si="176"/>
        <v>0</v>
      </c>
      <c r="R470" s="76">
        <f t="shared" si="176"/>
        <v>0</v>
      </c>
      <c r="S470" s="78">
        <f t="shared" si="174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7">C470/$I470</f>
        <v>0</v>
      </c>
      <c r="D471" s="114">
        <f t="shared" si="177"/>
        <v>0</v>
      </c>
      <c r="E471" s="114">
        <f t="shared" si="177"/>
        <v>0</v>
      </c>
      <c r="F471" s="114">
        <f t="shared" si="177"/>
        <v>1</v>
      </c>
      <c r="G471" s="114">
        <f t="shared" si="177"/>
        <v>0</v>
      </c>
      <c r="H471" s="115">
        <f t="shared" si="177"/>
        <v>0</v>
      </c>
      <c r="I471" s="116">
        <f t="shared" si="177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8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79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8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79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8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79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8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79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8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79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221898.88365559012</v>
      </c>
      <c r="G481" s="245"/>
      <c r="H481" s="247"/>
      <c r="I481" s="41">
        <f t="shared" si="178"/>
        <v>221898.88365559012</v>
      </c>
      <c r="J481" s="1"/>
      <c r="K481" s="54" t="s">
        <v>60</v>
      </c>
      <c r="L481" s="245"/>
      <c r="M481" s="246"/>
      <c r="N481" s="246"/>
      <c r="O481" s="247"/>
      <c r="P481" s="43">
        <v>42145.861076764479</v>
      </c>
      <c r="Q481" s="245"/>
      <c r="R481" s="252"/>
      <c r="S481" s="45">
        <f t="shared" si="179"/>
        <v>42145.861076764479</v>
      </c>
    </row>
    <row r="482" spans="1:20" ht="15">
      <c r="A482" s="25" t="s">
        <v>12</v>
      </c>
      <c r="B482" s="245"/>
      <c r="C482" s="246"/>
      <c r="D482" s="246"/>
      <c r="E482" s="247"/>
      <c r="F482" s="46">
        <v>74001.095574843173</v>
      </c>
      <c r="G482" s="245"/>
      <c r="H482" s="247"/>
      <c r="I482" s="48">
        <f t="shared" si="178"/>
        <v>74001.095574843173</v>
      </c>
      <c r="J482" s="1"/>
      <c r="K482" s="49" t="s">
        <v>12</v>
      </c>
      <c r="L482" s="245"/>
      <c r="M482" s="246"/>
      <c r="N482" s="246"/>
      <c r="O482" s="247"/>
      <c r="P482" s="50">
        <v>23113.213093280778</v>
      </c>
      <c r="Q482" s="245"/>
      <c r="R482" s="252"/>
      <c r="S482" s="52">
        <f t="shared" si="179"/>
        <v>23113.213093280778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8"/>
        <v>0</v>
      </c>
      <c r="J483" s="1"/>
      <c r="K483" s="54" t="s">
        <v>61</v>
      </c>
      <c r="L483" s="245"/>
      <c r="M483" s="246"/>
      <c r="N483" s="246"/>
      <c r="O483" s="247"/>
      <c r="P483" s="43">
        <v>-1.2425616091604752E-12</v>
      </c>
      <c r="Q483" s="245"/>
      <c r="R483" s="252"/>
      <c r="S483" s="45">
        <f t="shared" si="179"/>
        <v>-1.2425616091604752E-12</v>
      </c>
    </row>
    <row r="484" spans="1:20" ht="15">
      <c r="A484" s="25" t="s">
        <v>17</v>
      </c>
      <c r="B484" s="245"/>
      <c r="C484" s="246"/>
      <c r="D484" s="246"/>
      <c r="E484" s="247"/>
      <c r="F484" s="46">
        <v>887.00419568164818</v>
      </c>
      <c r="G484" s="245"/>
      <c r="H484" s="247"/>
      <c r="I484" s="48">
        <f t="shared" si="178"/>
        <v>887.00419568164818</v>
      </c>
      <c r="J484" s="1"/>
      <c r="K484" s="49" t="s">
        <v>17</v>
      </c>
      <c r="L484" s="245"/>
      <c r="M484" s="246"/>
      <c r="N484" s="246"/>
      <c r="O484" s="247"/>
      <c r="P484" s="50">
        <v>818.4505110761155</v>
      </c>
      <c r="Q484" s="245"/>
      <c r="R484" s="252"/>
      <c r="S484" s="52">
        <f t="shared" si="179"/>
        <v>818.4505110761155</v>
      </c>
    </row>
    <row r="485" spans="1:20" ht="15">
      <c r="A485" s="26" t="s">
        <v>19</v>
      </c>
      <c r="B485" s="245"/>
      <c r="C485" s="246"/>
      <c r="D485" s="246"/>
      <c r="E485" s="247"/>
      <c r="F485" s="43">
        <v>453.71844595478251</v>
      </c>
      <c r="G485" s="245"/>
      <c r="H485" s="247"/>
      <c r="I485" s="41">
        <f t="shared" si="178"/>
        <v>453.71844595478251</v>
      </c>
      <c r="J485" s="1"/>
      <c r="K485" s="54" t="s">
        <v>19</v>
      </c>
      <c r="L485" s="245"/>
      <c r="M485" s="246"/>
      <c r="N485" s="246"/>
      <c r="O485" s="247"/>
      <c r="P485" s="43">
        <v>353.5558566587722</v>
      </c>
      <c r="Q485" s="245"/>
      <c r="R485" s="252"/>
      <c r="S485" s="45">
        <f t="shared" si="179"/>
        <v>353.5558566587722</v>
      </c>
    </row>
    <row r="486" spans="1:20" ht="15">
      <c r="A486" s="25" t="s">
        <v>27</v>
      </c>
      <c r="B486" s="245"/>
      <c r="C486" s="246"/>
      <c r="D486" s="246"/>
      <c r="E486" s="247"/>
      <c r="F486" s="46">
        <v>4558.8037407175107</v>
      </c>
      <c r="G486" s="245"/>
      <c r="H486" s="247"/>
      <c r="I486" s="48">
        <f t="shared" si="178"/>
        <v>4558.8037407175107</v>
      </c>
      <c r="J486" s="1"/>
      <c r="K486" s="49" t="s">
        <v>27</v>
      </c>
      <c r="L486" s="245"/>
      <c r="M486" s="246"/>
      <c r="N486" s="246"/>
      <c r="O486" s="247"/>
      <c r="P486" s="50">
        <v>-3.6466192546613825E-12</v>
      </c>
      <c r="Q486" s="245"/>
      <c r="R486" s="252"/>
      <c r="S486" s="52">
        <f t="shared" si="179"/>
        <v>-3.6466192546613825E-12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8"/>
        <v>0</v>
      </c>
      <c r="J487" s="1"/>
      <c r="K487" s="54" t="s">
        <v>26</v>
      </c>
      <c r="L487" s="245"/>
      <c r="M487" s="246"/>
      <c r="N487" s="246"/>
      <c r="O487" s="247"/>
      <c r="P487" s="43">
        <v>-3.1441516057384433E-12</v>
      </c>
      <c r="Q487" s="245"/>
      <c r="R487" s="252"/>
      <c r="S487" s="45">
        <f t="shared" si="179"/>
        <v>-3.1441516057384433E-12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8"/>
        <v>0</v>
      </c>
      <c r="J488" s="1"/>
      <c r="K488" s="49" t="s">
        <v>23</v>
      </c>
      <c r="L488" s="245"/>
      <c r="M488" s="246"/>
      <c r="N488" s="246"/>
      <c r="O488" s="247"/>
      <c r="P488" s="50">
        <v>2.4200363935023006E-12</v>
      </c>
      <c r="Q488" s="245"/>
      <c r="R488" s="252"/>
      <c r="S488" s="52">
        <f t="shared" si="179"/>
        <v>2.4200363935023006E-12</v>
      </c>
    </row>
    <row r="489" spans="1:20" ht="15">
      <c r="A489" s="26" t="s">
        <v>24</v>
      </c>
      <c r="B489" s="245"/>
      <c r="C489" s="246"/>
      <c r="D489" s="246"/>
      <c r="E489" s="247"/>
      <c r="F489" s="43">
        <v>20612.194214598814</v>
      </c>
      <c r="G489" s="245"/>
      <c r="H489" s="247"/>
      <c r="I489" s="41">
        <f t="shared" si="178"/>
        <v>20612.194214598814</v>
      </c>
      <c r="J489" s="1"/>
      <c r="K489" s="54" t="s">
        <v>24</v>
      </c>
      <c r="L489" s="245"/>
      <c r="M489" s="246"/>
      <c r="N489" s="246"/>
      <c r="O489" s="247"/>
      <c r="P489" s="43">
        <v>6409.7990125354827</v>
      </c>
      <c r="Q489" s="245"/>
      <c r="R489" s="252"/>
      <c r="S489" s="45">
        <f t="shared" si="179"/>
        <v>6409.7990125354827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8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79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8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79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8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79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8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79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8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79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8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79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0">SUM(C475:C491)</f>
        <v>0</v>
      </c>
      <c r="D496" s="75">
        <f t="shared" si="180"/>
        <v>0</v>
      </c>
      <c r="E496" s="75">
        <f t="shared" si="180"/>
        <v>0</v>
      </c>
      <c r="F496" s="75">
        <f t="shared" si="180"/>
        <v>322411.69982738607</v>
      </c>
      <c r="G496" s="75">
        <f t="shared" si="180"/>
        <v>0</v>
      </c>
      <c r="H496" s="76">
        <f t="shared" si="180"/>
        <v>0</v>
      </c>
      <c r="I496" s="41">
        <f t="shared" si="178"/>
        <v>322411.69982738607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1">SUM(M475:M491)</f>
        <v>0</v>
      </c>
      <c r="N496" s="75">
        <f t="shared" si="181"/>
        <v>0</v>
      </c>
      <c r="O496" s="75">
        <f t="shared" si="181"/>
        <v>0</v>
      </c>
      <c r="P496" s="75">
        <f t="shared" si="181"/>
        <v>72840.879550315629</v>
      </c>
      <c r="Q496" s="75">
        <f t="shared" si="181"/>
        <v>0</v>
      </c>
      <c r="R496" s="76">
        <f t="shared" si="181"/>
        <v>0</v>
      </c>
      <c r="S496" s="78">
        <f t="shared" si="179"/>
        <v>72840.879550315629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2">C496/$I496</f>
        <v>0</v>
      </c>
      <c r="D497" s="114">
        <f t="shared" si="182"/>
        <v>0</v>
      </c>
      <c r="E497" s="114">
        <f t="shared" si="182"/>
        <v>0</v>
      </c>
      <c r="F497" s="114">
        <f t="shared" si="182"/>
        <v>1</v>
      </c>
      <c r="G497" s="114">
        <f t="shared" si="182"/>
        <v>0</v>
      </c>
      <c r="H497" s="115">
        <f t="shared" si="182"/>
        <v>0</v>
      </c>
      <c r="I497" s="116">
        <f t="shared" si="182"/>
        <v>1</v>
      </c>
      <c r="J497" s="4"/>
      <c r="K497" s="81" t="s">
        <v>87</v>
      </c>
      <c r="L497" s="82">
        <f>L496/$S496</f>
        <v>0</v>
      </c>
      <c r="M497" s="82">
        <f t="shared" ref="M497:S497" si="183">M496/$S496</f>
        <v>0</v>
      </c>
      <c r="N497" s="82">
        <f t="shared" si="183"/>
        <v>0</v>
      </c>
      <c r="O497" s="82">
        <f t="shared" si="183"/>
        <v>0</v>
      </c>
      <c r="P497" s="82">
        <f t="shared" si="183"/>
        <v>1</v>
      </c>
      <c r="Q497" s="82">
        <f t="shared" si="183"/>
        <v>0</v>
      </c>
      <c r="R497" s="83">
        <f t="shared" si="183"/>
        <v>0</v>
      </c>
      <c r="S497" s="84">
        <f t="shared" si="183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4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5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4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5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4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5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4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5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4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5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4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5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4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5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4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5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4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5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8279.1850733932333</v>
      </c>
      <c r="G511" s="245"/>
      <c r="H511" s="247"/>
      <c r="I511" s="41">
        <f t="shared" si="184"/>
        <v>8279.1850733932333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5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534.27240000000006</v>
      </c>
      <c r="G512" s="245"/>
      <c r="H512" s="247"/>
      <c r="I512" s="48">
        <f t="shared" si="184"/>
        <v>534.27240000000006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5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4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5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4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5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4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5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4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5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4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5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4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5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4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5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4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5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4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5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6">SUM(C501:C517)</f>
        <v>0</v>
      </c>
      <c r="D522" s="75">
        <f t="shared" si="186"/>
        <v>0</v>
      </c>
      <c r="E522" s="75">
        <f t="shared" si="186"/>
        <v>0</v>
      </c>
      <c r="F522" s="75">
        <f t="shared" si="186"/>
        <v>8813.4574733932332</v>
      </c>
      <c r="G522" s="75">
        <f t="shared" si="186"/>
        <v>0</v>
      </c>
      <c r="H522" s="76">
        <f t="shared" si="186"/>
        <v>0</v>
      </c>
      <c r="I522" s="41">
        <f t="shared" si="184"/>
        <v>8813.4574733932332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7">SUM(M501:M517)</f>
        <v>0</v>
      </c>
      <c r="N522" s="75">
        <f t="shared" si="187"/>
        <v>0</v>
      </c>
      <c r="O522" s="75">
        <f t="shared" si="187"/>
        <v>0</v>
      </c>
      <c r="P522" s="75">
        <f t="shared" si="187"/>
        <v>0</v>
      </c>
      <c r="Q522" s="75">
        <f t="shared" si="187"/>
        <v>0</v>
      </c>
      <c r="R522" s="76">
        <f t="shared" si="187"/>
        <v>0</v>
      </c>
      <c r="S522" s="78">
        <f t="shared" si="185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8">C522/$I522</f>
        <v>0</v>
      </c>
      <c r="D523" s="114">
        <f t="shared" si="188"/>
        <v>0</v>
      </c>
      <c r="E523" s="114">
        <f t="shared" si="188"/>
        <v>0</v>
      </c>
      <c r="F523" s="114">
        <f t="shared" si="188"/>
        <v>1</v>
      </c>
      <c r="G523" s="114">
        <f t="shared" si="188"/>
        <v>0</v>
      </c>
      <c r="H523" s="115">
        <f t="shared" si="188"/>
        <v>0</v>
      </c>
      <c r="I523" s="116">
        <f t="shared" si="188"/>
        <v>1</v>
      </c>
      <c r="J523" s="4"/>
      <c r="K523" s="81" t="s">
        <v>87</v>
      </c>
      <c r="L523" s="82">
        <f>L522/$I522</f>
        <v>0</v>
      </c>
      <c r="M523" s="82">
        <f t="shared" ref="M523:S523" si="189">M522/$I522</f>
        <v>0</v>
      </c>
      <c r="N523" s="82">
        <f t="shared" si="189"/>
        <v>0</v>
      </c>
      <c r="O523" s="82">
        <f t="shared" si="189"/>
        <v>0</v>
      </c>
      <c r="P523" s="82">
        <f t="shared" si="189"/>
        <v>0</v>
      </c>
      <c r="Q523" s="82">
        <f t="shared" si="189"/>
        <v>0</v>
      </c>
      <c r="R523" s="83">
        <f t="shared" si="189"/>
        <v>0</v>
      </c>
      <c r="S523" s="84">
        <f t="shared" si="189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0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1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0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1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0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1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0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1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0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1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1017.0854217126334</v>
      </c>
      <c r="G533" s="245"/>
      <c r="H533" s="247"/>
      <c r="I533" s="41">
        <f t="shared" si="190"/>
        <v>1017.0854217126334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1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105.66636504159906</v>
      </c>
      <c r="G534" s="245"/>
      <c r="H534" s="247"/>
      <c r="I534" s="48">
        <f t="shared" si="190"/>
        <v>105.66636504159906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1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0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1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0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1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0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1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0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1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0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1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0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1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0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1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0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1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0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1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0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1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0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1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0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1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0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1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2">SUM(C527:C543)</f>
        <v>0</v>
      </c>
      <c r="D548" s="75">
        <f t="shared" si="192"/>
        <v>0</v>
      </c>
      <c r="E548" s="75">
        <f t="shared" si="192"/>
        <v>0</v>
      </c>
      <c r="F548" s="75">
        <f t="shared" si="192"/>
        <v>1122.7517867542324</v>
      </c>
      <c r="G548" s="75">
        <f t="shared" si="192"/>
        <v>0</v>
      </c>
      <c r="H548" s="76">
        <f t="shared" si="192"/>
        <v>0</v>
      </c>
      <c r="I548" s="41">
        <f t="shared" si="190"/>
        <v>1122.7517867542324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3">SUM(M527:M543)</f>
        <v>0</v>
      </c>
      <c r="N548" s="75">
        <f t="shared" si="193"/>
        <v>0</v>
      </c>
      <c r="O548" s="75">
        <f t="shared" si="193"/>
        <v>0</v>
      </c>
      <c r="P548" s="75">
        <f t="shared" si="193"/>
        <v>0</v>
      </c>
      <c r="Q548" s="75">
        <f t="shared" si="193"/>
        <v>0</v>
      </c>
      <c r="R548" s="76">
        <f t="shared" si="193"/>
        <v>0</v>
      </c>
      <c r="S548" s="78">
        <f t="shared" si="191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4">C548/$I548</f>
        <v>0</v>
      </c>
      <c r="D549" s="114">
        <f t="shared" si="194"/>
        <v>0</v>
      </c>
      <c r="E549" s="114">
        <f t="shared" si="194"/>
        <v>0</v>
      </c>
      <c r="F549" s="114">
        <f t="shared" si="194"/>
        <v>1</v>
      </c>
      <c r="G549" s="114">
        <f t="shared" si="194"/>
        <v>0</v>
      </c>
      <c r="H549" s="115">
        <f t="shared" si="194"/>
        <v>0</v>
      </c>
      <c r="I549" s="116">
        <f t="shared" si="194"/>
        <v>1</v>
      </c>
      <c r="J549" s="4"/>
      <c r="K549" s="81" t="s">
        <v>87</v>
      </c>
      <c r="L549" s="82">
        <f>L548/$I548</f>
        <v>0</v>
      </c>
      <c r="M549" s="82">
        <f t="shared" ref="M549:S549" si="195">M548/$I548</f>
        <v>0</v>
      </c>
      <c r="N549" s="82">
        <f t="shared" si="195"/>
        <v>0</v>
      </c>
      <c r="O549" s="82">
        <f t="shared" si="195"/>
        <v>0</v>
      </c>
      <c r="P549" s="82">
        <f t="shared" si="195"/>
        <v>0</v>
      </c>
      <c r="Q549" s="82">
        <f t="shared" si="195"/>
        <v>0</v>
      </c>
      <c r="R549" s="83">
        <f t="shared" si="195"/>
        <v>0</v>
      </c>
      <c r="S549" s="84">
        <f t="shared" si="195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6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7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6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7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6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7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6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7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6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7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6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7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128.76370919999999</v>
      </c>
      <c r="G560" s="245"/>
      <c r="H560" s="247"/>
      <c r="I560" s="48">
        <f t="shared" si="196"/>
        <v>128.76370919999999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7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29286.172392800003</v>
      </c>
      <c r="G561" s="245"/>
      <c r="H561" s="247"/>
      <c r="I561" s="41">
        <f t="shared" si="196"/>
        <v>29286.172392800003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7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6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7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6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7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6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7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6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7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6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7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6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7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6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7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6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7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6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7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6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7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6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7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6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7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8">SUM(C553:C569)</f>
        <v>0</v>
      </c>
      <c r="D574" s="75">
        <f t="shared" si="198"/>
        <v>0</v>
      </c>
      <c r="E574" s="75">
        <f t="shared" si="198"/>
        <v>0</v>
      </c>
      <c r="F574" s="75">
        <f t="shared" si="198"/>
        <v>29414.936102000003</v>
      </c>
      <c r="G574" s="75">
        <f t="shared" si="198"/>
        <v>0</v>
      </c>
      <c r="H574" s="76">
        <f t="shared" si="198"/>
        <v>0</v>
      </c>
      <c r="I574" s="41">
        <f t="shared" si="196"/>
        <v>29414.936102000003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199">SUM(M553:M569)</f>
        <v>0</v>
      </c>
      <c r="N574" s="75">
        <f t="shared" si="199"/>
        <v>0</v>
      </c>
      <c r="O574" s="75">
        <f t="shared" si="199"/>
        <v>0</v>
      </c>
      <c r="P574" s="75">
        <f t="shared" si="199"/>
        <v>0</v>
      </c>
      <c r="Q574" s="75">
        <f t="shared" si="199"/>
        <v>0</v>
      </c>
      <c r="R574" s="76">
        <f t="shared" si="199"/>
        <v>0</v>
      </c>
      <c r="S574" s="78">
        <f t="shared" si="197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0">C574/$I574</f>
        <v>0</v>
      </c>
      <c r="D575" s="114">
        <f t="shared" si="200"/>
        <v>0</v>
      </c>
      <c r="E575" s="114">
        <f t="shared" si="200"/>
        <v>0</v>
      </c>
      <c r="F575" s="114">
        <f t="shared" si="200"/>
        <v>1</v>
      </c>
      <c r="G575" s="114">
        <f t="shared" si="200"/>
        <v>0</v>
      </c>
      <c r="H575" s="115">
        <f t="shared" si="200"/>
        <v>0</v>
      </c>
      <c r="I575" s="116">
        <f t="shared" si="200"/>
        <v>1</v>
      </c>
      <c r="J575" s="4"/>
      <c r="K575" s="81" t="s">
        <v>87</v>
      </c>
      <c r="L575" s="82">
        <f>L574/$I574</f>
        <v>0</v>
      </c>
      <c r="M575" s="82">
        <f t="shared" ref="M575:S575" si="201">M574/$I574</f>
        <v>0</v>
      </c>
      <c r="N575" s="82">
        <f t="shared" si="201"/>
        <v>0</v>
      </c>
      <c r="O575" s="82">
        <f t="shared" si="201"/>
        <v>0</v>
      </c>
      <c r="P575" s="82">
        <f t="shared" si="201"/>
        <v>0</v>
      </c>
      <c r="Q575" s="82">
        <f t="shared" si="201"/>
        <v>0</v>
      </c>
      <c r="R575" s="83">
        <f t="shared" si="201"/>
        <v>0</v>
      </c>
      <c r="S575" s="84">
        <f t="shared" si="201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11.076240644847401</v>
      </c>
      <c r="C579" s="39">
        <v>0</v>
      </c>
      <c r="D579" s="39">
        <v>2.1118600486448518</v>
      </c>
      <c r="E579" s="39">
        <v>0</v>
      </c>
      <c r="F579" s="235"/>
      <c r="G579" s="39">
        <v>0</v>
      </c>
      <c r="H579" s="40">
        <v>0</v>
      </c>
      <c r="I579" s="41">
        <f>SUM(B579:H579)</f>
        <v>13.188100693492252</v>
      </c>
      <c r="J579" s="1"/>
      <c r="K579" s="88" t="s">
        <v>7</v>
      </c>
      <c r="L579" s="39">
        <v>11.076240644847401</v>
      </c>
      <c r="M579" s="39">
        <v>0</v>
      </c>
      <c r="N579" s="39">
        <v>2.1118600486448518</v>
      </c>
      <c r="O579" s="39">
        <v>0</v>
      </c>
      <c r="P579" s="39">
        <v>4.4702864904571786</v>
      </c>
      <c r="Q579" s="39">
        <v>0</v>
      </c>
      <c r="R579" s="89">
        <v>0</v>
      </c>
      <c r="S579" s="90">
        <f>SUM(L579:R579)</f>
        <v>17.658387183949429</v>
      </c>
    </row>
    <row r="580" spans="1:19" ht="15">
      <c r="A580" s="25" t="s">
        <v>8</v>
      </c>
      <c r="B580" s="46">
        <v>125.15944186755144</v>
      </c>
      <c r="C580" s="46">
        <v>0</v>
      </c>
      <c r="D580" s="46">
        <v>30.564740984428731</v>
      </c>
      <c r="E580" s="46">
        <v>0</v>
      </c>
      <c r="F580" s="236"/>
      <c r="G580" s="46">
        <v>0</v>
      </c>
      <c r="H580" s="47">
        <v>0</v>
      </c>
      <c r="I580" s="48">
        <f t="shared" ref="I580:I600" si="202">SUM(B580:H580)</f>
        <v>155.72418285198017</v>
      </c>
      <c r="J580" s="1"/>
      <c r="K580" s="49" t="s">
        <v>8</v>
      </c>
      <c r="L580" s="50">
        <v>125.15944186755144</v>
      </c>
      <c r="M580" s="50">
        <v>0</v>
      </c>
      <c r="N580" s="50">
        <v>30.564740984428731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3">SUM(L580:R580)</f>
        <v>155.72418285198017</v>
      </c>
    </row>
    <row r="581" spans="1:19" ht="15">
      <c r="A581" s="26" t="s">
        <v>10</v>
      </c>
      <c r="B581" s="43">
        <v>43.430125036566508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2"/>
        <v>43.430125036566508</v>
      </c>
      <c r="J581" s="1"/>
      <c r="K581" s="54" t="s">
        <v>10</v>
      </c>
      <c r="L581" s="43">
        <v>43.430125036566508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3"/>
        <v>43.430125036566508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2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3"/>
        <v>0</v>
      </c>
    </row>
    <row r="583" spans="1:19" ht="15">
      <c r="A583" s="26" t="s">
        <v>16</v>
      </c>
      <c r="B583" s="43">
        <v>182.83182279179869</v>
      </c>
      <c r="C583" s="43">
        <v>22.145467787896777</v>
      </c>
      <c r="D583" s="43">
        <v>4.7750482903546017</v>
      </c>
      <c r="E583" s="43">
        <v>10.649713545088137</v>
      </c>
      <c r="F583" s="236"/>
      <c r="G583" s="43">
        <v>0</v>
      </c>
      <c r="H583" s="53">
        <v>0</v>
      </c>
      <c r="I583" s="41">
        <f t="shared" si="202"/>
        <v>220.4020524151382</v>
      </c>
      <c r="J583" s="1"/>
      <c r="K583" s="54" t="s">
        <v>16</v>
      </c>
      <c r="L583" s="43">
        <v>182.83182279179869</v>
      </c>
      <c r="M583" s="43">
        <v>22.145467787896777</v>
      </c>
      <c r="N583" s="43">
        <v>4.7750482903546017</v>
      </c>
      <c r="O583" s="43">
        <v>10.649713545088137</v>
      </c>
      <c r="P583" s="43">
        <v>0</v>
      </c>
      <c r="Q583" s="43">
        <v>0</v>
      </c>
      <c r="R583" s="44">
        <v>0</v>
      </c>
      <c r="S583" s="45">
        <f t="shared" si="203"/>
        <v>220.4020524151382</v>
      </c>
    </row>
    <row r="584" spans="1:19" ht="15">
      <c r="A584" s="25" t="s">
        <v>15</v>
      </c>
      <c r="B584" s="46">
        <v>6229.2479443966677</v>
      </c>
      <c r="C584" s="46">
        <v>94.534100725650561</v>
      </c>
      <c r="D584" s="46">
        <v>111.77688885739346</v>
      </c>
      <c r="E584" s="46">
        <v>0</v>
      </c>
      <c r="F584" s="236"/>
      <c r="G584" s="46">
        <v>0</v>
      </c>
      <c r="H584" s="47">
        <v>0</v>
      </c>
      <c r="I584" s="48">
        <f t="shared" si="202"/>
        <v>6435.5589339797116</v>
      </c>
      <c r="J584" s="1"/>
      <c r="K584" s="49" t="s">
        <v>15</v>
      </c>
      <c r="L584" s="50">
        <v>6229.2479443966677</v>
      </c>
      <c r="M584" s="50">
        <v>94.534100725650561</v>
      </c>
      <c r="N584" s="50">
        <v>111.77688885739346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3"/>
        <v>6435.5589339797116</v>
      </c>
    </row>
    <row r="585" spans="1:19" ht="15">
      <c r="A585" s="26" t="s">
        <v>60</v>
      </c>
      <c r="B585" s="43">
        <v>0</v>
      </c>
      <c r="C585" s="43">
        <v>0</v>
      </c>
      <c r="D585" s="43">
        <v>2.9801346839367082</v>
      </c>
      <c r="E585" s="43">
        <v>1390.1870993400157</v>
      </c>
      <c r="F585" s="236"/>
      <c r="G585" s="43">
        <v>0</v>
      </c>
      <c r="H585" s="53">
        <v>0</v>
      </c>
      <c r="I585" s="41">
        <f t="shared" si="202"/>
        <v>1393.1672340239525</v>
      </c>
      <c r="J585" s="1"/>
      <c r="K585" s="54" t="s">
        <v>60</v>
      </c>
      <c r="L585" s="43">
        <v>0</v>
      </c>
      <c r="M585" s="43">
        <v>0</v>
      </c>
      <c r="N585" s="43">
        <v>2.9801346839367082</v>
      </c>
      <c r="O585" s="43">
        <v>1390.1870993400157</v>
      </c>
      <c r="P585" s="43">
        <v>80587.42192926984</v>
      </c>
      <c r="Q585" s="43">
        <v>0</v>
      </c>
      <c r="R585" s="44">
        <v>0</v>
      </c>
      <c r="S585" s="45">
        <f t="shared" si="203"/>
        <v>81980.589163293786</v>
      </c>
    </row>
    <row r="586" spans="1:19" ht="15">
      <c r="A586" s="25" t="s">
        <v>12</v>
      </c>
      <c r="B586" s="46">
        <v>0</v>
      </c>
      <c r="C586" s="46">
        <v>0</v>
      </c>
      <c r="D586" s="46">
        <v>0.87177098105575446</v>
      </c>
      <c r="E586" s="46">
        <v>25.48841193746479</v>
      </c>
      <c r="F586" s="236"/>
      <c r="G586" s="46">
        <v>0</v>
      </c>
      <c r="H586" s="47">
        <v>0</v>
      </c>
      <c r="I586" s="48">
        <f t="shared" si="202"/>
        <v>26.360182918520543</v>
      </c>
      <c r="J586" s="1"/>
      <c r="K586" s="49" t="s">
        <v>12</v>
      </c>
      <c r="L586" s="50">
        <v>0</v>
      </c>
      <c r="M586" s="50">
        <v>0</v>
      </c>
      <c r="N586" s="50">
        <v>0.87177098105575446</v>
      </c>
      <c r="O586" s="50">
        <v>25.48841193746479</v>
      </c>
      <c r="P586" s="50">
        <v>5224.3336712938708</v>
      </c>
      <c r="Q586" s="50">
        <v>0</v>
      </c>
      <c r="R586" s="51">
        <v>0</v>
      </c>
      <c r="S586" s="52">
        <f t="shared" si="203"/>
        <v>5250.6938542123917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2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29286.172392800003</v>
      </c>
      <c r="Q587" s="43">
        <v>0</v>
      </c>
      <c r="R587" s="44">
        <v>0</v>
      </c>
      <c r="S587" s="45">
        <f t="shared" si="203"/>
        <v>29286.172392800003</v>
      </c>
    </row>
    <row r="588" spans="1:19" ht="15">
      <c r="A588" s="25" t="s">
        <v>17</v>
      </c>
      <c r="B588" s="46">
        <v>2411.6954498498767</v>
      </c>
      <c r="C588" s="46">
        <v>13.067276683640642</v>
      </c>
      <c r="D588" s="46">
        <v>306.08372856087914</v>
      </c>
      <c r="E588" s="46">
        <v>41.724513982484659</v>
      </c>
      <c r="F588" s="236"/>
      <c r="G588" s="46">
        <v>0</v>
      </c>
      <c r="H588" s="47">
        <v>0</v>
      </c>
      <c r="I588" s="48">
        <f t="shared" si="202"/>
        <v>2772.5709690768808</v>
      </c>
      <c r="J588" s="1"/>
      <c r="K588" s="49" t="s">
        <v>17</v>
      </c>
      <c r="L588" s="50">
        <v>2411.6954498498767</v>
      </c>
      <c r="M588" s="50">
        <v>13.067276683640642</v>
      </c>
      <c r="N588" s="50">
        <v>306.08372856087914</v>
      </c>
      <c r="O588" s="50">
        <v>41.724513982484659</v>
      </c>
      <c r="P588" s="50">
        <v>0.8198966768</v>
      </c>
      <c r="Q588" s="50">
        <v>0</v>
      </c>
      <c r="R588" s="51">
        <v>0</v>
      </c>
      <c r="S588" s="52">
        <f t="shared" si="203"/>
        <v>2773.3908657536808</v>
      </c>
    </row>
    <row r="589" spans="1:19" ht="15">
      <c r="A589" s="26" t="s">
        <v>19</v>
      </c>
      <c r="B589" s="43">
        <v>13710.600826695616</v>
      </c>
      <c r="C589" s="43">
        <v>2160.6094853645163</v>
      </c>
      <c r="D589" s="43">
        <v>421.38625474363766</v>
      </c>
      <c r="E589" s="43">
        <v>331.80772341048089</v>
      </c>
      <c r="F589" s="236"/>
      <c r="G589" s="43">
        <v>0</v>
      </c>
      <c r="H589" s="53">
        <v>0</v>
      </c>
      <c r="I589" s="41">
        <f t="shared" si="202"/>
        <v>16624.40429021425</v>
      </c>
      <c r="J589" s="1"/>
      <c r="K589" s="54" t="s">
        <v>19</v>
      </c>
      <c r="L589" s="43">
        <v>13710.600826695616</v>
      </c>
      <c r="M589" s="43">
        <v>2160.6094853645163</v>
      </c>
      <c r="N589" s="43">
        <v>421.38625474363766</v>
      </c>
      <c r="O589" s="43">
        <v>331.80772341048089</v>
      </c>
      <c r="P589" s="43">
        <v>8279.1850733932333</v>
      </c>
      <c r="Q589" s="43">
        <v>0</v>
      </c>
      <c r="R589" s="44">
        <v>0</v>
      </c>
      <c r="S589" s="45">
        <f t="shared" si="203"/>
        <v>24903.589363607483</v>
      </c>
    </row>
    <row r="590" spans="1:19" ht="15">
      <c r="A590" s="25" t="s">
        <v>27</v>
      </c>
      <c r="B590" s="46">
        <v>8174.7865201498207</v>
      </c>
      <c r="C590" s="46">
        <v>0</v>
      </c>
      <c r="D590" s="46">
        <v>18029.733433933026</v>
      </c>
      <c r="E590" s="46">
        <v>3973.0936071973538</v>
      </c>
      <c r="F590" s="236"/>
      <c r="G590" s="46">
        <v>12352.410447472143</v>
      </c>
      <c r="H590" s="47">
        <v>3.2157406622102527</v>
      </c>
      <c r="I590" s="48">
        <f t="shared" si="202"/>
        <v>42533.239749414555</v>
      </c>
      <c r="J590" s="1"/>
      <c r="K590" s="49" t="s">
        <v>27</v>
      </c>
      <c r="L590" s="50">
        <v>8174.7865201498207</v>
      </c>
      <c r="M590" s="50">
        <v>0</v>
      </c>
      <c r="N590" s="50">
        <v>18029.733433933026</v>
      </c>
      <c r="O590" s="50">
        <v>3973.0936071973538</v>
      </c>
      <c r="P590" s="50">
        <v>11508.450929993178</v>
      </c>
      <c r="Q590" s="50">
        <v>12352.410447472143</v>
      </c>
      <c r="R590" s="51">
        <v>3.2157406622102527</v>
      </c>
      <c r="S590" s="52">
        <f t="shared" si="203"/>
        <v>54041.690679407737</v>
      </c>
    </row>
    <row r="591" spans="1:19" ht="15">
      <c r="A591" s="26" t="s">
        <v>26</v>
      </c>
      <c r="B591" s="43">
        <v>30521.160251250512</v>
      </c>
      <c r="C591" s="43">
        <v>193.49870936365613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2"/>
        <v>30714.658960614168</v>
      </c>
      <c r="J591" s="1"/>
      <c r="K591" s="54" t="s">
        <v>26</v>
      </c>
      <c r="L591" s="43">
        <v>30521.160251250512</v>
      </c>
      <c r="M591" s="43">
        <v>193.49870936365613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3"/>
        <v>30714.658960614168</v>
      </c>
    </row>
    <row r="592" spans="1:19" ht="15">
      <c r="A592" s="25" t="s">
        <v>23</v>
      </c>
      <c r="B592" s="46">
        <v>513.62421974920267</v>
      </c>
      <c r="C592" s="46">
        <v>0</v>
      </c>
      <c r="D592" s="46">
        <v>91.307261140999117</v>
      </c>
      <c r="E592" s="46">
        <v>0</v>
      </c>
      <c r="F592" s="236"/>
      <c r="G592" s="46">
        <v>0</v>
      </c>
      <c r="H592" s="47">
        <v>0</v>
      </c>
      <c r="I592" s="48">
        <f t="shared" si="202"/>
        <v>604.93148089020178</v>
      </c>
      <c r="J592" s="1"/>
      <c r="K592" s="49" t="s">
        <v>23</v>
      </c>
      <c r="L592" s="50">
        <v>513.62421974920267</v>
      </c>
      <c r="M592" s="50">
        <v>0</v>
      </c>
      <c r="N592" s="50">
        <v>91.307261140999117</v>
      </c>
      <c r="O592" s="50">
        <v>0</v>
      </c>
      <c r="P592" s="50">
        <v>0.31051292250000001</v>
      </c>
      <c r="Q592" s="50">
        <v>0</v>
      </c>
      <c r="R592" s="51">
        <v>0</v>
      </c>
      <c r="S592" s="52">
        <f t="shared" si="203"/>
        <v>605.24199381270182</v>
      </c>
    </row>
    <row r="593" spans="1:60" ht="15">
      <c r="A593" s="26" t="s">
        <v>24</v>
      </c>
      <c r="B593" s="43">
        <v>2636.4726805541704</v>
      </c>
      <c r="C593" s="43">
        <v>0</v>
      </c>
      <c r="D593" s="43">
        <v>162.6155736791622</v>
      </c>
      <c r="E593" s="43">
        <v>0</v>
      </c>
      <c r="F593" s="236"/>
      <c r="G593" s="43">
        <v>0</v>
      </c>
      <c r="H593" s="53">
        <v>0</v>
      </c>
      <c r="I593" s="41">
        <f t="shared" si="202"/>
        <v>2799.0882542333325</v>
      </c>
      <c r="J593" s="1"/>
      <c r="K593" s="54" t="s">
        <v>24</v>
      </c>
      <c r="L593" s="43">
        <v>2636.4726805541704</v>
      </c>
      <c r="M593" s="43">
        <v>0</v>
      </c>
      <c r="N593" s="43">
        <v>162.6155736791622</v>
      </c>
      <c r="O593" s="43">
        <v>0</v>
      </c>
      <c r="P593" s="43">
        <v>5314.2195863620891</v>
      </c>
      <c r="Q593" s="43">
        <v>0</v>
      </c>
      <c r="R593" s="44">
        <v>0</v>
      </c>
      <c r="S593" s="45">
        <f t="shared" si="203"/>
        <v>8113.307840595422</v>
      </c>
    </row>
    <row r="594" spans="1:60" ht="15">
      <c r="A594" s="25" t="s">
        <v>22</v>
      </c>
      <c r="B594" s="46">
        <v>58.611359402742977</v>
      </c>
      <c r="C594" s="46">
        <v>0</v>
      </c>
      <c r="D594" s="46">
        <v>1.082918571217738</v>
      </c>
      <c r="E594" s="46">
        <v>0</v>
      </c>
      <c r="F594" s="236"/>
      <c r="G594" s="46">
        <v>0</v>
      </c>
      <c r="H594" s="47">
        <v>0</v>
      </c>
      <c r="I594" s="48">
        <f t="shared" si="202"/>
        <v>59.694277973960716</v>
      </c>
      <c r="J594" s="1"/>
      <c r="K594" s="49" t="s">
        <v>22</v>
      </c>
      <c r="L594" s="50">
        <v>58.611359402742977</v>
      </c>
      <c r="M594" s="50">
        <v>0</v>
      </c>
      <c r="N594" s="50">
        <v>1.082918571217738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3"/>
        <v>59.694277973960716</v>
      </c>
    </row>
    <row r="595" spans="1:60" ht="15">
      <c r="A595" s="27" t="s">
        <v>66</v>
      </c>
      <c r="B595" s="43">
        <v>5283.3806923014781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2"/>
        <v>5283.3806923014781</v>
      </c>
      <c r="J595" s="1"/>
      <c r="K595" s="55" t="s">
        <v>66</v>
      </c>
      <c r="L595" s="43">
        <v>5283.3806923014781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3"/>
        <v>5283.3806923014781</v>
      </c>
    </row>
    <row r="596" spans="1:60">
      <c r="A596" s="28" t="s">
        <v>25</v>
      </c>
      <c r="B596" s="56">
        <v>5283.3806923014781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2"/>
        <v>5283.3806923014781</v>
      </c>
      <c r="J596" s="1"/>
      <c r="K596" s="59" t="s">
        <v>25</v>
      </c>
      <c r="L596" s="60">
        <v>5283.3806923014781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3"/>
        <v>5283.3806923014781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2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3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2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3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2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3"/>
        <v>0</v>
      </c>
    </row>
    <row r="600" spans="1:60" ht="15">
      <c r="A600" s="31" t="s">
        <v>28</v>
      </c>
      <c r="B600" s="75">
        <f>SUM(B579:B595)</f>
        <v>69902.077574690862</v>
      </c>
      <c r="C600" s="75">
        <f t="shared" ref="C600:H600" si="204">SUM(C579:C595)</f>
        <v>2483.8550399253604</v>
      </c>
      <c r="D600" s="75">
        <f t="shared" si="204"/>
        <v>19165.289614474736</v>
      </c>
      <c r="E600" s="75">
        <f t="shared" si="204"/>
        <v>5772.9510694128876</v>
      </c>
      <c r="F600" s="75">
        <f t="shared" si="204"/>
        <v>0</v>
      </c>
      <c r="G600" s="75">
        <f t="shared" si="204"/>
        <v>12352.410447472143</v>
      </c>
      <c r="H600" s="76">
        <f t="shared" si="204"/>
        <v>3.2157406622102527</v>
      </c>
      <c r="I600" s="41">
        <f t="shared" si="202"/>
        <v>109679.79948663819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69902.077574690862</v>
      </c>
      <c r="M600" s="75">
        <f t="shared" ref="M600:R600" si="205">SUM(M579:M595)</f>
        <v>2483.8550399253604</v>
      </c>
      <c r="N600" s="75">
        <f t="shared" si="205"/>
        <v>19165.289614474736</v>
      </c>
      <c r="O600" s="75">
        <f t="shared" si="205"/>
        <v>5772.9510694128876</v>
      </c>
      <c r="P600" s="75">
        <f t="shared" si="205"/>
        <v>140205.38427920197</v>
      </c>
      <c r="Q600" s="75">
        <f t="shared" si="205"/>
        <v>12352.410447472143</v>
      </c>
      <c r="R600" s="76">
        <f t="shared" si="205"/>
        <v>3.2157406622102527</v>
      </c>
      <c r="S600" s="78">
        <f t="shared" si="203"/>
        <v>249885.18376584019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0.63732864120714161</v>
      </c>
      <c r="C601" s="114">
        <f t="shared" ref="C601:I601" si="206">C600/$I600</f>
        <v>2.2646422144744691E-2</v>
      </c>
      <c r="D601" s="114">
        <f t="shared" si="206"/>
        <v>0.17473855444830166</v>
      </c>
      <c r="E601" s="114">
        <f t="shared" si="206"/>
        <v>5.2634588104951641E-2</v>
      </c>
      <c r="F601" s="114">
        <f t="shared" si="206"/>
        <v>0</v>
      </c>
      <c r="G601" s="114">
        <f t="shared" si="206"/>
        <v>0.11262247474273494</v>
      </c>
      <c r="H601" s="115">
        <f t="shared" si="206"/>
        <v>2.9319352125566313E-5</v>
      </c>
      <c r="I601" s="116">
        <f t="shared" si="206"/>
        <v>1</v>
      </c>
      <c r="K601" s="81" t="s">
        <v>87</v>
      </c>
      <c r="L601" s="82">
        <f>L600/$S600</f>
        <v>0.27973678359495685</v>
      </c>
      <c r="M601" s="82">
        <f t="shared" ref="M601:S601" si="207">M600/$S600</f>
        <v>9.9399852463958223E-3</v>
      </c>
      <c r="N601" s="82">
        <f t="shared" si="207"/>
        <v>7.6696382417110201E-2</v>
      </c>
      <c r="O601" s="82">
        <f t="shared" si="207"/>
        <v>2.3102414406540182E-2</v>
      </c>
      <c r="P601" s="82">
        <f t="shared" si="207"/>
        <v>0.56107922112974962</v>
      </c>
      <c r="Q601" s="82">
        <f t="shared" si="207"/>
        <v>4.943234433237631E-2</v>
      </c>
      <c r="R601" s="83">
        <f t="shared" si="207"/>
        <v>1.2868872870924694E-5</v>
      </c>
      <c r="S601" s="84">
        <f t="shared" si="207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630.13231382228287</v>
      </c>
      <c r="C605" s="39">
        <v>0</v>
      </c>
      <c r="D605" s="39">
        <v>26.131468990182377</v>
      </c>
      <c r="E605" s="39">
        <v>0</v>
      </c>
      <c r="F605" s="235"/>
      <c r="G605" s="39">
        <v>0</v>
      </c>
      <c r="H605" s="40">
        <v>0</v>
      </c>
      <c r="I605" s="41">
        <f>SUM(B605:H605)</f>
        <v>656.26378281246525</v>
      </c>
      <c r="J605" s="1"/>
      <c r="K605" s="88" t="s">
        <v>7</v>
      </c>
      <c r="L605" s="39">
        <v>630.13231382228287</v>
      </c>
      <c r="M605" s="39">
        <v>0</v>
      </c>
      <c r="N605" s="39">
        <v>26.131468990182377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656.26378281246525</v>
      </c>
      <c r="U605" s="91" t="s">
        <v>7</v>
      </c>
      <c r="V605" s="92">
        <v>630.13231382228287</v>
      </c>
      <c r="W605" s="92">
        <v>25.293730211164167</v>
      </c>
      <c r="X605" s="92">
        <v>0.8377387790182087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656.26378281246525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447.81229156413326</v>
      </c>
      <c r="C606" s="46">
        <v>0</v>
      </c>
      <c r="D606" s="46">
        <v>26.984978861922585</v>
      </c>
      <c r="E606" s="46">
        <v>0</v>
      </c>
      <c r="F606" s="236"/>
      <c r="G606" s="46">
        <v>0</v>
      </c>
      <c r="H606" s="47">
        <v>0</v>
      </c>
      <c r="I606" s="48">
        <f t="shared" ref="I606:I626" si="208">SUM(B606:H606)</f>
        <v>474.79727042605583</v>
      </c>
      <c r="J606" s="1"/>
      <c r="K606" s="49" t="s">
        <v>8</v>
      </c>
      <c r="L606" s="50">
        <v>447.81229156413326</v>
      </c>
      <c r="M606" s="50">
        <v>0</v>
      </c>
      <c r="N606" s="50">
        <v>26.984978861922585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09">SUM(L606:R606)</f>
        <v>474.79727042605583</v>
      </c>
      <c r="U606" s="96" t="s">
        <v>8</v>
      </c>
      <c r="V606" s="97">
        <v>447.81229156413326</v>
      </c>
      <c r="W606" s="97">
        <v>23.754089657990374</v>
      </c>
      <c r="X606" s="97">
        <v>3.2308892039322101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0">SUM(V606:AE606)</f>
        <v>474.79727042605589</v>
      </c>
      <c r="AG606" s="16" t="str">
        <f t="shared" ref="AG606:AG626" si="211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1336.8732040736738</v>
      </c>
      <c r="C607" s="43">
        <v>0</v>
      </c>
      <c r="D607" s="43">
        <v>98.382245832659521</v>
      </c>
      <c r="E607" s="43">
        <v>0</v>
      </c>
      <c r="F607" s="236"/>
      <c r="G607" s="43">
        <v>0</v>
      </c>
      <c r="H607" s="53">
        <v>0</v>
      </c>
      <c r="I607" s="41">
        <f t="shared" si="208"/>
        <v>1435.2554499063333</v>
      </c>
      <c r="J607" s="1"/>
      <c r="K607" s="54" t="s">
        <v>10</v>
      </c>
      <c r="L607" s="43">
        <v>1336.8732040736738</v>
      </c>
      <c r="M607" s="43">
        <v>0</v>
      </c>
      <c r="N607" s="43">
        <v>98.382245832659521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09"/>
        <v>1435.2554499063333</v>
      </c>
      <c r="U607" s="155" t="s">
        <v>10</v>
      </c>
      <c r="V607" s="92">
        <v>1336.8732040736738</v>
      </c>
      <c r="W607" s="92">
        <v>98.382245832659521</v>
      </c>
      <c r="X607" s="92">
        <v>0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0"/>
        <v>1435.2554499063333</v>
      </c>
      <c r="AG607" s="16" t="str">
        <f t="shared" si="211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8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09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0"/>
        <v>0</v>
      </c>
      <c r="AG608" s="16" t="str">
        <f t="shared" si="211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1118.1831089541799</v>
      </c>
      <c r="C609" s="43">
        <v>0</v>
      </c>
      <c r="D609" s="43">
        <v>129.44659472076285</v>
      </c>
      <c r="E609" s="43">
        <v>0</v>
      </c>
      <c r="F609" s="236"/>
      <c r="G609" s="43">
        <v>0</v>
      </c>
      <c r="H609" s="53">
        <v>0</v>
      </c>
      <c r="I609" s="41">
        <f t="shared" si="208"/>
        <v>1247.6297036749429</v>
      </c>
      <c r="J609" s="1"/>
      <c r="K609" s="54" t="s">
        <v>16</v>
      </c>
      <c r="L609" s="43">
        <v>1118.1831089541799</v>
      </c>
      <c r="M609" s="43">
        <v>0</v>
      </c>
      <c r="N609" s="43">
        <v>129.44659472076285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09"/>
        <v>1247.6297036749429</v>
      </c>
      <c r="U609" s="155" t="s">
        <v>16</v>
      </c>
      <c r="V609" s="92">
        <v>1118.1831089541799</v>
      </c>
      <c r="W609" s="92">
        <v>129.44659472076285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0"/>
        <v>1247.6297036749429</v>
      </c>
      <c r="AG609" s="16" t="str">
        <f t="shared" si="211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47617.551234869505</v>
      </c>
      <c r="C610" s="46">
        <v>0</v>
      </c>
      <c r="D610" s="46">
        <v>5496.7449694748175</v>
      </c>
      <c r="E610" s="46">
        <v>0</v>
      </c>
      <c r="F610" s="236"/>
      <c r="G610" s="46">
        <v>0</v>
      </c>
      <c r="H610" s="47">
        <v>0</v>
      </c>
      <c r="I610" s="48">
        <f t="shared" si="208"/>
        <v>53114.296204344326</v>
      </c>
      <c r="J610" s="1"/>
      <c r="K610" s="49" t="s">
        <v>15</v>
      </c>
      <c r="L610" s="50">
        <v>47617.551234869505</v>
      </c>
      <c r="M610" s="50">
        <v>0</v>
      </c>
      <c r="N610" s="50">
        <v>5496.7449694748175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09"/>
        <v>53114.296204344326</v>
      </c>
      <c r="U610" s="96" t="s">
        <v>15</v>
      </c>
      <c r="V610" s="97">
        <v>47617.551234869505</v>
      </c>
      <c r="W610" s="97">
        <v>5496.7449694748175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0"/>
        <v>53114.296204344326</v>
      </c>
      <c r="AG610" s="16" t="str">
        <f t="shared" si="211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8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75841.078328390984</v>
      </c>
      <c r="Q611" s="43">
        <v>0</v>
      </c>
      <c r="R611" s="44">
        <v>0</v>
      </c>
      <c r="S611" s="45">
        <f t="shared" si="209"/>
        <v>75841.078328390984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75841.078328390984</v>
      </c>
      <c r="AF611" s="126">
        <f t="shared" si="210"/>
        <v>75841.078328390984</v>
      </c>
      <c r="AG611" s="16" t="str">
        <f t="shared" si="211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8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44508.160593214008</v>
      </c>
      <c r="Q612" s="50">
        <v>0</v>
      </c>
      <c r="R612" s="51">
        <v>0</v>
      </c>
      <c r="S612" s="52">
        <f t="shared" si="209"/>
        <v>44508.160593214008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44508.160593214008</v>
      </c>
      <c r="AF612" s="99">
        <f t="shared" si="210"/>
        <v>44508.160593214008</v>
      </c>
      <c r="AG612" s="16" t="str">
        <f t="shared" si="211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8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09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0"/>
        <v>0</v>
      </c>
      <c r="AG613" s="16" t="str">
        <f t="shared" si="211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1324.785730635178</v>
      </c>
      <c r="C614" s="46">
        <v>0</v>
      </c>
      <c r="D614" s="46">
        <v>193.90144092590279</v>
      </c>
      <c r="E614" s="46">
        <v>0</v>
      </c>
      <c r="F614" s="236"/>
      <c r="G614" s="46">
        <v>0</v>
      </c>
      <c r="H614" s="47">
        <v>0</v>
      </c>
      <c r="I614" s="48">
        <f t="shared" si="208"/>
        <v>1518.6871715610807</v>
      </c>
      <c r="J614" s="1"/>
      <c r="K614" s="49" t="s">
        <v>17</v>
      </c>
      <c r="L614" s="50">
        <v>1324.785730635178</v>
      </c>
      <c r="M614" s="50">
        <v>0</v>
      </c>
      <c r="N614" s="50">
        <v>193.90144092590279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09"/>
        <v>1518.6871715610807</v>
      </c>
      <c r="U614" s="96" t="s">
        <v>17</v>
      </c>
      <c r="V614" s="97">
        <v>1324.785730635178</v>
      </c>
      <c r="W614" s="97">
        <v>169.66897668032473</v>
      </c>
      <c r="X614" s="97">
        <v>24.232464245578051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0"/>
        <v>1518.6871715610807</v>
      </c>
      <c r="AG614" s="16" t="str">
        <f t="shared" si="211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57703.791692315557</v>
      </c>
      <c r="C615" s="43">
        <v>0</v>
      </c>
      <c r="D615" s="43">
        <v>7738.8265407049585</v>
      </c>
      <c r="E615" s="43">
        <v>0</v>
      </c>
      <c r="F615" s="236"/>
      <c r="G615" s="43">
        <v>0</v>
      </c>
      <c r="H615" s="53">
        <v>0</v>
      </c>
      <c r="I615" s="41">
        <f t="shared" si="208"/>
        <v>65442.618233020519</v>
      </c>
      <c r="J615" s="1"/>
      <c r="K615" s="54" t="s">
        <v>19</v>
      </c>
      <c r="L615" s="43">
        <v>57703.791692315557</v>
      </c>
      <c r="M615" s="43">
        <v>0</v>
      </c>
      <c r="N615" s="43">
        <v>7738.8265407049585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09"/>
        <v>65442.618233020519</v>
      </c>
      <c r="U615" s="100" t="s">
        <v>19</v>
      </c>
      <c r="V615" s="92">
        <v>57703.791692315557</v>
      </c>
      <c r="W615" s="92">
        <v>7255.440898731229</v>
      </c>
      <c r="X615" s="92">
        <v>483.38564197372887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0"/>
        <v>65442.618233020512</v>
      </c>
      <c r="AG615" s="16" t="str">
        <f t="shared" si="211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11861.215543820215</v>
      </c>
      <c r="C616" s="46">
        <v>0</v>
      </c>
      <c r="D616" s="46">
        <v>16809.241845640521</v>
      </c>
      <c r="E616" s="46">
        <v>23001.782629448535</v>
      </c>
      <c r="F616" s="236"/>
      <c r="G616" s="46">
        <v>11894.733473427301</v>
      </c>
      <c r="H616" s="47">
        <v>0</v>
      </c>
      <c r="I616" s="48">
        <f t="shared" si="208"/>
        <v>63566.973492336576</v>
      </c>
      <c r="J616" s="1"/>
      <c r="K616" s="49" t="s">
        <v>27</v>
      </c>
      <c r="L616" s="50">
        <v>11861.215543820215</v>
      </c>
      <c r="M616" s="50">
        <v>0</v>
      </c>
      <c r="N616" s="50">
        <v>16809.241845640521</v>
      </c>
      <c r="O616" s="50">
        <v>23001.782629448535</v>
      </c>
      <c r="P616" s="50">
        <v>0</v>
      </c>
      <c r="Q616" s="50">
        <v>11894.733473427301</v>
      </c>
      <c r="R616" s="51">
        <v>0</v>
      </c>
      <c r="S616" s="52">
        <f t="shared" si="209"/>
        <v>63566.973492336576</v>
      </c>
      <c r="U616" s="96" t="s">
        <v>27</v>
      </c>
      <c r="V616" s="97">
        <v>11861.215543820215</v>
      </c>
      <c r="W616" s="97">
        <v>10933.479490590285</v>
      </c>
      <c r="X616" s="97">
        <v>5875.7623550502376</v>
      </c>
      <c r="Y616" s="97">
        <v>7243.367841810983</v>
      </c>
      <c r="Z616" s="97">
        <v>7664.1480286439455</v>
      </c>
      <c r="AA616" s="97">
        <v>2157.3251889403132</v>
      </c>
      <c r="AB616" s="97">
        <v>6564.5732936338909</v>
      </c>
      <c r="AC616" s="97">
        <v>5330.1601797934109</v>
      </c>
      <c r="AD616" s="97">
        <v>5936.9415700532991</v>
      </c>
      <c r="AE616" s="97">
        <v>0</v>
      </c>
      <c r="AF616" s="99">
        <f t="shared" si="210"/>
        <v>63566.973492336583</v>
      </c>
      <c r="AG616" s="16" t="str">
        <f t="shared" si="211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21114.097710995102</v>
      </c>
      <c r="C617" s="43">
        <v>0</v>
      </c>
      <c r="D617" s="43">
        <v>3874.5355489856784</v>
      </c>
      <c r="E617" s="43">
        <v>0</v>
      </c>
      <c r="F617" s="236"/>
      <c r="G617" s="43">
        <v>0</v>
      </c>
      <c r="H617" s="53">
        <v>0</v>
      </c>
      <c r="I617" s="41">
        <f t="shared" si="208"/>
        <v>24988.633259980779</v>
      </c>
      <c r="J617" s="1"/>
      <c r="K617" s="54" t="s">
        <v>26</v>
      </c>
      <c r="L617" s="43">
        <v>21114.097710995102</v>
      </c>
      <c r="M617" s="43">
        <v>0</v>
      </c>
      <c r="N617" s="43">
        <v>3874.5355489856784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09"/>
        <v>24988.633259980779</v>
      </c>
      <c r="U617" s="157" t="s">
        <v>26</v>
      </c>
      <c r="V617" s="92">
        <v>21114.097710995102</v>
      </c>
      <c r="W617" s="92">
        <v>3874.5355489856784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0"/>
        <v>24988.633259980779</v>
      </c>
      <c r="AG617" s="16" t="str">
        <f t="shared" si="211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58725.601885928649</v>
      </c>
      <c r="C618" s="46">
        <v>0</v>
      </c>
      <c r="D618" s="46">
        <v>5732.5356717192899</v>
      </c>
      <c r="E618" s="46">
        <v>0</v>
      </c>
      <c r="F618" s="236"/>
      <c r="G618" s="46">
        <v>0</v>
      </c>
      <c r="H618" s="47">
        <v>0</v>
      </c>
      <c r="I618" s="48">
        <f t="shared" si="208"/>
        <v>64458.13755764794</v>
      </c>
      <c r="J618" s="1"/>
      <c r="K618" s="49" t="s">
        <v>23</v>
      </c>
      <c r="L618" s="50">
        <v>58725.601885928649</v>
      </c>
      <c r="M618" s="50">
        <v>0</v>
      </c>
      <c r="N618" s="50">
        <v>5732.5356717192899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09"/>
        <v>64458.13755764794</v>
      </c>
      <c r="U618" s="96" t="s">
        <v>23</v>
      </c>
      <c r="V618" s="97">
        <v>58725.601885928649</v>
      </c>
      <c r="W618" s="97">
        <v>5356.0370484579962</v>
      </c>
      <c r="X618" s="97">
        <v>376.49862326129374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0"/>
        <v>64458.13755764794</v>
      </c>
      <c r="AG618" s="16" t="str">
        <f t="shared" si="211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8784.5643369796708</v>
      </c>
      <c r="C619" s="43">
        <v>0</v>
      </c>
      <c r="D619" s="43">
        <v>2139.0537324962811</v>
      </c>
      <c r="E619" s="43">
        <v>0</v>
      </c>
      <c r="F619" s="236"/>
      <c r="G619" s="43">
        <v>0</v>
      </c>
      <c r="H619" s="53">
        <v>0</v>
      </c>
      <c r="I619" s="41">
        <f t="shared" si="208"/>
        <v>10923.618069475951</v>
      </c>
      <c r="J619" s="1"/>
      <c r="K619" s="54" t="s">
        <v>24</v>
      </c>
      <c r="L619" s="43">
        <v>8784.5643369796708</v>
      </c>
      <c r="M619" s="43">
        <v>0</v>
      </c>
      <c r="N619" s="43">
        <v>2139.0537324962811</v>
      </c>
      <c r="O619" s="43">
        <v>0</v>
      </c>
      <c r="P619" s="43">
        <v>6788.0155911704387</v>
      </c>
      <c r="Q619" s="43">
        <v>0</v>
      </c>
      <c r="R619" s="44">
        <v>0</v>
      </c>
      <c r="S619" s="45">
        <f t="shared" si="209"/>
        <v>17711.633660646388</v>
      </c>
      <c r="U619" s="157" t="s">
        <v>24</v>
      </c>
      <c r="V619" s="92">
        <v>8784.5643369796708</v>
      </c>
      <c r="W619" s="92">
        <v>2131.475623208446</v>
      </c>
      <c r="X619" s="92">
        <v>7.5781092878351926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6788.0155911704387</v>
      </c>
      <c r="AF619" s="126">
        <f t="shared" si="210"/>
        <v>17711.633660646388</v>
      </c>
      <c r="AG619" s="16" t="str">
        <f t="shared" si="211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8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09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0"/>
        <v>0</v>
      </c>
      <c r="AG620" s="16" t="str">
        <f t="shared" si="211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4210.793805690625</v>
      </c>
      <c r="C621" s="43">
        <v>0</v>
      </c>
      <c r="D621" s="43">
        <v>3947.7243320585007</v>
      </c>
      <c r="E621" s="43">
        <v>0</v>
      </c>
      <c r="F621" s="236"/>
      <c r="G621" s="43">
        <v>0</v>
      </c>
      <c r="H621" s="53">
        <v>0</v>
      </c>
      <c r="I621" s="41">
        <f t="shared" si="208"/>
        <v>8158.5181377491263</v>
      </c>
      <c r="J621" s="1"/>
      <c r="K621" s="55" t="s">
        <v>66</v>
      </c>
      <c r="L621" s="43">
        <v>4210.793805690625</v>
      </c>
      <c r="M621" s="43">
        <v>0</v>
      </c>
      <c r="N621" s="43">
        <v>3947.7243320585007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09"/>
        <v>8158.5181377491263</v>
      </c>
      <c r="U621" s="158" t="s">
        <v>66</v>
      </c>
      <c r="V621" s="92">
        <v>4210.793805690625</v>
      </c>
      <c r="W621" s="92">
        <v>3947.7243320585007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0"/>
        <v>8158.5181377491263</v>
      </c>
      <c r="AG621" s="16" t="str">
        <f t="shared" si="211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4206.3938056906245</v>
      </c>
      <c r="C622" s="56">
        <v>0</v>
      </c>
      <c r="D622" s="56">
        <v>3947.7243320585007</v>
      </c>
      <c r="E622" s="56">
        <v>0</v>
      </c>
      <c r="F622" s="236"/>
      <c r="G622" s="56">
        <v>0</v>
      </c>
      <c r="H622" s="57">
        <v>0</v>
      </c>
      <c r="I622" s="58">
        <f t="shared" si="208"/>
        <v>8154.1181377491248</v>
      </c>
      <c r="J622" s="1"/>
      <c r="K622" s="59" t="s">
        <v>25</v>
      </c>
      <c r="L622" s="60">
        <v>4206.3938056906245</v>
      </c>
      <c r="M622" s="60">
        <v>0</v>
      </c>
      <c r="N622" s="60">
        <v>3947.7243320585007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09"/>
        <v>8154.1181377491248</v>
      </c>
      <c r="U622" s="159" t="s">
        <v>135</v>
      </c>
      <c r="V622" s="97">
        <v>4206.3938056906245</v>
      </c>
      <c r="W622" s="97">
        <v>3947.7243320585007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0"/>
        <v>8154.1181377491248</v>
      </c>
      <c r="AG622" s="127" t="str">
        <f t="shared" si="211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8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09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0"/>
        <v>0</v>
      </c>
      <c r="AG623" s="127" t="str">
        <f t="shared" si="211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8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09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0"/>
        <v>0</v>
      </c>
      <c r="AG624" s="127" t="str">
        <f t="shared" si="211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4.4000000000000004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8"/>
        <v>4.4000000000000004</v>
      </c>
      <c r="J625" s="1"/>
      <c r="K625" s="72" t="s">
        <v>11</v>
      </c>
      <c r="L625" s="69">
        <v>4.4000000000000004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09"/>
        <v>4.4000000000000004</v>
      </c>
      <c r="U625" s="161" t="s">
        <v>11</v>
      </c>
      <c r="V625" s="92">
        <v>4.4000000000000004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0"/>
        <v>4.4000000000000004</v>
      </c>
      <c r="AG625" s="162" t="str">
        <f>+IF(ABS(S625-AF625)&gt;0.4,S625-AF625,"")</f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214875.40285964878</v>
      </c>
      <c r="C626" s="75">
        <f t="shared" ref="C626:H626" si="212">SUM(C605:C621)</f>
        <v>0</v>
      </c>
      <c r="D626" s="75">
        <f t="shared" si="212"/>
        <v>46213.509370411484</v>
      </c>
      <c r="E626" s="75">
        <f t="shared" si="212"/>
        <v>23001.782629448535</v>
      </c>
      <c r="F626" s="75">
        <f t="shared" si="212"/>
        <v>0</v>
      </c>
      <c r="G626" s="75">
        <f t="shared" si="212"/>
        <v>11894.733473427301</v>
      </c>
      <c r="H626" s="76">
        <f t="shared" si="212"/>
        <v>0</v>
      </c>
      <c r="I626" s="41">
        <f t="shared" si="208"/>
        <v>295985.42833293608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214875.40285964878</v>
      </c>
      <c r="M626" s="75">
        <f t="shared" ref="M626:R626" si="213">SUM(M605:M621)</f>
        <v>0</v>
      </c>
      <c r="N626" s="75">
        <f t="shared" si="213"/>
        <v>46213.509370411484</v>
      </c>
      <c r="O626" s="75">
        <f t="shared" si="213"/>
        <v>23001.782629448535</v>
      </c>
      <c r="P626" s="75">
        <f t="shared" si="213"/>
        <v>127137.25451277543</v>
      </c>
      <c r="Q626" s="75">
        <f t="shared" si="213"/>
        <v>11894.733473427301</v>
      </c>
      <c r="R626" s="76">
        <f t="shared" si="213"/>
        <v>0</v>
      </c>
      <c r="S626" s="78">
        <f t="shared" si="209"/>
        <v>423122.68284571153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214875.40285964878</v>
      </c>
      <c r="W626" s="111">
        <f t="shared" ref="W626:AE626" si="214">SUM(W605:W621)</f>
        <v>39441.98354860986</v>
      </c>
      <c r="X626" s="111">
        <f t="shared" si="214"/>
        <v>6771.5258218016234</v>
      </c>
      <c r="Y626" s="111">
        <f t="shared" si="214"/>
        <v>7243.367841810983</v>
      </c>
      <c r="Z626" s="111">
        <f t="shared" si="214"/>
        <v>7664.1480286439455</v>
      </c>
      <c r="AA626" s="111">
        <f t="shared" si="214"/>
        <v>2157.3251889403132</v>
      </c>
      <c r="AB626" s="111">
        <f t="shared" si="214"/>
        <v>6564.5732936338909</v>
      </c>
      <c r="AC626" s="111">
        <f t="shared" si="214"/>
        <v>5330.1601797934109</v>
      </c>
      <c r="AD626" s="111">
        <f t="shared" si="214"/>
        <v>5936.9415700532991</v>
      </c>
      <c r="AE626" s="111">
        <f t="shared" si="214"/>
        <v>127137.25451277543</v>
      </c>
      <c r="AF626" s="113">
        <f>SUM(V626:AE626)</f>
        <v>423122.68284571148</v>
      </c>
      <c r="AG626" s="5" t="str">
        <f t="shared" si="211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0.72596615336734904</v>
      </c>
      <c r="C627" s="114">
        <f t="shared" ref="C627:I627" si="215">C626/$I626</f>
        <v>0</v>
      </c>
      <c r="D627" s="114">
        <f t="shared" si="215"/>
        <v>0.15613440712503154</v>
      </c>
      <c r="E627" s="114">
        <f t="shared" si="215"/>
        <v>7.7712550779949957E-2</v>
      </c>
      <c r="F627" s="114">
        <f t="shared" si="215"/>
        <v>0</v>
      </c>
      <c r="G627" s="114">
        <f t="shared" si="215"/>
        <v>4.0186888727669512E-2</v>
      </c>
      <c r="H627" s="115">
        <f t="shared" si="215"/>
        <v>0</v>
      </c>
      <c r="I627" s="116">
        <f t="shared" si="215"/>
        <v>1</v>
      </c>
      <c r="K627" s="81" t="s">
        <v>87</v>
      </c>
      <c r="L627" s="82">
        <f>L626/$S626</f>
        <v>0.50783238897641769</v>
      </c>
      <c r="M627" s="82">
        <f t="shared" ref="M627:S627" si="216">M626/$S626</f>
        <v>0</v>
      </c>
      <c r="N627" s="82">
        <f t="shared" si="216"/>
        <v>0.10922011805087484</v>
      </c>
      <c r="O627" s="82">
        <f t="shared" si="216"/>
        <v>5.4361970090447645E-2</v>
      </c>
      <c r="P627" s="82">
        <f t="shared" si="216"/>
        <v>0.30047373886390077</v>
      </c>
      <c r="Q627" s="82">
        <f t="shared" si="216"/>
        <v>2.8111784018359103E-2</v>
      </c>
      <c r="R627" s="83">
        <f t="shared" si="216"/>
        <v>0</v>
      </c>
      <c r="S627" s="84">
        <f t="shared" si="216"/>
        <v>1</v>
      </c>
      <c r="U627" s="117" t="s">
        <v>87</v>
      </c>
      <c r="V627" s="118">
        <f>V626/$AF626</f>
        <v>0.50783238897641769</v>
      </c>
      <c r="W627" s="118">
        <f t="shared" ref="W627:AF627" si="217">W626/$AF626</f>
        <v>9.3216424331928532E-2</v>
      </c>
      <c r="X627" s="118">
        <f t="shared" si="217"/>
        <v>1.6003693718946308E-2</v>
      </c>
      <c r="Y627" s="118">
        <f t="shared" si="217"/>
        <v>1.7118836062145652E-2</v>
      </c>
      <c r="Z627" s="118">
        <f t="shared" si="217"/>
        <v>1.8113299852181689E-2</v>
      </c>
      <c r="AA627" s="118">
        <f t="shared" si="217"/>
        <v>5.0985808050545136E-3</v>
      </c>
      <c r="AB627" s="118">
        <f t="shared" si="217"/>
        <v>1.5514586099435405E-2</v>
      </c>
      <c r="AC627" s="118">
        <f t="shared" si="217"/>
        <v>1.2597197918923704E-2</v>
      </c>
      <c r="AD627" s="118">
        <f t="shared" si="217"/>
        <v>1.403125337106581E-2</v>
      </c>
      <c r="AE627" s="118">
        <f t="shared" si="217"/>
        <v>0.30047373886390077</v>
      </c>
      <c r="AF627" s="119">
        <f t="shared" si="217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+IF(ABS(AF626-S626)&gt;0.01,AF626-V626,"")</f>
        <v/>
      </c>
    </row>
    <row r="631" spans="1:60" ht="15">
      <c r="A631" s="24" t="s">
        <v>7</v>
      </c>
      <c r="B631" s="39">
        <v>2.2646836810811517</v>
      </c>
      <c r="C631" s="39">
        <v>0</v>
      </c>
      <c r="D631" s="39">
        <v>2.2757816148876397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4.5404652959687919</v>
      </c>
      <c r="J631" s="1"/>
      <c r="K631" s="88" t="s">
        <v>7</v>
      </c>
      <c r="L631" s="39">
        <v>2.2646836810811517</v>
      </c>
      <c r="M631" s="39">
        <v>0</v>
      </c>
      <c r="N631" s="39">
        <v>2.2757816148876397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4.5404652959687919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18.428673022089956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8">SUM(B632:H632)</f>
        <v>18.428673022089956</v>
      </c>
      <c r="J632" s="1"/>
      <c r="K632" s="49" t="s">
        <v>8</v>
      </c>
      <c r="L632" s="50">
        <v>18.428673022089956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19">SUM(L632:R632)</f>
        <v>18.428673022089956</v>
      </c>
    </row>
    <row r="633" spans="1:60" ht="15">
      <c r="A633" s="26" t="s">
        <v>10</v>
      </c>
      <c r="B633" s="43">
        <v>33.04989900917478</v>
      </c>
      <c r="C633" s="43">
        <v>0</v>
      </c>
      <c r="D633" s="43">
        <v>0.10587354824846197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8"/>
        <v>33.155772557423241</v>
      </c>
      <c r="J633" s="1"/>
      <c r="K633" s="54" t="s">
        <v>10</v>
      </c>
      <c r="L633" s="43">
        <v>33.04989900917478</v>
      </c>
      <c r="M633" s="43">
        <v>0</v>
      </c>
      <c r="N633" s="43">
        <v>0.10587354824846197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19"/>
        <v>33.155772557423241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8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19"/>
        <v>0</v>
      </c>
    </row>
    <row r="635" spans="1:60" ht="15">
      <c r="A635" s="26" t="s">
        <v>16</v>
      </c>
      <c r="B635" s="43">
        <v>299.12201141230116</v>
      </c>
      <c r="C635" s="43">
        <v>1.2928240816259162</v>
      </c>
      <c r="D635" s="43">
        <v>24.103170863449769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8"/>
        <v>324.51800635737681</v>
      </c>
      <c r="J635" s="1"/>
      <c r="K635" s="54" t="s">
        <v>16</v>
      </c>
      <c r="L635" s="43">
        <v>299.12201141230116</v>
      </c>
      <c r="M635" s="43">
        <v>1.2928240816259162</v>
      </c>
      <c r="N635" s="43">
        <v>24.103170863449769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19"/>
        <v>324.51800635737681</v>
      </c>
    </row>
    <row r="636" spans="1:60" ht="15">
      <c r="A636" s="25" t="s">
        <v>15</v>
      </c>
      <c r="B636" s="46">
        <v>50.449766084762949</v>
      </c>
      <c r="C636" s="46">
        <v>1.1385405529938677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8"/>
        <v>51.588306637756816</v>
      </c>
      <c r="J636" s="1"/>
      <c r="K636" s="49" t="s">
        <v>15</v>
      </c>
      <c r="L636" s="50">
        <v>50.449766084762949</v>
      </c>
      <c r="M636" s="50">
        <v>1.1385405529938677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19"/>
        <v>51.588306637756816</v>
      </c>
    </row>
    <row r="637" spans="1:60" ht="15">
      <c r="A637" s="26" t="s">
        <v>60</v>
      </c>
      <c r="B637" s="43">
        <v>0</v>
      </c>
      <c r="C637" s="43">
        <v>4.7142132501688483</v>
      </c>
      <c r="D637" s="43">
        <v>0</v>
      </c>
      <c r="E637" s="43">
        <v>228.80745488399873</v>
      </c>
      <c r="F637" s="43">
        <v>9036.2423980006242</v>
      </c>
      <c r="G637" s="43">
        <v>0</v>
      </c>
      <c r="H637" s="53">
        <v>0</v>
      </c>
      <c r="I637" s="41">
        <f t="shared" si="218"/>
        <v>9269.7640661347923</v>
      </c>
      <c r="J637" s="1"/>
      <c r="K637" s="54" t="s">
        <v>60</v>
      </c>
      <c r="L637" s="43">
        <v>0</v>
      </c>
      <c r="M637" s="43">
        <v>4.7142132501688483</v>
      </c>
      <c r="N637" s="43">
        <v>0</v>
      </c>
      <c r="O637" s="43">
        <v>228.80745488399873</v>
      </c>
      <c r="P637" s="43">
        <v>9036.2423980006242</v>
      </c>
      <c r="Q637" s="43">
        <v>0</v>
      </c>
      <c r="R637" s="44">
        <v>0</v>
      </c>
      <c r="S637" s="45">
        <f t="shared" si="219"/>
        <v>9269.7640661347923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168.05926187168259</v>
      </c>
      <c r="F638" s="46">
        <v>0</v>
      </c>
      <c r="G638" s="46">
        <v>0</v>
      </c>
      <c r="H638" s="47">
        <v>0</v>
      </c>
      <c r="I638" s="48">
        <f t="shared" si="218"/>
        <v>168.05926187168259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168.05926187168259</v>
      </c>
      <c r="P638" s="50">
        <v>0</v>
      </c>
      <c r="Q638" s="50">
        <v>0</v>
      </c>
      <c r="R638" s="51">
        <v>0</v>
      </c>
      <c r="S638" s="52">
        <f t="shared" si="219"/>
        <v>168.05926187168259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8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19"/>
        <v>0</v>
      </c>
    </row>
    <row r="640" spans="1:60" ht="15">
      <c r="A640" s="25" t="s">
        <v>17</v>
      </c>
      <c r="B640" s="46">
        <v>150.23681374471823</v>
      </c>
      <c r="C640" s="46">
        <v>0</v>
      </c>
      <c r="D640" s="46">
        <v>0.72733124036578312</v>
      </c>
      <c r="E640" s="46">
        <v>4.4256020210269194</v>
      </c>
      <c r="F640" s="46">
        <v>0</v>
      </c>
      <c r="G640" s="46">
        <v>0</v>
      </c>
      <c r="H640" s="47">
        <v>0</v>
      </c>
      <c r="I640" s="48">
        <f t="shared" si="218"/>
        <v>155.38974700611092</v>
      </c>
      <c r="J640" s="1"/>
      <c r="K640" s="49" t="s">
        <v>17</v>
      </c>
      <c r="L640" s="50">
        <v>150.23681374471823</v>
      </c>
      <c r="M640" s="50">
        <v>0</v>
      </c>
      <c r="N640" s="50">
        <v>0.72733124036578312</v>
      </c>
      <c r="O640" s="50">
        <v>4.4256020210269194</v>
      </c>
      <c r="P640" s="50">
        <v>0</v>
      </c>
      <c r="Q640" s="50">
        <v>0</v>
      </c>
      <c r="R640" s="51">
        <v>0</v>
      </c>
      <c r="S640" s="52">
        <f t="shared" si="219"/>
        <v>155.38974700611092</v>
      </c>
    </row>
    <row r="641" spans="1:45" ht="15">
      <c r="A641" s="26" t="s">
        <v>19</v>
      </c>
      <c r="B641" s="43">
        <v>669.52079101144216</v>
      </c>
      <c r="C641" s="43">
        <v>0</v>
      </c>
      <c r="D641" s="43">
        <v>173.04189115141889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8"/>
        <v>842.56268216286105</v>
      </c>
      <c r="J641" s="1"/>
      <c r="K641" s="54" t="s">
        <v>19</v>
      </c>
      <c r="L641" s="43">
        <v>669.52079101144216</v>
      </c>
      <c r="M641" s="43">
        <v>0</v>
      </c>
      <c r="N641" s="43">
        <v>173.04189115141889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19"/>
        <v>842.56268216286105</v>
      </c>
    </row>
    <row r="642" spans="1:45" ht="15">
      <c r="A642" s="25" t="s">
        <v>27</v>
      </c>
      <c r="B642" s="46">
        <v>1286.0460627182795</v>
      </c>
      <c r="C642" s="46">
        <v>1.6709898298501829</v>
      </c>
      <c r="D642" s="46">
        <v>26.600964140242251</v>
      </c>
      <c r="E642" s="46">
        <v>2137.0058612329585</v>
      </c>
      <c r="F642" s="46">
        <v>0</v>
      </c>
      <c r="G642" s="46">
        <v>720.64165811666385</v>
      </c>
      <c r="H642" s="47">
        <v>10.110596104698793</v>
      </c>
      <c r="I642" s="48">
        <f t="shared" si="218"/>
        <v>4182.0761321426935</v>
      </c>
      <c r="J642" s="1"/>
      <c r="K642" s="49" t="s">
        <v>27</v>
      </c>
      <c r="L642" s="50">
        <v>1286.0460627182795</v>
      </c>
      <c r="M642" s="50">
        <v>1.6709898298501829</v>
      </c>
      <c r="N642" s="50">
        <v>26.600964140242251</v>
      </c>
      <c r="O642" s="50">
        <v>2137.0058612329585</v>
      </c>
      <c r="P642" s="50">
        <v>0</v>
      </c>
      <c r="Q642" s="50">
        <v>720.64165811666385</v>
      </c>
      <c r="R642" s="51">
        <v>10.110596104698793</v>
      </c>
      <c r="S642" s="52">
        <f t="shared" si="219"/>
        <v>4182.0761321426935</v>
      </c>
    </row>
    <row r="643" spans="1:45" ht="15">
      <c r="A643" s="26" t="s">
        <v>26</v>
      </c>
      <c r="B643" s="43">
        <v>353.24291618366601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8"/>
        <v>353.24291618366601</v>
      </c>
      <c r="J643" s="1"/>
      <c r="K643" s="54" t="s">
        <v>26</v>
      </c>
      <c r="L643" s="43">
        <v>353.24291618366601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19"/>
        <v>353.24291618366601</v>
      </c>
    </row>
    <row r="644" spans="1:45" ht="15">
      <c r="A644" s="25" t="s">
        <v>23</v>
      </c>
      <c r="B644" s="46">
        <v>2516.5095131728781</v>
      </c>
      <c r="C644" s="46">
        <v>113.9893399856298</v>
      </c>
      <c r="D644" s="46">
        <v>1432.9196344999773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8"/>
        <v>4063.418487658485</v>
      </c>
      <c r="J644" s="1"/>
      <c r="K644" s="49" t="s">
        <v>23</v>
      </c>
      <c r="L644" s="50">
        <v>2516.5095131728781</v>
      </c>
      <c r="M644" s="50">
        <v>113.9893399856298</v>
      </c>
      <c r="N644" s="50">
        <v>1432.9196344999773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19"/>
        <v>4063.418487658485</v>
      </c>
    </row>
    <row r="645" spans="1:45" ht="15">
      <c r="A645" s="26" t="s">
        <v>24</v>
      </c>
      <c r="B645" s="43">
        <v>2270.4987697354131</v>
      </c>
      <c r="C645" s="43">
        <v>0</v>
      </c>
      <c r="D645" s="43">
        <v>25.758397912819376</v>
      </c>
      <c r="E645" s="43">
        <v>18.703204637580523</v>
      </c>
      <c r="F645" s="43">
        <v>638.50347622414392</v>
      </c>
      <c r="G645" s="43">
        <v>0</v>
      </c>
      <c r="H645" s="53">
        <v>0</v>
      </c>
      <c r="I645" s="41">
        <f t="shared" si="218"/>
        <v>2953.4638485099572</v>
      </c>
      <c r="J645" s="1"/>
      <c r="K645" s="54" t="s">
        <v>24</v>
      </c>
      <c r="L645" s="43">
        <v>2270.4987697354131</v>
      </c>
      <c r="M645" s="43">
        <v>0</v>
      </c>
      <c r="N645" s="43">
        <v>25.758397912819376</v>
      </c>
      <c r="O645" s="43">
        <v>18.703204637580523</v>
      </c>
      <c r="P645" s="43">
        <v>638.50347622414392</v>
      </c>
      <c r="Q645" s="43">
        <v>0</v>
      </c>
      <c r="R645" s="44">
        <v>0</v>
      </c>
      <c r="S645" s="45">
        <f t="shared" si="219"/>
        <v>2953.4638485099572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8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19"/>
        <v>0</v>
      </c>
    </row>
    <row r="647" spans="1:45" ht="15">
      <c r="A647" s="27" t="s">
        <v>66</v>
      </c>
      <c r="B647" s="43">
        <v>110.10332857685685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8"/>
        <v>110.10332857685685</v>
      </c>
      <c r="J647" s="1"/>
      <c r="K647" s="55" t="s">
        <v>66</v>
      </c>
      <c r="L647" s="43">
        <v>110.10332857685685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19"/>
        <v>110.10332857685685</v>
      </c>
    </row>
    <row r="648" spans="1:45">
      <c r="A648" s="28" t="s">
        <v>25</v>
      </c>
      <c r="B648" s="56">
        <v>110.10332857685685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8"/>
        <v>110.10332857685685</v>
      </c>
      <c r="J648" s="1"/>
      <c r="K648" s="59" t="s">
        <v>25</v>
      </c>
      <c r="L648" s="60">
        <v>110.10332857685685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19"/>
        <v>110.10332857685685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8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19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8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19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8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19"/>
        <v>0</v>
      </c>
    </row>
    <row r="652" spans="1:45" ht="15">
      <c r="A652" s="31" t="s">
        <v>28</v>
      </c>
      <c r="B652" s="75">
        <f>SUM(B631:B647)</f>
        <v>7759.4732283526646</v>
      </c>
      <c r="C652" s="75">
        <f t="shared" ref="C652:H652" si="220">SUM(C631:C647)</f>
        <v>122.80590770026862</v>
      </c>
      <c r="D652" s="75">
        <f t="shared" si="220"/>
        <v>1685.5330449714095</v>
      </c>
      <c r="E652" s="75">
        <f t="shared" si="220"/>
        <v>2557.0013846472475</v>
      </c>
      <c r="F652" s="75">
        <f t="shared" si="220"/>
        <v>9674.7458742247691</v>
      </c>
      <c r="G652" s="75">
        <f t="shared" si="220"/>
        <v>720.64165811666385</v>
      </c>
      <c r="H652" s="76">
        <f t="shared" si="220"/>
        <v>10.110596104698793</v>
      </c>
      <c r="I652" s="41">
        <f t="shared" si="218"/>
        <v>22530.311694117721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7759.4732283526646</v>
      </c>
      <c r="M652" s="75">
        <f t="shared" ref="M652:R652" si="221">SUM(M631:M647)</f>
        <v>122.80590770026862</v>
      </c>
      <c r="N652" s="75">
        <f t="shared" si="221"/>
        <v>1685.5330449714095</v>
      </c>
      <c r="O652" s="75">
        <f t="shared" si="221"/>
        <v>2557.0013846472475</v>
      </c>
      <c r="P652" s="75">
        <f t="shared" si="221"/>
        <v>9674.7458742247691</v>
      </c>
      <c r="Q652" s="75">
        <f t="shared" si="221"/>
        <v>720.64165811666385</v>
      </c>
      <c r="R652" s="76">
        <f t="shared" si="221"/>
        <v>10.110596104698793</v>
      </c>
      <c r="S652" s="78">
        <f t="shared" si="219"/>
        <v>22530.311694117721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0.34440150379182416</v>
      </c>
      <c r="C653" s="114">
        <f t="shared" ref="C653:I653" si="222">C652/$I652</f>
        <v>5.4506972370174153E-3</v>
      </c>
      <c r="D653" s="114">
        <f t="shared" si="222"/>
        <v>7.4811794344215546E-2</v>
      </c>
      <c r="E653" s="114">
        <f t="shared" si="222"/>
        <v>0.11349161162802895</v>
      </c>
      <c r="F653" s="114">
        <f t="shared" si="222"/>
        <v>0.42941020992402334</v>
      </c>
      <c r="G653" s="114">
        <f t="shared" si="222"/>
        <v>3.1985427805013948E-2</v>
      </c>
      <c r="H653" s="115">
        <f t="shared" si="222"/>
        <v>4.4875526987664784E-4</v>
      </c>
      <c r="I653" s="116">
        <f t="shared" si="222"/>
        <v>1</v>
      </c>
      <c r="K653" s="81" t="s">
        <v>87</v>
      </c>
      <c r="L653" s="82">
        <f>L652/$S652</f>
        <v>0.34440150379182416</v>
      </c>
      <c r="M653" s="82">
        <f t="shared" ref="M653:S653" si="223">M652/$S652</f>
        <v>5.4506972370174153E-3</v>
      </c>
      <c r="N653" s="82">
        <f t="shared" si="223"/>
        <v>7.4811794344215546E-2</v>
      </c>
      <c r="O653" s="82">
        <f t="shared" si="223"/>
        <v>0.11349161162802895</v>
      </c>
      <c r="P653" s="82">
        <f t="shared" si="223"/>
        <v>0.42941020992402334</v>
      </c>
      <c r="Q653" s="82">
        <f t="shared" si="223"/>
        <v>3.1985427805013948E-2</v>
      </c>
      <c r="R653" s="83">
        <f t="shared" si="223"/>
        <v>4.4875526987664784E-4</v>
      </c>
      <c r="S653" s="84">
        <f t="shared" si="223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60" zoomScaleNormal="60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111</v>
      </c>
      <c r="B1" s="201"/>
      <c r="C1" s="201"/>
      <c r="D1" s="201"/>
      <c r="E1" s="201"/>
      <c r="F1" s="201"/>
      <c r="G1" s="201"/>
      <c r="H1" s="201"/>
      <c r="I1" s="202"/>
      <c r="K1" s="209" t="s">
        <v>112</v>
      </c>
      <c r="L1" s="210"/>
      <c r="M1" s="210"/>
      <c r="N1" s="210"/>
      <c r="O1" s="210"/>
      <c r="P1" s="210"/>
      <c r="Q1" s="210"/>
      <c r="R1" s="210"/>
      <c r="S1" s="211"/>
      <c r="U1" s="218" t="s">
        <v>113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587.51357144311396</v>
      </c>
      <c r="C7" s="39">
        <v>3145.9632375945394</v>
      </c>
      <c r="D7" s="39">
        <v>2837.7385858859661</v>
      </c>
      <c r="E7" s="39">
        <v>0</v>
      </c>
      <c r="F7" s="39">
        <v>6.3528563573826951</v>
      </c>
      <c r="G7" s="39">
        <v>0</v>
      </c>
      <c r="H7" s="40">
        <v>0</v>
      </c>
      <c r="I7" s="41">
        <f>SUM(B7:H7)</f>
        <v>6577.5682512810026</v>
      </c>
      <c r="J7" s="1"/>
      <c r="K7" s="42" t="s">
        <v>7</v>
      </c>
      <c r="L7" s="43">
        <v>587.51357144311396</v>
      </c>
      <c r="M7" s="43">
        <v>3145.9632375945394</v>
      </c>
      <c r="N7" s="43">
        <v>2837.7385858859661</v>
      </c>
      <c r="O7" s="43">
        <v>0</v>
      </c>
      <c r="P7" s="43">
        <v>6.3528563573826951</v>
      </c>
      <c r="Q7" s="43">
        <v>0</v>
      </c>
      <c r="R7" s="44">
        <v>0</v>
      </c>
      <c r="S7" s="45">
        <f>SUM(L7:R7)</f>
        <v>6577.5682512810026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533.28709576899587</v>
      </c>
      <c r="C8" s="46">
        <v>0</v>
      </c>
      <c r="D8" s="46">
        <v>1717.9018964255199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2251.1889921945158</v>
      </c>
      <c r="J8" s="1"/>
      <c r="K8" s="49" t="s">
        <v>8</v>
      </c>
      <c r="L8" s="50">
        <v>533.28709576899587</v>
      </c>
      <c r="M8" s="50">
        <v>0</v>
      </c>
      <c r="N8" s="50">
        <v>1717.9018964255199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2251.1889921945158</v>
      </c>
      <c r="T8" s="1" t="str">
        <f t="shared" ref="T8:T24" si="2">IF(ABS(S8-I8)&gt;0.01,S8-I8,"")</f>
        <v/>
      </c>
      <c r="U8" s="1"/>
      <c r="X8"/>
      <c r="Y8"/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1241.2676346497913</v>
      </c>
      <c r="C9" s="43">
        <v>0</v>
      </c>
      <c r="D9" s="43">
        <v>6262.1518358839185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7503.4194705337095</v>
      </c>
      <c r="J9" s="1"/>
      <c r="K9" s="42" t="s">
        <v>10</v>
      </c>
      <c r="L9" s="43">
        <v>1241.2676346497913</v>
      </c>
      <c r="M9" s="43">
        <v>0</v>
      </c>
      <c r="N9" s="43">
        <v>6262.1518358839185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7503.4194705337095</v>
      </c>
      <c r="T9" s="1" t="str">
        <f t="shared" si="2"/>
        <v/>
      </c>
      <c r="U9" s="1"/>
      <c r="X9"/>
      <c r="Y9"/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457.12127770000001</v>
      </c>
      <c r="D10" s="46">
        <v>1023.1055585299998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1480.2268362299999</v>
      </c>
      <c r="J10" s="1"/>
      <c r="K10" s="49" t="s">
        <v>58</v>
      </c>
      <c r="L10" s="50">
        <v>0</v>
      </c>
      <c r="M10" s="50">
        <v>457.12127770000001</v>
      </c>
      <c r="N10" s="50">
        <v>1023.1055585299998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1480.2268362299999</v>
      </c>
      <c r="T10" s="1" t="str">
        <f t="shared" si="2"/>
        <v/>
      </c>
      <c r="U10" s="1"/>
      <c r="X10"/>
      <c r="Y10"/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6938.1539906454118</v>
      </c>
      <c r="C11" s="43">
        <v>2686.8709695459311</v>
      </c>
      <c r="D11" s="43">
        <v>2438.744773362966</v>
      </c>
      <c r="E11" s="43">
        <v>89.78243273742163</v>
      </c>
      <c r="F11" s="43">
        <v>0</v>
      </c>
      <c r="G11" s="43">
        <v>0</v>
      </c>
      <c r="H11" s="53">
        <v>0</v>
      </c>
      <c r="I11" s="41">
        <f t="shared" si="0"/>
        <v>12153.552166291731</v>
      </c>
      <c r="J11" s="1"/>
      <c r="K11" s="42" t="s">
        <v>16</v>
      </c>
      <c r="L11" s="43">
        <v>6938.1539906454118</v>
      </c>
      <c r="M11" s="43">
        <v>2686.8709695459311</v>
      </c>
      <c r="N11" s="43">
        <v>2438.744773362966</v>
      </c>
      <c r="O11" s="43">
        <v>89.78243273742163</v>
      </c>
      <c r="P11" s="43">
        <v>0</v>
      </c>
      <c r="Q11" s="43">
        <v>0</v>
      </c>
      <c r="R11" s="44">
        <v>0</v>
      </c>
      <c r="S11" s="45">
        <f t="shared" si="1"/>
        <v>12153.552166291731</v>
      </c>
      <c r="T11" s="1" t="str">
        <f t="shared" si="2"/>
        <v/>
      </c>
      <c r="U11" s="1"/>
      <c r="X11"/>
      <c r="Y11"/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56284.380706415352</v>
      </c>
      <c r="C12" s="46">
        <v>869.49942342210579</v>
      </c>
      <c r="D12" s="46">
        <v>6338.7617592745746</v>
      </c>
      <c r="E12" s="46">
        <v>13.81869467445525</v>
      </c>
      <c r="F12" s="46">
        <v>0</v>
      </c>
      <c r="G12" s="46">
        <v>0</v>
      </c>
      <c r="H12" s="47">
        <v>0</v>
      </c>
      <c r="I12" s="48">
        <f t="shared" si="0"/>
        <v>63506.460583786487</v>
      </c>
      <c r="J12" s="1"/>
      <c r="K12" s="49" t="s">
        <v>15</v>
      </c>
      <c r="L12" s="50">
        <v>56284.380706415352</v>
      </c>
      <c r="M12" s="50">
        <v>869.49942342210579</v>
      </c>
      <c r="N12" s="50">
        <v>6338.7617592745746</v>
      </c>
      <c r="O12" s="50">
        <v>13.81869467445525</v>
      </c>
      <c r="P12" s="50">
        <v>0</v>
      </c>
      <c r="Q12" s="50">
        <v>0</v>
      </c>
      <c r="R12" s="51">
        <v>0</v>
      </c>
      <c r="S12" s="52">
        <f t="shared" si="1"/>
        <v>63506.460583786487</v>
      </c>
      <c r="T12" s="1" t="str">
        <f t="shared" si="2"/>
        <v/>
      </c>
      <c r="U12" s="1"/>
      <c r="X12"/>
      <c r="Y12"/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4.7090528835342402</v>
      </c>
      <c r="D13" s="43">
        <v>47.069931417673772</v>
      </c>
      <c r="E13" s="43">
        <v>15092.770020379372</v>
      </c>
      <c r="F13" s="43">
        <v>222504.35537318743</v>
      </c>
      <c r="G13" s="43">
        <v>0</v>
      </c>
      <c r="H13" s="53">
        <v>0</v>
      </c>
      <c r="I13" s="41">
        <f t="shared" si="0"/>
        <v>237648.90437786802</v>
      </c>
      <c r="J13" s="1"/>
      <c r="K13" s="54" t="s">
        <v>60</v>
      </c>
      <c r="L13" s="43">
        <v>0</v>
      </c>
      <c r="M13" s="43">
        <v>4.7090528835342402</v>
      </c>
      <c r="N13" s="43">
        <v>47.069931417673772</v>
      </c>
      <c r="O13" s="43">
        <v>15092.770020379372</v>
      </c>
      <c r="P13" s="43">
        <v>222504.35537318743</v>
      </c>
      <c r="Q13" s="43">
        <v>0</v>
      </c>
      <c r="R13" s="44">
        <v>0</v>
      </c>
      <c r="S13" s="45">
        <f t="shared" si="1"/>
        <v>237648.90437786802</v>
      </c>
      <c r="T13" s="1" t="str">
        <f t="shared" si="2"/>
        <v/>
      </c>
      <c r="U13" s="1"/>
      <c r="X13"/>
      <c r="Y13"/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0.82988960875143369</v>
      </c>
      <c r="D14" s="46">
        <v>0.87506202818299617</v>
      </c>
      <c r="E14" s="46">
        <v>406.54772769833176</v>
      </c>
      <c r="F14" s="46">
        <v>74545.675860263989</v>
      </c>
      <c r="G14" s="46">
        <v>0</v>
      </c>
      <c r="H14" s="47">
        <v>0</v>
      </c>
      <c r="I14" s="48">
        <f t="shared" si="0"/>
        <v>74953.928539599248</v>
      </c>
      <c r="J14" s="1"/>
      <c r="K14" s="49" t="s">
        <v>12</v>
      </c>
      <c r="L14" s="50">
        <v>0</v>
      </c>
      <c r="M14" s="50">
        <v>0.82988960875143369</v>
      </c>
      <c r="N14" s="50">
        <v>0.87506202818299617</v>
      </c>
      <c r="O14" s="50">
        <v>406.54772769833176</v>
      </c>
      <c r="P14" s="50">
        <v>74545.675860263989</v>
      </c>
      <c r="Q14" s="50">
        <v>0</v>
      </c>
      <c r="R14" s="51">
        <v>0</v>
      </c>
      <c r="S14" s="52">
        <f t="shared" si="1"/>
        <v>74953.928539599248</v>
      </c>
      <c r="T14" s="1" t="str">
        <f t="shared" si="2"/>
        <v/>
      </c>
      <c r="U14" s="1"/>
      <c r="X14"/>
      <c r="Y14"/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1.4789999999999976</v>
      </c>
      <c r="C15" s="43">
        <v>0</v>
      </c>
      <c r="D15" s="43">
        <v>6.6119999999999886</v>
      </c>
      <c r="E15" s="43">
        <v>0.17399999999999974</v>
      </c>
      <c r="F15" s="43">
        <v>27390.055285760001</v>
      </c>
      <c r="G15" s="43">
        <v>0</v>
      </c>
      <c r="H15" s="53">
        <v>0</v>
      </c>
      <c r="I15" s="41">
        <f t="shared" si="0"/>
        <v>27398.320285760001</v>
      </c>
      <c r="J15" s="1"/>
      <c r="K15" s="54" t="s">
        <v>61</v>
      </c>
      <c r="L15" s="43">
        <v>1.4789999999999976</v>
      </c>
      <c r="M15" s="43">
        <v>0</v>
      </c>
      <c r="N15" s="43">
        <v>6.6119999999999886</v>
      </c>
      <c r="O15" s="43">
        <v>0.17399999999999974</v>
      </c>
      <c r="P15" s="43">
        <v>27390.055285760001</v>
      </c>
      <c r="Q15" s="43">
        <v>0</v>
      </c>
      <c r="R15" s="44">
        <v>0</v>
      </c>
      <c r="S15" s="45">
        <f t="shared" si="1"/>
        <v>27398.320285760001</v>
      </c>
      <c r="T15" s="1" t="str">
        <f t="shared" si="2"/>
        <v/>
      </c>
      <c r="U15" s="1"/>
      <c r="X15"/>
      <c r="Y15"/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4100.5608866278226</v>
      </c>
      <c r="C16" s="46">
        <v>94.064598451676076</v>
      </c>
      <c r="D16" s="46">
        <v>1049.2346242287661</v>
      </c>
      <c r="E16" s="46">
        <v>385.75153129616717</v>
      </c>
      <c r="F16" s="46">
        <v>942.78597339556848</v>
      </c>
      <c r="G16" s="46">
        <v>0</v>
      </c>
      <c r="H16" s="47">
        <v>0</v>
      </c>
      <c r="I16" s="48">
        <f t="shared" si="0"/>
        <v>6572.3976139999995</v>
      </c>
      <c r="J16" s="1"/>
      <c r="K16" s="49" t="s">
        <v>17</v>
      </c>
      <c r="L16" s="50">
        <v>4100.5608866278226</v>
      </c>
      <c r="M16" s="50">
        <v>94.064598451676076</v>
      </c>
      <c r="N16" s="50">
        <v>1049.2346242287661</v>
      </c>
      <c r="O16" s="50">
        <v>385.75153129616717</v>
      </c>
      <c r="P16" s="50">
        <v>942.78597339556813</v>
      </c>
      <c r="Q16" s="50">
        <v>0</v>
      </c>
      <c r="R16" s="51">
        <v>0</v>
      </c>
      <c r="S16" s="52">
        <f t="shared" si="1"/>
        <v>6572.3976139999995</v>
      </c>
      <c r="T16" s="1" t="str">
        <f t="shared" si="2"/>
        <v/>
      </c>
      <c r="U16" s="1"/>
      <c r="X16"/>
      <c r="Y16"/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79252.217720416214</v>
      </c>
      <c r="C17" s="43">
        <v>46685.197057299505</v>
      </c>
      <c r="D17" s="43">
        <v>49741.302754578122</v>
      </c>
      <c r="E17" s="43">
        <v>337.80880144738006</v>
      </c>
      <c r="F17" s="43">
        <v>8194.0914785058885</v>
      </c>
      <c r="G17" s="43">
        <v>0</v>
      </c>
      <c r="H17" s="53">
        <v>0</v>
      </c>
      <c r="I17" s="41">
        <f t="shared" si="0"/>
        <v>184210.61781224713</v>
      </c>
      <c r="J17" s="1"/>
      <c r="K17" s="54" t="s">
        <v>19</v>
      </c>
      <c r="L17" s="43">
        <v>79252.217720416214</v>
      </c>
      <c r="M17" s="43">
        <v>46685.197057299505</v>
      </c>
      <c r="N17" s="43">
        <v>49741.302754578122</v>
      </c>
      <c r="O17" s="43">
        <v>337.80880144738006</v>
      </c>
      <c r="P17" s="43">
        <v>8194.0914785058994</v>
      </c>
      <c r="Q17" s="43">
        <v>0</v>
      </c>
      <c r="R17" s="44">
        <v>0</v>
      </c>
      <c r="S17" s="45">
        <f t="shared" si="1"/>
        <v>184210.61781224713</v>
      </c>
      <c r="T17" s="1" t="str">
        <f>IF(ABS(S17-I17)&gt;0.1,S17-I17,"")</f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30223.53218079414</v>
      </c>
      <c r="C18" s="46">
        <v>364.39534564738449</v>
      </c>
      <c r="D18" s="46">
        <v>45215.321397299624</v>
      </c>
      <c r="E18" s="46">
        <v>86282.226735629738</v>
      </c>
      <c r="F18" s="46">
        <v>11862.263166296096</v>
      </c>
      <c r="G18" s="46">
        <v>31689.17629289121</v>
      </c>
      <c r="H18" s="47">
        <v>263.83828064183081</v>
      </c>
      <c r="I18" s="48">
        <f t="shared" si="0"/>
        <v>205900.75339920001</v>
      </c>
      <c r="J18" s="1"/>
      <c r="K18" s="49" t="s">
        <v>27</v>
      </c>
      <c r="L18" s="50">
        <v>30223.53218079414</v>
      </c>
      <c r="M18" s="50">
        <v>364.39534564738449</v>
      </c>
      <c r="N18" s="50">
        <v>45215.321397299624</v>
      </c>
      <c r="O18" s="50">
        <v>86282.226735629738</v>
      </c>
      <c r="P18" s="50">
        <v>11862.263166296098</v>
      </c>
      <c r="Q18" s="50">
        <v>31689.17629289121</v>
      </c>
      <c r="R18" s="51">
        <v>263.83828064183081</v>
      </c>
      <c r="S18" s="52">
        <f t="shared" si="1"/>
        <v>205900.75339920001</v>
      </c>
      <c r="T18" s="1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53399.801750604885</v>
      </c>
      <c r="C19" s="43">
        <v>179.76792009971439</v>
      </c>
      <c r="D19" s="43">
        <v>6571.2585343339397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60150.828205038539</v>
      </c>
      <c r="J19" s="1"/>
      <c r="K19" s="54" t="s">
        <v>26</v>
      </c>
      <c r="L19" s="43">
        <v>53399.801750604885</v>
      </c>
      <c r="M19" s="43">
        <v>179.76792009971439</v>
      </c>
      <c r="N19" s="43">
        <v>6571.2585343339397</v>
      </c>
      <c r="O19" s="43">
        <v>0</v>
      </c>
      <c r="P19" s="43">
        <v>1.6040502259784262E-12</v>
      </c>
      <c r="Q19" s="43">
        <v>0</v>
      </c>
      <c r="R19" s="44">
        <v>0</v>
      </c>
      <c r="S19" s="45">
        <f t="shared" si="1"/>
        <v>60150.828205038539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54879.298384301757</v>
      </c>
      <c r="C20" s="46">
        <v>856.38111092664485</v>
      </c>
      <c r="D20" s="46">
        <v>7174.8037367255856</v>
      </c>
      <c r="E20" s="46">
        <v>0</v>
      </c>
      <c r="F20" s="46">
        <v>0.31051292250000001</v>
      </c>
      <c r="G20" s="46">
        <v>0</v>
      </c>
      <c r="H20" s="47">
        <v>0</v>
      </c>
      <c r="I20" s="48">
        <f t="shared" si="0"/>
        <v>62910.793744876486</v>
      </c>
      <c r="J20" s="1"/>
      <c r="K20" s="49" t="s">
        <v>23</v>
      </c>
      <c r="L20" s="50">
        <v>54879.298384301757</v>
      </c>
      <c r="M20" s="50">
        <v>856.38111092664485</v>
      </c>
      <c r="N20" s="50">
        <v>7174.8037367255856</v>
      </c>
      <c r="O20" s="50">
        <v>0</v>
      </c>
      <c r="P20" s="50">
        <v>0.31051292249687834</v>
      </c>
      <c r="Q20" s="50">
        <v>0</v>
      </c>
      <c r="R20" s="51">
        <v>0</v>
      </c>
      <c r="S20" s="52">
        <f t="shared" si="1"/>
        <v>62910.793744876486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14725.771361480713</v>
      </c>
      <c r="C21" s="43">
        <v>34632.175771165617</v>
      </c>
      <c r="D21" s="43">
        <v>12483.91255522274</v>
      </c>
      <c r="E21" s="43">
        <v>18.518190363610959</v>
      </c>
      <c r="F21" s="43">
        <v>22064.537949664253</v>
      </c>
      <c r="G21" s="43">
        <v>0</v>
      </c>
      <c r="H21" s="53">
        <v>0</v>
      </c>
      <c r="I21" s="41">
        <f t="shared" si="0"/>
        <v>83924.915827896941</v>
      </c>
      <c r="J21" s="1"/>
      <c r="K21" s="54" t="s">
        <v>24</v>
      </c>
      <c r="L21" s="43">
        <v>14725.771361480713</v>
      </c>
      <c r="M21" s="43">
        <v>34632.175771165617</v>
      </c>
      <c r="N21" s="43">
        <v>12483.91255522274</v>
      </c>
      <c r="O21" s="43">
        <v>18.518190363610959</v>
      </c>
      <c r="P21" s="43">
        <v>22064.537949664245</v>
      </c>
      <c r="Q21" s="43">
        <v>0</v>
      </c>
      <c r="R21" s="44">
        <v>0</v>
      </c>
      <c r="S21" s="45">
        <f t="shared" si="1"/>
        <v>83924.915827896926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152.46583187371738</v>
      </c>
      <c r="C22" s="46">
        <v>2699.2969548134793</v>
      </c>
      <c r="D22" s="46">
        <v>5272.5333222659228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8124.29610895312</v>
      </c>
      <c r="J22" s="1"/>
      <c r="K22" s="49" t="s">
        <v>22</v>
      </c>
      <c r="L22" s="50">
        <v>152.46583187371738</v>
      </c>
      <c r="M22" s="50">
        <v>2699.2969548134793</v>
      </c>
      <c r="N22" s="50">
        <v>5272.5333222659228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8124.29610895312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7568.5981924422913</v>
      </c>
      <c r="C23" s="43">
        <v>9.0613032709451442</v>
      </c>
      <c r="D23" s="43">
        <v>7566.2647843402765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15143.924280053514</v>
      </c>
      <c r="J23" s="1"/>
      <c r="K23" s="55" t="s">
        <v>66</v>
      </c>
      <c r="L23" s="43">
        <v>7568.5981924422913</v>
      </c>
      <c r="M23" s="43">
        <v>9.0613032709451442</v>
      </c>
      <c r="N23" s="43">
        <v>7566.2647843402765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15143.924280053514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7564.1981924422917</v>
      </c>
      <c r="C24" s="56">
        <v>0</v>
      </c>
      <c r="D24" s="56">
        <v>3608.9520631855826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11173.150255627874</v>
      </c>
      <c r="J24" s="1"/>
      <c r="K24" s="59" t="s">
        <v>25</v>
      </c>
      <c r="L24" s="60">
        <v>7564.1981924422917</v>
      </c>
      <c r="M24" s="60">
        <v>0</v>
      </c>
      <c r="N24" s="60">
        <v>3608.9520631855826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11173.150255627874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2.9641092477610731</v>
      </c>
      <c r="D25" s="63">
        <v>1294.5055343935828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1297.469643641344</v>
      </c>
      <c r="J25" s="1"/>
      <c r="K25" s="66" t="s">
        <v>20</v>
      </c>
      <c r="L25" s="63">
        <v>0</v>
      </c>
      <c r="M25" s="63">
        <v>2.7830548955292382</v>
      </c>
      <c r="N25" s="63">
        <v>1294.6865887458146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1297.4696436413437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6.0971940231840716</v>
      </c>
      <c r="D26" s="56">
        <v>2662.8071867611102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2668.9043807842941</v>
      </c>
      <c r="J26" s="1"/>
      <c r="K26" s="59" t="s">
        <v>21</v>
      </c>
      <c r="L26" s="60">
        <v>0</v>
      </c>
      <c r="M26" s="60">
        <v>6.0971940231840716</v>
      </c>
      <c r="N26" s="60">
        <v>2662.8071867611102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2668.9043807842941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4.4000000000000004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4.4000000000000004</v>
      </c>
      <c r="J27" s="1"/>
      <c r="K27" s="72" t="s">
        <v>69</v>
      </c>
      <c r="L27" s="69">
        <v>4.4000000000000004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4.4000000000000004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309888.32830746414</v>
      </c>
      <c r="C28" s="75">
        <f t="shared" ref="C28:H28" si="3">SUM(C7:C23)</f>
        <v>92685.333912429851</v>
      </c>
      <c r="D28" s="75">
        <f t="shared" si="3"/>
        <v>155747.59311180378</v>
      </c>
      <c r="E28" s="75">
        <f t="shared" si="3"/>
        <v>102627.39813422647</v>
      </c>
      <c r="F28" s="75">
        <f t="shared" si="3"/>
        <v>367510.42845635308</v>
      </c>
      <c r="G28" s="75">
        <f t="shared" si="3"/>
        <v>31689.17629289121</v>
      </c>
      <c r="H28" s="76">
        <f t="shared" si="3"/>
        <v>263.83828064183081</v>
      </c>
      <c r="I28" s="41">
        <f t="shared" si="0"/>
        <v>1060412.0964958104</v>
      </c>
      <c r="J28" s="182">
        <v>0</v>
      </c>
      <c r="K28" s="77" t="s">
        <v>28</v>
      </c>
      <c r="L28" s="75">
        <f>SUM(L7:L23)</f>
        <v>309888.32830746414</v>
      </c>
      <c r="M28" s="75">
        <f t="shared" ref="M28:R28" si="4">SUM(M7:M23)</f>
        <v>92685.333912429851</v>
      </c>
      <c r="N28" s="75">
        <f t="shared" si="4"/>
        <v>155747.59311180378</v>
      </c>
      <c r="O28" s="75">
        <f t="shared" si="4"/>
        <v>102627.39813422647</v>
      </c>
      <c r="P28" s="75">
        <f t="shared" si="4"/>
        <v>367510.42845635314</v>
      </c>
      <c r="Q28" s="75">
        <f t="shared" si="4"/>
        <v>31689.17629289121</v>
      </c>
      <c r="R28" s="76">
        <f t="shared" si="4"/>
        <v>263.83828064183081</v>
      </c>
      <c r="S28" s="78">
        <f t="shared" si="1"/>
        <v>1060412.0964958104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0.29223386769304782</v>
      </c>
      <c r="C29" s="79">
        <f t="shared" ref="C29:I29" si="5">C28/$I28</f>
        <v>8.7405013785408131E-2</v>
      </c>
      <c r="D29" s="79">
        <f t="shared" si="5"/>
        <v>0.14687459113912429</v>
      </c>
      <c r="E29" s="79">
        <f t="shared" si="5"/>
        <v>9.6780674676726436E-2</v>
      </c>
      <c r="F29" s="79">
        <f t="shared" si="5"/>
        <v>0.34657321400879088</v>
      </c>
      <c r="G29" s="79">
        <f t="shared" si="5"/>
        <v>2.9883831387448163E-2</v>
      </c>
      <c r="H29" s="79">
        <f t="shared" si="5"/>
        <v>2.4880730945421955E-4</v>
      </c>
      <c r="I29" s="80">
        <f t="shared" si="5"/>
        <v>1</v>
      </c>
      <c r="K29" s="81" t="s">
        <v>87</v>
      </c>
      <c r="L29" s="82">
        <f>L28/$S28</f>
        <v>0.29223386769304782</v>
      </c>
      <c r="M29" s="82">
        <f t="shared" ref="M29:S29" si="6">M28/$S28</f>
        <v>8.7405013785408131E-2</v>
      </c>
      <c r="N29" s="82">
        <f t="shared" si="6"/>
        <v>0.14687459113912429</v>
      </c>
      <c r="O29" s="82">
        <f t="shared" si="6"/>
        <v>9.6780674676726436E-2</v>
      </c>
      <c r="P29" s="82">
        <f t="shared" si="6"/>
        <v>0.34657321400879093</v>
      </c>
      <c r="Q29" s="82">
        <f t="shared" si="6"/>
        <v>2.9883831387448163E-2</v>
      </c>
      <c r="R29" s="83">
        <f t="shared" si="6"/>
        <v>2.4880730945421955E-4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0.21776671399409983</v>
      </c>
      <c r="C33" s="39">
        <v>3145.9632375945394</v>
      </c>
      <c r="D33" s="39">
        <v>2781.8176522235922</v>
      </c>
      <c r="E33" s="39">
        <v>0</v>
      </c>
      <c r="F33" s="235"/>
      <c r="G33" s="39">
        <v>0</v>
      </c>
      <c r="H33" s="40">
        <v>0</v>
      </c>
      <c r="I33" s="41">
        <f>SUM(B33:H33)</f>
        <v>5927.9986565321251</v>
      </c>
      <c r="J33" s="1"/>
      <c r="K33" s="88" t="s">
        <v>7</v>
      </c>
      <c r="L33" s="39">
        <v>0.21776671399409983</v>
      </c>
      <c r="M33" s="39">
        <v>3145.9632375945394</v>
      </c>
      <c r="N33" s="39">
        <v>2781.8176522235922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5927.9986565321251</v>
      </c>
      <c r="T33" s="1"/>
      <c r="U33" s="91" t="s">
        <v>7</v>
      </c>
      <c r="V33" s="92">
        <v>0.21776671399409983</v>
      </c>
      <c r="W33" s="92">
        <v>0</v>
      </c>
      <c r="X33" s="92">
        <v>0</v>
      </c>
      <c r="Y33" s="92">
        <v>3145.9632375945394</v>
      </c>
      <c r="Z33" s="92">
        <v>2781.8176522235922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5927.9986565321251</v>
      </c>
      <c r="AJ33" s="136" t="str">
        <f>IF(ABS(S33-AI33)&gt;0.001,S33-AI33,"")</f>
        <v/>
      </c>
    </row>
    <row r="34" spans="1:36" ht="15">
      <c r="A34" s="25" t="s">
        <v>8</v>
      </c>
      <c r="B34" s="46">
        <v>0</v>
      </c>
      <c r="C34" s="46">
        <v>0</v>
      </c>
      <c r="D34" s="46">
        <v>1660.4127896552045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1660.4127896552045</v>
      </c>
      <c r="J34" s="1"/>
      <c r="K34" s="49" t="s">
        <v>8</v>
      </c>
      <c r="L34" s="50">
        <v>0</v>
      </c>
      <c r="M34" s="50">
        <v>0</v>
      </c>
      <c r="N34" s="50">
        <v>1660.4127896552045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1660.4127896552045</v>
      </c>
      <c r="T34" s="1"/>
      <c r="U34" s="96" t="s">
        <v>8</v>
      </c>
      <c r="V34" s="97">
        <v>0</v>
      </c>
      <c r="W34" s="97">
        <v>0</v>
      </c>
      <c r="X34" s="97">
        <v>0</v>
      </c>
      <c r="Y34" s="97">
        <v>0</v>
      </c>
      <c r="Z34" s="97">
        <v>1660.4127896552045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1660.4127896552045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1.0231378717926729</v>
      </c>
      <c r="C35" s="43">
        <v>0</v>
      </c>
      <c r="D35" s="43">
        <v>6157.9155703084853</v>
      </c>
      <c r="E35" s="43">
        <v>0</v>
      </c>
      <c r="F35" s="236"/>
      <c r="G35" s="43">
        <v>0</v>
      </c>
      <c r="H35" s="53">
        <v>0</v>
      </c>
      <c r="I35" s="41">
        <f t="shared" si="7"/>
        <v>6158.9387081802779</v>
      </c>
      <c r="J35" s="1"/>
      <c r="K35" s="54" t="s">
        <v>10</v>
      </c>
      <c r="L35" s="43">
        <v>1.0231378717926729</v>
      </c>
      <c r="M35" s="43">
        <v>0</v>
      </c>
      <c r="N35" s="43">
        <v>6157.9155703084853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6158.9387081802779</v>
      </c>
      <c r="T35" s="1"/>
      <c r="U35" s="100" t="s">
        <v>10</v>
      </c>
      <c r="V35" s="92">
        <v>1.0231378717926729</v>
      </c>
      <c r="W35" s="92">
        <v>0</v>
      </c>
      <c r="X35" s="92">
        <v>0</v>
      </c>
      <c r="Y35" s="92">
        <v>0</v>
      </c>
      <c r="Z35" s="92">
        <v>6157.9155703084853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6158.9387081802779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457.12127770000001</v>
      </c>
      <c r="D36" s="46">
        <v>1023.1055585299998</v>
      </c>
      <c r="E36" s="46">
        <v>0</v>
      </c>
      <c r="F36" s="236"/>
      <c r="G36" s="46">
        <v>0</v>
      </c>
      <c r="H36" s="47">
        <v>0</v>
      </c>
      <c r="I36" s="48">
        <f t="shared" si="7"/>
        <v>1480.2268362299999</v>
      </c>
      <c r="J36" s="1"/>
      <c r="K36" s="49" t="s">
        <v>58</v>
      </c>
      <c r="L36" s="50">
        <v>0</v>
      </c>
      <c r="M36" s="50">
        <v>457.12127770000001</v>
      </c>
      <c r="N36" s="50">
        <v>1023.1055585299998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1480.2268362299999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457.12127770000001</v>
      </c>
      <c r="Z36" s="97">
        <v>1022.5470947971778</v>
      </c>
      <c r="AA36" s="97">
        <v>0</v>
      </c>
      <c r="AB36" s="97">
        <v>0</v>
      </c>
      <c r="AC36" s="98">
        <v>0.55846373282205242</v>
      </c>
      <c r="AD36" s="97">
        <v>0</v>
      </c>
      <c r="AE36" s="97">
        <v>0</v>
      </c>
      <c r="AF36" s="97">
        <v>0</v>
      </c>
      <c r="AG36" s="97">
        <v>0.55846373282205242</v>
      </c>
      <c r="AH36" s="97">
        <v>0</v>
      </c>
      <c r="AI36" s="99">
        <f t="shared" si="9"/>
        <v>1480.2268362299999</v>
      </c>
      <c r="AJ36" t="str">
        <f t="shared" si="10"/>
        <v/>
      </c>
    </row>
    <row r="37" spans="1:36" ht="15">
      <c r="A37" s="26" t="s">
        <v>16</v>
      </c>
      <c r="B37" s="43">
        <v>3544.3012612697939</v>
      </c>
      <c r="C37" s="43">
        <v>2498.4589861845475</v>
      </c>
      <c r="D37" s="43">
        <v>2167.677203505074</v>
      </c>
      <c r="E37" s="43">
        <v>0</v>
      </c>
      <c r="F37" s="236"/>
      <c r="G37" s="43">
        <v>0</v>
      </c>
      <c r="H37" s="53">
        <v>0</v>
      </c>
      <c r="I37" s="41">
        <f t="shared" si="7"/>
        <v>8210.4374509594163</v>
      </c>
      <c r="J37" s="1"/>
      <c r="K37" s="54" t="s">
        <v>16</v>
      </c>
      <c r="L37" s="43">
        <v>3544.3012612697939</v>
      </c>
      <c r="M37" s="43">
        <v>2498.4589861845475</v>
      </c>
      <c r="N37" s="43">
        <v>2167.677203505074</v>
      </c>
      <c r="O37" s="43">
        <v>0</v>
      </c>
      <c r="P37" s="43">
        <v>0</v>
      </c>
      <c r="Q37" s="43">
        <v>0</v>
      </c>
      <c r="R37" s="44">
        <v>0</v>
      </c>
      <c r="S37" s="45">
        <f t="shared" si="8"/>
        <v>8210.4374509594163</v>
      </c>
      <c r="T37" s="1"/>
      <c r="U37" s="100" t="s">
        <v>16</v>
      </c>
      <c r="V37" s="92">
        <v>3418.8354449436029</v>
      </c>
      <c r="W37" s="92">
        <v>0</v>
      </c>
      <c r="X37" s="92">
        <v>0</v>
      </c>
      <c r="Y37" s="92">
        <v>2498.4589861845475</v>
      </c>
      <c r="Z37" s="92">
        <v>1785.0012542298998</v>
      </c>
      <c r="AA37" s="92">
        <v>0</v>
      </c>
      <c r="AB37" s="92">
        <v>0</v>
      </c>
      <c r="AC37" s="93">
        <v>508.14176560136468</v>
      </c>
      <c r="AD37" s="94">
        <v>125.46581632619066</v>
      </c>
      <c r="AE37" s="94">
        <v>0</v>
      </c>
      <c r="AF37" s="94">
        <v>0</v>
      </c>
      <c r="AG37" s="94">
        <v>382.67594927517405</v>
      </c>
      <c r="AH37" s="94">
        <v>0</v>
      </c>
      <c r="AI37" s="95">
        <f t="shared" si="9"/>
        <v>8210.4374509594145</v>
      </c>
      <c r="AJ37" t="str">
        <f t="shared" si="10"/>
        <v/>
      </c>
    </row>
    <row r="38" spans="1:36" ht="15">
      <c r="A38" s="25" t="s">
        <v>15</v>
      </c>
      <c r="B38" s="46">
        <v>1948.0728132253846</v>
      </c>
      <c r="C38" s="46">
        <v>679.45859972771586</v>
      </c>
      <c r="D38" s="46">
        <v>412.74445610891155</v>
      </c>
      <c r="E38" s="46">
        <v>13.81869467445525</v>
      </c>
      <c r="F38" s="236"/>
      <c r="G38" s="46">
        <v>0</v>
      </c>
      <c r="H38" s="47">
        <v>0</v>
      </c>
      <c r="I38" s="48">
        <f t="shared" si="7"/>
        <v>3054.0945637364675</v>
      </c>
      <c r="J38" s="1"/>
      <c r="K38" s="49" t="s">
        <v>15</v>
      </c>
      <c r="L38" s="50">
        <v>1948.0728132253846</v>
      </c>
      <c r="M38" s="50">
        <v>679.45859972771586</v>
      </c>
      <c r="N38" s="50">
        <v>412.74445610891155</v>
      </c>
      <c r="O38" s="50">
        <v>13.81869467445525</v>
      </c>
      <c r="P38" s="50">
        <v>0</v>
      </c>
      <c r="Q38" s="50">
        <v>0</v>
      </c>
      <c r="R38" s="51">
        <v>0</v>
      </c>
      <c r="S38" s="52">
        <f t="shared" si="8"/>
        <v>3054.0945637364675</v>
      </c>
      <c r="T38" s="1"/>
      <c r="U38" s="96" t="s">
        <v>59</v>
      </c>
      <c r="V38" s="97">
        <v>1918.7399680525718</v>
      </c>
      <c r="W38" s="97">
        <v>11.70990709285455</v>
      </c>
      <c r="X38" s="97">
        <v>0</v>
      </c>
      <c r="Y38" s="97">
        <v>679.45859972771586</v>
      </c>
      <c r="Z38" s="97">
        <v>340.26378254386748</v>
      </c>
      <c r="AA38" s="97">
        <v>4.3430184425204574</v>
      </c>
      <c r="AB38" s="97">
        <v>0</v>
      </c>
      <c r="AC38" s="98">
        <v>99.579287876936775</v>
      </c>
      <c r="AD38" s="97">
        <v>17.622938079957972</v>
      </c>
      <c r="AE38" s="97">
        <v>0</v>
      </c>
      <c r="AF38" s="97">
        <v>0</v>
      </c>
      <c r="AG38" s="97">
        <v>72.480673565044</v>
      </c>
      <c r="AH38" s="97">
        <v>9.4756762319347896</v>
      </c>
      <c r="AI38" s="99">
        <f t="shared" si="9"/>
        <v>3054.0945637364666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44.216523502842819</v>
      </c>
      <c r="E39" s="43">
        <v>13533.142021101728</v>
      </c>
      <c r="F39" s="236"/>
      <c r="G39" s="43">
        <v>0</v>
      </c>
      <c r="H39" s="53">
        <v>0</v>
      </c>
      <c r="I39" s="41">
        <f t="shared" si="7"/>
        <v>13577.358544604571</v>
      </c>
      <c r="J39" s="1"/>
      <c r="K39" s="54" t="s">
        <v>60</v>
      </c>
      <c r="L39" s="43">
        <v>0</v>
      </c>
      <c r="M39" s="43">
        <v>0</v>
      </c>
      <c r="N39" s="43">
        <v>44.216523502842819</v>
      </c>
      <c r="O39" s="43">
        <v>13533.142021101728</v>
      </c>
      <c r="P39" s="43">
        <v>25295.018096678596</v>
      </c>
      <c r="Q39" s="43">
        <v>0</v>
      </c>
      <c r="R39" s="44">
        <v>0</v>
      </c>
      <c r="S39" s="45">
        <f t="shared" si="8"/>
        <v>38872.376641283168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13507.508337012096</v>
      </c>
      <c r="AB39" s="92">
        <v>25295.018096678596</v>
      </c>
      <c r="AC39" s="93">
        <v>69.850207592477531</v>
      </c>
      <c r="AD39" s="92">
        <v>0</v>
      </c>
      <c r="AE39" s="92">
        <v>25.633684089634716</v>
      </c>
      <c r="AF39" s="92">
        <v>0</v>
      </c>
      <c r="AG39" s="92">
        <v>44.216523502842819</v>
      </c>
      <c r="AH39" s="92">
        <v>0</v>
      </c>
      <c r="AI39" s="95">
        <f t="shared" si="9"/>
        <v>38872.376641283168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0.82988960875143369</v>
      </c>
      <c r="D40" s="46">
        <v>0</v>
      </c>
      <c r="E40" s="46">
        <v>195.21933044954932</v>
      </c>
      <c r="F40" s="236"/>
      <c r="G40" s="46">
        <v>0</v>
      </c>
      <c r="H40" s="47">
        <v>0</v>
      </c>
      <c r="I40" s="48">
        <f t="shared" si="7"/>
        <v>196.04922005830076</v>
      </c>
      <c r="J40" s="1"/>
      <c r="K40" s="49" t="s">
        <v>12</v>
      </c>
      <c r="L40" s="50">
        <v>0</v>
      </c>
      <c r="M40" s="50">
        <v>0.82988960875143369</v>
      </c>
      <c r="N40" s="50">
        <v>0</v>
      </c>
      <c r="O40" s="50">
        <v>195.21933044954932</v>
      </c>
      <c r="P40" s="50">
        <v>1305.2870994705424</v>
      </c>
      <c r="Q40" s="50">
        <v>0</v>
      </c>
      <c r="R40" s="51">
        <v>0</v>
      </c>
      <c r="S40" s="52">
        <f t="shared" si="8"/>
        <v>1501.3363195288432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0.82988960875143369</v>
      </c>
      <c r="Z40" s="97">
        <v>0</v>
      </c>
      <c r="AA40" s="97">
        <v>195.21933044954932</v>
      </c>
      <c r="AB40" s="97">
        <v>1305.2870994705424</v>
      </c>
      <c r="AC40" s="98">
        <v>0</v>
      </c>
      <c r="AD40" s="97">
        <v>0</v>
      </c>
      <c r="AE40" s="97">
        <v>0</v>
      </c>
      <c r="AF40" s="97">
        <v>0</v>
      </c>
      <c r="AG40" s="97">
        <v>0</v>
      </c>
      <c r="AH40" s="97">
        <v>0</v>
      </c>
      <c r="AI40" s="99">
        <f t="shared" si="9"/>
        <v>1501.3363195288432</v>
      </c>
      <c r="AJ40" t="str">
        <f t="shared" si="10"/>
        <v/>
      </c>
    </row>
    <row r="41" spans="1:36" ht="15">
      <c r="A41" s="26" t="s">
        <v>61</v>
      </c>
      <c r="B41" s="43">
        <v>1.4789999999999976</v>
      </c>
      <c r="C41" s="43">
        <v>0</v>
      </c>
      <c r="D41" s="43">
        <v>6.6119999999999886</v>
      </c>
      <c r="E41" s="43">
        <v>0.17399999999999974</v>
      </c>
      <c r="F41" s="236"/>
      <c r="G41" s="43">
        <v>0</v>
      </c>
      <c r="H41" s="53">
        <v>0</v>
      </c>
      <c r="I41" s="41">
        <f t="shared" si="7"/>
        <v>8.2649999999999864</v>
      </c>
      <c r="J41" s="1"/>
      <c r="K41" s="54" t="s">
        <v>61</v>
      </c>
      <c r="L41" s="43">
        <v>1.4789999999999976</v>
      </c>
      <c r="M41" s="43">
        <v>0</v>
      </c>
      <c r="N41" s="43">
        <v>6.6119999999999886</v>
      </c>
      <c r="O41" s="43">
        <v>0.17399999999999974</v>
      </c>
      <c r="P41" s="43">
        <v>0</v>
      </c>
      <c r="Q41" s="43">
        <v>0</v>
      </c>
      <c r="R41" s="44">
        <v>0</v>
      </c>
      <c r="S41" s="45">
        <f t="shared" si="8"/>
        <v>8.2649999999999864</v>
      </c>
      <c r="T41" s="1"/>
      <c r="U41" s="100" t="s">
        <v>61</v>
      </c>
      <c r="V41" s="92">
        <v>0</v>
      </c>
      <c r="W41" s="92">
        <v>0</v>
      </c>
      <c r="X41" s="92">
        <v>0</v>
      </c>
      <c r="Y41" s="92">
        <v>0</v>
      </c>
      <c r="Z41" s="92">
        <v>6.6119999999999886</v>
      </c>
      <c r="AA41" s="92">
        <v>0</v>
      </c>
      <c r="AB41" s="92">
        <v>0</v>
      </c>
      <c r="AC41" s="93">
        <v>1.6529999999999974</v>
      </c>
      <c r="AD41" s="92">
        <v>1.4789999999999976</v>
      </c>
      <c r="AE41" s="92">
        <v>0</v>
      </c>
      <c r="AF41" s="92">
        <v>0</v>
      </c>
      <c r="AG41" s="92">
        <v>0</v>
      </c>
      <c r="AH41" s="92">
        <v>0.17399999999999974</v>
      </c>
      <c r="AI41" s="95">
        <f t="shared" si="9"/>
        <v>8.2649999999999864</v>
      </c>
      <c r="AJ41" t="str">
        <f t="shared" si="10"/>
        <v/>
      </c>
    </row>
    <row r="42" spans="1:36" ht="15">
      <c r="A42" s="25" t="s">
        <v>17</v>
      </c>
      <c r="B42" s="46">
        <v>919.40777759397577</v>
      </c>
      <c r="C42" s="46">
        <v>83.983845578989673</v>
      </c>
      <c r="D42" s="46">
        <v>554.41610083067565</v>
      </c>
      <c r="E42" s="46">
        <v>349.37692509348881</v>
      </c>
      <c r="F42" s="236"/>
      <c r="G42" s="46">
        <v>0</v>
      </c>
      <c r="H42" s="47">
        <v>0</v>
      </c>
      <c r="I42" s="48">
        <f t="shared" si="7"/>
        <v>1907.1846490971297</v>
      </c>
      <c r="J42" s="1"/>
      <c r="K42" s="49" t="s">
        <v>17</v>
      </c>
      <c r="L42" s="50">
        <v>919.40777759397577</v>
      </c>
      <c r="M42" s="50">
        <v>83.983845578989673</v>
      </c>
      <c r="N42" s="50">
        <v>554.41610083067565</v>
      </c>
      <c r="O42" s="50">
        <v>349.37692509348881</v>
      </c>
      <c r="P42" s="50">
        <v>114.05644005236827</v>
      </c>
      <c r="Q42" s="50">
        <v>0</v>
      </c>
      <c r="R42" s="51">
        <v>0</v>
      </c>
      <c r="S42" s="52">
        <f t="shared" si="8"/>
        <v>2021.2410891494981</v>
      </c>
      <c r="T42" s="1"/>
      <c r="U42" s="96" t="s">
        <v>17</v>
      </c>
      <c r="V42" s="97">
        <v>870.84484117092779</v>
      </c>
      <c r="W42" s="97">
        <v>19.74450575905945</v>
      </c>
      <c r="X42" s="97">
        <v>0</v>
      </c>
      <c r="Y42" s="97">
        <v>83.983845578989673</v>
      </c>
      <c r="Z42" s="97">
        <v>446.18255632009328</v>
      </c>
      <c r="AA42" s="97">
        <v>190.7166053812322</v>
      </c>
      <c r="AB42" s="97">
        <v>114.05644005236827</v>
      </c>
      <c r="AC42" s="98">
        <v>295.71229488682758</v>
      </c>
      <c r="AD42" s="97">
        <v>28.818430663988693</v>
      </c>
      <c r="AE42" s="97">
        <v>0</v>
      </c>
      <c r="AF42" s="97">
        <v>0</v>
      </c>
      <c r="AG42" s="97">
        <v>108.23354451058223</v>
      </c>
      <c r="AH42" s="97">
        <v>158.66031971225661</v>
      </c>
      <c r="AI42" s="99">
        <f t="shared" si="9"/>
        <v>2021.2410891494983</v>
      </c>
      <c r="AJ42" t="str">
        <f t="shared" si="10"/>
        <v/>
      </c>
    </row>
    <row r="43" spans="1:36" ht="15">
      <c r="A43" s="26" t="s">
        <v>19</v>
      </c>
      <c r="B43" s="43">
        <v>13208.789484119096</v>
      </c>
      <c r="C43" s="43">
        <v>44617.213704014168</v>
      </c>
      <c r="D43" s="43">
        <v>41129.816543207409</v>
      </c>
      <c r="E43" s="43">
        <v>20.225798525119576</v>
      </c>
      <c r="F43" s="236"/>
      <c r="G43" s="43">
        <v>0</v>
      </c>
      <c r="H43" s="53">
        <v>0</v>
      </c>
      <c r="I43" s="41">
        <f t="shared" si="7"/>
        <v>98976.045529865791</v>
      </c>
      <c r="J43" s="1"/>
      <c r="K43" s="54" t="s">
        <v>19</v>
      </c>
      <c r="L43" s="43">
        <v>13208.789484119096</v>
      </c>
      <c r="M43" s="43">
        <v>44617.213704014168</v>
      </c>
      <c r="N43" s="43">
        <v>41129.816543207409</v>
      </c>
      <c r="O43" s="43">
        <v>20.225798525119576</v>
      </c>
      <c r="P43" s="43">
        <v>110.37652100024489</v>
      </c>
      <c r="Q43" s="43">
        <v>0</v>
      </c>
      <c r="R43" s="44">
        <v>0</v>
      </c>
      <c r="S43" s="45">
        <f t="shared" si="8"/>
        <v>99086.422050866036</v>
      </c>
      <c r="T43" s="1"/>
      <c r="U43" s="100" t="s">
        <v>89</v>
      </c>
      <c r="V43" s="92">
        <v>12607.494371680257</v>
      </c>
      <c r="W43" s="92">
        <v>0</v>
      </c>
      <c r="X43" s="92">
        <v>0</v>
      </c>
      <c r="Y43" s="92">
        <v>44617.213704014168</v>
      </c>
      <c r="Z43" s="92">
        <v>36447.843227710851</v>
      </c>
      <c r="AA43" s="92">
        <v>20.225798525119576</v>
      </c>
      <c r="AB43" s="92">
        <v>110.37652100024489</v>
      </c>
      <c r="AC43" s="93">
        <v>5283.2684279353898</v>
      </c>
      <c r="AD43" s="92">
        <v>601.29511243883894</v>
      </c>
      <c r="AE43" s="92">
        <v>0</v>
      </c>
      <c r="AF43" s="92">
        <v>0</v>
      </c>
      <c r="AG43" s="92">
        <v>4681.9733154965515</v>
      </c>
      <c r="AH43" s="92">
        <v>0</v>
      </c>
      <c r="AI43" s="95">
        <f t="shared" si="9"/>
        <v>99086.422050866036</v>
      </c>
      <c r="AJ43" t="str">
        <f t="shared" si="10"/>
        <v/>
      </c>
    </row>
    <row r="44" spans="1:36" ht="15">
      <c r="A44" s="25" t="s">
        <v>27</v>
      </c>
      <c r="B44" s="46">
        <v>10431.796396714039</v>
      </c>
      <c r="C44" s="46">
        <v>362.76450168122886</v>
      </c>
      <c r="D44" s="46">
        <v>10704.71569702239</v>
      </c>
      <c r="E44" s="46">
        <v>57535.691156480461</v>
      </c>
      <c r="F44" s="236"/>
      <c r="G44" s="46">
        <v>7087.3748464951632</v>
      </c>
      <c r="H44" s="47">
        <v>250.82964835315383</v>
      </c>
      <c r="I44" s="48">
        <f t="shared" si="7"/>
        <v>86373.172246746442</v>
      </c>
      <c r="J44" s="1"/>
      <c r="K44" s="49" t="s">
        <v>27</v>
      </c>
      <c r="L44" s="50">
        <v>10431.796396714039</v>
      </c>
      <c r="M44" s="50">
        <v>362.76450168122886</v>
      </c>
      <c r="N44" s="50">
        <v>10704.71569702239</v>
      </c>
      <c r="O44" s="50">
        <v>57535.691156480461</v>
      </c>
      <c r="P44" s="50">
        <v>818.70442073661286</v>
      </c>
      <c r="Q44" s="50">
        <v>7087.3748464951632</v>
      </c>
      <c r="R44" s="51">
        <v>250.82964835315383</v>
      </c>
      <c r="S44" s="52">
        <f t="shared" si="8"/>
        <v>87191.876667483055</v>
      </c>
      <c r="T44" s="1"/>
      <c r="U44" s="96" t="s">
        <v>27</v>
      </c>
      <c r="V44" s="97">
        <v>361.6026580713426</v>
      </c>
      <c r="W44" s="97">
        <v>6366.020885014078</v>
      </c>
      <c r="X44" s="97">
        <v>7087.3748464951632</v>
      </c>
      <c r="Y44" s="97">
        <v>362.76450168122886</v>
      </c>
      <c r="Z44" s="97">
        <v>10410.771063028902</v>
      </c>
      <c r="AA44" s="97">
        <v>52425.220333222773</v>
      </c>
      <c r="AB44" s="97">
        <v>818.70442073661286</v>
      </c>
      <c r="AC44" s="98">
        <v>9359.4179592329456</v>
      </c>
      <c r="AD44" s="97">
        <v>3704.1728536286164</v>
      </c>
      <c r="AE44" s="97">
        <v>5017.3516031814115</v>
      </c>
      <c r="AF44" s="97">
        <v>250.82964835315383</v>
      </c>
      <c r="AG44" s="97">
        <v>293.94463399348535</v>
      </c>
      <c r="AH44" s="97">
        <v>93.119220076277131</v>
      </c>
      <c r="AI44" s="99">
        <f t="shared" si="9"/>
        <v>87191.876667483055</v>
      </c>
      <c r="AJ44" t="str">
        <f t="shared" si="10"/>
        <v/>
      </c>
    </row>
    <row r="45" spans="1:36" ht="15">
      <c r="A45" s="26" t="s">
        <v>26</v>
      </c>
      <c r="B45" s="43">
        <v>6730.9329988231693</v>
      </c>
      <c r="C45" s="43">
        <v>3.8529571439702259</v>
      </c>
      <c r="D45" s="43">
        <v>2893.4613591496341</v>
      </c>
      <c r="E45" s="43">
        <v>0</v>
      </c>
      <c r="F45" s="236"/>
      <c r="G45" s="43">
        <v>0</v>
      </c>
      <c r="H45" s="53">
        <v>0</v>
      </c>
      <c r="I45" s="41">
        <f t="shared" si="7"/>
        <v>9628.2473151167742</v>
      </c>
      <c r="J45" s="1"/>
      <c r="K45" s="54" t="s">
        <v>26</v>
      </c>
      <c r="L45" s="43">
        <v>6730.9329988231693</v>
      </c>
      <c r="M45" s="43">
        <v>3.8529571439702259</v>
      </c>
      <c r="N45" s="43">
        <v>2893.4613591496341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9628.2473151167742</v>
      </c>
      <c r="T45" s="1"/>
      <c r="U45" s="100" t="s">
        <v>26</v>
      </c>
      <c r="V45" s="92">
        <v>4720.5744940504992</v>
      </c>
      <c r="W45" s="92">
        <v>0</v>
      </c>
      <c r="X45" s="92">
        <v>0</v>
      </c>
      <c r="Y45" s="92">
        <v>3.8529571439702259</v>
      </c>
      <c r="Z45" s="92">
        <v>65.209553716392762</v>
      </c>
      <c r="AA45" s="92">
        <v>0</v>
      </c>
      <c r="AB45" s="92">
        <v>0</v>
      </c>
      <c r="AC45" s="93">
        <v>4838.6103102059114</v>
      </c>
      <c r="AD45" s="92">
        <v>2010.3585047726699</v>
      </c>
      <c r="AE45" s="92">
        <v>0</v>
      </c>
      <c r="AF45" s="92">
        <v>0</v>
      </c>
      <c r="AG45" s="92">
        <v>2828.2518054332422</v>
      </c>
      <c r="AH45" s="92">
        <v>0</v>
      </c>
      <c r="AI45" s="95">
        <f t="shared" si="9"/>
        <v>9628.2473151167742</v>
      </c>
      <c r="AJ45" t="str">
        <f t="shared" si="10"/>
        <v/>
      </c>
    </row>
    <row r="46" spans="1:36" ht="15">
      <c r="A46" s="25" t="s">
        <v>23</v>
      </c>
      <c r="B46" s="46">
        <v>287.84965118254047</v>
      </c>
      <c r="C46" s="46">
        <v>754.71336377481896</v>
      </c>
      <c r="D46" s="46">
        <v>194.99129513772573</v>
      </c>
      <c r="E46" s="46">
        <v>0</v>
      </c>
      <c r="F46" s="236"/>
      <c r="G46" s="46">
        <v>0</v>
      </c>
      <c r="H46" s="47">
        <v>0</v>
      </c>
      <c r="I46" s="48">
        <f t="shared" si="7"/>
        <v>1237.5543100950852</v>
      </c>
      <c r="J46" s="1"/>
      <c r="K46" s="49" t="s">
        <v>23</v>
      </c>
      <c r="L46" s="50">
        <v>287.84965118254047</v>
      </c>
      <c r="M46" s="50">
        <v>754.71336377481896</v>
      </c>
      <c r="N46" s="50">
        <v>194.99129513772573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1237.5543100950852</v>
      </c>
      <c r="T46" s="1"/>
      <c r="U46" s="96" t="s">
        <v>62</v>
      </c>
      <c r="V46" s="97">
        <v>273.27263505415999</v>
      </c>
      <c r="W46" s="97">
        <v>0</v>
      </c>
      <c r="X46" s="97">
        <v>0</v>
      </c>
      <c r="Y46" s="97">
        <v>754.71336377481896</v>
      </c>
      <c r="Z46" s="97">
        <v>194.99129513772573</v>
      </c>
      <c r="AA46" s="97">
        <v>0</v>
      </c>
      <c r="AB46" s="97">
        <v>0</v>
      </c>
      <c r="AC46" s="98">
        <v>14.577016128380489</v>
      </c>
      <c r="AD46" s="97">
        <v>14.577016128380489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1237.5543100950854</v>
      </c>
      <c r="AJ46" t="str">
        <f t="shared" si="10"/>
        <v/>
      </c>
    </row>
    <row r="47" spans="1:36" ht="15">
      <c r="A47" s="26" t="s">
        <v>24</v>
      </c>
      <c r="B47" s="43">
        <v>3139.1570191295227</v>
      </c>
      <c r="C47" s="43">
        <v>34632.175771165617</v>
      </c>
      <c r="D47" s="43">
        <v>10443.646289223409</v>
      </c>
      <c r="E47" s="43">
        <v>0</v>
      </c>
      <c r="F47" s="236"/>
      <c r="G47" s="43">
        <v>0</v>
      </c>
      <c r="H47" s="53">
        <v>0</v>
      </c>
      <c r="I47" s="41">
        <f t="shared" si="7"/>
        <v>48214.979079518554</v>
      </c>
      <c r="J47" s="1"/>
      <c r="K47" s="54" t="s">
        <v>24</v>
      </c>
      <c r="L47" s="43">
        <v>3139.1570191295227</v>
      </c>
      <c r="M47" s="43">
        <v>34632.175771165617</v>
      </c>
      <c r="N47" s="43">
        <v>10443.646289223409</v>
      </c>
      <c r="O47" s="43">
        <v>0</v>
      </c>
      <c r="P47" s="43">
        <v>2177.253265196633</v>
      </c>
      <c r="Q47" s="43">
        <v>0</v>
      </c>
      <c r="R47" s="44">
        <v>0</v>
      </c>
      <c r="S47" s="45">
        <f t="shared" si="8"/>
        <v>50392.232344715187</v>
      </c>
      <c r="T47" s="1"/>
      <c r="U47" s="100" t="s">
        <v>24</v>
      </c>
      <c r="V47" s="92">
        <v>3067.3203364760438</v>
      </c>
      <c r="W47" s="92">
        <v>0</v>
      </c>
      <c r="X47" s="92">
        <v>0</v>
      </c>
      <c r="Y47" s="92">
        <v>34632.175771165617</v>
      </c>
      <c r="Z47" s="92">
        <v>7450.6810783941246</v>
      </c>
      <c r="AA47" s="92">
        <v>0</v>
      </c>
      <c r="AB47" s="92">
        <v>2177.253265196633</v>
      </c>
      <c r="AC47" s="93">
        <v>3064.8018934827637</v>
      </c>
      <c r="AD47" s="92">
        <v>71.836682653479073</v>
      </c>
      <c r="AE47" s="92">
        <v>0</v>
      </c>
      <c r="AF47" s="92">
        <v>0</v>
      </c>
      <c r="AG47" s="92">
        <v>2992.9652108292844</v>
      </c>
      <c r="AH47" s="92">
        <v>0</v>
      </c>
      <c r="AI47" s="95">
        <f t="shared" si="9"/>
        <v>50392.232344715179</v>
      </c>
      <c r="AJ47" t="str">
        <f t="shared" si="10"/>
        <v/>
      </c>
    </row>
    <row r="48" spans="1:36" ht="15">
      <c r="A48" s="25" t="s">
        <v>22</v>
      </c>
      <c r="B48" s="46">
        <v>99.486093154501532</v>
      </c>
      <c r="C48" s="46">
        <v>2699.2969548134793</v>
      </c>
      <c r="D48" s="46">
        <v>5271.5544549688329</v>
      </c>
      <c r="E48" s="46">
        <v>0</v>
      </c>
      <c r="F48" s="236"/>
      <c r="G48" s="46">
        <v>0</v>
      </c>
      <c r="H48" s="47">
        <v>0</v>
      </c>
      <c r="I48" s="48">
        <f t="shared" si="7"/>
        <v>8070.3375029368135</v>
      </c>
      <c r="J48" s="1"/>
      <c r="K48" s="49" t="s">
        <v>22</v>
      </c>
      <c r="L48" s="50">
        <v>99.486093154501532</v>
      </c>
      <c r="M48" s="50">
        <v>2699.2969548134793</v>
      </c>
      <c r="N48" s="50">
        <v>5271.5544549688329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8070.3375029368135</v>
      </c>
      <c r="T48" s="1"/>
      <c r="U48" s="96" t="s">
        <v>63</v>
      </c>
      <c r="V48" s="97">
        <v>99.486093154501532</v>
      </c>
      <c r="W48" s="97">
        <v>0</v>
      </c>
      <c r="X48" s="97">
        <v>0</v>
      </c>
      <c r="Y48" s="97">
        <v>2699.2969548134793</v>
      </c>
      <c r="Z48" s="97">
        <v>5271.5544549688329</v>
      </c>
      <c r="AA48" s="97">
        <v>0</v>
      </c>
      <c r="AB48" s="97">
        <v>0</v>
      </c>
      <c r="AC48" s="98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9">
        <f t="shared" si="9"/>
        <v>8070.3375029368135</v>
      </c>
      <c r="AJ48" t="str">
        <f t="shared" si="10"/>
        <v/>
      </c>
    </row>
    <row r="49" spans="1:36" ht="15">
      <c r="A49" s="27" t="s">
        <v>66</v>
      </c>
      <c r="B49" s="43">
        <v>91.400399999999991</v>
      </c>
      <c r="C49" s="43">
        <v>9.0613032709451442</v>
      </c>
      <c r="D49" s="43">
        <v>3957.312721154693</v>
      </c>
      <c r="E49" s="43">
        <v>0</v>
      </c>
      <c r="F49" s="236"/>
      <c r="G49" s="43">
        <v>0</v>
      </c>
      <c r="H49" s="53">
        <v>0</v>
      </c>
      <c r="I49" s="41">
        <f t="shared" si="7"/>
        <v>4057.7744244256382</v>
      </c>
      <c r="J49" s="1"/>
      <c r="K49" s="55" t="s">
        <v>66</v>
      </c>
      <c r="L49" s="43">
        <v>91.400399999999991</v>
      </c>
      <c r="M49" s="43">
        <v>9.0613032709451442</v>
      </c>
      <c r="N49" s="43">
        <v>3957.312721154693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4057.7744244256382</v>
      </c>
      <c r="T49" s="1"/>
      <c r="U49" s="101" t="s">
        <v>64</v>
      </c>
      <c r="V49" s="92">
        <v>91.400399999999991</v>
      </c>
      <c r="W49" s="92">
        <v>0</v>
      </c>
      <c r="X49" s="92">
        <v>0</v>
      </c>
      <c r="Y49" s="92">
        <v>9.0613032709451442</v>
      </c>
      <c r="Z49" s="92">
        <v>3957.312721154693</v>
      </c>
      <c r="AA49" s="92">
        <v>0</v>
      </c>
      <c r="AB49" s="92">
        <v>0</v>
      </c>
      <c r="AC49" s="93">
        <v>0</v>
      </c>
      <c r="AD49" s="94">
        <v>0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4057.7744244256382</v>
      </c>
      <c r="AJ49" t="str">
        <f t="shared" si="10"/>
        <v/>
      </c>
    </row>
    <row r="50" spans="1:36">
      <c r="A50" s="28" t="s">
        <v>25</v>
      </c>
      <c r="B50" s="56">
        <v>91.400399999999991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91.400399999999991</v>
      </c>
      <c r="J50" s="1"/>
      <c r="K50" s="59" t="s">
        <v>25</v>
      </c>
      <c r="L50" s="60">
        <v>91.400399999999991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91.400399999999991</v>
      </c>
      <c r="T50" s="1"/>
      <c r="U50" s="102" t="s">
        <v>68</v>
      </c>
      <c r="V50" s="103">
        <v>91.400399999999991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91.400399999999991</v>
      </c>
      <c r="AJ50" t="str">
        <f>IF(ABS(S50-AI50)&gt;0.2,S50-AI50,"")</f>
        <v/>
      </c>
    </row>
    <row r="51" spans="1:36">
      <c r="A51" s="29" t="s">
        <v>20</v>
      </c>
      <c r="B51" s="63">
        <v>0</v>
      </c>
      <c r="C51" s="63">
        <v>2.9641092477610731</v>
      </c>
      <c r="D51" s="63">
        <v>1294.5055343935828</v>
      </c>
      <c r="E51" s="63">
        <v>0</v>
      </c>
      <c r="F51" s="236"/>
      <c r="G51" s="63">
        <v>0</v>
      </c>
      <c r="H51" s="64">
        <v>0</v>
      </c>
      <c r="I51" s="65">
        <f t="shared" si="7"/>
        <v>1297.469643641344</v>
      </c>
      <c r="J51" s="1"/>
      <c r="K51" s="66" t="s">
        <v>20</v>
      </c>
      <c r="L51" s="63">
        <v>0</v>
      </c>
      <c r="M51" s="63">
        <v>2.7830548955292382</v>
      </c>
      <c r="N51" s="63">
        <v>1294.6865887458146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1297.4696436413437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2.7830548955292382</v>
      </c>
      <c r="Z51" s="107">
        <v>1294.6865887458146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1297.4696436413437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6.0971940231840716</v>
      </c>
      <c r="D52" s="56">
        <v>2662.8071867611102</v>
      </c>
      <c r="E52" s="56">
        <v>0</v>
      </c>
      <c r="F52" s="236"/>
      <c r="G52" s="56">
        <v>0</v>
      </c>
      <c r="H52" s="57">
        <v>0</v>
      </c>
      <c r="I52" s="58">
        <f t="shared" si="7"/>
        <v>2668.9043807842941</v>
      </c>
      <c r="J52" s="1"/>
      <c r="K52" s="59" t="s">
        <v>21</v>
      </c>
      <c r="L52" s="60">
        <v>0</v>
      </c>
      <c r="M52" s="60">
        <v>6.0971940231840716</v>
      </c>
      <c r="N52" s="60">
        <v>2662.8071867611102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2668.9043807842941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6.0971940231840716</v>
      </c>
      <c r="Z52" s="103">
        <v>2662.8071867611102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2668.9043807842941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40403.913799797818</v>
      </c>
      <c r="C54" s="75">
        <f t="shared" ref="C54:H54" si="11">SUM(C33:C49)</f>
        <v>89944.894392258793</v>
      </c>
      <c r="D54" s="75">
        <f t="shared" si="11"/>
        <v>89404.416214528886</v>
      </c>
      <c r="E54" s="75">
        <f t="shared" si="11"/>
        <v>71647.647926324804</v>
      </c>
      <c r="F54" s="75">
        <f t="shared" si="11"/>
        <v>0</v>
      </c>
      <c r="G54" s="75">
        <f t="shared" si="11"/>
        <v>7087.3748464951632</v>
      </c>
      <c r="H54" s="76">
        <f t="shared" si="11"/>
        <v>250.82964835315383</v>
      </c>
      <c r="I54" s="41">
        <f t="shared" si="7"/>
        <v>298739.07682775863</v>
      </c>
      <c r="J54" s="1" t="str">
        <f>+IF(ABS(SUM(I33:I49)-I54)&gt;0.0001,ABS(SUM(I33:I49)-I54),"")</f>
        <v/>
      </c>
      <c r="K54" s="77" t="s">
        <v>28</v>
      </c>
      <c r="L54" s="75">
        <f>SUM(L33:L49)</f>
        <v>40403.913799797818</v>
      </c>
      <c r="M54" s="75">
        <f t="shared" ref="M54:R54" si="12">SUM(M33:M49)</f>
        <v>89944.894392258793</v>
      </c>
      <c r="N54" s="75">
        <f t="shared" si="12"/>
        <v>89404.416214528886</v>
      </c>
      <c r="O54" s="75">
        <f t="shared" si="12"/>
        <v>71647.647926324804</v>
      </c>
      <c r="P54" s="75">
        <f t="shared" si="12"/>
        <v>29820.695843134996</v>
      </c>
      <c r="Q54" s="75">
        <f t="shared" si="12"/>
        <v>7087.3748464951632</v>
      </c>
      <c r="R54" s="76">
        <f t="shared" si="12"/>
        <v>250.82964835315383</v>
      </c>
      <c r="S54" s="78">
        <f t="shared" si="8"/>
        <v>328559.77267089364</v>
      </c>
      <c r="T54" s="1" t="str">
        <f>+IF(ABS(SUM(S33:S49)-S54)&gt;0.0001,ABS(SUM(S33:S49)-S54),"")</f>
        <v/>
      </c>
      <c r="U54" s="110" t="s">
        <v>65</v>
      </c>
      <c r="V54" s="111">
        <f>SUM(V33:V49)</f>
        <v>27430.812147239692</v>
      </c>
      <c r="W54" s="111">
        <f t="shared" ref="W54:AH54" si="13">SUM(W33:W49)</f>
        <v>6397.4752978659917</v>
      </c>
      <c r="X54" s="111">
        <f t="shared" si="13"/>
        <v>7087.3748464951632</v>
      </c>
      <c r="Y54" s="111">
        <f t="shared" si="13"/>
        <v>89944.894392258793</v>
      </c>
      <c r="Z54" s="111">
        <f t="shared" si="13"/>
        <v>77999.116094189842</v>
      </c>
      <c r="AA54" s="111">
        <f t="shared" si="13"/>
        <v>66343.233423033293</v>
      </c>
      <c r="AB54" s="111">
        <f t="shared" si="13"/>
        <v>29820.695843134996</v>
      </c>
      <c r="AC54" s="111">
        <f t="shared" si="13"/>
        <v>23536.170626675819</v>
      </c>
      <c r="AD54" s="112">
        <f t="shared" si="13"/>
        <v>6575.6263546921227</v>
      </c>
      <c r="AE54" s="112">
        <f t="shared" si="13"/>
        <v>5042.9852872710462</v>
      </c>
      <c r="AF54" s="112">
        <f t="shared" si="13"/>
        <v>250.82964835315383</v>
      </c>
      <c r="AG54" s="112">
        <f t="shared" si="13"/>
        <v>11405.300120339029</v>
      </c>
      <c r="AH54" s="112">
        <f t="shared" si="13"/>
        <v>261.42921602046852</v>
      </c>
      <c r="AI54" s="113">
        <f t="shared" si="9"/>
        <v>328559.77267089358</v>
      </c>
      <c r="AJ54" t="str">
        <f t="shared" si="10"/>
        <v/>
      </c>
    </row>
    <row r="55" spans="1:36" ht="15" thickBot="1">
      <c r="A55" s="32" t="s">
        <v>87</v>
      </c>
      <c r="B55" s="114">
        <f>B54/$I54</f>
        <v>0.13524817117612353</v>
      </c>
      <c r="C55" s="114">
        <f t="shared" ref="C55:I55" si="14">C54/$I54</f>
        <v>0.3010817846374933</v>
      </c>
      <c r="D55" s="114">
        <f t="shared" si="14"/>
        <v>0.29927258651226268</v>
      </c>
      <c r="E55" s="114">
        <f t="shared" si="14"/>
        <v>0.23983353194745949</v>
      </c>
      <c r="F55" s="114">
        <f t="shared" si="14"/>
        <v>0</v>
      </c>
      <c r="G55" s="114">
        <f t="shared" si="14"/>
        <v>2.3724297878116123E-2</v>
      </c>
      <c r="H55" s="115">
        <f t="shared" si="14"/>
        <v>8.396278485448105E-4</v>
      </c>
      <c r="I55" s="116">
        <f t="shared" si="14"/>
        <v>1</v>
      </c>
      <c r="K55" s="81" t="s">
        <v>87</v>
      </c>
      <c r="L55" s="82">
        <f>L54/$S54</f>
        <v>0.12297279569970042</v>
      </c>
      <c r="M55" s="82">
        <f t="shared" ref="M55:S55" si="15">M54/$S54</f>
        <v>0.27375504207678314</v>
      </c>
      <c r="N55" s="82">
        <f t="shared" si="15"/>
        <v>0.27211005013715428</v>
      </c>
      <c r="O55" s="82">
        <f t="shared" si="15"/>
        <v>0.21806579467685366</v>
      </c>
      <c r="P55" s="82">
        <f t="shared" si="15"/>
        <v>9.07618592523355E-2</v>
      </c>
      <c r="Q55" s="82">
        <f t="shared" si="15"/>
        <v>2.1571036493242064E-2</v>
      </c>
      <c r="R55" s="83">
        <f t="shared" si="15"/>
        <v>7.6342166393084511E-4</v>
      </c>
      <c r="S55" s="84">
        <f t="shared" si="15"/>
        <v>1</v>
      </c>
      <c r="U55" s="117" t="s">
        <v>87</v>
      </c>
      <c r="V55" s="118">
        <f>V54/$I54</f>
        <v>9.1821975345579704E-2</v>
      </c>
      <c r="W55" s="118">
        <f t="shared" ref="W55:AC55" si="16">W54/$I54</f>
        <v>2.1414926248682652E-2</v>
      </c>
      <c r="X55" s="118">
        <f t="shared" si="16"/>
        <v>2.3724297878116123E-2</v>
      </c>
      <c r="Y55" s="118">
        <f t="shared" si="16"/>
        <v>0.3010817846374933</v>
      </c>
      <c r="Z55" s="118">
        <f t="shared" si="16"/>
        <v>0.26109445380378243</v>
      </c>
      <c r="AA55" s="118">
        <f t="shared" si="16"/>
        <v>0.22207752038172171</v>
      </c>
      <c r="AB55" s="118">
        <f t="shared" si="16"/>
        <v>9.9821878542954906E-2</v>
      </c>
      <c r="AC55" s="118">
        <f t="shared" si="16"/>
        <v>7.8785041704623943E-2</v>
      </c>
      <c r="AD55" s="118">
        <f t="shared" ref="AD55:AH55" si="17">AD54/$AI54</f>
        <v>2.001348583010705E-2</v>
      </c>
      <c r="AE55" s="118">
        <f t="shared" si="17"/>
        <v>1.5348760580993041E-2</v>
      </c>
      <c r="AF55" s="118">
        <f t="shared" si="17"/>
        <v>7.6342166393084522E-4</v>
      </c>
      <c r="AG55" s="118">
        <f t="shared" si="17"/>
        <v>3.4713014401076131E-2</v>
      </c>
      <c r="AH55" s="118">
        <f t="shared" si="17"/>
        <v>7.9568236213242293E-4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6.3528563573826951</v>
      </c>
      <c r="G59" s="242"/>
      <c r="H59" s="244"/>
      <c r="I59" s="41">
        <f>+F59</f>
        <v>6.3528563573826951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8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213478.0044080301</v>
      </c>
      <c r="G65" s="245"/>
      <c r="H65" s="247"/>
      <c r="I65" s="41">
        <f t="shared" si="18"/>
        <v>213478.0044080301</v>
      </c>
      <c r="J65" s="1"/>
      <c r="K65" s="54" t="s">
        <v>60</v>
      </c>
      <c r="L65" s="245"/>
      <c r="M65" s="246"/>
      <c r="N65" s="246"/>
      <c r="O65" s="247"/>
      <c r="P65" s="43">
        <v>35036.979470674174</v>
      </c>
      <c r="Q65" s="245"/>
      <c r="R65" s="252"/>
      <c r="S65" s="45">
        <v>35036.979470674174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74545.675860263989</v>
      </c>
      <c r="G66" s="245"/>
      <c r="H66" s="247"/>
      <c r="I66" s="48">
        <f t="shared" si="18"/>
        <v>74545.675860263989</v>
      </c>
      <c r="J66" s="1"/>
      <c r="K66" s="49" t="s">
        <v>12</v>
      </c>
      <c r="L66" s="245"/>
      <c r="M66" s="246"/>
      <c r="N66" s="246"/>
      <c r="O66" s="247"/>
      <c r="P66" s="50">
        <v>23580.258490072531</v>
      </c>
      <c r="Q66" s="245"/>
      <c r="R66" s="252"/>
      <c r="S66" s="52">
        <v>23580.258490072531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27390.055285760001</v>
      </c>
      <c r="G67" s="245"/>
      <c r="H67" s="247"/>
      <c r="I67" s="41">
        <f t="shared" si="18"/>
        <v>27390.055285760001</v>
      </c>
      <c r="J67" s="1"/>
      <c r="K67" s="54" t="s">
        <v>61</v>
      </c>
      <c r="L67" s="245"/>
      <c r="M67" s="246"/>
      <c r="N67" s="246"/>
      <c r="O67" s="247"/>
      <c r="P67" s="43">
        <v>3.8269387658829146E-13</v>
      </c>
      <c r="Q67" s="245"/>
      <c r="R67" s="252"/>
      <c r="S67" s="45">
        <v>3.8269387658829146E-13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942.78597339556848</v>
      </c>
      <c r="G68" s="245"/>
      <c r="H68" s="247"/>
      <c r="I68" s="48">
        <f t="shared" si="18"/>
        <v>942.78597339556848</v>
      </c>
      <c r="J68" s="1"/>
      <c r="K68" s="49" t="s">
        <v>17</v>
      </c>
      <c r="L68" s="245"/>
      <c r="M68" s="246"/>
      <c r="N68" s="246"/>
      <c r="O68" s="247"/>
      <c r="P68" s="50">
        <v>827.90705964519987</v>
      </c>
      <c r="Q68" s="245"/>
      <c r="R68" s="252"/>
      <c r="S68" s="52">
        <v>827.90705964519987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8194.0914785058885</v>
      </c>
      <c r="G69" s="245"/>
      <c r="H69" s="247"/>
      <c r="I69" s="41">
        <f t="shared" si="18"/>
        <v>8194.0914785058885</v>
      </c>
      <c r="J69" s="1"/>
      <c r="K69" s="54" t="s">
        <v>19</v>
      </c>
      <c r="L69" s="245"/>
      <c r="M69" s="246"/>
      <c r="N69" s="246"/>
      <c r="O69" s="247"/>
      <c r="P69" s="43">
        <v>218.73782277829596</v>
      </c>
      <c r="Q69" s="245"/>
      <c r="R69" s="252"/>
      <c r="S69" s="45">
        <v>218.73782277829596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11862.263166296096</v>
      </c>
      <c r="G70" s="245"/>
      <c r="H70" s="247"/>
      <c r="I70" s="48">
        <f t="shared" si="18"/>
        <v>11862.263166296096</v>
      </c>
      <c r="J70" s="1"/>
      <c r="K70" s="49" t="s">
        <v>27</v>
      </c>
      <c r="L70" s="245"/>
      <c r="M70" s="246"/>
      <c r="N70" s="246"/>
      <c r="O70" s="247"/>
      <c r="P70" s="50">
        <v>2.6962529431351356E-12</v>
      </c>
      <c r="Q70" s="245"/>
      <c r="R70" s="252"/>
      <c r="S70" s="52">
        <v>2.6962529431351356E-12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1.6040502259784262E-12</v>
      </c>
      <c r="Q71" s="245"/>
      <c r="R71" s="252"/>
      <c r="S71" s="45">
        <v>1.6040502259784262E-12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0.31051292250000001</v>
      </c>
      <c r="G72" s="245"/>
      <c r="H72" s="247"/>
      <c r="I72" s="48">
        <f t="shared" si="18"/>
        <v>0.31051292250000001</v>
      </c>
      <c r="J72" s="1"/>
      <c r="K72" s="49" t="s">
        <v>23</v>
      </c>
      <c r="L72" s="245"/>
      <c r="M72" s="246"/>
      <c r="N72" s="246"/>
      <c r="O72" s="247"/>
      <c r="P72" s="50">
        <v>-3.1216695894897839E-12</v>
      </c>
      <c r="Q72" s="245"/>
      <c r="R72" s="252"/>
      <c r="S72" s="52">
        <v>-3.1216695894897839E-12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21399.402603582024</v>
      </c>
      <c r="G73" s="245"/>
      <c r="H73" s="247"/>
      <c r="I73" s="41">
        <f t="shared" si="18"/>
        <v>21399.402603582024</v>
      </c>
      <c r="J73" s="1"/>
      <c r="K73" s="54" t="s">
        <v>24</v>
      </c>
      <c r="L73" s="245"/>
      <c r="M73" s="246"/>
      <c r="N73" s="246"/>
      <c r="O73" s="247"/>
      <c r="P73" s="43">
        <v>7449.0831513991125</v>
      </c>
      <c r="Q73" s="245"/>
      <c r="R73" s="252"/>
      <c r="S73" s="45">
        <v>7449.0831513991125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357818.94214511354</v>
      </c>
      <c r="G80" s="75">
        <f t="shared" si="19"/>
        <v>0</v>
      </c>
      <c r="H80" s="76">
        <f t="shared" si="19"/>
        <v>0</v>
      </c>
      <c r="I80" s="41">
        <f t="shared" ref="I80" si="20">SUM(B80:H80)</f>
        <v>357818.94214511354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67112.965994569313</v>
      </c>
      <c r="Q80" s="75">
        <f t="shared" si="21"/>
        <v>0</v>
      </c>
      <c r="R80" s="76">
        <f t="shared" si="21"/>
        <v>0</v>
      </c>
      <c r="S80" s="78">
        <f t="shared" ref="S80" si="22">SUM(L80:R80)</f>
        <v>67112.965994569313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587.29580472911982</v>
      </c>
      <c r="C85" s="39">
        <v>0</v>
      </c>
      <c r="D85" s="39">
        <v>55.920933662373969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643.21673839149378</v>
      </c>
      <c r="J85" s="1"/>
      <c r="K85" s="88" t="s">
        <v>7</v>
      </c>
      <c r="L85" s="39">
        <v>587.29580472911982</v>
      </c>
      <c r="M85" s="39">
        <v>0</v>
      </c>
      <c r="N85" s="39">
        <v>55.920933662373969</v>
      </c>
      <c r="O85" s="39">
        <v>0</v>
      </c>
      <c r="P85" s="39">
        <v>6.3528563573826951</v>
      </c>
      <c r="Q85" s="39">
        <v>0</v>
      </c>
      <c r="R85" s="89">
        <v>0</v>
      </c>
      <c r="S85" s="90">
        <f>SUM(L85:R85)</f>
        <v>649.56959474887651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533.28709576899587</v>
      </c>
      <c r="C86" s="46">
        <v>0</v>
      </c>
      <c r="D86" s="46">
        <v>57.489106770315466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590.77620253931138</v>
      </c>
      <c r="J86" s="1"/>
      <c r="K86" s="49" t="s">
        <v>8</v>
      </c>
      <c r="L86" s="50">
        <v>533.28709576899587</v>
      </c>
      <c r="M86" s="50">
        <v>0</v>
      </c>
      <c r="N86" s="50">
        <v>57.489106770315466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6">SUM(L86:R86)</f>
        <v>590.77620253931138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1240.2444967779986</v>
      </c>
      <c r="C87" s="43">
        <v>0</v>
      </c>
      <c r="D87" s="43">
        <v>104.23626557543402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1344.4807623534327</v>
      </c>
      <c r="J87" s="1"/>
      <c r="K87" s="54" t="s">
        <v>10</v>
      </c>
      <c r="L87" s="43">
        <v>1240.2444967779986</v>
      </c>
      <c r="M87" s="43">
        <v>0</v>
      </c>
      <c r="N87" s="43">
        <v>104.23626557543402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1344.4807623534327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3393.8527293756197</v>
      </c>
      <c r="C89" s="43">
        <v>188.41198336138373</v>
      </c>
      <c r="D89" s="43">
        <v>271.06756985789161</v>
      </c>
      <c r="E89" s="43">
        <v>89.78243273742163</v>
      </c>
      <c r="F89" s="43">
        <v>0</v>
      </c>
      <c r="G89" s="43">
        <v>0</v>
      </c>
      <c r="H89" s="53">
        <v>0</v>
      </c>
      <c r="I89" s="41">
        <f t="shared" si="25"/>
        <v>3943.1147153323163</v>
      </c>
      <c r="J89" s="1"/>
      <c r="K89" s="54" t="s">
        <v>16</v>
      </c>
      <c r="L89" s="43">
        <v>3393.8527293756197</v>
      </c>
      <c r="M89" s="43">
        <v>188.41198336138373</v>
      </c>
      <c r="N89" s="43">
        <v>271.06756985789161</v>
      </c>
      <c r="O89" s="43">
        <v>89.78243273742163</v>
      </c>
      <c r="P89" s="43">
        <v>0</v>
      </c>
      <c r="Q89" s="43">
        <v>0</v>
      </c>
      <c r="R89" s="44">
        <v>0</v>
      </c>
      <c r="S89" s="45">
        <f t="shared" si="26"/>
        <v>3943.1147153323163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54336.307893189958</v>
      </c>
      <c r="C90" s="46">
        <v>190.04082369438979</v>
      </c>
      <c r="D90" s="46">
        <v>5926.0173031656632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60452.366020050016</v>
      </c>
      <c r="J90" s="1"/>
      <c r="K90" s="49" t="s">
        <v>15</v>
      </c>
      <c r="L90" s="50">
        <v>54336.307893189958</v>
      </c>
      <c r="M90" s="50">
        <v>190.04082369438979</v>
      </c>
      <c r="N90" s="50">
        <v>5926.0173031656632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60452.366020050016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4.7090528835342402</v>
      </c>
      <c r="D91" s="43">
        <v>2.8534079148309464</v>
      </c>
      <c r="E91" s="43">
        <v>1559.6279992776438</v>
      </c>
      <c r="F91" s="43">
        <v>9026.3509651573568</v>
      </c>
      <c r="G91" s="43">
        <v>0</v>
      </c>
      <c r="H91" s="53">
        <v>0</v>
      </c>
      <c r="I91" s="41">
        <f t="shared" si="25"/>
        <v>10593.541425233365</v>
      </c>
      <c r="J91" s="1"/>
      <c r="K91" s="54" t="s">
        <v>60</v>
      </c>
      <c r="L91" s="43">
        <v>0</v>
      </c>
      <c r="M91" s="43">
        <v>4.7090528835342402</v>
      </c>
      <c r="N91" s="43">
        <v>2.8534079148309464</v>
      </c>
      <c r="O91" s="43">
        <v>1559.6279992776438</v>
      </c>
      <c r="P91" s="43">
        <v>162172.35780583465</v>
      </c>
      <c r="Q91" s="43">
        <v>0</v>
      </c>
      <c r="R91" s="44">
        <v>0</v>
      </c>
      <c r="S91" s="45">
        <f t="shared" si="26"/>
        <v>163739.54826591065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0.87506202818299617</v>
      </c>
      <c r="E92" s="46">
        <v>211.32839724878252</v>
      </c>
      <c r="F92" s="46">
        <v>0</v>
      </c>
      <c r="G92" s="46">
        <v>0</v>
      </c>
      <c r="H92" s="47">
        <v>0</v>
      </c>
      <c r="I92" s="48">
        <f t="shared" si="25"/>
        <v>212.20345927696553</v>
      </c>
      <c r="J92" s="1"/>
      <c r="K92" s="49" t="s">
        <v>12</v>
      </c>
      <c r="L92" s="50">
        <v>0</v>
      </c>
      <c r="M92" s="50">
        <v>0</v>
      </c>
      <c r="N92" s="50">
        <v>0.87506202818299617</v>
      </c>
      <c r="O92" s="50">
        <v>211.32839724878252</v>
      </c>
      <c r="P92" s="50">
        <v>49660.130270720932</v>
      </c>
      <c r="Q92" s="50">
        <v>0</v>
      </c>
      <c r="R92" s="51">
        <v>0</v>
      </c>
      <c r="S92" s="52">
        <f t="shared" si="26"/>
        <v>49872.333729997896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27390.055285760001</v>
      </c>
      <c r="Q93" s="43">
        <v>0</v>
      </c>
      <c r="R93" s="44">
        <v>0</v>
      </c>
      <c r="S93" s="45">
        <f t="shared" si="26"/>
        <v>27390.055285760001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3181.1531090338467</v>
      </c>
      <c r="C94" s="46">
        <v>10.080752872686372</v>
      </c>
      <c r="D94" s="46">
        <v>494.81852339809029</v>
      </c>
      <c r="E94" s="46">
        <v>36.374606202678343</v>
      </c>
      <c r="F94" s="46">
        <v>0</v>
      </c>
      <c r="G94" s="46">
        <v>0</v>
      </c>
      <c r="H94" s="47">
        <v>0</v>
      </c>
      <c r="I94" s="48">
        <f t="shared" si="25"/>
        <v>3722.4269915073019</v>
      </c>
      <c r="J94" s="1"/>
      <c r="K94" s="49" t="s">
        <v>17</v>
      </c>
      <c r="L94" s="50">
        <v>3181.1531090338467</v>
      </c>
      <c r="M94" s="50">
        <v>10.080752872686372</v>
      </c>
      <c r="N94" s="50">
        <v>494.81852339809029</v>
      </c>
      <c r="O94" s="50">
        <v>36.374606202678343</v>
      </c>
      <c r="P94" s="50">
        <v>0.82247369800000003</v>
      </c>
      <c r="Q94" s="50">
        <v>0</v>
      </c>
      <c r="R94" s="51">
        <v>0</v>
      </c>
      <c r="S94" s="52">
        <f t="shared" si="26"/>
        <v>3723.2494652053019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66043.428236297128</v>
      </c>
      <c r="C95" s="43">
        <v>2067.9833532853459</v>
      </c>
      <c r="D95" s="43">
        <v>8611.4862113707186</v>
      </c>
      <c r="E95" s="43">
        <v>317.5830029222605</v>
      </c>
      <c r="F95" s="43">
        <v>0</v>
      </c>
      <c r="G95" s="43">
        <v>0</v>
      </c>
      <c r="H95" s="53">
        <v>0</v>
      </c>
      <c r="I95" s="41">
        <f t="shared" si="25"/>
        <v>77040.480803875456</v>
      </c>
      <c r="J95" s="1"/>
      <c r="K95" s="54" t="s">
        <v>19</v>
      </c>
      <c r="L95" s="43">
        <v>66043.428236297128</v>
      </c>
      <c r="M95" s="43">
        <v>2067.9833532853459</v>
      </c>
      <c r="N95" s="43">
        <v>8611.4862113707186</v>
      </c>
      <c r="O95" s="43">
        <v>317.5830029222605</v>
      </c>
      <c r="P95" s="43">
        <v>7864.97713472736</v>
      </c>
      <c r="Q95" s="43">
        <v>0</v>
      </c>
      <c r="R95" s="44">
        <v>0</v>
      </c>
      <c r="S95" s="45">
        <f t="shared" si="26"/>
        <v>84905.45793860282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19791.735784080098</v>
      </c>
      <c r="C96" s="46">
        <v>1.6308439661556084</v>
      </c>
      <c r="D96" s="46">
        <v>34510.605700277236</v>
      </c>
      <c r="E96" s="46">
        <v>28746.53557914928</v>
      </c>
      <c r="F96" s="46">
        <v>0</v>
      </c>
      <c r="G96" s="46">
        <v>24601.80144639605</v>
      </c>
      <c r="H96" s="47">
        <v>13.008632288676946</v>
      </c>
      <c r="I96" s="48">
        <f t="shared" si="25"/>
        <v>107665.3179861575</v>
      </c>
      <c r="J96" s="1"/>
      <c r="K96" s="49" t="s">
        <v>27</v>
      </c>
      <c r="L96" s="50">
        <v>19791.735784080098</v>
      </c>
      <c r="M96" s="50">
        <v>1.6308439661556084</v>
      </c>
      <c r="N96" s="50">
        <v>34510.605700277236</v>
      </c>
      <c r="O96" s="50">
        <v>28746.53557914928</v>
      </c>
      <c r="P96" s="50">
        <v>11043.558745559481</v>
      </c>
      <c r="Q96" s="50">
        <v>24601.80144639605</v>
      </c>
      <c r="R96" s="51">
        <v>13.008632288676946</v>
      </c>
      <c r="S96" s="52">
        <f t="shared" si="26"/>
        <v>118708.87673171698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46668.868751781716</v>
      </c>
      <c r="C97" s="43">
        <v>175.91496295574416</v>
      </c>
      <c r="D97" s="43">
        <v>3677.7971751843047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50522.580889921766</v>
      </c>
      <c r="J97" s="1"/>
      <c r="K97" s="54" t="s">
        <v>26</v>
      </c>
      <c r="L97" s="43">
        <v>46668.868751781716</v>
      </c>
      <c r="M97" s="43">
        <v>175.91496295574416</v>
      </c>
      <c r="N97" s="43">
        <v>3677.7971751843047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50522.580889921766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54591.448733119214</v>
      </c>
      <c r="C98" s="46">
        <v>101.66774715182601</v>
      </c>
      <c r="D98" s="46">
        <v>6979.812441587861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61672.928921858904</v>
      </c>
      <c r="J98" s="1"/>
      <c r="K98" s="49" t="s">
        <v>23</v>
      </c>
      <c r="L98" s="50">
        <v>54591.448733119214</v>
      </c>
      <c r="M98" s="50">
        <v>101.66774715182601</v>
      </c>
      <c r="N98" s="50">
        <v>6979.812441587861</v>
      </c>
      <c r="O98" s="50">
        <v>0</v>
      </c>
      <c r="P98" s="50">
        <v>0.31051292250000001</v>
      </c>
      <c r="Q98" s="50">
        <v>0</v>
      </c>
      <c r="R98" s="51">
        <v>0</v>
      </c>
      <c r="S98" s="52">
        <f t="shared" si="26"/>
        <v>61673.239434781404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11586.614342351191</v>
      </c>
      <c r="C99" s="43">
        <v>0</v>
      </c>
      <c r="D99" s="43">
        <v>2040.2662659993302</v>
      </c>
      <c r="E99" s="43">
        <v>18.518190363610959</v>
      </c>
      <c r="F99" s="43">
        <v>665.13534608222346</v>
      </c>
      <c r="G99" s="43">
        <v>0</v>
      </c>
      <c r="H99" s="53">
        <v>0</v>
      </c>
      <c r="I99" s="41">
        <f t="shared" si="25"/>
        <v>14310.534144796356</v>
      </c>
      <c r="J99" s="1"/>
      <c r="K99" s="54" t="s">
        <v>24</v>
      </c>
      <c r="L99" s="43">
        <v>11586.614342351191</v>
      </c>
      <c r="M99" s="43">
        <v>0</v>
      </c>
      <c r="N99" s="43">
        <v>2040.2662659993302</v>
      </c>
      <c r="O99" s="43">
        <v>18.518190363610959</v>
      </c>
      <c r="P99" s="43">
        <v>12438.201533068501</v>
      </c>
      <c r="Q99" s="43">
        <v>0</v>
      </c>
      <c r="R99" s="44">
        <v>0</v>
      </c>
      <c r="S99" s="45">
        <f t="shared" si="26"/>
        <v>26083.600331782633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52.979738719215838</v>
      </c>
      <c r="C100" s="46">
        <v>0</v>
      </c>
      <c r="D100" s="46">
        <v>0.97886729708946629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53.958606016305303</v>
      </c>
      <c r="J100" s="1"/>
      <c r="K100" s="49" t="s">
        <v>22</v>
      </c>
      <c r="L100" s="50">
        <v>52.979738719215838</v>
      </c>
      <c r="M100" s="50">
        <v>0</v>
      </c>
      <c r="N100" s="50">
        <v>0.97886729708946629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53.958606016305303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7477.1977924422899</v>
      </c>
      <c r="C101" s="43">
        <v>0</v>
      </c>
      <c r="D101" s="43">
        <v>3608.9520631855826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11086.149855627873</v>
      </c>
      <c r="J101" s="1"/>
      <c r="K101" s="55" t="s">
        <v>66</v>
      </c>
      <c r="L101" s="43">
        <v>7477.1977924422899</v>
      </c>
      <c r="M101" s="43">
        <v>0</v>
      </c>
      <c r="N101" s="43">
        <v>3608.9520631855826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11086.149855627873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7472.7977924422903</v>
      </c>
      <c r="C102" s="56">
        <v>0</v>
      </c>
      <c r="D102" s="56">
        <v>3608.9520631855826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11081.749855627873</v>
      </c>
      <c r="J102" s="1"/>
      <c r="K102" s="59" t="s">
        <v>25</v>
      </c>
      <c r="L102" s="60">
        <v>7472.7977924422903</v>
      </c>
      <c r="M102" s="60">
        <v>0</v>
      </c>
      <c r="N102" s="60">
        <v>3608.9520631855826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11081.749855627873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4.4000000000000004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4.4000000000000004</v>
      </c>
      <c r="J105" s="1"/>
      <c r="K105" s="72" t="s">
        <v>11</v>
      </c>
      <c r="L105" s="69">
        <v>4.4000000000000004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4.4000000000000004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269484.41450766637</v>
      </c>
      <c r="C106" s="75">
        <f t="shared" ref="C106:H106" si="27">SUM(C85:C101)</f>
        <v>2740.4395201710659</v>
      </c>
      <c r="D106" s="75">
        <f t="shared" si="27"/>
        <v>66343.176897274912</v>
      </c>
      <c r="E106" s="75">
        <f t="shared" si="27"/>
        <v>30979.750207901678</v>
      </c>
      <c r="F106" s="75">
        <f t="shared" si="27"/>
        <v>9691.4863112395797</v>
      </c>
      <c r="G106" s="75">
        <f t="shared" si="27"/>
        <v>24601.80144639605</v>
      </c>
      <c r="H106" s="76">
        <f t="shared" si="27"/>
        <v>13.008632288676946</v>
      </c>
      <c r="I106" s="41">
        <f t="shared" si="25"/>
        <v>403854.07752293837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269484.41450766637</v>
      </c>
      <c r="M106" s="75">
        <f t="shared" ref="M106:R106" si="28">SUM(M85:M101)</f>
        <v>2740.4395201710659</v>
      </c>
      <c r="N106" s="75">
        <f t="shared" si="28"/>
        <v>66343.176897274912</v>
      </c>
      <c r="O106" s="75">
        <f t="shared" si="28"/>
        <v>30979.750207901678</v>
      </c>
      <c r="P106" s="75">
        <f t="shared" si="28"/>
        <v>270576.76661864878</v>
      </c>
      <c r="Q106" s="75">
        <f t="shared" si="28"/>
        <v>24601.80144639605</v>
      </c>
      <c r="R106" s="76">
        <f t="shared" si="28"/>
        <v>13.008632288676946</v>
      </c>
      <c r="S106" s="78">
        <f t="shared" si="26"/>
        <v>664739.35783034749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0.66728164826405645</v>
      </c>
      <c r="C107" s="114">
        <f t="shared" ref="C107:I107" si="29">C106/$I106</f>
        <v>6.7857171010373479E-3</v>
      </c>
      <c r="D107" s="114">
        <f t="shared" si="29"/>
        <v>0.16427511962784802</v>
      </c>
      <c r="E107" s="114">
        <f t="shared" si="29"/>
        <v>7.6710257323431549E-2</v>
      </c>
      <c r="F107" s="114">
        <f t="shared" si="29"/>
        <v>2.3997495260374375E-2</v>
      </c>
      <c r="G107" s="114">
        <f t="shared" si="29"/>
        <v>6.0917551203871899E-2</v>
      </c>
      <c r="H107" s="115">
        <f t="shared" si="29"/>
        <v>3.2211219380193265E-5</v>
      </c>
      <c r="I107" s="116">
        <f t="shared" si="29"/>
        <v>1</v>
      </c>
      <c r="K107" s="81" t="s">
        <v>87</v>
      </c>
      <c r="L107" s="82">
        <f>L106/$S106</f>
        <v>0.40539861425873819</v>
      </c>
      <c r="M107" s="82">
        <f t="shared" ref="M107:S107" si="30">M106/$S106</f>
        <v>4.122577500323776E-3</v>
      </c>
      <c r="N107" s="82">
        <f t="shared" si="30"/>
        <v>9.980329299864743E-2</v>
      </c>
      <c r="O107" s="82">
        <f t="shared" si="30"/>
        <v>4.660435679484503E-2</v>
      </c>
      <c r="P107" s="82">
        <f t="shared" si="30"/>
        <v>0.40704189308391225</v>
      </c>
      <c r="Q107" s="82">
        <f t="shared" si="30"/>
        <v>3.70096958403279E-2</v>
      </c>
      <c r="R107" s="83">
        <f t="shared" si="30"/>
        <v>1.9569523205510219E-5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5.6752556036858678E-2</v>
      </c>
      <c r="C111" s="39">
        <v>0</v>
      </c>
      <c r="D111" s="39">
        <v>0</v>
      </c>
      <c r="E111" s="39">
        <v>0</v>
      </c>
      <c r="F111" s="235"/>
      <c r="G111" s="39">
        <v>0</v>
      </c>
      <c r="H111" s="40">
        <v>0</v>
      </c>
      <c r="I111" s="41">
        <f>SUM(B111:H111)</f>
        <v>5.6752556036858678E-2</v>
      </c>
      <c r="J111" s="1"/>
      <c r="K111" s="88" t="s">
        <v>7</v>
      </c>
      <c r="L111" s="39">
        <v>5.6752556036858678E-2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5.6752556036858678E-2</v>
      </c>
      <c r="U111" s="91" t="s">
        <v>7</v>
      </c>
      <c r="V111" s="92">
        <v>5.6752556036858678E-2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5.6752556036858678E-2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5834.8492119490784</v>
      </c>
      <c r="E113" s="43">
        <v>0</v>
      </c>
      <c r="F113" s="236"/>
      <c r="G113" s="43">
        <v>0</v>
      </c>
      <c r="H113" s="53">
        <v>0</v>
      </c>
      <c r="I113" s="41">
        <f t="shared" si="31"/>
        <v>5834.8492119490784</v>
      </c>
      <c r="J113" s="1"/>
      <c r="K113" s="54" t="s">
        <v>10</v>
      </c>
      <c r="L113" s="43">
        <v>0</v>
      </c>
      <c r="M113" s="43">
        <v>0</v>
      </c>
      <c r="N113" s="43">
        <v>5834.8492119490784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5834.8492119490784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5834.8492119490784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5834.8492119490784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1.7802452747418287</v>
      </c>
      <c r="C115" s="43">
        <v>0</v>
      </c>
      <c r="D115" s="43">
        <v>267.03679121127425</v>
      </c>
      <c r="E115" s="43">
        <v>0</v>
      </c>
      <c r="F115" s="236"/>
      <c r="G115" s="43">
        <v>0</v>
      </c>
      <c r="H115" s="53">
        <v>0</v>
      </c>
      <c r="I115" s="41">
        <f t="shared" si="31"/>
        <v>268.81703648601609</v>
      </c>
      <c r="J115" s="1"/>
      <c r="K115" s="54" t="s">
        <v>16</v>
      </c>
      <c r="L115" s="43">
        <v>1.7802452747418287</v>
      </c>
      <c r="M115" s="43">
        <v>0</v>
      </c>
      <c r="N115" s="43">
        <v>267.03679121127425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268.81703648601609</v>
      </c>
      <c r="U115" s="100" t="s">
        <v>16</v>
      </c>
      <c r="V115" s="92">
        <v>1.7802452747418287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0</v>
      </c>
      <c r="AC115" s="93">
        <v>267.03679121127425</v>
      </c>
      <c r="AD115" s="94">
        <v>0</v>
      </c>
      <c r="AE115" s="94">
        <v>0</v>
      </c>
      <c r="AF115" s="94">
        <v>0</v>
      </c>
      <c r="AG115" s="94">
        <v>267.03679121127425</v>
      </c>
      <c r="AH115" s="94">
        <v>0</v>
      </c>
      <c r="AI115" s="95">
        <f t="shared" si="33"/>
        <v>268.81703648601609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0</v>
      </c>
      <c r="C116" s="46">
        <v>0</v>
      </c>
      <c r="D116" s="46">
        <v>1.4084654866641175</v>
      </c>
      <c r="E116" s="46">
        <v>0</v>
      </c>
      <c r="F116" s="236"/>
      <c r="G116" s="46">
        <v>0</v>
      </c>
      <c r="H116" s="47">
        <v>0</v>
      </c>
      <c r="I116" s="48">
        <f t="shared" si="31"/>
        <v>1.4084654866641175</v>
      </c>
      <c r="J116" s="1"/>
      <c r="K116" s="49" t="s">
        <v>15</v>
      </c>
      <c r="L116" s="50">
        <v>0</v>
      </c>
      <c r="M116" s="50">
        <v>0</v>
      </c>
      <c r="N116" s="50">
        <v>1.4084654866641175</v>
      </c>
      <c r="O116" s="50">
        <v>0</v>
      </c>
      <c r="P116" s="50">
        <v>0</v>
      </c>
      <c r="Q116" s="50">
        <v>0</v>
      </c>
      <c r="R116" s="51">
        <v>0</v>
      </c>
      <c r="S116" s="52">
        <f t="shared" si="32"/>
        <v>1.4084654866641175</v>
      </c>
      <c r="U116" s="96" t="s">
        <v>59</v>
      </c>
      <c r="V116" s="97">
        <v>0</v>
      </c>
      <c r="W116" s="97">
        <v>0</v>
      </c>
      <c r="X116" s="97">
        <v>0</v>
      </c>
      <c r="Y116" s="97">
        <v>0</v>
      </c>
      <c r="Z116" s="97">
        <v>1.4084654866641175</v>
      </c>
      <c r="AA116" s="97">
        <v>0</v>
      </c>
      <c r="AB116" s="97">
        <v>0</v>
      </c>
      <c r="AC116" s="98">
        <v>0</v>
      </c>
      <c r="AD116" s="97">
        <v>0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1.4084654866641175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7.5409042726896516</v>
      </c>
      <c r="F117" s="236"/>
      <c r="G117" s="43">
        <v>0</v>
      </c>
      <c r="H117" s="53">
        <v>0</v>
      </c>
      <c r="I117" s="41">
        <f t="shared" si="31"/>
        <v>7.5409042726896516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7.5409042726896516</v>
      </c>
      <c r="P117" s="43">
        <v>612.24867486539029</v>
      </c>
      <c r="Q117" s="43">
        <v>0</v>
      </c>
      <c r="R117" s="44">
        <v>0</v>
      </c>
      <c r="S117" s="45">
        <f t="shared" si="32"/>
        <v>619.78957913807994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7.5409042726896516</v>
      </c>
      <c r="AB117" s="92">
        <v>612.24867486539029</v>
      </c>
      <c r="AC117" s="93">
        <v>0</v>
      </c>
      <c r="AD117" s="92">
        <v>0</v>
      </c>
      <c r="AE117" s="92">
        <v>0</v>
      </c>
      <c r="AF117" s="92">
        <v>0</v>
      </c>
      <c r="AG117" s="92">
        <v>0</v>
      </c>
      <c r="AH117" s="92">
        <v>0</v>
      </c>
      <c r="AI117" s="95">
        <f t="shared" si="33"/>
        <v>619.78957913807994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5.7896477027881286</v>
      </c>
      <c r="Q118" s="50">
        <v>0</v>
      </c>
      <c r="R118" s="51">
        <v>0</v>
      </c>
      <c r="S118" s="52">
        <f t="shared" si="32"/>
        <v>5.7896477027881286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5.7896477027881286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5.7896477027881286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1.4789999999999976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1.4789999999999976</v>
      </c>
      <c r="J119" s="1"/>
      <c r="K119" s="54" t="s">
        <v>61</v>
      </c>
      <c r="L119" s="43">
        <v>1.4789999999999976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1.4789999999999976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1.4789999999999976</v>
      </c>
      <c r="AD119" s="92">
        <v>1.4789999999999976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1.4789999999999976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0.34426748304327709</v>
      </c>
      <c r="C120" s="46">
        <v>0</v>
      </c>
      <c r="D120" s="46">
        <v>11.01773251695672</v>
      </c>
      <c r="E120" s="46">
        <v>0</v>
      </c>
      <c r="F120" s="236"/>
      <c r="G120" s="46">
        <v>0</v>
      </c>
      <c r="H120" s="47">
        <v>0</v>
      </c>
      <c r="I120" s="48">
        <f t="shared" si="31"/>
        <v>11.361999999999997</v>
      </c>
      <c r="J120" s="1"/>
      <c r="K120" s="49" t="s">
        <v>17</v>
      </c>
      <c r="L120" s="50">
        <v>0.34426748304327709</v>
      </c>
      <c r="M120" s="50">
        <v>0</v>
      </c>
      <c r="N120" s="50">
        <v>11.01773251695672</v>
      </c>
      <c r="O120" s="50">
        <v>0</v>
      </c>
      <c r="P120" s="50">
        <v>1.5839446568000002</v>
      </c>
      <c r="Q120" s="50">
        <v>0</v>
      </c>
      <c r="R120" s="51">
        <v>0</v>
      </c>
      <c r="S120" s="52">
        <f t="shared" si="32"/>
        <v>12.945944656799997</v>
      </c>
      <c r="U120" s="96" t="s">
        <v>17</v>
      </c>
      <c r="V120" s="97">
        <v>0.34426748304327709</v>
      </c>
      <c r="W120" s="97">
        <v>0</v>
      </c>
      <c r="X120" s="97">
        <v>0</v>
      </c>
      <c r="Y120" s="97">
        <v>0</v>
      </c>
      <c r="Z120" s="97">
        <v>11.01773251695672</v>
      </c>
      <c r="AA120" s="97">
        <v>0</v>
      </c>
      <c r="AB120" s="97">
        <v>1.5839446568000002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12.945944656799997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621.43298359817345</v>
      </c>
      <c r="C121" s="43">
        <v>480.81685499227353</v>
      </c>
      <c r="D121" s="43">
        <v>12311.658764608355</v>
      </c>
      <c r="E121" s="43">
        <v>0</v>
      </c>
      <c r="F121" s="236"/>
      <c r="G121" s="43">
        <v>0</v>
      </c>
      <c r="H121" s="53">
        <v>0</v>
      </c>
      <c r="I121" s="41">
        <f t="shared" si="31"/>
        <v>13413.908603198803</v>
      </c>
      <c r="J121" s="1"/>
      <c r="K121" s="54" t="s">
        <v>19</v>
      </c>
      <c r="L121" s="43">
        <v>621.43298359817345</v>
      </c>
      <c r="M121" s="43">
        <v>480.81685499227353</v>
      </c>
      <c r="N121" s="43">
        <v>12311.658764608355</v>
      </c>
      <c r="O121" s="43">
        <v>0</v>
      </c>
      <c r="P121" s="43">
        <v>0</v>
      </c>
      <c r="Q121" s="43">
        <v>0</v>
      </c>
      <c r="R121" s="44">
        <v>0</v>
      </c>
      <c r="S121" s="45">
        <f t="shared" si="32"/>
        <v>13413.908603198803</v>
      </c>
      <c r="U121" s="100" t="s">
        <v>89</v>
      </c>
      <c r="V121" s="92">
        <v>582.96017751543457</v>
      </c>
      <c r="W121" s="92">
        <v>0</v>
      </c>
      <c r="X121" s="92">
        <v>0</v>
      </c>
      <c r="Y121" s="92">
        <v>480.81685499227353</v>
      </c>
      <c r="Z121" s="92">
        <v>12018.129737030737</v>
      </c>
      <c r="AA121" s="92">
        <v>0</v>
      </c>
      <c r="AB121" s="92">
        <v>0</v>
      </c>
      <c r="AC121" s="93">
        <v>332.00183366035662</v>
      </c>
      <c r="AD121" s="92">
        <v>38.472806082738884</v>
      </c>
      <c r="AE121" s="92">
        <v>0</v>
      </c>
      <c r="AF121" s="92">
        <v>0</v>
      </c>
      <c r="AG121" s="92">
        <v>293.52902757761774</v>
      </c>
      <c r="AH121" s="92">
        <v>0</v>
      </c>
      <c r="AI121" s="95">
        <f t="shared" si="33"/>
        <v>13413.908603198801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221.55039229991453</v>
      </c>
      <c r="C122" s="46">
        <v>3.7499081794473592</v>
      </c>
      <c r="D122" s="46">
        <v>2735.5348677667921</v>
      </c>
      <c r="E122" s="46">
        <v>3927.2924610896371</v>
      </c>
      <c r="F122" s="236"/>
      <c r="G122" s="46">
        <v>316.98638045368347</v>
      </c>
      <c r="H122" s="47">
        <v>9.4220734355199358</v>
      </c>
      <c r="I122" s="48">
        <f t="shared" si="31"/>
        <v>7214.5360832249953</v>
      </c>
      <c r="J122" s="1"/>
      <c r="K122" s="49" t="s">
        <v>27</v>
      </c>
      <c r="L122" s="50">
        <v>221.55039229991453</v>
      </c>
      <c r="M122" s="50">
        <v>3.7499081794473592</v>
      </c>
      <c r="N122" s="50">
        <v>2735.5348677667921</v>
      </c>
      <c r="O122" s="50">
        <v>3927.2924610896371</v>
      </c>
      <c r="P122" s="50">
        <v>33.816023750156127</v>
      </c>
      <c r="Q122" s="50">
        <v>316.98638045368347</v>
      </c>
      <c r="R122" s="51">
        <v>9.4220734355199358</v>
      </c>
      <c r="S122" s="52">
        <f t="shared" si="32"/>
        <v>7248.3521069751514</v>
      </c>
      <c r="U122" s="96" t="s">
        <v>27</v>
      </c>
      <c r="V122" s="97">
        <v>4.622783497043109</v>
      </c>
      <c r="W122" s="97">
        <v>108.38318029946051</v>
      </c>
      <c r="X122" s="97">
        <v>316.98638045368347</v>
      </c>
      <c r="Y122" s="97">
        <v>3.7499081794473592</v>
      </c>
      <c r="Z122" s="97">
        <v>2735.5348677667921</v>
      </c>
      <c r="AA122" s="97">
        <v>3921.2679417622121</v>
      </c>
      <c r="AB122" s="97">
        <v>33.816023750156127</v>
      </c>
      <c r="AC122" s="98">
        <v>123.99102126635553</v>
      </c>
      <c r="AD122" s="97">
        <v>108.54442850341088</v>
      </c>
      <c r="AE122" s="97">
        <v>6.024519327424696</v>
      </c>
      <c r="AF122" s="97">
        <v>9.4220734355199358</v>
      </c>
      <c r="AG122" s="97">
        <v>0</v>
      </c>
      <c r="AH122" s="97">
        <v>0</v>
      </c>
      <c r="AI122" s="99">
        <f t="shared" si="33"/>
        <v>7248.3521069751505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194.31654200000003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194.31654200000003</v>
      </c>
      <c r="J123" s="1"/>
      <c r="K123" s="54" t="s">
        <v>26</v>
      </c>
      <c r="L123" s="43">
        <v>194.31654200000003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194.31654200000003</v>
      </c>
      <c r="U123" s="100" t="s">
        <v>26</v>
      </c>
      <c r="V123" s="92">
        <v>155.90000371194265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38.416538288057403</v>
      </c>
      <c r="AD123" s="92">
        <v>38.416538288057403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194.31654200000006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0</v>
      </c>
      <c r="C125" s="43">
        <v>4.9905683384887798</v>
      </c>
      <c r="D125" s="43">
        <v>0</v>
      </c>
      <c r="E125" s="43">
        <v>0</v>
      </c>
      <c r="F125" s="236"/>
      <c r="G125" s="43">
        <v>0</v>
      </c>
      <c r="H125" s="53">
        <v>0</v>
      </c>
      <c r="I125" s="41">
        <f t="shared" si="31"/>
        <v>4.9905683384887798</v>
      </c>
      <c r="J125" s="1"/>
      <c r="K125" s="54" t="s">
        <v>24</v>
      </c>
      <c r="L125" s="43">
        <v>0</v>
      </c>
      <c r="M125" s="43">
        <v>4.9905683384887798</v>
      </c>
      <c r="N125" s="43">
        <v>0</v>
      </c>
      <c r="O125" s="43">
        <v>0</v>
      </c>
      <c r="P125" s="43">
        <v>34.75435871848309</v>
      </c>
      <c r="Q125" s="43">
        <v>0</v>
      </c>
      <c r="R125" s="44">
        <v>0</v>
      </c>
      <c r="S125" s="45">
        <f t="shared" si="32"/>
        <v>39.744927056971868</v>
      </c>
      <c r="U125" s="100" t="s">
        <v>24</v>
      </c>
      <c r="V125" s="92">
        <v>0</v>
      </c>
      <c r="W125" s="92">
        <v>0</v>
      </c>
      <c r="X125" s="92">
        <v>0</v>
      </c>
      <c r="Y125" s="92">
        <v>4.9905683384887798</v>
      </c>
      <c r="Z125" s="92">
        <v>0</v>
      </c>
      <c r="AA125" s="92">
        <v>0</v>
      </c>
      <c r="AB125" s="92">
        <v>34.75435871848309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39.744927056971868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1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9.0613032709451442</v>
      </c>
      <c r="D127" s="43">
        <v>3957.312721154693</v>
      </c>
      <c r="E127" s="43">
        <v>0</v>
      </c>
      <c r="F127" s="236"/>
      <c r="G127" s="43">
        <v>0</v>
      </c>
      <c r="H127" s="53">
        <v>0</v>
      </c>
      <c r="I127" s="41">
        <f t="shared" si="31"/>
        <v>3966.3740244256383</v>
      </c>
      <c r="J127" s="1"/>
      <c r="K127" s="55" t="s">
        <v>66</v>
      </c>
      <c r="L127" s="43">
        <v>0</v>
      </c>
      <c r="M127" s="43">
        <v>9.0613032709451442</v>
      </c>
      <c r="N127" s="43">
        <v>3957.312721154693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3966.3740244256383</v>
      </c>
      <c r="U127" s="101" t="s">
        <v>64</v>
      </c>
      <c r="V127" s="92">
        <v>0</v>
      </c>
      <c r="W127" s="92">
        <v>0</v>
      </c>
      <c r="X127" s="92">
        <v>0</v>
      </c>
      <c r="Y127" s="92">
        <v>9.0613032709451442</v>
      </c>
      <c r="Z127" s="92">
        <v>3957.312721154693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3966.3740244256383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2.9641092477610731</v>
      </c>
      <c r="D129" s="63">
        <v>1294.5055343935828</v>
      </c>
      <c r="E129" s="63">
        <v>0</v>
      </c>
      <c r="F129" s="236"/>
      <c r="G129" s="63">
        <v>0</v>
      </c>
      <c r="H129" s="64">
        <v>0</v>
      </c>
      <c r="I129" s="65">
        <f t="shared" si="31"/>
        <v>1297.469643641344</v>
      </c>
      <c r="J129" s="1"/>
      <c r="K129" s="66" t="s">
        <v>20</v>
      </c>
      <c r="L129" s="63">
        <v>0</v>
      </c>
      <c r="M129" s="63">
        <v>2.7830548955292382</v>
      </c>
      <c r="N129" s="63">
        <v>1294.6865887458146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1297.4696436413437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2.7830548955292382</v>
      </c>
      <c r="Z129" s="107">
        <v>1294.6865887458146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1297.4696436413437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6.0971940231840716</v>
      </c>
      <c r="D130" s="56">
        <v>2662.8071867611102</v>
      </c>
      <c r="E130" s="56">
        <v>0</v>
      </c>
      <c r="F130" s="236"/>
      <c r="G130" s="56">
        <v>0</v>
      </c>
      <c r="H130" s="57">
        <v>0</v>
      </c>
      <c r="I130" s="58">
        <f t="shared" si="31"/>
        <v>2668.9043807842941</v>
      </c>
      <c r="J130" s="1"/>
      <c r="K130" s="59" t="s">
        <v>21</v>
      </c>
      <c r="L130" s="60">
        <v>0</v>
      </c>
      <c r="M130" s="60">
        <v>6.0971940231840716</v>
      </c>
      <c r="N130" s="60">
        <v>2662.8071867611102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2668.9043807842941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6.0971940231840716</v>
      </c>
      <c r="Z130" s="103">
        <v>2662.8071867611102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2668.9043807842941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1040.9601832119099</v>
      </c>
      <c r="C132" s="75">
        <f t="shared" ref="C132:H132" si="35">SUM(C111:C127)</f>
        <v>498.61863478115481</v>
      </c>
      <c r="D132" s="75">
        <f t="shared" si="35"/>
        <v>25118.818554693815</v>
      </c>
      <c r="E132" s="75">
        <f t="shared" si="35"/>
        <v>3934.8333653623267</v>
      </c>
      <c r="F132" s="75">
        <f t="shared" si="35"/>
        <v>0</v>
      </c>
      <c r="G132" s="75">
        <f t="shared" si="35"/>
        <v>316.98638045368347</v>
      </c>
      <c r="H132" s="76">
        <f t="shared" si="35"/>
        <v>9.4220734355199358</v>
      </c>
      <c r="I132" s="41">
        <f t="shared" si="31"/>
        <v>30919.639191938408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1040.9601832119099</v>
      </c>
      <c r="M132" s="75">
        <f t="shared" ref="M132:R132" si="36">SUM(M111:M127)</f>
        <v>498.61863478115481</v>
      </c>
      <c r="N132" s="75">
        <f t="shared" si="36"/>
        <v>25118.818554693815</v>
      </c>
      <c r="O132" s="75">
        <f t="shared" si="36"/>
        <v>3934.8333653623267</v>
      </c>
      <c r="P132" s="75">
        <f t="shared" si="36"/>
        <v>688.19264969361757</v>
      </c>
      <c r="Q132" s="75">
        <f t="shared" si="36"/>
        <v>316.98638045368347</v>
      </c>
      <c r="R132" s="76">
        <f t="shared" si="36"/>
        <v>9.4220734355199358</v>
      </c>
      <c r="S132" s="78">
        <f t="shared" si="32"/>
        <v>31607.831841632025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745.66423003824229</v>
      </c>
      <c r="W132" s="111">
        <f t="shared" ref="W132:AH132" si="37">SUM(W111:W127)</f>
        <v>108.38318029946051</v>
      </c>
      <c r="X132" s="111">
        <f t="shared" si="37"/>
        <v>316.98638045368347</v>
      </c>
      <c r="Y132" s="111">
        <f t="shared" si="37"/>
        <v>498.61863478115481</v>
      </c>
      <c r="Z132" s="111">
        <f t="shared" si="37"/>
        <v>24558.252735904924</v>
      </c>
      <c r="AA132" s="111">
        <f t="shared" si="37"/>
        <v>3928.8088460349018</v>
      </c>
      <c r="AB132" s="111">
        <f t="shared" si="37"/>
        <v>688.19264969361757</v>
      </c>
      <c r="AC132" s="111">
        <f t="shared" si="37"/>
        <v>762.92518442604387</v>
      </c>
      <c r="AD132" s="112">
        <f t="shared" si="37"/>
        <v>186.91277287420718</v>
      </c>
      <c r="AE132" s="112">
        <f t="shared" si="37"/>
        <v>6.024519327424696</v>
      </c>
      <c r="AF132" s="112">
        <f t="shared" si="37"/>
        <v>9.4220734355199358</v>
      </c>
      <c r="AG132" s="112">
        <f t="shared" si="37"/>
        <v>560.56581878889199</v>
      </c>
      <c r="AH132" s="112">
        <f t="shared" si="37"/>
        <v>0</v>
      </c>
      <c r="AI132" s="113">
        <f t="shared" si="33"/>
        <v>31607.831841632029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3.3666634230431661E-2</v>
      </c>
      <c r="C133" s="114">
        <f t="shared" ref="C133:I133" si="38">C132/$I132</f>
        <v>1.6126275979027539E-2</v>
      </c>
      <c r="D133" s="114">
        <f t="shared" si="38"/>
        <v>0.81239041629059416</v>
      </c>
      <c r="E133" s="114">
        <f t="shared" si="38"/>
        <v>0.12726000264544629</v>
      </c>
      <c r="F133" s="114">
        <f t="shared" si="38"/>
        <v>0</v>
      </c>
      <c r="G133" s="114">
        <f t="shared" si="38"/>
        <v>1.0251943060717554E-2</v>
      </c>
      <c r="H133" s="115">
        <f t="shared" si="38"/>
        <v>3.0472779378281126E-4</v>
      </c>
      <c r="I133" s="116">
        <f t="shared" si="38"/>
        <v>1</v>
      </c>
      <c r="J133"/>
      <c r="K133" s="81" t="s">
        <v>87</v>
      </c>
      <c r="L133" s="82">
        <f>L132/$S132</f>
        <v>3.2933615580706073E-2</v>
      </c>
      <c r="M133" s="82">
        <f t="shared" ref="M133:S133" si="39">M132/$S132</f>
        <v>1.5775160956291945E-2</v>
      </c>
      <c r="N133" s="82">
        <f t="shared" si="39"/>
        <v>0.79470235986287252</v>
      </c>
      <c r="O133" s="82">
        <f t="shared" si="39"/>
        <v>0.12448918942233772</v>
      </c>
      <c r="P133" s="82">
        <f t="shared" si="39"/>
        <v>2.1772852157077398E-2</v>
      </c>
      <c r="Q133" s="82">
        <f t="shared" si="39"/>
        <v>1.0028729020133775E-2</v>
      </c>
      <c r="R133" s="83">
        <f t="shared" si="39"/>
        <v>2.9809300058062575E-4</v>
      </c>
      <c r="S133" s="84">
        <f t="shared" si="39"/>
        <v>1</v>
      </c>
      <c r="U133" s="117" t="s">
        <v>87</v>
      </c>
      <c r="V133" s="118">
        <f>V132/$I132</f>
        <v>2.4116200884797431E-2</v>
      </c>
      <c r="W133" s="118">
        <f t="shared" ref="W133:AC133" si="40">W132/$I132</f>
        <v>3.5053184038356744E-3</v>
      </c>
      <c r="X133" s="118">
        <f t="shared" si="40"/>
        <v>1.0251943060717554E-2</v>
      </c>
      <c r="Y133" s="118">
        <f t="shared" si="40"/>
        <v>1.6126275979027539E-2</v>
      </c>
      <c r="Z133" s="118">
        <f t="shared" si="40"/>
        <v>0.79426065043824734</v>
      </c>
      <c r="AA133" s="118">
        <f t="shared" si="40"/>
        <v>0.12706515822019196</v>
      </c>
      <c r="AB133" s="118">
        <f t="shared" si="40"/>
        <v>2.2257460555136367E-2</v>
      </c>
      <c r="AC133" s="118">
        <f t="shared" si="40"/>
        <v>2.4674453013182614E-2</v>
      </c>
      <c r="AD133" s="118">
        <f t="shared" ref="AD133:AH133" si="41">AD132/$AI132</f>
        <v>5.9134955478982384E-3</v>
      </c>
      <c r="AE133" s="118">
        <f t="shared" si="41"/>
        <v>1.9060210638964308E-4</v>
      </c>
      <c r="AF133" s="118">
        <f t="shared" si="41"/>
        <v>2.980930005806257E-4</v>
      </c>
      <c r="AG133" s="118">
        <f t="shared" si="41"/>
        <v>1.7735029140801325E-2</v>
      </c>
      <c r="AH133" s="118">
        <f t="shared" si="41"/>
        <v>0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518.1659779406333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518.1659779406333</v>
      </c>
      <c r="J137" s="1"/>
      <c r="K137" s="88" t="s">
        <v>7</v>
      </c>
      <c r="L137" s="39">
        <v>0</v>
      </c>
      <c r="M137" s="39">
        <v>518.1659779406333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518.1659779406333</v>
      </c>
      <c r="U137" s="91" t="s">
        <v>7</v>
      </c>
      <c r="V137" s="92">
        <v>0</v>
      </c>
      <c r="W137" s="92">
        <v>0</v>
      </c>
      <c r="X137" s="92">
        <v>0</v>
      </c>
      <c r="Y137" s="92">
        <v>518.1659779406333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518.1659779406333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2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0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457.12127770000001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457.12127770000001</v>
      </c>
      <c r="J140" s="1"/>
      <c r="K140" s="49" t="s">
        <v>58</v>
      </c>
      <c r="L140" s="50">
        <v>0</v>
      </c>
      <c r="M140" s="50">
        <v>457.12127770000001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457.12127770000001</v>
      </c>
      <c r="U140" s="96" t="s">
        <v>58</v>
      </c>
      <c r="V140" s="97">
        <v>0</v>
      </c>
      <c r="W140" s="97">
        <v>0</v>
      </c>
      <c r="X140" s="97">
        <v>0</v>
      </c>
      <c r="Y140" s="97">
        <v>457.12127770000001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457.12127770000001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72.312233950419724</v>
      </c>
      <c r="C141" s="43">
        <v>899.47386839273202</v>
      </c>
      <c r="D141" s="43">
        <v>91.714327455490562</v>
      </c>
      <c r="E141" s="43">
        <v>0</v>
      </c>
      <c r="F141" s="236"/>
      <c r="G141" s="43">
        <v>0</v>
      </c>
      <c r="H141" s="53">
        <v>0</v>
      </c>
      <c r="I141" s="41">
        <f t="shared" si="42"/>
        <v>1063.5004297986422</v>
      </c>
      <c r="J141" s="1"/>
      <c r="K141" s="54" t="s">
        <v>16</v>
      </c>
      <c r="L141" s="43">
        <v>72.312233950419724</v>
      </c>
      <c r="M141" s="43">
        <v>899.47386839273202</v>
      </c>
      <c r="N141" s="43">
        <v>91.714327455490562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1063.5004297986422</v>
      </c>
      <c r="U141" s="100" t="s">
        <v>16</v>
      </c>
      <c r="V141" s="92">
        <v>72.312233950419724</v>
      </c>
      <c r="W141" s="92">
        <v>0</v>
      </c>
      <c r="X141" s="92">
        <v>0</v>
      </c>
      <c r="Y141" s="92">
        <v>899.47386839273202</v>
      </c>
      <c r="Z141" s="92">
        <v>5.6176851314155689</v>
      </c>
      <c r="AA141" s="92">
        <v>0</v>
      </c>
      <c r="AB141" s="92">
        <v>0</v>
      </c>
      <c r="AC141" s="93">
        <v>86.096642324074992</v>
      </c>
      <c r="AD141" s="94">
        <v>0</v>
      </c>
      <c r="AE141" s="94">
        <v>0</v>
      </c>
      <c r="AF141" s="94">
        <v>0</v>
      </c>
      <c r="AG141" s="94">
        <v>86.096642324074992</v>
      </c>
      <c r="AH141" s="94">
        <v>0</v>
      </c>
      <c r="AI141" s="95">
        <f t="shared" si="44"/>
        <v>1063.5004297986422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37.698320639807086</v>
      </c>
      <c r="C142" s="46">
        <v>5.4503596105745178</v>
      </c>
      <c r="D142" s="46">
        <v>19.712133924911175</v>
      </c>
      <c r="E142" s="46">
        <v>0</v>
      </c>
      <c r="F142" s="236"/>
      <c r="G142" s="46">
        <v>0</v>
      </c>
      <c r="H142" s="47">
        <v>0</v>
      </c>
      <c r="I142" s="48">
        <f t="shared" si="42"/>
        <v>62.860814175292774</v>
      </c>
      <c r="J142" s="1"/>
      <c r="K142" s="49" t="s">
        <v>15</v>
      </c>
      <c r="L142" s="50">
        <v>37.698320639807086</v>
      </c>
      <c r="M142" s="50">
        <v>5.4503596105745178</v>
      </c>
      <c r="N142" s="50">
        <v>19.712133924911175</v>
      </c>
      <c r="O142" s="50">
        <v>0</v>
      </c>
      <c r="P142" s="50">
        <v>0</v>
      </c>
      <c r="Q142" s="50">
        <v>0</v>
      </c>
      <c r="R142" s="51">
        <v>0</v>
      </c>
      <c r="S142" s="52">
        <f t="shared" si="43"/>
        <v>62.860814175292774</v>
      </c>
      <c r="U142" s="96" t="s">
        <v>59</v>
      </c>
      <c r="V142" s="97">
        <v>37.698320639807086</v>
      </c>
      <c r="W142" s="97">
        <v>0</v>
      </c>
      <c r="X142" s="97">
        <v>0</v>
      </c>
      <c r="Y142" s="97">
        <v>5.4503596105745178</v>
      </c>
      <c r="Z142" s="97">
        <v>7.5699439035757177</v>
      </c>
      <c r="AA142" s="97">
        <v>0</v>
      </c>
      <c r="AB142" s="97">
        <v>0</v>
      </c>
      <c r="AC142" s="98">
        <v>12.142190021335455</v>
      </c>
      <c r="AD142" s="97">
        <v>0</v>
      </c>
      <c r="AE142" s="97">
        <v>0</v>
      </c>
      <c r="AF142" s="97">
        <v>0</v>
      </c>
      <c r="AG142" s="97">
        <v>12.142190021335455</v>
      </c>
      <c r="AH142" s="97">
        <v>0</v>
      </c>
      <c r="AI142" s="99">
        <f t="shared" si="44"/>
        <v>62.860814175292774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0</v>
      </c>
      <c r="F143" s="236"/>
      <c r="G143" s="43">
        <v>0</v>
      </c>
      <c r="H143" s="53">
        <v>0</v>
      </c>
      <c r="I143" s="41">
        <f t="shared" si="42"/>
        <v>0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0</v>
      </c>
      <c r="P143" s="43">
        <v>294.41617348869408</v>
      </c>
      <c r="Q143" s="43">
        <v>0</v>
      </c>
      <c r="R143" s="44">
        <v>0</v>
      </c>
      <c r="S143" s="45">
        <f t="shared" si="43"/>
        <v>294.41617348869408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2">
        <v>294.41617348869408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294.41617348869408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/>
      <c r="G144" s="46">
        <v>0</v>
      </c>
      <c r="H144" s="47">
        <v>0</v>
      </c>
      <c r="I144" s="48">
        <f t="shared" si="42"/>
        <v>0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0</v>
      </c>
      <c r="P144" s="50">
        <v>37.655686977285932</v>
      </c>
      <c r="Q144" s="50">
        <v>0</v>
      </c>
      <c r="R144" s="51">
        <v>0</v>
      </c>
      <c r="S144" s="52">
        <f t="shared" si="43"/>
        <v>37.655686977285932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37.655686977285932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37.655686977285932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0</v>
      </c>
      <c r="C146" s="46">
        <v>0</v>
      </c>
      <c r="D146" s="46">
        <v>19.850004576897685</v>
      </c>
      <c r="E146" s="46">
        <v>0</v>
      </c>
      <c r="F146" s="236"/>
      <c r="G146" s="46">
        <v>0</v>
      </c>
      <c r="H146" s="47">
        <v>0</v>
      </c>
      <c r="I146" s="48">
        <f t="shared" si="42"/>
        <v>19.850004576897685</v>
      </c>
      <c r="J146" s="1"/>
      <c r="K146" s="49" t="s">
        <v>17</v>
      </c>
      <c r="L146" s="50">
        <v>0</v>
      </c>
      <c r="M146" s="50">
        <v>0</v>
      </c>
      <c r="N146" s="50">
        <v>19.850004576897685</v>
      </c>
      <c r="O146" s="50">
        <v>0</v>
      </c>
      <c r="P146" s="50">
        <v>2.7709773109514256E-4</v>
      </c>
      <c r="Q146" s="50">
        <v>0</v>
      </c>
      <c r="R146" s="51">
        <v>0</v>
      </c>
      <c r="S146" s="52">
        <f t="shared" si="43"/>
        <v>19.850281674628782</v>
      </c>
      <c r="U146" s="96" t="s">
        <v>17</v>
      </c>
      <c r="V146" s="97">
        <v>0</v>
      </c>
      <c r="W146" s="97">
        <v>0</v>
      </c>
      <c r="X146" s="97">
        <v>0</v>
      </c>
      <c r="Y146" s="97">
        <v>0</v>
      </c>
      <c r="Z146" s="97">
        <v>19.850004576897685</v>
      </c>
      <c r="AA146" s="97">
        <v>0</v>
      </c>
      <c r="AB146" s="97">
        <v>2.7709773109514256E-4</v>
      </c>
      <c r="AC146" s="98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9">
        <f t="shared" si="44"/>
        <v>19.850281674628782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2742.2315218463659</v>
      </c>
      <c r="C147" s="43">
        <v>11121.219711884942</v>
      </c>
      <c r="D147" s="43">
        <v>2495.9999240432935</v>
      </c>
      <c r="E147" s="43">
        <v>0</v>
      </c>
      <c r="F147" s="236"/>
      <c r="G147" s="43">
        <v>0</v>
      </c>
      <c r="H147" s="53">
        <v>0</v>
      </c>
      <c r="I147" s="41">
        <f t="shared" si="42"/>
        <v>16359.451157774602</v>
      </c>
      <c r="J147" s="1"/>
      <c r="K147" s="54" t="s">
        <v>19</v>
      </c>
      <c r="L147" s="43">
        <v>2742.2315218463659</v>
      </c>
      <c r="M147" s="43">
        <v>11121.219711884942</v>
      </c>
      <c r="N147" s="43">
        <v>2495.9999240432935</v>
      </c>
      <c r="O147" s="43">
        <v>0</v>
      </c>
      <c r="P147" s="43">
        <v>2.4417512675513842</v>
      </c>
      <c r="Q147" s="43">
        <v>0</v>
      </c>
      <c r="R147" s="44">
        <v>0</v>
      </c>
      <c r="S147" s="45">
        <f t="shared" si="43"/>
        <v>16361.892909042153</v>
      </c>
      <c r="U147" s="100" t="s">
        <v>89</v>
      </c>
      <c r="V147" s="92">
        <v>2694.0647923202509</v>
      </c>
      <c r="W147" s="92">
        <v>0</v>
      </c>
      <c r="X147" s="92">
        <v>0</v>
      </c>
      <c r="Y147" s="92">
        <v>11121.219711884942</v>
      </c>
      <c r="Z147" s="92">
        <v>2495.9999240432935</v>
      </c>
      <c r="AA147" s="92">
        <v>0</v>
      </c>
      <c r="AB147" s="92">
        <v>2.4417512675513842</v>
      </c>
      <c r="AC147" s="93">
        <v>48.166729526115283</v>
      </c>
      <c r="AD147" s="92">
        <v>48.166729526115283</v>
      </c>
      <c r="AE147" s="92">
        <v>0</v>
      </c>
      <c r="AF147" s="92">
        <v>0</v>
      </c>
      <c r="AG147" s="92">
        <v>0</v>
      </c>
      <c r="AH147" s="92">
        <v>0</v>
      </c>
      <c r="AI147" s="95">
        <f t="shared" si="44"/>
        <v>16361.892909042153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4143.3037904236235</v>
      </c>
      <c r="C148" s="46">
        <v>175.15159226360299</v>
      </c>
      <c r="D148" s="46">
        <v>56.158145523753952</v>
      </c>
      <c r="E148" s="46">
        <v>8271.140545271619</v>
      </c>
      <c r="F148" s="236"/>
      <c r="G148" s="46">
        <v>1554.5403994008896</v>
      </c>
      <c r="H148" s="47">
        <v>0</v>
      </c>
      <c r="I148" s="48">
        <f t="shared" si="42"/>
        <v>14200.29447288349</v>
      </c>
      <c r="J148" s="1"/>
      <c r="K148" s="49" t="s">
        <v>27</v>
      </c>
      <c r="L148" s="50">
        <v>4143.3037904236235</v>
      </c>
      <c r="M148" s="50">
        <v>175.15159226360299</v>
      </c>
      <c r="N148" s="50">
        <v>56.158145523753952</v>
      </c>
      <c r="O148" s="50">
        <v>8271.140545271619</v>
      </c>
      <c r="P148" s="50">
        <v>172.06620039805131</v>
      </c>
      <c r="Q148" s="50">
        <v>1554.5403994008896</v>
      </c>
      <c r="R148" s="51">
        <v>0</v>
      </c>
      <c r="S148" s="52">
        <f t="shared" si="43"/>
        <v>14372.360673281541</v>
      </c>
      <c r="U148" s="96" t="s">
        <v>27</v>
      </c>
      <c r="V148" s="97">
        <v>115.87922497235766</v>
      </c>
      <c r="W148" s="97">
        <v>2867.8741507149061</v>
      </c>
      <c r="X148" s="97">
        <v>1554.5403994008896</v>
      </c>
      <c r="Y148" s="97">
        <v>175.15159226360299</v>
      </c>
      <c r="Z148" s="97">
        <v>55.552729967006123</v>
      </c>
      <c r="AA148" s="97">
        <v>4721.7777596527121</v>
      </c>
      <c r="AB148" s="97">
        <v>172.06620039805131</v>
      </c>
      <c r="AC148" s="98">
        <v>4709.5186159120121</v>
      </c>
      <c r="AD148" s="97">
        <v>1159.550414736359</v>
      </c>
      <c r="AE148" s="97">
        <v>3549.362785618905</v>
      </c>
      <c r="AF148" s="97">
        <v>0</v>
      </c>
      <c r="AG148" s="97">
        <v>0.60541555674783032</v>
      </c>
      <c r="AH148" s="97">
        <v>0</v>
      </c>
      <c r="AI148" s="99">
        <f t="shared" si="44"/>
        <v>14372.360673281539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2255.7347304090877</v>
      </c>
      <c r="C149" s="43">
        <v>0</v>
      </c>
      <c r="D149" s="43">
        <v>0</v>
      </c>
      <c r="E149" s="43">
        <v>0</v>
      </c>
      <c r="F149" s="236"/>
      <c r="G149" s="43">
        <v>0</v>
      </c>
      <c r="H149" s="53">
        <v>0</v>
      </c>
      <c r="I149" s="41">
        <f t="shared" si="42"/>
        <v>2255.7347304090877</v>
      </c>
      <c r="J149" s="1"/>
      <c r="K149" s="54" t="s">
        <v>26</v>
      </c>
      <c r="L149" s="43">
        <v>2255.7347304090877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2255.7347304090877</v>
      </c>
      <c r="U149" s="100" t="s">
        <v>26</v>
      </c>
      <c r="V149" s="92">
        <v>451.14694608181742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2">
        <v>0</v>
      </c>
      <c r="AC149" s="93">
        <v>1804.5877843272697</v>
      </c>
      <c r="AD149" s="92">
        <v>1804.5877843272697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2255.7347304090872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1.7057524186999999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1.7057524186999999</v>
      </c>
      <c r="J150" s="1"/>
      <c r="K150" s="49" t="s">
        <v>23</v>
      </c>
      <c r="L150" s="50">
        <v>1.7057524186999999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1.7057524186999999</v>
      </c>
      <c r="U150" s="96" t="s">
        <v>62</v>
      </c>
      <c r="V150" s="97">
        <v>1.7057524186999999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1.7057524186999999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0</v>
      </c>
      <c r="C151" s="43">
        <v>1980.8414568944718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1980.8414568944718</v>
      </c>
      <c r="J151" s="1"/>
      <c r="K151" s="54" t="s">
        <v>24</v>
      </c>
      <c r="L151" s="43">
        <v>0</v>
      </c>
      <c r="M151" s="43">
        <v>1980.8414568944718</v>
      </c>
      <c r="N151" s="43">
        <v>0</v>
      </c>
      <c r="O151" s="43">
        <v>0</v>
      </c>
      <c r="P151" s="43">
        <v>16.754214703738743</v>
      </c>
      <c r="Q151" s="43">
        <v>0</v>
      </c>
      <c r="R151" s="44">
        <v>0</v>
      </c>
      <c r="S151" s="45">
        <f t="shared" si="43"/>
        <v>1997.5956715982106</v>
      </c>
      <c r="U151" s="100" t="s">
        <v>24</v>
      </c>
      <c r="V151" s="92">
        <v>0</v>
      </c>
      <c r="W151" s="92">
        <v>0</v>
      </c>
      <c r="X151" s="92">
        <v>0</v>
      </c>
      <c r="Y151" s="92">
        <v>1980.8414568944718</v>
      </c>
      <c r="Z151" s="92">
        <v>0</v>
      </c>
      <c r="AA151" s="92">
        <v>0</v>
      </c>
      <c r="AB151" s="92">
        <v>16.754214703738743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1997.5956715982106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2220.3186334068569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2220.3186334068569</v>
      </c>
      <c r="J152" s="1"/>
      <c r="K152" s="49" t="s">
        <v>22</v>
      </c>
      <c r="L152" s="50">
        <v>0</v>
      </c>
      <c r="M152" s="50">
        <v>2220.3186334068569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2220.3186334068569</v>
      </c>
      <c r="U152" s="96" t="s">
        <v>63</v>
      </c>
      <c r="V152" s="97">
        <v>0</v>
      </c>
      <c r="W152" s="97">
        <v>0</v>
      </c>
      <c r="X152" s="97">
        <v>0</v>
      </c>
      <c r="Y152" s="97">
        <v>2220.3186334068569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2220.3186334068569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0</v>
      </c>
      <c r="J153" s="1"/>
      <c r="K153" s="55" t="s">
        <v>66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0</v>
      </c>
      <c r="U153" s="101" t="s">
        <v>64</v>
      </c>
      <c r="V153" s="92">
        <v>0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0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0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0</v>
      </c>
      <c r="J154" s="1"/>
      <c r="K154" s="59" t="s">
        <v>25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0</v>
      </c>
      <c r="U154" s="102" t="s">
        <v>68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0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9252.9863496880043</v>
      </c>
      <c r="C158" s="75">
        <f t="shared" ref="C158:H158" si="46">SUM(C137:C153)</f>
        <v>17377.742878093813</v>
      </c>
      <c r="D158" s="75">
        <f t="shared" si="46"/>
        <v>2683.4345355243468</v>
      </c>
      <c r="E158" s="75">
        <f t="shared" si="46"/>
        <v>8271.140545271619</v>
      </c>
      <c r="F158" s="75">
        <f t="shared" si="46"/>
        <v>0</v>
      </c>
      <c r="G158" s="75">
        <f t="shared" si="46"/>
        <v>1554.5403994008896</v>
      </c>
      <c r="H158" s="76">
        <f t="shared" si="46"/>
        <v>0</v>
      </c>
      <c r="I158" s="41">
        <f t="shared" si="42"/>
        <v>39139.844707978671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9252.9863496880043</v>
      </c>
      <c r="M158" s="75">
        <f t="shared" ref="M158:R158" si="47">SUM(M137:M153)</f>
        <v>17377.742878093813</v>
      </c>
      <c r="N158" s="75">
        <f t="shared" si="47"/>
        <v>2683.4345355243468</v>
      </c>
      <c r="O158" s="75">
        <f t="shared" si="47"/>
        <v>8271.140545271619</v>
      </c>
      <c r="P158" s="75">
        <f t="shared" si="47"/>
        <v>523.33430393305264</v>
      </c>
      <c r="Q158" s="75">
        <f t="shared" si="47"/>
        <v>1554.5403994008896</v>
      </c>
      <c r="R158" s="76">
        <f t="shared" si="47"/>
        <v>0</v>
      </c>
      <c r="S158" s="78">
        <f>SUM(L158:R158)</f>
        <v>39663.179011911721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3372.8072703833532</v>
      </c>
      <c r="W158" s="111">
        <f t="shared" ref="W158:AH158" si="48">SUM(W137:W153)</f>
        <v>2867.8741507149061</v>
      </c>
      <c r="X158" s="111">
        <f t="shared" si="48"/>
        <v>1554.5403994008896</v>
      </c>
      <c r="Y158" s="111">
        <f t="shared" si="48"/>
        <v>17377.742878093813</v>
      </c>
      <c r="Z158" s="111">
        <f t="shared" si="48"/>
        <v>2584.5902876221885</v>
      </c>
      <c r="AA158" s="111">
        <f t="shared" si="48"/>
        <v>4721.7777596527121</v>
      </c>
      <c r="AB158" s="111">
        <f t="shared" si="48"/>
        <v>523.33430393305264</v>
      </c>
      <c r="AC158" s="111">
        <f t="shared" si="48"/>
        <v>6660.5119621108079</v>
      </c>
      <c r="AD158" s="112">
        <f t="shared" si="48"/>
        <v>3012.3049285897441</v>
      </c>
      <c r="AE158" s="112">
        <f t="shared" si="48"/>
        <v>3549.362785618905</v>
      </c>
      <c r="AF158" s="112">
        <f t="shared" si="48"/>
        <v>0</v>
      </c>
      <c r="AG158" s="112">
        <f t="shared" si="48"/>
        <v>98.844247902158273</v>
      </c>
      <c r="AH158" s="112">
        <f t="shared" si="48"/>
        <v>0</v>
      </c>
      <c r="AI158" s="113">
        <f t="shared" si="44"/>
        <v>39663.179011911721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0.23640835620898057</v>
      </c>
      <c r="C159" s="114">
        <f t="shared" ref="C159:I159" si="49">C158/$I158</f>
        <v>0.44399110440393125</v>
      </c>
      <c r="D159" s="114">
        <f t="shared" si="49"/>
        <v>6.8560173284932011E-2</v>
      </c>
      <c r="E159" s="114">
        <f t="shared" si="49"/>
        <v>0.21132277368452471</v>
      </c>
      <c r="F159" s="114">
        <f t="shared" si="49"/>
        <v>0</v>
      </c>
      <c r="G159" s="114">
        <f t="shared" si="49"/>
        <v>3.9717592417631536E-2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0.23328907516235978</v>
      </c>
      <c r="M159" s="82">
        <f t="shared" ref="M159:S159" si="50">M158/$S158</f>
        <v>0.43813288069710438</v>
      </c>
      <c r="N159" s="82">
        <f t="shared" si="50"/>
        <v>6.7655558691310458E-2</v>
      </c>
      <c r="O159" s="82">
        <f t="shared" si="50"/>
        <v>0.20853448340052658</v>
      </c>
      <c r="P159" s="82">
        <f t="shared" si="50"/>
        <v>1.3194461890608513E-2</v>
      </c>
      <c r="Q159" s="82">
        <f t="shared" si="50"/>
        <v>3.919354015809038E-2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8.6173240991316583E-2</v>
      </c>
      <c r="W159" s="118">
        <f t="shared" ref="W159:AC159" si="51">W158/$I158</f>
        <v>7.3272496917451718E-2</v>
      </c>
      <c r="X159" s="118">
        <f t="shared" si="51"/>
        <v>3.9717592417631536E-2</v>
      </c>
      <c r="Y159" s="118">
        <f t="shared" si="51"/>
        <v>0.44399110440393125</v>
      </c>
      <c r="Z159" s="118">
        <f t="shared" si="51"/>
        <v>6.6034760917058996E-2</v>
      </c>
      <c r="AA159" s="118">
        <f t="shared" si="51"/>
        <v>0.1206386431750501</v>
      </c>
      <c r="AB159" s="118">
        <f t="shared" si="51"/>
        <v>1.3370883503438397E-2</v>
      </c>
      <c r="AC159" s="118">
        <f t="shared" si="51"/>
        <v>0.17017216117755982</v>
      </c>
      <c r="AD159" s="118">
        <f t="shared" ref="AD159:AH159" si="52">AD158/$AI158</f>
        <v>7.5947137966048642E-2</v>
      </c>
      <c r="AE159" s="118">
        <f t="shared" si="52"/>
        <v>8.9487602205384334E-2</v>
      </c>
      <c r="AF159" s="118">
        <f t="shared" si="52"/>
        <v>0</v>
      </c>
      <c r="AG159" s="118">
        <f t="shared" si="52"/>
        <v>2.4920909106270371E-3</v>
      </c>
      <c r="AH159" s="118">
        <f t="shared" si="52"/>
        <v>0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23.240171697093633</v>
      </c>
      <c r="E163" s="39">
        <v>0</v>
      </c>
      <c r="F163" s="235"/>
      <c r="G163" s="39">
        <v>0</v>
      </c>
      <c r="H163" s="40">
        <v>0</v>
      </c>
      <c r="I163" s="41">
        <f>SUM(B163:H163)</f>
        <v>23.240171697093633</v>
      </c>
      <c r="J163" s="1"/>
      <c r="K163" s="88" t="s">
        <v>7</v>
      </c>
      <c r="L163" s="39">
        <v>0</v>
      </c>
      <c r="M163" s="39">
        <v>0</v>
      </c>
      <c r="N163" s="39">
        <v>23.240171697093633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23.240171697093633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23.240171697093633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23.240171697093633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132.05213224497024</v>
      </c>
      <c r="E165" s="43">
        <v>0</v>
      </c>
      <c r="F165" s="236"/>
      <c r="G165" s="43">
        <v>0</v>
      </c>
      <c r="H165" s="53">
        <v>0</v>
      </c>
      <c r="I165" s="41">
        <f t="shared" si="53"/>
        <v>132.05213224497024</v>
      </c>
      <c r="J165" s="1"/>
      <c r="K165" s="54" t="s">
        <v>10</v>
      </c>
      <c r="L165" s="43">
        <v>0</v>
      </c>
      <c r="M165" s="43">
        <v>0</v>
      </c>
      <c r="N165" s="43">
        <v>132.05213224497024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132.05213224497024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132.05213224497024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132.05213224497024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25.041961568014958</v>
      </c>
      <c r="C167" s="43">
        <v>0</v>
      </c>
      <c r="D167" s="43">
        <v>154.6755008994412</v>
      </c>
      <c r="E167" s="43">
        <v>0</v>
      </c>
      <c r="F167" s="236"/>
      <c r="G167" s="43">
        <v>0</v>
      </c>
      <c r="H167" s="53">
        <v>0</v>
      </c>
      <c r="I167" s="41">
        <f t="shared" si="53"/>
        <v>179.71746246745616</v>
      </c>
      <c r="J167" s="1"/>
      <c r="K167" s="54" t="s">
        <v>16</v>
      </c>
      <c r="L167" s="43">
        <v>25.041961568014958</v>
      </c>
      <c r="M167" s="43">
        <v>0</v>
      </c>
      <c r="N167" s="43">
        <v>154.6755008994412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179.71746246745616</v>
      </c>
      <c r="U167" s="100" t="s">
        <v>16</v>
      </c>
      <c r="V167" s="92">
        <v>25.041961568014958</v>
      </c>
      <c r="W167" s="92">
        <v>0</v>
      </c>
      <c r="X167" s="92">
        <v>0</v>
      </c>
      <c r="Y167" s="92">
        <v>0</v>
      </c>
      <c r="Z167" s="92">
        <v>154.6755008994412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179.71746246745616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16.314009491871623</v>
      </c>
      <c r="C168" s="46">
        <v>0</v>
      </c>
      <c r="D168" s="46">
        <v>0.69197671063401311</v>
      </c>
      <c r="E168" s="46">
        <v>0</v>
      </c>
      <c r="F168" s="236"/>
      <c r="G168" s="46">
        <v>0</v>
      </c>
      <c r="H168" s="47">
        <v>0</v>
      </c>
      <c r="I168" s="48">
        <f t="shared" si="53"/>
        <v>17.005986202505635</v>
      </c>
      <c r="J168" s="1"/>
      <c r="K168" s="49" t="s">
        <v>15</v>
      </c>
      <c r="L168" s="50">
        <v>16.314009491871623</v>
      </c>
      <c r="M168" s="50">
        <v>0</v>
      </c>
      <c r="N168" s="50">
        <v>0.69197671063401311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17.005986202505635</v>
      </c>
      <c r="U168" s="96" t="s">
        <v>59</v>
      </c>
      <c r="V168" s="97">
        <v>16.314009491871623</v>
      </c>
      <c r="W168" s="97">
        <v>0</v>
      </c>
      <c r="X168" s="97">
        <v>0</v>
      </c>
      <c r="Y168" s="97">
        <v>0</v>
      </c>
      <c r="Z168" s="97">
        <v>0.69197671063401311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17.005986202505635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6.355834780164054</v>
      </c>
      <c r="F169" s="236"/>
      <c r="G169" s="43">
        <v>0</v>
      </c>
      <c r="H169" s="53">
        <v>0</v>
      </c>
      <c r="I169" s="41">
        <f t="shared" si="53"/>
        <v>6.355834780164054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6.355834780164054</v>
      </c>
      <c r="P169" s="43">
        <v>93.575403845326633</v>
      </c>
      <c r="Q169" s="43">
        <v>0</v>
      </c>
      <c r="R169" s="44">
        <v>0</v>
      </c>
      <c r="S169" s="45">
        <f t="shared" si="54"/>
        <v>99.931238625490693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6.355834780164054</v>
      </c>
      <c r="AB169" s="92">
        <v>93.575403845326633</v>
      </c>
      <c r="AC169" s="93">
        <v>0</v>
      </c>
      <c r="AD169" s="92">
        <v>0</v>
      </c>
      <c r="AE169" s="92">
        <v>0</v>
      </c>
      <c r="AF169" s="92">
        <v>0</v>
      </c>
      <c r="AG169" s="92">
        <v>0</v>
      </c>
      <c r="AH169" s="92">
        <v>0</v>
      </c>
      <c r="AI169" s="95">
        <f t="shared" si="55"/>
        <v>99.931238625490693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5.2497824542706839</v>
      </c>
      <c r="Q170" s="50">
        <v>0</v>
      </c>
      <c r="R170" s="51">
        <v>0</v>
      </c>
      <c r="S170" s="52">
        <f t="shared" si="54"/>
        <v>5.2497824542706839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5.2497824542706839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5.2497824542706839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3.4799999999999942</v>
      </c>
      <c r="E171" s="43">
        <v>0</v>
      </c>
      <c r="F171" s="236"/>
      <c r="G171" s="43">
        <v>0</v>
      </c>
      <c r="H171" s="53">
        <v>0</v>
      </c>
      <c r="I171" s="41">
        <f t="shared" si="53"/>
        <v>3.4799999999999942</v>
      </c>
      <c r="J171" s="1"/>
      <c r="K171" s="54" t="s">
        <v>61</v>
      </c>
      <c r="L171" s="43">
        <v>0</v>
      </c>
      <c r="M171" s="43">
        <v>0</v>
      </c>
      <c r="N171" s="43">
        <v>3.4799999999999942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3.4799999999999942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3.4799999999999942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3.4799999999999942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1.1054793854992273</v>
      </c>
      <c r="C172" s="46">
        <v>0</v>
      </c>
      <c r="D172" s="46">
        <v>61.995283938796653</v>
      </c>
      <c r="E172" s="46">
        <v>0.42317750876910415</v>
      </c>
      <c r="F172" s="236"/>
      <c r="G172" s="46">
        <v>0</v>
      </c>
      <c r="H172" s="47">
        <v>0</v>
      </c>
      <c r="I172" s="48">
        <f t="shared" si="53"/>
        <v>63.523940833064991</v>
      </c>
      <c r="J172" s="1"/>
      <c r="K172" s="49" t="s">
        <v>17</v>
      </c>
      <c r="L172" s="50">
        <v>1.1054793854992273</v>
      </c>
      <c r="M172" s="50">
        <v>0</v>
      </c>
      <c r="N172" s="50">
        <v>61.995283938796653</v>
      </c>
      <c r="O172" s="50">
        <v>0.42317750876910415</v>
      </c>
      <c r="P172" s="50">
        <v>0.75325263523471353</v>
      </c>
      <c r="Q172" s="50">
        <v>0</v>
      </c>
      <c r="R172" s="51">
        <v>0</v>
      </c>
      <c r="S172" s="52">
        <f t="shared" si="54"/>
        <v>64.2771934682997</v>
      </c>
      <c r="U172" s="96" t="s">
        <v>17</v>
      </c>
      <c r="V172" s="97">
        <v>1.1054793854992273</v>
      </c>
      <c r="W172" s="97">
        <v>0</v>
      </c>
      <c r="X172" s="97">
        <v>0</v>
      </c>
      <c r="Y172" s="97">
        <v>0</v>
      </c>
      <c r="Z172" s="97">
        <v>61.995283938796653</v>
      </c>
      <c r="AA172" s="97">
        <v>0</v>
      </c>
      <c r="AB172" s="97">
        <v>0.75325263523471353</v>
      </c>
      <c r="AC172" s="98">
        <v>0.42317750876910415</v>
      </c>
      <c r="AD172" s="97">
        <v>0</v>
      </c>
      <c r="AE172" s="97">
        <v>0</v>
      </c>
      <c r="AF172" s="97">
        <v>0</v>
      </c>
      <c r="AG172" s="97">
        <v>0</v>
      </c>
      <c r="AH172" s="97">
        <v>0.42317750876910415</v>
      </c>
      <c r="AI172" s="99">
        <f t="shared" si="55"/>
        <v>64.2771934682997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102.44089155536955</v>
      </c>
      <c r="C173" s="43">
        <v>261.06761859942179</v>
      </c>
      <c r="D173" s="43">
        <v>3237.3694187910251</v>
      </c>
      <c r="E173" s="43">
        <v>0</v>
      </c>
      <c r="F173" s="236"/>
      <c r="G173" s="43">
        <v>0</v>
      </c>
      <c r="H173" s="53">
        <v>0</v>
      </c>
      <c r="I173" s="41">
        <f t="shared" si="53"/>
        <v>3600.8779289458162</v>
      </c>
      <c r="J173" s="1"/>
      <c r="K173" s="54" t="s">
        <v>19</v>
      </c>
      <c r="L173" s="43">
        <v>102.44089155536955</v>
      </c>
      <c r="M173" s="43">
        <v>261.06761859942179</v>
      </c>
      <c r="N173" s="43">
        <v>3237.3694187910251</v>
      </c>
      <c r="O173" s="43">
        <v>0</v>
      </c>
      <c r="P173" s="43">
        <v>0</v>
      </c>
      <c r="Q173" s="43">
        <v>0</v>
      </c>
      <c r="R173" s="44">
        <v>0</v>
      </c>
      <c r="S173" s="45">
        <f t="shared" si="54"/>
        <v>3600.8779289458162</v>
      </c>
      <c r="U173" s="100" t="s">
        <v>89</v>
      </c>
      <c r="V173" s="92">
        <v>102.44089155536955</v>
      </c>
      <c r="W173" s="92">
        <v>0</v>
      </c>
      <c r="X173" s="92">
        <v>0</v>
      </c>
      <c r="Y173" s="92">
        <v>261.06761859942179</v>
      </c>
      <c r="Z173" s="92">
        <v>3237.3694187910251</v>
      </c>
      <c r="AA173" s="92">
        <v>0</v>
      </c>
      <c r="AB173" s="92">
        <v>0</v>
      </c>
      <c r="AC173" s="93">
        <v>0</v>
      </c>
      <c r="AD173" s="92">
        <v>0</v>
      </c>
      <c r="AE173" s="92">
        <v>0</v>
      </c>
      <c r="AF173" s="92">
        <v>0</v>
      </c>
      <c r="AG173" s="92">
        <v>0</v>
      </c>
      <c r="AH173" s="92">
        <v>0</v>
      </c>
      <c r="AI173" s="95">
        <f t="shared" si="55"/>
        <v>3600.8779289458162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28.258481998871453</v>
      </c>
      <c r="C174" s="46">
        <v>13.044939638881379</v>
      </c>
      <c r="D174" s="46">
        <v>2464.7861347340436</v>
      </c>
      <c r="E174" s="46">
        <v>242.76713497398853</v>
      </c>
      <c r="F174" s="236"/>
      <c r="G174" s="46">
        <v>40.377566529825714</v>
      </c>
      <c r="H174" s="47">
        <v>26.466069361312702</v>
      </c>
      <c r="I174" s="48">
        <f t="shared" si="53"/>
        <v>2815.7003272369234</v>
      </c>
      <c r="J174" s="1"/>
      <c r="K174" s="49" t="s">
        <v>27</v>
      </c>
      <c r="L174" s="50">
        <v>28.258481998871453</v>
      </c>
      <c r="M174" s="50">
        <v>13.044939638881379</v>
      </c>
      <c r="N174" s="50">
        <v>2464.7861347340436</v>
      </c>
      <c r="O174" s="50">
        <v>242.76713497398853</v>
      </c>
      <c r="P174" s="50">
        <v>1.4675901116674388</v>
      </c>
      <c r="Q174" s="50">
        <v>40.377566529825714</v>
      </c>
      <c r="R174" s="51">
        <v>26.466069361312702</v>
      </c>
      <c r="S174" s="52">
        <f t="shared" si="54"/>
        <v>2817.1679173485909</v>
      </c>
      <c r="U174" s="96" t="s">
        <v>27</v>
      </c>
      <c r="V174" s="97">
        <v>7.0142275534515557</v>
      </c>
      <c r="W174" s="97">
        <v>10.566667994973097</v>
      </c>
      <c r="X174" s="97">
        <v>40.377566529825714</v>
      </c>
      <c r="Y174" s="97">
        <v>13.044939638881379</v>
      </c>
      <c r="Z174" s="97">
        <v>2453.4137861447184</v>
      </c>
      <c r="AA174" s="97">
        <v>242.71814028506998</v>
      </c>
      <c r="AB174" s="97">
        <v>1.4675901116674388</v>
      </c>
      <c r="AC174" s="98">
        <v>48.564999090003525</v>
      </c>
      <c r="AD174" s="97">
        <v>10.677586450446801</v>
      </c>
      <c r="AE174" s="97">
        <v>4.8994688918592072E-2</v>
      </c>
      <c r="AF174" s="97">
        <v>26.466069361312702</v>
      </c>
      <c r="AG174" s="97">
        <v>11.372348589325428</v>
      </c>
      <c r="AH174" s="97">
        <v>0</v>
      </c>
      <c r="AI174" s="99">
        <f t="shared" si="55"/>
        <v>2817.1679173485909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208.34633898305088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208.34633898305088</v>
      </c>
      <c r="J175" s="1"/>
      <c r="K175" s="54" t="s">
        <v>26</v>
      </c>
      <c r="L175" s="43">
        <v>208.34633898305088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208.34633898305088</v>
      </c>
      <c r="U175" s="100" t="s">
        <v>26</v>
      </c>
      <c r="V175" s="92">
        <v>208.34633898305088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208.34633898305088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0.87793706373000047</v>
      </c>
      <c r="C177" s="43">
        <v>0</v>
      </c>
      <c r="D177" s="43">
        <v>0</v>
      </c>
      <c r="E177" s="43">
        <v>0</v>
      </c>
      <c r="F177" s="236"/>
      <c r="G177" s="43">
        <v>0</v>
      </c>
      <c r="H177" s="53">
        <v>0</v>
      </c>
      <c r="I177" s="41">
        <f t="shared" si="53"/>
        <v>0.87793706373000047</v>
      </c>
      <c r="J177" s="1"/>
      <c r="K177" s="54" t="s">
        <v>24</v>
      </c>
      <c r="L177" s="43">
        <v>0.87793706373000047</v>
      </c>
      <c r="M177" s="43">
        <v>0</v>
      </c>
      <c r="N177" s="43">
        <v>0</v>
      </c>
      <c r="O177" s="43">
        <v>0</v>
      </c>
      <c r="P177" s="43">
        <v>5.2943396011100914</v>
      </c>
      <c r="Q177" s="43">
        <v>0</v>
      </c>
      <c r="R177" s="44">
        <v>0</v>
      </c>
      <c r="S177" s="45">
        <f t="shared" si="54"/>
        <v>6.1722766648400915</v>
      </c>
      <c r="U177" s="100" t="s">
        <v>24</v>
      </c>
      <c r="V177" s="92">
        <v>0.87793706373000047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5.2943396011100914</v>
      </c>
      <c r="AC177" s="93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5">
        <f t="shared" si="55"/>
        <v>6.1722766648400915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0</v>
      </c>
      <c r="J178" s="1"/>
      <c r="K178" s="49" t="s">
        <v>22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0</v>
      </c>
      <c r="U178" s="96" t="s">
        <v>63</v>
      </c>
      <c r="V178" s="97">
        <v>0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0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382.38510004640767</v>
      </c>
      <c r="C184" s="75">
        <f t="shared" ref="C184:H184" si="57">SUM(C163:C179)</f>
        <v>274.11255823830317</v>
      </c>
      <c r="D184" s="75">
        <f t="shared" si="57"/>
        <v>6078.2906190160047</v>
      </c>
      <c r="E184" s="75">
        <f t="shared" si="57"/>
        <v>249.54614726292169</v>
      </c>
      <c r="F184" s="75">
        <f t="shared" si="57"/>
        <v>0</v>
      </c>
      <c r="G184" s="75">
        <f t="shared" si="57"/>
        <v>40.377566529825714</v>
      </c>
      <c r="H184" s="76">
        <f t="shared" si="57"/>
        <v>26.466069361312702</v>
      </c>
      <c r="I184" s="41">
        <f t="shared" si="53"/>
        <v>7051.1780604547748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382.38510004640767</v>
      </c>
      <c r="M184" s="75">
        <f t="shared" ref="M184:R184" si="58">SUM(M163:M179)</f>
        <v>274.11255823830317</v>
      </c>
      <c r="N184" s="75">
        <f t="shared" si="58"/>
        <v>6078.2906190160047</v>
      </c>
      <c r="O184" s="75">
        <f t="shared" si="58"/>
        <v>249.54614726292169</v>
      </c>
      <c r="P184" s="75">
        <f t="shared" si="58"/>
        <v>106.34036864760957</v>
      </c>
      <c r="Q184" s="75">
        <f t="shared" si="58"/>
        <v>40.377566529825714</v>
      </c>
      <c r="R184" s="76">
        <f t="shared" si="58"/>
        <v>26.466069361312702</v>
      </c>
      <c r="S184" s="78">
        <f t="shared" si="54"/>
        <v>7157.5184291023843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361.14084560098775</v>
      </c>
      <c r="W184" s="111">
        <f t="shared" ref="W184:AH184" si="59">SUM(W163:W179)</f>
        <v>10.566667994973097</v>
      </c>
      <c r="X184" s="111">
        <f t="shared" si="59"/>
        <v>40.377566529825714</v>
      </c>
      <c r="Y184" s="111">
        <f t="shared" si="59"/>
        <v>274.11255823830317</v>
      </c>
      <c r="Z184" s="111">
        <f t="shared" si="59"/>
        <v>6066.9182704266786</v>
      </c>
      <c r="AA184" s="111">
        <f t="shared" si="59"/>
        <v>249.07397506523404</v>
      </c>
      <c r="AB184" s="111">
        <f t="shared" si="59"/>
        <v>106.34036864760957</v>
      </c>
      <c r="AC184" s="111">
        <f t="shared" si="59"/>
        <v>48.988176598772633</v>
      </c>
      <c r="AD184" s="112">
        <f t="shared" si="59"/>
        <v>10.677586450446801</v>
      </c>
      <c r="AE184" s="112">
        <f t="shared" si="59"/>
        <v>4.8994688918592072E-2</v>
      </c>
      <c r="AF184" s="112">
        <f t="shared" si="59"/>
        <v>26.466069361312702</v>
      </c>
      <c r="AG184" s="112">
        <f t="shared" si="59"/>
        <v>11.372348589325428</v>
      </c>
      <c r="AH184" s="112">
        <f t="shared" si="59"/>
        <v>0.42317750876910415</v>
      </c>
      <c r="AI184" s="113">
        <f t="shared" si="55"/>
        <v>7157.5184291023843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5.4229959415000965E-2</v>
      </c>
      <c r="C185" s="114">
        <f t="shared" ref="C185:I185" si="60">C184/$I184</f>
        <v>3.8874717939065051E-2</v>
      </c>
      <c r="D185" s="114">
        <f t="shared" si="60"/>
        <v>0.86202483711267641</v>
      </c>
      <c r="E185" s="114">
        <f t="shared" si="60"/>
        <v>3.5390702819214706E-2</v>
      </c>
      <c r="F185" s="114">
        <f t="shared" si="60"/>
        <v>0</v>
      </c>
      <c r="G185" s="114">
        <f t="shared" si="60"/>
        <v>5.7263575226210511E-3</v>
      </c>
      <c r="H185" s="115">
        <f t="shared" si="60"/>
        <v>3.7534251914219476E-3</v>
      </c>
      <c r="I185" s="116">
        <f t="shared" si="60"/>
        <v>1</v>
      </c>
      <c r="J185"/>
      <c r="K185" s="81" t="s">
        <v>87</v>
      </c>
      <c r="L185" s="82">
        <f>L184/$S184</f>
        <v>5.3424256442237639E-2</v>
      </c>
      <c r="M185" s="82">
        <f t="shared" ref="M185:S185" si="61">M184/$S184</f>
        <v>3.8297150185986915E-2</v>
      </c>
      <c r="N185" s="82">
        <f t="shared" si="61"/>
        <v>0.84921759953865406</v>
      </c>
      <c r="O185" s="82">
        <f t="shared" si="61"/>
        <v>3.4864897622655086E-2</v>
      </c>
      <c r="P185" s="82">
        <f t="shared" si="61"/>
        <v>1.4857156108076634E-2</v>
      </c>
      <c r="Q185" s="82">
        <f t="shared" si="61"/>
        <v>5.6412801349768112E-3</v>
      </c>
      <c r="R185" s="83">
        <f t="shared" si="61"/>
        <v>3.6976599674130046E-3</v>
      </c>
      <c r="S185" s="84">
        <f t="shared" si="61"/>
        <v>1</v>
      </c>
      <c r="U185" s="117" t="s">
        <v>87</v>
      </c>
      <c r="V185" s="118">
        <f>V184/$I184</f>
        <v>5.1217093442353874E-2</v>
      </c>
      <c r="W185" s="118">
        <f t="shared" ref="W185:AC185" si="62">W184/$I184</f>
        <v>1.4985677434859142E-3</v>
      </c>
      <c r="X185" s="118">
        <f t="shared" si="62"/>
        <v>5.7263575226210511E-3</v>
      </c>
      <c r="Y185" s="118">
        <f t="shared" si="62"/>
        <v>3.8874717939065051E-2</v>
      </c>
      <c r="Z185" s="118">
        <f t="shared" si="62"/>
        <v>0.86041200752706348</v>
      </c>
      <c r="AA185" s="118">
        <f t="shared" si="62"/>
        <v>3.5323739229068583E-2</v>
      </c>
      <c r="AB185" s="118">
        <f t="shared" si="62"/>
        <v>1.5081220150147649E-2</v>
      </c>
      <c r="AC185" s="118">
        <f t="shared" si="62"/>
        <v>6.9475165963420694E-3</v>
      </c>
      <c r="AD185" s="118">
        <f t="shared" ref="AD185:AH185" si="63">AD184/$AI184</f>
        <v>1.4918000639763446E-3</v>
      </c>
      <c r="AE185" s="118">
        <f t="shared" si="63"/>
        <v>6.8452061149266838E-6</v>
      </c>
      <c r="AF185" s="118">
        <f t="shared" si="63"/>
        <v>3.6976599674130046E-3</v>
      </c>
      <c r="AG185" s="118">
        <f t="shared" si="63"/>
        <v>1.5888675246836382E-3</v>
      </c>
      <c r="AH185" s="118">
        <f t="shared" si="63"/>
        <v>5.912349551884763E-5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0</v>
      </c>
      <c r="C189" s="39">
        <v>0</v>
      </c>
      <c r="D189" s="39">
        <v>2740.1807072653532</v>
      </c>
      <c r="E189" s="39">
        <v>0</v>
      </c>
      <c r="F189" s="235"/>
      <c r="G189" s="39">
        <v>0</v>
      </c>
      <c r="H189" s="40">
        <v>0</v>
      </c>
      <c r="I189" s="41">
        <f>SUM(B189:H189)</f>
        <v>2740.1807072653532</v>
      </c>
      <c r="J189" s="1"/>
      <c r="K189" s="88" t="s">
        <v>7</v>
      </c>
      <c r="L189" s="39">
        <v>0</v>
      </c>
      <c r="M189" s="39">
        <v>0</v>
      </c>
      <c r="N189" s="39">
        <v>2740.1807072653532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2740.1807072653532</v>
      </c>
      <c r="U189" s="91" t="s">
        <v>7</v>
      </c>
      <c r="V189" s="92">
        <v>0</v>
      </c>
      <c r="W189" s="92">
        <v>0</v>
      </c>
      <c r="X189" s="92">
        <v>0</v>
      </c>
      <c r="Y189" s="92">
        <v>0</v>
      </c>
      <c r="Z189" s="92">
        <v>2740.1807072653532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2740.1807072653532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1660.4127896552045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1660.4127896552045</v>
      </c>
      <c r="J190" s="1"/>
      <c r="K190" s="49" t="s">
        <v>8</v>
      </c>
      <c r="L190" s="50">
        <v>0</v>
      </c>
      <c r="M190" s="50">
        <v>0</v>
      </c>
      <c r="N190" s="50">
        <v>1660.4127896552045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1660.4127896552045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1660.4127896552045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1660.4127896552045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56.516354989025089</v>
      </c>
      <c r="E191" s="43">
        <v>0</v>
      </c>
      <c r="F191" s="236"/>
      <c r="G191" s="43">
        <v>0</v>
      </c>
      <c r="H191" s="53">
        <v>0</v>
      </c>
      <c r="I191" s="41">
        <f t="shared" si="64"/>
        <v>56.516354989025089</v>
      </c>
      <c r="J191" s="1"/>
      <c r="K191" s="54" t="s">
        <v>10</v>
      </c>
      <c r="L191" s="43">
        <v>0</v>
      </c>
      <c r="M191" s="43">
        <v>0</v>
      </c>
      <c r="N191" s="43">
        <v>56.516354989025089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56.516354989025089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56.516354989025089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56.516354989025089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1023.1055585299998</v>
      </c>
      <c r="E192" s="46">
        <v>0</v>
      </c>
      <c r="F192" s="236"/>
      <c r="G192" s="46">
        <v>0</v>
      </c>
      <c r="H192" s="47">
        <v>0</v>
      </c>
      <c r="I192" s="48">
        <f t="shared" si="64"/>
        <v>1023.1055585299998</v>
      </c>
      <c r="J192" s="1"/>
      <c r="K192" s="49" t="s">
        <v>58</v>
      </c>
      <c r="L192" s="50">
        <v>0</v>
      </c>
      <c r="M192" s="50">
        <v>0</v>
      </c>
      <c r="N192" s="50">
        <v>1023.1055585299998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1023.1055585299998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1022.5470947971778</v>
      </c>
      <c r="AA192" s="97">
        <v>0</v>
      </c>
      <c r="AB192" s="97">
        <v>0</v>
      </c>
      <c r="AC192" s="98">
        <v>0.55846373282205242</v>
      </c>
      <c r="AD192" s="97">
        <v>0</v>
      </c>
      <c r="AE192" s="97">
        <v>0</v>
      </c>
      <c r="AF192" s="97">
        <v>0</v>
      </c>
      <c r="AG192" s="97">
        <v>0.55846373282205242</v>
      </c>
      <c r="AH192" s="97">
        <v>0</v>
      </c>
      <c r="AI192" s="99">
        <f t="shared" si="66"/>
        <v>1023.1055585299998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873.38517885925921</v>
      </c>
      <c r="C193" s="43">
        <v>0</v>
      </c>
      <c r="D193" s="43">
        <v>1081.5579017329483</v>
      </c>
      <c r="E193" s="43">
        <v>0</v>
      </c>
      <c r="F193" s="236"/>
      <c r="G193" s="43">
        <v>0</v>
      </c>
      <c r="H193" s="53">
        <v>0</v>
      </c>
      <c r="I193" s="41">
        <f t="shared" si="64"/>
        <v>1954.9430805922075</v>
      </c>
      <c r="J193" s="1"/>
      <c r="K193" s="54" t="s">
        <v>16</v>
      </c>
      <c r="L193" s="43">
        <v>873.38517885925921</v>
      </c>
      <c r="M193" s="43">
        <v>0</v>
      </c>
      <c r="N193" s="43">
        <v>1081.5579017329483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1954.9430805922075</v>
      </c>
      <c r="U193" s="100" t="s">
        <v>16</v>
      </c>
      <c r="V193" s="92">
        <v>873.38517885925921</v>
      </c>
      <c r="W193" s="92">
        <v>0</v>
      </c>
      <c r="X193" s="92">
        <v>0</v>
      </c>
      <c r="Y193" s="92">
        <v>0</v>
      </c>
      <c r="Z193" s="92">
        <v>1081.5579017329483</v>
      </c>
      <c r="AA193" s="92">
        <v>0</v>
      </c>
      <c r="AB193" s="92">
        <v>0</v>
      </c>
      <c r="AC193" s="93">
        <v>0</v>
      </c>
      <c r="AD193" s="94">
        <v>0</v>
      </c>
      <c r="AE193" s="94">
        <v>0</v>
      </c>
      <c r="AF193" s="94">
        <v>0</v>
      </c>
      <c r="AG193" s="94">
        <v>0</v>
      </c>
      <c r="AH193" s="94">
        <v>0</v>
      </c>
      <c r="AI193" s="95">
        <f t="shared" si="66"/>
        <v>1954.9430805922075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53.996701443203776</v>
      </c>
      <c r="C194" s="46">
        <v>34.109592744089156</v>
      </c>
      <c r="D194" s="46">
        <v>155.76939834724865</v>
      </c>
      <c r="E194" s="46">
        <v>0</v>
      </c>
      <c r="F194" s="236"/>
      <c r="G194" s="46">
        <v>0</v>
      </c>
      <c r="H194" s="47">
        <v>0</v>
      </c>
      <c r="I194" s="48">
        <f t="shared" si="64"/>
        <v>243.8756925345416</v>
      </c>
      <c r="J194" s="1"/>
      <c r="K194" s="49" t="s">
        <v>15</v>
      </c>
      <c r="L194" s="50">
        <v>53.996701443203776</v>
      </c>
      <c r="M194" s="50">
        <v>34.109592744089156</v>
      </c>
      <c r="N194" s="50">
        <v>155.76939834724865</v>
      </c>
      <c r="O194" s="50">
        <v>0</v>
      </c>
      <c r="P194" s="50">
        <v>0</v>
      </c>
      <c r="Q194" s="50">
        <v>0</v>
      </c>
      <c r="R194" s="51">
        <v>0</v>
      </c>
      <c r="S194" s="52">
        <f t="shared" si="65"/>
        <v>243.8756925345416</v>
      </c>
      <c r="U194" s="96" t="s">
        <v>59</v>
      </c>
      <c r="V194" s="97">
        <v>52.628714356661604</v>
      </c>
      <c r="W194" s="97">
        <v>0</v>
      </c>
      <c r="X194" s="97">
        <v>0</v>
      </c>
      <c r="Y194" s="97">
        <v>34.109592744089156</v>
      </c>
      <c r="Z194" s="97">
        <v>106.5966802986529</v>
      </c>
      <c r="AA194" s="97">
        <v>0</v>
      </c>
      <c r="AB194" s="97">
        <v>0</v>
      </c>
      <c r="AC194" s="98">
        <v>50.540705135137927</v>
      </c>
      <c r="AD194" s="97">
        <v>1.3679870865421675</v>
      </c>
      <c r="AE194" s="97">
        <v>0</v>
      </c>
      <c r="AF194" s="97">
        <v>0</v>
      </c>
      <c r="AG194" s="97">
        <v>49.172718048595755</v>
      </c>
      <c r="AH194" s="97">
        <v>0</v>
      </c>
      <c r="AI194" s="99">
        <f t="shared" si="66"/>
        <v>243.87569253454157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2.0977280872410811</v>
      </c>
      <c r="E195" s="43">
        <v>29.405068984794475</v>
      </c>
      <c r="F195" s="236"/>
      <c r="G195" s="43">
        <v>0</v>
      </c>
      <c r="H195" s="53">
        <v>0</v>
      </c>
      <c r="I195" s="41">
        <f t="shared" si="64"/>
        <v>31.502797072035555</v>
      </c>
      <c r="J195" s="1"/>
      <c r="K195" s="54" t="s">
        <v>60</v>
      </c>
      <c r="L195" s="43">
        <v>0</v>
      </c>
      <c r="M195" s="43">
        <v>0</v>
      </c>
      <c r="N195" s="43">
        <v>2.0977280872410811</v>
      </c>
      <c r="O195" s="43">
        <v>29.405068984794475</v>
      </c>
      <c r="P195" s="43">
        <v>4800.0500321671852</v>
      </c>
      <c r="Q195" s="43">
        <v>0</v>
      </c>
      <c r="R195" s="44">
        <v>0</v>
      </c>
      <c r="S195" s="45">
        <f t="shared" si="65"/>
        <v>4831.552829239221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3.7713848951597524</v>
      </c>
      <c r="AB195" s="92">
        <v>4800.0500321671852</v>
      </c>
      <c r="AC195" s="93">
        <v>27.731412176875804</v>
      </c>
      <c r="AD195" s="92">
        <v>0</v>
      </c>
      <c r="AE195" s="92">
        <v>25.633684089634716</v>
      </c>
      <c r="AF195" s="92">
        <v>0</v>
      </c>
      <c r="AG195" s="92">
        <v>2.0977280872410811</v>
      </c>
      <c r="AH195" s="92">
        <v>0</v>
      </c>
      <c r="AI195" s="95">
        <f t="shared" si="66"/>
        <v>4831.552829239221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/>
      <c r="G196" s="46">
        <v>0</v>
      </c>
      <c r="H196" s="47">
        <v>0</v>
      </c>
      <c r="I196" s="48">
        <f t="shared" si="64"/>
        <v>0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0</v>
      </c>
      <c r="P196" s="50">
        <v>26.974118325889712</v>
      </c>
      <c r="Q196" s="50">
        <v>0</v>
      </c>
      <c r="R196" s="51">
        <v>0</v>
      </c>
      <c r="S196" s="52">
        <f t="shared" si="65"/>
        <v>26.974118325889712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26.974118325889712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26.974118325889712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0.86999999999999866</v>
      </c>
      <c r="E197" s="43">
        <v>0</v>
      </c>
      <c r="F197" s="236"/>
      <c r="G197" s="43">
        <v>0</v>
      </c>
      <c r="H197" s="53">
        <v>0</v>
      </c>
      <c r="I197" s="41">
        <f t="shared" si="64"/>
        <v>0.86999999999999866</v>
      </c>
      <c r="J197" s="1"/>
      <c r="K197" s="54" t="s">
        <v>61</v>
      </c>
      <c r="L197" s="43">
        <v>0</v>
      </c>
      <c r="M197" s="43">
        <v>0</v>
      </c>
      <c r="N197" s="43">
        <v>0.86999999999999866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0.86999999999999866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0.86999999999999866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0.86999999999999866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263.57762404586344</v>
      </c>
      <c r="C198" s="46">
        <v>0</v>
      </c>
      <c r="D198" s="46">
        <v>156.9409727390572</v>
      </c>
      <c r="E198" s="46">
        <v>0</v>
      </c>
      <c r="F198" s="236"/>
      <c r="G198" s="46">
        <v>0</v>
      </c>
      <c r="H198" s="47">
        <v>0</v>
      </c>
      <c r="I198" s="48">
        <f t="shared" si="64"/>
        <v>420.51859678492065</v>
      </c>
      <c r="J198" s="1"/>
      <c r="K198" s="49" t="s">
        <v>17</v>
      </c>
      <c r="L198" s="50">
        <v>263.57762404586344</v>
      </c>
      <c r="M198" s="50">
        <v>0</v>
      </c>
      <c r="N198" s="50">
        <v>156.9409727390572</v>
      </c>
      <c r="O198" s="50">
        <v>0</v>
      </c>
      <c r="P198" s="50">
        <v>12.415201188108574</v>
      </c>
      <c r="Q198" s="50">
        <v>0</v>
      </c>
      <c r="R198" s="51">
        <v>0</v>
      </c>
      <c r="S198" s="52">
        <f t="shared" si="65"/>
        <v>432.93379797302924</v>
      </c>
      <c r="U198" s="96" t="s">
        <v>17</v>
      </c>
      <c r="V198" s="97">
        <v>263.57762404586344</v>
      </c>
      <c r="W198" s="97">
        <v>0</v>
      </c>
      <c r="X198" s="97">
        <v>0</v>
      </c>
      <c r="Y198" s="97">
        <v>0</v>
      </c>
      <c r="Z198" s="97">
        <v>58.613517383113759</v>
      </c>
      <c r="AA198" s="97">
        <v>0</v>
      </c>
      <c r="AB198" s="97">
        <v>12.415201188108574</v>
      </c>
      <c r="AC198" s="98">
        <v>98.327455355943414</v>
      </c>
      <c r="AD198" s="97">
        <v>0</v>
      </c>
      <c r="AE198" s="97">
        <v>0</v>
      </c>
      <c r="AF198" s="97">
        <v>0</v>
      </c>
      <c r="AG198" s="97">
        <v>98.327455355943414</v>
      </c>
      <c r="AH198" s="97">
        <v>0</v>
      </c>
      <c r="AI198" s="99">
        <f t="shared" si="66"/>
        <v>432.93379797302919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943.26908544004914</v>
      </c>
      <c r="C199" s="43">
        <v>1335.1868672367334</v>
      </c>
      <c r="D199" s="43">
        <v>10447.603600072171</v>
      </c>
      <c r="E199" s="43">
        <v>0</v>
      </c>
      <c r="F199" s="236"/>
      <c r="G199" s="43">
        <v>0</v>
      </c>
      <c r="H199" s="53">
        <v>0</v>
      </c>
      <c r="I199" s="41">
        <f t="shared" si="64"/>
        <v>12726.059552748953</v>
      </c>
      <c r="J199" s="1"/>
      <c r="K199" s="54" t="s">
        <v>19</v>
      </c>
      <c r="L199" s="43">
        <v>943.26908544004914</v>
      </c>
      <c r="M199" s="43">
        <v>1335.1868672367334</v>
      </c>
      <c r="N199" s="43">
        <v>10447.603600072171</v>
      </c>
      <c r="O199" s="43">
        <v>0</v>
      </c>
      <c r="P199" s="43">
        <v>88.432471759398481</v>
      </c>
      <c r="Q199" s="43">
        <v>0</v>
      </c>
      <c r="R199" s="44">
        <v>0</v>
      </c>
      <c r="S199" s="45">
        <f t="shared" si="65"/>
        <v>12814.492024508352</v>
      </c>
      <c r="U199" s="100" t="s">
        <v>89</v>
      </c>
      <c r="V199" s="92">
        <v>703.41164986896183</v>
      </c>
      <c r="W199" s="92">
        <v>0</v>
      </c>
      <c r="X199" s="92">
        <v>0</v>
      </c>
      <c r="Y199" s="92">
        <v>1335.1868672367334</v>
      </c>
      <c r="Z199" s="92">
        <v>10171.349617689573</v>
      </c>
      <c r="AA199" s="92">
        <v>0</v>
      </c>
      <c r="AB199" s="92">
        <v>88.432471759398481</v>
      </c>
      <c r="AC199" s="93">
        <v>516.11141795368667</v>
      </c>
      <c r="AD199" s="92">
        <v>239.85743557108734</v>
      </c>
      <c r="AE199" s="92">
        <v>0</v>
      </c>
      <c r="AF199" s="92">
        <v>0</v>
      </c>
      <c r="AG199" s="92">
        <v>276.2539823825993</v>
      </c>
      <c r="AH199" s="92">
        <v>0</v>
      </c>
      <c r="AI199" s="95">
        <f t="shared" si="66"/>
        <v>12814.492024508354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326.06169856217139</v>
      </c>
      <c r="C200" s="46">
        <v>3.2421236542234508</v>
      </c>
      <c r="D200" s="46">
        <v>3384.4730802112954</v>
      </c>
      <c r="E200" s="46">
        <v>2501.6527854097267</v>
      </c>
      <c r="F200" s="236"/>
      <c r="G200" s="46">
        <v>282.25802237685059</v>
      </c>
      <c r="H200" s="47">
        <v>0</v>
      </c>
      <c r="I200" s="48">
        <f t="shared" si="64"/>
        <v>6497.687710214268</v>
      </c>
      <c r="J200" s="1"/>
      <c r="K200" s="49" t="s">
        <v>27</v>
      </c>
      <c r="L200" s="50">
        <v>326.06169856217139</v>
      </c>
      <c r="M200" s="50">
        <v>3.2421236542234508</v>
      </c>
      <c r="N200" s="50">
        <v>3384.4730802112954</v>
      </c>
      <c r="O200" s="50">
        <v>2501.6527854097267</v>
      </c>
      <c r="P200" s="50">
        <v>86.903992443844899</v>
      </c>
      <c r="Q200" s="50">
        <v>282.25802237685059</v>
      </c>
      <c r="R200" s="51">
        <v>0</v>
      </c>
      <c r="S200" s="52">
        <f t="shared" si="65"/>
        <v>6584.5917026581128</v>
      </c>
      <c r="U200" s="96" t="s">
        <v>27</v>
      </c>
      <c r="V200" s="97">
        <v>30.847687472979921</v>
      </c>
      <c r="W200" s="97">
        <v>57.171063184171466</v>
      </c>
      <c r="X200" s="97">
        <v>282.25802237685059</v>
      </c>
      <c r="Y200" s="97">
        <v>3.2421236542234508</v>
      </c>
      <c r="Z200" s="97">
        <v>3330.4989084002582</v>
      </c>
      <c r="AA200" s="97">
        <v>2498.2932887818288</v>
      </c>
      <c r="AB200" s="97">
        <v>86.903992443844899</v>
      </c>
      <c r="AC200" s="98">
        <v>295.37661634395556</v>
      </c>
      <c r="AD200" s="97">
        <v>238.04294790501999</v>
      </c>
      <c r="AE200" s="97">
        <v>2.6060785999249068</v>
      </c>
      <c r="AF200" s="97">
        <v>0</v>
      </c>
      <c r="AG200" s="97">
        <v>53.974171811037607</v>
      </c>
      <c r="AH200" s="97">
        <v>0.75341802797305746</v>
      </c>
      <c r="AI200" s="99">
        <f t="shared" si="66"/>
        <v>6584.5917026581128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23.507497949871969</v>
      </c>
      <c r="C201" s="43">
        <v>3.8529571439702259</v>
      </c>
      <c r="D201" s="43">
        <v>0</v>
      </c>
      <c r="E201" s="43">
        <v>0</v>
      </c>
      <c r="F201" s="236"/>
      <c r="G201" s="43">
        <v>0</v>
      </c>
      <c r="H201" s="53">
        <v>0</v>
      </c>
      <c r="I201" s="41">
        <f t="shared" si="64"/>
        <v>27.360455093842194</v>
      </c>
      <c r="J201" s="1"/>
      <c r="K201" s="54" t="s">
        <v>26</v>
      </c>
      <c r="L201" s="43">
        <v>23.507497949871969</v>
      </c>
      <c r="M201" s="43">
        <v>3.8529571439702259</v>
      </c>
      <c r="N201" s="43">
        <v>0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27.360455093842194</v>
      </c>
      <c r="U201" s="100" t="s">
        <v>26</v>
      </c>
      <c r="V201" s="92">
        <v>23.50529077641465</v>
      </c>
      <c r="W201" s="92">
        <v>0</v>
      </c>
      <c r="X201" s="92">
        <v>0</v>
      </c>
      <c r="Y201" s="92">
        <v>3.8529571439702259</v>
      </c>
      <c r="Z201" s="92">
        <v>0</v>
      </c>
      <c r="AA201" s="92">
        <v>0</v>
      </c>
      <c r="AB201" s="92">
        <v>0</v>
      </c>
      <c r="AC201" s="93">
        <v>2.2071734573179381E-3</v>
      </c>
      <c r="AD201" s="92">
        <v>2.2071734573179381E-3</v>
      </c>
      <c r="AE201" s="92">
        <v>0</v>
      </c>
      <c r="AF201" s="92">
        <v>0</v>
      </c>
      <c r="AG201" s="92">
        <v>0</v>
      </c>
      <c r="AH201" s="92">
        <v>0</v>
      </c>
      <c r="AI201" s="95">
        <f t="shared" si="66"/>
        <v>27.360455093842194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0.23724076243435735</v>
      </c>
      <c r="C202" s="46">
        <v>0.40233098371599779</v>
      </c>
      <c r="D202" s="46">
        <v>0.73373431680729073</v>
      </c>
      <c r="E202" s="46">
        <v>0</v>
      </c>
      <c r="F202" s="236"/>
      <c r="G202" s="46">
        <v>0</v>
      </c>
      <c r="H202" s="47">
        <v>0</v>
      </c>
      <c r="I202" s="48">
        <f t="shared" si="64"/>
        <v>1.3733060629576459</v>
      </c>
      <c r="J202" s="1"/>
      <c r="K202" s="49" t="s">
        <v>23</v>
      </c>
      <c r="L202" s="50">
        <v>0.23724076243435735</v>
      </c>
      <c r="M202" s="50">
        <v>0.40233098371599779</v>
      </c>
      <c r="N202" s="50">
        <v>0.73373431680729073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1.3733060629576459</v>
      </c>
      <c r="U202" s="96" t="s">
        <v>62</v>
      </c>
      <c r="V202" s="97">
        <v>0.23724076243435735</v>
      </c>
      <c r="W202" s="97">
        <v>0</v>
      </c>
      <c r="X202" s="97">
        <v>0</v>
      </c>
      <c r="Y202" s="97">
        <v>0.40233098371599779</v>
      </c>
      <c r="Z202" s="97">
        <v>0.73373431680729073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1.3733060629576459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0</v>
      </c>
      <c r="C203" s="43">
        <v>0</v>
      </c>
      <c r="D203" s="43">
        <v>3736.7340481437668</v>
      </c>
      <c r="E203" s="43">
        <v>0</v>
      </c>
      <c r="F203" s="236"/>
      <c r="G203" s="43">
        <v>0</v>
      </c>
      <c r="H203" s="53">
        <v>0</v>
      </c>
      <c r="I203" s="41">
        <f t="shared" si="64"/>
        <v>3736.7340481437668</v>
      </c>
      <c r="J203" s="1"/>
      <c r="K203" s="54" t="s">
        <v>24</v>
      </c>
      <c r="L203" s="43">
        <v>0</v>
      </c>
      <c r="M203" s="43">
        <v>0</v>
      </c>
      <c r="N203" s="43">
        <v>3736.7340481437668</v>
      </c>
      <c r="O203" s="43">
        <v>0</v>
      </c>
      <c r="P203" s="43">
        <v>272.89421156879882</v>
      </c>
      <c r="Q203" s="43">
        <v>0</v>
      </c>
      <c r="R203" s="44">
        <v>0</v>
      </c>
      <c r="S203" s="45">
        <f t="shared" si="65"/>
        <v>4009.6282597125655</v>
      </c>
      <c r="U203" s="100" t="s">
        <v>24</v>
      </c>
      <c r="V203" s="92">
        <v>0</v>
      </c>
      <c r="W203" s="92">
        <v>0</v>
      </c>
      <c r="X203" s="92">
        <v>0</v>
      </c>
      <c r="Y203" s="92">
        <v>0</v>
      </c>
      <c r="Z203" s="92">
        <v>3736.7340481437668</v>
      </c>
      <c r="AA203" s="92">
        <v>0</v>
      </c>
      <c r="AB203" s="92">
        <v>272.89421156879882</v>
      </c>
      <c r="AC203" s="93">
        <v>0</v>
      </c>
      <c r="AD203" s="92">
        <v>0</v>
      </c>
      <c r="AE203" s="92">
        <v>0</v>
      </c>
      <c r="AF203" s="92">
        <v>0</v>
      </c>
      <c r="AG203" s="92">
        <v>0</v>
      </c>
      <c r="AH203" s="92">
        <v>0</v>
      </c>
      <c r="AI203" s="95">
        <f t="shared" si="66"/>
        <v>4009.6282597125655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5099.1861862583401</v>
      </c>
      <c r="E204" s="46">
        <v>0</v>
      </c>
      <c r="F204" s="236"/>
      <c r="G204" s="46">
        <v>0</v>
      </c>
      <c r="H204" s="47">
        <v>0</v>
      </c>
      <c r="I204" s="48">
        <f t="shared" si="64"/>
        <v>5099.1861862583401</v>
      </c>
      <c r="J204" s="1"/>
      <c r="K204" s="49" t="s">
        <v>22</v>
      </c>
      <c r="L204" s="50">
        <v>0</v>
      </c>
      <c r="M204" s="50">
        <v>0</v>
      </c>
      <c r="N204" s="50">
        <v>5099.1861862583401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5099.1861862583401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5099.1861862583401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5099.1861862583401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2484.0350270628533</v>
      </c>
      <c r="C210" s="75">
        <f t="shared" ref="C210:H210" si="68">SUM(C189:C205)</f>
        <v>1376.7938717627321</v>
      </c>
      <c r="D210" s="75">
        <f t="shared" si="68"/>
        <v>29546.182060348459</v>
      </c>
      <c r="E210" s="75">
        <f t="shared" si="68"/>
        <v>2531.0578543945212</v>
      </c>
      <c r="F210" s="75">
        <f t="shared" si="68"/>
        <v>0</v>
      </c>
      <c r="G210" s="75">
        <f t="shared" si="68"/>
        <v>282.25802237685059</v>
      </c>
      <c r="H210" s="76">
        <f t="shared" si="68"/>
        <v>0</v>
      </c>
      <c r="I210" s="41">
        <f t="shared" si="64"/>
        <v>36220.326835945423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2484.0350270628533</v>
      </c>
      <c r="M210" s="75">
        <f t="shared" ref="M210:R210" si="69">SUM(M189:M205)</f>
        <v>1376.7938717627321</v>
      </c>
      <c r="N210" s="75">
        <f t="shared" si="69"/>
        <v>29546.182060348459</v>
      </c>
      <c r="O210" s="75">
        <f t="shared" si="69"/>
        <v>2531.0578543945212</v>
      </c>
      <c r="P210" s="75">
        <f t="shared" si="69"/>
        <v>5287.670027453225</v>
      </c>
      <c r="Q210" s="75">
        <f t="shared" si="69"/>
        <v>282.25802237685059</v>
      </c>
      <c r="R210" s="76">
        <f t="shared" si="69"/>
        <v>0</v>
      </c>
      <c r="S210" s="78">
        <f t="shared" si="65"/>
        <v>41507.99686339865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1947.5933861425749</v>
      </c>
      <c r="W210" s="111">
        <f t="shared" ref="W210:AH210" si="70">SUM(W189:W205)</f>
        <v>57.171063184171466</v>
      </c>
      <c r="X210" s="111">
        <f t="shared" si="70"/>
        <v>282.25802237685059</v>
      </c>
      <c r="Y210" s="111">
        <f t="shared" si="70"/>
        <v>1376.7938717627321</v>
      </c>
      <c r="Z210" s="111">
        <f t="shared" si="70"/>
        <v>29065.797540930223</v>
      </c>
      <c r="AA210" s="111">
        <f t="shared" si="70"/>
        <v>2502.0646736769886</v>
      </c>
      <c r="AB210" s="111">
        <f t="shared" si="70"/>
        <v>5287.670027453225</v>
      </c>
      <c r="AC210" s="111">
        <f t="shared" si="70"/>
        <v>988.6482778718788</v>
      </c>
      <c r="AD210" s="112">
        <f t="shared" si="70"/>
        <v>479.27057773610676</v>
      </c>
      <c r="AE210" s="112">
        <f t="shared" si="70"/>
        <v>28.239762689559623</v>
      </c>
      <c r="AF210" s="112">
        <f t="shared" si="70"/>
        <v>0</v>
      </c>
      <c r="AG210" s="112">
        <f t="shared" si="70"/>
        <v>480.38451941823922</v>
      </c>
      <c r="AH210" s="112">
        <f t="shared" si="70"/>
        <v>0.75341802797305746</v>
      </c>
      <c r="AI210" s="113">
        <f t="shared" si="66"/>
        <v>41507.99686339865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6.8581242745652735E-2</v>
      </c>
      <c r="C211" s="114">
        <f t="shared" ref="C211:I211" si="71">C210/$I210</f>
        <v>3.8011635786687266E-2</v>
      </c>
      <c r="D211" s="114">
        <f t="shared" si="71"/>
        <v>0.81573482741261538</v>
      </c>
      <c r="E211" s="114">
        <f t="shared" si="71"/>
        <v>6.9879486893052373E-2</v>
      </c>
      <c r="F211" s="114">
        <f t="shared" si="71"/>
        <v>0</v>
      </c>
      <c r="G211" s="114">
        <f t="shared" si="71"/>
        <v>7.7928071619921121E-3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5.9844733901222087E-2</v>
      </c>
      <c r="M211" s="82">
        <f t="shared" ref="M211:S211" si="72">M210/$S210</f>
        <v>3.3169364358721337E-2</v>
      </c>
      <c r="N211" s="82">
        <f t="shared" si="72"/>
        <v>0.7118190298988385</v>
      </c>
      <c r="O211" s="82">
        <f t="shared" si="72"/>
        <v>6.0977595780498467E-2</v>
      </c>
      <c r="P211" s="82">
        <f t="shared" si="72"/>
        <v>0.12738918827749651</v>
      </c>
      <c r="Q211" s="82">
        <f t="shared" si="72"/>
        <v>6.8000877832228752E-3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5.3770729208599058E-2</v>
      </c>
      <c r="W211" s="118">
        <f t="shared" ref="W211:AC211" si="73">W210/$I210</f>
        <v>1.5784248287741655E-3</v>
      </c>
      <c r="X211" s="118">
        <f t="shared" si="73"/>
        <v>7.7928071619921121E-3</v>
      </c>
      <c r="Y211" s="118">
        <f t="shared" si="73"/>
        <v>3.8011635786687266E-2</v>
      </c>
      <c r="Z211" s="118">
        <f t="shared" si="73"/>
        <v>0.80247198410382725</v>
      </c>
      <c r="AA211" s="118">
        <f t="shared" si="73"/>
        <v>6.9079019772784439E-2</v>
      </c>
      <c r="AB211" s="118">
        <f t="shared" si="73"/>
        <v>0.14598625935660214</v>
      </c>
      <c r="AC211" s="118">
        <f t="shared" si="73"/>
        <v>2.7295399137335617E-2</v>
      </c>
      <c r="AD211" s="118">
        <f t="shared" ref="AD211:AH211" si="74">AD210/$AI210</f>
        <v>1.1546463668515956E-2</v>
      </c>
      <c r="AE211" s="118">
        <f t="shared" si="74"/>
        <v>6.8034510994340882E-4</v>
      </c>
      <c r="AF211" s="118">
        <f t="shared" si="74"/>
        <v>0</v>
      </c>
      <c r="AG211" s="118">
        <f t="shared" si="74"/>
        <v>1.1573300465430016E-2</v>
      </c>
      <c r="AH211" s="118">
        <f t="shared" si="74"/>
        <v>1.8151153630769743E-5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5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48.793000386893084</v>
      </c>
      <c r="C219" s="43">
        <v>25.002848249118227</v>
      </c>
      <c r="D219" s="43">
        <v>6.6055901878858529</v>
      </c>
      <c r="E219" s="43">
        <v>0</v>
      </c>
      <c r="F219" s="236"/>
      <c r="G219" s="43">
        <v>0</v>
      </c>
      <c r="H219" s="53">
        <v>0</v>
      </c>
      <c r="I219" s="41">
        <f t="shared" si="75"/>
        <v>80.401438823897166</v>
      </c>
      <c r="J219" s="1"/>
      <c r="K219" s="54" t="s">
        <v>16</v>
      </c>
      <c r="L219" s="43">
        <v>48.793000386893084</v>
      </c>
      <c r="M219" s="43">
        <v>25.002848249118227</v>
      </c>
      <c r="N219" s="43">
        <v>6.6055901878858529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80.401438823897166</v>
      </c>
      <c r="U219" s="100" t="s">
        <v>16</v>
      </c>
      <c r="V219" s="92">
        <v>48.793000386893084</v>
      </c>
      <c r="W219" s="92">
        <v>0</v>
      </c>
      <c r="X219" s="92">
        <v>0</v>
      </c>
      <c r="Y219" s="92">
        <v>25.002848249118227</v>
      </c>
      <c r="Z219" s="92">
        <v>4.6627695443900139</v>
      </c>
      <c r="AA219" s="92">
        <v>0</v>
      </c>
      <c r="AB219" s="92">
        <v>0</v>
      </c>
      <c r="AC219" s="93">
        <v>1.9428206434958393</v>
      </c>
      <c r="AD219" s="94">
        <v>0</v>
      </c>
      <c r="AE219" s="94">
        <v>0</v>
      </c>
      <c r="AF219" s="94">
        <v>0</v>
      </c>
      <c r="AG219" s="94">
        <v>1.9428206434958393</v>
      </c>
      <c r="AH219" s="94">
        <v>0</v>
      </c>
      <c r="AI219" s="95">
        <f t="shared" si="77"/>
        <v>80.401438823897166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23.547916188285225</v>
      </c>
      <c r="C220" s="46">
        <v>0</v>
      </c>
      <c r="D220" s="46">
        <v>23.183079244864384</v>
      </c>
      <c r="E220" s="46">
        <v>0</v>
      </c>
      <c r="F220" s="236"/>
      <c r="G220" s="46">
        <v>0</v>
      </c>
      <c r="H220" s="47">
        <v>0</v>
      </c>
      <c r="I220" s="48">
        <f t="shared" si="75"/>
        <v>46.730995433149609</v>
      </c>
      <c r="J220" s="1"/>
      <c r="K220" s="49" t="s">
        <v>15</v>
      </c>
      <c r="L220" s="50">
        <v>23.547916188285225</v>
      </c>
      <c r="M220" s="50">
        <v>0</v>
      </c>
      <c r="N220" s="50">
        <v>23.183079244864384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46.730995433149609</v>
      </c>
      <c r="U220" s="96" t="s">
        <v>59</v>
      </c>
      <c r="V220" s="97">
        <v>23.547916188285225</v>
      </c>
      <c r="W220" s="97">
        <v>0</v>
      </c>
      <c r="X220" s="97">
        <v>0</v>
      </c>
      <c r="Y220" s="97">
        <v>0</v>
      </c>
      <c r="Z220" s="97">
        <v>23.183079244864384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46.730995433149609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1.0320228372436329</v>
      </c>
      <c r="F221" s="236"/>
      <c r="G221" s="43">
        <v>0</v>
      </c>
      <c r="H221" s="53">
        <v>0</v>
      </c>
      <c r="I221" s="41">
        <f t="shared" si="75"/>
        <v>1.0320228372436329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1.0320228372436329</v>
      </c>
      <c r="P221" s="43">
        <v>280.4218236472492</v>
      </c>
      <c r="Q221" s="43">
        <v>0</v>
      </c>
      <c r="R221" s="44">
        <v>0</v>
      </c>
      <c r="S221" s="45">
        <f t="shared" si="76"/>
        <v>281.45384648449283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1.0320228372436329</v>
      </c>
      <c r="AB221" s="92">
        <v>280.4218236472492</v>
      </c>
      <c r="AC221" s="93">
        <v>0</v>
      </c>
      <c r="AD221" s="92">
        <v>0</v>
      </c>
      <c r="AE221" s="92">
        <v>0</v>
      </c>
      <c r="AF221" s="92">
        <v>0</v>
      </c>
      <c r="AG221" s="92">
        <v>0</v>
      </c>
      <c r="AH221" s="92">
        <v>0</v>
      </c>
      <c r="AI221" s="95">
        <f t="shared" si="77"/>
        <v>281.45384648449283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0.19980539553973323</v>
      </c>
      <c r="F222" s="236"/>
      <c r="G222" s="46">
        <v>0</v>
      </c>
      <c r="H222" s="47">
        <v>0</v>
      </c>
      <c r="I222" s="48">
        <f t="shared" si="75"/>
        <v>0.19980539553973323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0.19980539553973323</v>
      </c>
      <c r="P222" s="50">
        <v>50.96063654403909</v>
      </c>
      <c r="Q222" s="50">
        <v>0</v>
      </c>
      <c r="R222" s="51">
        <v>0</v>
      </c>
      <c r="S222" s="52">
        <f t="shared" si="76"/>
        <v>51.160441939578824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0.19980539553973323</v>
      </c>
      <c r="AB222" s="97">
        <v>50.96063654403909</v>
      </c>
      <c r="AC222" s="98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9">
        <f t="shared" si="77"/>
        <v>51.160441939578824</v>
      </c>
      <c r="AJ222" t="str">
        <f t="shared" si="78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6.8502712847966114</v>
      </c>
      <c r="C224" s="46">
        <v>0</v>
      </c>
      <c r="D224" s="46">
        <v>27.133683996723171</v>
      </c>
      <c r="E224" s="46">
        <v>1.4340331871339302</v>
      </c>
      <c r="F224" s="236"/>
      <c r="G224" s="46">
        <v>0</v>
      </c>
      <c r="H224" s="47">
        <v>0</v>
      </c>
      <c r="I224" s="48">
        <f t="shared" si="75"/>
        <v>35.417988468653711</v>
      </c>
      <c r="J224" s="1"/>
      <c r="K224" s="49" t="s">
        <v>17</v>
      </c>
      <c r="L224" s="50">
        <v>6.8502712847966114</v>
      </c>
      <c r="M224" s="50">
        <v>0</v>
      </c>
      <c r="N224" s="50">
        <v>27.133683996723171</v>
      </c>
      <c r="O224" s="50">
        <v>1.4340331871339302</v>
      </c>
      <c r="P224" s="50">
        <v>0</v>
      </c>
      <c r="Q224" s="50">
        <v>0</v>
      </c>
      <c r="R224" s="51">
        <v>0</v>
      </c>
      <c r="S224" s="52">
        <f t="shared" si="76"/>
        <v>35.417988468653711</v>
      </c>
      <c r="U224" s="96" t="s">
        <v>17</v>
      </c>
      <c r="V224" s="97">
        <v>6.8502712847966114</v>
      </c>
      <c r="W224" s="97">
        <v>0</v>
      </c>
      <c r="X224" s="97">
        <v>0</v>
      </c>
      <c r="Y224" s="97">
        <v>0</v>
      </c>
      <c r="Z224" s="97">
        <v>27.133683996723171</v>
      </c>
      <c r="AA224" s="97">
        <v>1.4340331871339302</v>
      </c>
      <c r="AB224" s="97">
        <v>0</v>
      </c>
      <c r="AC224" s="98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9">
        <f t="shared" si="77"/>
        <v>35.417988468653711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150.93019740068112</v>
      </c>
      <c r="C225" s="43">
        <v>5.9559138533195437</v>
      </c>
      <c r="D225" s="43">
        <v>1295.7742439795156</v>
      </c>
      <c r="E225" s="43">
        <v>1.6493299901500273</v>
      </c>
      <c r="F225" s="236"/>
      <c r="G225" s="43">
        <v>0</v>
      </c>
      <c r="H225" s="53">
        <v>0</v>
      </c>
      <c r="I225" s="41">
        <f t="shared" si="75"/>
        <v>1454.3096852236665</v>
      </c>
      <c r="J225" s="1"/>
      <c r="K225" s="54" t="s">
        <v>19</v>
      </c>
      <c r="L225" s="43">
        <v>150.93019740068112</v>
      </c>
      <c r="M225" s="43">
        <v>5.9559138533195437</v>
      </c>
      <c r="N225" s="43">
        <v>1295.7742439795156</v>
      </c>
      <c r="O225" s="43">
        <v>1.6493299901500273</v>
      </c>
      <c r="P225" s="43">
        <v>0</v>
      </c>
      <c r="Q225" s="43">
        <v>0</v>
      </c>
      <c r="R225" s="44">
        <v>0</v>
      </c>
      <c r="S225" s="45">
        <f t="shared" si="76"/>
        <v>1454.3096852236665</v>
      </c>
      <c r="U225" s="100" t="s">
        <v>89</v>
      </c>
      <c r="V225" s="92">
        <v>138.64887631041836</v>
      </c>
      <c r="W225" s="92">
        <v>0</v>
      </c>
      <c r="X225" s="92">
        <v>0</v>
      </c>
      <c r="Y225" s="92">
        <v>5.9559138533195437</v>
      </c>
      <c r="Z225" s="92">
        <v>433.42101405045281</v>
      </c>
      <c r="AA225" s="92">
        <v>1.6493299901500273</v>
      </c>
      <c r="AB225" s="92">
        <v>0</v>
      </c>
      <c r="AC225" s="93">
        <v>874.63455101932584</v>
      </c>
      <c r="AD225" s="92">
        <v>12.281321090262765</v>
      </c>
      <c r="AE225" s="92">
        <v>0</v>
      </c>
      <c r="AF225" s="92">
        <v>0</v>
      </c>
      <c r="AG225" s="92">
        <v>862.35322992906288</v>
      </c>
      <c r="AH225" s="92">
        <v>0</v>
      </c>
      <c r="AI225" s="95">
        <f t="shared" si="77"/>
        <v>1454.3096852236665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150.06156144499192</v>
      </c>
      <c r="C226" s="46">
        <v>6.312938761763994</v>
      </c>
      <c r="D226" s="46">
        <v>191.32532626764424</v>
      </c>
      <c r="E226" s="46">
        <v>1848.4147504665996</v>
      </c>
      <c r="F226" s="236"/>
      <c r="G226" s="46">
        <v>353.80877866509883</v>
      </c>
      <c r="H226" s="47">
        <v>38.968757788666622</v>
      </c>
      <c r="I226" s="48">
        <f t="shared" si="75"/>
        <v>2588.8921133947651</v>
      </c>
      <c r="J226" s="1"/>
      <c r="K226" s="49" t="s">
        <v>27</v>
      </c>
      <c r="L226" s="50">
        <v>150.06156144499192</v>
      </c>
      <c r="M226" s="50">
        <v>6.312938761763994</v>
      </c>
      <c r="N226" s="50">
        <v>191.32532626764424</v>
      </c>
      <c r="O226" s="50">
        <v>1848.4147504665996</v>
      </c>
      <c r="P226" s="50">
        <v>49.397266525313803</v>
      </c>
      <c r="Q226" s="50">
        <v>353.80877866509883</v>
      </c>
      <c r="R226" s="51">
        <v>38.968757788666622</v>
      </c>
      <c r="S226" s="52">
        <f t="shared" si="76"/>
        <v>2638.2893799200788</v>
      </c>
      <c r="U226" s="96" t="s">
        <v>27</v>
      </c>
      <c r="V226" s="97">
        <v>0</v>
      </c>
      <c r="W226" s="97">
        <v>134.60968997939392</v>
      </c>
      <c r="X226" s="97">
        <v>353.80877866509883</v>
      </c>
      <c r="Y226" s="97">
        <v>6.312938761763994</v>
      </c>
      <c r="Z226" s="97">
        <v>188.92763620769225</v>
      </c>
      <c r="AA226" s="97">
        <v>1830.3117816763315</v>
      </c>
      <c r="AB226" s="97">
        <v>49.397266525313803</v>
      </c>
      <c r="AC226" s="98">
        <v>74.921288104484674</v>
      </c>
      <c r="AD226" s="97">
        <v>15.451871465597986</v>
      </c>
      <c r="AE226" s="97">
        <v>10.044229679571838</v>
      </c>
      <c r="AF226" s="97">
        <v>38.968757788666622</v>
      </c>
      <c r="AG226" s="97">
        <v>2.3976900599519695</v>
      </c>
      <c r="AH226" s="97">
        <v>8.0587391106962585</v>
      </c>
      <c r="AI226" s="99">
        <f t="shared" si="77"/>
        <v>2638.2893799200788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660.87657995730967</v>
      </c>
      <c r="C227" s="43">
        <v>0</v>
      </c>
      <c r="D227" s="43">
        <v>181.94945441011618</v>
      </c>
      <c r="E227" s="43">
        <v>0</v>
      </c>
      <c r="F227" s="236"/>
      <c r="G227" s="43">
        <v>0</v>
      </c>
      <c r="H227" s="53">
        <v>0</v>
      </c>
      <c r="I227" s="41">
        <f t="shared" si="75"/>
        <v>842.82603436742579</v>
      </c>
      <c r="J227" s="1"/>
      <c r="K227" s="54" t="s">
        <v>26</v>
      </c>
      <c r="L227" s="43">
        <v>660.87657995730967</v>
      </c>
      <c r="M227" s="43">
        <v>0</v>
      </c>
      <c r="N227" s="43">
        <v>181.94945441011618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842.82603436742579</v>
      </c>
      <c r="U227" s="100" t="s">
        <v>26</v>
      </c>
      <c r="V227" s="92">
        <v>660.87657995730967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181.94945441011618</v>
      </c>
      <c r="AD227" s="92">
        <v>0</v>
      </c>
      <c r="AE227" s="92">
        <v>0</v>
      </c>
      <c r="AF227" s="92">
        <v>0</v>
      </c>
      <c r="AG227" s="92">
        <v>181.94945441011618</v>
      </c>
      <c r="AH227" s="92">
        <v>0</v>
      </c>
      <c r="AI227" s="95">
        <f t="shared" si="77"/>
        <v>842.82603436742579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0</v>
      </c>
      <c r="J228" s="1"/>
      <c r="K228" s="49" t="s">
        <v>23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0</v>
      </c>
      <c r="U228" s="96" t="s">
        <v>62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0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15.909987237122145</v>
      </c>
      <c r="C229" s="43">
        <v>0</v>
      </c>
      <c r="D229" s="43">
        <v>0</v>
      </c>
      <c r="E229" s="43">
        <v>0</v>
      </c>
      <c r="F229" s="236"/>
      <c r="G229" s="43">
        <v>0</v>
      </c>
      <c r="H229" s="53">
        <v>0</v>
      </c>
      <c r="I229" s="41">
        <f t="shared" si="75"/>
        <v>15.909987237122145</v>
      </c>
      <c r="J229" s="1"/>
      <c r="K229" s="54" t="s">
        <v>24</v>
      </c>
      <c r="L229" s="43">
        <v>15.909987237122145</v>
      </c>
      <c r="M229" s="43">
        <v>0</v>
      </c>
      <c r="N229" s="43">
        <v>0</v>
      </c>
      <c r="O229" s="43">
        <v>0</v>
      </c>
      <c r="P229" s="43">
        <v>15.996261954702996</v>
      </c>
      <c r="Q229" s="43">
        <v>0</v>
      </c>
      <c r="R229" s="44">
        <v>0</v>
      </c>
      <c r="S229" s="45">
        <f t="shared" si="76"/>
        <v>31.90624919182514</v>
      </c>
      <c r="U229" s="100" t="s">
        <v>24</v>
      </c>
      <c r="V229" s="92">
        <v>15.909987237122145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15.996261954702996</v>
      </c>
      <c r="AC229" s="93">
        <v>0</v>
      </c>
      <c r="AD229" s="92">
        <v>0</v>
      </c>
      <c r="AE229" s="92">
        <v>0</v>
      </c>
      <c r="AF229" s="92">
        <v>0</v>
      </c>
      <c r="AG229" s="92">
        <v>0</v>
      </c>
      <c r="AH229" s="92">
        <v>0</v>
      </c>
      <c r="AI229" s="95">
        <f t="shared" si="77"/>
        <v>31.90624919182514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1056.9695139000796</v>
      </c>
      <c r="C236" s="75">
        <f t="shared" ref="C236:H236" si="79">SUM(C215:C231)</f>
        <v>37.271700864201762</v>
      </c>
      <c r="D236" s="75">
        <f t="shared" si="79"/>
        <v>1725.9713780867494</v>
      </c>
      <c r="E236" s="75">
        <f t="shared" si="79"/>
        <v>1852.729941876667</v>
      </c>
      <c r="F236" s="75">
        <f t="shared" si="79"/>
        <v>0</v>
      </c>
      <c r="G236" s="75">
        <f t="shared" si="79"/>
        <v>353.80877866509883</v>
      </c>
      <c r="H236" s="76">
        <f t="shared" si="79"/>
        <v>38.968757788666622</v>
      </c>
      <c r="I236" s="41">
        <f t="shared" si="75"/>
        <v>5065.720071181463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1056.9695139000796</v>
      </c>
      <c r="M236" s="75">
        <f t="shared" ref="M236:R236" si="80">SUM(M215:M231)</f>
        <v>37.271700864201762</v>
      </c>
      <c r="N236" s="75">
        <f t="shared" si="80"/>
        <v>1725.9713780867494</v>
      </c>
      <c r="O236" s="75">
        <f t="shared" si="80"/>
        <v>1852.729941876667</v>
      </c>
      <c r="P236" s="75">
        <f t="shared" si="80"/>
        <v>396.77598867130507</v>
      </c>
      <c r="Q236" s="75">
        <f t="shared" si="80"/>
        <v>353.80877866509883</v>
      </c>
      <c r="R236" s="76">
        <f t="shared" si="80"/>
        <v>38.968757788666622</v>
      </c>
      <c r="S236" s="78">
        <f t="shared" si="76"/>
        <v>5462.4960598527678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894.62663136482502</v>
      </c>
      <c r="W236" s="111">
        <f t="shared" ref="W236:AH236" si="81">SUM(W215:W231)</f>
        <v>134.60968997939392</v>
      </c>
      <c r="X236" s="111">
        <f t="shared" si="81"/>
        <v>353.80877866509883</v>
      </c>
      <c r="Y236" s="111">
        <f t="shared" si="81"/>
        <v>37.271700864201762</v>
      </c>
      <c r="Z236" s="111">
        <f t="shared" si="81"/>
        <v>677.32818304412262</v>
      </c>
      <c r="AA236" s="111">
        <f t="shared" si="81"/>
        <v>1834.6269730863989</v>
      </c>
      <c r="AB236" s="111">
        <f t="shared" si="81"/>
        <v>396.77598867130507</v>
      </c>
      <c r="AC236" s="111">
        <f t="shared" si="81"/>
        <v>1133.4481141774224</v>
      </c>
      <c r="AD236" s="112">
        <f t="shared" si="81"/>
        <v>27.73319255586075</v>
      </c>
      <c r="AE236" s="112">
        <f t="shared" si="81"/>
        <v>10.044229679571838</v>
      </c>
      <c r="AF236" s="112">
        <f t="shared" si="81"/>
        <v>38.968757788666622</v>
      </c>
      <c r="AG236" s="112">
        <f t="shared" si="81"/>
        <v>1048.6431950426268</v>
      </c>
      <c r="AH236" s="112">
        <f t="shared" si="81"/>
        <v>8.0587391106962585</v>
      </c>
      <c r="AI236" s="113">
        <f t="shared" si="77"/>
        <v>5462.4960598527678</v>
      </c>
      <c r="AJ236" t="str">
        <f t="shared" si="78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0.20865138599211341</v>
      </c>
      <c r="C237" s="114">
        <f t="shared" ref="C237:I237" si="82">C236/$I236</f>
        <v>7.3576313614796707E-3</v>
      </c>
      <c r="D237" s="114">
        <f t="shared" si="82"/>
        <v>0.34071590096454069</v>
      </c>
      <c r="E237" s="114">
        <f t="shared" si="82"/>
        <v>0.36573871351808829</v>
      </c>
      <c r="F237" s="114">
        <f t="shared" si="82"/>
        <v>0</v>
      </c>
      <c r="G237" s="114">
        <f t="shared" si="82"/>
        <v>6.9843728767780305E-2</v>
      </c>
      <c r="H237" s="115">
        <f t="shared" si="82"/>
        <v>7.6926393959976655E-3</v>
      </c>
      <c r="I237" s="116">
        <f t="shared" si="82"/>
        <v>1</v>
      </c>
      <c r="J237"/>
      <c r="K237" s="81" t="s">
        <v>87</v>
      </c>
      <c r="L237" s="82">
        <f>L236/$S236</f>
        <v>0.19349570275544847</v>
      </c>
      <c r="M237" s="82">
        <f t="shared" ref="M237:S237" si="83">M236/$S236</f>
        <v>6.8231995878467247E-3</v>
      </c>
      <c r="N237" s="82">
        <f t="shared" si="83"/>
        <v>0.31596752824628488</v>
      </c>
      <c r="O237" s="82">
        <f t="shared" si="83"/>
        <v>0.33917277405351653</v>
      </c>
      <c r="P237" s="82">
        <f t="shared" si="83"/>
        <v>7.2636388992104742E-2</v>
      </c>
      <c r="Q237" s="82">
        <f t="shared" si="83"/>
        <v>6.4770532516344764E-2</v>
      </c>
      <c r="R237" s="83">
        <f t="shared" si="83"/>
        <v>7.13387384845399E-3</v>
      </c>
      <c r="S237" s="84">
        <f t="shared" si="83"/>
        <v>1</v>
      </c>
      <c r="U237" s="117" t="s">
        <v>87</v>
      </c>
      <c r="V237" s="118">
        <f>V236/$I236</f>
        <v>0.17660404025368379</v>
      </c>
      <c r="W237" s="118">
        <f t="shared" ref="W237:AC237" si="84">W236/$I236</f>
        <v>2.6572666489247856E-2</v>
      </c>
      <c r="X237" s="118">
        <f t="shared" si="84"/>
        <v>6.9843728767780305E-2</v>
      </c>
      <c r="Y237" s="118">
        <f t="shared" si="84"/>
        <v>7.3576313614796707E-3</v>
      </c>
      <c r="Z237" s="118">
        <f t="shared" si="84"/>
        <v>0.13370817446021083</v>
      </c>
      <c r="AA237" s="118">
        <f t="shared" si="84"/>
        <v>0.36216509149873222</v>
      </c>
      <c r="AB237" s="118">
        <f t="shared" si="84"/>
        <v>7.8325683830920048E-2</v>
      </c>
      <c r="AC237" s="118">
        <f t="shared" si="84"/>
        <v>0.22374866716886543</v>
      </c>
      <c r="AD237" s="118">
        <f t="shared" ref="AD237:AH237" si="85">AD236/$AI236</f>
        <v>5.0770183176311982E-3</v>
      </c>
      <c r="AE237" s="118">
        <f t="shared" si="85"/>
        <v>1.8387619083870905E-3</v>
      </c>
      <c r="AF237" s="118">
        <f t="shared" si="85"/>
        <v>7.13387384845399E-3</v>
      </c>
      <c r="AG237" s="118">
        <f t="shared" si="85"/>
        <v>0.19197143275759015</v>
      </c>
      <c r="AH237" s="118">
        <f t="shared" si="85"/>
        <v>1.4752851118602854E-3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/>
      <c r="G241" s="39">
        <v>0</v>
      </c>
      <c r="H241" s="40">
        <v>0</v>
      </c>
      <c r="I241" s="41">
        <f>SUM(B241:H241)</f>
        <v>0</v>
      </c>
      <c r="J241" s="1"/>
      <c r="K241" s="88" t="s">
        <v>7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0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2.615747504199454</v>
      </c>
      <c r="E243" s="43">
        <v>0</v>
      </c>
      <c r="F243" s="236"/>
      <c r="G243" s="43">
        <v>0</v>
      </c>
      <c r="H243" s="53">
        <v>0</v>
      </c>
      <c r="I243" s="41">
        <f t="shared" si="86"/>
        <v>2.615747504199454</v>
      </c>
      <c r="J243" s="1"/>
      <c r="K243" s="54" t="s">
        <v>10</v>
      </c>
      <c r="L243" s="43">
        <v>0</v>
      </c>
      <c r="M243" s="43">
        <v>0</v>
      </c>
      <c r="N243" s="43">
        <v>2.615747504199454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2.615747504199454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2.615747504199454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2.615747504199454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908.80447224305112</v>
      </c>
      <c r="C245" s="43">
        <v>5.3626331426463567</v>
      </c>
      <c r="D245" s="43">
        <v>19.410135268797877</v>
      </c>
      <c r="E245" s="43">
        <v>0</v>
      </c>
      <c r="F245" s="236"/>
      <c r="G245" s="43">
        <v>0</v>
      </c>
      <c r="H245" s="53">
        <v>0</v>
      </c>
      <c r="I245" s="41">
        <f t="shared" si="86"/>
        <v>933.57724065449531</v>
      </c>
      <c r="J245" s="1"/>
      <c r="K245" s="54" t="s">
        <v>16</v>
      </c>
      <c r="L245" s="43">
        <v>908.80447224305112</v>
      </c>
      <c r="M245" s="43">
        <v>5.3626331426463567</v>
      </c>
      <c r="N245" s="43">
        <v>19.410135268797877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933.57724065449531</v>
      </c>
      <c r="U245" s="100" t="s">
        <v>16</v>
      </c>
      <c r="V245" s="92">
        <v>907.27716618224974</v>
      </c>
      <c r="W245" s="92">
        <v>0</v>
      </c>
      <c r="X245" s="92">
        <v>0</v>
      </c>
      <c r="Y245" s="92">
        <v>5.3626331426463567</v>
      </c>
      <c r="Z245" s="92">
        <v>18.628629680904293</v>
      </c>
      <c r="AA245" s="92">
        <v>0</v>
      </c>
      <c r="AB245" s="92">
        <v>0</v>
      </c>
      <c r="AC245" s="93">
        <v>2.3088116486946988</v>
      </c>
      <c r="AD245" s="94">
        <v>1.5273060608011197</v>
      </c>
      <c r="AE245" s="94">
        <v>0</v>
      </c>
      <c r="AF245" s="94">
        <v>0</v>
      </c>
      <c r="AG245" s="94">
        <v>0.78150558789357938</v>
      </c>
      <c r="AH245" s="94">
        <v>0</v>
      </c>
      <c r="AI245" s="95">
        <f t="shared" si="88"/>
        <v>933.57724065449509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349.49153186027144</v>
      </c>
      <c r="C246" s="46">
        <v>1.7015728535932482</v>
      </c>
      <c r="D246" s="46">
        <v>5.8603625935865402</v>
      </c>
      <c r="E246" s="46">
        <v>0</v>
      </c>
      <c r="F246" s="236"/>
      <c r="G246" s="46">
        <v>0</v>
      </c>
      <c r="H246" s="47">
        <v>0</v>
      </c>
      <c r="I246" s="48">
        <f t="shared" si="86"/>
        <v>357.05346730745123</v>
      </c>
      <c r="J246" s="1"/>
      <c r="K246" s="49" t="s">
        <v>15</v>
      </c>
      <c r="L246" s="50">
        <v>349.49153186027144</v>
      </c>
      <c r="M246" s="50">
        <v>1.7015728535932482</v>
      </c>
      <c r="N246" s="50">
        <v>5.8603625935865402</v>
      </c>
      <c r="O246" s="50">
        <v>0</v>
      </c>
      <c r="P246" s="50">
        <v>0</v>
      </c>
      <c r="Q246" s="50">
        <v>0</v>
      </c>
      <c r="R246" s="51">
        <v>0</v>
      </c>
      <c r="S246" s="52">
        <f t="shared" si="87"/>
        <v>357.05346730745123</v>
      </c>
      <c r="U246" s="96" t="s">
        <v>59</v>
      </c>
      <c r="V246" s="97">
        <v>349.45469415910645</v>
      </c>
      <c r="W246" s="97">
        <v>0</v>
      </c>
      <c r="X246" s="97">
        <v>0</v>
      </c>
      <c r="Y246" s="97">
        <v>1.7015728535932482</v>
      </c>
      <c r="Z246" s="97">
        <v>5.8305882497662349</v>
      </c>
      <c r="AA246" s="97">
        <v>0</v>
      </c>
      <c r="AB246" s="97">
        <v>0</v>
      </c>
      <c r="AC246" s="98">
        <v>6.6612044985319557E-2</v>
      </c>
      <c r="AD246" s="97">
        <v>3.68377011650146E-2</v>
      </c>
      <c r="AE246" s="97">
        <v>0</v>
      </c>
      <c r="AF246" s="97">
        <v>0</v>
      </c>
      <c r="AG246" s="97">
        <v>2.9774343820304961E-2</v>
      </c>
      <c r="AH246" s="97">
        <v>0</v>
      </c>
      <c r="AI246" s="99">
        <f t="shared" si="88"/>
        <v>357.05346730745123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12.788096687802009</v>
      </c>
      <c r="F247" s="236"/>
      <c r="G247" s="43">
        <v>0</v>
      </c>
      <c r="H247" s="53">
        <v>0</v>
      </c>
      <c r="I247" s="41">
        <f t="shared" si="86"/>
        <v>12.788096687802009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12.788096687802009</v>
      </c>
      <c r="P247" s="43">
        <v>2384.3819982849673</v>
      </c>
      <c r="Q247" s="43">
        <v>0</v>
      </c>
      <c r="R247" s="44">
        <v>0</v>
      </c>
      <c r="S247" s="45">
        <f t="shared" si="87"/>
        <v>2397.1700949727692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12.788096687802009</v>
      </c>
      <c r="AB247" s="92">
        <v>2384.3819982849673</v>
      </c>
      <c r="AC247" s="93">
        <v>0</v>
      </c>
      <c r="AD247" s="92">
        <v>0</v>
      </c>
      <c r="AE247" s="92">
        <v>0</v>
      </c>
      <c r="AF247" s="92">
        <v>0</v>
      </c>
      <c r="AG247" s="92">
        <v>0</v>
      </c>
      <c r="AH247" s="92">
        <v>0</v>
      </c>
      <c r="AI247" s="95">
        <f t="shared" si="88"/>
        <v>2397.1700949727692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1.7852164401550534</v>
      </c>
      <c r="F248" s="236"/>
      <c r="G248" s="46">
        <v>0</v>
      </c>
      <c r="H248" s="47">
        <v>0</v>
      </c>
      <c r="I248" s="48">
        <f t="shared" si="86"/>
        <v>1.7852164401550534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1.7852164401550534</v>
      </c>
      <c r="P248" s="50">
        <v>203.20045316617484</v>
      </c>
      <c r="Q248" s="50">
        <v>0</v>
      </c>
      <c r="R248" s="51">
        <v>0</v>
      </c>
      <c r="S248" s="52">
        <f t="shared" si="87"/>
        <v>204.98566960632988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1.7852164401550534</v>
      </c>
      <c r="AB248" s="97">
        <v>203.20045316617484</v>
      </c>
      <c r="AC248" s="98">
        <v>0</v>
      </c>
      <c r="AD248" s="97">
        <v>0</v>
      </c>
      <c r="AE248" s="97">
        <v>0</v>
      </c>
      <c r="AF248" s="97">
        <v>0</v>
      </c>
      <c r="AG248" s="97">
        <v>0</v>
      </c>
      <c r="AH248" s="97">
        <v>0</v>
      </c>
      <c r="AI248" s="99">
        <f t="shared" si="88"/>
        <v>204.98566960632988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2.261999999999996</v>
      </c>
      <c r="E249" s="43">
        <v>0</v>
      </c>
      <c r="F249" s="236"/>
      <c r="G249" s="43">
        <v>0</v>
      </c>
      <c r="H249" s="53">
        <v>0</v>
      </c>
      <c r="I249" s="41">
        <f t="shared" si="86"/>
        <v>2.261999999999996</v>
      </c>
      <c r="J249" s="1"/>
      <c r="K249" s="54" t="s">
        <v>61</v>
      </c>
      <c r="L249" s="43">
        <v>0</v>
      </c>
      <c r="M249" s="43">
        <v>0</v>
      </c>
      <c r="N249" s="43">
        <v>2.261999999999996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2.261999999999996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2.261999999999996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2.261999999999996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304.0296759447088</v>
      </c>
      <c r="C250" s="46">
        <v>14.562448405654438</v>
      </c>
      <c r="D250" s="46">
        <v>149.25897462297993</v>
      </c>
      <c r="E250" s="46">
        <v>0.56659187554140622</v>
      </c>
      <c r="F250" s="236"/>
      <c r="G250" s="46">
        <v>0</v>
      </c>
      <c r="H250" s="47">
        <v>0</v>
      </c>
      <c r="I250" s="48">
        <f t="shared" si="86"/>
        <v>468.41769084888455</v>
      </c>
      <c r="J250" s="1"/>
      <c r="K250" s="49" t="s">
        <v>17</v>
      </c>
      <c r="L250" s="50">
        <v>304.0296759447088</v>
      </c>
      <c r="M250" s="50">
        <v>14.562448405654438</v>
      </c>
      <c r="N250" s="50">
        <v>149.25897462297993</v>
      </c>
      <c r="O250" s="50">
        <v>0.56659187554140622</v>
      </c>
      <c r="P250" s="50">
        <v>1.1972048896161749</v>
      </c>
      <c r="Q250" s="50">
        <v>0</v>
      </c>
      <c r="R250" s="51">
        <v>0</v>
      </c>
      <c r="S250" s="52">
        <f t="shared" si="87"/>
        <v>469.61489573850071</v>
      </c>
      <c r="U250" s="96" t="s">
        <v>17</v>
      </c>
      <c r="V250" s="97">
        <v>303.76628931505468</v>
      </c>
      <c r="W250" s="97">
        <v>0</v>
      </c>
      <c r="X250" s="97">
        <v>0</v>
      </c>
      <c r="Y250" s="97">
        <v>14.562448405654438</v>
      </c>
      <c r="Z250" s="97">
        <v>149.25897462297993</v>
      </c>
      <c r="AA250" s="97">
        <v>0</v>
      </c>
      <c r="AB250" s="97">
        <v>1.1972048896161749</v>
      </c>
      <c r="AC250" s="98">
        <v>0.82997850519556238</v>
      </c>
      <c r="AD250" s="97">
        <v>0.2633866296541561</v>
      </c>
      <c r="AE250" s="97">
        <v>0</v>
      </c>
      <c r="AF250" s="97">
        <v>0</v>
      </c>
      <c r="AG250" s="97">
        <v>0</v>
      </c>
      <c r="AH250" s="97">
        <v>0.56659187554140622</v>
      </c>
      <c r="AI250" s="99">
        <f t="shared" si="88"/>
        <v>469.61489573850082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4486.6124955329842</v>
      </c>
      <c r="C251" s="43">
        <v>131.5842363330851</v>
      </c>
      <c r="D251" s="43">
        <v>3093.3958030987792</v>
      </c>
      <c r="E251" s="43">
        <v>18.138988955443587</v>
      </c>
      <c r="F251" s="236"/>
      <c r="G251" s="43">
        <v>0</v>
      </c>
      <c r="H251" s="53">
        <v>0</v>
      </c>
      <c r="I251" s="41">
        <f t="shared" si="86"/>
        <v>7729.7315239202917</v>
      </c>
      <c r="J251" s="1"/>
      <c r="K251" s="54" t="s">
        <v>19</v>
      </c>
      <c r="L251" s="43">
        <v>4486.6124955329842</v>
      </c>
      <c r="M251" s="43">
        <v>131.5842363330851</v>
      </c>
      <c r="N251" s="43">
        <v>3093.3958030987792</v>
      </c>
      <c r="O251" s="43">
        <v>18.138988955443587</v>
      </c>
      <c r="P251" s="43">
        <v>1.6020662632269531</v>
      </c>
      <c r="Q251" s="43">
        <v>0</v>
      </c>
      <c r="R251" s="44">
        <v>0</v>
      </c>
      <c r="S251" s="45">
        <f t="shared" si="87"/>
        <v>7731.3335901835189</v>
      </c>
      <c r="U251" s="100" t="s">
        <v>89</v>
      </c>
      <c r="V251" s="92">
        <v>4361.6021766288432</v>
      </c>
      <c r="W251" s="92">
        <v>0</v>
      </c>
      <c r="X251" s="92">
        <v>0</v>
      </c>
      <c r="Y251" s="92">
        <v>131.5842363330851</v>
      </c>
      <c r="Z251" s="92">
        <v>3090.2082163852174</v>
      </c>
      <c r="AA251" s="92">
        <v>18.138988955443587</v>
      </c>
      <c r="AB251" s="92">
        <v>1.6020662632269531</v>
      </c>
      <c r="AC251" s="93">
        <v>128.19790561770168</v>
      </c>
      <c r="AD251" s="92">
        <v>125.01031890414009</v>
      </c>
      <c r="AE251" s="92">
        <v>0</v>
      </c>
      <c r="AF251" s="92">
        <v>0</v>
      </c>
      <c r="AG251" s="92">
        <v>3.1875867135616032</v>
      </c>
      <c r="AH251" s="92">
        <v>0</v>
      </c>
      <c r="AI251" s="95">
        <f t="shared" si="88"/>
        <v>7731.333590183518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1568.8837461483004</v>
      </c>
      <c r="C252" s="46">
        <v>68.997683472713305</v>
      </c>
      <c r="D252" s="46">
        <v>1126.9840148080211</v>
      </c>
      <c r="E252" s="46">
        <v>7507.8945475424962</v>
      </c>
      <c r="F252" s="236"/>
      <c r="G252" s="46">
        <v>1173.6875089998055</v>
      </c>
      <c r="H252" s="47">
        <v>175.97274776765457</v>
      </c>
      <c r="I252" s="48">
        <f t="shared" si="86"/>
        <v>11622.420248738992</v>
      </c>
      <c r="J252" s="1"/>
      <c r="K252" s="49" t="s">
        <v>27</v>
      </c>
      <c r="L252" s="50">
        <v>1568.8837461483004</v>
      </c>
      <c r="M252" s="50">
        <v>68.997683472713305</v>
      </c>
      <c r="N252" s="50">
        <v>1126.9840148080211</v>
      </c>
      <c r="O252" s="50">
        <v>7507.8945475424962</v>
      </c>
      <c r="P252" s="50">
        <v>213.47496797890372</v>
      </c>
      <c r="Q252" s="50">
        <v>1173.6875089998055</v>
      </c>
      <c r="R252" s="51">
        <v>175.97274776765457</v>
      </c>
      <c r="S252" s="52">
        <f t="shared" si="87"/>
        <v>11835.895216717896</v>
      </c>
      <c r="U252" s="96" t="s">
        <v>27</v>
      </c>
      <c r="V252" s="97">
        <v>58.092476695066473</v>
      </c>
      <c r="W252" s="97">
        <v>583.64303390336534</v>
      </c>
      <c r="X252" s="97">
        <v>1173.6875089998055</v>
      </c>
      <c r="Y252" s="97">
        <v>68.997683472713305</v>
      </c>
      <c r="Z252" s="97">
        <v>1114.1429727172574</v>
      </c>
      <c r="AA252" s="97">
        <v>6963.5754552689059</v>
      </c>
      <c r="AB252" s="97">
        <v>213.47496797890372</v>
      </c>
      <c r="AC252" s="98">
        <v>1660.2811176818766</v>
      </c>
      <c r="AD252" s="97">
        <v>927.14823554986856</v>
      </c>
      <c r="AE252" s="97">
        <v>519.68708454079047</v>
      </c>
      <c r="AF252" s="97">
        <v>175.97274776765457</v>
      </c>
      <c r="AG252" s="97">
        <v>12.841042090763462</v>
      </c>
      <c r="AH252" s="97">
        <v>24.632007732798957</v>
      </c>
      <c r="AI252" s="99">
        <f t="shared" si="88"/>
        <v>11835.895216717894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1189.7804727696614</v>
      </c>
      <c r="C253" s="43">
        <v>0</v>
      </c>
      <c r="D253" s="43">
        <v>21.863345969895345</v>
      </c>
      <c r="E253" s="43">
        <v>0</v>
      </c>
      <c r="F253" s="236"/>
      <c r="G253" s="43">
        <v>0</v>
      </c>
      <c r="H253" s="53">
        <v>0</v>
      </c>
      <c r="I253" s="41">
        <f t="shared" si="86"/>
        <v>1211.6438187395568</v>
      </c>
      <c r="J253" s="1"/>
      <c r="K253" s="54" t="s">
        <v>26</v>
      </c>
      <c r="L253" s="43">
        <v>1189.7804727696614</v>
      </c>
      <c r="M253" s="43">
        <v>0</v>
      </c>
      <c r="N253" s="43">
        <v>21.863345969895345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1211.6438187395568</v>
      </c>
      <c r="U253" s="100" t="s">
        <v>26</v>
      </c>
      <c r="V253" s="92">
        <v>1180.2361683406739</v>
      </c>
      <c r="W253" s="92">
        <v>0</v>
      </c>
      <c r="X253" s="92">
        <v>0</v>
      </c>
      <c r="Y253" s="92">
        <v>0</v>
      </c>
      <c r="Z253" s="92">
        <v>21.863345969895345</v>
      </c>
      <c r="AA253" s="92">
        <v>0</v>
      </c>
      <c r="AB253" s="92">
        <v>0</v>
      </c>
      <c r="AC253" s="93">
        <v>9.5443044289874699</v>
      </c>
      <c r="AD253" s="92">
        <v>9.5443044289874699</v>
      </c>
      <c r="AE253" s="92">
        <v>0</v>
      </c>
      <c r="AF253" s="92">
        <v>0</v>
      </c>
      <c r="AG253" s="92">
        <v>0</v>
      </c>
      <c r="AH253" s="92">
        <v>0</v>
      </c>
      <c r="AI253" s="95">
        <f t="shared" si="88"/>
        <v>1211.6438187395568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14.617961387657942</v>
      </c>
      <c r="C254" s="46">
        <v>24.790254105873526</v>
      </c>
      <c r="D254" s="46">
        <v>45.210189858735909</v>
      </c>
      <c r="E254" s="46">
        <v>0</v>
      </c>
      <c r="F254" s="236"/>
      <c r="G254" s="46">
        <v>0</v>
      </c>
      <c r="H254" s="47">
        <v>0</v>
      </c>
      <c r="I254" s="48">
        <f t="shared" si="86"/>
        <v>84.618405352267388</v>
      </c>
      <c r="J254" s="1"/>
      <c r="K254" s="49" t="s">
        <v>23</v>
      </c>
      <c r="L254" s="50">
        <v>14.617961387657942</v>
      </c>
      <c r="M254" s="50">
        <v>24.790254105873526</v>
      </c>
      <c r="N254" s="50">
        <v>45.210189858735909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84.618405352267388</v>
      </c>
      <c r="U254" s="96" t="s">
        <v>62</v>
      </c>
      <c r="V254" s="97">
        <v>14.617961387657942</v>
      </c>
      <c r="W254" s="97">
        <v>0</v>
      </c>
      <c r="X254" s="97">
        <v>0</v>
      </c>
      <c r="Y254" s="97">
        <v>24.790254105873526</v>
      </c>
      <c r="Z254" s="97">
        <v>45.210189858735909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84.618405352267388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26.594296767463927</v>
      </c>
      <c r="C255" s="43">
        <v>0</v>
      </c>
      <c r="D255" s="43">
        <v>1000.9844287979065</v>
      </c>
      <c r="E255" s="43">
        <v>0</v>
      </c>
      <c r="F255" s="236"/>
      <c r="G255" s="43">
        <v>0</v>
      </c>
      <c r="H255" s="53">
        <v>0</v>
      </c>
      <c r="I255" s="41">
        <f t="shared" si="86"/>
        <v>1027.5787255653704</v>
      </c>
      <c r="J255" s="1"/>
      <c r="K255" s="54" t="s">
        <v>24</v>
      </c>
      <c r="L255" s="43">
        <v>26.594296767463927</v>
      </c>
      <c r="M255" s="43">
        <v>0</v>
      </c>
      <c r="N255" s="43">
        <v>1000.9844287979065</v>
      </c>
      <c r="O255" s="43">
        <v>0</v>
      </c>
      <c r="P255" s="43">
        <v>135.6457954405526</v>
      </c>
      <c r="Q255" s="43">
        <v>0</v>
      </c>
      <c r="R255" s="44">
        <v>0</v>
      </c>
      <c r="S255" s="45">
        <f t="shared" si="87"/>
        <v>1163.224521005923</v>
      </c>
      <c r="U255" s="100" t="s">
        <v>24</v>
      </c>
      <c r="V255" s="92">
        <v>26.594296767463927</v>
      </c>
      <c r="W255" s="92">
        <v>0</v>
      </c>
      <c r="X255" s="92">
        <v>0</v>
      </c>
      <c r="Y255" s="92">
        <v>0</v>
      </c>
      <c r="Z255" s="92">
        <v>1000.6425550573927</v>
      </c>
      <c r="AA255" s="92">
        <v>0</v>
      </c>
      <c r="AB255" s="92">
        <v>135.6457954405526</v>
      </c>
      <c r="AC255" s="93">
        <v>0.34187374051375785</v>
      </c>
      <c r="AD255" s="92">
        <v>0</v>
      </c>
      <c r="AE255" s="92">
        <v>0</v>
      </c>
      <c r="AF255" s="92">
        <v>0</v>
      </c>
      <c r="AG255" s="92">
        <v>0.34187374051375785</v>
      </c>
      <c r="AH255" s="92">
        <v>0</v>
      </c>
      <c r="AI255" s="95">
        <f t="shared" si="88"/>
        <v>1163.224521005923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0.35513482475719899</v>
      </c>
      <c r="C256" s="46">
        <v>0</v>
      </c>
      <c r="D256" s="46">
        <v>8.8783706189299746E-2</v>
      </c>
      <c r="E256" s="46">
        <v>0</v>
      </c>
      <c r="F256" s="236"/>
      <c r="G256" s="46">
        <v>0</v>
      </c>
      <c r="H256" s="47">
        <v>0</v>
      </c>
      <c r="I256" s="48">
        <f t="shared" si="86"/>
        <v>0.44391853094649875</v>
      </c>
      <c r="J256" s="1"/>
      <c r="K256" s="49" t="s">
        <v>22</v>
      </c>
      <c r="L256" s="50">
        <v>0.35513482475719899</v>
      </c>
      <c r="M256" s="50">
        <v>0</v>
      </c>
      <c r="N256" s="50">
        <v>8.8783706189299746E-2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0.44391853094649875</v>
      </c>
      <c r="U256" s="96" t="s">
        <v>63</v>
      </c>
      <c r="V256" s="97">
        <v>0.35513482475719899</v>
      </c>
      <c r="W256" s="97">
        <v>0</v>
      </c>
      <c r="X256" s="97">
        <v>0</v>
      </c>
      <c r="Y256" s="97">
        <v>0</v>
      </c>
      <c r="Z256" s="97">
        <v>8.8783706189299746E-2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0.44391853094649875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66.653999999999996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66.653999999999996</v>
      </c>
      <c r="J257" s="1"/>
      <c r="K257" s="55" t="s">
        <v>66</v>
      </c>
      <c r="L257" s="43">
        <v>66.653999999999996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66.653999999999996</v>
      </c>
      <c r="U257" s="101" t="s">
        <v>64</v>
      </c>
      <c r="V257" s="92">
        <v>66.653999999999996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</v>
      </c>
      <c r="AD257" s="94">
        <v>0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66.653999999999996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66.653999999999996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66.653999999999996</v>
      </c>
      <c r="J258" s="1"/>
      <c r="K258" s="59" t="s">
        <v>25</v>
      </c>
      <c r="L258" s="60">
        <v>66.653999999999996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66.653999999999996</v>
      </c>
      <c r="U258" s="102" t="s">
        <v>68</v>
      </c>
      <c r="V258" s="103">
        <v>66.653999999999996</v>
      </c>
      <c r="W258" s="103">
        <v>0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</v>
      </c>
      <c r="AD258" s="103">
        <v>0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66.653999999999996</v>
      </c>
      <c r="AJ258" t="str">
        <f>IF(ABS(S258-AI258)&gt;0.2,S258-AI258,"")</f>
        <v/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8915.8237874788556</v>
      </c>
      <c r="C262" s="75">
        <f t="shared" ref="C262:H262" si="90">SUM(C241:C257)</f>
        <v>246.99882831356598</v>
      </c>
      <c r="D262" s="75">
        <f t="shared" si="90"/>
        <v>5467.9337862290904</v>
      </c>
      <c r="E262" s="75">
        <f t="shared" si="90"/>
        <v>7541.173441501438</v>
      </c>
      <c r="F262" s="75">
        <f t="shared" si="90"/>
        <v>0</v>
      </c>
      <c r="G262" s="75">
        <f t="shared" si="90"/>
        <v>1173.6875089998055</v>
      </c>
      <c r="H262" s="76">
        <f t="shared" si="90"/>
        <v>175.97274776765457</v>
      </c>
      <c r="I262" s="41">
        <f t="shared" si="86"/>
        <v>23521.59010029041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8915.8237874788556</v>
      </c>
      <c r="M262" s="75">
        <f t="shared" ref="M262:R262" si="91">SUM(M241:M257)</f>
        <v>246.99882831356598</v>
      </c>
      <c r="N262" s="75">
        <f t="shared" si="91"/>
        <v>5467.9337862290904</v>
      </c>
      <c r="O262" s="75">
        <f t="shared" si="91"/>
        <v>7541.173441501438</v>
      </c>
      <c r="P262" s="75">
        <f t="shared" si="91"/>
        <v>2939.5024860234421</v>
      </c>
      <c r="Q262" s="75">
        <f t="shared" si="91"/>
        <v>1173.6875089998055</v>
      </c>
      <c r="R262" s="76">
        <f t="shared" si="91"/>
        <v>175.97274776765457</v>
      </c>
      <c r="S262" s="78">
        <f t="shared" si="87"/>
        <v>26461.092586313851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7268.6503643008728</v>
      </c>
      <c r="W262" s="111">
        <f t="shared" ref="W262:AH262" si="92">SUM(W241:W257)</f>
        <v>583.64303390336534</v>
      </c>
      <c r="X262" s="111">
        <f t="shared" si="92"/>
        <v>1173.6875089998055</v>
      </c>
      <c r="Y262" s="111">
        <f t="shared" si="92"/>
        <v>246.99882831356598</v>
      </c>
      <c r="Z262" s="111">
        <f t="shared" si="92"/>
        <v>5450.7520037525373</v>
      </c>
      <c r="AA262" s="111">
        <f t="shared" si="92"/>
        <v>6996.2877573523065</v>
      </c>
      <c r="AB262" s="111">
        <f t="shared" si="92"/>
        <v>2939.5024860234421</v>
      </c>
      <c r="AC262" s="111">
        <f t="shared" si="92"/>
        <v>1801.5706036679553</v>
      </c>
      <c r="AD262" s="112">
        <f t="shared" si="92"/>
        <v>1063.5303892746165</v>
      </c>
      <c r="AE262" s="112">
        <f t="shared" si="92"/>
        <v>519.68708454079047</v>
      </c>
      <c r="AF262" s="112">
        <f t="shared" si="92"/>
        <v>175.97274776765457</v>
      </c>
      <c r="AG262" s="112">
        <f t="shared" si="92"/>
        <v>17.181782476552709</v>
      </c>
      <c r="AH262" s="112">
        <f t="shared" si="92"/>
        <v>25.198599608340363</v>
      </c>
      <c r="AI262" s="113">
        <f t="shared" si="88"/>
        <v>26461.092586313847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0.37904851455466765</v>
      </c>
      <c r="C263" s="114">
        <f t="shared" ref="C263:I263" si="93">C262/$I262</f>
        <v>1.0500940933857885E-2</v>
      </c>
      <c r="D263" s="114">
        <f t="shared" si="93"/>
        <v>0.23246446192264783</v>
      </c>
      <c r="E263" s="114">
        <f t="shared" si="93"/>
        <v>0.32060644749558537</v>
      </c>
      <c r="F263" s="114">
        <f t="shared" si="93"/>
        <v>0</v>
      </c>
      <c r="G263" s="114">
        <f t="shared" si="93"/>
        <v>4.9898306364301218E-2</v>
      </c>
      <c r="H263" s="115">
        <f t="shared" si="93"/>
        <v>7.4813287289400522E-3</v>
      </c>
      <c r="I263" s="116">
        <f t="shared" si="93"/>
        <v>1</v>
      </c>
      <c r="J263"/>
      <c r="K263" s="81" t="s">
        <v>87</v>
      </c>
      <c r="L263" s="82">
        <f>L262/$S262</f>
        <v>0.33694087870318246</v>
      </c>
      <c r="M263" s="82">
        <f t="shared" ref="M263:S263" si="94">M262/$S262</f>
        <v>9.3344153310327849E-3</v>
      </c>
      <c r="N263" s="82">
        <f t="shared" si="94"/>
        <v>0.20664051449852844</v>
      </c>
      <c r="O263" s="82">
        <f t="shared" si="94"/>
        <v>0.28499100771832331</v>
      </c>
      <c r="P263" s="82">
        <f t="shared" si="94"/>
        <v>0.11108772158349219</v>
      </c>
      <c r="Q263" s="82">
        <f t="shared" si="94"/>
        <v>4.4355217199415931E-2</v>
      </c>
      <c r="R263" s="83">
        <f t="shared" si="94"/>
        <v>6.6502449660249784E-3</v>
      </c>
      <c r="S263" s="84">
        <f t="shared" si="94"/>
        <v>1</v>
      </c>
      <c r="U263" s="117" t="s">
        <v>87</v>
      </c>
      <c r="V263" s="118">
        <f>V262/$I262</f>
        <v>0.30902036526055821</v>
      </c>
      <c r="W263" s="118">
        <f t="shared" ref="W263:AC263" si="95">W262/$I262</f>
        <v>2.4813077322360079E-2</v>
      </c>
      <c r="X263" s="118">
        <f t="shared" si="95"/>
        <v>4.9898306364301218E-2</v>
      </c>
      <c r="Y263" s="118">
        <f t="shared" si="95"/>
        <v>1.0500940933857885E-2</v>
      </c>
      <c r="Z263" s="118">
        <f t="shared" si="95"/>
        <v>0.23173399334449074</v>
      </c>
      <c r="AA263" s="118">
        <f t="shared" si="95"/>
        <v>0.29744110527909956</v>
      </c>
      <c r="AB263" s="118">
        <f t="shared" si="95"/>
        <v>0.12497039840802045</v>
      </c>
      <c r="AC263" s="118">
        <f t="shared" si="95"/>
        <v>7.6592211495332199E-2</v>
      </c>
      <c r="AD263" s="118">
        <f t="shared" ref="AD263:AH263" si="96">AD262/$AI262</f>
        <v>4.0192232645174054E-2</v>
      </c>
      <c r="AE263" s="118">
        <f t="shared" si="96"/>
        <v>1.963966842433339E-2</v>
      </c>
      <c r="AF263" s="118">
        <f t="shared" si="96"/>
        <v>6.6502449660249792E-3</v>
      </c>
      <c r="AG263" s="118">
        <f t="shared" si="96"/>
        <v>6.4932248812127411E-4</v>
      </c>
      <c r="AH263" s="118">
        <f t="shared" si="96"/>
        <v>9.5228870562107971E-4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0.16101415795724114</v>
      </c>
      <c r="C267" s="39">
        <v>0</v>
      </c>
      <c r="D267" s="39">
        <v>3.0964261145623295E-2</v>
      </c>
      <c r="E267" s="39">
        <v>0</v>
      </c>
      <c r="F267" s="235"/>
      <c r="G267" s="39">
        <v>0</v>
      </c>
      <c r="H267" s="40">
        <v>0</v>
      </c>
      <c r="I267" s="41">
        <f>SUM(B267:H267)</f>
        <v>0.19197841910286442</v>
      </c>
      <c r="J267" s="1"/>
      <c r="K267" s="88" t="s">
        <v>7</v>
      </c>
      <c r="L267" s="39">
        <v>0.16101415795724114</v>
      </c>
      <c r="M267" s="39">
        <v>0</v>
      </c>
      <c r="N267" s="39">
        <v>3.0964261145623295E-2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0.19197841910286442</v>
      </c>
      <c r="U267" s="91" t="s">
        <v>7</v>
      </c>
      <c r="V267" s="92">
        <v>0.16101415795724114</v>
      </c>
      <c r="W267" s="92">
        <v>0</v>
      </c>
      <c r="X267" s="92">
        <v>0</v>
      </c>
      <c r="Y267" s="92">
        <v>0</v>
      </c>
      <c r="Z267" s="92">
        <v>3.0964261145623295E-2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0.19197841910286442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97"/>
        <v>0</v>
      </c>
      <c r="J269" s="1"/>
      <c r="K269" s="54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0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0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17.995411895286814</v>
      </c>
      <c r="C271" s="43">
        <v>97.494674348895742</v>
      </c>
      <c r="D271" s="43">
        <v>35.017546831159876</v>
      </c>
      <c r="E271" s="43">
        <v>0</v>
      </c>
      <c r="F271" s="236"/>
      <c r="G271" s="43">
        <v>0</v>
      </c>
      <c r="H271" s="53">
        <v>0</v>
      </c>
      <c r="I271" s="41">
        <f t="shared" si="97"/>
        <v>150.50763307534243</v>
      </c>
      <c r="J271" s="1"/>
      <c r="K271" s="54" t="s">
        <v>16</v>
      </c>
      <c r="L271" s="43">
        <v>17.995411895286814</v>
      </c>
      <c r="M271" s="43">
        <v>97.494674348895742</v>
      </c>
      <c r="N271" s="43">
        <v>35.017546831159876</v>
      </c>
      <c r="O271" s="43">
        <v>0</v>
      </c>
      <c r="P271" s="43">
        <v>0</v>
      </c>
      <c r="Q271" s="43">
        <v>0</v>
      </c>
      <c r="R271" s="44">
        <v>0</v>
      </c>
      <c r="S271" s="45">
        <f t="shared" si="98"/>
        <v>150.50763307534243</v>
      </c>
      <c r="U271" s="100" t="s">
        <v>16</v>
      </c>
      <c r="V271" s="92">
        <v>17.995411895286814</v>
      </c>
      <c r="W271" s="92">
        <v>0</v>
      </c>
      <c r="X271" s="92">
        <v>0</v>
      </c>
      <c r="Y271" s="92">
        <v>97.494674348895742</v>
      </c>
      <c r="Z271" s="92">
        <v>35.017546831159876</v>
      </c>
      <c r="AA271" s="92">
        <v>0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150.50763307534243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13.354318294062917</v>
      </c>
      <c r="C272" s="46">
        <v>2.111615238577901</v>
      </c>
      <c r="D272" s="46">
        <v>37.339537755340928</v>
      </c>
      <c r="E272" s="46">
        <v>1.9107542768595156</v>
      </c>
      <c r="F272" s="236"/>
      <c r="G272" s="46">
        <v>0</v>
      </c>
      <c r="H272" s="47">
        <v>0</v>
      </c>
      <c r="I272" s="48">
        <f t="shared" si="97"/>
        <v>54.71622556484126</v>
      </c>
      <c r="J272" s="1"/>
      <c r="K272" s="49" t="s">
        <v>15</v>
      </c>
      <c r="L272" s="50">
        <v>13.354318294062917</v>
      </c>
      <c r="M272" s="50">
        <v>2.111615238577901</v>
      </c>
      <c r="N272" s="50">
        <v>37.339537755340928</v>
      </c>
      <c r="O272" s="50">
        <v>1.9107542768595156</v>
      </c>
      <c r="P272" s="50">
        <v>0</v>
      </c>
      <c r="Q272" s="50">
        <v>0</v>
      </c>
      <c r="R272" s="51">
        <v>0</v>
      </c>
      <c r="S272" s="52">
        <f t="shared" si="98"/>
        <v>54.71622556484126</v>
      </c>
      <c r="U272" s="96" t="s">
        <v>59</v>
      </c>
      <c r="V272" s="97">
        <v>13.354318294062917</v>
      </c>
      <c r="W272" s="97">
        <v>0</v>
      </c>
      <c r="X272" s="97">
        <v>0</v>
      </c>
      <c r="Y272" s="97">
        <v>2.111615238577901</v>
      </c>
      <c r="Z272" s="97">
        <v>37.339537755340928</v>
      </c>
      <c r="AA272" s="97">
        <v>1.9107542768595156</v>
      </c>
      <c r="AB272" s="97">
        <v>0</v>
      </c>
      <c r="AC272" s="98">
        <v>0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9">
        <f t="shared" si="99"/>
        <v>54.71622556484126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164.39575182688256</v>
      </c>
      <c r="F273" s="236"/>
      <c r="G273" s="43">
        <v>0</v>
      </c>
      <c r="H273" s="53">
        <v>0</v>
      </c>
      <c r="I273" s="41">
        <f t="shared" si="97"/>
        <v>164.39575182688256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164.39575182688256</v>
      </c>
      <c r="P273" s="43">
        <v>2253.5366005511719</v>
      </c>
      <c r="Q273" s="43">
        <v>0</v>
      </c>
      <c r="R273" s="44">
        <v>0</v>
      </c>
      <c r="S273" s="45">
        <f t="shared" si="98"/>
        <v>2417.9323523780545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164.39575182688256</v>
      </c>
      <c r="AB273" s="92">
        <v>2253.5366005511719</v>
      </c>
      <c r="AC273" s="93">
        <v>0</v>
      </c>
      <c r="AD273" s="92">
        <v>0</v>
      </c>
      <c r="AE273" s="92">
        <v>0</v>
      </c>
      <c r="AF273" s="92">
        <v>0</v>
      </c>
      <c r="AG273" s="92">
        <v>0</v>
      </c>
      <c r="AH273" s="92">
        <v>0</v>
      </c>
      <c r="AI273" s="95">
        <f t="shared" si="99"/>
        <v>2417.9323523780545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3.3736313166925068E-2</v>
      </c>
      <c r="F274" s="236"/>
      <c r="G274" s="46">
        <v>0</v>
      </c>
      <c r="H274" s="47">
        <v>0</v>
      </c>
      <c r="I274" s="48">
        <f t="shared" si="97"/>
        <v>3.3736313166925068E-2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3.3736313166925068E-2</v>
      </c>
      <c r="P274" s="50">
        <v>1.9188138522162004</v>
      </c>
      <c r="Q274" s="50">
        <v>0</v>
      </c>
      <c r="R274" s="51">
        <v>0</v>
      </c>
      <c r="S274" s="52">
        <f t="shared" si="98"/>
        <v>1.9525501653831254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3.3736313166925068E-2</v>
      </c>
      <c r="AB274" s="97">
        <v>1.9188138522162004</v>
      </c>
      <c r="AC274" s="98">
        <v>0</v>
      </c>
      <c r="AD274" s="97">
        <v>0</v>
      </c>
      <c r="AE274" s="97">
        <v>0</v>
      </c>
      <c r="AF274" s="97">
        <v>0</v>
      </c>
      <c r="AG274" s="97">
        <v>0</v>
      </c>
      <c r="AH274" s="97">
        <v>0</v>
      </c>
      <c r="AI274" s="99">
        <f t="shared" si="99"/>
        <v>1.9525501653831254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3.1956373291697355</v>
      </c>
      <c r="C276" s="46">
        <v>0</v>
      </c>
      <c r="D276" s="46">
        <v>43.184288232023448</v>
      </c>
      <c r="E276" s="46">
        <v>0</v>
      </c>
      <c r="F276" s="236"/>
      <c r="G276" s="46">
        <v>0</v>
      </c>
      <c r="H276" s="47">
        <v>0</v>
      </c>
      <c r="I276" s="48">
        <f t="shared" si="97"/>
        <v>46.379925561193183</v>
      </c>
      <c r="J276" s="1"/>
      <c r="K276" s="49" t="s">
        <v>17</v>
      </c>
      <c r="L276" s="50">
        <v>3.1956373291697355</v>
      </c>
      <c r="M276" s="50">
        <v>0</v>
      </c>
      <c r="N276" s="50">
        <v>43.184288232023448</v>
      </c>
      <c r="O276" s="50">
        <v>0</v>
      </c>
      <c r="P276" s="50">
        <v>29.463585167332656</v>
      </c>
      <c r="Q276" s="50">
        <v>0</v>
      </c>
      <c r="R276" s="51">
        <v>0</v>
      </c>
      <c r="S276" s="52">
        <f t="shared" si="98"/>
        <v>75.843510728525843</v>
      </c>
      <c r="U276" s="96" t="s">
        <v>17</v>
      </c>
      <c r="V276" s="97">
        <v>3.1956373291697355</v>
      </c>
      <c r="W276" s="97">
        <v>0</v>
      </c>
      <c r="X276" s="97">
        <v>0</v>
      </c>
      <c r="Y276" s="97">
        <v>0</v>
      </c>
      <c r="Z276" s="97">
        <v>43.184288232023448</v>
      </c>
      <c r="AA276" s="97">
        <v>0</v>
      </c>
      <c r="AB276" s="97">
        <v>29.463585167332656</v>
      </c>
      <c r="AC276" s="98">
        <v>0</v>
      </c>
      <c r="AD276" s="97">
        <v>0</v>
      </c>
      <c r="AE276" s="97">
        <v>0</v>
      </c>
      <c r="AF276" s="97">
        <v>0</v>
      </c>
      <c r="AG276" s="97">
        <v>0</v>
      </c>
      <c r="AH276" s="97">
        <v>0</v>
      </c>
      <c r="AI276" s="99">
        <f t="shared" si="99"/>
        <v>75.843510728525843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28.695421416337371</v>
      </c>
      <c r="C277" s="43">
        <v>333.26367471351995</v>
      </c>
      <c r="D277" s="43">
        <v>1250.9991767207789</v>
      </c>
      <c r="E277" s="43">
        <v>0</v>
      </c>
      <c r="F277" s="236"/>
      <c r="G277" s="43">
        <v>0</v>
      </c>
      <c r="H277" s="53">
        <v>0</v>
      </c>
      <c r="I277" s="41">
        <f t="shared" si="97"/>
        <v>1612.9582728506361</v>
      </c>
      <c r="J277" s="1"/>
      <c r="K277" s="54" t="s">
        <v>19</v>
      </c>
      <c r="L277" s="43">
        <v>28.695421416337371</v>
      </c>
      <c r="M277" s="43">
        <v>333.26367471351995</v>
      </c>
      <c r="N277" s="43">
        <v>1250.9991767207789</v>
      </c>
      <c r="O277" s="43">
        <v>0</v>
      </c>
      <c r="P277" s="43">
        <v>0</v>
      </c>
      <c r="Q277" s="43">
        <v>0</v>
      </c>
      <c r="R277" s="44">
        <v>0</v>
      </c>
      <c r="S277" s="45">
        <f t="shared" si="98"/>
        <v>1612.9582728506361</v>
      </c>
      <c r="U277" s="100" t="s">
        <v>89</v>
      </c>
      <c r="V277" s="92">
        <v>28.32471655013768</v>
      </c>
      <c r="W277" s="92">
        <v>0</v>
      </c>
      <c r="X277" s="92">
        <v>0</v>
      </c>
      <c r="Y277" s="92">
        <v>333.26367471351995</v>
      </c>
      <c r="Z277" s="92">
        <v>990.80143113521763</v>
      </c>
      <c r="AA277" s="92">
        <v>0</v>
      </c>
      <c r="AB277" s="92">
        <v>0</v>
      </c>
      <c r="AC277" s="93">
        <v>260.56845045176101</v>
      </c>
      <c r="AD277" s="92">
        <v>0.37070486619968851</v>
      </c>
      <c r="AE277" s="92">
        <v>0</v>
      </c>
      <c r="AF277" s="92">
        <v>0</v>
      </c>
      <c r="AG277" s="92">
        <v>260.19774558556139</v>
      </c>
      <c r="AH277" s="92">
        <v>0</v>
      </c>
      <c r="AI277" s="95">
        <f t="shared" si="99"/>
        <v>1612.9582728506364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36.316354758684881</v>
      </c>
      <c r="C278" s="46">
        <v>0</v>
      </c>
      <c r="D278" s="46">
        <v>5.449406166441717</v>
      </c>
      <c r="E278" s="46">
        <v>3160.2161327365534</v>
      </c>
      <c r="F278" s="236"/>
      <c r="G278" s="46">
        <v>31.557144367972469</v>
      </c>
      <c r="H278" s="47">
        <v>0</v>
      </c>
      <c r="I278" s="48">
        <f t="shared" si="97"/>
        <v>3233.5390380296521</v>
      </c>
      <c r="J278" s="1"/>
      <c r="K278" s="49" t="s">
        <v>27</v>
      </c>
      <c r="L278" s="50">
        <v>36.316354758684881</v>
      </c>
      <c r="M278" s="50">
        <v>0</v>
      </c>
      <c r="N278" s="50">
        <v>5.449406166441717</v>
      </c>
      <c r="O278" s="50">
        <v>3160.2161327365534</v>
      </c>
      <c r="P278" s="50">
        <v>3.1756555164939284</v>
      </c>
      <c r="Q278" s="50">
        <v>31.557144367972469</v>
      </c>
      <c r="R278" s="51">
        <v>0</v>
      </c>
      <c r="S278" s="52">
        <f t="shared" si="98"/>
        <v>3236.714693546146</v>
      </c>
      <c r="U278" s="96" t="s">
        <v>27</v>
      </c>
      <c r="V278" s="97">
        <v>18.837252201127995</v>
      </c>
      <c r="W278" s="97">
        <v>9.7662749791392383</v>
      </c>
      <c r="X278" s="97">
        <v>31.557144367972469</v>
      </c>
      <c r="Y278" s="97">
        <v>0</v>
      </c>
      <c r="Z278" s="97">
        <v>0</v>
      </c>
      <c r="AA278" s="97">
        <v>3154.7667265701116</v>
      </c>
      <c r="AB278" s="97">
        <v>3.1756555164939284</v>
      </c>
      <c r="AC278" s="98">
        <v>18.611639911301079</v>
      </c>
      <c r="AD278" s="97">
        <v>7.7128275784176452</v>
      </c>
      <c r="AE278" s="97">
        <v>5.449406166441717</v>
      </c>
      <c r="AF278" s="97">
        <v>0</v>
      </c>
      <c r="AG278" s="97">
        <v>5.449406166441717</v>
      </c>
      <c r="AH278" s="97">
        <v>0</v>
      </c>
      <c r="AI278" s="99">
        <f t="shared" si="99"/>
        <v>3236.7146935461465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15.307762953688806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15.307762953688806</v>
      </c>
      <c r="J279" s="1"/>
      <c r="K279" s="54" t="s">
        <v>26</v>
      </c>
      <c r="L279" s="43">
        <v>15.307762953688806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15.307762953688806</v>
      </c>
      <c r="U279" s="100" t="s">
        <v>26</v>
      </c>
      <c r="V279" s="92">
        <v>15.307762953688806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15.307762953688806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0</v>
      </c>
      <c r="J280" s="1"/>
      <c r="K280" s="49" t="s">
        <v>23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0</v>
      </c>
      <c r="U280" s="96" t="s">
        <v>62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0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30.670150905632614</v>
      </c>
      <c r="C281" s="43">
        <v>0</v>
      </c>
      <c r="D281" s="43">
        <v>0</v>
      </c>
      <c r="E281" s="43">
        <v>0</v>
      </c>
      <c r="F281" s="236"/>
      <c r="G281" s="43">
        <v>0</v>
      </c>
      <c r="H281" s="53">
        <v>0</v>
      </c>
      <c r="I281" s="41">
        <f t="shared" si="97"/>
        <v>30.670150905632614</v>
      </c>
      <c r="J281" s="1"/>
      <c r="K281" s="54" t="s">
        <v>24</v>
      </c>
      <c r="L281" s="43">
        <v>30.670150905632614</v>
      </c>
      <c r="M281" s="43">
        <v>0</v>
      </c>
      <c r="N281" s="43">
        <v>0</v>
      </c>
      <c r="O281" s="43">
        <v>0</v>
      </c>
      <c r="P281" s="43">
        <v>127.50444793372725</v>
      </c>
      <c r="Q281" s="43">
        <v>0</v>
      </c>
      <c r="R281" s="44">
        <v>0</v>
      </c>
      <c r="S281" s="45">
        <f t="shared" si="98"/>
        <v>158.17459883935987</v>
      </c>
      <c r="U281" s="100" t="s">
        <v>24</v>
      </c>
      <c r="V281" s="92">
        <v>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127.50444793372725</v>
      </c>
      <c r="AC281" s="93">
        <v>30.670150905632614</v>
      </c>
      <c r="AD281" s="92">
        <v>30.670150905632614</v>
      </c>
      <c r="AE281" s="92">
        <v>0</v>
      </c>
      <c r="AF281" s="92">
        <v>0</v>
      </c>
      <c r="AG281" s="92">
        <v>0</v>
      </c>
      <c r="AH281" s="92">
        <v>0</v>
      </c>
      <c r="AI281" s="95">
        <f t="shared" si="99"/>
        <v>158.17459883935987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145.69607171082038</v>
      </c>
      <c r="C288" s="75">
        <f t="shared" ref="C288:H288" si="101">SUM(C267:C283)</f>
        <v>432.86996430099362</v>
      </c>
      <c r="D288" s="75">
        <f t="shared" si="101"/>
        <v>1372.0209199668907</v>
      </c>
      <c r="E288" s="75">
        <f t="shared" si="101"/>
        <v>3326.5563751534623</v>
      </c>
      <c r="F288" s="75">
        <f t="shared" si="101"/>
        <v>0</v>
      </c>
      <c r="G288" s="75">
        <f t="shared" si="101"/>
        <v>31.557144367972469</v>
      </c>
      <c r="H288" s="76">
        <f t="shared" si="101"/>
        <v>0</v>
      </c>
      <c r="I288" s="41">
        <f t="shared" si="97"/>
        <v>5308.7004755001399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145.69607171082038</v>
      </c>
      <c r="M288" s="75">
        <f t="shared" ref="M288:R288" si="102">SUM(M267:M283)</f>
        <v>432.86996430099362</v>
      </c>
      <c r="N288" s="75">
        <f t="shared" si="102"/>
        <v>1372.0209199668907</v>
      </c>
      <c r="O288" s="75">
        <f t="shared" si="102"/>
        <v>3326.5563751534623</v>
      </c>
      <c r="P288" s="75">
        <f t="shared" si="102"/>
        <v>2415.5991030209416</v>
      </c>
      <c r="Q288" s="75">
        <f t="shared" si="102"/>
        <v>31.557144367972469</v>
      </c>
      <c r="R288" s="76">
        <f t="shared" si="102"/>
        <v>0</v>
      </c>
      <c r="S288" s="78">
        <f t="shared" si="98"/>
        <v>7724.2995785210815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97.176113381431193</v>
      </c>
      <c r="W288" s="111">
        <f t="shared" ref="W288:AH288" si="103">SUM(W267:W283)</f>
        <v>9.7662749791392383</v>
      </c>
      <c r="X288" s="111">
        <f t="shared" si="103"/>
        <v>31.557144367972469</v>
      </c>
      <c r="Y288" s="111">
        <f t="shared" si="103"/>
        <v>432.86996430099362</v>
      </c>
      <c r="Z288" s="111">
        <f t="shared" si="103"/>
        <v>1106.3737682148876</v>
      </c>
      <c r="AA288" s="111">
        <f t="shared" si="103"/>
        <v>3321.1069689870205</v>
      </c>
      <c r="AB288" s="111">
        <f t="shared" si="103"/>
        <v>2415.5991030209416</v>
      </c>
      <c r="AC288" s="111">
        <f t="shared" si="103"/>
        <v>309.85024126869473</v>
      </c>
      <c r="AD288" s="112">
        <f t="shared" si="103"/>
        <v>38.753683350249943</v>
      </c>
      <c r="AE288" s="112">
        <f t="shared" si="103"/>
        <v>5.449406166441717</v>
      </c>
      <c r="AF288" s="112">
        <f t="shared" si="103"/>
        <v>0</v>
      </c>
      <c r="AG288" s="112">
        <f t="shared" si="103"/>
        <v>265.64715175200308</v>
      </c>
      <c r="AH288" s="112">
        <f t="shared" si="103"/>
        <v>0</v>
      </c>
      <c r="AI288" s="113">
        <f t="shared" si="99"/>
        <v>7724.2995785210805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2.7444771537443756E-2</v>
      </c>
      <c r="C289" s="114">
        <f t="shared" ref="C289:I289" si="104">C288/$I288</f>
        <v>8.1539722630558156E-2</v>
      </c>
      <c r="D289" s="114">
        <f t="shared" si="104"/>
        <v>0.25844760432403763</v>
      </c>
      <c r="E289" s="114">
        <f t="shared" si="104"/>
        <v>0.62662348167986681</v>
      </c>
      <c r="F289" s="114">
        <f t="shared" si="104"/>
        <v>0</v>
      </c>
      <c r="G289" s="114">
        <f t="shared" si="104"/>
        <v>5.944419828093509E-3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1.8862043118570475E-2</v>
      </c>
      <c r="M289" s="82">
        <f t="shared" ref="M289:S289" si="105">M288/$S288</f>
        <v>5.6040027953430605E-2</v>
      </c>
      <c r="N289" s="82">
        <f t="shared" si="105"/>
        <v>0.17762399114892721</v>
      </c>
      <c r="O289" s="82">
        <f t="shared" si="105"/>
        <v>0.43066123230170927</v>
      </c>
      <c r="P289" s="82">
        <f t="shared" si="105"/>
        <v>0.31272726782088889</v>
      </c>
      <c r="Q289" s="82">
        <f t="shared" si="105"/>
        <v>4.0854376564735074E-3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1.8305066151293098E-2</v>
      </c>
      <c r="W289" s="118">
        <f t="shared" ref="W289:AC289" si="106">W288/$I288</f>
        <v>1.839673386021867E-3</v>
      </c>
      <c r="X289" s="118">
        <f t="shared" si="106"/>
        <v>5.944419828093509E-3</v>
      </c>
      <c r="Y289" s="118">
        <f t="shared" si="106"/>
        <v>8.1539722630558156E-2</v>
      </c>
      <c r="Z289" s="118">
        <f t="shared" si="106"/>
        <v>0.20840764577335749</v>
      </c>
      <c r="AA289" s="118">
        <f t="shared" si="106"/>
        <v>0.62559697694644079</v>
      </c>
      <c r="AB289" s="118">
        <f t="shared" si="106"/>
        <v>0.45502644463914016</v>
      </c>
      <c r="AC289" s="118">
        <f t="shared" si="106"/>
        <v>5.8366495284234945E-2</v>
      </c>
      <c r="AD289" s="118">
        <f t="shared" ref="AD289:AH289" si="107">AD288/$AI288</f>
        <v>5.0171129377234551E-3</v>
      </c>
      <c r="AE289" s="118">
        <f t="shared" si="107"/>
        <v>7.0548871273647291E-4</v>
      </c>
      <c r="AF289" s="118">
        <f t="shared" si="107"/>
        <v>0</v>
      </c>
      <c r="AG289" s="118">
        <f t="shared" si="107"/>
        <v>3.439109903125543E-2</v>
      </c>
      <c r="AH289" s="118">
        <f t="shared" si="107"/>
        <v>0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18.365808999999999</v>
      </c>
      <c r="E293" s="39">
        <v>0</v>
      </c>
      <c r="F293" s="235"/>
      <c r="G293" s="39">
        <v>0</v>
      </c>
      <c r="H293" s="40">
        <v>0</v>
      </c>
      <c r="I293" s="41">
        <f>SUM(B293:H293)</f>
        <v>18.365808999999999</v>
      </c>
      <c r="J293" s="1"/>
      <c r="K293" s="88" t="s">
        <v>7</v>
      </c>
      <c r="L293" s="39">
        <v>0</v>
      </c>
      <c r="M293" s="39">
        <v>0</v>
      </c>
      <c r="N293" s="39">
        <v>18.365808999999999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18.365808999999999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18.365808999999999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18.365808999999999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2.7784310274341254E-2</v>
      </c>
      <c r="C295" s="43">
        <v>0</v>
      </c>
      <c r="D295" s="43">
        <v>129.66011461359253</v>
      </c>
      <c r="E295" s="43">
        <v>0</v>
      </c>
      <c r="F295" s="236"/>
      <c r="G295" s="43">
        <v>0</v>
      </c>
      <c r="H295" s="53">
        <v>0</v>
      </c>
      <c r="I295" s="41">
        <f t="shared" si="108"/>
        <v>129.68789892386687</v>
      </c>
      <c r="J295" s="1"/>
      <c r="K295" s="54" t="s">
        <v>10</v>
      </c>
      <c r="L295" s="43">
        <v>2.7784310274341254E-2</v>
      </c>
      <c r="M295" s="43">
        <v>0</v>
      </c>
      <c r="N295" s="43">
        <v>129.66011461359253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129.68789892386687</v>
      </c>
      <c r="U295" s="100" t="s">
        <v>10</v>
      </c>
      <c r="V295" s="92">
        <v>2.7784310274341254E-2</v>
      </c>
      <c r="W295" s="92">
        <v>0</v>
      </c>
      <c r="X295" s="92">
        <v>0</v>
      </c>
      <c r="Y295" s="92">
        <v>0</v>
      </c>
      <c r="Z295" s="92">
        <v>129.66011461359253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129.68789892386687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362.65502946262313</v>
      </c>
      <c r="C297" s="43">
        <v>874.5228850920945</v>
      </c>
      <c r="D297" s="43">
        <v>115.36848491112133</v>
      </c>
      <c r="E297" s="43">
        <v>0</v>
      </c>
      <c r="F297" s="236"/>
      <c r="G297" s="43">
        <v>0</v>
      </c>
      <c r="H297" s="53">
        <v>0</v>
      </c>
      <c r="I297" s="41">
        <f t="shared" si="108"/>
        <v>1352.5463994658389</v>
      </c>
      <c r="J297" s="1"/>
      <c r="K297" s="54" t="s">
        <v>16</v>
      </c>
      <c r="L297" s="43">
        <v>362.65502946262313</v>
      </c>
      <c r="M297" s="43">
        <v>874.5228850920945</v>
      </c>
      <c r="N297" s="43">
        <v>115.36848491112133</v>
      </c>
      <c r="O297" s="43">
        <v>0</v>
      </c>
      <c r="P297" s="43">
        <v>0</v>
      </c>
      <c r="Q297" s="43">
        <v>0</v>
      </c>
      <c r="R297" s="44">
        <v>0</v>
      </c>
      <c r="S297" s="45">
        <f t="shared" si="109"/>
        <v>1352.5463994658389</v>
      </c>
      <c r="U297" s="100" t="s">
        <v>16</v>
      </c>
      <c r="V297" s="92">
        <v>360.74508976084581</v>
      </c>
      <c r="W297" s="92">
        <v>0</v>
      </c>
      <c r="X297" s="92">
        <v>0</v>
      </c>
      <c r="Y297" s="92">
        <v>874.5228850920945</v>
      </c>
      <c r="Z297" s="92">
        <v>99.77998489089957</v>
      </c>
      <c r="AA297" s="92">
        <v>0</v>
      </c>
      <c r="AB297" s="92">
        <v>0</v>
      </c>
      <c r="AC297" s="93">
        <v>17.498439721998984</v>
      </c>
      <c r="AD297" s="94">
        <v>1.9099397017772177</v>
      </c>
      <c r="AE297" s="94">
        <v>0</v>
      </c>
      <c r="AF297" s="94">
        <v>0</v>
      </c>
      <c r="AG297" s="94">
        <v>15.588500020221767</v>
      </c>
      <c r="AH297" s="94">
        <v>0</v>
      </c>
      <c r="AI297" s="95">
        <f t="shared" si="110"/>
        <v>1352.5463994658389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310.47586710800488</v>
      </c>
      <c r="C298" s="46">
        <v>560.79692318499031</v>
      </c>
      <c r="D298" s="46">
        <v>161.80894940184092</v>
      </c>
      <c r="E298" s="46">
        <v>2.4322641656609423</v>
      </c>
      <c r="F298" s="236"/>
      <c r="G298" s="46">
        <v>0</v>
      </c>
      <c r="H298" s="47">
        <v>0</v>
      </c>
      <c r="I298" s="48">
        <f t="shared" si="108"/>
        <v>1035.514003860497</v>
      </c>
      <c r="J298" s="1"/>
      <c r="K298" s="49" t="s">
        <v>15</v>
      </c>
      <c r="L298" s="50">
        <v>310.47586710800488</v>
      </c>
      <c r="M298" s="50">
        <v>560.79692318499031</v>
      </c>
      <c r="N298" s="50">
        <v>161.80894940184092</v>
      </c>
      <c r="O298" s="50">
        <v>2.4322641656609423</v>
      </c>
      <c r="P298" s="50">
        <v>0</v>
      </c>
      <c r="Q298" s="50">
        <v>0</v>
      </c>
      <c r="R298" s="51">
        <v>0</v>
      </c>
      <c r="S298" s="52">
        <f t="shared" si="109"/>
        <v>1035.514003860497</v>
      </c>
      <c r="U298" s="96" t="s">
        <v>59</v>
      </c>
      <c r="V298" s="97">
        <v>294.89721512694655</v>
      </c>
      <c r="W298" s="97">
        <v>0</v>
      </c>
      <c r="X298" s="97">
        <v>0</v>
      </c>
      <c r="Y298" s="97">
        <v>560.79692318499031</v>
      </c>
      <c r="Z298" s="97">
        <v>150.77931136491273</v>
      </c>
      <c r="AA298" s="97">
        <v>2.4322641656609423</v>
      </c>
      <c r="AB298" s="97">
        <v>0</v>
      </c>
      <c r="AC298" s="98">
        <v>26.608290017986494</v>
      </c>
      <c r="AD298" s="97">
        <v>15.578651981058337</v>
      </c>
      <c r="AE298" s="97">
        <v>0</v>
      </c>
      <c r="AF298" s="97">
        <v>0</v>
      </c>
      <c r="AG298" s="97">
        <v>11.029638036928151</v>
      </c>
      <c r="AH298" s="97">
        <v>0</v>
      </c>
      <c r="AI298" s="99">
        <f t="shared" si="110"/>
        <v>1035.514003860497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6.1776065506527305</v>
      </c>
      <c r="F299" s="236"/>
      <c r="G299" s="43">
        <v>0</v>
      </c>
      <c r="H299" s="53">
        <v>0</v>
      </c>
      <c r="I299" s="41">
        <f t="shared" si="108"/>
        <v>6.1776065506527305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6.1776065506527305</v>
      </c>
      <c r="P299" s="43">
        <v>2310.339464601454</v>
      </c>
      <c r="Q299" s="43">
        <v>0</v>
      </c>
      <c r="R299" s="44">
        <v>0</v>
      </c>
      <c r="S299" s="45">
        <f t="shared" si="109"/>
        <v>2316.5170711521068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6.1776065506527305</v>
      </c>
      <c r="AB299" s="92">
        <v>2310.339464601454</v>
      </c>
      <c r="AC299" s="93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0</v>
      </c>
      <c r="AI299" s="95">
        <f t="shared" si="110"/>
        <v>2316.5170711521068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/>
      <c r="G300" s="46">
        <v>0</v>
      </c>
      <c r="H300" s="47">
        <v>0</v>
      </c>
      <c r="I300" s="48">
        <f t="shared" si="108"/>
        <v>0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</v>
      </c>
      <c r="P300" s="50">
        <v>67.147551295871352</v>
      </c>
      <c r="Q300" s="50">
        <v>0</v>
      </c>
      <c r="R300" s="51">
        <v>0</v>
      </c>
      <c r="S300" s="52">
        <f t="shared" si="109"/>
        <v>67.147551295871352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67.147551295871352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67.147551295871352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0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18.297596899247132</v>
      </c>
      <c r="C302" s="46">
        <v>3.1871134144914395</v>
      </c>
      <c r="D302" s="46">
        <v>79.684151480824397</v>
      </c>
      <c r="E302" s="46">
        <v>157.00066081238614</v>
      </c>
      <c r="F302" s="236"/>
      <c r="G302" s="46">
        <v>0</v>
      </c>
      <c r="H302" s="47">
        <v>0</v>
      </c>
      <c r="I302" s="48">
        <f t="shared" si="108"/>
        <v>258.1695226069491</v>
      </c>
      <c r="J302" s="1"/>
      <c r="K302" s="49" t="s">
        <v>17</v>
      </c>
      <c r="L302" s="50">
        <v>18.297596899247132</v>
      </c>
      <c r="M302" s="50">
        <v>3.1871134144914395</v>
      </c>
      <c r="N302" s="50">
        <v>79.684151480824397</v>
      </c>
      <c r="O302" s="50">
        <v>157.00066081238614</v>
      </c>
      <c r="P302" s="50">
        <v>9.7808613241978737</v>
      </c>
      <c r="Q302" s="50">
        <v>0</v>
      </c>
      <c r="R302" s="51">
        <v>0</v>
      </c>
      <c r="S302" s="52">
        <f t="shared" si="109"/>
        <v>267.95038393114697</v>
      </c>
      <c r="U302" s="96" t="s">
        <v>17</v>
      </c>
      <c r="V302" s="97">
        <v>14.428180268128619</v>
      </c>
      <c r="W302" s="97">
        <v>0</v>
      </c>
      <c r="X302" s="97">
        <v>0</v>
      </c>
      <c r="Y302" s="97">
        <v>3.1871134144914395</v>
      </c>
      <c r="Z302" s="97">
        <v>70.029513143511011</v>
      </c>
      <c r="AA302" s="97">
        <v>157.00066081238614</v>
      </c>
      <c r="AB302" s="97">
        <v>9.7808613241978737</v>
      </c>
      <c r="AC302" s="98">
        <v>13.52405496843191</v>
      </c>
      <c r="AD302" s="97">
        <v>3.8694166311185092</v>
      </c>
      <c r="AE302" s="97">
        <v>0</v>
      </c>
      <c r="AF302" s="97">
        <v>0</v>
      </c>
      <c r="AG302" s="97">
        <v>9.6546383373134024</v>
      </c>
      <c r="AH302" s="97">
        <v>0</v>
      </c>
      <c r="AI302" s="99">
        <f t="shared" si="110"/>
        <v>267.95038393114703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799.25374812465589</v>
      </c>
      <c r="C303" s="43">
        <v>8732.1324008405627</v>
      </c>
      <c r="D303" s="43">
        <v>1813.6302780182798</v>
      </c>
      <c r="E303" s="43">
        <v>0</v>
      </c>
      <c r="F303" s="236"/>
      <c r="G303" s="43">
        <v>0</v>
      </c>
      <c r="H303" s="53">
        <v>0</v>
      </c>
      <c r="I303" s="41">
        <f t="shared" si="108"/>
        <v>11345.016426983499</v>
      </c>
      <c r="J303" s="1"/>
      <c r="K303" s="54" t="s">
        <v>19</v>
      </c>
      <c r="L303" s="43">
        <v>799.25374812465589</v>
      </c>
      <c r="M303" s="43">
        <v>8732.1324008405627</v>
      </c>
      <c r="N303" s="43">
        <v>1813.6302780182798</v>
      </c>
      <c r="O303" s="43">
        <v>0</v>
      </c>
      <c r="P303" s="43">
        <v>8.6299187166625035</v>
      </c>
      <c r="Q303" s="43">
        <v>0</v>
      </c>
      <c r="R303" s="44">
        <v>0</v>
      </c>
      <c r="S303" s="45">
        <f t="shared" si="109"/>
        <v>11353.646345700161</v>
      </c>
      <c r="U303" s="100" t="s">
        <v>89</v>
      </c>
      <c r="V303" s="92">
        <v>717.59655097582322</v>
      </c>
      <c r="W303" s="92">
        <v>0</v>
      </c>
      <c r="X303" s="92">
        <v>0</v>
      </c>
      <c r="Y303" s="92">
        <v>8732.1324008405627</v>
      </c>
      <c r="Z303" s="92">
        <v>1614.2425584097748</v>
      </c>
      <c r="AA303" s="92">
        <v>0</v>
      </c>
      <c r="AB303" s="92">
        <v>8.6299187166625035</v>
      </c>
      <c r="AC303" s="93">
        <v>281.04491675733766</v>
      </c>
      <c r="AD303" s="92">
        <v>81.657197148832665</v>
      </c>
      <c r="AE303" s="92">
        <v>0</v>
      </c>
      <c r="AF303" s="92">
        <v>0</v>
      </c>
      <c r="AG303" s="92">
        <v>199.38771960850494</v>
      </c>
      <c r="AH303" s="92">
        <v>0</v>
      </c>
      <c r="AI303" s="95">
        <f t="shared" si="110"/>
        <v>11353.646345700159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905.19839211436897</v>
      </c>
      <c r="C304" s="46">
        <v>32.841843274380473</v>
      </c>
      <c r="D304" s="46">
        <v>113.82927802909947</v>
      </c>
      <c r="E304" s="46">
        <v>5613.9135624920291</v>
      </c>
      <c r="F304" s="236"/>
      <c r="G304" s="46">
        <v>377.76905978913788</v>
      </c>
      <c r="H304" s="47">
        <v>0</v>
      </c>
      <c r="I304" s="48">
        <f t="shared" si="108"/>
        <v>7043.5521356990157</v>
      </c>
      <c r="J304" s="1"/>
      <c r="K304" s="49" t="s">
        <v>27</v>
      </c>
      <c r="L304" s="50">
        <v>905.19839211436897</v>
      </c>
      <c r="M304" s="50">
        <v>32.841843274380473</v>
      </c>
      <c r="N304" s="50">
        <v>113.82927802909947</v>
      </c>
      <c r="O304" s="50">
        <v>5613.9135624920291</v>
      </c>
      <c r="P304" s="50">
        <v>86.835368406848204</v>
      </c>
      <c r="Q304" s="50">
        <v>377.76905978913788</v>
      </c>
      <c r="R304" s="51">
        <v>0</v>
      </c>
      <c r="S304" s="52">
        <f t="shared" si="109"/>
        <v>7130.3875041058636</v>
      </c>
      <c r="U304" s="96" t="s">
        <v>27</v>
      </c>
      <c r="V304" s="97">
        <v>18.155172302519045</v>
      </c>
      <c r="W304" s="97">
        <v>514.08503624735829</v>
      </c>
      <c r="X304" s="97">
        <v>377.76905978913788</v>
      </c>
      <c r="Y304" s="97">
        <v>32.841843274380473</v>
      </c>
      <c r="Z304" s="97">
        <v>48.851782196094888</v>
      </c>
      <c r="AA304" s="97">
        <v>4958.4501854846358</v>
      </c>
      <c r="AB304" s="97">
        <v>86.835368406848204</v>
      </c>
      <c r="AC304" s="98">
        <v>1093.3990564048913</v>
      </c>
      <c r="AD304" s="97">
        <v>372.95818356449155</v>
      </c>
      <c r="AE304" s="97">
        <v>655.46337700739491</v>
      </c>
      <c r="AF304" s="97">
        <v>0</v>
      </c>
      <c r="AG304" s="97">
        <v>64.977495833004554</v>
      </c>
      <c r="AH304" s="97">
        <v>0</v>
      </c>
      <c r="AI304" s="99">
        <f t="shared" si="110"/>
        <v>7130.3875041058654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159.78899670916789</v>
      </c>
      <c r="C305" s="43">
        <v>0</v>
      </c>
      <c r="D305" s="43">
        <v>1018.6358820426897</v>
      </c>
      <c r="E305" s="43">
        <v>0</v>
      </c>
      <c r="F305" s="236"/>
      <c r="G305" s="43">
        <v>0</v>
      </c>
      <c r="H305" s="53">
        <v>0</v>
      </c>
      <c r="I305" s="41">
        <f t="shared" si="108"/>
        <v>1178.4248787518575</v>
      </c>
      <c r="J305" s="1"/>
      <c r="K305" s="54" t="s">
        <v>26</v>
      </c>
      <c r="L305" s="43">
        <v>159.78899670916789</v>
      </c>
      <c r="M305" s="43">
        <v>0</v>
      </c>
      <c r="N305" s="43">
        <v>1018.6358820426897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1178.4248787518575</v>
      </c>
      <c r="U305" s="100" t="s">
        <v>26</v>
      </c>
      <c r="V305" s="92">
        <v>126.00604604674143</v>
      </c>
      <c r="W305" s="92">
        <v>0</v>
      </c>
      <c r="X305" s="92">
        <v>0</v>
      </c>
      <c r="Y305" s="92">
        <v>0</v>
      </c>
      <c r="Z305" s="92">
        <v>43.346207746497427</v>
      </c>
      <c r="AA305" s="92">
        <v>0</v>
      </c>
      <c r="AB305" s="92">
        <v>0</v>
      </c>
      <c r="AC305" s="93">
        <v>1009.0726249586186</v>
      </c>
      <c r="AD305" s="92">
        <v>33.78295066242643</v>
      </c>
      <c r="AE305" s="92">
        <v>0</v>
      </c>
      <c r="AF305" s="92">
        <v>0</v>
      </c>
      <c r="AG305" s="92">
        <v>975.28967429619217</v>
      </c>
      <c r="AH305" s="92">
        <v>0</v>
      </c>
      <c r="AI305" s="95">
        <f t="shared" si="110"/>
        <v>1178.4248787518575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22.35142473018341</v>
      </c>
      <c r="C306" s="46">
        <v>0</v>
      </c>
      <c r="D306" s="46">
        <v>17.978319891669273</v>
      </c>
      <c r="E306" s="46">
        <v>0</v>
      </c>
      <c r="F306" s="236"/>
      <c r="G306" s="46">
        <v>0</v>
      </c>
      <c r="H306" s="47">
        <v>0</v>
      </c>
      <c r="I306" s="48">
        <f t="shared" si="108"/>
        <v>40.329744621852683</v>
      </c>
      <c r="J306" s="1"/>
      <c r="K306" s="49" t="s">
        <v>23</v>
      </c>
      <c r="L306" s="50">
        <v>22.35142473018341</v>
      </c>
      <c r="M306" s="50">
        <v>0</v>
      </c>
      <c r="N306" s="50">
        <v>17.978319891669273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40.329744621852683</v>
      </c>
      <c r="U306" s="96" t="s">
        <v>62</v>
      </c>
      <c r="V306" s="97">
        <v>7.7744086018029268</v>
      </c>
      <c r="W306" s="97">
        <v>0</v>
      </c>
      <c r="X306" s="97">
        <v>0</v>
      </c>
      <c r="Y306" s="97">
        <v>0</v>
      </c>
      <c r="Z306" s="97">
        <v>17.978319891669273</v>
      </c>
      <c r="AA306" s="97">
        <v>0</v>
      </c>
      <c r="AB306" s="97">
        <v>0</v>
      </c>
      <c r="AC306" s="98">
        <v>14.577016128380489</v>
      </c>
      <c r="AD306" s="97">
        <v>14.577016128380489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40.329744621852683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648.30123651601423</v>
      </c>
      <c r="C307" s="43">
        <v>0</v>
      </c>
      <c r="D307" s="43">
        <v>0</v>
      </c>
      <c r="E307" s="43">
        <v>0</v>
      </c>
      <c r="F307" s="236"/>
      <c r="G307" s="43">
        <v>0</v>
      </c>
      <c r="H307" s="53">
        <v>0</v>
      </c>
      <c r="I307" s="41">
        <f t="shared" si="108"/>
        <v>648.30123651601423</v>
      </c>
      <c r="J307" s="1"/>
      <c r="K307" s="54" t="s">
        <v>24</v>
      </c>
      <c r="L307" s="43">
        <v>648.30123651601423</v>
      </c>
      <c r="M307" s="43">
        <v>0</v>
      </c>
      <c r="N307" s="43">
        <v>0</v>
      </c>
      <c r="O307" s="43">
        <v>0</v>
      </c>
      <c r="P307" s="43">
        <v>131.40252776071011</v>
      </c>
      <c r="Q307" s="43">
        <v>0</v>
      </c>
      <c r="R307" s="44">
        <v>0</v>
      </c>
      <c r="S307" s="45">
        <f t="shared" si="109"/>
        <v>779.70376427672431</v>
      </c>
      <c r="U307" s="100" t="s">
        <v>24</v>
      </c>
      <c r="V307" s="92">
        <v>648.30123651601423</v>
      </c>
      <c r="W307" s="92">
        <v>0</v>
      </c>
      <c r="X307" s="92">
        <v>0</v>
      </c>
      <c r="Y307" s="92">
        <v>0</v>
      </c>
      <c r="Z307" s="92">
        <v>0</v>
      </c>
      <c r="AA307" s="92">
        <v>0</v>
      </c>
      <c r="AB307" s="92">
        <v>131.40252776071011</v>
      </c>
      <c r="AC307" s="93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779.70376427672431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0.11322068956361486</v>
      </c>
      <c r="C308" s="46">
        <v>0.16983103434542227</v>
      </c>
      <c r="D308" s="46">
        <v>0</v>
      </c>
      <c r="E308" s="46">
        <v>0</v>
      </c>
      <c r="F308" s="236"/>
      <c r="G308" s="46">
        <v>0</v>
      </c>
      <c r="H308" s="47">
        <v>0</v>
      </c>
      <c r="I308" s="48">
        <f t="shared" si="108"/>
        <v>0.2830517239090371</v>
      </c>
      <c r="J308" s="1"/>
      <c r="K308" s="49" t="s">
        <v>22</v>
      </c>
      <c r="L308" s="50">
        <v>0.11322068956361486</v>
      </c>
      <c r="M308" s="50">
        <v>0.16983103434542227</v>
      </c>
      <c r="N308" s="50">
        <v>0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0.2830517239090371</v>
      </c>
      <c r="U308" s="96" t="s">
        <v>63</v>
      </c>
      <c r="V308" s="97">
        <v>0.11322068956361486</v>
      </c>
      <c r="W308" s="97">
        <v>0</v>
      </c>
      <c r="X308" s="97">
        <v>0</v>
      </c>
      <c r="Y308" s="97">
        <v>0.16983103434542227</v>
      </c>
      <c r="Z308" s="97">
        <v>0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0.2830517239090371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22.132799999999996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22.132799999999996</v>
      </c>
      <c r="J309" s="1"/>
      <c r="K309" s="55" t="s">
        <v>66</v>
      </c>
      <c r="L309" s="43">
        <v>22.132799999999996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22.132799999999996</v>
      </c>
      <c r="U309" s="101" t="s">
        <v>64</v>
      </c>
      <c r="V309" s="92">
        <v>22.132799999999996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0</v>
      </c>
      <c r="AD309" s="94">
        <v>0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22.132799999999996</v>
      </c>
      <c r="AJ309" t="str">
        <f t="shared" si="111"/>
        <v/>
      </c>
      <c r="AS309"/>
      <c r="BH309"/>
    </row>
    <row r="310" spans="1:60">
      <c r="A310" s="28" t="s">
        <v>25</v>
      </c>
      <c r="B310" s="56">
        <v>22.132799999999996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22.132799999999996</v>
      </c>
      <c r="J310" s="1"/>
      <c r="K310" s="59" t="s">
        <v>25</v>
      </c>
      <c r="L310" s="60">
        <v>22.132799999999996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22.132799999999996</v>
      </c>
      <c r="U310" s="102" t="s">
        <v>68</v>
      </c>
      <c r="V310" s="103">
        <v>22.132799999999996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0</v>
      </c>
      <c r="AD310" s="103">
        <v>0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22.132799999999996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3248.5960966641028</v>
      </c>
      <c r="C314" s="75">
        <f t="shared" ref="C314:H314" si="112">SUM(C293:C309)</f>
        <v>10203.650996840865</v>
      </c>
      <c r="D314" s="75">
        <f t="shared" si="112"/>
        <v>3468.961267389117</v>
      </c>
      <c r="E314" s="75">
        <f t="shared" si="112"/>
        <v>5779.5240940207286</v>
      </c>
      <c r="F314" s="75">
        <f t="shared" si="112"/>
        <v>0</v>
      </c>
      <c r="G314" s="75">
        <f t="shared" si="112"/>
        <v>377.76905978913788</v>
      </c>
      <c r="H314" s="76">
        <f t="shared" si="112"/>
        <v>0</v>
      </c>
      <c r="I314" s="41">
        <f t="shared" si="108"/>
        <v>23078.501514703952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3248.5960966641028</v>
      </c>
      <c r="M314" s="75">
        <f t="shared" ref="M314:R314" si="113">SUM(M293:M309)</f>
        <v>10203.650996840865</v>
      </c>
      <c r="N314" s="75">
        <f t="shared" si="113"/>
        <v>3468.961267389117</v>
      </c>
      <c r="O314" s="75">
        <f t="shared" si="113"/>
        <v>5779.5240940207286</v>
      </c>
      <c r="P314" s="75">
        <f t="shared" si="113"/>
        <v>2614.1356921057441</v>
      </c>
      <c r="Q314" s="75">
        <f t="shared" si="113"/>
        <v>377.76905978913788</v>
      </c>
      <c r="R314" s="76">
        <f t="shared" si="113"/>
        <v>0</v>
      </c>
      <c r="S314" s="78">
        <f t="shared" si="109"/>
        <v>25692.637206809697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2210.1777045986596</v>
      </c>
      <c r="W314" s="111">
        <f t="shared" ref="W314:AH314" si="114">SUM(W293:W309)</f>
        <v>514.08503624735829</v>
      </c>
      <c r="X314" s="111">
        <f t="shared" si="114"/>
        <v>377.76905978913788</v>
      </c>
      <c r="Y314" s="111">
        <f t="shared" si="114"/>
        <v>10203.650996840865</v>
      </c>
      <c r="Z314" s="111">
        <f t="shared" si="114"/>
        <v>2193.0336012569524</v>
      </c>
      <c r="AA314" s="111">
        <f t="shared" si="114"/>
        <v>5124.0607170133353</v>
      </c>
      <c r="AB314" s="111">
        <f t="shared" si="114"/>
        <v>2614.1356921057441</v>
      </c>
      <c r="AC314" s="111">
        <f t="shared" si="114"/>
        <v>2455.7243989576455</v>
      </c>
      <c r="AD314" s="112">
        <f t="shared" si="114"/>
        <v>524.33335581808512</v>
      </c>
      <c r="AE314" s="112">
        <f t="shared" si="114"/>
        <v>655.46337700739491</v>
      </c>
      <c r="AF314" s="112">
        <f t="shared" si="114"/>
        <v>0</v>
      </c>
      <c r="AG314" s="112">
        <f t="shared" si="114"/>
        <v>1275.9276661321651</v>
      </c>
      <c r="AH314" s="112">
        <f t="shared" si="114"/>
        <v>0</v>
      </c>
      <c r="AI314" s="113">
        <f t="shared" si="110"/>
        <v>25692.637206809697</v>
      </c>
      <c r="AJ314" t="str">
        <f t="shared" si="111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0.14076286948675296</v>
      </c>
      <c r="C315" s="114">
        <f t="shared" ref="C315:I315" si="115">C314/$I314</f>
        <v>0.44212796876520932</v>
      </c>
      <c r="D315" s="114">
        <f t="shared" si="115"/>
        <v>0.15031137377697359</v>
      </c>
      <c r="E315" s="114">
        <f t="shared" si="115"/>
        <v>0.2504289149942614</v>
      </c>
      <c r="F315" s="114">
        <f t="shared" si="115"/>
        <v>0</v>
      </c>
      <c r="G315" s="114">
        <f t="shared" si="115"/>
        <v>1.6368872976802708E-2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0.12644074138886294</v>
      </c>
      <c r="M315" s="82">
        <f t="shared" ref="M315:S315" si="116">M314/$S314</f>
        <v>0.39714299916773205</v>
      </c>
      <c r="N315" s="82">
        <f t="shared" si="116"/>
        <v>0.13501771886887839</v>
      </c>
      <c r="O315" s="82">
        <f t="shared" si="116"/>
        <v>0.22494865153386809</v>
      </c>
      <c r="P315" s="82">
        <f t="shared" si="116"/>
        <v>0.10174649145837319</v>
      </c>
      <c r="Q315" s="82">
        <f t="shared" si="116"/>
        <v>1.4703397582285255E-2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9.5767816779200085E-2</v>
      </c>
      <c r="W315" s="118">
        <f t="shared" ref="W315:AC315" si="117">W314/$I314</f>
        <v>2.2275494616486279E-2</v>
      </c>
      <c r="X315" s="118">
        <f t="shared" si="117"/>
        <v>1.6368872976802708E-2</v>
      </c>
      <c r="Y315" s="118">
        <f t="shared" si="117"/>
        <v>0.44212796876520932</v>
      </c>
      <c r="Z315" s="118">
        <f t="shared" si="117"/>
        <v>9.5024956445274839E-2</v>
      </c>
      <c r="AA315" s="118">
        <f t="shared" si="117"/>
        <v>0.22202744462194196</v>
      </c>
      <c r="AB315" s="118">
        <f t="shared" si="117"/>
        <v>0.11327146567294266</v>
      </c>
      <c r="AC315" s="118">
        <f t="shared" si="117"/>
        <v>0.10640744579508489</v>
      </c>
      <c r="AD315" s="118">
        <f t="shared" ref="AD315:AH315" si="118">AD314/$AI314</f>
        <v>2.0407922767815886E-2</v>
      </c>
      <c r="AE315" s="118">
        <f t="shared" si="118"/>
        <v>2.5511720409677051E-2</v>
      </c>
      <c r="AF315" s="118">
        <f t="shared" si="118"/>
        <v>0</v>
      </c>
      <c r="AG315" s="118">
        <f t="shared" si="118"/>
        <v>4.9661218342895032E-2</v>
      </c>
      <c r="AH315" s="118">
        <f t="shared" si="118"/>
        <v>0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2627.7972596539066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2627.7972596539066</v>
      </c>
      <c r="J319" s="1"/>
      <c r="K319" s="88" t="s">
        <v>7</v>
      </c>
      <c r="L319" s="39">
        <v>0</v>
      </c>
      <c r="M319" s="39">
        <v>2627.7972596539066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2627.7972596539066</v>
      </c>
      <c r="U319" s="91" t="s">
        <v>7</v>
      </c>
      <c r="V319" s="92">
        <v>0</v>
      </c>
      <c r="W319" s="92">
        <v>0</v>
      </c>
      <c r="X319" s="92">
        <v>0</v>
      </c>
      <c r="Y319" s="92">
        <v>2627.7972596539066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2627.7972596539066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0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0</v>
      </c>
      <c r="J320" s="1"/>
      <c r="K320" s="49" t="s">
        <v>8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0</v>
      </c>
      <c r="U320" s="96" t="s">
        <v>8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0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190.55387519554341</v>
      </c>
      <c r="C323" s="43">
        <v>516.06343028072195</v>
      </c>
      <c r="D323" s="43">
        <v>288.7864447980744</v>
      </c>
      <c r="E323" s="43">
        <v>0</v>
      </c>
      <c r="F323" s="236"/>
      <c r="G323" s="43">
        <v>0</v>
      </c>
      <c r="H323" s="53">
        <v>0</v>
      </c>
      <c r="I323" s="41">
        <f t="shared" si="119"/>
        <v>995.4037502743397</v>
      </c>
      <c r="J323" s="1"/>
      <c r="K323" s="54" t="s">
        <v>16</v>
      </c>
      <c r="L323" s="43">
        <v>190.55387519554341</v>
      </c>
      <c r="M323" s="43">
        <v>516.06343028072195</v>
      </c>
      <c r="N323" s="43">
        <v>288.7864447980744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995.4037502743397</v>
      </c>
      <c r="U323" s="100" t="s">
        <v>16</v>
      </c>
      <c r="V323" s="92">
        <v>190.55387519554341</v>
      </c>
      <c r="W323" s="92">
        <v>0</v>
      </c>
      <c r="X323" s="92">
        <v>0</v>
      </c>
      <c r="Y323" s="92">
        <v>516.06343028072195</v>
      </c>
      <c r="Z323" s="92">
        <v>288.7864447980744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995.4037502743397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40.982484400983523</v>
      </c>
      <c r="C324" s="46">
        <v>1.8194560879264273E-3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40.984303857071453</v>
      </c>
      <c r="J324" s="1"/>
      <c r="K324" s="49" t="s">
        <v>15</v>
      </c>
      <c r="L324" s="50">
        <v>40.982484400983523</v>
      </c>
      <c r="M324" s="50">
        <v>1.8194560879264273E-3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40.984303857071453</v>
      </c>
      <c r="U324" s="96" t="s">
        <v>59</v>
      </c>
      <c r="V324" s="97">
        <v>40.962476788501768</v>
      </c>
      <c r="W324" s="97">
        <v>0</v>
      </c>
      <c r="X324" s="97">
        <v>0</v>
      </c>
      <c r="Y324" s="97">
        <v>1.8194560879264273E-3</v>
      </c>
      <c r="Z324" s="97">
        <v>0</v>
      </c>
      <c r="AA324" s="97">
        <v>0</v>
      </c>
      <c r="AB324" s="97">
        <v>0</v>
      </c>
      <c r="AC324" s="98">
        <v>2.0007612481761194E-2</v>
      </c>
      <c r="AD324" s="97">
        <v>2.0007612481761194E-2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40.98430385707146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16.734614135905993</v>
      </c>
      <c r="F325" s="236"/>
      <c r="G325" s="43">
        <v>0</v>
      </c>
      <c r="H325" s="53">
        <v>0</v>
      </c>
      <c r="I325" s="41">
        <f t="shared" si="119"/>
        <v>16.734614135905993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16.734614135905993</v>
      </c>
      <c r="P325" s="43">
        <v>261.38457755296577</v>
      </c>
      <c r="Q325" s="43">
        <v>0</v>
      </c>
      <c r="R325" s="44">
        <v>0</v>
      </c>
      <c r="S325" s="45">
        <f t="shared" si="120"/>
        <v>278.11919168887175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16.734614135905993</v>
      </c>
      <c r="AB325" s="92">
        <v>261.38457755296577</v>
      </c>
      <c r="AC325" s="93">
        <v>0</v>
      </c>
      <c r="AD325" s="92">
        <v>0</v>
      </c>
      <c r="AE325" s="92">
        <v>0</v>
      </c>
      <c r="AF325" s="92">
        <v>0</v>
      </c>
      <c r="AG325" s="92">
        <v>0</v>
      </c>
      <c r="AH325" s="92">
        <v>0</v>
      </c>
      <c r="AI325" s="95">
        <f t="shared" si="121"/>
        <v>278.11919168887175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45.587367794471781</v>
      </c>
      <c r="Q326" s="50">
        <v>0</v>
      </c>
      <c r="R326" s="51">
        <v>0</v>
      </c>
      <c r="S326" s="52">
        <f t="shared" si="120"/>
        <v>45.587367794471781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45.587367794471781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45.587367794471781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0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19.74450575905945</v>
      </c>
      <c r="C328" s="46">
        <v>0</v>
      </c>
      <c r="D328" s="46">
        <v>0.25145081732543983</v>
      </c>
      <c r="E328" s="46">
        <v>0</v>
      </c>
      <c r="F328" s="236"/>
      <c r="G328" s="46">
        <v>0</v>
      </c>
      <c r="H328" s="47">
        <v>0</v>
      </c>
      <c r="I328" s="48">
        <f t="shared" si="119"/>
        <v>19.995956576384891</v>
      </c>
      <c r="J328" s="1"/>
      <c r="K328" s="49" t="s">
        <v>17</v>
      </c>
      <c r="L328" s="50">
        <v>19.74450575905945</v>
      </c>
      <c r="M328" s="50">
        <v>0</v>
      </c>
      <c r="N328" s="50">
        <v>0.25145081732543983</v>
      </c>
      <c r="O328" s="50">
        <v>0</v>
      </c>
      <c r="P328" s="50">
        <v>2.2780926933049948</v>
      </c>
      <c r="Q328" s="50">
        <v>0</v>
      </c>
      <c r="R328" s="51">
        <v>0</v>
      </c>
      <c r="S328" s="52">
        <f t="shared" si="120"/>
        <v>22.274049269689886</v>
      </c>
      <c r="U328" s="96" t="s">
        <v>17</v>
      </c>
      <c r="V328" s="97">
        <v>0</v>
      </c>
      <c r="W328" s="97">
        <v>19.74450575905945</v>
      </c>
      <c r="X328" s="97">
        <v>0</v>
      </c>
      <c r="Y328" s="97">
        <v>0</v>
      </c>
      <c r="Z328" s="97">
        <v>0</v>
      </c>
      <c r="AA328" s="97">
        <v>0</v>
      </c>
      <c r="AB328" s="97">
        <v>2.2780926933049948</v>
      </c>
      <c r="AC328" s="98">
        <v>0.25145081732543983</v>
      </c>
      <c r="AD328" s="97">
        <v>0</v>
      </c>
      <c r="AE328" s="97">
        <v>0</v>
      </c>
      <c r="AF328" s="97">
        <v>0</v>
      </c>
      <c r="AG328" s="97">
        <v>0.25145081732543983</v>
      </c>
      <c r="AH328" s="97">
        <v>0</v>
      </c>
      <c r="AI328" s="99">
        <f t="shared" si="121"/>
        <v>22.274049269689886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1581.358618358892</v>
      </c>
      <c r="C329" s="43">
        <v>17120.681913460277</v>
      </c>
      <c r="D329" s="43">
        <v>3537.9564684407082</v>
      </c>
      <c r="E329" s="43">
        <v>0</v>
      </c>
      <c r="F329" s="236"/>
      <c r="G329" s="43">
        <v>0</v>
      </c>
      <c r="H329" s="53">
        <v>0</v>
      </c>
      <c r="I329" s="41">
        <f t="shared" si="119"/>
        <v>22239.997000259878</v>
      </c>
      <c r="J329" s="1"/>
      <c r="K329" s="54" t="s">
        <v>19</v>
      </c>
      <c r="L329" s="43">
        <v>1581.358618358892</v>
      </c>
      <c r="M329" s="43">
        <v>17120.681913460277</v>
      </c>
      <c r="N329" s="43">
        <v>3537.9564684407082</v>
      </c>
      <c r="O329" s="43">
        <v>0</v>
      </c>
      <c r="P329" s="43">
        <v>7.9266478712515056</v>
      </c>
      <c r="Q329" s="43">
        <v>0</v>
      </c>
      <c r="R329" s="44">
        <v>0</v>
      </c>
      <c r="S329" s="45">
        <f t="shared" si="120"/>
        <v>22247.923648131131</v>
      </c>
      <c r="U329" s="100" t="s">
        <v>89</v>
      </c>
      <c r="V329" s="92">
        <v>1550.4937798217945</v>
      </c>
      <c r="W329" s="92">
        <v>0</v>
      </c>
      <c r="X329" s="92">
        <v>0</v>
      </c>
      <c r="Y329" s="92">
        <v>17120.681913460277</v>
      </c>
      <c r="Z329" s="92">
        <v>1018.6483333291344</v>
      </c>
      <c r="AA329" s="92">
        <v>0</v>
      </c>
      <c r="AB329" s="92">
        <v>7.9266478712515056</v>
      </c>
      <c r="AC329" s="93">
        <v>2550.1729736486718</v>
      </c>
      <c r="AD329" s="92">
        <v>30.864838537097587</v>
      </c>
      <c r="AE329" s="92">
        <v>0</v>
      </c>
      <c r="AF329" s="92">
        <v>0</v>
      </c>
      <c r="AG329" s="92">
        <v>2519.3081351115743</v>
      </c>
      <c r="AH329" s="92">
        <v>0</v>
      </c>
      <c r="AI329" s="95">
        <f t="shared" si="121"/>
        <v>22247.923648131127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953.90247310195798</v>
      </c>
      <c r="C330" s="46">
        <v>55.299638556373722</v>
      </c>
      <c r="D330" s="46">
        <v>115.77485645214401</v>
      </c>
      <c r="E330" s="46">
        <v>13909.733991284471</v>
      </c>
      <c r="F330" s="236"/>
      <c r="G330" s="46">
        <v>679.4153375592341</v>
      </c>
      <c r="H330" s="47">
        <v>0</v>
      </c>
      <c r="I330" s="48">
        <f t="shared" si="119"/>
        <v>15714.12629695418</v>
      </c>
      <c r="J330" s="1"/>
      <c r="K330" s="49" t="s">
        <v>27</v>
      </c>
      <c r="L330" s="50">
        <v>953.90247310195798</v>
      </c>
      <c r="M330" s="50">
        <v>55.299638556373722</v>
      </c>
      <c r="N330" s="50">
        <v>115.77485645214401</v>
      </c>
      <c r="O330" s="50">
        <v>13909.733991284471</v>
      </c>
      <c r="P330" s="50">
        <v>115.59832544864602</v>
      </c>
      <c r="Q330" s="50">
        <v>679.4153375592341</v>
      </c>
      <c r="R330" s="51">
        <v>0</v>
      </c>
      <c r="S330" s="52">
        <f t="shared" si="120"/>
        <v>15829.724622402826</v>
      </c>
      <c r="U330" s="96" t="s">
        <v>27</v>
      </c>
      <c r="V330" s="97">
        <v>27.628529327417514</v>
      </c>
      <c r="W330" s="97">
        <v>285.7840763188529</v>
      </c>
      <c r="X330" s="97">
        <v>679.4153375592341</v>
      </c>
      <c r="Y330" s="97">
        <v>55.299638556373722</v>
      </c>
      <c r="Z330" s="97">
        <v>0.95717119851132271</v>
      </c>
      <c r="AA330" s="97">
        <v>13708.879281542415</v>
      </c>
      <c r="AB330" s="97">
        <v>115.59832544864602</v>
      </c>
      <c r="AC330" s="98">
        <v>956.16226245137375</v>
      </c>
      <c r="AD330" s="97">
        <v>640.48986745568754</v>
      </c>
      <c r="AE330" s="97">
        <v>200.85470974205344</v>
      </c>
      <c r="AF330" s="97">
        <v>0</v>
      </c>
      <c r="AG330" s="97">
        <v>114.8176852536327</v>
      </c>
      <c r="AH330" s="97">
        <v>0</v>
      </c>
      <c r="AI330" s="99">
        <f t="shared" si="121"/>
        <v>15829.724622402822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714.74913216038783</v>
      </c>
      <c r="C331" s="43">
        <v>0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714.74913216038783</v>
      </c>
      <c r="J331" s="1"/>
      <c r="K331" s="54" t="s">
        <v>26</v>
      </c>
      <c r="L331" s="43">
        <v>714.74913216038783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714.74913216038783</v>
      </c>
      <c r="U331" s="100" t="s">
        <v>26</v>
      </c>
      <c r="V331" s="92">
        <v>663.10475635622981</v>
      </c>
      <c r="W331" s="92">
        <v>0</v>
      </c>
      <c r="X331" s="92">
        <v>0</v>
      </c>
      <c r="Y331" s="92">
        <v>0</v>
      </c>
      <c r="Z331" s="92">
        <v>0</v>
      </c>
      <c r="AA331" s="92">
        <v>0</v>
      </c>
      <c r="AB331" s="92">
        <v>0</v>
      </c>
      <c r="AC331" s="93">
        <v>51.644375804158059</v>
      </c>
      <c r="AD331" s="92">
        <v>51.644375804158059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714.74913216038783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667.50797299999999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667.50797299999999</v>
      </c>
      <c r="J332" s="1"/>
      <c r="K332" s="49" t="s">
        <v>23</v>
      </c>
      <c r="L332" s="50">
        <v>0</v>
      </c>
      <c r="M332" s="50">
        <v>667.50797299999999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667.50797299999999</v>
      </c>
      <c r="U332" s="96" t="s">
        <v>62</v>
      </c>
      <c r="V332" s="97">
        <v>0</v>
      </c>
      <c r="W332" s="97">
        <v>0</v>
      </c>
      <c r="X332" s="97">
        <v>0</v>
      </c>
      <c r="Y332" s="97">
        <v>667.50797299999999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667.50797299999999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0</v>
      </c>
      <c r="C333" s="43">
        <v>23259.914955932054</v>
      </c>
      <c r="D333" s="43">
        <v>0</v>
      </c>
      <c r="E333" s="43">
        <v>0</v>
      </c>
      <c r="F333" s="236"/>
      <c r="G333" s="43">
        <v>0</v>
      </c>
      <c r="H333" s="53">
        <v>0</v>
      </c>
      <c r="I333" s="41">
        <f t="shared" si="119"/>
        <v>23259.914955932054</v>
      </c>
      <c r="J333" s="1"/>
      <c r="K333" s="54" t="s">
        <v>24</v>
      </c>
      <c r="L333" s="43">
        <v>0</v>
      </c>
      <c r="M333" s="43">
        <v>23259.914955932054</v>
      </c>
      <c r="N333" s="43">
        <v>0</v>
      </c>
      <c r="O333" s="43">
        <v>0</v>
      </c>
      <c r="P333" s="43">
        <v>14.81908641021187</v>
      </c>
      <c r="Q333" s="43">
        <v>0</v>
      </c>
      <c r="R333" s="44">
        <v>0</v>
      </c>
      <c r="S333" s="45">
        <f t="shared" si="120"/>
        <v>23274.734042342265</v>
      </c>
      <c r="U333" s="100" t="s">
        <v>24</v>
      </c>
      <c r="V333" s="92">
        <v>0</v>
      </c>
      <c r="W333" s="92">
        <v>0</v>
      </c>
      <c r="X333" s="92">
        <v>0</v>
      </c>
      <c r="Y333" s="92">
        <v>23259.914955932054</v>
      </c>
      <c r="Z333" s="92">
        <v>0</v>
      </c>
      <c r="AA333" s="92">
        <v>0</v>
      </c>
      <c r="AB333" s="92">
        <v>14.81908641021187</v>
      </c>
      <c r="AC333" s="93">
        <v>0</v>
      </c>
      <c r="AD333" s="92">
        <v>0</v>
      </c>
      <c r="AE333" s="92">
        <v>0</v>
      </c>
      <c r="AF333" s="92">
        <v>0</v>
      </c>
      <c r="AG333" s="92">
        <v>0</v>
      </c>
      <c r="AH333" s="92">
        <v>0</v>
      </c>
      <c r="AI333" s="95">
        <f t="shared" si="121"/>
        <v>23274.734042342265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1.0805443981409579</v>
      </c>
      <c r="C334" s="46">
        <v>58.170900489889327</v>
      </c>
      <c r="D334" s="46">
        <v>18.111071593619236</v>
      </c>
      <c r="E334" s="46">
        <v>0</v>
      </c>
      <c r="F334" s="236"/>
      <c r="G334" s="46">
        <v>0</v>
      </c>
      <c r="H334" s="47">
        <v>0</v>
      </c>
      <c r="I334" s="48">
        <f t="shared" si="119"/>
        <v>77.362516481649521</v>
      </c>
      <c r="J334" s="1"/>
      <c r="K334" s="49" t="s">
        <v>22</v>
      </c>
      <c r="L334" s="50">
        <v>1.0805443981409579</v>
      </c>
      <c r="M334" s="50">
        <v>58.170900489889327</v>
      </c>
      <c r="N334" s="50">
        <v>18.111071593619236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77.362516481649521</v>
      </c>
      <c r="U334" s="96" t="s">
        <v>63</v>
      </c>
      <c r="V334" s="97">
        <v>1.0805443981409579</v>
      </c>
      <c r="W334" s="97">
        <v>0</v>
      </c>
      <c r="X334" s="97">
        <v>0</v>
      </c>
      <c r="Y334" s="97">
        <v>58.170900489889327</v>
      </c>
      <c r="Z334" s="97">
        <v>18.111071593619236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77.362516481649521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1.8648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1.8648</v>
      </c>
      <c r="J335" s="1"/>
      <c r="K335" s="55" t="s">
        <v>66</v>
      </c>
      <c r="L335" s="43">
        <v>1.8648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1.8648</v>
      </c>
      <c r="U335" s="101" t="s">
        <v>64</v>
      </c>
      <c r="V335" s="92">
        <v>1.8648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1.8648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1.8648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1.8648</v>
      </c>
      <c r="J336" s="1"/>
      <c r="K336" s="59" t="s">
        <v>25</v>
      </c>
      <c r="L336" s="60">
        <v>1.8648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1.8648</v>
      </c>
      <c r="U336" s="102" t="s">
        <v>68</v>
      </c>
      <c r="V336" s="103">
        <v>1.8648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1.8648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3504.2364333749651</v>
      </c>
      <c r="C340" s="75">
        <f t="shared" ref="C340:H340" si="123">SUM(C319:C335)</f>
        <v>44305.437890829315</v>
      </c>
      <c r="D340" s="75">
        <f t="shared" si="123"/>
        <v>3960.8802921018714</v>
      </c>
      <c r="E340" s="75">
        <f t="shared" si="123"/>
        <v>13926.468605420378</v>
      </c>
      <c r="F340" s="75">
        <f t="shared" si="123"/>
        <v>0</v>
      </c>
      <c r="G340" s="75">
        <f t="shared" si="123"/>
        <v>679.4153375592341</v>
      </c>
      <c r="H340" s="76">
        <f t="shared" si="123"/>
        <v>0</v>
      </c>
      <c r="I340" s="41">
        <f t="shared" si="119"/>
        <v>66376.438559285758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3504.2364333749651</v>
      </c>
      <c r="M340" s="75">
        <f t="shared" ref="M340:R340" si="124">SUM(M319:M335)</f>
        <v>44305.437890829315</v>
      </c>
      <c r="N340" s="75">
        <f t="shared" si="124"/>
        <v>3960.8802921018714</v>
      </c>
      <c r="O340" s="75">
        <f t="shared" si="124"/>
        <v>13926.468605420378</v>
      </c>
      <c r="P340" s="75">
        <f t="shared" si="124"/>
        <v>447.59409777085193</v>
      </c>
      <c r="Q340" s="75">
        <f t="shared" si="124"/>
        <v>679.4153375592341</v>
      </c>
      <c r="R340" s="76">
        <f t="shared" si="124"/>
        <v>0</v>
      </c>
      <c r="S340" s="78">
        <f t="shared" si="120"/>
        <v>66824.03265705661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2475.6887618876276</v>
      </c>
      <c r="W340" s="111">
        <f t="shared" ref="W340:AH340" si="125">SUM(W319:W335)</f>
        <v>305.52858207791235</v>
      </c>
      <c r="X340" s="111">
        <f t="shared" si="125"/>
        <v>679.4153375592341</v>
      </c>
      <c r="Y340" s="111">
        <f t="shared" si="125"/>
        <v>44305.437890829315</v>
      </c>
      <c r="Z340" s="111">
        <f t="shared" si="125"/>
        <v>1326.5030209193394</v>
      </c>
      <c r="AA340" s="111">
        <f t="shared" si="125"/>
        <v>13725.613895678322</v>
      </c>
      <c r="AB340" s="111">
        <f t="shared" si="125"/>
        <v>447.59409777085193</v>
      </c>
      <c r="AC340" s="111">
        <f t="shared" si="125"/>
        <v>3558.2510703340113</v>
      </c>
      <c r="AD340" s="112">
        <f t="shared" si="125"/>
        <v>723.01908940942496</v>
      </c>
      <c r="AE340" s="112">
        <f t="shared" si="125"/>
        <v>200.85470974205344</v>
      </c>
      <c r="AF340" s="112">
        <f t="shared" si="125"/>
        <v>0</v>
      </c>
      <c r="AG340" s="112">
        <f t="shared" si="125"/>
        <v>2634.3772711825322</v>
      </c>
      <c r="AH340" s="112">
        <f t="shared" si="125"/>
        <v>0</v>
      </c>
      <c r="AI340" s="113">
        <f t="shared" si="121"/>
        <v>66824.03265705661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5.2793378334769644E-2</v>
      </c>
      <c r="C341" s="114">
        <f t="shared" ref="C341:I341" si="126">C340/$I340</f>
        <v>0.66748742253257254</v>
      </c>
      <c r="D341" s="114">
        <f t="shared" si="126"/>
        <v>5.9672986048567717E-2</v>
      </c>
      <c r="E341" s="114">
        <f t="shared" si="126"/>
        <v>0.20981042230793398</v>
      </c>
      <c r="F341" s="114">
        <f t="shared" si="126"/>
        <v>0</v>
      </c>
      <c r="G341" s="114">
        <f t="shared" si="126"/>
        <v>1.0235790776156174E-2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5.2439762972085732E-2</v>
      </c>
      <c r="M341" s="82">
        <f t="shared" ref="M341:S341" si="127">M340/$S340</f>
        <v>0.66301652458190374</v>
      </c>
      <c r="N341" s="82">
        <f t="shared" si="127"/>
        <v>5.9273290380861245E-2</v>
      </c>
      <c r="O341" s="82">
        <f t="shared" si="127"/>
        <v>0.20840509097814444</v>
      </c>
      <c r="P341" s="82">
        <f t="shared" si="127"/>
        <v>6.6981006678827849E-3</v>
      </c>
      <c r="Q341" s="82">
        <f t="shared" si="127"/>
        <v>1.0167230419122092E-2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3.7297704059195719E-2</v>
      </c>
      <c r="W341" s="118">
        <f t="shared" ref="W341:AC341" si="128">W340/$I340</f>
        <v>4.6029673888728145E-3</v>
      </c>
      <c r="X341" s="118">
        <f t="shared" si="128"/>
        <v>1.0235790776156174E-2</v>
      </c>
      <c r="Y341" s="118">
        <f t="shared" si="128"/>
        <v>0.66748742253257254</v>
      </c>
      <c r="Z341" s="118">
        <f t="shared" si="128"/>
        <v>1.9984546470274093E-2</v>
      </c>
      <c r="AA341" s="118">
        <f t="shared" si="128"/>
        <v>0.20678442823380694</v>
      </c>
      <c r="AB341" s="118">
        <f t="shared" si="128"/>
        <v>6.7432677541304385E-3</v>
      </c>
      <c r="AC341" s="118">
        <f t="shared" si="128"/>
        <v>5.3607140539121745E-2</v>
      </c>
      <c r="AD341" s="118">
        <f t="shared" ref="AD341:AH341" si="129">AD340/$AI340</f>
        <v>1.0819746439428244E-2</v>
      </c>
      <c r="AE341" s="118">
        <f t="shared" si="129"/>
        <v>3.0057256611980779E-3</v>
      </c>
      <c r="AF341" s="118">
        <f t="shared" si="129"/>
        <v>0</v>
      </c>
      <c r="AG341" s="118">
        <f t="shared" si="129"/>
        <v>3.9422602414647033E-2</v>
      </c>
      <c r="AH341" s="118">
        <f t="shared" si="129"/>
        <v>0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1.3517241902776012</v>
      </c>
      <c r="E347" s="43">
        <v>0</v>
      </c>
      <c r="F347" s="236"/>
      <c r="G347" s="43">
        <v>0</v>
      </c>
      <c r="H347" s="53">
        <v>0</v>
      </c>
      <c r="I347" s="41">
        <f t="shared" si="130"/>
        <v>1.3517241902776012</v>
      </c>
      <c r="J347" s="1"/>
      <c r="K347" s="54" t="s">
        <v>10</v>
      </c>
      <c r="L347" s="43">
        <v>0</v>
      </c>
      <c r="M347" s="43">
        <v>0</v>
      </c>
      <c r="N347" s="43">
        <v>1.3517241902776012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1.3517241902776012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1.3517241902776012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1.3517241902776012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93.85976459077466</v>
      </c>
      <c r="C349" s="43">
        <v>0</v>
      </c>
      <c r="D349" s="43">
        <v>85.676757447868951</v>
      </c>
      <c r="E349" s="43">
        <v>0</v>
      </c>
      <c r="F349" s="236"/>
      <c r="G349" s="43">
        <v>0</v>
      </c>
      <c r="H349" s="53">
        <v>0</v>
      </c>
      <c r="I349" s="41">
        <f t="shared" si="130"/>
        <v>179.53652203864362</v>
      </c>
      <c r="J349" s="1"/>
      <c r="K349" s="54" t="s">
        <v>16</v>
      </c>
      <c r="L349" s="43">
        <v>93.85976459077466</v>
      </c>
      <c r="M349" s="43">
        <v>0</v>
      </c>
      <c r="N349" s="43">
        <v>85.676757447868951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179.53652203864362</v>
      </c>
      <c r="U349" s="100" t="s">
        <v>16</v>
      </c>
      <c r="V349" s="92">
        <v>93.85976459077466</v>
      </c>
      <c r="W349" s="92">
        <v>0</v>
      </c>
      <c r="X349" s="92">
        <v>0</v>
      </c>
      <c r="Y349" s="92">
        <v>0</v>
      </c>
      <c r="Z349" s="92">
        <v>75.291695939036373</v>
      </c>
      <c r="AA349" s="92">
        <v>0</v>
      </c>
      <c r="AB349" s="92">
        <v>0</v>
      </c>
      <c r="AC349" s="93">
        <v>10.385061508832603</v>
      </c>
      <c r="AD349" s="94">
        <v>0</v>
      </c>
      <c r="AE349" s="94">
        <v>0</v>
      </c>
      <c r="AF349" s="94">
        <v>0</v>
      </c>
      <c r="AG349" s="94">
        <v>10.385061508832603</v>
      </c>
      <c r="AH349" s="94">
        <v>0</v>
      </c>
      <c r="AI349" s="95">
        <f t="shared" si="132"/>
        <v>179.53652203864362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54.507745659485224</v>
      </c>
      <c r="C350" s="46">
        <v>0</v>
      </c>
      <c r="D350" s="46">
        <v>0.10635311436434</v>
      </c>
      <c r="E350" s="46">
        <v>0</v>
      </c>
      <c r="F350" s="236"/>
      <c r="G350" s="46">
        <v>0</v>
      </c>
      <c r="H350" s="47">
        <v>0</v>
      </c>
      <c r="I350" s="48">
        <f t="shared" si="130"/>
        <v>54.614098773849562</v>
      </c>
      <c r="J350" s="1"/>
      <c r="K350" s="49" t="s">
        <v>15</v>
      </c>
      <c r="L350" s="50">
        <v>54.507745659485224</v>
      </c>
      <c r="M350" s="50">
        <v>0</v>
      </c>
      <c r="N350" s="50">
        <v>0.10635311436434</v>
      </c>
      <c r="O350" s="50">
        <v>0</v>
      </c>
      <c r="P350" s="50">
        <v>0</v>
      </c>
      <c r="Q350" s="50">
        <v>0</v>
      </c>
      <c r="R350" s="51">
        <v>0</v>
      </c>
      <c r="S350" s="52">
        <f t="shared" si="131"/>
        <v>54.614098773849562</v>
      </c>
      <c r="U350" s="96" t="s">
        <v>59</v>
      </c>
      <c r="V350" s="97">
        <v>54.507745659485224</v>
      </c>
      <c r="W350" s="97">
        <v>0</v>
      </c>
      <c r="X350" s="97">
        <v>0</v>
      </c>
      <c r="Y350" s="97">
        <v>0</v>
      </c>
      <c r="Z350" s="97">
        <v>0</v>
      </c>
      <c r="AA350" s="97">
        <v>0</v>
      </c>
      <c r="AB350" s="97">
        <v>0</v>
      </c>
      <c r="AC350" s="98">
        <v>0.10635311436434</v>
      </c>
      <c r="AD350" s="97">
        <v>0</v>
      </c>
      <c r="AE350" s="97">
        <v>0</v>
      </c>
      <c r="AF350" s="97">
        <v>0</v>
      </c>
      <c r="AG350" s="97">
        <v>0.10635311436434</v>
      </c>
      <c r="AH350" s="97">
        <v>0</v>
      </c>
      <c r="AI350" s="99">
        <f t="shared" si="132"/>
        <v>54.614098773849562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42.118795415601731</v>
      </c>
      <c r="E351" s="43">
        <v>0</v>
      </c>
      <c r="F351" s="236"/>
      <c r="G351" s="43">
        <v>0</v>
      </c>
      <c r="H351" s="53">
        <v>0</v>
      </c>
      <c r="I351" s="41">
        <f t="shared" si="130"/>
        <v>42.118795415601731</v>
      </c>
      <c r="J351" s="1"/>
      <c r="K351" s="54" t="s">
        <v>60</v>
      </c>
      <c r="L351" s="43">
        <v>0</v>
      </c>
      <c r="M351" s="43">
        <v>0</v>
      </c>
      <c r="N351" s="43">
        <v>42.118795415601731</v>
      </c>
      <c r="O351" s="43">
        <v>0</v>
      </c>
      <c r="P351" s="43">
        <v>2449.1107770158615</v>
      </c>
      <c r="Q351" s="43">
        <v>0</v>
      </c>
      <c r="R351" s="44">
        <v>0</v>
      </c>
      <c r="S351" s="45">
        <f t="shared" si="131"/>
        <v>2491.2295724314631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0</v>
      </c>
      <c r="AB351" s="92">
        <v>2449.1107770158615</v>
      </c>
      <c r="AC351" s="93">
        <v>42.118795415601731</v>
      </c>
      <c r="AD351" s="92">
        <v>0</v>
      </c>
      <c r="AE351" s="92">
        <v>0</v>
      </c>
      <c r="AF351" s="92">
        <v>0</v>
      </c>
      <c r="AG351" s="92">
        <v>42.118795415601731</v>
      </c>
      <c r="AH351" s="92">
        <v>0</v>
      </c>
      <c r="AI351" s="95">
        <f t="shared" si="132"/>
        <v>2491.2295724314631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25.259537972092865</v>
      </c>
      <c r="Q352" s="50">
        <v>0</v>
      </c>
      <c r="R352" s="51">
        <v>0</v>
      </c>
      <c r="S352" s="52">
        <f t="shared" si="131"/>
        <v>25.259537972092865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25.259537972092865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25.259537972092865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66.234283758843802</v>
      </c>
      <c r="D354" s="46">
        <v>0</v>
      </c>
      <c r="E354" s="46">
        <v>0</v>
      </c>
      <c r="F354" s="236"/>
      <c r="G354" s="46">
        <v>0</v>
      </c>
      <c r="H354" s="47">
        <v>0</v>
      </c>
      <c r="I354" s="48">
        <f t="shared" si="130"/>
        <v>66.234283758843802</v>
      </c>
      <c r="J354" s="1"/>
      <c r="K354" s="49" t="s">
        <v>17</v>
      </c>
      <c r="L354" s="50">
        <v>0</v>
      </c>
      <c r="M354" s="50">
        <v>66.234283758843802</v>
      </c>
      <c r="N354" s="50">
        <v>0</v>
      </c>
      <c r="O354" s="50">
        <v>0</v>
      </c>
      <c r="P354" s="50">
        <v>25.89590236683815</v>
      </c>
      <c r="Q354" s="50">
        <v>0</v>
      </c>
      <c r="R354" s="51">
        <v>0</v>
      </c>
      <c r="S354" s="52">
        <f t="shared" si="131"/>
        <v>92.130186125681945</v>
      </c>
      <c r="U354" s="96" t="s">
        <v>17</v>
      </c>
      <c r="V354" s="97">
        <v>0</v>
      </c>
      <c r="W354" s="97">
        <v>0</v>
      </c>
      <c r="X354" s="97">
        <v>0</v>
      </c>
      <c r="Y354" s="97">
        <v>66.234283758843802</v>
      </c>
      <c r="Z354" s="97">
        <v>0</v>
      </c>
      <c r="AA354" s="97">
        <v>0</v>
      </c>
      <c r="AB354" s="97">
        <v>25.89590236683815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92.130186125681945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84.610761843598397</v>
      </c>
      <c r="C355" s="43">
        <v>2935.9118685134599</v>
      </c>
      <c r="D355" s="43">
        <v>0</v>
      </c>
      <c r="E355" s="43">
        <v>0</v>
      </c>
      <c r="F355" s="236"/>
      <c r="G355" s="43">
        <v>0</v>
      </c>
      <c r="H355" s="53">
        <v>0</v>
      </c>
      <c r="I355" s="41">
        <f t="shared" si="130"/>
        <v>3020.5226303570585</v>
      </c>
      <c r="J355" s="1"/>
      <c r="K355" s="54" t="s">
        <v>19</v>
      </c>
      <c r="L355" s="43">
        <v>84.610761843598397</v>
      </c>
      <c r="M355" s="43">
        <v>2935.9118685134599</v>
      </c>
      <c r="N355" s="43">
        <v>0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3020.5226303570585</v>
      </c>
      <c r="U355" s="100" t="s">
        <v>89</v>
      </c>
      <c r="V355" s="92">
        <v>84.610761843598397</v>
      </c>
      <c r="W355" s="92">
        <v>0</v>
      </c>
      <c r="X355" s="92">
        <v>0</v>
      </c>
      <c r="Y355" s="92">
        <v>2935.9118685134599</v>
      </c>
      <c r="Z355" s="92">
        <v>0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3020.5226303570585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45.929412561564845</v>
      </c>
      <c r="C356" s="46">
        <v>0</v>
      </c>
      <c r="D356" s="46">
        <v>346.70689146727182</v>
      </c>
      <c r="E356" s="46">
        <v>5276.4606112328893</v>
      </c>
      <c r="F356" s="236"/>
      <c r="G356" s="46">
        <v>150.34059021088206</v>
      </c>
      <c r="H356" s="47">
        <v>0</v>
      </c>
      <c r="I356" s="48">
        <f t="shared" si="130"/>
        <v>5819.4375054726079</v>
      </c>
      <c r="J356" s="1"/>
      <c r="K356" s="49" t="s">
        <v>27</v>
      </c>
      <c r="L356" s="50">
        <v>45.929412561564845</v>
      </c>
      <c r="M356" s="50">
        <v>0</v>
      </c>
      <c r="N356" s="50">
        <v>346.70689146727182</v>
      </c>
      <c r="O356" s="50">
        <v>5276.4606112328893</v>
      </c>
      <c r="P356" s="50">
        <v>6.0240296973129643</v>
      </c>
      <c r="Q356" s="50">
        <v>150.34059021088206</v>
      </c>
      <c r="R356" s="51">
        <v>0</v>
      </c>
      <c r="S356" s="52">
        <f t="shared" si="131"/>
        <v>5825.4615351699213</v>
      </c>
      <c r="U356" s="96" t="s">
        <v>27</v>
      </c>
      <c r="V356" s="97">
        <v>3.2464389276555821</v>
      </c>
      <c r="W356" s="97">
        <v>7.2702986840353869</v>
      </c>
      <c r="X356" s="97">
        <v>150.34059021088206</v>
      </c>
      <c r="Y356" s="97">
        <v>0</v>
      </c>
      <c r="Z356" s="97">
        <v>340.49048051047248</v>
      </c>
      <c r="AA356" s="97">
        <v>5274.5932521460054</v>
      </c>
      <c r="AB356" s="97">
        <v>6.0240296973129643</v>
      </c>
      <c r="AC356" s="98">
        <v>43.496444993557176</v>
      </c>
      <c r="AD356" s="97">
        <v>35.412674949873875</v>
      </c>
      <c r="AE356" s="97">
        <v>1.8673590868838585</v>
      </c>
      <c r="AF356" s="97">
        <v>0</v>
      </c>
      <c r="AG356" s="97">
        <v>6.2164109567994466</v>
      </c>
      <c r="AH356" s="97">
        <v>0</v>
      </c>
      <c r="AI356" s="99">
        <f t="shared" si="132"/>
        <v>5825.4615351699213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443.79706852946134</v>
      </c>
      <c r="C357" s="43">
        <v>0</v>
      </c>
      <c r="D357" s="43">
        <v>1671.0126767269335</v>
      </c>
      <c r="E357" s="43">
        <v>0</v>
      </c>
      <c r="F357" s="236"/>
      <c r="G357" s="43">
        <v>0</v>
      </c>
      <c r="H357" s="53">
        <v>0</v>
      </c>
      <c r="I357" s="41">
        <f t="shared" si="130"/>
        <v>2114.8097452563948</v>
      </c>
      <c r="J357" s="1"/>
      <c r="K357" s="54" t="s">
        <v>26</v>
      </c>
      <c r="L357" s="43">
        <v>443.79706852946134</v>
      </c>
      <c r="M357" s="43">
        <v>0</v>
      </c>
      <c r="N357" s="43">
        <v>1671.0126767269335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2114.8097452563948</v>
      </c>
      <c r="U357" s="100" t="s">
        <v>26</v>
      </c>
      <c r="V357" s="92">
        <v>443.79706852946134</v>
      </c>
      <c r="W357" s="92">
        <v>0</v>
      </c>
      <c r="X357" s="92">
        <v>0</v>
      </c>
      <c r="Y357" s="92">
        <v>0</v>
      </c>
      <c r="Z357" s="92">
        <v>0</v>
      </c>
      <c r="AA357" s="92">
        <v>0</v>
      </c>
      <c r="AB357" s="92">
        <v>0</v>
      </c>
      <c r="AC357" s="93">
        <v>1671.0126767269335</v>
      </c>
      <c r="AD357" s="92">
        <v>0</v>
      </c>
      <c r="AE357" s="92">
        <v>0</v>
      </c>
      <c r="AF357" s="92">
        <v>0</v>
      </c>
      <c r="AG357" s="92">
        <v>1671.0126767269335</v>
      </c>
      <c r="AH357" s="92">
        <v>0</v>
      </c>
      <c r="AI357" s="95">
        <f t="shared" si="132"/>
        <v>2114.8097452563948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35.464975862390489</v>
      </c>
      <c r="C358" s="46">
        <v>60.144211642919949</v>
      </c>
      <c r="D358" s="46">
        <v>109.68549235790871</v>
      </c>
      <c r="E358" s="46">
        <v>0</v>
      </c>
      <c r="F358" s="236"/>
      <c r="G358" s="46">
        <v>0</v>
      </c>
      <c r="H358" s="47">
        <v>0</v>
      </c>
      <c r="I358" s="48">
        <f t="shared" si="130"/>
        <v>205.29467986321916</v>
      </c>
      <c r="J358" s="1"/>
      <c r="K358" s="49" t="s">
        <v>23</v>
      </c>
      <c r="L358" s="50">
        <v>35.464975862390489</v>
      </c>
      <c r="M358" s="50">
        <v>60.144211642919949</v>
      </c>
      <c r="N358" s="50">
        <v>109.68549235790871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205.29467986321916</v>
      </c>
      <c r="U358" s="96" t="s">
        <v>62</v>
      </c>
      <c r="V358" s="97">
        <v>35.464975862390489</v>
      </c>
      <c r="W358" s="97">
        <v>0</v>
      </c>
      <c r="X358" s="97">
        <v>0</v>
      </c>
      <c r="Y358" s="97">
        <v>60.144211642919949</v>
      </c>
      <c r="Z358" s="97">
        <v>109.68549235790871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205.29467986321916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200.58518683593323</v>
      </c>
      <c r="C359" s="43">
        <v>9386.4287900006038</v>
      </c>
      <c r="D359" s="43">
        <v>4148.8837949524905</v>
      </c>
      <c r="E359" s="43">
        <v>0</v>
      </c>
      <c r="F359" s="236"/>
      <c r="G359" s="43">
        <v>0</v>
      </c>
      <c r="H359" s="53">
        <v>0</v>
      </c>
      <c r="I359" s="41">
        <f t="shared" si="130"/>
        <v>13735.897771789027</v>
      </c>
      <c r="J359" s="1"/>
      <c r="K359" s="54" t="s">
        <v>24</v>
      </c>
      <c r="L359" s="43">
        <v>200.58518683593323</v>
      </c>
      <c r="M359" s="43">
        <v>9386.4287900006038</v>
      </c>
      <c r="N359" s="43">
        <v>4148.8837949524905</v>
      </c>
      <c r="O359" s="43">
        <v>0</v>
      </c>
      <c r="P359" s="43">
        <v>139.14028455361967</v>
      </c>
      <c r="Q359" s="43">
        <v>0</v>
      </c>
      <c r="R359" s="44">
        <v>0</v>
      </c>
      <c r="S359" s="45">
        <f t="shared" si="131"/>
        <v>13875.038056342646</v>
      </c>
      <c r="U359" s="100" t="s">
        <v>24</v>
      </c>
      <c r="V359" s="92">
        <v>200.58518683593323</v>
      </c>
      <c r="W359" s="92">
        <v>0</v>
      </c>
      <c r="X359" s="92">
        <v>0</v>
      </c>
      <c r="Y359" s="92">
        <v>9386.4287900006038</v>
      </c>
      <c r="Z359" s="92">
        <v>1265.474951345006</v>
      </c>
      <c r="AA359" s="92">
        <v>0</v>
      </c>
      <c r="AB359" s="92">
        <v>139.14028455361967</v>
      </c>
      <c r="AC359" s="93">
        <v>2883.4088436074849</v>
      </c>
      <c r="AD359" s="92">
        <v>0</v>
      </c>
      <c r="AE359" s="92">
        <v>0</v>
      </c>
      <c r="AF359" s="92">
        <v>0</v>
      </c>
      <c r="AG359" s="92">
        <v>2883.4088436074849</v>
      </c>
      <c r="AH359" s="92">
        <v>0</v>
      </c>
      <c r="AI359" s="95">
        <f t="shared" si="132"/>
        <v>13875.038056342648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7.8050187092449113</v>
      </c>
      <c r="C360" s="46">
        <v>420.18168567468916</v>
      </c>
      <c r="D360" s="46">
        <v>130.82040208238814</v>
      </c>
      <c r="E360" s="46">
        <v>0</v>
      </c>
      <c r="F360" s="236"/>
      <c r="G360" s="46">
        <v>0</v>
      </c>
      <c r="H360" s="47">
        <v>0</v>
      </c>
      <c r="I360" s="48">
        <f t="shared" si="130"/>
        <v>558.80710646632224</v>
      </c>
      <c r="J360" s="1"/>
      <c r="K360" s="49" t="s">
        <v>22</v>
      </c>
      <c r="L360" s="50">
        <v>7.8050187092449113</v>
      </c>
      <c r="M360" s="50">
        <v>420.18168567468916</v>
      </c>
      <c r="N360" s="50">
        <v>130.82040208238814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558.80710646632224</v>
      </c>
      <c r="U360" s="96" t="s">
        <v>63</v>
      </c>
      <c r="V360" s="97">
        <v>7.8050187092449113</v>
      </c>
      <c r="W360" s="97">
        <v>0</v>
      </c>
      <c r="X360" s="97">
        <v>0</v>
      </c>
      <c r="Y360" s="97">
        <v>420.18168567468916</v>
      </c>
      <c r="Z360" s="97">
        <v>130.82040208238814</v>
      </c>
      <c r="AA360" s="97">
        <v>0</v>
      </c>
      <c r="AB360" s="97">
        <v>0</v>
      </c>
      <c r="AC360" s="98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9">
        <f t="shared" si="132"/>
        <v>558.80710646632224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0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966.55993459245315</v>
      </c>
      <c r="C366" s="75">
        <f t="shared" ref="C366:H366" si="134">SUM(C345:C361)</f>
        <v>12868.900839590517</v>
      </c>
      <c r="D366" s="75">
        <f t="shared" si="134"/>
        <v>6536.3628877551046</v>
      </c>
      <c r="E366" s="75">
        <f t="shared" si="134"/>
        <v>5276.4606112328893</v>
      </c>
      <c r="F366" s="75">
        <f t="shared" si="134"/>
        <v>0</v>
      </c>
      <c r="G366" s="75">
        <f t="shared" si="134"/>
        <v>150.34059021088206</v>
      </c>
      <c r="H366" s="76">
        <f t="shared" si="134"/>
        <v>0</v>
      </c>
      <c r="I366" s="41">
        <f t="shared" si="130"/>
        <v>25798.624863381843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966.55993459245315</v>
      </c>
      <c r="M366" s="75">
        <f t="shared" ref="M366:R366" si="135">SUM(M345:M361)</f>
        <v>12868.900839590517</v>
      </c>
      <c r="N366" s="75">
        <f t="shared" si="135"/>
        <v>6536.3628877551046</v>
      </c>
      <c r="O366" s="75">
        <f t="shared" si="135"/>
        <v>5276.4606112328893</v>
      </c>
      <c r="P366" s="75">
        <f t="shared" si="135"/>
        <v>2645.4305316057248</v>
      </c>
      <c r="Q366" s="75">
        <f t="shared" si="135"/>
        <v>150.34059021088206</v>
      </c>
      <c r="R366" s="76">
        <f t="shared" si="135"/>
        <v>0</v>
      </c>
      <c r="S366" s="78">
        <f t="shared" si="131"/>
        <v>28444.055394987568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923.8769609585438</v>
      </c>
      <c r="W366" s="111">
        <f t="shared" ref="W366:AH366" si="136">SUM(W345:W361)</f>
        <v>7.2702986840353869</v>
      </c>
      <c r="X366" s="111">
        <f t="shared" si="136"/>
        <v>150.34059021088206</v>
      </c>
      <c r="Y366" s="111">
        <f t="shared" si="136"/>
        <v>12868.900839590517</v>
      </c>
      <c r="Z366" s="111">
        <f t="shared" si="136"/>
        <v>1923.1147464250894</v>
      </c>
      <c r="AA366" s="111">
        <f t="shared" si="136"/>
        <v>5274.5932521460054</v>
      </c>
      <c r="AB366" s="111">
        <f t="shared" si="136"/>
        <v>2645.4305316057248</v>
      </c>
      <c r="AC366" s="111">
        <f t="shared" si="136"/>
        <v>4650.5281753667741</v>
      </c>
      <c r="AD366" s="112">
        <f t="shared" si="136"/>
        <v>35.412674949873875</v>
      </c>
      <c r="AE366" s="112">
        <f t="shared" si="136"/>
        <v>1.8673590868838585</v>
      </c>
      <c r="AF366" s="112">
        <f t="shared" si="136"/>
        <v>0</v>
      </c>
      <c r="AG366" s="112">
        <f t="shared" si="136"/>
        <v>4613.2481413300166</v>
      </c>
      <c r="AH366" s="112">
        <f t="shared" si="136"/>
        <v>0</v>
      </c>
      <c r="AI366" s="113">
        <f t="shared" si="132"/>
        <v>28444.055394987572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3.7465560265747842E-2</v>
      </c>
      <c r="C367" s="114">
        <f t="shared" ref="C367:I367" si="137">C366/$I366</f>
        <v>0.49882119328989621</v>
      </c>
      <c r="D367" s="114">
        <f t="shared" si="137"/>
        <v>0.25336090285310958</v>
      </c>
      <c r="E367" s="114">
        <f t="shared" si="137"/>
        <v>0.20452487832877531</v>
      </c>
      <c r="F367" s="114">
        <f t="shared" si="137"/>
        <v>0</v>
      </c>
      <c r="G367" s="114">
        <f t="shared" si="137"/>
        <v>5.8274652624711442E-3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3.3981087477518448E-2</v>
      </c>
      <c r="M367" s="82">
        <f t="shared" ref="M367:S367" si="138">M366/$S366</f>
        <v>0.45242848324146784</v>
      </c>
      <c r="N367" s="82">
        <f t="shared" si="138"/>
        <v>0.22979715082775951</v>
      </c>
      <c r="O367" s="82">
        <f t="shared" si="138"/>
        <v>0.1855031055860871</v>
      </c>
      <c r="P367" s="82">
        <f t="shared" si="138"/>
        <v>9.3004689200257451E-2</v>
      </c>
      <c r="Q367" s="82">
        <f t="shared" si="138"/>
        <v>5.285483666909719E-3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3.5811093259853551E-2</v>
      </c>
      <c r="W367" s="118">
        <f t="shared" ref="W367:AC367" si="139">W366/$I366</f>
        <v>2.8180954304873564E-4</v>
      </c>
      <c r="X367" s="118">
        <f t="shared" si="139"/>
        <v>5.8274652624711442E-3</v>
      </c>
      <c r="Y367" s="118">
        <f t="shared" si="139"/>
        <v>0.49882119328989621</v>
      </c>
      <c r="Z367" s="118">
        <f t="shared" si="139"/>
        <v>7.4543304405140134E-2</v>
      </c>
      <c r="AA367" s="118">
        <f t="shared" si="139"/>
        <v>0.20445249621163641</v>
      </c>
      <c r="AB367" s="118">
        <f t="shared" si="139"/>
        <v>0.10254153256674571</v>
      </c>
      <c r="AC367" s="118">
        <f t="shared" si="139"/>
        <v>0.18026263802795395</v>
      </c>
      <c r="AD367" s="118">
        <f t="shared" ref="AD367:AH367" si="140">AD366/$AI366</f>
        <v>1.2449938821351865E-3</v>
      </c>
      <c r="AE367" s="118">
        <f t="shared" si="140"/>
        <v>6.5650240830740533E-5</v>
      </c>
      <c r="AF367" s="118">
        <f t="shared" si="140"/>
        <v>0</v>
      </c>
      <c r="AG367" s="118">
        <f t="shared" si="140"/>
        <v>0.16218672328077963</v>
      </c>
      <c r="AH367" s="118">
        <f t="shared" si="140"/>
        <v>0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0.63852346544531047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0.63852346544531047</v>
      </c>
      <c r="J373" s="1"/>
      <c r="K373" s="54" t="s">
        <v>10</v>
      </c>
      <c r="L373" s="43">
        <v>0.63852346544531047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0.63852346544531047</v>
      </c>
      <c r="U373" s="100" t="s">
        <v>10</v>
      </c>
      <c r="V373" s="92">
        <v>0.63852346544531047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0.63852346544531047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407.75340047612576</v>
      </c>
      <c r="C375" s="43">
        <v>8.389518308367629</v>
      </c>
      <c r="D375" s="43">
        <v>8.389518308367629</v>
      </c>
      <c r="E375" s="43">
        <v>0</v>
      </c>
      <c r="F375" s="236"/>
      <c r="G375" s="43">
        <v>0</v>
      </c>
      <c r="H375" s="53">
        <v>0</v>
      </c>
      <c r="I375" s="41">
        <f t="shared" si="141"/>
        <v>424.53243709286107</v>
      </c>
      <c r="J375" s="1"/>
      <c r="K375" s="54" t="s">
        <v>16</v>
      </c>
      <c r="L375" s="43">
        <v>407.75340047612576</v>
      </c>
      <c r="M375" s="43">
        <v>8.389518308367629</v>
      </c>
      <c r="N375" s="43">
        <v>8.389518308367629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424.53243709286107</v>
      </c>
      <c r="U375" s="100" t="s">
        <v>16</v>
      </c>
      <c r="V375" s="92">
        <v>407.75340047612576</v>
      </c>
      <c r="W375" s="92">
        <v>0</v>
      </c>
      <c r="X375" s="92">
        <v>0</v>
      </c>
      <c r="Y375" s="92">
        <v>8.389518308367629</v>
      </c>
      <c r="Z375" s="92">
        <v>8.389518308367629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424.53243709286107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912.43280361532334</v>
      </c>
      <c r="C376" s="46">
        <v>4.5038104203286728</v>
      </c>
      <c r="D376" s="46">
        <v>0</v>
      </c>
      <c r="E376" s="46">
        <v>9.4756762319347896</v>
      </c>
      <c r="F376" s="236"/>
      <c r="G376" s="46">
        <v>0</v>
      </c>
      <c r="H376" s="47">
        <v>0</v>
      </c>
      <c r="I376" s="48">
        <f t="shared" si="141"/>
        <v>926.41229026758685</v>
      </c>
      <c r="J376" s="1"/>
      <c r="K376" s="49" t="s">
        <v>15</v>
      </c>
      <c r="L376" s="50">
        <v>912.43280361532334</v>
      </c>
      <c r="M376" s="50">
        <v>4.5038104203286728</v>
      </c>
      <c r="N376" s="50">
        <v>0</v>
      </c>
      <c r="O376" s="50">
        <v>9.4756762319347896</v>
      </c>
      <c r="P376" s="50">
        <v>0</v>
      </c>
      <c r="Q376" s="50">
        <v>0</v>
      </c>
      <c r="R376" s="51">
        <v>0</v>
      </c>
      <c r="S376" s="52">
        <f t="shared" si="142"/>
        <v>926.41229026758685</v>
      </c>
      <c r="U376" s="96" t="s">
        <v>59</v>
      </c>
      <c r="V376" s="97">
        <v>900.72289652246889</v>
      </c>
      <c r="W376" s="97">
        <v>11.70990709285455</v>
      </c>
      <c r="X376" s="97">
        <v>0</v>
      </c>
      <c r="Y376" s="97">
        <v>4.5038104203286728</v>
      </c>
      <c r="Z376" s="97">
        <v>0</v>
      </c>
      <c r="AA376" s="97">
        <v>0</v>
      </c>
      <c r="AB376" s="97">
        <v>0</v>
      </c>
      <c r="AC376" s="98">
        <v>9.4756762319347896</v>
      </c>
      <c r="AD376" s="97">
        <v>0</v>
      </c>
      <c r="AE376" s="97">
        <v>0</v>
      </c>
      <c r="AF376" s="97">
        <v>0</v>
      </c>
      <c r="AG376" s="97">
        <v>0</v>
      </c>
      <c r="AH376" s="97">
        <v>9.4756762319347896</v>
      </c>
      <c r="AI376" s="99">
        <f t="shared" si="143"/>
        <v>926.41229026758697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13288.622940138262</v>
      </c>
      <c r="F377" s="236"/>
      <c r="G377" s="43">
        <v>0</v>
      </c>
      <c r="H377" s="53">
        <v>0</v>
      </c>
      <c r="I377" s="41">
        <f t="shared" si="141"/>
        <v>13288.622940138262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13288.622940138262</v>
      </c>
      <c r="P377" s="43">
        <v>8396.8544008209246</v>
      </c>
      <c r="Q377" s="43">
        <v>0</v>
      </c>
      <c r="R377" s="44">
        <v>0</v>
      </c>
      <c r="S377" s="45">
        <f t="shared" si="142"/>
        <v>21685.477340959187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13288.622940138262</v>
      </c>
      <c r="AB377" s="92">
        <v>8396.8544008209246</v>
      </c>
      <c r="AC377" s="93">
        <v>0</v>
      </c>
      <c r="AD377" s="92">
        <v>0</v>
      </c>
      <c r="AE377" s="92">
        <v>0</v>
      </c>
      <c r="AF377" s="92">
        <v>0</v>
      </c>
      <c r="AG377" s="92">
        <v>0</v>
      </c>
      <c r="AH377" s="92">
        <v>0</v>
      </c>
      <c r="AI377" s="95">
        <f t="shared" si="143"/>
        <v>21685.477340959187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193.20057230068758</v>
      </c>
      <c r="F378" s="236"/>
      <c r="G378" s="46">
        <v>0</v>
      </c>
      <c r="H378" s="47">
        <v>0</v>
      </c>
      <c r="I378" s="48">
        <f t="shared" si="141"/>
        <v>193.20057230068758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193.20057230068758</v>
      </c>
      <c r="P378" s="50">
        <v>744.88286131311565</v>
      </c>
      <c r="Q378" s="50">
        <v>0</v>
      </c>
      <c r="R378" s="51">
        <v>0</v>
      </c>
      <c r="S378" s="52">
        <f t="shared" si="142"/>
        <v>938.08343361380321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193.20057230068758</v>
      </c>
      <c r="AB378" s="97">
        <v>744.88286131311565</v>
      </c>
      <c r="AC378" s="98">
        <v>0</v>
      </c>
      <c r="AD378" s="97">
        <v>0</v>
      </c>
      <c r="AE378" s="97">
        <v>0</v>
      </c>
      <c r="AF378" s="97">
        <v>0</v>
      </c>
      <c r="AG378" s="97">
        <v>0</v>
      </c>
      <c r="AH378" s="97">
        <v>0</v>
      </c>
      <c r="AI378" s="99">
        <f t="shared" si="143"/>
        <v>938.08343361380321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0.17399999999999974</v>
      </c>
      <c r="F379" s="236"/>
      <c r="G379" s="43">
        <v>0</v>
      </c>
      <c r="H379" s="53">
        <v>0</v>
      </c>
      <c r="I379" s="41">
        <f t="shared" si="141"/>
        <v>0.17399999999999974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0.17399999999999974</v>
      </c>
      <c r="P379" s="43">
        <v>0</v>
      </c>
      <c r="Q379" s="43">
        <v>0</v>
      </c>
      <c r="R379" s="44">
        <v>0</v>
      </c>
      <c r="S379" s="45">
        <f t="shared" si="142"/>
        <v>0.17399999999999974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0.17399999999999974</v>
      </c>
      <c r="AD379" s="92">
        <v>0</v>
      </c>
      <c r="AE379" s="92">
        <v>0</v>
      </c>
      <c r="AF379" s="92">
        <v>0</v>
      </c>
      <c r="AG379" s="92">
        <v>0</v>
      </c>
      <c r="AH379" s="92">
        <v>0.17399999999999974</v>
      </c>
      <c r="AI379" s="95">
        <f t="shared" si="143"/>
        <v>0.17399999999999974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302.26271946258828</v>
      </c>
      <c r="C380" s="46">
        <v>0</v>
      </c>
      <c r="D380" s="46">
        <v>0</v>
      </c>
      <c r="E380" s="46">
        <v>157.6705503279461</v>
      </c>
      <c r="F380" s="236"/>
      <c r="G380" s="46">
        <v>0</v>
      </c>
      <c r="H380" s="47">
        <v>0</v>
      </c>
      <c r="I380" s="48">
        <f t="shared" si="141"/>
        <v>459.93326979053438</v>
      </c>
      <c r="J380" s="1"/>
      <c r="K380" s="49" t="s">
        <v>17</v>
      </c>
      <c r="L380" s="50">
        <v>302.26271946258828</v>
      </c>
      <c r="M380" s="50">
        <v>0</v>
      </c>
      <c r="N380" s="50">
        <v>0</v>
      </c>
      <c r="O380" s="50">
        <v>157.6705503279461</v>
      </c>
      <c r="P380" s="50">
        <v>19.666874192555838</v>
      </c>
      <c r="Q380" s="50">
        <v>0</v>
      </c>
      <c r="R380" s="51">
        <v>0</v>
      </c>
      <c r="S380" s="52">
        <f t="shared" si="142"/>
        <v>479.60014398309022</v>
      </c>
      <c r="U380" s="96" t="s">
        <v>17</v>
      </c>
      <c r="V380" s="97">
        <v>277.57709205937226</v>
      </c>
      <c r="W380" s="97">
        <v>0</v>
      </c>
      <c r="X380" s="97">
        <v>0</v>
      </c>
      <c r="Y380" s="97">
        <v>0</v>
      </c>
      <c r="Z380" s="97">
        <v>0</v>
      </c>
      <c r="AA380" s="97">
        <v>0</v>
      </c>
      <c r="AB380" s="97">
        <v>19.666874192555838</v>
      </c>
      <c r="AC380" s="98">
        <v>182.35617773116212</v>
      </c>
      <c r="AD380" s="97">
        <v>24.685627403216028</v>
      </c>
      <c r="AE380" s="97">
        <v>0</v>
      </c>
      <c r="AF380" s="97">
        <v>0</v>
      </c>
      <c r="AG380" s="97">
        <v>0</v>
      </c>
      <c r="AH380" s="97">
        <v>157.6705503279461</v>
      </c>
      <c r="AI380" s="99">
        <f t="shared" si="143"/>
        <v>479.60014398309022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1021.0094321300644</v>
      </c>
      <c r="C381" s="43">
        <v>0</v>
      </c>
      <c r="D381" s="43">
        <v>777.97958970025536</v>
      </c>
      <c r="E381" s="43">
        <v>0.43747957952595995</v>
      </c>
      <c r="F381" s="236"/>
      <c r="G381" s="43">
        <v>0</v>
      </c>
      <c r="H381" s="53">
        <v>0</v>
      </c>
      <c r="I381" s="41">
        <f t="shared" si="141"/>
        <v>1799.4265014098457</v>
      </c>
      <c r="J381" s="1"/>
      <c r="K381" s="54" t="s">
        <v>19</v>
      </c>
      <c r="L381" s="43">
        <v>1021.0094321300644</v>
      </c>
      <c r="M381" s="43">
        <v>0</v>
      </c>
      <c r="N381" s="43">
        <v>777.97958970025536</v>
      </c>
      <c r="O381" s="43">
        <v>0.43747957952595995</v>
      </c>
      <c r="P381" s="43">
        <v>1.1429516652048159</v>
      </c>
      <c r="Q381" s="43">
        <v>0</v>
      </c>
      <c r="R381" s="44">
        <v>0</v>
      </c>
      <c r="S381" s="45">
        <f t="shared" si="142"/>
        <v>1800.5694530750507</v>
      </c>
      <c r="U381" s="100" t="s">
        <v>89</v>
      </c>
      <c r="V381" s="92">
        <v>1016.1331454890546</v>
      </c>
      <c r="W381" s="92">
        <v>0</v>
      </c>
      <c r="X381" s="92">
        <v>0</v>
      </c>
      <c r="Y381" s="92">
        <v>0</v>
      </c>
      <c r="Z381" s="92">
        <v>777.97958970025536</v>
      </c>
      <c r="AA381" s="92">
        <v>0.43747957952595995</v>
      </c>
      <c r="AB381" s="92">
        <v>1.1429516652048159</v>
      </c>
      <c r="AC381" s="93">
        <v>4.8762866410096812</v>
      </c>
      <c r="AD381" s="92">
        <v>4.8762866410096812</v>
      </c>
      <c r="AE381" s="92">
        <v>0</v>
      </c>
      <c r="AF381" s="92">
        <v>0</v>
      </c>
      <c r="AG381" s="92">
        <v>0</v>
      </c>
      <c r="AH381" s="92">
        <v>0</v>
      </c>
      <c r="AI381" s="95">
        <f t="shared" si="143"/>
        <v>1800.5694530750507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279.36740866478868</v>
      </c>
      <c r="C382" s="46">
        <v>4.7752526993434602E-2</v>
      </c>
      <c r="D382" s="46">
        <v>84.970438550461381</v>
      </c>
      <c r="E382" s="46">
        <v>1005.748568761914</v>
      </c>
      <c r="F382" s="236"/>
      <c r="G382" s="46">
        <v>1102.6582815935519</v>
      </c>
      <c r="H382" s="47">
        <v>0</v>
      </c>
      <c r="I382" s="48">
        <f t="shared" si="141"/>
        <v>2472.7924500977097</v>
      </c>
      <c r="J382" s="1"/>
      <c r="K382" s="49" t="s">
        <v>27</v>
      </c>
      <c r="L382" s="50">
        <v>279.36740866478868</v>
      </c>
      <c r="M382" s="50">
        <v>4.7752526993434602E-2</v>
      </c>
      <c r="N382" s="50">
        <v>84.970438550461381</v>
      </c>
      <c r="O382" s="50">
        <v>1005.748568761914</v>
      </c>
      <c r="P382" s="50">
        <v>26.681474399476677</v>
      </c>
      <c r="Q382" s="50">
        <v>1102.6582815935519</v>
      </c>
      <c r="R382" s="51">
        <v>0</v>
      </c>
      <c r="S382" s="52">
        <f t="shared" si="142"/>
        <v>2499.4739244971861</v>
      </c>
      <c r="U382" s="96" t="s">
        <v>27</v>
      </c>
      <c r="V382" s="97">
        <v>75.090219847780617</v>
      </c>
      <c r="W382" s="97">
        <v>132.48690345213825</v>
      </c>
      <c r="X382" s="97">
        <v>1102.6582815935519</v>
      </c>
      <c r="Y382" s="97">
        <v>4.7752526993434602E-2</v>
      </c>
      <c r="Z382" s="97">
        <v>84.970438550461381</v>
      </c>
      <c r="AA382" s="97">
        <v>946.07351355710534</v>
      </c>
      <c r="AB382" s="97">
        <v>26.681474399476677</v>
      </c>
      <c r="AC382" s="98">
        <v>131.46534056967869</v>
      </c>
      <c r="AD382" s="97">
        <v>71.790285364869817</v>
      </c>
      <c r="AE382" s="97">
        <v>0</v>
      </c>
      <c r="AF382" s="97">
        <v>0</v>
      </c>
      <c r="AG382" s="97">
        <v>0</v>
      </c>
      <c r="AH382" s="97">
        <v>59.675055204808864</v>
      </c>
      <c r="AI382" s="99">
        <f t="shared" si="143"/>
        <v>2499.4739244971865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356.27872879160884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356.27872879160884</v>
      </c>
      <c r="J383" s="1"/>
      <c r="K383" s="54" t="s">
        <v>26</v>
      </c>
      <c r="L383" s="43">
        <v>356.27872879160884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356.27872879160884</v>
      </c>
      <c r="U383" s="100" t="s">
        <v>26</v>
      </c>
      <c r="V383" s="92">
        <v>356.27872879160884</v>
      </c>
      <c r="W383" s="92">
        <v>0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</v>
      </c>
      <c r="AD383" s="92">
        <v>0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356.27872879160884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181.37347187797263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181.37347187797263</v>
      </c>
      <c r="J384" s="1"/>
      <c r="K384" s="49" t="s">
        <v>23</v>
      </c>
      <c r="L384" s="50">
        <v>181.37347187797263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181.37347187797263</v>
      </c>
      <c r="U384" s="96" t="s">
        <v>62</v>
      </c>
      <c r="V384" s="97">
        <v>181.37347187797263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181.37347187797263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1901.3632741182605</v>
      </c>
      <c r="C385" s="43">
        <v>0</v>
      </c>
      <c r="D385" s="43">
        <v>0</v>
      </c>
      <c r="E385" s="43">
        <v>0</v>
      </c>
      <c r="F385" s="236"/>
      <c r="G385" s="43">
        <v>0</v>
      </c>
      <c r="H385" s="53">
        <v>0</v>
      </c>
      <c r="I385" s="41">
        <f t="shared" si="141"/>
        <v>1901.3632741182605</v>
      </c>
      <c r="J385" s="1"/>
      <c r="K385" s="54" t="s">
        <v>24</v>
      </c>
      <c r="L385" s="43">
        <v>1901.3632741182605</v>
      </c>
      <c r="M385" s="43">
        <v>0</v>
      </c>
      <c r="N385" s="43">
        <v>0</v>
      </c>
      <c r="O385" s="43">
        <v>0</v>
      </c>
      <c r="P385" s="43">
        <v>1217.114550104423</v>
      </c>
      <c r="Q385" s="43">
        <v>0</v>
      </c>
      <c r="R385" s="44">
        <v>0</v>
      </c>
      <c r="S385" s="45">
        <f t="shared" si="142"/>
        <v>3118.4778242226835</v>
      </c>
      <c r="U385" s="100" t="s">
        <v>24</v>
      </c>
      <c r="V385" s="92">
        <v>1883.5068963068184</v>
      </c>
      <c r="W385" s="92">
        <v>0</v>
      </c>
      <c r="X385" s="92">
        <v>0</v>
      </c>
      <c r="Y385" s="92">
        <v>0</v>
      </c>
      <c r="Z385" s="92">
        <v>0</v>
      </c>
      <c r="AA385" s="92">
        <v>0</v>
      </c>
      <c r="AB385" s="92">
        <v>1217.114550104423</v>
      </c>
      <c r="AC385" s="93">
        <v>17.85637781144176</v>
      </c>
      <c r="AD385" s="92">
        <v>17.85637781144176</v>
      </c>
      <c r="AE385" s="92">
        <v>0</v>
      </c>
      <c r="AF385" s="92">
        <v>0</v>
      </c>
      <c r="AG385" s="92">
        <v>0</v>
      </c>
      <c r="AH385" s="92">
        <v>0</v>
      </c>
      <c r="AI385" s="95">
        <f t="shared" si="143"/>
        <v>3118.477824222683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51.123661272852509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51.123661272852509</v>
      </c>
      <c r="J386" s="1"/>
      <c r="K386" s="49" t="s">
        <v>22</v>
      </c>
      <c r="L386" s="50">
        <v>51.123661272852509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51.123661272852509</v>
      </c>
      <c r="U386" s="96" t="s">
        <v>63</v>
      </c>
      <c r="V386" s="97">
        <v>51.123661272852509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51.123661272852509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0.45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0.45</v>
      </c>
      <c r="J387" s="1"/>
      <c r="K387" s="55" t="s">
        <v>66</v>
      </c>
      <c r="L387" s="43">
        <v>0.45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0.45</v>
      </c>
      <c r="U387" s="101" t="s">
        <v>64</v>
      </c>
      <c r="V387" s="92">
        <v>0.45</v>
      </c>
      <c r="W387" s="92">
        <v>0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0</v>
      </c>
      <c r="AD387" s="94">
        <v>0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0.45</v>
      </c>
      <c r="AJ387" t="str">
        <f t="shared" si="144"/>
        <v/>
      </c>
      <c r="AS387"/>
      <c r="BH387"/>
    </row>
    <row r="388" spans="1:60">
      <c r="A388" s="28" t="s">
        <v>25</v>
      </c>
      <c r="B388" s="56">
        <v>0.45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0.45</v>
      </c>
      <c r="J388" s="1"/>
      <c r="K388" s="59" t="s">
        <v>25</v>
      </c>
      <c r="L388" s="60">
        <v>0.45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0.45</v>
      </c>
      <c r="U388" s="102" t="s">
        <v>68</v>
      </c>
      <c r="V388" s="103">
        <v>0.45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0.45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5414.0534238750297</v>
      </c>
      <c r="C392" s="75">
        <f t="shared" ref="C392:H392" si="145">SUM(C371:C387)</f>
        <v>12.941081255689737</v>
      </c>
      <c r="D392" s="75">
        <f t="shared" si="145"/>
        <v>871.3395465590844</v>
      </c>
      <c r="E392" s="75">
        <f t="shared" si="145"/>
        <v>14655.329787340272</v>
      </c>
      <c r="F392" s="75">
        <f t="shared" si="145"/>
        <v>0</v>
      </c>
      <c r="G392" s="75">
        <f t="shared" si="145"/>
        <v>1102.6582815935519</v>
      </c>
      <c r="H392" s="76">
        <f t="shared" si="145"/>
        <v>0</v>
      </c>
      <c r="I392" s="41">
        <f t="shared" si="141"/>
        <v>22056.322120623627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5414.0534238750297</v>
      </c>
      <c r="M392" s="75">
        <f t="shared" ref="M392:R392" si="146">SUM(M371:M387)</f>
        <v>12.941081255689737</v>
      </c>
      <c r="N392" s="75">
        <f t="shared" si="146"/>
        <v>871.3395465590844</v>
      </c>
      <c r="O392" s="75">
        <f t="shared" si="146"/>
        <v>14655.329787340272</v>
      </c>
      <c r="P392" s="75">
        <f t="shared" si="146"/>
        <v>10406.343112495699</v>
      </c>
      <c r="Q392" s="75">
        <f t="shared" si="146"/>
        <v>1102.6582815935519</v>
      </c>
      <c r="R392" s="76">
        <f t="shared" si="146"/>
        <v>0</v>
      </c>
      <c r="S392" s="78">
        <f t="shared" si="142"/>
        <v>32462.665233119325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5150.6480361095</v>
      </c>
      <c r="W392" s="111">
        <f t="shared" ref="W392:AH392" si="147">SUM(W371:W387)</f>
        <v>144.19681054499279</v>
      </c>
      <c r="X392" s="111">
        <f t="shared" si="147"/>
        <v>1102.6582815935519</v>
      </c>
      <c r="Y392" s="111">
        <f t="shared" si="147"/>
        <v>12.941081255689737</v>
      </c>
      <c r="Z392" s="111">
        <f t="shared" si="147"/>
        <v>871.3395465590844</v>
      </c>
      <c r="AA392" s="111">
        <f t="shared" si="147"/>
        <v>14428.334505575582</v>
      </c>
      <c r="AB392" s="111">
        <f t="shared" si="147"/>
        <v>10406.343112495699</v>
      </c>
      <c r="AC392" s="111">
        <f t="shared" si="147"/>
        <v>346.20385898522699</v>
      </c>
      <c r="AD392" s="112">
        <f t="shared" si="147"/>
        <v>119.20857722053729</v>
      </c>
      <c r="AE392" s="112">
        <f t="shared" si="147"/>
        <v>0</v>
      </c>
      <c r="AF392" s="112">
        <f t="shared" si="147"/>
        <v>0</v>
      </c>
      <c r="AG392" s="112">
        <f t="shared" si="147"/>
        <v>0</v>
      </c>
      <c r="AH392" s="112">
        <f t="shared" si="147"/>
        <v>226.99528176468976</v>
      </c>
      <c r="AI392" s="113">
        <f t="shared" si="143"/>
        <v>32462.665233119325</v>
      </c>
      <c r="AJ392" t="str">
        <f t="shared" si="144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0.24546492358364011</v>
      </c>
      <c r="C393" s="114">
        <f t="shared" ref="C393:I393" si="148">C392/$I392</f>
        <v>5.867288836695606E-4</v>
      </c>
      <c r="D393" s="114">
        <f t="shared" si="148"/>
        <v>3.9505205890348498E-2</v>
      </c>
      <c r="E393" s="114">
        <f t="shared" si="148"/>
        <v>0.66445029716159687</v>
      </c>
      <c r="F393" s="114">
        <f t="shared" si="148"/>
        <v>0</v>
      </c>
      <c r="G393" s="114">
        <f t="shared" si="148"/>
        <v>4.9992844480744966E-2</v>
      </c>
      <c r="H393" s="115">
        <f t="shared" si="148"/>
        <v>0</v>
      </c>
      <c r="I393" s="116">
        <f t="shared" si="148"/>
        <v>1</v>
      </c>
      <c r="J393"/>
      <c r="K393" s="81" t="s">
        <v>87</v>
      </c>
      <c r="L393" s="82">
        <f>L392/$S392</f>
        <v>0.16677784725917882</v>
      </c>
      <c r="M393" s="82">
        <f t="shared" ref="M393:S393" si="149">M392/$S392</f>
        <v>3.9864506388362966E-4</v>
      </c>
      <c r="N393" s="82">
        <f t="shared" si="149"/>
        <v>2.6841281832587154E-2</v>
      </c>
      <c r="O393" s="82">
        <f t="shared" si="149"/>
        <v>0.4514518349648165</v>
      </c>
      <c r="P393" s="82">
        <f t="shared" si="149"/>
        <v>0.32056342379056585</v>
      </c>
      <c r="Q393" s="82">
        <f t="shared" si="149"/>
        <v>3.3966967088968063E-2</v>
      </c>
      <c r="R393" s="83">
        <f t="shared" si="149"/>
        <v>0</v>
      </c>
      <c r="S393" s="84">
        <f t="shared" si="149"/>
        <v>1</v>
      </c>
      <c r="U393" s="117" t="s">
        <v>87</v>
      </c>
      <c r="V393" s="118">
        <f>V392/$I392</f>
        <v>0.23352252510373969</v>
      </c>
      <c r="W393" s="118">
        <f t="shared" ref="W393:AC393" si="150">W392/$I392</f>
        <v>6.537663430756774E-3</v>
      </c>
      <c r="X393" s="118">
        <f t="shared" si="150"/>
        <v>4.9992844480744966E-2</v>
      </c>
      <c r="Y393" s="118">
        <f t="shared" si="150"/>
        <v>5.867288836695606E-4</v>
      </c>
      <c r="Z393" s="118">
        <f t="shared" si="150"/>
        <v>3.9505205890348498E-2</v>
      </c>
      <c r="AA393" s="118">
        <f t="shared" si="150"/>
        <v>0.6541586773474104</v>
      </c>
      <c r="AB393" s="118">
        <f t="shared" si="150"/>
        <v>0.47180772277374894</v>
      </c>
      <c r="AC393" s="118">
        <f t="shared" si="150"/>
        <v>1.569635486333015E-2</v>
      </c>
      <c r="AD393" s="118">
        <f t="shared" ref="AD393:AH393" si="151">AD392/$AI392</f>
        <v>3.6721746771093012E-3</v>
      </c>
      <c r="AE393" s="118">
        <f t="shared" si="151"/>
        <v>0</v>
      </c>
      <c r="AF393" s="118">
        <f t="shared" si="151"/>
        <v>0</v>
      </c>
      <c r="AG393" s="118">
        <f t="shared" si="151"/>
        <v>0</v>
      </c>
      <c r="AH393" s="118">
        <f t="shared" si="151"/>
        <v>6.9925029302000371E-3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0.73461450776549131</v>
      </c>
      <c r="E399" s="43">
        <v>0</v>
      </c>
      <c r="F399" s="236"/>
      <c r="G399" s="43">
        <v>0</v>
      </c>
      <c r="H399" s="53">
        <v>0</v>
      </c>
      <c r="I399" s="41">
        <f t="shared" si="152"/>
        <v>0.73461450776549131</v>
      </c>
      <c r="J399" s="1"/>
      <c r="K399" s="54" t="s">
        <v>10</v>
      </c>
      <c r="L399" s="43">
        <v>0</v>
      </c>
      <c r="M399" s="43">
        <v>0</v>
      </c>
      <c r="N399" s="43">
        <v>0.73461450776549131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0.73461450776549131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0.73461450776549131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0.73461450776549131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165.47651961985716</v>
      </c>
      <c r="C401" s="43">
        <v>72.149128369971052</v>
      </c>
      <c r="D401" s="43">
        <v>0</v>
      </c>
      <c r="E401" s="43">
        <v>0</v>
      </c>
      <c r="F401" s="236"/>
      <c r="G401" s="43">
        <v>0</v>
      </c>
      <c r="H401" s="53">
        <v>0</v>
      </c>
      <c r="I401" s="41">
        <f t="shared" si="152"/>
        <v>237.62564798982822</v>
      </c>
      <c r="J401" s="1"/>
      <c r="K401" s="54" t="s">
        <v>16</v>
      </c>
      <c r="L401" s="43">
        <v>165.47651961985716</v>
      </c>
      <c r="M401" s="43">
        <v>72.149128369971052</v>
      </c>
      <c r="N401" s="43">
        <v>0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237.62564798982822</v>
      </c>
      <c r="U401" s="100" t="s">
        <v>16</v>
      </c>
      <c r="V401" s="92">
        <v>165.47651961985716</v>
      </c>
      <c r="W401" s="92">
        <v>0</v>
      </c>
      <c r="X401" s="92">
        <v>0</v>
      </c>
      <c r="Y401" s="92">
        <v>72.149128369971052</v>
      </c>
      <c r="Z401" s="92">
        <v>0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237.62564798982822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45.117623319977476</v>
      </c>
      <c r="C402" s="46">
        <v>28.481330549943507</v>
      </c>
      <c r="D402" s="46">
        <v>6.8641995294563882</v>
      </c>
      <c r="E402" s="46">
        <v>0</v>
      </c>
      <c r="F402" s="236"/>
      <c r="G402" s="46">
        <v>0</v>
      </c>
      <c r="H402" s="47">
        <v>0</v>
      </c>
      <c r="I402" s="48">
        <f t="shared" si="152"/>
        <v>80.463153399377376</v>
      </c>
      <c r="J402" s="1"/>
      <c r="K402" s="49" t="s">
        <v>15</v>
      </c>
      <c r="L402" s="50">
        <v>45.117623319977476</v>
      </c>
      <c r="M402" s="50">
        <v>28.481330549943507</v>
      </c>
      <c r="N402" s="50">
        <v>6.8641995294563882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80.463153399377376</v>
      </c>
      <c r="U402" s="96" t="s">
        <v>59</v>
      </c>
      <c r="V402" s="97">
        <v>45.117623319977476</v>
      </c>
      <c r="W402" s="97">
        <v>0</v>
      </c>
      <c r="X402" s="97">
        <v>0</v>
      </c>
      <c r="Y402" s="97">
        <v>28.481330549943507</v>
      </c>
      <c r="Z402" s="97">
        <v>6.8641995294563882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80.463153399377376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0</v>
      </c>
      <c r="F403" s="236"/>
      <c r="G403" s="43">
        <v>0</v>
      </c>
      <c r="H403" s="53">
        <v>0</v>
      </c>
      <c r="I403" s="41">
        <f t="shared" si="152"/>
        <v>0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0</v>
      </c>
      <c r="P403" s="43">
        <v>126.75889508918476</v>
      </c>
      <c r="Q403" s="43">
        <v>0</v>
      </c>
      <c r="R403" s="44">
        <v>0</v>
      </c>
      <c r="S403" s="45">
        <f t="shared" si="153"/>
        <v>126.75889508918476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0</v>
      </c>
      <c r="AB403" s="92">
        <v>126.75889508918476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126.75889508918476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0.82988960875143369</v>
      </c>
      <c r="D404" s="46">
        <v>0</v>
      </c>
      <c r="E404" s="46">
        <v>0</v>
      </c>
      <c r="F404" s="236"/>
      <c r="G404" s="46">
        <v>0</v>
      </c>
      <c r="H404" s="47">
        <v>0</v>
      </c>
      <c r="I404" s="48">
        <f t="shared" si="152"/>
        <v>0.82988960875143369</v>
      </c>
      <c r="J404" s="1"/>
      <c r="K404" s="49" t="s">
        <v>12</v>
      </c>
      <c r="L404" s="50">
        <v>0</v>
      </c>
      <c r="M404" s="50">
        <v>0.82988960875143369</v>
      </c>
      <c r="N404" s="50">
        <v>0</v>
      </c>
      <c r="O404" s="50">
        <v>0</v>
      </c>
      <c r="P404" s="50">
        <v>17.701502556288652</v>
      </c>
      <c r="Q404" s="50">
        <v>0</v>
      </c>
      <c r="R404" s="51">
        <v>0</v>
      </c>
      <c r="S404" s="52">
        <f t="shared" si="153"/>
        <v>18.531392165040085</v>
      </c>
      <c r="U404" s="96" t="s">
        <v>12</v>
      </c>
      <c r="V404" s="97">
        <v>0</v>
      </c>
      <c r="W404" s="97">
        <v>0</v>
      </c>
      <c r="X404" s="97">
        <v>0</v>
      </c>
      <c r="Y404" s="97">
        <v>0.82988960875143369</v>
      </c>
      <c r="Z404" s="97">
        <v>0</v>
      </c>
      <c r="AA404" s="97">
        <v>0</v>
      </c>
      <c r="AB404" s="97">
        <v>17.701502556288652</v>
      </c>
      <c r="AC404" s="98">
        <v>0</v>
      </c>
      <c r="AD404" s="97">
        <v>0</v>
      </c>
      <c r="AE404" s="97">
        <v>0</v>
      </c>
      <c r="AF404" s="97">
        <v>0</v>
      </c>
      <c r="AG404" s="97">
        <v>0</v>
      </c>
      <c r="AH404" s="97">
        <v>0</v>
      </c>
      <c r="AI404" s="99">
        <f t="shared" si="154"/>
        <v>18.531392165040085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0</v>
      </c>
      <c r="C406" s="46">
        <v>0</v>
      </c>
      <c r="D406" s="46">
        <v>5.0995579090909136</v>
      </c>
      <c r="E406" s="46">
        <v>0</v>
      </c>
      <c r="F406" s="236"/>
      <c r="G406" s="46">
        <v>0</v>
      </c>
      <c r="H406" s="47">
        <v>0</v>
      </c>
      <c r="I406" s="48">
        <f t="shared" si="152"/>
        <v>5.0995579090909136</v>
      </c>
      <c r="J406" s="1"/>
      <c r="K406" s="49" t="s">
        <v>17</v>
      </c>
      <c r="L406" s="50">
        <v>0</v>
      </c>
      <c r="M406" s="50">
        <v>0</v>
      </c>
      <c r="N406" s="50">
        <v>5.0995579090909136</v>
      </c>
      <c r="O406" s="50">
        <v>0</v>
      </c>
      <c r="P406" s="50">
        <v>0.45264000000000082</v>
      </c>
      <c r="Q406" s="50">
        <v>0</v>
      </c>
      <c r="R406" s="51">
        <v>0</v>
      </c>
      <c r="S406" s="52">
        <f t="shared" si="153"/>
        <v>5.5521979090909142</v>
      </c>
      <c r="U406" s="96" t="s">
        <v>17</v>
      </c>
      <c r="V406" s="97">
        <v>0</v>
      </c>
      <c r="W406" s="97">
        <v>0</v>
      </c>
      <c r="X406" s="97">
        <v>0</v>
      </c>
      <c r="Y406" s="97">
        <v>0</v>
      </c>
      <c r="Z406" s="97">
        <v>5.0995579090909136</v>
      </c>
      <c r="AA406" s="97">
        <v>0</v>
      </c>
      <c r="AB406" s="97">
        <v>0.45264000000000082</v>
      </c>
      <c r="AC406" s="98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9">
        <f t="shared" si="154"/>
        <v>5.5521979090909142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161.94602607209447</v>
      </c>
      <c r="C407" s="43">
        <v>1196.1698447230247</v>
      </c>
      <c r="D407" s="43">
        <v>472.64681662263672</v>
      </c>
      <c r="E407" s="43">
        <v>0</v>
      </c>
      <c r="F407" s="236"/>
      <c r="G407" s="43">
        <v>0</v>
      </c>
      <c r="H407" s="53">
        <v>0</v>
      </c>
      <c r="I407" s="41">
        <f t="shared" si="152"/>
        <v>1830.7626874177558</v>
      </c>
      <c r="J407" s="1"/>
      <c r="K407" s="54" t="s">
        <v>19</v>
      </c>
      <c r="L407" s="43">
        <v>161.94602607209447</v>
      </c>
      <c r="M407" s="43">
        <v>1196.1698447230247</v>
      </c>
      <c r="N407" s="43">
        <v>472.64681662263672</v>
      </c>
      <c r="O407" s="43">
        <v>0</v>
      </c>
      <c r="P407" s="43">
        <v>0</v>
      </c>
      <c r="Q407" s="43">
        <v>0</v>
      </c>
      <c r="R407" s="44">
        <v>0</v>
      </c>
      <c r="S407" s="45">
        <f t="shared" si="153"/>
        <v>1830.7626874177558</v>
      </c>
      <c r="U407" s="100" t="s">
        <v>89</v>
      </c>
      <c r="V407" s="92">
        <v>161.94602607209447</v>
      </c>
      <c r="W407" s="92">
        <v>0</v>
      </c>
      <c r="X407" s="92">
        <v>0</v>
      </c>
      <c r="Y407" s="92">
        <v>1196.1698447230247</v>
      </c>
      <c r="Z407" s="92">
        <v>204.89092803456856</v>
      </c>
      <c r="AA407" s="92">
        <v>0</v>
      </c>
      <c r="AB407" s="92">
        <v>0</v>
      </c>
      <c r="AC407" s="93">
        <v>267.75588858806816</v>
      </c>
      <c r="AD407" s="92">
        <v>0</v>
      </c>
      <c r="AE407" s="92">
        <v>0</v>
      </c>
      <c r="AF407" s="92">
        <v>0</v>
      </c>
      <c r="AG407" s="92">
        <v>267.75588858806816</v>
      </c>
      <c r="AH407" s="92">
        <v>0</v>
      </c>
      <c r="AI407" s="95">
        <f t="shared" si="154"/>
        <v>1830.7626874177558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166.63882362564109</v>
      </c>
      <c r="C408" s="46">
        <v>4.0728443215976293</v>
      </c>
      <c r="D408" s="46">
        <v>32.825185782399934</v>
      </c>
      <c r="E408" s="46">
        <v>1218.8328501177934</v>
      </c>
      <c r="F408" s="236"/>
      <c r="G408" s="46">
        <v>169.6601485951127</v>
      </c>
      <c r="H408" s="47">
        <v>0</v>
      </c>
      <c r="I408" s="48">
        <f t="shared" si="152"/>
        <v>1592.0298524425448</v>
      </c>
      <c r="J408" s="1"/>
      <c r="K408" s="49" t="s">
        <v>27</v>
      </c>
      <c r="L408" s="50">
        <v>166.63882362564109</v>
      </c>
      <c r="M408" s="50">
        <v>4.0728443215976293</v>
      </c>
      <c r="N408" s="50">
        <v>32.825185782399934</v>
      </c>
      <c r="O408" s="50">
        <v>1218.8328501177934</v>
      </c>
      <c r="P408" s="50">
        <v>16.903125549067958</v>
      </c>
      <c r="Q408" s="50">
        <v>169.6601485951127</v>
      </c>
      <c r="R408" s="51">
        <v>0</v>
      </c>
      <c r="S408" s="52">
        <f t="shared" si="153"/>
        <v>1608.9329779916127</v>
      </c>
      <c r="U408" s="96" t="s">
        <v>27</v>
      </c>
      <c r="V408" s="97">
        <v>0</v>
      </c>
      <c r="W408" s="97">
        <v>128.62379431278259</v>
      </c>
      <c r="X408" s="97">
        <v>169.6601485951127</v>
      </c>
      <c r="Y408" s="97">
        <v>4.0728443215976293</v>
      </c>
      <c r="Z408" s="97">
        <v>32.825185782399934</v>
      </c>
      <c r="AA408" s="97">
        <v>1169.1418643043594</v>
      </c>
      <c r="AB408" s="97">
        <v>16.903125549067958</v>
      </c>
      <c r="AC408" s="98">
        <v>87.706015126292613</v>
      </c>
      <c r="AD408" s="97">
        <v>38.015029312858466</v>
      </c>
      <c r="AE408" s="97">
        <v>49.690985813434118</v>
      </c>
      <c r="AF408" s="97">
        <v>0</v>
      </c>
      <c r="AG408" s="97">
        <v>0</v>
      </c>
      <c r="AH408" s="97">
        <v>0</v>
      </c>
      <c r="AI408" s="99">
        <f t="shared" si="154"/>
        <v>1608.9329779916127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46.356942401333427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46.356942401333427</v>
      </c>
      <c r="J409" s="1"/>
      <c r="K409" s="54" t="s">
        <v>26</v>
      </c>
      <c r="L409" s="43">
        <v>46.356942401333427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46.356942401333427</v>
      </c>
      <c r="U409" s="100" t="s">
        <v>26</v>
      </c>
      <c r="V409" s="92">
        <v>46.356942401333427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0</v>
      </c>
      <c r="AD409" s="92">
        <v>0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46.356942401333427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3.9134385186748806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3.9134385186748806</v>
      </c>
      <c r="J410" s="1"/>
      <c r="K410" s="49" t="s">
        <v>23</v>
      </c>
      <c r="L410" s="50">
        <v>3.9134385186748806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3.9134385186748806</v>
      </c>
      <c r="U410" s="96" t="s">
        <v>62</v>
      </c>
      <c r="V410" s="97">
        <v>3.9134385186748806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3.9134385186748806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22.420360893305439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22.420360893305439</v>
      </c>
      <c r="J411" s="1"/>
      <c r="K411" s="54" t="s">
        <v>24</v>
      </c>
      <c r="L411" s="43">
        <v>22.420360893305439</v>
      </c>
      <c r="M411" s="43">
        <v>0</v>
      </c>
      <c r="N411" s="43">
        <v>0</v>
      </c>
      <c r="O411" s="43">
        <v>0</v>
      </c>
      <c r="P411" s="43">
        <v>7.2226352711656059</v>
      </c>
      <c r="Q411" s="43">
        <v>0</v>
      </c>
      <c r="R411" s="44">
        <v>0</v>
      </c>
      <c r="S411" s="45">
        <f t="shared" si="153"/>
        <v>29.642996164471043</v>
      </c>
      <c r="U411" s="100" t="s">
        <v>24</v>
      </c>
      <c r="V411" s="92">
        <v>0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7.2226352711656059</v>
      </c>
      <c r="AC411" s="93">
        <v>22.420360893305439</v>
      </c>
      <c r="AD411" s="92">
        <v>22.420360893305439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29.642996164471043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152"/>
        <v>0</v>
      </c>
      <c r="J412" s="1"/>
      <c r="K412" s="49" t="s">
        <v>22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</v>
      </c>
      <c r="U412" s="96" t="s">
        <v>63</v>
      </c>
      <c r="V412" s="97">
        <v>0</v>
      </c>
      <c r="W412" s="97">
        <v>0</v>
      </c>
      <c r="X412" s="97">
        <v>0</v>
      </c>
      <c r="Y412" s="97">
        <v>0</v>
      </c>
      <c r="Z412" s="97">
        <v>0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0</v>
      </c>
      <c r="J413" s="1"/>
      <c r="K413" s="55" t="s">
        <v>66</v>
      </c>
      <c r="L413" s="43">
        <v>0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0</v>
      </c>
      <c r="U413" s="101" t="s">
        <v>64</v>
      </c>
      <c r="V413" s="92">
        <v>0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0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0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0</v>
      </c>
      <c r="J414" s="1"/>
      <c r="K414" s="59" t="s">
        <v>25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0</v>
      </c>
      <c r="U414" s="102" t="s">
        <v>68</v>
      </c>
      <c r="V414" s="103">
        <v>0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0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611.86973445088393</v>
      </c>
      <c r="C418" s="75">
        <f t="shared" ref="C418:H418" si="156">SUM(C397:C413)</f>
        <v>1301.7030375732882</v>
      </c>
      <c r="D418" s="75">
        <f t="shared" si="156"/>
        <v>518.17037435134944</v>
      </c>
      <c r="E418" s="75">
        <f t="shared" si="156"/>
        <v>1218.8328501177934</v>
      </c>
      <c r="F418" s="75">
        <f t="shared" si="156"/>
        <v>0</v>
      </c>
      <c r="G418" s="75">
        <f t="shared" si="156"/>
        <v>169.6601485951127</v>
      </c>
      <c r="H418" s="76">
        <f t="shared" si="156"/>
        <v>0</v>
      </c>
      <c r="I418" s="41">
        <f t="shared" si="152"/>
        <v>3820.2361450884277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611.86973445088393</v>
      </c>
      <c r="M418" s="75">
        <f t="shared" ref="M418:R418" si="157">SUM(M397:M413)</f>
        <v>1301.7030375732882</v>
      </c>
      <c r="N418" s="75">
        <f t="shared" si="157"/>
        <v>518.17037435134944</v>
      </c>
      <c r="O418" s="75">
        <f t="shared" si="157"/>
        <v>1218.8328501177934</v>
      </c>
      <c r="P418" s="75">
        <f t="shared" si="157"/>
        <v>169.038798465707</v>
      </c>
      <c r="Q418" s="75">
        <f t="shared" si="157"/>
        <v>169.6601485951127</v>
      </c>
      <c r="R418" s="76">
        <f t="shared" si="157"/>
        <v>0</v>
      </c>
      <c r="S418" s="78">
        <f t="shared" si="153"/>
        <v>3989.2749435541346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422.81054993193737</v>
      </c>
      <c r="W418" s="111">
        <f t="shared" ref="W418:AH418" si="158">SUM(W397:W413)</f>
        <v>128.62379431278259</v>
      </c>
      <c r="X418" s="111">
        <f t="shared" si="158"/>
        <v>169.6601485951127</v>
      </c>
      <c r="Y418" s="111">
        <f t="shared" si="158"/>
        <v>1301.7030375732882</v>
      </c>
      <c r="Z418" s="111">
        <f t="shared" si="158"/>
        <v>250.41448576328128</v>
      </c>
      <c r="AA418" s="111">
        <f t="shared" si="158"/>
        <v>1169.1418643043594</v>
      </c>
      <c r="AB418" s="111">
        <f t="shared" si="158"/>
        <v>169.038798465707</v>
      </c>
      <c r="AC418" s="111">
        <f t="shared" si="158"/>
        <v>377.88226460766623</v>
      </c>
      <c r="AD418" s="112">
        <f t="shared" si="158"/>
        <v>60.435390206163902</v>
      </c>
      <c r="AE418" s="112">
        <f t="shared" si="158"/>
        <v>49.690985813434118</v>
      </c>
      <c r="AF418" s="112">
        <f t="shared" si="158"/>
        <v>0</v>
      </c>
      <c r="AG418" s="112">
        <f t="shared" si="158"/>
        <v>267.75588858806816</v>
      </c>
      <c r="AH418" s="112">
        <f t="shared" si="158"/>
        <v>0</v>
      </c>
      <c r="AI418" s="113">
        <f t="shared" si="154"/>
        <v>3989.2749435541346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0.16016542203485196</v>
      </c>
      <c r="C419" s="114">
        <f t="shared" ref="C419:I419" si="159">C418/$I418</f>
        <v>0.34073889365369514</v>
      </c>
      <c r="D419" s="114">
        <f t="shared" si="159"/>
        <v>0.13563830995566775</v>
      </c>
      <c r="E419" s="114">
        <f t="shared" si="159"/>
        <v>0.31904646828830546</v>
      </c>
      <c r="F419" s="114">
        <f t="shared" si="159"/>
        <v>0</v>
      </c>
      <c r="G419" s="114">
        <f t="shared" si="159"/>
        <v>4.4410906067479647E-2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0.15337868236922159</v>
      </c>
      <c r="M419" s="82">
        <f t="shared" ref="M419:S419" si="160">M418/$S418</f>
        <v>0.32630065763618982</v>
      </c>
      <c r="N419" s="82">
        <f t="shared" si="160"/>
        <v>0.12989086530338262</v>
      </c>
      <c r="O419" s="82">
        <f t="shared" si="160"/>
        <v>0.30552741221488933</v>
      </c>
      <c r="P419" s="82">
        <f t="shared" si="160"/>
        <v>4.2373313661631593E-2</v>
      </c>
      <c r="Q419" s="82">
        <f t="shared" si="160"/>
        <v>4.2529068814685073E-2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0.11067654822216508</v>
      </c>
      <c r="W419" s="118">
        <f t="shared" ref="W419:AC419" si="161">W418/$I418</f>
        <v>3.3669068986259043E-2</v>
      </c>
      <c r="X419" s="118">
        <f t="shared" si="161"/>
        <v>4.4410906067479647E-2</v>
      </c>
      <c r="Y419" s="118">
        <f t="shared" si="161"/>
        <v>0.34073889365369514</v>
      </c>
      <c r="Z419" s="118">
        <f t="shared" si="161"/>
        <v>6.5549478161247246E-2</v>
      </c>
      <c r="AA419" s="118">
        <f t="shared" si="161"/>
        <v>0.30603916090566624</v>
      </c>
      <c r="AB419" s="118">
        <f t="shared" si="161"/>
        <v>4.4248259020070138E-2</v>
      </c>
      <c r="AC419" s="118">
        <f t="shared" si="161"/>
        <v>9.8915944003487591E-2</v>
      </c>
      <c r="AD419" s="118">
        <f t="shared" ref="AD419:AH419" si="162">AD418/$AI418</f>
        <v>1.5149467274451798E-2</v>
      </c>
      <c r="AE419" s="118">
        <f t="shared" si="162"/>
        <v>1.2456144667021447E-2</v>
      </c>
      <c r="AF419" s="118">
        <f t="shared" si="162"/>
        <v>0</v>
      </c>
      <c r="AG419" s="118">
        <f t="shared" si="162"/>
        <v>6.7118935740618182E-2</v>
      </c>
      <c r="AH419" s="118">
        <f t="shared" si="162"/>
        <v>0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0.35683009607302102</v>
      </c>
      <c r="C425" s="43">
        <v>0</v>
      </c>
      <c r="D425" s="43">
        <v>0.13567030957745044</v>
      </c>
      <c r="E425" s="43">
        <v>0</v>
      </c>
      <c r="F425" s="236"/>
      <c r="G425" s="43">
        <v>0</v>
      </c>
      <c r="H425" s="53">
        <v>0</v>
      </c>
      <c r="I425" s="41">
        <f t="shared" si="163"/>
        <v>0.49250040565047148</v>
      </c>
      <c r="J425" s="1"/>
      <c r="K425" s="54" t="s">
        <v>10</v>
      </c>
      <c r="L425" s="43">
        <v>0.35683009607302102</v>
      </c>
      <c r="M425" s="43">
        <v>0</v>
      </c>
      <c r="N425" s="43">
        <v>0.13567030957745044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0.49250040565047148</v>
      </c>
      <c r="U425" s="100" t="s">
        <v>10</v>
      </c>
      <c r="V425" s="92">
        <v>0.35683009607302102</v>
      </c>
      <c r="W425" s="92">
        <v>0</v>
      </c>
      <c r="X425" s="92">
        <v>0</v>
      </c>
      <c r="Y425" s="92">
        <v>0</v>
      </c>
      <c r="Z425" s="92">
        <v>0.13567030957745044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0.49250040565047148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375.89016774720312</v>
      </c>
      <c r="C427" s="43">
        <v>0</v>
      </c>
      <c r="D427" s="43">
        <v>13.438204452643514</v>
      </c>
      <c r="E427" s="43">
        <v>0</v>
      </c>
      <c r="F427" s="236"/>
      <c r="G427" s="43">
        <v>0</v>
      </c>
      <c r="H427" s="53">
        <v>0</v>
      </c>
      <c r="I427" s="41">
        <f t="shared" si="163"/>
        <v>389.32837219984663</v>
      </c>
      <c r="J427" s="1"/>
      <c r="K427" s="54" t="s">
        <v>16</v>
      </c>
      <c r="L427" s="43">
        <v>375.89016774720312</v>
      </c>
      <c r="M427" s="43">
        <v>0</v>
      </c>
      <c r="N427" s="43">
        <v>13.438204452643514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389.32837219984663</v>
      </c>
      <c r="U427" s="100" t="s">
        <v>16</v>
      </c>
      <c r="V427" s="92">
        <v>253.86159718359073</v>
      </c>
      <c r="W427" s="92">
        <v>0</v>
      </c>
      <c r="X427" s="92">
        <v>0</v>
      </c>
      <c r="Y427" s="92">
        <v>0</v>
      </c>
      <c r="Z427" s="92">
        <v>12.593576473262511</v>
      </c>
      <c r="AA427" s="92">
        <v>0</v>
      </c>
      <c r="AB427" s="92">
        <v>0</v>
      </c>
      <c r="AC427" s="93">
        <v>122.87319854299335</v>
      </c>
      <c r="AD427" s="94">
        <v>122.02857056361233</v>
      </c>
      <c r="AE427" s="94">
        <v>0</v>
      </c>
      <c r="AF427" s="94">
        <v>0</v>
      </c>
      <c r="AG427" s="94">
        <v>0.84462797938100365</v>
      </c>
      <c r="AH427" s="94">
        <v>0</v>
      </c>
      <c r="AI427" s="95">
        <f t="shared" si="165"/>
        <v>389.32837219984657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90.15349120410788</v>
      </c>
      <c r="C428" s="46">
        <v>42.301575669530642</v>
      </c>
      <c r="D428" s="46">
        <v>0</v>
      </c>
      <c r="E428" s="46">
        <v>0</v>
      </c>
      <c r="F428" s="236"/>
      <c r="G428" s="46">
        <v>0</v>
      </c>
      <c r="H428" s="47">
        <v>0</v>
      </c>
      <c r="I428" s="48">
        <f t="shared" si="163"/>
        <v>132.45506687363851</v>
      </c>
      <c r="J428" s="1"/>
      <c r="K428" s="49" t="s">
        <v>15</v>
      </c>
      <c r="L428" s="50">
        <v>90.15349120410788</v>
      </c>
      <c r="M428" s="50">
        <v>42.301575669530642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f t="shared" si="164"/>
        <v>132.45506687363851</v>
      </c>
      <c r="U428" s="96" t="s">
        <v>59</v>
      </c>
      <c r="V428" s="97">
        <v>89.53403750539718</v>
      </c>
      <c r="W428" s="97">
        <v>0</v>
      </c>
      <c r="X428" s="97">
        <v>0</v>
      </c>
      <c r="Y428" s="97">
        <v>42.301575669530642</v>
      </c>
      <c r="Z428" s="97">
        <v>0</v>
      </c>
      <c r="AA428" s="97">
        <v>0</v>
      </c>
      <c r="AB428" s="97">
        <v>0</v>
      </c>
      <c r="AC428" s="98">
        <v>0.61945369871068923</v>
      </c>
      <c r="AD428" s="97">
        <v>0.61945369871068923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132.45506687363851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8.9180887331491931E-2</v>
      </c>
      <c r="F429" s="236"/>
      <c r="G429" s="43">
        <v>0</v>
      </c>
      <c r="H429" s="53">
        <v>0</v>
      </c>
      <c r="I429" s="41">
        <f t="shared" si="163"/>
        <v>8.9180887331491931E-2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8.9180887331491931E-2</v>
      </c>
      <c r="P429" s="43">
        <v>1031.9392747482157</v>
      </c>
      <c r="Q429" s="43">
        <v>0</v>
      </c>
      <c r="R429" s="44">
        <v>0</v>
      </c>
      <c r="S429" s="45">
        <f t="shared" si="164"/>
        <v>1032.0284556355471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8.9180887331491931E-2</v>
      </c>
      <c r="AB429" s="92">
        <v>1031.9392747482157</v>
      </c>
      <c r="AC429" s="93">
        <v>0</v>
      </c>
      <c r="AD429" s="92">
        <v>0</v>
      </c>
      <c r="AE429" s="92">
        <v>0</v>
      </c>
      <c r="AF429" s="92">
        <v>0</v>
      </c>
      <c r="AG429" s="92">
        <v>0</v>
      </c>
      <c r="AH429" s="92">
        <v>0</v>
      </c>
      <c r="AI429" s="95">
        <f t="shared" si="165"/>
        <v>1032.0284556355471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72.959139516037482</v>
      </c>
      <c r="Q430" s="50">
        <v>0</v>
      </c>
      <c r="R430" s="51">
        <v>0</v>
      </c>
      <c r="S430" s="52">
        <f t="shared" si="164"/>
        <v>72.959139516037482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72.959139516037482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72.959139516037482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0</v>
      </c>
      <c r="C432" s="46">
        <v>0</v>
      </c>
      <c r="D432" s="46">
        <v>0</v>
      </c>
      <c r="E432" s="46">
        <v>32.281911381712128</v>
      </c>
      <c r="F432" s="236"/>
      <c r="G432" s="46">
        <v>0</v>
      </c>
      <c r="H432" s="47">
        <v>0</v>
      </c>
      <c r="I432" s="48">
        <f t="shared" si="163"/>
        <v>32.281911381712128</v>
      </c>
      <c r="J432" s="1"/>
      <c r="K432" s="49" t="s">
        <v>17</v>
      </c>
      <c r="L432" s="50">
        <v>0</v>
      </c>
      <c r="M432" s="50">
        <v>0</v>
      </c>
      <c r="N432" s="50">
        <v>0</v>
      </c>
      <c r="O432" s="50">
        <v>32.281911381712128</v>
      </c>
      <c r="P432" s="50">
        <v>10.568603840648215</v>
      </c>
      <c r="Q432" s="50">
        <v>0</v>
      </c>
      <c r="R432" s="51">
        <v>0</v>
      </c>
      <c r="S432" s="52">
        <f t="shared" si="164"/>
        <v>42.850515222360343</v>
      </c>
      <c r="U432" s="96" t="s">
        <v>17</v>
      </c>
      <c r="V432" s="97">
        <v>0</v>
      </c>
      <c r="W432" s="97">
        <v>0</v>
      </c>
      <c r="X432" s="97">
        <v>0</v>
      </c>
      <c r="Y432" s="97">
        <v>0</v>
      </c>
      <c r="Z432" s="97">
        <v>0</v>
      </c>
      <c r="AA432" s="97">
        <v>32.281911381712128</v>
      </c>
      <c r="AB432" s="97">
        <v>10.568603840648215</v>
      </c>
      <c r="AC432" s="98">
        <v>0</v>
      </c>
      <c r="AD432" s="97">
        <v>0</v>
      </c>
      <c r="AE432" s="97">
        <v>0</v>
      </c>
      <c r="AF432" s="97">
        <v>0</v>
      </c>
      <c r="AG432" s="97">
        <v>0</v>
      </c>
      <c r="AH432" s="97">
        <v>0</v>
      </c>
      <c r="AI432" s="99">
        <f t="shared" si="165"/>
        <v>42.850515222360343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484.99830079982922</v>
      </c>
      <c r="C433" s="43">
        <v>963.22279886354488</v>
      </c>
      <c r="D433" s="43">
        <v>394.8024591116112</v>
      </c>
      <c r="E433" s="43">
        <v>0</v>
      </c>
      <c r="F433" s="236"/>
      <c r="G433" s="43">
        <v>0</v>
      </c>
      <c r="H433" s="53">
        <v>0</v>
      </c>
      <c r="I433" s="41">
        <f t="shared" si="163"/>
        <v>1843.0235587749853</v>
      </c>
      <c r="J433" s="1"/>
      <c r="K433" s="54" t="s">
        <v>19</v>
      </c>
      <c r="L433" s="43">
        <v>484.99830079982922</v>
      </c>
      <c r="M433" s="43">
        <v>963.22279886354488</v>
      </c>
      <c r="N433" s="43">
        <v>394.8024591116112</v>
      </c>
      <c r="O433" s="43">
        <v>0</v>
      </c>
      <c r="P433" s="43">
        <v>0.20071345694923562</v>
      </c>
      <c r="Q433" s="43">
        <v>0</v>
      </c>
      <c r="R433" s="44">
        <v>0</v>
      </c>
      <c r="S433" s="45">
        <f t="shared" si="164"/>
        <v>1843.2242722319345</v>
      </c>
      <c r="U433" s="100" t="s">
        <v>89</v>
      </c>
      <c r="V433" s="92">
        <v>465.26082672847423</v>
      </c>
      <c r="W433" s="92">
        <v>0</v>
      </c>
      <c r="X433" s="92">
        <v>0</v>
      </c>
      <c r="Y433" s="92">
        <v>963.22279886354488</v>
      </c>
      <c r="Z433" s="92">
        <v>394.8024591116112</v>
      </c>
      <c r="AA433" s="92">
        <v>0</v>
      </c>
      <c r="AB433" s="92">
        <v>0.20071345694923562</v>
      </c>
      <c r="AC433" s="93">
        <v>19.737474071354889</v>
      </c>
      <c r="AD433" s="92">
        <v>19.737474071354889</v>
      </c>
      <c r="AE433" s="92">
        <v>0</v>
      </c>
      <c r="AF433" s="92">
        <v>0</v>
      </c>
      <c r="AG433" s="92">
        <v>0</v>
      </c>
      <c r="AH433" s="92">
        <v>0</v>
      </c>
      <c r="AI433" s="95">
        <f t="shared" si="165"/>
        <v>1843.2242722319343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1606.3238610091578</v>
      </c>
      <c r="C434" s="46">
        <v>3.2370312511347927E-3</v>
      </c>
      <c r="D434" s="46">
        <v>45.898071263018807</v>
      </c>
      <c r="E434" s="46">
        <v>3051.6232151007489</v>
      </c>
      <c r="F434" s="236"/>
      <c r="G434" s="46">
        <v>854.31562795311868</v>
      </c>
      <c r="H434" s="47">
        <v>0</v>
      </c>
      <c r="I434" s="48">
        <f t="shared" si="163"/>
        <v>5558.1640123572952</v>
      </c>
      <c r="J434" s="1"/>
      <c r="K434" s="49" t="s">
        <v>27</v>
      </c>
      <c r="L434" s="50">
        <v>1606.3238610091578</v>
      </c>
      <c r="M434" s="50">
        <v>3.2370312511347927E-3</v>
      </c>
      <c r="N434" s="50">
        <v>45.898071263018807</v>
      </c>
      <c r="O434" s="50">
        <v>3051.6232151007489</v>
      </c>
      <c r="P434" s="50">
        <v>6.3604005108298347</v>
      </c>
      <c r="Q434" s="50">
        <v>854.31562795311868</v>
      </c>
      <c r="R434" s="51">
        <v>0</v>
      </c>
      <c r="S434" s="52">
        <f t="shared" si="164"/>
        <v>5564.5244128681252</v>
      </c>
      <c r="U434" s="96" t="s">
        <v>27</v>
      </c>
      <c r="V434" s="97">
        <v>2.1886452739431004</v>
      </c>
      <c r="W434" s="97">
        <v>1525.756714943501</v>
      </c>
      <c r="X434" s="97">
        <v>854.31562795311868</v>
      </c>
      <c r="Y434" s="97">
        <v>3.2370312511347927E-3</v>
      </c>
      <c r="Z434" s="97">
        <v>24.605103587238141</v>
      </c>
      <c r="AA434" s="97">
        <v>3035.3711421910821</v>
      </c>
      <c r="AB434" s="97">
        <v>6.3604005108298347</v>
      </c>
      <c r="AC434" s="98">
        <v>115.92354137716144</v>
      </c>
      <c r="AD434" s="97">
        <v>78.378500791713776</v>
      </c>
      <c r="AE434" s="97">
        <v>16.252072909667003</v>
      </c>
      <c r="AF434" s="97">
        <v>0</v>
      </c>
      <c r="AG434" s="97">
        <v>21.292967675780666</v>
      </c>
      <c r="AH434" s="97">
        <v>0</v>
      </c>
      <c r="AI434" s="99">
        <f t="shared" si="165"/>
        <v>5564.5244128681252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462.09220520853921</v>
      </c>
      <c r="C435" s="43">
        <v>0</v>
      </c>
      <c r="D435" s="43">
        <v>0</v>
      </c>
      <c r="E435" s="43">
        <v>0</v>
      </c>
      <c r="F435" s="236"/>
      <c r="G435" s="43">
        <v>0</v>
      </c>
      <c r="H435" s="53">
        <v>0</v>
      </c>
      <c r="I435" s="41">
        <f t="shared" si="163"/>
        <v>462.09220520853921</v>
      </c>
      <c r="J435" s="1"/>
      <c r="K435" s="54" t="s">
        <v>26</v>
      </c>
      <c r="L435" s="43">
        <v>462.09220520853921</v>
      </c>
      <c r="M435" s="43">
        <v>0</v>
      </c>
      <c r="N435" s="43">
        <v>0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462.09220520853921</v>
      </c>
      <c r="U435" s="100" t="s">
        <v>26</v>
      </c>
      <c r="V435" s="92">
        <v>389.71186112022582</v>
      </c>
      <c r="W435" s="92">
        <v>0</v>
      </c>
      <c r="X435" s="92">
        <v>0</v>
      </c>
      <c r="Y435" s="92">
        <v>0</v>
      </c>
      <c r="Z435" s="92">
        <v>0</v>
      </c>
      <c r="AA435" s="92">
        <v>0</v>
      </c>
      <c r="AB435" s="92">
        <v>0</v>
      </c>
      <c r="AC435" s="93">
        <v>72.380344088313322</v>
      </c>
      <c r="AD435" s="92">
        <v>72.380344088313322</v>
      </c>
      <c r="AE435" s="92">
        <v>0</v>
      </c>
      <c r="AF435" s="92">
        <v>0</v>
      </c>
      <c r="AG435" s="92">
        <v>0</v>
      </c>
      <c r="AH435" s="92">
        <v>0</v>
      </c>
      <c r="AI435" s="95">
        <f t="shared" si="165"/>
        <v>462.09220520853916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28.185385624526738</v>
      </c>
      <c r="C436" s="46">
        <v>1.8685940423094325</v>
      </c>
      <c r="D436" s="46">
        <v>21.383558712604518</v>
      </c>
      <c r="E436" s="46">
        <v>0</v>
      </c>
      <c r="F436" s="236"/>
      <c r="G436" s="46">
        <v>0</v>
      </c>
      <c r="H436" s="47">
        <v>0</v>
      </c>
      <c r="I436" s="48">
        <f t="shared" si="163"/>
        <v>51.437538379440689</v>
      </c>
      <c r="J436" s="1"/>
      <c r="K436" s="49" t="s">
        <v>23</v>
      </c>
      <c r="L436" s="50">
        <v>28.185385624526738</v>
      </c>
      <c r="M436" s="50">
        <v>1.8685940423094325</v>
      </c>
      <c r="N436" s="50">
        <v>21.383558712604518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51.437538379440689</v>
      </c>
      <c r="U436" s="96" t="s">
        <v>62</v>
      </c>
      <c r="V436" s="97">
        <v>28.185385624526738</v>
      </c>
      <c r="W436" s="97">
        <v>0</v>
      </c>
      <c r="X436" s="97">
        <v>0</v>
      </c>
      <c r="Y436" s="97">
        <v>1.8685940423094325</v>
      </c>
      <c r="Z436" s="97">
        <v>21.383558712604518</v>
      </c>
      <c r="AA436" s="97">
        <v>0</v>
      </c>
      <c r="AB436" s="97">
        <v>0</v>
      </c>
      <c r="AC436" s="98">
        <v>0</v>
      </c>
      <c r="AD436" s="97">
        <v>0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51.437538379440689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292.43458879206094</v>
      </c>
      <c r="C437" s="43">
        <v>0</v>
      </c>
      <c r="D437" s="43">
        <v>1557.0440173292443</v>
      </c>
      <c r="E437" s="43">
        <v>0</v>
      </c>
      <c r="F437" s="236"/>
      <c r="G437" s="43">
        <v>0</v>
      </c>
      <c r="H437" s="53">
        <v>0</v>
      </c>
      <c r="I437" s="41">
        <f t="shared" si="163"/>
        <v>1849.4786061213053</v>
      </c>
      <c r="J437" s="1"/>
      <c r="K437" s="54" t="s">
        <v>24</v>
      </c>
      <c r="L437" s="43">
        <v>292.43458879206094</v>
      </c>
      <c r="M437" s="43">
        <v>0</v>
      </c>
      <c r="N437" s="43">
        <v>1557.0440173292443</v>
      </c>
      <c r="O437" s="43">
        <v>0</v>
      </c>
      <c r="P437" s="43">
        <v>58.710551175389554</v>
      </c>
      <c r="Q437" s="43">
        <v>0</v>
      </c>
      <c r="R437" s="44">
        <v>0</v>
      </c>
      <c r="S437" s="45">
        <f t="shared" si="164"/>
        <v>1908.1891572966949</v>
      </c>
      <c r="U437" s="100" t="s">
        <v>24</v>
      </c>
      <c r="V437" s="92">
        <v>291.54479574896175</v>
      </c>
      <c r="W437" s="92">
        <v>0</v>
      </c>
      <c r="X437" s="92">
        <v>0</v>
      </c>
      <c r="Y437" s="92">
        <v>0</v>
      </c>
      <c r="Z437" s="92">
        <v>1447.8295238479589</v>
      </c>
      <c r="AA437" s="92">
        <v>0</v>
      </c>
      <c r="AB437" s="92">
        <v>58.710551175389554</v>
      </c>
      <c r="AC437" s="93">
        <v>110.10428652438503</v>
      </c>
      <c r="AD437" s="92">
        <v>0.8897930430992631</v>
      </c>
      <c r="AE437" s="92">
        <v>0</v>
      </c>
      <c r="AF437" s="92">
        <v>0</v>
      </c>
      <c r="AG437" s="92">
        <v>109.21449348128576</v>
      </c>
      <c r="AH437" s="92">
        <v>0</v>
      </c>
      <c r="AI437" s="95">
        <f t="shared" si="165"/>
        <v>1908.1891572966952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39.008513259942326</v>
      </c>
      <c r="C438" s="46">
        <v>0.45590420769913326</v>
      </c>
      <c r="D438" s="46">
        <v>23.348011328295573</v>
      </c>
      <c r="E438" s="46">
        <v>0</v>
      </c>
      <c r="F438" s="236"/>
      <c r="G438" s="46">
        <v>0</v>
      </c>
      <c r="H438" s="47">
        <v>0</v>
      </c>
      <c r="I438" s="48">
        <f t="shared" si="163"/>
        <v>62.812428795937038</v>
      </c>
      <c r="J438" s="1"/>
      <c r="K438" s="49" t="s">
        <v>22</v>
      </c>
      <c r="L438" s="50">
        <v>39.008513259942326</v>
      </c>
      <c r="M438" s="50">
        <v>0.45590420769913326</v>
      </c>
      <c r="N438" s="50">
        <v>23.348011328295573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62.812428795937038</v>
      </c>
      <c r="U438" s="96" t="s">
        <v>63</v>
      </c>
      <c r="V438" s="97">
        <v>39.008513259942326</v>
      </c>
      <c r="W438" s="97">
        <v>0</v>
      </c>
      <c r="X438" s="97">
        <v>0</v>
      </c>
      <c r="Y438" s="97">
        <v>0.45590420769913326</v>
      </c>
      <c r="Z438" s="97">
        <v>23.348011328295573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62.812428795937038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0.29880000000000001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0.29880000000000001</v>
      </c>
      <c r="J439" s="1"/>
      <c r="K439" s="55" t="s">
        <v>66</v>
      </c>
      <c r="L439" s="43">
        <v>0.29880000000000001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0.29880000000000001</v>
      </c>
      <c r="U439" s="101" t="s">
        <v>64</v>
      </c>
      <c r="V439" s="92">
        <v>0.29880000000000001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0.29880000000000001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0.29880000000000001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0.29880000000000001</v>
      </c>
      <c r="J440" s="1"/>
      <c r="K440" s="59" t="s">
        <v>25</v>
      </c>
      <c r="L440" s="60">
        <v>0.29880000000000001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0.29880000000000001</v>
      </c>
      <c r="U440" s="102" t="s">
        <v>68</v>
      </c>
      <c r="V440" s="103">
        <v>0.29880000000000001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0.29880000000000001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3379.74214374144</v>
      </c>
      <c r="C444" s="75">
        <f t="shared" ref="C444:H444" si="167">SUM(C423:C439)</f>
        <v>1007.8521098143352</v>
      </c>
      <c r="D444" s="75">
        <f t="shared" si="167"/>
        <v>2056.0499925069953</v>
      </c>
      <c r="E444" s="75">
        <f t="shared" si="167"/>
        <v>3083.9943073697923</v>
      </c>
      <c r="F444" s="75">
        <f t="shared" si="167"/>
        <v>0</v>
      </c>
      <c r="G444" s="75">
        <f t="shared" si="167"/>
        <v>854.31562795311868</v>
      </c>
      <c r="H444" s="76">
        <f t="shared" si="167"/>
        <v>0</v>
      </c>
      <c r="I444" s="41">
        <f t="shared" si="163"/>
        <v>10381.954181385683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3379.74214374144</v>
      </c>
      <c r="M444" s="75">
        <f t="shared" ref="M444:R444" si="168">SUM(M423:M439)</f>
        <v>1007.8521098143352</v>
      </c>
      <c r="N444" s="75">
        <f t="shared" si="168"/>
        <v>2056.0499925069953</v>
      </c>
      <c r="O444" s="75">
        <f t="shared" si="168"/>
        <v>3083.9943073697923</v>
      </c>
      <c r="P444" s="75">
        <f t="shared" si="168"/>
        <v>1180.7386832480699</v>
      </c>
      <c r="Q444" s="75">
        <f t="shared" si="168"/>
        <v>854.31562795311868</v>
      </c>
      <c r="R444" s="76">
        <f t="shared" si="168"/>
        <v>0</v>
      </c>
      <c r="S444" s="78">
        <f t="shared" si="164"/>
        <v>11562.692864633753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1559.9512925411348</v>
      </c>
      <c r="W444" s="111">
        <f t="shared" ref="W444:AH444" si="169">SUM(W423:W439)</f>
        <v>1525.756714943501</v>
      </c>
      <c r="X444" s="111">
        <f t="shared" si="169"/>
        <v>854.31562795311868</v>
      </c>
      <c r="Y444" s="111">
        <f t="shared" si="169"/>
        <v>1007.8521098143352</v>
      </c>
      <c r="Z444" s="111">
        <f t="shared" si="169"/>
        <v>1924.6979033705481</v>
      </c>
      <c r="AA444" s="111">
        <f t="shared" si="169"/>
        <v>3067.7422344601255</v>
      </c>
      <c r="AB444" s="111">
        <f t="shared" si="169"/>
        <v>1180.7386832480699</v>
      </c>
      <c r="AC444" s="111">
        <f t="shared" si="169"/>
        <v>441.63829830291871</v>
      </c>
      <c r="AD444" s="112">
        <f t="shared" si="169"/>
        <v>294.03413625680423</v>
      </c>
      <c r="AE444" s="112">
        <f t="shared" si="169"/>
        <v>16.252072909667003</v>
      </c>
      <c r="AF444" s="112">
        <f t="shared" si="169"/>
        <v>0</v>
      </c>
      <c r="AG444" s="112">
        <f t="shared" si="169"/>
        <v>131.35208913644743</v>
      </c>
      <c r="AH444" s="112">
        <f t="shared" si="169"/>
        <v>0</v>
      </c>
      <c r="AI444" s="113">
        <f t="shared" si="165"/>
        <v>11562.692864633751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0.32554007508539634</v>
      </c>
      <c r="C445" s="114">
        <f t="shared" ref="C445:I445" si="170">C444/$I444</f>
        <v>9.7077302808883797E-2</v>
      </c>
      <c r="D445" s="114">
        <f t="shared" si="170"/>
        <v>0.19804074999612198</v>
      </c>
      <c r="E445" s="114">
        <f t="shared" si="170"/>
        <v>0.29705335368357122</v>
      </c>
      <c r="F445" s="114">
        <f t="shared" si="170"/>
        <v>0</v>
      </c>
      <c r="G445" s="114">
        <f t="shared" si="170"/>
        <v>8.2288518426026497E-2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0.29229714767213899</v>
      </c>
      <c r="M445" s="82">
        <f t="shared" ref="M445:S445" si="171">M444/$S444</f>
        <v>8.7164133961994572E-2</v>
      </c>
      <c r="N445" s="82">
        <f t="shared" si="171"/>
        <v>0.17781757386255026</v>
      </c>
      <c r="O445" s="82">
        <f t="shared" si="171"/>
        <v>0.26671938306020876</v>
      </c>
      <c r="P445" s="82">
        <f t="shared" si="171"/>
        <v>0.1021162368551307</v>
      </c>
      <c r="Q445" s="82">
        <f t="shared" si="171"/>
        <v>7.3885524587976592E-2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0.15025603708963081</v>
      </c>
      <c r="W445" s="118">
        <f t="shared" ref="W445:AC445" si="172">W444/$I444</f>
        <v>0.14696238186825225</v>
      </c>
      <c r="X445" s="118">
        <f t="shared" si="172"/>
        <v>8.2288518426026497E-2</v>
      </c>
      <c r="Y445" s="118">
        <f t="shared" si="172"/>
        <v>9.7077302808883797E-2</v>
      </c>
      <c r="Z445" s="118">
        <f t="shared" si="172"/>
        <v>0.18538878805894113</v>
      </c>
      <c r="AA445" s="118">
        <f t="shared" si="172"/>
        <v>0.29548793809554963</v>
      </c>
      <c r="AB445" s="118">
        <f t="shared" si="172"/>
        <v>0.11372990697310864</v>
      </c>
      <c r="AC445" s="118">
        <f t="shared" si="172"/>
        <v>4.2539033652715767E-2</v>
      </c>
      <c r="AD445" s="118">
        <f t="shared" ref="AD445:AH445" si="173">AD444/$AI444</f>
        <v>2.5429555182266601E-2</v>
      </c>
      <c r="AE445" s="118">
        <f t="shared" si="173"/>
        <v>1.4055612390584578E-3</v>
      </c>
      <c r="AF445" s="118">
        <f t="shared" si="173"/>
        <v>0</v>
      </c>
      <c r="AG445" s="118">
        <f t="shared" si="173"/>
        <v>1.1359991195321611E-2</v>
      </c>
      <c r="AH445" s="118">
        <f t="shared" si="173"/>
        <v>0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6.3528563573826951</v>
      </c>
      <c r="G449" s="242"/>
      <c r="H449" s="244"/>
      <c r="I449" s="41">
        <f>SUM(B449:H449)</f>
        <v>6.3528563573826951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4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2119.9517380561479</v>
      </c>
      <c r="G455" s="245"/>
      <c r="H455" s="247"/>
      <c r="I455" s="41">
        <f t="shared" si="174"/>
        <v>2119.9517380561479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6202.7999999999993</v>
      </c>
      <c r="G460" s="245"/>
      <c r="H460" s="247"/>
      <c r="I460" s="48">
        <f t="shared" si="174"/>
        <v>6202.7999999999993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0.31051292250000001</v>
      </c>
      <c r="G462" s="245"/>
      <c r="H462" s="247"/>
      <c r="I462" s="48">
        <f t="shared" si="174"/>
        <v>0.31051292250000001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132.52564415564555</v>
      </c>
      <c r="G463" s="245"/>
      <c r="H463" s="247"/>
      <c r="I463" s="41">
        <f t="shared" si="174"/>
        <v>132.52564415564555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8461.9407514916747</v>
      </c>
      <c r="G470" s="75">
        <f t="shared" si="176"/>
        <v>0</v>
      </c>
      <c r="H470" s="76">
        <f t="shared" si="176"/>
        <v>0</v>
      </c>
      <c r="I470" s="41">
        <f t="shared" si="174"/>
        <v>8461.9407514916747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210494.31670350936</v>
      </c>
      <c r="G481" s="245"/>
      <c r="H481" s="247"/>
      <c r="I481" s="41">
        <f t="shared" si="179"/>
        <v>210494.31670350936</v>
      </c>
      <c r="J481" s="1"/>
      <c r="K481" s="54" t="s">
        <v>60</v>
      </c>
      <c r="L481" s="245"/>
      <c r="M481" s="246"/>
      <c r="N481" s="246"/>
      <c r="O481" s="247"/>
      <c r="P481" s="43">
        <v>35036.979470674174</v>
      </c>
      <c r="Q481" s="245"/>
      <c r="R481" s="252"/>
      <c r="S481" s="45">
        <f t="shared" si="180"/>
        <v>35036.979470674174</v>
      </c>
    </row>
    <row r="482" spans="1:20" ht="15">
      <c r="A482" s="25" t="s">
        <v>12</v>
      </c>
      <c r="B482" s="245"/>
      <c r="C482" s="246"/>
      <c r="D482" s="246"/>
      <c r="E482" s="247"/>
      <c r="F482" s="46">
        <v>74294.819488396679</v>
      </c>
      <c r="G482" s="245"/>
      <c r="H482" s="247"/>
      <c r="I482" s="48">
        <f t="shared" si="179"/>
        <v>74294.819488396679</v>
      </c>
      <c r="J482" s="1"/>
      <c r="K482" s="49" t="s">
        <v>12</v>
      </c>
      <c r="L482" s="245"/>
      <c r="M482" s="246"/>
      <c r="N482" s="246"/>
      <c r="O482" s="247"/>
      <c r="P482" s="50">
        <v>23580.258490072531</v>
      </c>
      <c r="Q482" s="245"/>
      <c r="R482" s="252"/>
      <c r="S482" s="52">
        <f t="shared" si="180"/>
        <v>23580.258490072531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3.8269387658829146E-13</v>
      </c>
      <c r="Q483" s="245"/>
      <c r="R483" s="252"/>
      <c r="S483" s="45">
        <f t="shared" si="180"/>
        <v>3.8269387658829146E-13</v>
      </c>
    </row>
    <row r="484" spans="1:20" ht="15">
      <c r="A484" s="25" t="s">
        <v>17</v>
      </c>
      <c r="B484" s="245"/>
      <c r="C484" s="246"/>
      <c r="D484" s="246"/>
      <c r="E484" s="247"/>
      <c r="F484" s="46">
        <v>942.78597339556848</v>
      </c>
      <c r="G484" s="245"/>
      <c r="H484" s="247"/>
      <c r="I484" s="48">
        <f t="shared" si="179"/>
        <v>942.78597339556848</v>
      </c>
      <c r="J484" s="1"/>
      <c r="K484" s="49" t="s">
        <v>17</v>
      </c>
      <c r="L484" s="245"/>
      <c r="M484" s="246"/>
      <c r="N484" s="246"/>
      <c r="O484" s="247"/>
      <c r="P484" s="50">
        <v>827.90705964519987</v>
      </c>
      <c r="Q484" s="245"/>
      <c r="R484" s="252"/>
      <c r="S484" s="52">
        <f t="shared" si="180"/>
        <v>827.90705964519987</v>
      </c>
    </row>
    <row r="485" spans="1:20" ht="15">
      <c r="A485" s="26" t="s">
        <v>19</v>
      </c>
      <c r="B485" s="245"/>
      <c r="C485" s="246"/>
      <c r="D485" s="246"/>
      <c r="E485" s="247"/>
      <c r="F485" s="43">
        <v>329.11434377852947</v>
      </c>
      <c r="G485" s="245"/>
      <c r="H485" s="247"/>
      <c r="I485" s="41">
        <f t="shared" si="179"/>
        <v>329.11434377852947</v>
      </c>
      <c r="J485" s="1"/>
      <c r="K485" s="54" t="s">
        <v>19</v>
      </c>
      <c r="L485" s="245"/>
      <c r="M485" s="246"/>
      <c r="N485" s="246"/>
      <c r="O485" s="247"/>
      <c r="P485" s="43">
        <v>218.73782277829596</v>
      </c>
      <c r="Q485" s="245"/>
      <c r="R485" s="252"/>
      <c r="S485" s="45">
        <f t="shared" si="180"/>
        <v>218.73782277829596</v>
      </c>
    </row>
    <row r="486" spans="1:20" ht="15">
      <c r="A486" s="25" t="s">
        <v>27</v>
      </c>
      <c r="B486" s="245"/>
      <c r="C486" s="246"/>
      <c r="D486" s="246"/>
      <c r="E486" s="247"/>
      <c r="F486" s="46">
        <v>5116.817166296094</v>
      </c>
      <c r="G486" s="245"/>
      <c r="H486" s="247"/>
      <c r="I486" s="48">
        <f t="shared" si="179"/>
        <v>5116.817166296094</v>
      </c>
      <c r="J486" s="1"/>
      <c r="K486" s="49" t="s">
        <v>27</v>
      </c>
      <c r="L486" s="245"/>
      <c r="M486" s="246"/>
      <c r="N486" s="246"/>
      <c r="O486" s="247"/>
      <c r="P486" s="50">
        <v>2.6962529431351356E-12</v>
      </c>
      <c r="Q486" s="245"/>
      <c r="R486" s="252"/>
      <c r="S486" s="52">
        <f t="shared" si="180"/>
        <v>2.6962529431351356E-12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1.6040502259784262E-12</v>
      </c>
      <c r="Q487" s="245"/>
      <c r="R487" s="252"/>
      <c r="S487" s="45">
        <f t="shared" si="180"/>
        <v>1.6040502259784262E-12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-3.1216695894897839E-12</v>
      </c>
      <c r="Q488" s="245"/>
      <c r="R488" s="252"/>
      <c r="S488" s="52">
        <f t="shared" si="180"/>
        <v>-3.1216695894897839E-12</v>
      </c>
    </row>
    <row r="489" spans="1:20" ht="15">
      <c r="A489" s="26" t="s">
        <v>24</v>
      </c>
      <c r="B489" s="245"/>
      <c r="C489" s="246"/>
      <c r="D489" s="246"/>
      <c r="E489" s="247"/>
      <c r="F489" s="43">
        <v>21266.876959426383</v>
      </c>
      <c r="G489" s="245"/>
      <c r="H489" s="247"/>
      <c r="I489" s="41">
        <f t="shared" si="179"/>
        <v>21266.876959426383</v>
      </c>
      <c r="J489" s="1"/>
      <c r="K489" s="54" t="s">
        <v>24</v>
      </c>
      <c r="L489" s="245"/>
      <c r="M489" s="246"/>
      <c r="N489" s="246"/>
      <c r="O489" s="247"/>
      <c r="P489" s="43">
        <v>7449.0831513991125</v>
      </c>
      <c r="Q489" s="245"/>
      <c r="R489" s="252"/>
      <c r="S489" s="45">
        <f t="shared" si="180"/>
        <v>7449.0831513991125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312444.7306348026</v>
      </c>
      <c r="G496" s="75">
        <f t="shared" si="181"/>
        <v>0</v>
      </c>
      <c r="H496" s="76">
        <f t="shared" si="181"/>
        <v>0</v>
      </c>
      <c r="I496" s="41">
        <f t="shared" si="179"/>
        <v>312444.7306348026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67112.965994569313</v>
      </c>
      <c r="Q496" s="75">
        <f t="shared" si="182"/>
        <v>0</v>
      </c>
      <c r="R496" s="76">
        <f t="shared" si="182"/>
        <v>0</v>
      </c>
      <c r="S496" s="78">
        <f t="shared" si="180"/>
        <v>67112.965994569313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7864.97713472736</v>
      </c>
      <c r="G511" s="245"/>
      <c r="H511" s="247"/>
      <c r="I511" s="41">
        <f t="shared" si="185"/>
        <v>7864.97713472736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542.64599999999984</v>
      </c>
      <c r="G512" s="245"/>
      <c r="H512" s="247"/>
      <c r="I512" s="48">
        <f t="shared" si="185"/>
        <v>542.64599999999984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8407.6231347273606</v>
      </c>
      <c r="G522" s="75">
        <f t="shared" si="187"/>
        <v>0</v>
      </c>
      <c r="H522" s="76">
        <f t="shared" si="187"/>
        <v>0</v>
      </c>
      <c r="I522" s="41">
        <f t="shared" si="185"/>
        <v>8407.6231347273606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863.73596646456872</v>
      </c>
      <c r="G533" s="245"/>
      <c r="H533" s="247"/>
      <c r="I533" s="41">
        <f t="shared" si="191"/>
        <v>863.73596646456872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106.75115466730483</v>
      </c>
      <c r="G534" s="245"/>
      <c r="H534" s="247"/>
      <c r="I534" s="48">
        <f t="shared" si="191"/>
        <v>106.75115466730483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970.48712113187355</v>
      </c>
      <c r="G548" s="75">
        <f t="shared" si="193"/>
        <v>0</v>
      </c>
      <c r="H548" s="76">
        <f t="shared" si="193"/>
        <v>0</v>
      </c>
      <c r="I548" s="41">
        <f t="shared" si="191"/>
        <v>970.48712113187355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144.10521719999997</v>
      </c>
      <c r="G560" s="245"/>
      <c r="H560" s="247"/>
      <c r="I560" s="48">
        <f t="shared" si="197"/>
        <v>144.10521719999997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27390.055285760001</v>
      </c>
      <c r="G561" s="245"/>
      <c r="H561" s="247"/>
      <c r="I561" s="41">
        <f t="shared" si="197"/>
        <v>27390.055285760001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27534.160502960003</v>
      </c>
      <c r="G574" s="75">
        <f t="shared" si="199"/>
        <v>0</v>
      </c>
      <c r="H574" s="76">
        <f t="shared" si="199"/>
        <v>0</v>
      </c>
      <c r="I574" s="41">
        <f t="shared" si="197"/>
        <v>27534.160502960003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10.162436272385104</v>
      </c>
      <c r="C579" s="39">
        <v>0</v>
      </c>
      <c r="D579" s="39">
        <v>1.9376288263051811</v>
      </c>
      <c r="E579" s="39">
        <v>0</v>
      </c>
      <c r="F579" s="235"/>
      <c r="G579" s="39">
        <v>0</v>
      </c>
      <c r="H579" s="40">
        <v>0</v>
      </c>
      <c r="I579" s="41">
        <f>SUM(B579:H579)</f>
        <v>12.100065098690285</v>
      </c>
      <c r="J579" s="1"/>
      <c r="K579" s="88" t="s">
        <v>7</v>
      </c>
      <c r="L579" s="39">
        <v>10.162436272385104</v>
      </c>
      <c r="M579" s="39">
        <v>0</v>
      </c>
      <c r="N579" s="39">
        <v>1.9376288263051811</v>
      </c>
      <c r="O579" s="39">
        <v>0</v>
      </c>
      <c r="P579" s="39">
        <v>6.3528563573826951</v>
      </c>
      <c r="Q579" s="39">
        <v>0</v>
      </c>
      <c r="R579" s="89">
        <v>0</v>
      </c>
      <c r="S579" s="90">
        <f>SUM(L579:R579)</f>
        <v>18.452921456072978</v>
      </c>
    </row>
    <row r="580" spans="1:19" ht="15">
      <c r="A580" s="25" t="s">
        <v>8</v>
      </c>
      <c r="B580" s="46">
        <v>112.10437458593574</v>
      </c>
      <c r="C580" s="46">
        <v>0</v>
      </c>
      <c r="D580" s="46">
        <v>27.378018705465156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139.48239329140091</v>
      </c>
      <c r="J580" s="1"/>
      <c r="K580" s="49" t="s">
        <v>8</v>
      </c>
      <c r="L580" s="50">
        <v>112.10437458593574</v>
      </c>
      <c r="M580" s="50">
        <v>0</v>
      </c>
      <c r="N580" s="50">
        <v>27.378018705465156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4">SUM(L580:R580)</f>
        <v>139.48239329140091</v>
      </c>
    </row>
    <row r="581" spans="1:19" ht="15">
      <c r="A581" s="26" t="s">
        <v>10</v>
      </c>
      <c r="B581" s="43">
        <v>38.309603444784102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38.309603444784102</v>
      </c>
      <c r="J581" s="1"/>
      <c r="K581" s="54" t="s">
        <v>10</v>
      </c>
      <c r="L581" s="43">
        <v>38.309603444784102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38.309603444784102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1541.364071678325</v>
      </c>
      <c r="C583" s="43">
        <v>186.69741337996953</v>
      </c>
      <c r="D583" s="43">
        <v>40.256054787918181</v>
      </c>
      <c r="E583" s="43">
        <v>89.78243273742163</v>
      </c>
      <c r="F583" s="236"/>
      <c r="G583" s="43">
        <v>0</v>
      </c>
      <c r="H583" s="53">
        <v>0</v>
      </c>
      <c r="I583" s="41">
        <f t="shared" si="203"/>
        <v>1858.0999725836343</v>
      </c>
      <c r="J583" s="1"/>
      <c r="K583" s="54" t="s">
        <v>16</v>
      </c>
      <c r="L583" s="43">
        <v>1541.364071678325</v>
      </c>
      <c r="M583" s="43">
        <v>186.69741337996953</v>
      </c>
      <c r="N583" s="43">
        <v>40.256054787918181</v>
      </c>
      <c r="O583" s="43">
        <v>89.78243273742163</v>
      </c>
      <c r="P583" s="43">
        <v>0</v>
      </c>
      <c r="Q583" s="43">
        <v>0</v>
      </c>
      <c r="R583" s="44">
        <v>0</v>
      </c>
      <c r="S583" s="45">
        <f t="shared" si="204"/>
        <v>1858.0999725836343</v>
      </c>
    </row>
    <row r="584" spans="1:19" ht="15">
      <c r="A584" s="25" t="s">
        <v>15</v>
      </c>
      <c r="B584" s="46">
        <v>12454.668676837016</v>
      </c>
      <c r="C584" s="46">
        <v>189.01012027620473</v>
      </c>
      <c r="D584" s="46">
        <v>223.48510267579448</v>
      </c>
      <c r="E584" s="46">
        <v>0</v>
      </c>
      <c r="F584" s="236"/>
      <c r="G584" s="46">
        <v>0</v>
      </c>
      <c r="H584" s="47">
        <v>0</v>
      </c>
      <c r="I584" s="48">
        <f t="shared" si="203"/>
        <v>12867.163899789017</v>
      </c>
      <c r="J584" s="1"/>
      <c r="K584" s="49" t="s">
        <v>15</v>
      </c>
      <c r="L584" s="50">
        <v>12454.668676837016</v>
      </c>
      <c r="M584" s="50">
        <v>189.01012027620473</v>
      </c>
      <c r="N584" s="50">
        <v>223.48510267579448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12867.163899789017</v>
      </c>
    </row>
    <row r="585" spans="1:19" ht="15">
      <c r="A585" s="26" t="s">
        <v>60</v>
      </c>
      <c r="B585" s="43">
        <v>0</v>
      </c>
      <c r="C585" s="43">
        <v>0</v>
      </c>
      <c r="D585" s="43">
        <v>2.8534079148309464</v>
      </c>
      <c r="E585" s="43">
        <v>1331.0710061978266</v>
      </c>
      <c r="F585" s="236"/>
      <c r="G585" s="43">
        <v>0</v>
      </c>
      <c r="H585" s="53">
        <v>0</v>
      </c>
      <c r="I585" s="41">
        <f t="shared" si="203"/>
        <v>1333.9244141126576</v>
      </c>
      <c r="J585" s="1"/>
      <c r="K585" s="54" t="s">
        <v>60</v>
      </c>
      <c r="L585" s="43">
        <v>0</v>
      </c>
      <c r="M585" s="43">
        <v>0</v>
      </c>
      <c r="N585" s="43">
        <v>2.8534079148309464</v>
      </c>
      <c r="O585" s="43">
        <v>1331.0710061978266</v>
      </c>
      <c r="P585" s="43">
        <v>77789.900422134597</v>
      </c>
      <c r="Q585" s="43">
        <v>0</v>
      </c>
      <c r="R585" s="44">
        <v>0</v>
      </c>
      <c r="S585" s="45">
        <f t="shared" si="204"/>
        <v>79123.824836247251</v>
      </c>
    </row>
    <row r="586" spans="1:19" ht="15">
      <c r="A586" s="25" t="s">
        <v>12</v>
      </c>
      <c r="B586" s="46">
        <v>0</v>
      </c>
      <c r="C586" s="46">
        <v>0</v>
      </c>
      <c r="D586" s="46">
        <v>0.87506202818299617</v>
      </c>
      <c r="E586" s="46">
        <v>25.58463395759118</v>
      </c>
      <c r="F586" s="236"/>
      <c r="G586" s="46">
        <v>0</v>
      </c>
      <c r="H586" s="47">
        <v>0</v>
      </c>
      <c r="I586" s="48">
        <f t="shared" si="203"/>
        <v>26.459695985774175</v>
      </c>
      <c r="J586" s="1"/>
      <c r="K586" s="49" t="s">
        <v>12</v>
      </c>
      <c r="L586" s="50">
        <v>0</v>
      </c>
      <c r="M586" s="50">
        <v>0</v>
      </c>
      <c r="N586" s="50">
        <v>0.87506202818299617</v>
      </c>
      <c r="O586" s="50">
        <v>25.58463395759118</v>
      </c>
      <c r="P586" s="50">
        <v>5319.7552217853035</v>
      </c>
      <c r="Q586" s="50">
        <v>0</v>
      </c>
      <c r="R586" s="51">
        <v>0</v>
      </c>
      <c r="S586" s="52">
        <f t="shared" si="204"/>
        <v>5346.214917771078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27390.055285760001</v>
      </c>
      <c r="Q587" s="43">
        <v>0</v>
      </c>
      <c r="R587" s="44">
        <v>0</v>
      </c>
      <c r="S587" s="45">
        <f t="shared" si="204"/>
        <v>27390.055285760001</v>
      </c>
    </row>
    <row r="588" spans="1:19" ht="15">
      <c r="A588" s="25" t="s">
        <v>17</v>
      </c>
      <c r="B588" s="46">
        <v>1860.5028746774319</v>
      </c>
      <c r="C588" s="46">
        <v>10.080752872686372</v>
      </c>
      <c r="D588" s="46">
        <v>236.12834568931609</v>
      </c>
      <c r="E588" s="46">
        <v>32.188383576277694</v>
      </c>
      <c r="F588" s="236"/>
      <c r="G588" s="46">
        <v>0</v>
      </c>
      <c r="H588" s="47">
        <v>0</v>
      </c>
      <c r="I588" s="48">
        <f t="shared" si="203"/>
        <v>2138.9003568157123</v>
      </c>
      <c r="J588" s="1"/>
      <c r="K588" s="49" t="s">
        <v>17</v>
      </c>
      <c r="L588" s="50">
        <v>1860.5028746774319</v>
      </c>
      <c r="M588" s="50">
        <v>10.080752872686372</v>
      </c>
      <c r="N588" s="50">
        <v>236.12834568931609</v>
      </c>
      <c r="O588" s="50">
        <v>32.188383576277694</v>
      </c>
      <c r="P588" s="50">
        <v>0.82247369800000003</v>
      </c>
      <c r="Q588" s="50">
        <v>0</v>
      </c>
      <c r="R588" s="51">
        <v>0</v>
      </c>
      <c r="S588" s="52">
        <f t="shared" si="204"/>
        <v>2139.7228305137123</v>
      </c>
    </row>
    <row r="589" spans="1:19" ht="15">
      <c r="A589" s="26" t="s">
        <v>19</v>
      </c>
      <c r="B589" s="43">
        <v>13122.822270847964</v>
      </c>
      <c r="C589" s="43">
        <v>2067.9833532853459</v>
      </c>
      <c r="D589" s="43">
        <v>403.32126930660201</v>
      </c>
      <c r="E589" s="43">
        <v>317.5830029222605</v>
      </c>
      <c r="F589" s="236"/>
      <c r="G589" s="43">
        <v>0</v>
      </c>
      <c r="H589" s="53">
        <v>0</v>
      </c>
      <c r="I589" s="41">
        <f t="shared" si="203"/>
        <v>15911.709896362172</v>
      </c>
      <c r="J589" s="1"/>
      <c r="K589" s="54" t="s">
        <v>19</v>
      </c>
      <c r="L589" s="43">
        <v>13122.822270847964</v>
      </c>
      <c r="M589" s="43">
        <v>2067.9833532853459</v>
      </c>
      <c r="N589" s="43">
        <v>403.32126930660201</v>
      </c>
      <c r="O589" s="43">
        <v>317.5830029222605</v>
      </c>
      <c r="P589" s="43">
        <v>7864.97713472736</v>
      </c>
      <c r="Q589" s="43">
        <v>0</v>
      </c>
      <c r="R589" s="44">
        <v>0</v>
      </c>
      <c r="S589" s="45">
        <f t="shared" si="204"/>
        <v>23776.687031089532</v>
      </c>
    </row>
    <row r="590" spans="1:19" ht="15">
      <c r="A590" s="25" t="s">
        <v>27</v>
      </c>
      <c r="B590" s="46">
        <v>7984.6479410564143</v>
      </c>
      <c r="C590" s="46">
        <v>0</v>
      </c>
      <c r="D590" s="46">
        <v>17610.377174523564</v>
      </c>
      <c r="E590" s="46">
        <v>3880.6828303268458</v>
      </c>
      <c r="F590" s="236"/>
      <c r="G590" s="46">
        <v>12065.103890282948</v>
      </c>
      <c r="H590" s="47">
        <v>3.1409452704604579</v>
      </c>
      <c r="I590" s="48">
        <f t="shared" si="203"/>
        <v>41543.952781460233</v>
      </c>
      <c r="J590" s="1"/>
      <c r="K590" s="49" t="s">
        <v>27</v>
      </c>
      <c r="L590" s="50">
        <v>7984.6479410564143</v>
      </c>
      <c r="M590" s="50">
        <v>0</v>
      </c>
      <c r="N590" s="50">
        <v>17610.377174523564</v>
      </c>
      <c r="O590" s="50">
        <v>3880.6828303268458</v>
      </c>
      <c r="P590" s="50">
        <v>11043.558745559481</v>
      </c>
      <c r="Q590" s="50">
        <v>12065.103890282948</v>
      </c>
      <c r="R590" s="51">
        <v>3.1409452704604579</v>
      </c>
      <c r="S590" s="52">
        <f t="shared" si="204"/>
        <v>52587.511527019713</v>
      </c>
    </row>
    <row r="591" spans="1:19" ht="15">
      <c r="A591" s="26" t="s">
        <v>26</v>
      </c>
      <c r="B591" s="43">
        <v>27747.620604923377</v>
      </c>
      <c r="C591" s="43">
        <v>175.91496295574416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27923.53556787912</v>
      </c>
      <c r="J591" s="1"/>
      <c r="K591" s="54" t="s">
        <v>26</v>
      </c>
      <c r="L591" s="43">
        <v>27747.620604923377</v>
      </c>
      <c r="M591" s="43">
        <v>175.91496295574416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27923.53556787912</v>
      </c>
    </row>
    <row r="592" spans="1:19" ht="15">
      <c r="A592" s="25" t="s">
        <v>23</v>
      </c>
      <c r="B592" s="46">
        <v>473.91188191837489</v>
      </c>
      <c r="C592" s="46">
        <v>0</v>
      </c>
      <c r="D592" s="46">
        <v>84.247576917756049</v>
      </c>
      <c r="E592" s="46">
        <v>0</v>
      </c>
      <c r="F592" s="236"/>
      <c r="G592" s="46">
        <v>0</v>
      </c>
      <c r="H592" s="47">
        <v>0</v>
      </c>
      <c r="I592" s="48">
        <f t="shared" si="203"/>
        <v>558.15945883613097</v>
      </c>
      <c r="J592" s="1"/>
      <c r="K592" s="49" t="s">
        <v>23</v>
      </c>
      <c r="L592" s="50">
        <v>473.91188191837489</v>
      </c>
      <c r="M592" s="50">
        <v>0</v>
      </c>
      <c r="N592" s="50">
        <v>84.247576917756049</v>
      </c>
      <c r="O592" s="50">
        <v>0</v>
      </c>
      <c r="P592" s="50">
        <v>0.31051292250000001</v>
      </c>
      <c r="Q592" s="50">
        <v>0</v>
      </c>
      <c r="R592" s="51">
        <v>0</v>
      </c>
      <c r="S592" s="52">
        <f t="shared" si="204"/>
        <v>558.469971758631</v>
      </c>
    </row>
    <row r="593" spans="1:60" ht="15">
      <c r="A593" s="26" t="s">
        <v>24</v>
      </c>
      <c r="B593" s="43">
        <v>2122.7791288761864</v>
      </c>
      <c r="C593" s="43">
        <v>0</v>
      </c>
      <c r="D593" s="43">
        <v>130.93135702957292</v>
      </c>
      <c r="E593" s="43">
        <v>0</v>
      </c>
      <c r="F593" s="236"/>
      <c r="G593" s="43">
        <v>0</v>
      </c>
      <c r="H593" s="53">
        <v>0</v>
      </c>
      <c r="I593" s="41">
        <f t="shared" si="203"/>
        <v>2253.7104859057595</v>
      </c>
      <c r="J593" s="1"/>
      <c r="K593" s="54" t="s">
        <v>24</v>
      </c>
      <c r="L593" s="43">
        <v>2122.7791288761864</v>
      </c>
      <c r="M593" s="43">
        <v>0</v>
      </c>
      <c r="N593" s="43">
        <v>130.93135702957292</v>
      </c>
      <c r="O593" s="43">
        <v>0</v>
      </c>
      <c r="P593" s="43">
        <v>5095.0014327381987</v>
      </c>
      <c r="Q593" s="43">
        <v>0</v>
      </c>
      <c r="R593" s="44">
        <v>0</v>
      </c>
      <c r="S593" s="45">
        <f t="shared" si="204"/>
        <v>7348.7119186439577</v>
      </c>
    </row>
    <row r="594" spans="1:60" ht="15">
      <c r="A594" s="25" t="s">
        <v>22</v>
      </c>
      <c r="B594" s="46">
        <v>52.979738719215838</v>
      </c>
      <c r="C594" s="46">
        <v>0</v>
      </c>
      <c r="D594" s="46">
        <v>0.97886729708946629</v>
      </c>
      <c r="E594" s="46">
        <v>0</v>
      </c>
      <c r="F594" s="236"/>
      <c r="G594" s="46">
        <v>0</v>
      </c>
      <c r="H594" s="47">
        <v>0</v>
      </c>
      <c r="I594" s="48">
        <f t="shared" si="203"/>
        <v>53.958606016305303</v>
      </c>
      <c r="J594" s="1"/>
      <c r="K594" s="49" t="s">
        <v>22</v>
      </c>
      <c r="L594" s="50">
        <v>52.979738719215838</v>
      </c>
      <c r="M594" s="50">
        <v>0</v>
      </c>
      <c r="N594" s="50">
        <v>0.97886729708946629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53.958606016305303</v>
      </c>
    </row>
    <row r="595" spans="1:60" ht="15">
      <c r="A595" s="27" t="s">
        <v>66</v>
      </c>
      <c r="B595" s="43">
        <v>3690.6714563585419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3690.6714563585419</v>
      </c>
      <c r="J595" s="1"/>
      <c r="K595" s="55" t="s">
        <v>66</v>
      </c>
      <c r="L595" s="43">
        <v>3690.6714563585419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3690.6714563585419</v>
      </c>
    </row>
    <row r="596" spans="1:60">
      <c r="A596" s="28" t="s">
        <v>25</v>
      </c>
      <c r="B596" s="56">
        <v>3690.6714563585419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3690.6714563585419</v>
      </c>
      <c r="J596" s="1"/>
      <c r="K596" s="59" t="s">
        <v>25</v>
      </c>
      <c r="L596" s="60">
        <v>3690.6714563585419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3690.6714563585419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71212.54506019596</v>
      </c>
      <c r="C600" s="75">
        <f t="shared" ref="C600:H600" si="205">SUM(C579:C595)</f>
        <v>2629.6866027699507</v>
      </c>
      <c r="D600" s="75">
        <f t="shared" si="205"/>
        <v>18762.769865702398</v>
      </c>
      <c r="E600" s="75">
        <f t="shared" si="205"/>
        <v>5676.8922897182238</v>
      </c>
      <c r="F600" s="75">
        <f t="shared" si="205"/>
        <v>0</v>
      </c>
      <c r="G600" s="75">
        <f t="shared" si="205"/>
        <v>12065.103890282948</v>
      </c>
      <c r="H600" s="76">
        <f t="shared" si="205"/>
        <v>3.1409452704604579</v>
      </c>
      <c r="I600" s="41">
        <f t="shared" si="203"/>
        <v>110350.13865393992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71212.54506019596</v>
      </c>
      <c r="M600" s="75">
        <f t="shared" ref="M600:R600" si="206">SUM(M579:M595)</f>
        <v>2629.6866027699507</v>
      </c>
      <c r="N600" s="75">
        <f t="shared" si="206"/>
        <v>18762.769865702398</v>
      </c>
      <c r="O600" s="75">
        <f t="shared" si="206"/>
        <v>5676.8922897182238</v>
      </c>
      <c r="P600" s="75">
        <f t="shared" si="206"/>
        <v>134510.73408568284</v>
      </c>
      <c r="Q600" s="75">
        <f t="shared" si="206"/>
        <v>12065.103890282948</v>
      </c>
      <c r="R600" s="76">
        <f t="shared" si="206"/>
        <v>3.1409452704604579</v>
      </c>
      <c r="S600" s="78">
        <f t="shared" si="204"/>
        <v>244860.87273962278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0.64533262874747999</v>
      </c>
      <c r="C601" s="114">
        <f t="shared" ref="C601:I601" si="207">C600/$I600</f>
        <v>2.3830387844066936E-2</v>
      </c>
      <c r="D601" s="114">
        <f t="shared" si="207"/>
        <v>0.17002941812826164</v>
      </c>
      <c r="E601" s="114">
        <f t="shared" si="207"/>
        <v>5.1444360278703978E-2</v>
      </c>
      <c r="F601" s="114">
        <f t="shared" si="207"/>
        <v>0</v>
      </c>
      <c r="G601" s="114">
        <f t="shared" si="207"/>
        <v>0.10933474155496385</v>
      </c>
      <c r="H601" s="115">
        <f t="shared" si="207"/>
        <v>2.8463446523710498E-5</v>
      </c>
      <c r="I601" s="116">
        <f t="shared" si="207"/>
        <v>1</v>
      </c>
      <c r="K601" s="81" t="s">
        <v>87</v>
      </c>
      <c r="L601" s="82">
        <f>L600/$S600</f>
        <v>0.29082860100691182</v>
      </c>
      <c r="M601" s="82">
        <f t="shared" ref="M601:S601" si="208">M600/$S600</f>
        <v>1.0739513313612482E-2</v>
      </c>
      <c r="N601" s="82">
        <f t="shared" si="208"/>
        <v>7.6626247614718451E-2</v>
      </c>
      <c r="O601" s="82">
        <f t="shared" si="208"/>
        <v>2.3184154439222511E-2</v>
      </c>
      <c r="P601" s="82">
        <f t="shared" si="208"/>
        <v>0.54933535350385376</v>
      </c>
      <c r="Q601" s="82">
        <f t="shared" si="208"/>
        <v>4.9273302652615279E-2</v>
      </c>
      <c r="R601" s="83">
        <f t="shared" si="208"/>
        <v>1.2827469065669952E-5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574.96030027035158</v>
      </c>
      <c r="C605" s="39">
        <v>0</v>
      </c>
      <c r="D605" s="39">
        <v>51.77109991079525</v>
      </c>
      <c r="E605" s="39">
        <v>0</v>
      </c>
      <c r="F605" s="235"/>
      <c r="G605" s="39">
        <v>0</v>
      </c>
      <c r="H605" s="40">
        <v>0</v>
      </c>
      <c r="I605" s="41">
        <f>SUM(B605:H605)</f>
        <v>626.7314001811468</v>
      </c>
      <c r="J605" s="1"/>
      <c r="K605" s="88" t="s">
        <v>7</v>
      </c>
      <c r="L605" s="39">
        <v>574.96030027035158</v>
      </c>
      <c r="M605" s="39">
        <v>0</v>
      </c>
      <c r="N605" s="39">
        <v>51.77109991079525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626.7314001811468</v>
      </c>
      <c r="U605" s="91" t="s">
        <v>7</v>
      </c>
      <c r="V605" s="92">
        <v>574.96030027035158</v>
      </c>
      <c r="W605" s="92">
        <v>50.936610679536521</v>
      </c>
      <c r="X605" s="92">
        <v>0.83448923125872709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626.73140018114691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401.02125578465655</v>
      </c>
      <c r="C606" s="46">
        <v>0</v>
      </c>
      <c r="D606" s="46">
        <v>30.111088064850307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431.13234384950687</v>
      </c>
      <c r="J606" s="1"/>
      <c r="K606" s="49" t="s">
        <v>8</v>
      </c>
      <c r="L606" s="50">
        <v>401.02125578465655</v>
      </c>
      <c r="M606" s="50">
        <v>0</v>
      </c>
      <c r="N606" s="50">
        <v>30.111088064850307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431.13234384950687</v>
      </c>
      <c r="U606" s="96" t="s">
        <v>8</v>
      </c>
      <c r="V606" s="97">
        <v>401.02125578465655</v>
      </c>
      <c r="W606" s="97">
        <v>27.013931104005504</v>
      </c>
      <c r="X606" s="97">
        <v>3.0971569608448006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431.13234384950687</v>
      </c>
      <c r="AG606" s="16" t="str">
        <f t="shared" ref="AG606:AG626" si="212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1172.5365720522066</v>
      </c>
      <c r="C607" s="43">
        <v>0</v>
      </c>
      <c r="D607" s="43">
        <v>104.14208965720492</v>
      </c>
      <c r="E607" s="43">
        <v>0</v>
      </c>
      <c r="F607" s="236"/>
      <c r="G607" s="43">
        <v>0</v>
      </c>
      <c r="H607" s="53">
        <v>0</v>
      </c>
      <c r="I607" s="41">
        <f t="shared" si="209"/>
        <v>1276.6786617094115</v>
      </c>
      <c r="J607" s="1"/>
      <c r="K607" s="54" t="s">
        <v>10</v>
      </c>
      <c r="L607" s="43">
        <v>1172.5365720522066</v>
      </c>
      <c r="M607" s="43">
        <v>0</v>
      </c>
      <c r="N607" s="43">
        <v>104.14208965720492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1276.6786617094115</v>
      </c>
      <c r="U607" s="155" t="s">
        <v>10</v>
      </c>
      <c r="V607" s="92">
        <v>1172.5365720522066</v>
      </c>
      <c r="W607" s="92">
        <v>103.86730923327826</v>
      </c>
      <c r="X607" s="92">
        <v>0.27478042392666246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1276.6786617094115</v>
      </c>
      <c r="AG607" s="16" t="str">
        <f t="shared" si="212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1455.7868721745672</v>
      </c>
      <c r="C609" s="43">
        <v>0</v>
      </c>
      <c r="D609" s="43">
        <v>198.84539237260299</v>
      </c>
      <c r="E609" s="43">
        <v>0</v>
      </c>
      <c r="F609" s="236"/>
      <c r="G609" s="43">
        <v>0</v>
      </c>
      <c r="H609" s="53">
        <v>0</v>
      </c>
      <c r="I609" s="41">
        <f t="shared" si="209"/>
        <v>1654.6322645471701</v>
      </c>
      <c r="J609" s="1"/>
      <c r="K609" s="54" t="s">
        <v>16</v>
      </c>
      <c r="L609" s="43">
        <v>1455.7868721745672</v>
      </c>
      <c r="M609" s="43">
        <v>0</v>
      </c>
      <c r="N609" s="43">
        <v>198.84539237260299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1654.6322645471701</v>
      </c>
      <c r="U609" s="155" t="s">
        <v>16</v>
      </c>
      <c r="V609" s="92">
        <v>1455.7868721745672</v>
      </c>
      <c r="W609" s="92">
        <v>198.84539237260299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1654.6322645471701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41835.967811664312</v>
      </c>
      <c r="C610" s="46">
        <v>0</v>
      </c>
      <c r="D610" s="46">
        <v>5702.532200489869</v>
      </c>
      <c r="E610" s="46">
        <v>0</v>
      </c>
      <c r="F610" s="236"/>
      <c r="G610" s="46">
        <v>0</v>
      </c>
      <c r="H610" s="47">
        <v>0</v>
      </c>
      <c r="I610" s="48">
        <f t="shared" si="209"/>
        <v>47538.500012154182</v>
      </c>
      <c r="J610" s="1"/>
      <c r="K610" s="49" t="s">
        <v>15</v>
      </c>
      <c r="L610" s="50">
        <v>41835.967811664312</v>
      </c>
      <c r="M610" s="50">
        <v>0</v>
      </c>
      <c r="N610" s="50">
        <v>5702.532200489869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47538.500012154182</v>
      </c>
      <c r="U610" s="96" t="s">
        <v>15</v>
      </c>
      <c r="V610" s="97">
        <v>41835.967811664312</v>
      </c>
      <c r="W610" s="97">
        <v>5702.532200489869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47538.500012154182</v>
      </c>
      <c r="AG610" s="16" t="str">
        <f t="shared" si="212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75356.106418542724</v>
      </c>
      <c r="Q611" s="43">
        <v>0</v>
      </c>
      <c r="R611" s="44">
        <v>0</v>
      </c>
      <c r="S611" s="45">
        <f t="shared" si="210"/>
        <v>75356.106418542724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75356.106418542724</v>
      </c>
      <c r="AF611" s="126">
        <f t="shared" si="211"/>
        <v>75356.106418542724</v>
      </c>
      <c r="AG611" s="16" t="str">
        <f t="shared" si="212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44340.375048935624</v>
      </c>
      <c r="Q612" s="50">
        <v>0</v>
      </c>
      <c r="R612" s="51">
        <v>0</v>
      </c>
      <c r="S612" s="52">
        <f t="shared" si="210"/>
        <v>44340.375048935624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44340.375048935624</v>
      </c>
      <c r="AF612" s="99">
        <f t="shared" si="211"/>
        <v>44340.375048935624</v>
      </c>
      <c r="AG612" s="16" t="str">
        <f t="shared" si="212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1178.5396817065534</v>
      </c>
      <c r="C614" s="46">
        <v>0</v>
      </c>
      <c r="D614" s="46">
        <v>258.00218758204318</v>
      </c>
      <c r="E614" s="46">
        <v>0</v>
      </c>
      <c r="F614" s="236"/>
      <c r="G614" s="46">
        <v>0</v>
      </c>
      <c r="H614" s="47">
        <v>0</v>
      </c>
      <c r="I614" s="48">
        <f t="shared" si="209"/>
        <v>1436.5418692885967</v>
      </c>
      <c r="J614" s="1"/>
      <c r="K614" s="49" t="s">
        <v>17</v>
      </c>
      <c r="L614" s="50">
        <v>1178.5396817065534</v>
      </c>
      <c r="M614" s="50">
        <v>0</v>
      </c>
      <c r="N614" s="50">
        <v>258.00218758204318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1436.5418692885967</v>
      </c>
      <c r="U614" s="96" t="s">
        <v>17</v>
      </c>
      <c r="V614" s="97">
        <v>1178.5396817065534</v>
      </c>
      <c r="W614" s="97">
        <v>234.18366792344355</v>
      </c>
      <c r="X614" s="97">
        <v>23.818519658599687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1436.5418692885967</v>
      </c>
      <c r="AG614" s="16" t="str">
        <f t="shared" si="212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52329.675989746465</v>
      </c>
      <c r="C615" s="43">
        <v>0</v>
      </c>
      <c r="D615" s="43">
        <v>8055.435345154694</v>
      </c>
      <c r="E615" s="43">
        <v>0</v>
      </c>
      <c r="F615" s="236"/>
      <c r="G615" s="43">
        <v>0</v>
      </c>
      <c r="H615" s="53">
        <v>0</v>
      </c>
      <c r="I615" s="41">
        <f t="shared" si="209"/>
        <v>60385.111334901158</v>
      </c>
      <c r="J615" s="1"/>
      <c r="K615" s="54" t="s">
        <v>19</v>
      </c>
      <c r="L615" s="43">
        <v>52329.675989746465</v>
      </c>
      <c r="M615" s="43">
        <v>0</v>
      </c>
      <c r="N615" s="43">
        <v>8055.435345154694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60385.111334901158</v>
      </c>
      <c r="U615" s="100" t="s">
        <v>19</v>
      </c>
      <c r="V615" s="92">
        <v>52329.675989746465</v>
      </c>
      <c r="W615" s="92">
        <v>7563.8988483312714</v>
      </c>
      <c r="X615" s="92">
        <v>491.53649682342234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60385.111334901158</v>
      </c>
      <c r="AG615" s="16" t="str">
        <f t="shared" si="212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10551.939293274385</v>
      </c>
      <c r="C616" s="46">
        <v>0</v>
      </c>
      <c r="D616" s="46">
        <v>16874.266655078536</v>
      </c>
      <c r="E616" s="46">
        <v>22780.188879316171</v>
      </c>
      <c r="F616" s="236"/>
      <c r="G616" s="46">
        <v>11833.369457458361</v>
      </c>
      <c r="H616" s="47">
        <v>0</v>
      </c>
      <c r="I616" s="48">
        <f t="shared" si="209"/>
        <v>62039.764285127458</v>
      </c>
      <c r="J616" s="1"/>
      <c r="K616" s="49" t="s">
        <v>27</v>
      </c>
      <c r="L616" s="50">
        <v>10551.939293274385</v>
      </c>
      <c r="M616" s="50">
        <v>0</v>
      </c>
      <c r="N616" s="50">
        <v>16874.266655078536</v>
      </c>
      <c r="O616" s="50">
        <v>22780.188879316171</v>
      </c>
      <c r="P616" s="50">
        <v>0</v>
      </c>
      <c r="Q616" s="50">
        <v>11833.369457458361</v>
      </c>
      <c r="R616" s="51">
        <v>0</v>
      </c>
      <c r="S616" s="52">
        <f t="shared" si="210"/>
        <v>62039.764285127458</v>
      </c>
      <c r="U616" s="96" t="s">
        <v>27</v>
      </c>
      <c r="V616" s="97">
        <v>10551.939293274385</v>
      </c>
      <c r="W616" s="97">
        <v>11007.788479571753</v>
      </c>
      <c r="X616" s="97">
        <v>5866.4781755067825</v>
      </c>
      <c r="Y616" s="97">
        <v>7205.6606376859063</v>
      </c>
      <c r="Z616" s="97">
        <v>7625.55330868276</v>
      </c>
      <c r="AA616" s="97">
        <v>2146.3088725814114</v>
      </c>
      <c r="AB616" s="97">
        <v>6530.765976353644</v>
      </c>
      <c r="AC616" s="97">
        <v>5302.6034811047184</v>
      </c>
      <c r="AD616" s="97">
        <v>5802.6660603660976</v>
      </c>
      <c r="AE616" s="97">
        <v>0</v>
      </c>
      <c r="AF616" s="99">
        <f t="shared" si="211"/>
        <v>62039.764285127465</v>
      </c>
      <c r="AG616" s="16" t="str">
        <f t="shared" si="212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18606.237820983821</v>
      </c>
      <c r="C617" s="43">
        <v>0</v>
      </c>
      <c r="D617" s="43">
        <v>3677.7971751843047</v>
      </c>
      <c r="E617" s="43">
        <v>0</v>
      </c>
      <c r="F617" s="236"/>
      <c r="G617" s="43">
        <v>0</v>
      </c>
      <c r="H617" s="53">
        <v>0</v>
      </c>
      <c r="I617" s="41">
        <f t="shared" si="209"/>
        <v>22284.034996168124</v>
      </c>
      <c r="J617" s="1"/>
      <c r="K617" s="54" t="s">
        <v>26</v>
      </c>
      <c r="L617" s="43">
        <v>18606.237820983821</v>
      </c>
      <c r="M617" s="43">
        <v>0</v>
      </c>
      <c r="N617" s="43">
        <v>3677.7971751843047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22284.034996168124</v>
      </c>
      <c r="U617" s="157" t="s">
        <v>26</v>
      </c>
      <c r="V617" s="92">
        <v>18606.237820983821</v>
      </c>
      <c r="W617" s="92">
        <v>3677.7971751843047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22284.034996168124</v>
      </c>
      <c r="AG617" s="16" t="str">
        <f t="shared" si="212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51873.047560161176</v>
      </c>
      <c r="C618" s="46">
        <v>0</v>
      </c>
      <c r="D618" s="46">
        <v>5617.5356111662577</v>
      </c>
      <c r="E618" s="46">
        <v>0</v>
      </c>
      <c r="F618" s="236"/>
      <c r="G618" s="46">
        <v>0</v>
      </c>
      <c r="H618" s="47">
        <v>0</v>
      </c>
      <c r="I618" s="48">
        <f t="shared" si="209"/>
        <v>57490.583171327431</v>
      </c>
      <c r="J618" s="1"/>
      <c r="K618" s="49" t="s">
        <v>23</v>
      </c>
      <c r="L618" s="50">
        <v>51873.047560161176</v>
      </c>
      <c r="M618" s="50">
        <v>0</v>
      </c>
      <c r="N618" s="50">
        <v>5617.5356111662577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57490.583171327431</v>
      </c>
      <c r="U618" s="96" t="s">
        <v>23</v>
      </c>
      <c r="V618" s="97">
        <v>51873.047560161176</v>
      </c>
      <c r="W618" s="97">
        <v>5233.8871265795433</v>
      </c>
      <c r="X618" s="97">
        <v>383.64848458671435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57490.583171327438</v>
      </c>
      <c r="AG618" s="16" t="str">
        <f t="shared" si="212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7477.2589642069279</v>
      </c>
      <c r="C619" s="43">
        <v>0</v>
      </c>
      <c r="D619" s="43">
        <v>1885.0649579932883</v>
      </c>
      <c r="E619" s="43">
        <v>0</v>
      </c>
      <c r="F619" s="236"/>
      <c r="G619" s="43">
        <v>0</v>
      </c>
      <c r="H619" s="53">
        <v>0</v>
      </c>
      <c r="I619" s="41">
        <f t="shared" si="209"/>
        <v>9362.3239222002157</v>
      </c>
      <c r="J619" s="1"/>
      <c r="K619" s="54" t="s">
        <v>24</v>
      </c>
      <c r="L619" s="43">
        <v>7477.2589642069279</v>
      </c>
      <c r="M619" s="43">
        <v>0</v>
      </c>
      <c r="N619" s="43">
        <v>1885.0649579932883</v>
      </c>
      <c r="O619" s="43">
        <v>0</v>
      </c>
      <c r="P619" s="43">
        <v>6678.0647542480801</v>
      </c>
      <c r="Q619" s="43">
        <v>0</v>
      </c>
      <c r="R619" s="44">
        <v>0</v>
      </c>
      <c r="S619" s="45">
        <f t="shared" si="210"/>
        <v>16040.388676448296</v>
      </c>
      <c r="U619" s="157" t="s">
        <v>24</v>
      </c>
      <c r="V619" s="92">
        <v>7477.2589642069279</v>
      </c>
      <c r="W619" s="92">
        <v>1878.0100796978609</v>
      </c>
      <c r="X619" s="92">
        <v>7.0548782954276286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6678.0647542480801</v>
      </c>
      <c r="AF619" s="126">
        <f t="shared" si="211"/>
        <v>16040.388676448298</v>
      </c>
      <c r="AG619" s="16" t="str">
        <f t="shared" si="212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3688.0557981331426</v>
      </c>
      <c r="C621" s="43">
        <v>0</v>
      </c>
      <c r="D621" s="43">
        <v>3608.9520631855826</v>
      </c>
      <c r="E621" s="43">
        <v>0</v>
      </c>
      <c r="F621" s="236"/>
      <c r="G621" s="43">
        <v>0</v>
      </c>
      <c r="H621" s="53">
        <v>0</v>
      </c>
      <c r="I621" s="41">
        <f t="shared" si="209"/>
        <v>7297.0078613187252</v>
      </c>
      <c r="J621" s="1"/>
      <c r="K621" s="55" t="s">
        <v>66</v>
      </c>
      <c r="L621" s="43">
        <v>3688.0557981331426</v>
      </c>
      <c r="M621" s="43">
        <v>0</v>
      </c>
      <c r="N621" s="43">
        <v>3608.9520631855826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7297.0078613187252</v>
      </c>
      <c r="U621" s="158" t="s">
        <v>66</v>
      </c>
      <c r="V621" s="92">
        <v>3688.0557981331426</v>
      </c>
      <c r="W621" s="92">
        <v>3608.9520631855826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7297.0078613187252</v>
      </c>
      <c r="AG621" s="16" t="str">
        <f t="shared" si="212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3683.655798133143</v>
      </c>
      <c r="C622" s="56">
        <v>0</v>
      </c>
      <c r="D622" s="56">
        <v>3608.9520631855826</v>
      </c>
      <c r="E622" s="56">
        <v>0</v>
      </c>
      <c r="F622" s="236"/>
      <c r="G622" s="56">
        <v>0</v>
      </c>
      <c r="H622" s="57">
        <v>0</v>
      </c>
      <c r="I622" s="58">
        <f t="shared" si="209"/>
        <v>7292.6078613187256</v>
      </c>
      <c r="J622" s="1"/>
      <c r="K622" s="59" t="s">
        <v>25</v>
      </c>
      <c r="L622" s="60">
        <v>3683.655798133143</v>
      </c>
      <c r="M622" s="60">
        <v>0</v>
      </c>
      <c r="N622" s="60">
        <v>3608.9520631855826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7292.6078613187256</v>
      </c>
      <c r="U622" s="159" t="s">
        <v>135</v>
      </c>
      <c r="V622" s="97">
        <v>3683.655798133143</v>
      </c>
      <c r="W622" s="97">
        <v>3608.9520631855826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7292.6078613187256</v>
      </c>
      <c r="AG622" s="127" t="str">
        <f t="shared" si="212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4.4000000000000004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4.4000000000000004</v>
      </c>
      <c r="J625" s="1"/>
      <c r="K625" s="72" t="s">
        <v>11</v>
      </c>
      <c r="L625" s="69">
        <v>4.4000000000000004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4.4000000000000004</v>
      </c>
      <c r="U625" s="161" t="s">
        <v>11</v>
      </c>
      <c r="V625" s="92">
        <v>4.4000000000000004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4.4000000000000004</v>
      </c>
      <c r="AG625" s="162" t="str">
        <f>+IF(ABS(S625-AF625)&gt;0.4,S625-AF625,"")</f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191145.02792015858</v>
      </c>
      <c r="C626" s="75">
        <f t="shared" ref="C626:H626" si="213">SUM(C605:C621)</f>
        <v>0</v>
      </c>
      <c r="D626" s="75">
        <f t="shared" si="213"/>
        <v>46064.455865840027</v>
      </c>
      <c r="E626" s="75">
        <f t="shared" si="213"/>
        <v>22780.188879316171</v>
      </c>
      <c r="F626" s="75">
        <f t="shared" si="213"/>
        <v>0</v>
      </c>
      <c r="G626" s="75">
        <f t="shared" si="213"/>
        <v>11833.369457458361</v>
      </c>
      <c r="H626" s="76">
        <f t="shared" si="213"/>
        <v>0</v>
      </c>
      <c r="I626" s="41">
        <f t="shared" si="209"/>
        <v>271823.04212277313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191145.02792015858</v>
      </c>
      <c r="M626" s="75">
        <f t="shared" ref="M626:R626" si="214">SUM(M605:M621)</f>
        <v>0</v>
      </c>
      <c r="N626" s="75">
        <f t="shared" si="214"/>
        <v>46064.455865840027</v>
      </c>
      <c r="O626" s="75">
        <f t="shared" si="214"/>
        <v>22780.188879316171</v>
      </c>
      <c r="P626" s="75">
        <f t="shared" si="214"/>
        <v>126374.54622172643</v>
      </c>
      <c r="Q626" s="75">
        <f t="shared" si="214"/>
        <v>11833.369457458361</v>
      </c>
      <c r="R626" s="76">
        <f t="shared" si="214"/>
        <v>0</v>
      </c>
      <c r="S626" s="78">
        <f t="shared" si="210"/>
        <v>398197.58834449959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191145.02792015858</v>
      </c>
      <c r="W626" s="111">
        <f t="shared" ref="W626:AE626" si="215">SUM(W605:W621)</f>
        <v>39287.712884353052</v>
      </c>
      <c r="X626" s="111">
        <f t="shared" si="215"/>
        <v>6776.7429814869765</v>
      </c>
      <c r="Y626" s="111">
        <f t="shared" si="215"/>
        <v>7205.6606376859063</v>
      </c>
      <c r="Z626" s="111">
        <f t="shared" si="215"/>
        <v>7625.55330868276</v>
      </c>
      <c r="AA626" s="111">
        <f t="shared" si="215"/>
        <v>2146.3088725814114</v>
      </c>
      <c r="AB626" s="111">
        <f t="shared" si="215"/>
        <v>6530.765976353644</v>
      </c>
      <c r="AC626" s="111">
        <f t="shared" si="215"/>
        <v>5302.6034811047184</v>
      </c>
      <c r="AD626" s="111">
        <f t="shared" si="215"/>
        <v>5802.6660603660976</v>
      </c>
      <c r="AE626" s="111">
        <f t="shared" si="215"/>
        <v>126374.54622172643</v>
      </c>
      <c r="AF626" s="113">
        <f>SUM(V626:AE626)</f>
        <v>398197.58834449959</v>
      </c>
      <c r="AG626" s="5" t="str">
        <f t="shared" si="212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0.70319655915639756</v>
      </c>
      <c r="C627" s="114">
        <f t="shared" ref="C627:I627" si="216">C626/$I626</f>
        <v>0</v>
      </c>
      <c r="D627" s="114">
        <f t="shared" si="216"/>
        <v>0.16946486768047536</v>
      </c>
      <c r="E627" s="114">
        <f t="shared" si="216"/>
        <v>8.3805216443082642E-2</v>
      </c>
      <c r="F627" s="114">
        <f t="shared" si="216"/>
        <v>0</v>
      </c>
      <c r="G627" s="114">
        <f t="shared" si="216"/>
        <v>4.3533356720044485E-2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0.48002557904692772</v>
      </c>
      <c r="M627" s="82">
        <f t="shared" ref="M627:S627" si="217">M626/$S626</f>
        <v>0</v>
      </c>
      <c r="N627" s="82">
        <f t="shared" si="217"/>
        <v>0.11568240796573455</v>
      </c>
      <c r="O627" s="82">
        <f t="shared" si="217"/>
        <v>5.7208254258958369E-2</v>
      </c>
      <c r="P627" s="82">
        <f t="shared" si="217"/>
        <v>0.31736642792621289</v>
      </c>
      <c r="Q627" s="82">
        <f t="shared" si="217"/>
        <v>2.9717330802166368E-2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0.48002557904692772</v>
      </c>
      <c r="W627" s="118">
        <f t="shared" ref="W627:AF627" si="218">W626/$AF626</f>
        <v>9.8663864459077016E-2</v>
      </c>
      <c r="X627" s="118">
        <f t="shared" si="218"/>
        <v>1.7018543506657543E-2</v>
      </c>
      <c r="Y627" s="118">
        <f t="shared" si="218"/>
        <v>1.8095691306527825E-2</v>
      </c>
      <c r="Z627" s="118">
        <f t="shared" si="218"/>
        <v>1.9150174516088563E-2</v>
      </c>
      <c r="AA627" s="118">
        <f t="shared" si="218"/>
        <v>5.3900599486417233E-3</v>
      </c>
      <c r="AB627" s="118">
        <f t="shared" si="218"/>
        <v>1.6400817502449486E-2</v>
      </c>
      <c r="AC627" s="118">
        <f t="shared" si="218"/>
        <v>1.3316513299716885E-2</v>
      </c>
      <c r="AD627" s="118">
        <f t="shared" si="218"/>
        <v>1.4572328487700273E-2</v>
      </c>
      <c r="AE627" s="118">
        <f t="shared" si="218"/>
        <v>0.31736642792621289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+IF(ABS(AF626-S626)&gt;0.01,AF626-V626,"")</f>
        <v/>
      </c>
    </row>
    <row r="631" spans="1:60" ht="15">
      <c r="A631" s="24" t="s">
        <v>7</v>
      </c>
      <c r="B631" s="39">
        <v>2.1730681863831145</v>
      </c>
      <c r="C631" s="39">
        <v>0</v>
      </c>
      <c r="D631" s="39">
        <v>2.212204925273539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4.3852731116566535</v>
      </c>
      <c r="J631" s="1"/>
      <c r="K631" s="88" t="s">
        <v>7</v>
      </c>
      <c r="L631" s="39">
        <v>2.1730681863831145</v>
      </c>
      <c r="M631" s="39">
        <v>0</v>
      </c>
      <c r="N631" s="39">
        <v>2.212204925273539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4.3852731116566535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20.16146539840349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20.16146539840349</v>
      </c>
      <c r="J632" s="1"/>
      <c r="K632" s="49" t="s">
        <v>8</v>
      </c>
      <c r="L632" s="50">
        <v>20.16146539840349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20.16146539840349</v>
      </c>
    </row>
    <row r="633" spans="1:60" ht="15">
      <c r="A633" s="26" t="s">
        <v>10</v>
      </c>
      <c r="B633" s="43">
        <v>29.398321281008268</v>
      </c>
      <c r="C633" s="43">
        <v>0</v>
      </c>
      <c r="D633" s="43">
        <v>9.4175918229116876E-2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29.492497199237384</v>
      </c>
      <c r="J633" s="1"/>
      <c r="K633" s="54" t="s">
        <v>10</v>
      </c>
      <c r="L633" s="43">
        <v>29.398321281008268</v>
      </c>
      <c r="M633" s="43">
        <v>0</v>
      </c>
      <c r="N633" s="43">
        <v>9.4175918229116876E-2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29.492497199237384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396.70178552272694</v>
      </c>
      <c r="C635" s="43">
        <v>1.7145699814142443</v>
      </c>
      <c r="D635" s="43">
        <v>31.966122697370551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430.38247820151173</v>
      </c>
      <c r="J635" s="1"/>
      <c r="K635" s="54" t="s">
        <v>16</v>
      </c>
      <c r="L635" s="43">
        <v>396.70178552272694</v>
      </c>
      <c r="M635" s="43">
        <v>1.7145699814142443</v>
      </c>
      <c r="N635" s="43">
        <v>31.966122697370551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430.38247820151173</v>
      </c>
    </row>
    <row r="636" spans="1:60" ht="15">
      <c r="A636" s="25" t="s">
        <v>15</v>
      </c>
      <c r="B636" s="46">
        <v>45.67140468863122</v>
      </c>
      <c r="C636" s="46">
        <v>1.0307034181850403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46.702108106816262</v>
      </c>
      <c r="J636" s="1"/>
      <c r="K636" s="49" t="s">
        <v>15</v>
      </c>
      <c r="L636" s="50">
        <v>45.67140468863122</v>
      </c>
      <c r="M636" s="50">
        <v>1.0307034181850403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46.702108106816262</v>
      </c>
    </row>
    <row r="637" spans="1:60" ht="15">
      <c r="A637" s="26" t="s">
        <v>60</v>
      </c>
      <c r="B637" s="43">
        <v>0</v>
      </c>
      <c r="C637" s="43">
        <v>4.7090528835342402</v>
      </c>
      <c r="D637" s="43">
        <v>0</v>
      </c>
      <c r="E637" s="43">
        <v>228.5569930798174</v>
      </c>
      <c r="F637" s="43">
        <v>9026.3509651573568</v>
      </c>
      <c r="G637" s="43">
        <v>0</v>
      </c>
      <c r="H637" s="53">
        <v>0</v>
      </c>
      <c r="I637" s="41">
        <f t="shared" si="219"/>
        <v>9259.6170111207084</v>
      </c>
      <c r="J637" s="1"/>
      <c r="K637" s="54" t="s">
        <v>60</v>
      </c>
      <c r="L637" s="43">
        <v>0</v>
      </c>
      <c r="M637" s="43">
        <v>4.7090528835342402</v>
      </c>
      <c r="N637" s="43">
        <v>0</v>
      </c>
      <c r="O637" s="43">
        <v>228.5569930798174</v>
      </c>
      <c r="P637" s="43">
        <v>9026.3509651573568</v>
      </c>
      <c r="Q637" s="43">
        <v>0</v>
      </c>
      <c r="R637" s="44">
        <v>0</v>
      </c>
      <c r="S637" s="45">
        <f t="shared" si="220"/>
        <v>9259.6170111207084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185.74376329119133</v>
      </c>
      <c r="F638" s="46">
        <v>0</v>
      </c>
      <c r="G638" s="46">
        <v>0</v>
      </c>
      <c r="H638" s="47">
        <v>0</v>
      </c>
      <c r="I638" s="48">
        <f t="shared" si="219"/>
        <v>185.74376329119133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185.74376329119133</v>
      </c>
      <c r="P638" s="50">
        <v>0</v>
      </c>
      <c r="Q638" s="50">
        <v>0</v>
      </c>
      <c r="R638" s="51">
        <v>0</v>
      </c>
      <c r="S638" s="52">
        <f t="shared" si="220"/>
        <v>185.74376329119133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142.11055264986155</v>
      </c>
      <c r="C640" s="46">
        <v>0</v>
      </c>
      <c r="D640" s="46">
        <v>0.68799012673100235</v>
      </c>
      <c r="E640" s="46">
        <v>4.1862226264006486</v>
      </c>
      <c r="F640" s="46">
        <v>0</v>
      </c>
      <c r="G640" s="46">
        <v>0</v>
      </c>
      <c r="H640" s="47">
        <v>0</v>
      </c>
      <c r="I640" s="48">
        <f t="shared" si="219"/>
        <v>146.98476540299319</v>
      </c>
      <c r="J640" s="1"/>
      <c r="K640" s="49" t="s">
        <v>17</v>
      </c>
      <c r="L640" s="50">
        <v>142.11055264986155</v>
      </c>
      <c r="M640" s="50">
        <v>0</v>
      </c>
      <c r="N640" s="50">
        <v>0.68799012673100235</v>
      </c>
      <c r="O640" s="50">
        <v>4.1862226264006486</v>
      </c>
      <c r="P640" s="50">
        <v>0</v>
      </c>
      <c r="Q640" s="50">
        <v>0</v>
      </c>
      <c r="R640" s="51">
        <v>0</v>
      </c>
      <c r="S640" s="52">
        <f t="shared" si="220"/>
        <v>146.98476540299319</v>
      </c>
    </row>
    <row r="641" spans="1:45" ht="15">
      <c r="A641" s="26" t="s">
        <v>19</v>
      </c>
      <c r="B641" s="43">
        <v>590.92997570269358</v>
      </c>
      <c r="C641" s="43">
        <v>0</v>
      </c>
      <c r="D641" s="43">
        <v>152.7295969094238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743.65957261211736</v>
      </c>
      <c r="J641" s="1"/>
      <c r="K641" s="54" t="s">
        <v>19</v>
      </c>
      <c r="L641" s="43">
        <v>590.92997570269358</v>
      </c>
      <c r="M641" s="43">
        <v>0</v>
      </c>
      <c r="N641" s="43">
        <v>152.7295969094238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743.65957261211736</v>
      </c>
    </row>
    <row r="642" spans="1:45" ht="15">
      <c r="A642" s="25" t="s">
        <v>27</v>
      </c>
      <c r="B642" s="46">
        <v>1255.1485497492981</v>
      </c>
      <c r="C642" s="46">
        <v>1.6308439661556084</v>
      </c>
      <c r="D642" s="46">
        <v>25.961870675134705</v>
      </c>
      <c r="E642" s="46">
        <v>2085.6638695062607</v>
      </c>
      <c r="F642" s="46">
        <v>0</v>
      </c>
      <c r="G642" s="46">
        <v>703.3280986547386</v>
      </c>
      <c r="H642" s="47">
        <v>9.8676870182164897</v>
      </c>
      <c r="I642" s="48">
        <f t="shared" si="219"/>
        <v>4081.6009195698048</v>
      </c>
      <c r="J642" s="1"/>
      <c r="K642" s="49" t="s">
        <v>27</v>
      </c>
      <c r="L642" s="50">
        <v>1255.1485497492981</v>
      </c>
      <c r="M642" s="50">
        <v>1.6308439661556084</v>
      </c>
      <c r="N642" s="50">
        <v>25.961870675134705</v>
      </c>
      <c r="O642" s="50">
        <v>2085.6638695062607</v>
      </c>
      <c r="P642" s="50">
        <v>0</v>
      </c>
      <c r="Q642" s="50">
        <v>703.3280986547386</v>
      </c>
      <c r="R642" s="51">
        <v>9.8676870182164897</v>
      </c>
      <c r="S642" s="52">
        <f t="shared" si="220"/>
        <v>4081.6009195698048</v>
      </c>
    </row>
    <row r="643" spans="1:45" ht="15">
      <c r="A643" s="26" t="s">
        <v>26</v>
      </c>
      <c r="B643" s="43">
        <v>315.01032587451527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315.01032587451527</v>
      </c>
      <c r="J643" s="1"/>
      <c r="K643" s="54" t="s">
        <v>26</v>
      </c>
      <c r="L643" s="43">
        <v>315.01032587451527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315.01032587451527</v>
      </c>
    </row>
    <row r="644" spans="1:45" ht="15">
      <c r="A644" s="25" t="s">
        <v>23</v>
      </c>
      <c r="B644" s="46">
        <v>2244.4892910396593</v>
      </c>
      <c r="C644" s="46">
        <v>101.66774715182601</v>
      </c>
      <c r="D644" s="46">
        <v>1278.0292535038468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3624.1862916953323</v>
      </c>
      <c r="J644" s="1"/>
      <c r="K644" s="49" t="s">
        <v>23</v>
      </c>
      <c r="L644" s="50">
        <v>2244.4892910396593</v>
      </c>
      <c r="M644" s="50">
        <v>101.66774715182601</v>
      </c>
      <c r="N644" s="50">
        <v>1278.0292535038468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3624.1862916953323</v>
      </c>
    </row>
    <row r="645" spans="1:45" ht="15">
      <c r="A645" s="26" t="s">
        <v>24</v>
      </c>
      <c r="B645" s="43">
        <v>1986.5762492680769</v>
      </c>
      <c r="C645" s="43">
        <v>0</v>
      </c>
      <c r="D645" s="43">
        <v>24.269950976469136</v>
      </c>
      <c r="E645" s="43">
        <v>18.518190363610959</v>
      </c>
      <c r="F645" s="43">
        <v>665.13534608222346</v>
      </c>
      <c r="G645" s="43">
        <v>0</v>
      </c>
      <c r="H645" s="53">
        <v>0</v>
      </c>
      <c r="I645" s="41">
        <f t="shared" si="219"/>
        <v>2694.4997366903804</v>
      </c>
      <c r="J645" s="1"/>
      <c r="K645" s="54" t="s">
        <v>24</v>
      </c>
      <c r="L645" s="43">
        <v>1986.5762492680769</v>
      </c>
      <c r="M645" s="43">
        <v>0</v>
      </c>
      <c r="N645" s="43">
        <v>24.269950976469136</v>
      </c>
      <c r="O645" s="43">
        <v>18.518190363610959</v>
      </c>
      <c r="P645" s="43">
        <v>665.13534608222346</v>
      </c>
      <c r="Q645" s="43">
        <v>0</v>
      </c>
      <c r="R645" s="44">
        <v>0</v>
      </c>
      <c r="S645" s="45">
        <f t="shared" si="220"/>
        <v>2694.4997366903804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98.470537950605419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98.470537950605419</v>
      </c>
      <c r="J647" s="1"/>
      <c r="K647" s="55" t="s">
        <v>66</v>
      </c>
      <c r="L647" s="43">
        <v>98.470537950605419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98.470537950605419</v>
      </c>
    </row>
    <row r="648" spans="1:45">
      <c r="A648" s="28" t="s">
        <v>25</v>
      </c>
      <c r="B648" s="56">
        <v>98.470537950605419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98.470537950605419</v>
      </c>
      <c r="J648" s="1"/>
      <c r="K648" s="59" t="s">
        <v>25</v>
      </c>
      <c r="L648" s="60">
        <v>98.470537950605419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98.470537950605419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7126.8415273118635</v>
      </c>
      <c r="C652" s="75">
        <f t="shared" ref="C652:H652" si="221">SUM(C631:C647)</f>
        <v>110.75291740111514</v>
      </c>
      <c r="D652" s="75">
        <f t="shared" si="221"/>
        <v>1515.9511657324786</v>
      </c>
      <c r="E652" s="75">
        <f t="shared" si="221"/>
        <v>2522.669038867281</v>
      </c>
      <c r="F652" s="75">
        <f t="shared" si="221"/>
        <v>9691.4863112395797</v>
      </c>
      <c r="G652" s="75">
        <f t="shared" si="221"/>
        <v>703.3280986547386</v>
      </c>
      <c r="H652" s="76">
        <f t="shared" si="221"/>
        <v>9.8676870182164897</v>
      </c>
      <c r="I652" s="41">
        <f t="shared" si="219"/>
        <v>21680.896746225277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7126.8415273118635</v>
      </c>
      <c r="M652" s="75">
        <f t="shared" ref="M652:R652" si="222">SUM(M631:M647)</f>
        <v>110.75291740111514</v>
      </c>
      <c r="N652" s="75">
        <f t="shared" si="222"/>
        <v>1515.9511657324786</v>
      </c>
      <c r="O652" s="75">
        <f t="shared" si="222"/>
        <v>2522.669038867281</v>
      </c>
      <c r="P652" s="75">
        <f t="shared" si="222"/>
        <v>9691.4863112395797</v>
      </c>
      <c r="Q652" s="75">
        <f t="shared" si="222"/>
        <v>703.3280986547386</v>
      </c>
      <c r="R652" s="76">
        <f t="shared" si="222"/>
        <v>9.8676870182164897</v>
      </c>
      <c r="S652" s="78">
        <f t="shared" si="220"/>
        <v>21680.896746225277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0.32871525614145425</v>
      </c>
      <c r="C653" s="114">
        <f t="shared" ref="C653:I653" si="223">C652/$I652</f>
        <v>5.1083181059103392E-3</v>
      </c>
      <c r="D653" s="114">
        <f t="shared" si="223"/>
        <v>6.992105462595366E-2</v>
      </c>
      <c r="E653" s="114">
        <f t="shared" si="223"/>
        <v>0.11635446026034356</v>
      </c>
      <c r="F653" s="114">
        <f t="shared" si="223"/>
        <v>0.44700578692285425</v>
      </c>
      <c r="G653" s="114">
        <f t="shared" si="223"/>
        <v>3.2439991153834107E-2</v>
      </c>
      <c r="H653" s="115">
        <f t="shared" si="223"/>
        <v>4.5513278964969428E-4</v>
      </c>
      <c r="I653" s="116">
        <f t="shared" si="223"/>
        <v>1</v>
      </c>
      <c r="K653" s="81" t="s">
        <v>87</v>
      </c>
      <c r="L653" s="82">
        <f>L652/$S652</f>
        <v>0.32871525614145425</v>
      </c>
      <c r="M653" s="82">
        <f t="shared" ref="M653:S653" si="224">M652/$S652</f>
        <v>5.1083181059103392E-3</v>
      </c>
      <c r="N653" s="82">
        <f t="shared" si="224"/>
        <v>6.992105462595366E-2</v>
      </c>
      <c r="O653" s="82">
        <f t="shared" si="224"/>
        <v>0.11635446026034356</v>
      </c>
      <c r="P653" s="82">
        <f t="shared" si="224"/>
        <v>0.44700578692285425</v>
      </c>
      <c r="Q653" s="82">
        <f t="shared" si="224"/>
        <v>3.2439991153834107E-2</v>
      </c>
      <c r="R653" s="83">
        <f t="shared" si="224"/>
        <v>4.5513278964969428E-4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60" zoomScaleNormal="60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114</v>
      </c>
      <c r="B1" s="201"/>
      <c r="C1" s="201"/>
      <c r="D1" s="201"/>
      <c r="E1" s="201"/>
      <c r="F1" s="201"/>
      <c r="G1" s="201"/>
      <c r="H1" s="201"/>
      <c r="I1" s="202"/>
      <c r="K1" s="209" t="s">
        <v>115</v>
      </c>
      <c r="L1" s="210"/>
      <c r="M1" s="210"/>
      <c r="N1" s="210"/>
      <c r="O1" s="210"/>
      <c r="P1" s="210"/>
      <c r="Q1" s="210"/>
      <c r="R1" s="210"/>
      <c r="S1" s="211"/>
      <c r="U1" s="218" t="s">
        <v>116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968.4576356107699</v>
      </c>
      <c r="C7" s="39">
        <v>2901.009624767933</v>
      </c>
      <c r="D7" s="39">
        <v>4083.8277516333146</v>
      </c>
      <c r="E7" s="39">
        <v>0</v>
      </c>
      <c r="F7" s="39">
        <v>5.9274242524844842</v>
      </c>
      <c r="G7" s="39">
        <v>0</v>
      </c>
      <c r="H7" s="40">
        <v>0</v>
      </c>
      <c r="I7" s="41">
        <f>SUM(B7:H7)</f>
        <v>7959.222436264502</v>
      </c>
      <c r="J7" s="1"/>
      <c r="K7" s="42" t="s">
        <v>7</v>
      </c>
      <c r="L7" s="43">
        <v>968.4576356107699</v>
      </c>
      <c r="M7" s="43">
        <v>2901.009624767933</v>
      </c>
      <c r="N7" s="43">
        <v>4083.8277516333146</v>
      </c>
      <c r="O7" s="43">
        <v>0</v>
      </c>
      <c r="P7" s="43">
        <v>5.9274242524844842</v>
      </c>
      <c r="Q7" s="43">
        <v>0</v>
      </c>
      <c r="R7" s="44">
        <v>0</v>
      </c>
      <c r="S7" s="45">
        <f>SUM(L7:R7)</f>
        <v>7959.222436264502</v>
      </c>
      <c r="T7" s="1" t="str">
        <f t="shared" ref="T7:T16" si="0">IF(ABS(S7-I7)&gt;0.1,S7-I7,"")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811.31279498274171</v>
      </c>
      <c r="C8" s="46">
        <v>0</v>
      </c>
      <c r="D8" s="46">
        <v>1880.8482383871133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1">SUM(B8:H8)</f>
        <v>2692.161033369855</v>
      </c>
      <c r="J8" s="1"/>
      <c r="K8" s="49" t="s">
        <v>8</v>
      </c>
      <c r="L8" s="50">
        <v>811.31279498274171</v>
      </c>
      <c r="M8" s="50">
        <v>0</v>
      </c>
      <c r="N8" s="50">
        <v>1880.8482383871133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2">SUM(L8:R8)</f>
        <v>2692.161033369855</v>
      </c>
      <c r="T8" s="1" t="str">
        <f t="shared" si="0"/>
        <v/>
      </c>
      <c r="U8" s="1"/>
      <c r="X8"/>
      <c r="Y8"/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1616.0704115694373</v>
      </c>
      <c r="C9" s="43">
        <v>0</v>
      </c>
      <c r="D9" s="43">
        <v>7258.221690435641</v>
      </c>
      <c r="E9" s="43">
        <v>0</v>
      </c>
      <c r="F9" s="43">
        <v>0</v>
      </c>
      <c r="G9" s="43">
        <v>0</v>
      </c>
      <c r="H9" s="53">
        <v>0</v>
      </c>
      <c r="I9" s="41">
        <f t="shared" si="1"/>
        <v>8874.292102005078</v>
      </c>
      <c r="J9" s="1"/>
      <c r="K9" s="42" t="s">
        <v>10</v>
      </c>
      <c r="L9" s="43">
        <v>1616.0704115694373</v>
      </c>
      <c r="M9" s="43">
        <v>0</v>
      </c>
      <c r="N9" s="43">
        <v>7258.221690435641</v>
      </c>
      <c r="O9" s="43">
        <v>0</v>
      </c>
      <c r="P9" s="43">
        <v>0</v>
      </c>
      <c r="Q9" s="43">
        <v>0</v>
      </c>
      <c r="R9" s="44">
        <v>0</v>
      </c>
      <c r="S9" s="45">
        <f t="shared" si="2"/>
        <v>8874.292102005078</v>
      </c>
      <c r="T9" s="1" t="str">
        <f t="shared" si="0"/>
        <v/>
      </c>
      <c r="U9" s="1"/>
      <c r="X9"/>
      <c r="Y9"/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424.86530199999999</v>
      </c>
      <c r="D10" s="46">
        <v>1245.814238556658</v>
      </c>
      <c r="E10" s="46">
        <v>0</v>
      </c>
      <c r="F10" s="46">
        <v>0</v>
      </c>
      <c r="G10" s="46">
        <v>0</v>
      </c>
      <c r="H10" s="47">
        <v>0</v>
      </c>
      <c r="I10" s="48">
        <f t="shared" si="1"/>
        <v>1670.6795405566579</v>
      </c>
      <c r="J10" s="1"/>
      <c r="K10" s="49" t="s">
        <v>58</v>
      </c>
      <c r="L10" s="50">
        <v>0</v>
      </c>
      <c r="M10" s="50">
        <v>424.86530199999999</v>
      </c>
      <c r="N10" s="50">
        <v>1245.814238556658</v>
      </c>
      <c r="O10" s="50">
        <v>0</v>
      </c>
      <c r="P10" s="50">
        <v>0</v>
      </c>
      <c r="Q10" s="50">
        <v>0</v>
      </c>
      <c r="R10" s="51">
        <v>0</v>
      </c>
      <c r="S10" s="52">
        <f t="shared" si="2"/>
        <v>1670.6795405566579</v>
      </c>
      <c r="T10" s="1" t="str">
        <f t="shared" si="0"/>
        <v/>
      </c>
      <c r="U10" s="1"/>
      <c r="X10"/>
      <c r="Y10"/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8510.3212245836257</v>
      </c>
      <c r="C11" s="43">
        <v>2290.0435630293664</v>
      </c>
      <c r="D11" s="43">
        <v>3506.9399624683506</v>
      </c>
      <c r="E11" s="43">
        <v>84.64679612677952</v>
      </c>
      <c r="F11" s="43">
        <v>0</v>
      </c>
      <c r="G11" s="43">
        <v>0</v>
      </c>
      <c r="H11" s="53">
        <v>0</v>
      </c>
      <c r="I11" s="41">
        <f t="shared" si="1"/>
        <v>14391.951546208122</v>
      </c>
      <c r="J11" s="1"/>
      <c r="K11" s="42" t="s">
        <v>16</v>
      </c>
      <c r="L11" s="43">
        <v>8510.3212245836257</v>
      </c>
      <c r="M11" s="43">
        <v>2290.0435630293664</v>
      </c>
      <c r="N11" s="43">
        <v>3506.9399624683506</v>
      </c>
      <c r="O11" s="43">
        <v>84.64679612677952</v>
      </c>
      <c r="P11" s="43">
        <v>0</v>
      </c>
      <c r="Q11" s="43">
        <v>0</v>
      </c>
      <c r="R11" s="44">
        <v>0</v>
      </c>
      <c r="S11" s="45">
        <f t="shared" si="2"/>
        <v>14391.951546208122</v>
      </c>
      <c r="T11" s="1" t="str">
        <f t="shared" si="0"/>
        <v/>
      </c>
      <c r="U11" s="1"/>
      <c r="X11"/>
      <c r="Y11"/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62364.109975028783</v>
      </c>
      <c r="C12" s="46">
        <v>892.36997859956614</v>
      </c>
      <c r="D12" s="46">
        <v>6534.9849556666604</v>
      </c>
      <c r="E12" s="46">
        <v>14.825886137494734</v>
      </c>
      <c r="F12" s="46">
        <v>0</v>
      </c>
      <c r="G12" s="46">
        <v>0</v>
      </c>
      <c r="H12" s="47">
        <v>0</v>
      </c>
      <c r="I12" s="48">
        <f t="shared" si="1"/>
        <v>69806.290795432506</v>
      </c>
      <c r="J12" s="1"/>
      <c r="K12" s="49" t="s">
        <v>15</v>
      </c>
      <c r="L12" s="50">
        <v>62364.109975028783</v>
      </c>
      <c r="M12" s="50">
        <v>892.36997859956614</v>
      </c>
      <c r="N12" s="50">
        <v>6534.9849556666604</v>
      </c>
      <c r="O12" s="50">
        <v>14.825886137494734</v>
      </c>
      <c r="P12" s="50">
        <v>0</v>
      </c>
      <c r="Q12" s="50">
        <v>0</v>
      </c>
      <c r="R12" s="51">
        <v>0</v>
      </c>
      <c r="S12" s="52">
        <f t="shared" si="2"/>
        <v>69806.290795432506</v>
      </c>
      <c r="T12" s="1" t="str">
        <f t="shared" si="0"/>
        <v/>
      </c>
      <c r="U12" s="1"/>
      <c r="X12"/>
      <c r="Y12"/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4.8390212338864016</v>
      </c>
      <c r="D13" s="43">
        <v>53.679961993553441</v>
      </c>
      <c r="E13" s="43">
        <v>15773.180616293439</v>
      </c>
      <c r="F13" s="43">
        <v>231205.76145183155</v>
      </c>
      <c r="G13" s="43">
        <v>0</v>
      </c>
      <c r="H13" s="53">
        <v>0</v>
      </c>
      <c r="I13" s="41">
        <f t="shared" si="1"/>
        <v>247037.46105135244</v>
      </c>
      <c r="J13" s="1"/>
      <c r="K13" s="54" t="s">
        <v>60</v>
      </c>
      <c r="L13" s="43">
        <v>0</v>
      </c>
      <c r="M13" s="43">
        <v>4.8390212338864016</v>
      </c>
      <c r="N13" s="43">
        <v>53.679961993553441</v>
      </c>
      <c r="O13" s="43">
        <v>15773.180616293439</v>
      </c>
      <c r="P13" s="43">
        <v>231205.76145183152</v>
      </c>
      <c r="Q13" s="43">
        <v>0</v>
      </c>
      <c r="R13" s="44">
        <v>0</v>
      </c>
      <c r="S13" s="45">
        <f t="shared" si="2"/>
        <v>247037.46105135241</v>
      </c>
      <c r="T13" s="1" t="str">
        <f t="shared" si="0"/>
        <v/>
      </c>
      <c r="U13" s="1"/>
      <c r="X13"/>
      <c r="Y13"/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1.0467008858834201</v>
      </c>
      <c r="D14" s="46">
        <v>0.39443334630620769</v>
      </c>
      <c r="E14" s="46">
        <v>394.95391954395558</v>
      </c>
      <c r="F14" s="46">
        <v>79131.639719448649</v>
      </c>
      <c r="G14" s="46">
        <v>0</v>
      </c>
      <c r="H14" s="47">
        <v>0</v>
      </c>
      <c r="I14" s="48">
        <f t="shared" si="1"/>
        <v>79528.03477322479</v>
      </c>
      <c r="J14" s="1"/>
      <c r="K14" s="49" t="s">
        <v>12</v>
      </c>
      <c r="L14" s="50">
        <v>0</v>
      </c>
      <c r="M14" s="50">
        <v>1.0467008858834201</v>
      </c>
      <c r="N14" s="50">
        <v>0.39443334630620769</v>
      </c>
      <c r="O14" s="50">
        <v>394.95391954395558</v>
      </c>
      <c r="P14" s="50">
        <v>79131.639719448664</v>
      </c>
      <c r="Q14" s="50">
        <v>0</v>
      </c>
      <c r="R14" s="51">
        <v>0</v>
      </c>
      <c r="S14" s="52">
        <f t="shared" si="2"/>
        <v>79528.034773224805</v>
      </c>
      <c r="T14" s="1" t="str">
        <f t="shared" si="0"/>
        <v/>
      </c>
      <c r="U14" s="1"/>
      <c r="X14"/>
      <c r="Y14"/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1.913999999999997</v>
      </c>
      <c r="C15" s="43">
        <v>0</v>
      </c>
      <c r="D15" s="43">
        <v>9.265499999999987</v>
      </c>
      <c r="E15" s="43">
        <v>0.73949999999999894</v>
      </c>
      <c r="F15" s="43">
        <v>31404.612352299991</v>
      </c>
      <c r="G15" s="43">
        <v>0</v>
      </c>
      <c r="H15" s="53">
        <v>0</v>
      </c>
      <c r="I15" s="41">
        <f t="shared" si="1"/>
        <v>31416.531352299993</v>
      </c>
      <c r="J15" s="1"/>
      <c r="K15" s="54" t="s">
        <v>61</v>
      </c>
      <c r="L15" s="43">
        <v>1.913999999999997</v>
      </c>
      <c r="M15" s="43">
        <v>0</v>
      </c>
      <c r="N15" s="43">
        <v>9.265499999999987</v>
      </c>
      <c r="O15" s="43">
        <v>0.73949999999999894</v>
      </c>
      <c r="P15" s="43">
        <v>31404.612352299991</v>
      </c>
      <c r="Q15" s="43">
        <v>0</v>
      </c>
      <c r="R15" s="44">
        <v>0</v>
      </c>
      <c r="S15" s="45">
        <f t="shared" si="2"/>
        <v>31416.531352299993</v>
      </c>
      <c r="T15" s="1" t="str">
        <f t="shared" si="0"/>
        <v/>
      </c>
      <c r="U15" s="1"/>
      <c r="X15"/>
      <c r="Y15"/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4509.7852819738637</v>
      </c>
      <c r="C16" s="46">
        <v>65.258007372795802</v>
      </c>
      <c r="D16" s="46">
        <v>1103.7776669625641</v>
      </c>
      <c r="E16" s="46">
        <v>289.53235040287541</v>
      </c>
      <c r="F16" s="46">
        <v>999.47920154948838</v>
      </c>
      <c r="G16" s="46">
        <v>0</v>
      </c>
      <c r="H16" s="47">
        <v>0</v>
      </c>
      <c r="I16" s="48">
        <f t="shared" si="1"/>
        <v>6967.8325082615884</v>
      </c>
      <c r="J16" s="1"/>
      <c r="K16" s="49" t="s">
        <v>17</v>
      </c>
      <c r="L16" s="50">
        <v>4509.7852819738637</v>
      </c>
      <c r="M16" s="50">
        <v>65.258007372795802</v>
      </c>
      <c r="N16" s="50">
        <v>1103.7776669625641</v>
      </c>
      <c r="O16" s="50">
        <v>289.53235040287541</v>
      </c>
      <c r="P16" s="50">
        <v>999.47920154948906</v>
      </c>
      <c r="Q16" s="50">
        <v>0</v>
      </c>
      <c r="R16" s="51">
        <v>0</v>
      </c>
      <c r="S16" s="52">
        <f t="shared" si="2"/>
        <v>6967.8325082615884</v>
      </c>
      <c r="T16" s="1" t="str">
        <f t="shared" si="0"/>
        <v/>
      </c>
      <c r="U16" s="1"/>
      <c r="X16"/>
      <c r="Y16"/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80724.419560550639</v>
      </c>
      <c r="C17" s="43">
        <v>46963.74064912241</v>
      </c>
      <c r="D17" s="43">
        <v>51658.508832663269</v>
      </c>
      <c r="E17" s="43">
        <v>407.95765542565664</v>
      </c>
      <c r="F17" s="43">
        <v>8526.4887152347728</v>
      </c>
      <c r="G17" s="43">
        <v>0</v>
      </c>
      <c r="H17" s="53">
        <v>0</v>
      </c>
      <c r="I17" s="41">
        <f t="shared" si="1"/>
        <v>188281.11541299673</v>
      </c>
      <c r="J17" s="1"/>
      <c r="K17" s="54" t="s">
        <v>19</v>
      </c>
      <c r="L17" s="43">
        <v>80724.419560550639</v>
      </c>
      <c r="M17" s="43">
        <v>46963.74064912241</v>
      </c>
      <c r="N17" s="43">
        <v>51658.508832663269</v>
      </c>
      <c r="O17" s="43">
        <v>407.95765542565664</v>
      </c>
      <c r="P17" s="43">
        <v>8526.4887152347837</v>
      </c>
      <c r="Q17" s="43">
        <v>0</v>
      </c>
      <c r="R17" s="44">
        <v>0</v>
      </c>
      <c r="S17" s="45">
        <f t="shared" si="2"/>
        <v>188281.11541299676</v>
      </c>
      <c r="T17" s="1" t="str">
        <f>IF(ABS(S17-I17)&gt;0.1,S17-I17,"")</f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29538.409318649305</v>
      </c>
      <c r="C18" s="46">
        <v>370.17051958270758</v>
      </c>
      <c r="D18" s="46">
        <v>48893.327949737017</v>
      </c>
      <c r="E18" s="46">
        <v>89408.809847061537</v>
      </c>
      <c r="F18" s="46">
        <v>12471.171078623131</v>
      </c>
      <c r="G18" s="46">
        <v>32935.627142463141</v>
      </c>
      <c r="H18" s="47">
        <v>278.85137428315704</v>
      </c>
      <c r="I18" s="48">
        <f t="shared" si="1"/>
        <v>213896.36723040001</v>
      </c>
      <c r="J18" s="1"/>
      <c r="K18" s="49" t="s">
        <v>27</v>
      </c>
      <c r="L18" s="50">
        <v>29538.409318649305</v>
      </c>
      <c r="M18" s="50">
        <v>370.17051958270758</v>
      </c>
      <c r="N18" s="50">
        <v>48893.327949737017</v>
      </c>
      <c r="O18" s="50">
        <v>89408.809847061537</v>
      </c>
      <c r="P18" s="50">
        <v>12471.17107862314</v>
      </c>
      <c r="Q18" s="50">
        <v>32935.627142463141</v>
      </c>
      <c r="R18" s="51">
        <v>278.85137428315704</v>
      </c>
      <c r="S18" s="52">
        <f t="shared" si="2"/>
        <v>213896.36723040001</v>
      </c>
      <c r="T18" s="1" t="str">
        <f t="shared" ref="T18:T27" si="3">IF(ABS(S18-I18)&gt;0.1,S18-I18,"")</f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50048.876907624042</v>
      </c>
      <c r="C19" s="43">
        <v>168.72748456143461</v>
      </c>
      <c r="D19" s="43">
        <v>6060.8084174962678</v>
      </c>
      <c r="E19" s="43">
        <v>0</v>
      </c>
      <c r="F19" s="43">
        <v>0</v>
      </c>
      <c r="G19" s="43">
        <v>0</v>
      </c>
      <c r="H19" s="53">
        <v>0</v>
      </c>
      <c r="I19" s="41">
        <f t="shared" si="1"/>
        <v>56278.412809681744</v>
      </c>
      <c r="J19" s="1"/>
      <c r="K19" s="54" t="s">
        <v>26</v>
      </c>
      <c r="L19" s="43">
        <v>50048.876907624042</v>
      </c>
      <c r="M19" s="43">
        <v>168.72748456143461</v>
      </c>
      <c r="N19" s="43">
        <v>6060.8084174962678</v>
      </c>
      <c r="O19" s="43">
        <v>0</v>
      </c>
      <c r="P19" s="43">
        <v>2.6574298317427747E-12</v>
      </c>
      <c r="Q19" s="43">
        <v>0</v>
      </c>
      <c r="R19" s="44">
        <v>0</v>
      </c>
      <c r="S19" s="45">
        <f t="shared" si="2"/>
        <v>56278.412809681744</v>
      </c>
      <c r="T19" s="1" t="str">
        <f t="shared" si="3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53488.951174482478</v>
      </c>
      <c r="C20" s="46">
        <v>222.19961128801856</v>
      </c>
      <c r="D20" s="46">
        <v>7072.3692861602203</v>
      </c>
      <c r="E20" s="46">
        <v>0</v>
      </c>
      <c r="F20" s="46">
        <v>0.31051292250000001</v>
      </c>
      <c r="G20" s="46">
        <v>0</v>
      </c>
      <c r="H20" s="47">
        <v>0</v>
      </c>
      <c r="I20" s="48">
        <f t="shared" si="1"/>
        <v>60783.830584853211</v>
      </c>
      <c r="J20" s="1"/>
      <c r="K20" s="49" t="s">
        <v>23</v>
      </c>
      <c r="L20" s="50">
        <v>53488.951174482478</v>
      </c>
      <c r="M20" s="50">
        <v>222.19961128801856</v>
      </c>
      <c r="N20" s="50">
        <v>7072.3692861602203</v>
      </c>
      <c r="O20" s="50">
        <v>0</v>
      </c>
      <c r="P20" s="50">
        <v>0.31051292250216245</v>
      </c>
      <c r="Q20" s="50">
        <v>0</v>
      </c>
      <c r="R20" s="51">
        <v>0</v>
      </c>
      <c r="S20" s="52">
        <f t="shared" si="2"/>
        <v>60783.830584853211</v>
      </c>
      <c r="T20" s="1" t="str">
        <f t="shared" si="3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14095.342698462569</v>
      </c>
      <c r="C21" s="43">
        <v>37096.474922130685</v>
      </c>
      <c r="D21" s="43">
        <v>11811.957930678978</v>
      </c>
      <c r="E21" s="43">
        <v>17.061963669308771</v>
      </c>
      <c r="F21" s="43">
        <v>17253.200599445398</v>
      </c>
      <c r="G21" s="43">
        <v>0</v>
      </c>
      <c r="H21" s="53">
        <v>0</v>
      </c>
      <c r="I21" s="41">
        <f t="shared" si="1"/>
        <v>80274.038114386945</v>
      </c>
      <c r="J21" s="1"/>
      <c r="K21" s="54" t="s">
        <v>24</v>
      </c>
      <c r="L21" s="43">
        <v>14095.342698462569</v>
      </c>
      <c r="M21" s="43">
        <v>37096.474922130685</v>
      </c>
      <c r="N21" s="43">
        <v>11811.957930678978</v>
      </c>
      <c r="O21" s="43">
        <v>17.061963669308771</v>
      </c>
      <c r="P21" s="43">
        <v>17253.20059944539</v>
      </c>
      <c r="Q21" s="43">
        <v>0</v>
      </c>
      <c r="R21" s="44">
        <v>0</v>
      </c>
      <c r="S21" s="45">
        <f t="shared" si="2"/>
        <v>80274.038114386931</v>
      </c>
      <c r="T21" s="1" t="str">
        <f t="shared" si="3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227.97703315298611</v>
      </c>
      <c r="C22" s="46">
        <v>2928.9331106188629</v>
      </c>
      <c r="D22" s="46">
        <v>5285.1075059662699</v>
      </c>
      <c r="E22" s="46">
        <v>0</v>
      </c>
      <c r="F22" s="46">
        <v>0</v>
      </c>
      <c r="G22" s="46">
        <v>0</v>
      </c>
      <c r="H22" s="47">
        <v>0</v>
      </c>
      <c r="I22" s="48">
        <f t="shared" si="1"/>
        <v>8442.0176497381181</v>
      </c>
      <c r="J22" s="1"/>
      <c r="K22" s="49" t="s">
        <v>22</v>
      </c>
      <c r="L22" s="50">
        <v>227.97703315298611</v>
      </c>
      <c r="M22" s="50">
        <v>2928.9331106188629</v>
      </c>
      <c r="N22" s="50">
        <v>5285.1075059662699</v>
      </c>
      <c r="O22" s="50">
        <v>0</v>
      </c>
      <c r="P22" s="50">
        <v>0</v>
      </c>
      <c r="Q22" s="50">
        <v>0</v>
      </c>
      <c r="R22" s="51">
        <v>0</v>
      </c>
      <c r="S22" s="52">
        <f t="shared" si="2"/>
        <v>8442.0176497381181</v>
      </c>
      <c r="T22" s="1" t="str">
        <f t="shared" si="3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6873.1947537185288</v>
      </c>
      <c r="C23" s="43">
        <v>10.917084374430781</v>
      </c>
      <c r="D23" s="43">
        <v>8008.180924676808</v>
      </c>
      <c r="E23" s="43">
        <v>0</v>
      </c>
      <c r="F23" s="43">
        <v>0</v>
      </c>
      <c r="G23" s="43">
        <v>0</v>
      </c>
      <c r="H23" s="53">
        <v>0</v>
      </c>
      <c r="I23" s="41">
        <f t="shared" si="1"/>
        <v>14892.292762769768</v>
      </c>
      <c r="J23" s="1"/>
      <c r="K23" s="55" t="s">
        <v>66</v>
      </c>
      <c r="L23" s="43">
        <v>6873.1947537185288</v>
      </c>
      <c r="M23" s="43">
        <v>10.917084374430781</v>
      </c>
      <c r="N23" s="43">
        <v>8008.180924676808</v>
      </c>
      <c r="O23" s="43">
        <v>0</v>
      </c>
      <c r="P23" s="43">
        <v>0</v>
      </c>
      <c r="Q23" s="43">
        <v>0</v>
      </c>
      <c r="R23" s="44">
        <v>0</v>
      </c>
      <c r="S23" s="45">
        <f t="shared" si="2"/>
        <v>14892.292762769768</v>
      </c>
      <c r="T23" s="1" t="str">
        <f t="shared" si="3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6868.7947537185291</v>
      </c>
      <c r="C24" s="56">
        <v>0</v>
      </c>
      <c r="D24" s="56">
        <v>3240.3991187878842</v>
      </c>
      <c r="E24" s="56">
        <v>0</v>
      </c>
      <c r="F24" s="56">
        <v>0</v>
      </c>
      <c r="G24" s="56">
        <v>0</v>
      </c>
      <c r="H24" s="57">
        <v>0</v>
      </c>
      <c r="I24" s="58">
        <f t="shared" si="1"/>
        <v>10109.193872506414</v>
      </c>
      <c r="J24" s="1"/>
      <c r="K24" s="59" t="s">
        <v>25</v>
      </c>
      <c r="L24" s="60">
        <v>6868.7947537185291</v>
      </c>
      <c r="M24" s="60">
        <v>0</v>
      </c>
      <c r="N24" s="60">
        <v>3240.3991187878842</v>
      </c>
      <c r="O24" s="60">
        <v>0</v>
      </c>
      <c r="P24" s="60">
        <v>0</v>
      </c>
      <c r="Q24" s="60">
        <v>0</v>
      </c>
      <c r="R24" s="61">
        <v>0</v>
      </c>
      <c r="S24" s="62">
        <f t="shared" si="2"/>
        <v>10109.193872506414</v>
      </c>
      <c r="T24" s="1" t="str">
        <f t="shared" si="3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3.2305193716070044</v>
      </c>
      <c r="D25" s="63">
        <v>1410.8539382176093</v>
      </c>
      <c r="E25" s="63">
        <v>0</v>
      </c>
      <c r="F25" s="63">
        <v>0</v>
      </c>
      <c r="G25" s="63">
        <v>0</v>
      </c>
      <c r="H25" s="64">
        <v>0</v>
      </c>
      <c r="I25" s="65">
        <f t="shared" si="1"/>
        <v>1414.0844575892163</v>
      </c>
      <c r="J25" s="1"/>
      <c r="K25" s="66" t="s">
        <v>20</v>
      </c>
      <c r="L25" s="63">
        <v>0</v>
      </c>
      <c r="M25" s="63">
        <v>3.2305193716070044</v>
      </c>
      <c r="N25" s="63">
        <v>1410.8539382176093</v>
      </c>
      <c r="O25" s="63">
        <v>0</v>
      </c>
      <c r="P25" s="63">
        <v>0</v>
      </c>
      <c r="Q25" s="63">
        <v>0</v>
      </c>
      <c r="R25" s="67">
        <v>0</v>
      </c>
      <c r="S25" s="68">
        <f t="shared" si="2"/>
        <v>1414.0844575892163</v>
      </c>
      <c r="T25" s="1" t="str">
        <f t="shared" si="3"/>
        <v/>
      </c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7.6865650028237766</v>
      </c>
      <c r="D26" s="56">
        <v>3356.9278676713143</v>
      </c>
      <c r="E26" s="56">
        <v>0</v>
      </c>
      <c r="F26" s="56">
        <v>0</v>
      </c>
      <c r="G26" s="56">
        <v>0</v>
      </c>
      <c r="H26" s="57">
        <v>0</v>
      </c>
      <c r="I26" s="58">
        <f t="shared" si="1"/>
        <v>3364.6144326741382</v>
      </c>
      <c r="J26" s="1"/>
      <c r="K26" s="59" t="s">
        <v>21</v>
      </c>
      <c r="L26" s="60">
        <v>0</v>
      </c>
      <c r="M26" s="60">
        <v>7.6865650028237766</v>
      </c>
      <c r="N26" s="60">
        <v>3356.9278676713143</v>
      </c>
      <c r="O26" s="60">
        <v>0</v>
      </c>
      <c r="P26" s="60">
        <v>0</v>
      </c>
      <c r="Q26" s="60">
        <v>0</v>
      </c>
      <c r="R26" s="61">
        <v>0</v>
      </c>
      <c r="S26" s="62">
        <f t="shared" si="2"/>
        <v>3364.6144326741382</v>
      </c>
      <c r="T26" s="1" t="str">
        <f t="shared" si="3"/>
        <v/>
      </c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4.4000000000000004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1"/>
        <v>4.4000000000000004</v>
      </c>
      <c r="J27" s="1"/>
      <c r="K27" s="72" t="s">
        <v>69</v>
      </c>
      <c r="L27" s="69">
        <v>4.4000000000000004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2"/>
        <v>4.4000000000000004</v>
      </c>
      <c r="T27" s="1" t="str">
        <f t="shared" si="3"/>
        <v/>
      </c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313779.14277038979</v>
      </c>
      <c r="C28" s="75">
        <f t="shared" ref="C28:H28" si="4">SUM(C7:C23)</f>
        <v>94340.595579567991</v>
      </c>
      <c r="D28" s="75">
        <f t="shared" si="4"/>
        <v>164468.01524682896</v>
      </c>
      <c r="E28" s="75">
        <f t="shared" si="4"/>
        <v>106391.70853466105</v>
      </c>
      <c r="F28" s="75">
        <f t="shared" si="4"/>
        <v>380998.59105560795</v>
      </c>
      <c r="G28" s="75">
        <f t="shared" si="4"/>
        <v>32935.627142463141</v>
      </c>
      <c r="H28" s="76">
        <f t="shared" si="4"/>
        <v>278.85137428315704</v>
      </c>
      <c r="I28" s="41">
        <f t="shared" si="1"/>
        <v>1093192.5317038021</v>
      </c>
      <c r="J28" s="182">
        <v>0</v>
      </c>
      <c r="K28" s="77" t="s">
        <v>28</v>
      </c>
      <c r="L28" s="75">
        <f>SUM(L7:L23)</f>
        <v>313779.14277038979</v>
      </c>
      <c r="M28" s="75">
        <f t="shared" ref="M28:R28" si="5">SUM(M7:M23)</f>
        <v>94340.595579567991</v>
      </c>
      <c r="N28" s="75">
        <f t="shared" si="5"/>
        <v>164468.01524682896</v>
      </c>
      <c r="O28" s="75">
        <f t="shared" si="5"/>
        <v>106391.70853466105</v>
      </c>
      <c r="P28" s="75">
        <f t="shared" si="5"/>
        <v>380998.59105560801</v>
      </c>
      <c r="Q28" s="75">
        <f t="shared" si="5"/>
        <v>32935.627142463141</v>
      </c>
      <c r="R28" s="76">
        <f t="shared" si="5"/>
        <v>278.85137428315704</v>
      </c>
      <c r="S28" s="78">
        <f t="shared" si="2"/>
        <v>1093192.5317038023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0.28703008268941188</v>
      </c>
      <c r="C29" s="79">
        <f t="shared" ref="C29:I29" si="6">C28/$I28</f>
        <v>8.6298243761812818E-2</v>
      </c>
      <c r="D29" s="79">
        <f t="shared" si="6"/>
        <v>0.15044743764439764</v>
      </c>
      <c r="E29" s="79">
        <f t="shared" si="6"/>
        <v>9.7322022836035652E-2</v>
      </c>
      <c r="F29" s="79">
        <f t="shared" si="6"/>
        <v>0.34851920407999881</v>
      </c>
      <c r="G29" s="79">
        <f t="shared" si="6"/>
        <v>3.0127929149983409E-2</v>
      </c>
      <c r="H29" s="79">
        <f t="shared" si="6"/>
        <v>2.5507983835980976E-4</v>
      </c>
      <c r="I29" s="80">
        <f t="shared" si="6"/>
        <v>1</v>
      </c>
      <c r="K29" s="81" t="s">
        <v>87</v>
      </c>
      <c r="L29" s="82">
        <f>L28/$S28</f>
        <v>0.28703008268941177</v>
      </c>
      <c r="M29" s="82">
        <f t="shared" ref="M29:S29" si="7">M28/$S28</f>
        <v>8.629824376181279E-2</v>
      </c>
      <c r="N29" s="82">
        <f t="shared" si="7"/>
        <v>0.15044743764439761</v>
      </c>
      <c r="O29" s="82">
        <f t="shared" si="7"/>
        <v>9.7322022836035638E-2</v>
      </c>
      <c r="P29" s="82">
        <f t="shared" si="7"/>
        <v>0.34851920407999876</v>
      </c>
      <c r="Q29" s="82">
        <f t="shared" si="7"/>
        <v>3.0127929149983405E-2</v>
      </c>
      <c r="R29" s="83">
        <f t="shared" si="7"/>
        <v>2.550798383598097E-4</v>
      </c>
      <c r="S29" s="84">
        <f t="shared" si="7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20.11142508043903</v>
      </c>
      <c r="C33" s="39">
        <v>2901.009624767933</v>
      </c>
      <c r="D33" s="39">
        <v>4004.2708027297695</v>
      </c>
      <c r="E33" s="39">
        <v>0</v>
      </c>
      <c r="F33" s="235"/>
      <c r="G33" s="39">
        <v>0</v>
      </c>
      <c r="H33" s="40">
        <v>0</v>
      </c>
      <c r="I33" s="41">
        <f>SUM(B33:H33)</f>
        <v>6925.391852578141</v>
      </c>
      <c r="J33" s="1"/>
      <c r="K33" s="88" t="s">
        <v>7</v>
      </c>
      <c r="L33" s="39">
        <v>20.11142508043903</v>
      </c>
      <c r="M33" s="39">
        <v>2901.009624767933</v>
      </c>
      <c r="N33" s="39">
        <v>4004.2708027297695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6925.391852578141</v>
      </c>
      <c r="T33" s="1"/>
      <c r="U33" s="91" t="s">
        <v>7</v>
      </c>
      <c r="V33" s="92">
        <v>20.11142508043903</v>
      </c>
      <c r="W33" s="92">
        <v>0</v>
      </c>
      <c r="X33" s="92">
        <v>0</v>
      </c>
      <c r="Y33" s="92">
        <v>2901.009624767933</v>
      </c>
      <c r="Z33" s="92">
        <v>4004.2708027297695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6925.391852578141</v>
      </c>
      <c r="AJ33" s="136" t="str">
        <f>IF(ABS(S33-AI33)&gt;0.001,S33-AI33,"")</f>
        <v/>
      </c>
    </row>
    <row r="34" spans="1:36" ht="15">
      <c r="A34" s="25" t="s">
        <v>8</v>
      </c>
      <c r="B34" s="46">
        <v>0</v>
      </c>
      <c r="C34" s="46">
        <v>0</v>
      </c>
      <c r="D34" s="46">
        <v>1808.4526237854807</v>
      </c>
      <c r="E34" s="46">
        <v>0</v>
      </c>
      <c r="F34" s="236"/>
      <c r="G34" s="46">
        <v>0</v>
      </c>
      <c r="H34" s="47">
        <v>0</v>
      </c>
      <c r="I34" s="48">
        <f t="shared" ref="I34:I54" si="8">SUM(B34:H34)</f>
        <v>1808.4526237854807</v>
      </c>
      <c r="J34" s="1"/>
      <c r="K34" s="49" t="s">
        <v>8</v>
      </c>
      <c r="L34" s="50">
        <v>0</v>
      </c>
      <c r="M34" s="50">
        <v>0</v>
      </c>
      <c r="N34" s="50">
        <v>1808.4526237854807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9">SUM(L34:R34)</f>
        <v>1808.4526237854807</v>
      </c>
      <c r="T34" s="1"/>
      <c r="U34" s="96" t="s">
        <v>8</v>
      </c>
      <c r="V34" s="97">
        <v>0</v>
      </c>
      <c r="W34" s="97">
        <v>0</v>
      </c>
      <c r="X34" s="97">
        <v>0</v>
      </c>
      <c r="Y34" s="97">
        <v>0</v>
      </c>
      <c r="Z34" s="97">
        <v>1808.4526237854807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10">SUM(V34:AC34)</f>
        <v>1808.4526237854807</v>
      </c>
      <c r="AJ34" t="str">
        <f t="shared" ref="AJ34:AJ54" si="11">IF(ABS(S34-AI34)&gt;0.001,S34-AI34,"")</f>
        <v/>
      </c>
    </row>
    <row r="35" spans="1:36" ht="15">
      <c r="A35" s="26" t="s">
        <v>10</v>
      </c>
      <c r="B35" s="43">
        <v>1.819429892391065E-2</v>
      </c>
      <c r="C35" s="43">
        <v>0</v>
      </c>
      <c r="D35" s="43">
        <v>7148.9327301173198</v>
      </c>
      <c r="E35" s="43">
        <v>0</v>
      </c>
      <c r="F35" s="236"/>
      <c r="G35" s="43">
        <v>0</v>
      </c>
      <c r="H35" s="53">
        <v>0</v>
      </c>
      <c r="I35" s="41">
        <f t="shared" si="8"/>
        <v>7148.9509244162437</v>
      </c>
      <c r="J35" s="1"/>
      <c r="K35" s="54" t="s">
        <v>10</v>
      </c>
      <c r="L35" s="43">
        <v>1.819429892391065E-2</v>
      </c>
      <c r="M35" s="43">
        <v>0</v>
      </c>
      <c r="N35" s="43">
        <v>7148.9327301173198</v>
      </c>
      <c r="O35" s="43">
        <v>0</v>
      </c>
      <c r="P35" s="43">
        <v>0</v>
      </c>
      <c r="Q35" s="43">
        <v>0</v>
      </c>
      <c r="R35" s="44">
        <v>0</v>
      </c>
      <c r="S35" s="45">
        <f t="shared" si="9"/>
        <v>7148.9509244162437</v>
      </c>
      <c r="T35" s="1"/>
      <c r="U35" s="100" t="s">
        <v>10</v>
      </c>
      <c r="V35" s="92">
        <v>1.819429892391065E-2</v>
      </c>
      <c r="W35" s="92">
        <v>0</v>
      </c>
      <c r="X35" s="92">
        <v>0</v>
      </c>
      <c r="Y35" s="92">
        <v>0</v>
      </c>
      <c r="Z35" s="92">
        <v>7148.9327301173198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10"/>
        <v>7148.9509244162437</v>
      </c>
      <c r="AJ35" t="str">
        <f t="shared" si="11"/>
        <v/>
      </c>
    </row>
    <row r="36" spans="1:36" ht="15">
      <c r="A36" s="25" t="s">
        <v>58</v>
      </c>
      <c r="B36" s="46">
        <v>0</v>
      </c>
      <c r="C36" s="46">
        <v>424.86530199999999</v>
      </c>
      <c r="D36" s="46">
        <v>1245.814238556658</v>
      </c>
      <c r="E36" s="46">
        <v>0</v>
      </c>
      <c r="F36" s="236"/>
      <c r="G36" s="46">
        <v>0</v>
      </c>
      <c r="H36" s="47">
        <v>0</v>
      </c>
      <c r="I36" s="48">
        <f t="shared" si="8"/>
        <v>1670.6795405566579</v>
      </c>
      <c r="J36" s="1"/>
      <c r="K36" s="49" t="s">
        <v>58</v>
      </c>
      <c r="L36" s="50">
        <v>0</v>
      </c>
      <c r="M36" s="50">
        <v>424.86530199999999</v>
      </c>
      <c r="N36" s="50">
        <v>1245.814238556658</v>
      </c>
      <c r="O36" s="50">
        <v>0</v>
      </c>
      <c r="P36" s="50">
        <v>0</v>
      </c>
      <c r="Q36" s="50">
        <v>0</v>
      </c>
      <c r="R36" s="51">
        <v>0</v>
      </c>
      <c r="S36" s="52">
        <f t="shared" si="9"/>
        <v>1670.6795405566579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424.86530199999999</v>
      </c>
      <c r="Z36" s="97">
        <v>1245.1342089504587</v>
      </c>
      <c r="AA36" s="97">
        <v>0</v>
      </c>
      <c r="AB36" s="97">
        <v>0</v>
      </c>
      <c r="AC36" s="98">
        <v>0.68002960619904917</v>
      </c>
      <c r="AD36" s="97">
        <v>0</v>
      </c>
      <c r="AE36" s="97">
        <v>0</v>
      </c>
      <c r="AF36" s="97">
        <v>0</v>
      </c>
      <c r="AG36" s="97">
        <v>0.68002960619904917</v>
      </c>
      <c r="AH36" s="97">
        <v>0</v>
      </c>
      <c r="AI36" s="99">
        <f t="shared" si="10"/>
        <v>1670.6795405566577</v>
      </c>
      <c r="AJ36" t="str">
        <f t="shared" si="11"/>
        <v/>
      </c>
    </row>
    <row r="37" spans="1:36" ht="15">
      <c r="A37" s="26" t="s">
        <v>16</v>
      </c>
      <c r="B37" s="43">
        <v>3702.5744242026235</v>
      </c>
      <c r="C37" s="43">
        <v>2110.9274379634767</v>
      </c>
      <c r="D37" s="43">
        <v>3059.3229728428259</v>
      </c>
      <c r="E37" s="43">
        <v>0</v>
      </c>
      <c r="F37" s="236"/>
      <c r="G37" s="43">
        <v>0</v>
      </c>
      <c r="H37" s="53">
        <v>0</v>
      </c>
      <c r="I37" s="41">
        <f t="shared" si="8"/>
        <v>8872.824835008927</v>
      </c>
      <c r="J37" s="1"/>
      <c r="K37" s="54" t="s">
        <v>16</v>
      </c>
      <c r="L37" s="43">
        <v>3702.5744242026235</v>
      </c>
      <c r="M37" s="43">
        <v>2110.9274379634767</v>
      </c>
      <c r="N37" s="43">
        <v>3059.3229728428259</v>
      </c>
      <c r="O37" s="43">
        <v>0</v>
      </c>
      <c r="P37" s="43">
        <v>0</v>
      </c>
      <c r="Q37" s="43">
        <v>0</v>
      </c>
      <c r="R37" s="44">
        <v>0</v>
      </c>
      <c r="S37" s="45">
        <f t="shared" si="9"/>
        <v>8872.824835008927</v>
      </c>
      <c r="T37" s="1"/>
      <c r="U37" s="100" t="s">
        <v>16</v>
      </c>
      <c r="V37" s="92">
        <v>3571.0218580282735</v>
      </c>
      <c r="W37" s="92">
        <v>0</v>
      </c>
      <c r="X37" s="92">
        <v>0</v>
      </c>
      <c r="Y37" s="92">
        <v>2110.9274379634767</v>
      </c>
      <c r="Z37" s="92">
        <v>1819.233259030013</v>
      </c>
      <c r="AA37" s="92">
        <v>0</v>
      </c>
      <c r="AB37" s="92">
        <v>0</v>
      </c>
      <c r="AC37" s="93">
        <v>1371.6422799871623</v>
      </c>
      <c r="AD37" s="94">
        <v>131.55256617434929</v>
      </c>
      <c r="AE37" s="94">
        <v>0</v>
      </c>
      <c r="AF37" s="94">
        <v>0</v>
      </c>
      <c r="AG37" s="94">
        <v>1240.0897138128132</v>
      </c>
      <c r="AH37" s="94">
        <v>0</v>
      </c>
      <c r="AI37" s="95">
        <f t="shared" si="10"/>
        <v>8872.8248350089252</v>
      </c>
      <c r="AJ37" t="str">
        <f t="shared" si="11"/>
        <v/>
      </c>
    </row>
    <row r="38" spans="1:36" ht="15">
      <c r="A38" s="25" t="s">
        <v>15</v>
      </c>
      <c r="B38" s="46">
        <v>1913.9998203536497</v>
      </c>
      <c r="C38" s="46">
        <v>633.91327355176986</v>
      </c>
      <c r="D38" s="46">
        <v>433.00871357497874</v>
      </c>
      <c r="E38" s="46">
        <v>14.825886137494734</v>
      </c>
      <c r="F38" s="236"/>
      <c r="G38" s="46">
        <v>0</v>
      </c>
      <c r="H38" s="47">
        <v>0</v>
      </c>
      <c r="I38" s="48">
        <f t="shared" si="8"/>
        <v>2995.7476936178928</v>
      </c>
      <c r="J38" s="1"/>
      <c r="K38" s="49" t="s">
        <v>15</v>
      </c>
      <c r="L38" s="50">
        <v>1913.9998203536497</v>
      </c>
      <c r="M38" s="50">
        <v>633.91327355176986</v>
      </c>
      <c r="N38" s="50">
        <v>433.00871357497874</v>
      </c>
      <c r="O38" s="50">
        <v>14.825886137494734</v>
      </c>
      <c r="P38" s="50">
        <v>0</v>
      </c>
      <c r="Q38" s="50">
        <v>0</v>
      </c>
      <c r="R38" s="51">
        <v>0</v>
      </c>
      <c r="S38" s="52">
        <f t="shared" si="9"/>
        <v>2995.7476936178928</v>
      </c>
      <c r="T38" s="1"/>
      <c r="U38" s="96" t="s">
        <v>59</v>
      </c>
      <c r="V38" s="97">
        <v>1885.3250714974724</v>
      </c>
      <c r="W38" s="97">
        <v>12.213632675001328</v>
      </c>
      <c r="X38" s="97">
        <v>0</v>
      </c>
      <c r="Y38" s="97">
        <v>633.91327355176986</v>
      </c>
      <c r="Z38" s="97">
        <v>354.44290460683862</v>
      </c>
      <c r="AA38" s="97">
        <v>4.9425943294228478</v>
      </c>
      <c r="AB38" s="97">
        <v>0</v>
      </c>
      <c r="AC38" s="98">
        <v>104.91021695738797</v>
      </c>
      <c r="AD38" s="97">
        <v>16.46111618117596</v>
      </c>
      <c r="AE38" s="97">
        <v>0</v>
      </c>
      <c r="AF38" s="97">
        <v>0</v>
      </c>
      <c r="AG38" s="97">
        <v>78.565808968140104</v>
      </c>
      <c r="AH38" s="97">
        <v>9.8832918080718866</v>
      </c>
      <c r="AI38" s="99">
        <f t="shared" si="10"/>
        <v>2995.7476936178928</v>
      </c>
      <c r="AJ38" t="str">
        <f t="shared" si="11"/>
        <v/>
      </c>
    </row>
    <row r="39" spans="1:36" ht="15">
      <c r="A39" s="26" t="s">
        <v>60</v>
      </c>
      <c r="B39" s="43">
        <v>0</v>
      </c>
      <c r="C39" s="43">
        <v>0</v>
      </c>
      <c r="D39" s="43">
        <v>51.376939050104149</v>
      </c>
      <c r="E39" s="43">
        <v>14463.990660649062</v>
      </c>
      <c r="F39" s="236"/>
      <c r="G39" s="43">
        <v>0</v>
      </c>
      <c r="H39" s="53">
        <v>0</v>
      </c>
      <c r="I39" s="41">
        <f t="shared" si="8"/>
        <v>14515.367599699166</v>
      </c>
      <c r="J39" s="1"/>
      <c r="K39" s="54" t="s">
        <v>60</v>
      </c>
      <c r="L39" s="43">
        <v>0</v>
      </c>
      <c r="M39" s="43">
        <v>0</v>
      </c>
      <c r="N39" s="43">
        <v>51.376939050104149</v>
      </c>
      <c r="O39" s="43">
        <v>14463.990660649062</v>
      </c>
      <c r="P39" s="43">
        <v>25826.940540620013</v>
      </c>
      <c r="Q39" s="43">
        <v>0</v>
      </c>
      <c r="R39" s="44">
        <v>0</v>
      </c>
      <c r="S39" s="45">
        <f t="shared" si="9"/>
        <v>40342.308140319175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14441.147007037242</v>
      </c>
      <c r="AB39" s="92">
        <v>25826.940540620013</v>
      </c>
      <c r="AC39" s="93">
        <v>74.220592661923718</v>
      </c>
      <c r="AD39" s="92">
        <v>0</v>
      </c>
      <c r="AE39" s="92">
        <v>22.843653611819573</v>
      </c>
      <c r="AF39" s="92">
        <v>0</v>
      </c>
      <c r="AG39" s="92">
        <v>51.376939050104149</v>
      </c>
      <c r="AH39" s="92">
        <v>0</v>
      </c>
      <c r="AI39" s="95">
        <f t="shared" si="10"/>
        <v>40342.308140319175</v>
      </c>
      <c r="AJ39" t="str">
        <f t="shared" si="11"/>
        <v/>
      </c>
    </row>
    <row r="40" spans="1:36" ht="15">
      <c r="A40" s="25" t="s">
        <v>12</v>
      </c>
      <c r="B40" s="46">
        <v>0</v>
      </c>
      <c r="C40" s="46">
        <v>1.0467008858834201</v>
      </c>
      <c r="D40" s="46">
        <v>0</v>
      </c>
      <c r="E40" s="46">
        <v>184.59641227755134</v>
      </c>
      <c r="F40" s="236"/>
      <c r="G40" s="46">
        <v>0</v>
      </c>
      <c r="H40" s="47">
        <v>0</v>
      </c>
      <c r="I40" s="48">
        <f t="shared" si="8"/>
        <v>185.64311316343475</v>
      </c>
      <c r="J40" s="1"/>
      <c r="K40" s="49" t="s">
        <v>12</v>
      </c>
      <c r="L40" s="50">
        <v>0</v>
      </c>
      <c r="M40" s="50">
        <v>1.0467008858834201</v>
      </c>
      <c r="N40" s="50">
        <v>0</v>
      </c>
      <c r="O40" s="50">
        <v>184.59641227755134</v>
      </c>
      <c r="P40" s="50">
        <v>1392.4637399519036</v>
      </c>
      <c r="Q40" s="50">
        <v>0</v>
      </c>
      <c r="R40" s="51">
        <v>0</v>
      </c>
      <c r="S40" s="52">
        <f t="shared" si="9"/>
        <v>1578.1068531153383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1.0467008858834201</v>
      </c>
      <c r="Z40" s="97">
        <v>0</v>
      </c>
      <c r="AA40" s="97">
        <v>184.59641227755134</v>
      </c>
      <c r="AB40" s="97">
        <v>1392.4637399519036</v>
      </c>
      <c r="AC40" s="98">
        <v>0</v>
      </c>
      <c r="AD40" s="97">
        <v>0</v>
      </c>
      <c r="AE40" s="97">
        <v>0</v>
      </c>
      <c r="AF40" s="97">
        <v>0</v>
      </c>
      <c r="AG40" s="97">
        <v>0</v>
      </c>
      <c r="AH40" s="97">
        <v>0</v>
      </c>
      <c r="AI40" s="99">
        <f t="shared" si="10"/>
        <v>1578.1068531153383</v>
      </c>
      <c r="AJ40" t="str">
        <f t="shared" si="11"/>
        <v/>
      </c>
    </row>
    <row r="41" spans="1:36" ht="15">
      <c r="A41" s="26" t="s">
        <v>61</v>
      </c>
      <c r="B41" s="43">
        <v>1.913999999999997</v>
      </c>
      <c r="C41" s="43">
        <v>0</v>
      </c>
      <c r="D41" s="43">
        <v>9.265499999999987</v>
      </c>
      <c r="E41" s="43">
        <v>0.73949999999999894</v>
      </c>
      <c r="F41" s="236"/>
      <c r="G41" s="43">
        <v>0</v>
      </c>
      <c r="H41" s="53">
        <v>0</v>
      </c>
      <c r="I41" s="41">
        <f t="shared" si="8"/>
        <v>11.918999999999983</v>
      </c>
      <c r="J41" s="1"/>
      <c r="K41" s="54" t="s">
        <v>61</v>
      </c>
      <c r="L41" s="43">
        <v>1.913999999999997</v>
      </c>
      <c r="M41" s="43">
        <v>0</v>
      </c>
      <c r="N41" s="43">
        <v>9.265499999999987</v>
      </c>
      <c r="O41" s="43">
        <v>0.73949999999999894</v>
      </c>
      <c r="P41" s="43">
        <v>0</v>
      </c>
      <c r="Q41" s="43">
        <v>0</v>
      </c>
      <c r="R41" s="44">
        <v>0</v>
      </c>
      <c r="S41" s="45">
        <f t="shared" si="9"/>
        <v>11.918999999999983</v>
      </c>
      <c r="T41" s="1"/>
      <c r="U41" s="100" t="s">
        <v>61</v>
      </c>
      <c r="V41" s="92">
        <v>0</v>
      </c>
      <c r="W41" s="92">
        <v>0</v>
      </c>
      <c r="X41" s="92">
        <v>0</v>
      </c>
      <c r="Y41" s="92">
        <v>0</v>
      </c>
      <c r="Z41" s="92">
        <v>9.265499999999987</v>
      </c>
      <c r="AA41" s="92">
        <v>0</v>
      </c>
      <c r="AB41" s="92">
        <v>0</v>
      </c>
      <c r="AC41" s="93">
        <v>2.6534999999999958</v>
      </c>
      <c r="AD41" s="92">
        <v>1.913999999999997</v>
      </c>
      <c r="AE41" s="92">
        <v>0</v>
      </c>
      <c r="AF41" s="92">
        <v>0</v>
      </c>
      <c r="AG41" s="92">
        <v>0</v>
      </c>
      <c r="AH41" s="92">
        <v>0.73949999999999894</v>
      </c>
      <c r="AI41" s="95">
        <f t="shared" si="10"/>
        <v>11.918999999999983</v>
      </c>
      <c r="AJ41" t="str">
        <f t="shared" si="11"/>
        <v/>
      </c>
    </row>
    <row r="42" spans="1:36" ht="15">
      <c r="A42" s="25" t="s">
        <v>17</v>
      </c>
      <c r="B42" s="46">
        <v>843.61718955496087</v>
      </c>
      <c r="C42" s="46">
        <v>56.083540345230844</v>
      </c>
      <c r="D42" s="46">
        <v>567.68589027745747</v>
      </c>
      <c r="E42" s="46">
        <v>254.15695498841856</v>
      </c>
      <c r="F42" s="236"/>
      <c r="G42" s="46">
        <v>0</v>
      </c>
      <c r="H42" s="47">
        <v>0</v>
      </c>
      <c r="I42" s="48">
        <f t="shared" si="8"/>
        <v>1721.5435751660677</v>
      </c>
      <c r="J42" s="1"/>
      <c r="K42" s="49" t="s">
        <v>17</v>
      </c>
      <c r="L42" s="50">
        <v>843.61718955496087</v>
      </c>
      <c r="M42" s="50">
        <v>56.083540345230844</v>
      </c>
      <c r="N42" s="50">
        <v>567.68589027745747</v>
      </c>
      <c r="O42" s="50">
        <v>254.15695498841856</v>
      </c>
      <c r="P42" s="50">
        <v>144.20567633186397</v>
      </c>
      <c r="Q42" s="50">
        <v>0</v>
      </c>
      <c r="R42" s="51">
        <v>0</v>
      </c>
      <c r="S42" s="52">
        <f t="shared" si="9"/>
        <v>1865.7492514979317</v>
      </c>
      <c r="T42" s="1"/>
      <c r="U42" s="96" t="s">
        <v>17</v>
      </c>
      <c r="V42" s="97">
        <v>800.24594906997777</v>
      </c>
      <c r="W42" s="97">
        <v>16.894098330910953</v>
      </c>
      <c r="X42" s="97">
        <v>0</v>
      </c>
      <c r="Y42" s="97">
        <v>56.083540345230844</v>
      </c>
      <c r="Z42" s="97">
        <v>475.86797307355494</v>
      </c>
      <c r="AA42" s="97">
        <v>100.75305088414399</v>
      </c>
      <c r="AB42" s="97">
        <v>144.20567633186397</v>
      </c>
      <c r="AC42" s="98">
        <v>271.69896346224908</v>
      </c>
      <c r="AD42" s="97">
        <v>26.477142154072006</v>
      </c>
      <c r="AE42" s="97">
        <v>0</v>
      </c>
      <c r="AF42" s="97">
        <v>0</v>
      </c>
      <c r="AG42" s="97">
        <v>91.81791720390251</v>
      </c>
      <c r="AH42" s="97">
        <v>153.4039041042746</v>
      </c>
      <c r="AI42" s="99">
        <f t="shared" si="10"/>
        <v>1865.7492514979317</v>
      </c>
      <c r="AJ42" t="str">
        <f t="shared" si="11"/>
        <v/>
      </c>
    </row>
    <row r="43" spans="1:36" ht="15">
      <c r="A43" s="26" t="s">
        <v>19</v>
      </c>
      <c r="B43" s="43">
        <v>12655.675054778909</v>
      </c>
      <c r="C43" s="43">
        <v>44429.610516935747</v>
      </c>
      <c r="D43" s="43">
        <v>43239.960252238168</v>
      </c>
      <c r="E43" s="43">
        <v>18.787860660592294</v>
      </c>
      <c r="F43" s="236"/>
      <c r="G43" s="43">
        <v>0</v>
      </c>
      <c r="H43" s="53">
        <v>0</v>
      </c>
      <c r="I43" s="41">
        <f t="shared" si="8"/>
        <v>100344.03368461343</v>
      </c>
      <c r="J43" s="1"/>
      <c r="K43" s="54" t="s">
        <v>19</v>
      </c>
      <c r="L43" s="43">
        <v>12655.675054778909</v>
      </c>
      <c r="M43" s="43">
        <v>44429.610516935747</v>
      </c>
      <c r="N43" s="43">
        <v>43239.960252238168</v>
      </c>
      <c r="O43" s="43">
        <v>18.787860660592294</v>
      </c>
      <c r="P43" s="43">
        <v>107.15345270448262</v>
      </c>
      <c r="Q43" s="43">
        <v>0</v>
      </c>
      <c r="R43" s="44">
        <v>0</v>
      </c>
      <c r="S43" s="45">
        <f t="shared" si="9"/>
        <v>100451.18713731792</v>
      </c>
      <c r="T43" s="1"/>
      <c r="U43" s="100" t="s">
        <v>89</v>
      </c>
      <c r="V43" s="92">
        <v>12050.959655939749</v>
      </c>
      <c r="W43" s="92">
        <v>0</v>
      </c>
      <c r="X43" s="92">
        <v>0</v>
      </c>
      <c r="Y43" s="92">
        <v>44429.610516935747</v>
      </c>
      <c r="Z43" s="92">
        <v>38170.676530403674</v>
      </c>
      <c r="AA43" s="92">
        <v>18.787860660592294</v>
      </c>
      <c r="AB43" s="92">
        <v>107.15345270448262</v>
      </c>
      <c r="AC43" s="93">
        <v>5673.9991206736449</v>
      </c>
      <c r="AD43" s="92">
        <v>604.71539883916205</v>
      </c>
      <c r="AE43" s="92">
        <v>0</v>
      </c>
      <c r="AF43" s="92">
        <v>0</v>
      </c>
      <c r="AG43" s="92">
        <v>5069.2837218344812</v>
      </c>
      <c r="AH43" s="92">
        <v>0</v>
      </c>
      <c r="AI43" s="95">
        <f t="shared" si="10"/>
        <v>100451.1871373179</v>
      </c>
      <c r="AJ43" t="str">
        <f t="shared" si="11"/>
        <v/>
      </c>
    </row>
    <row r="44" spans="1:36" ht="15">
      <c r="A44" s="25" t="s">
        <v>27</v>
      </c>
      <c r="B44" s="46">
        <v>10619.766731127769</v>
      </c>
      <c r="C44" s="46">
        <v>368.61225409534541</v>
      </c>
      <c r="D44" s="46">
        <v>11535.210456297071</v>
      </c>
      <c r="E44" s="46">
        <v>59656.096710307655</v>
      </c>
      <c r="F44" s="236"/>
      <c r="G44" s="46">
        <v>7148.3153085590084</v>
      </c>
      <c r="H44" s="47">
        <v>265.78540602152719</v>
      </c>
      <c r="I44" s="48">
        <f t="shared" si="8"/>
        <v>89593.786866408365</v>
      </c>
      <c r="J44" s="1"/>
      <c r="K44" s="49" t="s">
        <v>27</v>
      </c>
      <c r="L44" s="50">
        <v>10619.766731127769</v>
      </c>
      <c r="M44" s="50">
        <v>368.61225409534541</v>
      </c>
      <c r="N44" s="50">
        <v>11535.210456297071</v>
      </c>
      <c r="O44" s="50">
        <v>59656.096710307655</v>
      </c>
      <c r="P44" s="50">
        <v>868.92789228406366</v>
      </c>
      <c r="Q44" s="50">
        <v>7148.3153085590084</v>
      </c>
      <c r="R44" s="51">
        <v>265.78540602152719</v>
      </c>
      <c r="S44" s="52">
        <f t="shared" si="9"/>
        <v>90462.714758692426</v>
      </c>
      <c r="T44" s="1"/>
      <c r="U44" s="96" t="s">
        <v>27</v>
      </c>
      <c r="V44" s="97">
        <v>350.66477898479195</v>
      </c>
      <c r="W44" s="97">
        <v>6489.2680332429791</v>
      </c>
      <c r="X44" s="97">
        <v>7148.3153085590084</v>
      </c>
      <c r="Y44" s="97">
        <v>368.61225409534541</v>
      </c>
      <c r="Z44" s="97">
        <v>11225.177274998639</v>
      </c>
      <c r="AA44" s="97">
        <v>54612.857403613765</v>
      </c>
      <c r="AB44" s="97">
        <v>868.92789228406366</v>
      </c>
      <c r="AC44" s="98">
        <v>9398.8918129138365</v>
      </c>
      <c r="AD44" s="97">
        <v>3779.8339188999935</v>
      </c>
      <c r="AE44" s="97">
        <v>4959.3471375104455</v>
      </c>
      <c r="AF44" s="97">
        <v>265.78540602152719</v>
      </c>
      <c r="AG44" s="97">
        <v>310.03318129842989</v>
      </c>
      <c r="AH44" s="97">
        <v>83.892169183440103</v>
      </c>
      <c r="AI44" s="99">
        <f t="shared" si="10"/>
        <v>90462.714758692426</v>
      </c>
      <c r="AJ44" t="str">
        <f t="shared" si="11"/>
        <v/>
      </c>
    </row>
    <row r="45" spans="1:36" ht="15">
      <c r="A45" s="26" t="s">
        <v>26</v>
      </c>
      <c r="B45" s="43">
        <v>5901.7680035100784</v>
      </c>
      <c r="C45" s="43">
        <v>2.2711790649979826</v>
      </c>
      <c r="D45" s="43">
        <v>2580.7263235125361</v>
      </c>
      <c r="E45" s="43">
        <v>0</v>
      </c>
      <c r="F45" s="236"/>
      <c r="G45" s="43">
        <v>0</v>
      </c>
      <c r="H45" s="53">
        <v>0</v>
      </c>
      <c r="I45" s="41">
        <f t="shared" si="8"/>
        <v>8484.7655060876132</v>
      </c>
      <c r="J45" s="1"/>
      <c r="K45" s="54" t="s">
        <v>26</v>
      </c>
      <c r="L45" s="43">
        <v>5901.7680035100784</v>
      </c>
      <c r="M45" s="43">
        <v>2.2711790649979826</v>
      </c>
      <c r="N45" s="43">
        <v>2580.7263235125361</v>
      </c>
      <c r="O45" s="43">
        <v>0</v>
      </c>
      <c r="P45" s="43">
        <v>0</v>
      </c>
      <c r="Q45" s="43">
        <v>0</v>
      </c>
      <c r="R45" s="44">
        <v>0</v>
      </c>
      <c r="S45" s="45">
        <f t="shared" si="9"/>
        <v>8484.7655060876132</v>
      </c>
      <c r="T45" s="1"/>
      <c r="U45" s="100" t="s">
        <v>26</v>
      </c>
      <c r="V45" s="92">
        <v>4391.7103524483209</v>
      </c>
      <c r="W45" s="92">
        <v>0</v>
      </c>
      <c r="X45" s="92">
        <v>0</v>
      </c>
      <c r="Y45" s="92">
        <v>2.2711790649979826</v>
      </c>
      <c r="Z45" s="92">
        <v>47.535921577554703</v>
      </c>
      <c r="AA45" s="92">
        <v>0</v>
      </c>
      <c r="AB45" s="92">
        <v>0</v>
      </c>
      <c r="AC45" s="93">
        <v>4043.2480529967393</v>
      </c>
      <c r="AD45" s="92">
        <v>1510.0576510617584</v>
      </c>
      <c r="AE45" s="92">
        <v>0</v>
      </c>
      <c r="AF45" s="92">
        <v>0</v>
      </c>
      <c r="AG45" s="92">
        <v>2533.1904019349813</v>
      </c>
      <c r="AH45" s="92">
        <v>0</v>
      </c>
      <c r="AI45" s="95">
        <f t="shared" si="10"/>
        <v>8484.7655060876132</v>
      </c>
      <c r="AJ45" t="str">
        <f t="shared" si="11"/>
        <v/>
      </c>
    </row>
    <row r="46" spans="1:36" ht="15">
      <c r="A46" s="25" t="s">
        <v>23</v>
      </c>
      <c r="B46" s="46">
        <v>391.34929956660289</v>
      </c>
      <c r="C46" s="46">
        <v>123.32035352267542</v>
      </c>
      <c r="D46" s="46">
        <v>257.67350746833591</v>
      </c>
      <c r="E46" s="46">
        <v>0</v>
      </c>
      <c r="F46" s="236"/>
      <c r="G46" s="46">
        <v>0</v>
      </c>
      <c r="H46" s="47">
        <v>0</v>
      </c>
      <c r="I46" s="48">
        <f t="shared" si="8"/>
        <v>772.34316055761428</v>
      </c>
      <c r="J46" s="1"/>
      <c r="K46" s="49" t="s">
        <v>23</v>
      </c>
      <c r="L46" s="50">
        <v>391.34929956660289</v>
      </c>
      <c r="M46" s="50">
        <v>123.32035352267542</v>
      </c>
      <c r="N46" s="50">
        <v>257.67350746833591</v>
      </c>
      <c r="O46" s="50">
        <v>0</v>
      </c>
      <c r="P46" s="50">
        <v>0</v>
      </c>
      <c r="Q46" s="50">
        <v>0</v>
      </c>
      <c r="R46" s="51">
        <v>0</v>
      </c>
      <c r="S46" s="52">
        <f t="shared" si="9"/>
        <v>772.34316055761428</v>
      </c>
      <c r="T46" s="1"/>
      <c r="U46" s="96" t="s">
        <v>62</v>
      </c>
      <c r="V46" s="97">
        <v>381.40276287179739</v>
      </c>
      <c r="W46" s="97">
        <v>0</v>
      </c>
      <c r="X46" s="97">
        <v>0</v>
      </c>
      <c r="Y46" s="97">
        <v>123.32035352267542</v>
      </c>
      <c r="Z46" s="97">
        <v>257.67350746833591</v>
      </c>
      <c r="AA46" s="97">
        <v>0</v>
      </c>
      <c r="AB46" s="97">
        <v>0</v>
      </c>
      <c r="AC46" s="98">
        <v>9.9465366948055003</v>
      </c>
      <c r="AD46" s="97">
        <v>9.9465366948055003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10"/>
        <v>772.34316055761417</v>
      </c>
      <c r="AJ46" t="str">
        <f t="shared" si="11"/>
        <v/>
      </c>
    </row>
    <row r="47" spans="1:36" ht="15">
      <c r="A47" s="26" t="s">
        <v>24</v>
      </c>
      <c r="B47" s="43">
        <v>3021.0942971088266</v>
      </c>
      <c r="C47" s="43">
        <v>37096.474922130685</v>
      </c>
      <c r="D47" s="43">
        <v>9993.5885450439127</v>
      </c>
      <c r="E47" s="43">
        <v>0</v>
      </c>
      <c r="F47" s="236"/>
      <c r="G47" s="43">
        <v>0</v>
      </c>
      <c r="H47" s="53">
        <v>0</v>
      </c>
      <c r="I47" s="41">
        <f t="shared" si="8"/>
        <v>50111.157764283431</v>
      </c>
      <c r="J47" s="1"/>
      <c r="K47" s="54" t="s">
        <v>24</v>
      </c>
      <c r="L47" s="43">
        <v>3021.0942971088266</v>
      </c>
      <c r="M47" s="43">
        <v>37096.474922130685</v>
      </c>
      <c r="N47" s="43">
        <v>9993.5885450439127</v>
      </c>
      <c r="O47" s="43">
        <v>0</v>
      </c>
      <c r="P47" s="43">
        <v>1659.3027650249014</v>
      </c>
      <c r="Q47" s="43">
        <v>0</v>
      </c>
      <c r="R47" s="44">
        <v>0</v>
      </c>
      <c r="S47" s="45">
        <f t="shared" si="9"/>
        <v>51770.46052930833</v>
      </c>
      <c r="T47" s="1"/>
      <c r="U47" s="100" t="s">
        <v>24</v>
      </c>
      <c r="V47" s="92">
        <v>2986.2717993499559</v>
      </c>
      <c r="W47" s="92">
        <v>0</v>
      </c>
      <c r="X47" s="92">
        <v>0</v>
      </c>
      <c r="Y47" s="92">
        <v>37096.474922130685</v>
      </c>
      <c r="Z47" s="92">
        <v>7229.9838545434395</v>
      </c>
      <c r="AA47" s="92">
        <v>0</v>
      </c>
      <c r="AB47" s="92">
        <v>1659.3027650249014</v>
      </c>
      <c r="AC47" s="93">
        <v>2798.4271882593421</v>
      </c>
      <c r="AD47" s="92">
        <v>34.822497758870348</v>
      </c>
      <c r="AE47" s="92">
        <v>0</v>
      </c>
      <c r="AF47" s="92">
        <v>0</v>
      </c>
      <c r="AG47" s="92">
        <v>2763.6046905004714</v>
      </c>
      <c r="AH47" s="92">
        <v>0</v>
      </c>
      <c r="AI47" s="95">
        <f t="shared" si="10"/>
        <v>51770.460529308315</v>
      </c>
      <c r="AJ47" t="str">
        <f t="shared" si="11"/>
        <v/>
      </c>
    </row>
    <row r="48" spans="1:36" ht="15">
      <c r="A48" s="25" t="s">
        <v>22</v>
      </c>
      <c r="B48" s="46">
        <v>175.31440058387125</v>
      </c>
      <c r="C48" s="46">
        <v>2928.9331106188629</v>
      </c>
      <c r="D48" s="46">
        <v>5284.1344976040773</v>
      </c>
      <c r="E48" s="46">
        <v>0</v>
      </c>
      <c r="F48" s="236"/>
      <c r="G48" s="46">
        <v>0</v>
      </c>
      <c r="H48" s="47">
        <v>0</v>
      </c>
      <c r="I48" s="48">
        <f t="shared" si="8"/>
        <v>8388.3820088068114</v>
      </c>
      <c r="J48" s="1"/>
      <c r="K48" s="49" t="s">
        <v>22</v>
      </c>
      <c r="L48" s="50">
        <v>175.31440058387125</v>
      </c>
      <c r="M48" s="50">
        <v>2928.9331106188629</v>
      </c>
      <c r="N48" s="50">
        <v>5284.1344976040773</v>
      </c>
      <c r="O48" s="50">
        <v>0</v>
      </c>
      <c r="P48" s="50">
        <v>0</v>
      </c>
      <c r="Q48" s="50">
        <v>0</v>
      </c>
      <c r="R48" s="51">
        <v>0</v>
      </c>
      <c r="S48" s="52">
        <f t="shared" si="9"/>
        <v>8388.3820088068114</v>
      </c>
      <c r="T48" s="1"/>
      <c r="U48" s="96" t="s">
        <v>63</v>
      </c>
      <c r="V48" s="97">
        <v>175.31440058387125</v>
      </c>
      <c r="W48" s="97">
        <v>0</v>
      </c>
      <c r="X48" s="97">
        <v>0</v>
      </c>
      <c r="Y48" s="97">
        <v>2928.9331106188629</v>
      </c>
      <c r="Z48" s="97">
        <v>5284.1344976040773</v>
      </c>
      <c r="AA48" s="97">
        <v>0</v>
      </c>
      <c r="AB48" s="97">
        <v>0</v>
      </c>
      <c r="AC48" s="98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9">
        <f t="shared" si="10"/>
        <v>8388.3820088068114</v>
      </c>
      <c r="AJ48" t="str">
        <f t="shared" si="11"/>
        <v/>
      </c>
    </row>
    <row r="49" spans="1:36" ht="15">
      <c r="A49" s="27" t="s">
        <v>66</v>
      </c>
      <c r="B49" s="43">
        <v>57.142799999999994</v>
      </c>
      <c r="C49" s="43">
        <v>10.917084374430781</v>
      </c>
      <c r="D49" s="43">
        <v>4767.7818058889234</v>
      </c>
      <c r="E49" s="43">
        <v>0</v>
      </c>
      <c r="F49" s="236"/>
      <c r="G49" s="43">
        <v>0</v>
      </c>
      <c r="H49" s="53">
        <v>0</v>
      </c>
      <c r="I49" s="41">
        <f t="shared" si="8"/>
        <v>4835.8416902633544</v>
      </c>
      <c r="J49" s="1"/>
      <c r="K49" s="55" t="s">
        <v>66</v>
      </c>
      <c r="L49" s="43">
        <v>57.142799999999994</v>
      </c>
      <c r="M49" s="43">
        <v>10.917084374430781</v>
      </c>
      <c r="N49" s="43">
        <v>4767.7818058889234</v>
      </c>
      <c r="O49" s="43">
        <v>0</v>
      </c>
      <c r="P49" s="43">
        <v>0</v>
      </c>
      <c r="Q49" s="43">
        <v>0</v>
      </c>
      <c r="R49" s="44">
        <v>0</v>
      </c>
      <c r="S49" s="45">
        <f t="shared" si="9"/>
        <v>4835.8416902633544</v>
      </c>
      <c r="T49" s="1"/>
      <c r="U49" s="101" t="s">
        <v>64</v>
      </c>
      <c r="V49" s="92">
        <v>57.142799999999994</v>
      </c>
      <c r="W49" s="92">
        <v>0</v>
      </c>
      <c r="X49" s="92">
        <v>0</v>
      </c>
      <c r="Y49" s="92">
        <v>10.917084374430781</v>
      </c>
      <c r="Z49" s="92">
        <v>4767.7818058889234</v>
      </c>
      <c r="AA49" s="92">
        <v>0</v>
      </c>
      <c r="AB49" s="92">
        <v>0</v>
      </c>
      <c r="AC49" s="93">
        <v>0</v>
      </c>
      <c r="AD49" s="94">
        <v>0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10"/>
        <v>4835.8416902633544</v>
      </c>
      <c r="AJ49" t="str">
        <f t="shared" si="11"/>
        <v/>
      </c>
    </row>
    <row r="50" spans="1:36">
      <c r="A50" s="28" t="s">
        <v>25</v>
      </c>
      <c r="B50" s="56">
        <v>57.142799999999994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8"/>
        <v>57.142799999999994</v>
      </c>
      <c r="J50" s="1"/>
      <c r="K50" s="59" t="s">
        <v>25</v>
      </c>
      <c r="L50" s="60">
        <v>57.142799999999994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9"/>
        <v>57.142799999999994</v>
      </c>
      <c r="T50" s="1"/>
      <c r="U50" s="102" t="s">
        <v>68</v>
      </c>
      <c r="V50" s="103">
        <v>56.357999999999997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10"/>
        <v>56.357999999999997</v>
      </c>
      <c r="AJ50">
        <f>IF(ABS(S50-AI50)&gt;0.2,S50-AI50,"")</f>
        <v>0.78479999999999706</v>
      </c>
    </row>
    <row r="51" spans="1:36">
      <c r="A51" s="29" t="s">
        <v>20</v>
      </c>
      <c r="B51" s="63">
        <v>0</v>
      </c>
      <c r="C51" s="63">
        <v>3.2305193716070044</v>
      </c>
      <c r="D51" s="63">
        <v>1410.8539382176093</v>
      </c>
      <c r="E51" s="63">
        <v>0</v>
      </c>
      <c r="F51" s="236"/>
      <c r="G51" s="63">
        <v>0</v>
      </c>
      <c r="H51" s="64">
        <v>0</v>
      </c>
      <c r="I51" s="65">
        <f t="shared" si="8"/>
        <v>1414.0844575892163</v>
      </c>
      <c r="J51" s="1"/>
      <c r="K51" s="66" t="s">
        <v>20</v>
      </c>
      <c r="L51" s="63">
        <v>0</v>
      </c>
      <c r="M51" s="63">
        <v>3.2305193716070044</v>
      </c>
      <c r="N51" s="63">
        <v>1410.8539382176093</v>
      </c>
      <c r="O51" s="63">
        <v>0</v>
      </c>
      <c r="P51" s="63">
        <v>0</v>
      </c>
      <c r="Q51" s="63">
        <v>0</v>
      </c>
      <c r="R51" s="67">
        <v>0</v>
      </c>
      <c r="S51" s="68">
        <f t="shared" si="9"/>
        <v>1414.0844575892163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3.2305193716070044</v>
      </c>
      <c r="Z51" s="107">
        <v>1410.8539382176093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10"/>
        <v>1414.0844575892163</v>
      </c>
      <c r="AJ51" t="str">
        <f t="shared" si="11"/>
        <v/>
      </c>
    </row>
    <row r="52" spans="1:36">
      <c r="A52" s="28" t="s">
        <v>21</v>
      </c>
      <c r="B52" s="56">
        <v>0</v>
      </c>
      <c r="C52" s="56">
        <v>7.6865650028237766</v>
      </c>
      <c r="D52" s="56">
        <v>3356.9278676713143</v>
      </c>
      <c r="E52" s="56">
        <v>0</v>
      </c>
      <c r="F52" s="236"/>
      <c r="G52" s="56">
        <v>0</v>
      </c>
      <c r="H52" s="57">
        <v>0</v>
      </c>
      <c r="I52" s="58">
        <f t="shared" si="8"/>
        <v>3364.6144326741382</v>
      </c>
      <c r="J52" s="1"/>
      <c r="K52" s="59" t="s">
        <v>21</v>
      </c>
      <c r="L52" s="60">
        <v>0</v>
      </c>
      <c r="M52" s="60">
        <v>7.6865650028237766</v>
      </c>
      <c r="N52" s="60">
        <v>3356.9278676713143</v>
      </c>
      <c r="O52" s="60">
        <v>0</v>
      </c>
      <c r="P52" s="60">
        <v>0</v>
      </c>
      <c r="Q52" s="60">
        <v>0</v>
      </c>
      <c r="R52" s="61">
        <v>0</v>
      </c>
      <c r="S52" s="62">
        <f t="shared" si="9"/>
        <v>3364.6144326741382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7.6865650028237766</v>
      </c>
      <c r="Z52" s="103">
        <v>3356.9278676713143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10"/>
        <v>3364.6144326741382</v>
      </c>
      <c r="AJ52" t="str">
        <f t="shared" si="11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8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9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10"/>
        <v>0</v>
      </c>
      <c r="AJ53" t="str">
        <f t="shared" si="11"/>
        <v/>
      </c>
    </row>
    <row r="54" spans="1:36" ht="15">
      <c r="A54" s="31" t="s">
        <v>28</v>
      </c>
      <c r="B54" s="75">
        <f>SUM(B33:B49)</f>
        <v>39304.345640166655</v>
      </c>
      <c r="C54" s="75">
        <f t="shared" ref="C54:H54" si="12">SUM(C33:C49)</f>
        <v>91087.985300257045</v>
      </c>
      <c r="D54" s="75">
        <f t="shared" si="12"/>
        <v>95987.205798987619</v>
      </c>
      <c r="E54" s="75">
        <f t="shared" si="12"/>
        <v>74593.193985020771</v>
      </c>
      <c r="F54" s="75">
        <f t="shared" si="12"/>
        <v>0</v>
      </c>
      <c r="G54" s="75">
        <f t="shared" si="12"/>
        <v>7148.3153085590084</v>
      </c>
      <c r="H54" s="76">
        <f t="shared" si="12"/>
        <v>265.78540602152719</v>
      </c>
      <c r="I54" s="41">
        <f t="shared" si="8"/>
        <v>308386.8314390126</v>
      </c>
      <c r="J54" s="1" t="str">
        <f>+IF(ABS(SUM(I33:I49)-I54)&gt;0.0001,ABS(SUM(I33:I49)-I54),"")</f>
        <v/>
      </c>
      <c r="K54" s="77" t="s">
        <v>28</v>
      </c>
      <c r="L54" s="75">
        <f>SUM(L33:L49)</f>
        <v>39304.345640166655</v>
      </c>
      <c r="M54" s="75">
        <f t="shared" ref="M54:R54" si="13">SUM(M33:M49)</f>
        <v>91087.985300257045</v>
      </c>
      <c r="N54" s="75">
        <f t="shared" si="13"/>
        <v>95987.205798987619</v>
      </c>
      <c r="O54" s="75">
        <f t="shared" si="13"/>
        <v>74593.193985020771</v>
      </c>
      <c r="P54" s="75">
        <f t="shared" si="13"/>
        <v>29998.994066917232</v>
      </c>
      <c r="Q54" s="75">
        <f t="shared" si="13"/>
        <v>7148.3153085590084</v>
      </c>
      <c r="R54" s="76">
        <f t="shared" si="13"/>
        <v>265.78540602152719</v>
      </c>
      <c r="S54" s="78">
        <f t="shared" si="9"/>
        <v>338385.82550592982</v>
      </c>
      <c r="T54" s="1" t="str">
        <f>+IF(ABS(SUM(S33:S49)-S54)&gt;0.0001,ABS(SUM(S33:S49)-S54),"")</f>
        <v/>
      </c>
      <c r="U54" s="110" t="s">
        <v>65</v>
      </c>
      <c r="V54" s="111">
        <f>SUM(V33:V49)</f>
        <v>26670.189048153574</v>
      </c>
      <c r="W54" s="111">
        <f t="shared" ref="W54:AH54" si="14">SUM(W33:W49)</f>
        <v>6518.3757642488918</v>
      </c>
      <c r="X54" s="111">
        <f t="shared" si="14"/>
        <v>7148.3153085590084</v>
      </c>
      <c r="Y54" s="111">
        <f t="shared" si="14"/>
        <v>91087.985300257045</v>
      </c>
      <c r="Z54" s="111">
        <f t="shared" si="14"/>
        <v>83848.563394778088</v>
      </c>
      <c r="AA54" s="111">
        <f t="shared" si="14"/>
        <v>69363.08432880271</v>
      </c>
      <c r="AB54" s="111">
        <f t="shared" si="14"/>
        <v>29998.994066917232</v>
      </c>
      <c r="AC54" s="111">
        <f t="shared" si="14"/>
        <v>23750.318294213292</v>
      </c>
      <c r="AD54" s="112">
        <f t="shared" si="14"/>
        <v>6115.7808277641871</v>
      </c>
      <c r="AE54" s="112">
        <f t="shared" si="14"/>
        <v>4982.1907911222652</v>
      </c>
      <c r="AF54" s="112">
        <f t="shared" si="14"/>
        <v>265.78540602152719</v>
      </c>
      <c r="AG54" s="112">
        <f t="shared" si="14"/>
        <v>12138.642404209522</v>
      </c>
      <c r="AH54" s="112">
        <f t="shared" si="14"/>
        <v>247.9188650957866</v>
      </c>
      <c r="AI54" s="113">
        <f t="shared" si="10"/>
        <v>338385.82550592977</v>
      </c>
      <c r="AJ54" t="str">
        <f t="shared" si="11"/>
        <v/>
      </c>
    </row>
    <row r="55" spans="1:36" ht="15" thickBot="1">
      <c r="A55" s="32" t="s">
        <v>87</v>
      </c>
      <c r="B55" s="114">
        <f>B54/$I54</f>
        <v>0.12745143966349803</v>
      </c>
      <c r="C55" s="114">
        <f t="shared" ref="C55:I55" si="15">C54/$I54</f>
        <v>0.29536924412503923</v>
      </c>
      <c r="D55" s="114">
        <f t="shared" si="15"/>
        <v>0.31125585146125251</v>
      </c>
      <c r="E55" s="114">
        <f t="shared" si="15"/>
        <v>0.24188190409087723</v>
      </c>
      <c r="F55" s="114">
        <f t="shared" si="15"/>
        <v>0</v>
      </c>
      <c r="G55" s="114">
        <f t="shared" si="15"/>
        <v>2.3179703475674118E-2</v>
      </c>
      <c r="H55" s="115">
        <f t="shared" si="15"/>
        <v>8.6185718365892558E-4</v>
      </c>
      <c r="I55" s="116">
        <f t="shared" si="15"/>
        <v>1</v>
      </c>
      <c r="K55" s="81" t="s">
        <v>87</v>
      </c>
      <c r="L55" s="82">
        <f>L54/$S54</f>
        <v>0.11615245875444594</v>
      </c>
      <c r="M55" s="82">
        <f t="shared" ref="M55:S55" si="16">M54/$S54</f>
        <v>0.26918380864230623</v>
      </c>
      <c r="N55" s="82">
        <f t="shared" si="16"/>
        <v>0.28366201703476956</v>
      </c>
      <c r="O55" s="82">
        <f t="shared" si="16"/>
        <v>0.22043829369476237</v>
      </c>
      <c r="P55" s="82">
        <f t="shared" si="16"/>
        <v>8.8653223054083075E-2</v>
      </c>
      <c r="Q55" s="82">
        <f t="shared" si="16"/>
        <v>2.1124748053117676E-2</v>
      </c>
      <c r="R55" s="83">
        <f t="shared" si="16"/>
        <v>7.8545076651524704E-4</v>
      </c>
      <c r="S55" s="84">
        <f t="shared" si="16"/>
        <v>1</v>
      </c>
      <c r="U55" s="117" t="s">
        <v>87</v>
      </c>
      <c r="V55" s="118">
        <f>V54/$I54</f>
        <v>8.6482905005066474E-2</v>
      </c>
      <c r="W55" s="118">
        <f t="shared" ref="W55:AC55" si="17">W54/$I54</f>
        <v>2.1137010727184644E-2</v>
      </c>
      <c r="X55" s="118">
        <f t="shared" si="17"/>
        <v>2.3179703475674118E-2</v>
      </c>
      <c r="Y55" s="118">
        <f t="shared" si="17"/>
        <v>0.29536924412503923</v>
      </c>
      <c r="Z55" s="118">
        <f t="shared" si="17"/>
        <v>0.2718941110537017</v>
      </c>
      <c r="AA55" s="118">
        <f t="shared" si="17"/>
        <v>0.22492232889821087</v>
      </c>
      <c r="AB55" s="118">
        <f t="shared" si="17"/>
        <v>9.7277156508058973E-2</v>
      </c>
      <c r="AC55" s="118">
        <f t="shared" si="17"/>
        <v>7.7014696715122927E-2</v>
      </c>
      <c r="AD55" s="118">
        <f t="shared" ref="AD55:AH55" si="18">AD54/$AI54</f>
        <v>1.8073395416667699E-2</v>
      </c>
      <c r="AE55" s="118">
        <f t="shared" si="18"/>
        <v>1.4723402742042334E-2</v>
      </c>
      <c r="AF55" s="118">
        <f t="shared" si="18"/>
        <v>7.8545076651524715E-4</v>
      </c>
      <c r="AG55" s="118">
        <f t="shared" si="18"/>
        <v>3.5872195255403243E-2</v>
      </c>
      <c r="AH55" s="118">
        <f t="shared" si="18"/>
        <v>7.3265144816605848E-4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5.9274242524844842</v>
      </c>
      <c r="G59" s="242"/>
      <c r="H59" s="244"/>
      <c r="I59" s="41">
        <f>+F59</f>
        <v>5.9274242524844842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9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9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9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9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9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221930.28609294668</v>
      </c>
      <c r="G65" s="245"/>
      <c r="H65" s="247"/>
      <c r="I65" s="41">
        <f t="shared" si="19"/>
        <v>221930.28609294668</v>
      </c>
      <c r="J65" s="1"/>
      <c r="K65" s="54" t="s">
        <v>60</v>
      </c>
      <c r="L65" s="245"/>
      <c r="M65" s="246"/>
      <c r="N65" s="246"/>
      <c r="O65" s="247"/>
      <c r="P65" s="43">
        <v>45875.297980424315</v>
      </c>
      <c r="Q65" s="245"/>
      <c r="R65" s="252"/>
      <c r="S65" s="45">
        <v>45875.297980424315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79131.639719448649</v>
      </c>
      <c r="G66" s="245"/>
      <c r="H66" s="247"/>
      <c r="I66" s="48">
        <f t="shared" si="19"/>
        <v>79131.639719448649</v>
      </c>
      <c r="J66" s="1"/>
      <c r="K66" s="49" t="s">
        <v>12</v>
      </c>
      <c r="L66" s="245"/>
      <c r="M66" s="246"/>
      <c r="N66" s="246"/>
      <c r="O66" s="247"/>
      <c r="P66" s="50">
        <v>26904.927900280196</v>
      </c>
      <c r="Q66" s="245"/>
      <c r="R66" s="252"/>
      <c r="S66" s="52">
        <v>26904.927900280196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31404.612352299991</v>
      </c>
      <c r="G67" s="245"/>
      <c r="H67" s="247"/>
      <c r="I67" s="41">
        <f t="shared" si="19"/>
        <v>31404.612352299991</v>
      </c>
      <c r="J67" s="1"/>
      <c r="K67" s="54" t="s">
        <v>61</v>
      </c>
      <c r="L67" s="245"/>
      <c r="M67" s="246"/>
      <c r="N67" s="246"/>
      <c r="O67" s="247"/>
      <c r="P67" s="43">
        <v>-3.8366532173483847E-13</v>
      </c>
      <c r="Q67" s="245"/>
      <c r="R67" s="252"/>
      <c r="S67" s="45">
        <v>-3.8366532173483847E-13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999.47920154948838</v>
      </c>
      <c r="G68" s="245"/>
      <c r="H68" s="247"/>
      <c r="I68" s="48">
        <f t="shared" si="19"/>
        <v>999.47920154948838</v>
      </c>
      <c r="J68" s="1"/>
      <c r="K68" s="49" t="s">
        <v>17</v>
      </c>
      <c r="L68" s="245"/>
      <c r="M68" s="246"/>
      <c r="N68" s="246"/>
      <c r="O68" s="247"/>
      <c r="P68" s="50">
        <v>854.44104697318505</v>
      </c>
      <c r="Q68" s="245"/>
      <c r="R68" s="252"/>
      <c r="S68" s="52">
        <v>854.44104697318505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8526.4887152347728</v>
      </c>
      <c r="G69" s="245"/>
      <c r="H69" s="247"/>
      <c r="I69" s="41">
        <f t="shared" si="19"/>
        <v>8526.4887152347728</v>
      </c>
      <c r="J69" s="1"/>
      <c r="K69" s="54" t="s">
        <v>19</v>
      </c>
      <c r="L69" s="245"/>
      <c r="M69" s="246"/>
      <c r="N69" s="246"/>
      <c r="O69" s="247"/>
      <c r="P69" s="43">
        <v>29.367207253727457</v>
      </c>
      <c r="Q69" s="245"/>
      <c r="R69" s="252"/>
      <c r="S69" s="45">
        <v>29.367207253727457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12471.171078623131</v>
      </c>
      <c r="G70" s="245"/>
      <c r="H70" s="247"/>
      <c r="I70" s="48">
        <f t="shared" si="19"/>
        <v>12471.171078623131</v>
      </c>
      <c r="J70" s="1"/>
      <c r="K70" s="49" t="s">
        <v>27</v>
      </c>
      <c r="L70" s="245"/>
      <c r="M70" s="246"/>
      <c r="N70" s="246"/>
      <c r="O70" s="247"/>
      <c r="P70" s="50">
        <v>1.1815513845103709E-11</v>
      </c>
      <c r="Q70" s="245"/>
      <c r="R70" s="252"/>
      <c r="S70" s="52">
        <v>1.1815513845103709E-11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9"/>
        <v>0</v>
      </c>
      <c r="J71" s="1"/>
      <c r="K71" s="54" t="s">
        <v>26</v>
      </c>
      <c r="L71" s="245"/>
      <c r="M71" s="246"/>
      <c r="N71" s="246"/>
      <c r="O71" s="247"/>
      <c r="P71" s="43">
        <v>2.6574298317427747E-12</v>
      </c>
      <c r="Q71" s="245"/>
      <c r="R71" s="252"/>
      <c r="S71" s="45">
        <v>2.6574298317427747E-12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0.31051292250000001</v>
      </c>
      <c r="G72" s="245"/>
      <c r="H72" s="247"/>
      <c r="I72" s="48">
        <f t="shared" si="19"/>
        <v>0.31051292250000001</v>
      </c>
      <c r="J72" s="1"/>
      <c r="K72" s="49" t="s">
        <v>23</v>
      </c>
      <c r="L72" s="245"/>
      <c r="M72" s="246"/>
      <c r="N72" s="246"/>
      <c r="O72" s="247"/>
      <c r="P72" s="50">
        <v>2.1624646517892643E-12</v>
      </c>
      <c r="Q72" s="245"/>
      <c r="R72" s="252"/>
      <c r="S72" s="52">
        <v>2.1624646517892643E-12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16546.59390171964</v>
      </c>
      <c r="G73" s="245"/>
      <c r="H73" s="247"/>
      <c r="I73" s="41">
        <f t="shared" si="19"/>
        <v>16546.59390171964</v>
      </c>
      <c r="J73" s="1"/>
      <c r="K73" s="54" t="s">
        <v>24</v>
      </c>
      <c r="L73" s="245"/>
      <c r="M73" s="246"/>
      <c r="N73" s="246"/>
      <c r="O73" s="247"/>
      <c r="P73" s="43">
        <v>6368.8969162862813</v>
      </c>
      <c r="Q73" s="245"/>
      <c r="R73" s="252"/>
      <c r="S73" s="45">
        <v>6368.8969162862813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9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9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9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9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9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9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20">SUM(C59:C75)</f>
        <v>0</v>
      </c>
      <c r="D80" s="75">
        <f t="shared" si="20"/>
        <v>0</v>
      </c>
      <c r="E80" s="75">
        <f t="shared" si="20"/>
        <v>0</v>
      </c>
      <c r="F80" s="75">
        <f t="shared" si="20"/>
        <v>371016.50899899739</v>
      </c>
      <c r="G80" s="75">
        <f t="shared" si="20"/>
        <v>0</v>
      </c>
      <c r="H80" s="76">
        <f t="shared" si="20"/>
        <v>0</v>
      </c>
      <c r="I80" s="41">
        <f t="shared" ref="I80" si="21">SUM(B80:H80)</f>
        <v>371016.50899899739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2">SUM(M59:M75)</f>
        <v>0</v>
      </c>
      <c r="N80" s="75">
        <f t="shared" si="22"/>
        <v>0</v>
      </c>
      <c r="O80" s="75">
        <f t="shared" si="22"/>
        <v>0</v>
      </c>
      <c r="P80" s="75">
        <f t="shared" si="22"/>
        <v>80032.931051217718</v>
      </c>
      <c r="Q80" s="75">
        <f t="shared" si="22"/>
        <v>0</v>
      </c>
      <c r="R80" s="76">
        <f t="shared" si="22"/>
        <v>0</v>
      </c>
      <c r="S80" s="78">
        <f t="shared" ref="S80" si="23">SUM(L80:R80)</f>
        <v>80032.931051217718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4">C80/$I80</f>
        <v>0</v>
      </c>
      <c r="D81" s="114">
        <f t="shared" si="24"/>
        <v>0</v>
      </c>
      <c r="E81" s="114">
        <f t="shared" si="24"/>
        <v>0</v>
      </c>
      <c r="F81" s="114">
        <f t="shared" si="24"/>
        <v>1</v>
      </c>
      <c r="G81" s="114">
        <f t="shared" si="24"/>
        <v>0</v>
      </c>
      <c r="H81" s="114">
        <f t="shared" si="24"/>
        <v>0</v>
      </c>
      <c r="I81" s="116">
        <f t="shared" si="24"/>
        <v>1</v>
      </c>
      <c r="K81" s="81" t="s">
        <v>87</v>
      </c>
      <c r="L81" s="82">
        <f>L80/$S80</f>
        <v>0</v>
      </c>
      <c r="M81" s="82">
        <f t="shared" ref="M81:S81" si="25">M80/$S80</f>
        <v>0</v>
      </c>
      <c r="N81" s="82">
        <f t="shared" si="25"/>
        <v>0</v>
      </c>
      <c r="O81" s="82">
        <f t="shared" si="25"/>
        <v>0</v>
      </c>
      <c r="P81" s="82">
        <f t="shared" si="25"/>
        <v>1</v>
      </c>
      <c r="Q81" s="82">
        <f t="shared" si="25"/>
        <v>0</v>
      </c>
      <c r="R81" s="83">
        <f t="shared" si="25"/>
        <v>0</v>
      </c>
      <c r="S81" s="84">
        <f t="shared" si="25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948.34621053033084</v>
      </c>
      <c r="C85" s="39">
        <v>0</v>
      </c>
      <c r="D85" s="39">
        <v>79.556948903545305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1027.9031594338762</v>
      </c>
      <c r="J85" s="1"/>
      <c r="K85" s="88" t="s">
        <v>7</v>
      </c>
      <c r="L85" s="39">
        <v>948.34621053033084</v>
      </c>
      <c r="M85" s="39">
        <v>0</v>
      </c>
      <c r="N85" s="39">
        <v>79.556948903545305</v>
      </c>
      <c r="O85" s="39">
        <v>0</v>
      </c>
      <c r="P85" s="39">
        <v>5.9274242524844842</v>
      </c>
      <c r="Q85" s="39">
        <v>0</v>
      </c>
      <c r="R85" s="89">
        <v>0</v>
      </c>
      <c r="S85" s="90">
        <f>SUM(L85:R85)</f>
        <v>1033.8305836863608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811.31279498274171</v>
      </c>
      <c r="C86" s="46">
        <v>0</v>
      </c>
      <c r="D86" s="46">
        <v>72.395614601632531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6">SUM(B86:H86)</f>
        <v>883.70840958437429</v>
      </c>
      <c r="J86" s="1"/>
      <c r="K86" s="49" t="s">
        <v>8</v>
      </c>
      <c r="L86" s="50">
        <v>811.31279498274171</v>
      </c>
      <c r="M86" s="50">
        <v>0</v>
      </c>
      <c r="N86" s="50">
        <v>72.395614601632531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7">SUM(L86:R86)</f>
        <v>883.70840958437429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1616.0522172705132</v>
      </c>
      <c r="C87" s="43">
        <v>0</v>
      </c>
      <c r="D87" s="43">
        <v>109.28896031832214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6"/>
        <v>1725.3411775888353</v>
      </c>
      <c r="J87" s="1"/>
      <c r="K87" s="54" t="s">
        <v>10</v>
      </c>
      <c r="L87" s="43">
        <v>1616.0522172705132</v>
      </c>
      <c r="M87" s="43">
        <v>0</v>
      </c>
      <c r="N87" s="43">
        <v>109.28896031832214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7"/>
        <v>1725.3411775888353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6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7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4807.7468003810018</v>
      </c>
      <c r="C89" s="43">
        <v>179.11612506588966</v>
      </c>
      <c r="D89" s="43">
        <v>447.61698962552538</v>
      </c>
      <c r="E89" s="43">
        <v>84.64679612677952</v>
      </c>
      <c r="F89" s="43">
        <v>0</v>
      </c>
      <c r="G89" s="43">
        <v>0</v>
      </c>
      <c r="H89" s="53">
        <v>0</v>
      </c>
      <c r="I89" s="41">
        <f t="shared" si="26"/>
        <v>5519.1267111991965</v>
      </c>
      <c r="J89" s="1"/>
      <c r="K89" s="54" t="s">
        <v>16</v>
      </c>
      <c r="L89" s="43">
        <v>4807.7468003810018</v>
      </c>
      <c r="M89" s="43">
        <v>179.11612506588966</v>
      </c>
      <c r="N89" s="43">
        <v>447.61698962552538</v>
      </c>
      <c r="O89" s="43">
        <v>84.64679612677952</v>
      </c>
      <c r="P89" s="43">
        <v>0</v>
      </c>
      <c r="Q89" s="43">
        <v>0</v>
      </c>
      <c r="R89" s="44">
        <v>0</v>
      </c>
      <c r="S89" s="45">
        <f t="shared" si="27"/>
        <v>5519.1267111991965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60450.110154675145</v>
      </c>
      <c r="C90" s="46">
        <v>258.45670504779628</v>
      </c>
      <c r="D90" s="46">
        <v>6101.9762420916823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6"/>
        <v>66810.543101814619</v>
      </c>
      <c r="J90" s="1"/>
      <c r="K90" s="49" t="s">
        <v>15</v>
      </c>
      <c r="L90" s="50">
        <v>60450.110154675145</v>
      </c>
      <c r="M90" s="50">
        <v>258.45670504779628</v>
      </c>
      <c r="N90" s="50">
        <v>6101.9762420916823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7"/>
        <v>66810.543101814619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4.8390212338864016</v>
      </c>
      <c r="D91" s="43">
        <v>2.3030229434492901</v>
      </c>
      <c r="E91" s="43">
        <v>1309.1899556443777</v>
      </c>
      <c r="F91" s="43">
        <v>9275.4753588848453</v>
      </c>
      <c r="G91" s="43">
        <v>0</v>
      </c>
      <c r="H91" s="53">
        <v>0</v>
      </c>
      <c r="I91" s="41">
        <f t="shared" si="26"/>
        <v>10591.807358706559</v>
      </c>
      <c r="J91" s="1"/>
      <c r="K91" s="54" t="s">
        <v>60</v>
      </c>
      <c r="L91" s="43">
        <v>0</v>
      </c>
      <c r="M91" s="43">
        <v>4.8390212338864016</v>
      </c>
      <c r="N91" s="43">
        <v>2.3030229434492901</v>
      </c>
      <c r="O91" s="43">
        <v>1309.1899556443777</v>
      </c>
      <c r="P91" s="43">
        <v>159503.52293078724</v>
      </c>
      <c r="Q91" s="43">
        <v>0</v>
      </c>
      <c r="R91" s="44">
        <v>0</v>
      </c>
      <c r="S91" s="45">
        <f t="shared" si="27"/>
        <v>160819.85493060894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0.39443334630620769</v>
      </c>
      <c r="E92" s="46">
        <v>210.35750726640421</v>
      </c>
      <c r="F92" s="46">
        <v>0</v>
      </c>
      <c r="G92" s="46">
        <v>0</v>
      </c>
      <c r="H92" s="47">
        <v>0</v>
      </c>
      <c r="I92" s="48">
        <f t="shared" si="26"/>
        <v>210.75194061271043</v>
      </c>
      <c r="J92" s="1"/>
      <c r="K92" s="49" t="s">
        <v>12</v>
      </c>
      <c r="L92" s="50">
        <v>0</v>
      </c>
      <c r="M92" s="50">
        <v>0</v>
      </c>
      <c r="N92" s="50">
        <v>0.39443334630620769</v>
      </c>
      <c r="O92" s="50">
        <v>210.35750726640421</v>
      </c>
      <c r="P92" s="50">
        <v>50834.248079216559</v>
      </c>
      <c r="Q92" s="50">
        <v>0</v>
      </c>
      <c r="R92" s="51">
        <v>0</v>
      </c>
      <c r="S92" s="52">
        <f t="shared" si="27"/>
        <v>51045.000019829269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6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31404.612352299991</v>
      </c>
      <c r="Q93" s="43">
        <v>0</v>
      </c>
      <c r="R93" s="44">
        <v>0</v>
      </c>
      <c r="S93" s="45">
        <f t="shared" si="27"/>
        <v>31404.612352299991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3666.1680924189036</v>
      </c>
      <c r="C94" s="46">
        <v>9.1744670275649707</v>
      </c>
      <c r="D94" s="46">
        <v>536.09177668510677</v>
      </c>
      <c r="E94" s="46">
        <v>35.375395414456825</v>
      </c>
      <c r="F94" s="46">
        <v>0</v>
      </c>
      <c r="G94" s="46">
        <v>0</v>
      </c>
      <c r="H94" s="47">
        <v>0</v>
      </c>
      <c r="I94" s="48">
        <f t="shared" si="26"/>
        <v>4246.8097315460318</v>
      </c>
      <c r="J94" s="1"/>
      <c r="K94" s="49" t="s">
        <v>17</v>
      </c>
      <c r="L94" s="50">
        <v>3666.1680924189036</v>
      </c>
      <c r="M94" s="50">
        <v>9.1744670275649707</v>
      </c>
      <c r="N94" s="50">
        <v>536.09177668510677</v>
      </c>
      <c r="O94" s="50">
        <v>35.375395414456825</v>
      </c>
      <c r="P94" s="50">
        <v>0.83247824443999996</v>
      </c>
      <c r="Q94" s="50">
        <v>0</v>
      </c>
      <c r="R94" s="51">
        <v>0</v>
      </c>
      <c r="S94" s="52">
        <f t="shared" si="27"/>
        <v>4247.6422097904715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68068.744505771727</v>
      </c>
      <c r="C95" s="43">
        <v>2534.1301321866704</v>
      </c>
      <c r="D95" s="43">
        <v>8418.5485804251039</v>
      </c>
      <c r="E95" s="43">
        <v>389.16979476506441</v>
      </c>
      <c r="F95" s="43">
        <v>0</v>
      </c>
      <c r="G95" s="43">
        <v>0</v>
      </c>
      <c r="H95" s="53">
        <v>0</v>
      </c>
      <c r="I95" s="41">
        <f t="shared" si="26"/>
        <v>79410.593013148566</v>
      </c>
      <c r="J95" s="1"/>
      <c r="K95" s="54" t="s">
        <v>19</v>
      </c>
      <c r="L95" s="43">
        <v>68068.744505771727</v>
      </c>
      <c r="M95" s="43">
        <v>2534.1301321866704</v>
      </c>
      <c r="N95" s="43">
        <v>8418.5485804251039</v>
      </c>
      <c r="O95" s="43">
        <v>389.16979476506441</v>
      </c>
      <c r="P95" s="43">
        <v>8389.9680552765749</v>
      </c>
      <c r="Q95" s="43">
        <v>0</v>
      </c>
      <c r="R95" s="44">
        <v>0</v>
      </c>
      <c r="S95" s="45">
        <f t="shared" si="27"/>
        <v>87800.561068425144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18918.642587521539</v>
      </c>
      <c r="C96" s="46">
        <v>1.5582654873622361</v>
      </c>
      <c r="D96" s="46">
        <v>37358.117493439939</v>
      </c>
      <c r="E96" s="46">
        <v>29752.713136753904</v>
      </c>
      <c r="F96" s="46">
        <v>0</v>
      </c>
      <c r="G96" s="46">
        <v>25787.311833904128</v>
      </c>
      <c r="H96" s="47">
        <v>13.065968261629799</v>
      </c>
      <c r="I96" s="48">
        <f t="shared" si="26"/>
        <v>111831.40928536849</v>
      </c>
      <c r="J96" s="1"/>
      <c r="K96" s="49" t="s">
        <v>27</v>
      </c>
      <c r="L96" s="50">
        <v>18918.642587521539</v>
      </c>
      <c r="M96" s="50">
        <v>1.5582654873622361</v>
      </c>
      <c r="N96" s="50">
        <v>37358.117493439939</v>
      </c>
      <c r="O96" s="50">
        <v>29752.713136753904</v>
      </c>
      <c r="P96" s="50">
        <v>11602.243186339063</v>
      </c>
      <c r="Q96" s="50">
        <v>25787.311833904128</v>
      </c>
      <c r="R96" s="51">
        <v>13.065968261629799</v>
      </c>
      <c r="S96" s="52">
        <f t="shared" si="27"/>
        <v>123433.65247170755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44147.108904113971</v>
      </c>
      <c r="C97" s="43">
        <v>166.45630549643664</v>
      </c>
      <c r="D97" s="43">
        <v>3480.0820939837322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6"/>
        <v>47793.647303594145</v>
      </c>
      <c r="J97" s="1"/>
      <c r="K97" s="54" t="s">
        <v>26</v>
      </c>
      <c r="L97" s="43">
        <v>44147.108904113971</v>
      </c>
      <c r="M97" s="43">
        <v>166.45630549643664</v>
      </c>
      <c r="N97" s="43">
        <v>3480.0820939837322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7"/>
        <v>47793.647303594145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53097.601874915868</v>
      </c>
      <c r="C98" s="46">
        <v>98.879257765343098</v>
      </c>
      <c r="D98" s="46">
        <v>6814.6957786918847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6"/>
        <v>60011.176911373099</v>
      </c>
      <c r="J98" s="1"/>
      <c r="K98" s="49" t="s">
        <v>23</v>
      </c>
      <c r="L98" s="50">
        <v>53097.601874915868</v>
      </c>
      <c r="M98" s="50">
        <v>98.879257765343098</v>
      </c>
      <c r="N98" s="50">
        <v>6814.6957786918847</v>
      </c>
      <c r="O98" s="50">
        <v>0</v>
      </c>
      <c r="P98" s="50">
        <v>0.31051292250000001</v>
      </c>
      <c r="Q98" s="50">
        <v>0</v>
      </c>
      <c r="R98" s="51">
        <v>0</v>
      </c>
      <c r="S98" s="52">
        <f t="shared" si="27"/>
        <v>60011.487424295599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11074.248401353745</v>
      </c>
      <c r="C99" s="43">
        <v>0</v>
      </c>
      <c r="D99" s="43">
        <v>1818.3693856350665</v>
      </c>
      <c r="E99" s="43">
        <v>17.061963669308771</v>
      </c>
      <c r="F99" s="43">
        <v>706.60669772575659</v>
      </c>
      <c r="G99" s="43">
        <v>0</v>
      </c>
      <c r="H99" s="53">
        <v>0</v>
      </c>
      <c r="I99" s="41">
        <f t="shared" si="26"/>
        <v>13616.286448383877</v>
      </c>
      <c r="J99" s="1"/>
      <c r="K99" s="54" t="s">
        <v>24</v>
      </c>
      <c r="L99" s="43">
        <v>11074.248401353745</v>
      </c>
      <c r="M99" s="43">
        <v>0</v>
      </c>
      <c r="N99" s="43">
        <v>1818.3693856350665</v>
      </c>
      <c r="O99" s="43">
        <v>17.061963669308771</v>
      </c>
      <c r="P99" s="43">
        <v>9225.0009181342102</v>
      </c>
      <c r="Q99" s="43">
        <v>0</v>
      </c>
      <c r="R99" s="44">
        <v>0</v>
      </c>
      <c r="S99" s="45">
        <f t="shared" si="27"/>
        <v>22134.680668792331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52.662632569114841</v>
      </c>
      <c r="C100" s="46">
        <v>0</v>
      </c>
      <c r="D100" s="46">
        <v>0.97300836219201592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6"/>
        <v>53.63564093130686</v>
      </c>
      <c r="J100" s="1"/>
      <c r="K100" s="49" t="s">
        <v>22</v>
      </c>
      <c r="L100" s="50">
        <v>52.662632569114841</v>
      </c>
      <c r="M100" s="50">
        <v>0</v>
      </c>
      <c r="N100" s="50">
        <v>0.97300836219201592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7"/>
        <v>53.63564093130686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6816.0519537185291</v>
      </c>
      <c r="C101" s="43">
        <v>0</v>
      </c>
      <c r="D101" s="43">
        <v>3240.3991187878842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6"/>
        <v>10056.451072506414</v>
      </c>
      <c r="J101" s="1"/>
      <c r="K101" s="55" t="s">
        <v>66</v>
      </c>
      <c r="L101" s="43">
        <v>6816.0519537185291</v>
      </c>
      <c r="M101" s="43">
        <v>0</v>
      </c>
      <c r="N101" s="43">
        <v>3240.3991187878842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7"/>
        <v>10056.451072506414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6811.6519537185295</v>
      </c>
      <c r="C102" s="56">
        <v>0</v>
      </c>
      <c r="D102" s="56">
        <v>3240.3991187878842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6"/>
        <v>10052.051072506414</v>
      </c>
      <c r="J102" s="1"/>
      <c r="K102" s="59" t="s">
        <v>25</v>
      </c>
      <c r="L102" s="60">
        <v>6811.6519537185295</v>
      </c>
      <c r="M102" s="60">
        <v>0</v>
      </c>
      <c r="N102" s="60">
        <v>3240.3991187878842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7"/>
        <v>10052.051072506414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6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7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6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7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4.4000000000000004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6"/>
        <v>4.4000000000000004</v>
      </c>
      <c r="J105" s="1"/>
      <c r="K105" s="72" t="s">
        <v>11</v>
      </c>
      <c r="L105" s="69">
        <v>4.4000000000000004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7"/>
        <v>4.4000000000000004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274474.79713022307</v>
      </c>
      <c r="C106" s="75">
        <f t="shared" ref="C106:H106" si="28">SUM(C85:C101)</f>
        <v>3252.6102793109494</v>
      </c>
      <c r="D106" s="75">
        <f t="shared" si="28"/>
        <v>68480.80944784137</v>
      </c>
      <c r="E106" s="75">
        <f t="shared" si="28"/>
        <v>31798.514549640295</v>
      </c>
      <c r="F106" s="75">
        <f t="shared" si="28"/>
        <v>9982.0820566106013</v>
      </c>
      <c r="G106" s="75">
        <f t="shared" si="28"/>
        <v>25787.311833904128</v>
      </c>
      <c r="H106" s="76">
        <f t="shared" si="28"/>
        <v>13.065968261629799</v>
      </c>
      <c r="I106" s="41">
        <f t="shared" si="26"/>
        <v>413789.19126579206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274474.79713022307</v>
      </c>
      <c r="M106" s="75">
        <f t="shared" ref="M106:R106" si="29">SUM(M85:M101)</f>
        <v>3252.6102793109494</v>
      </c>
      <c r="N106" s="75">
        <f t="shared" si="29"/>
        <v>68480.80944784137</v>
      </c>
      <c r="O106" s="75">
        <f t="shared" si="29"/>
        <v>31798.514549640295</v>
      </c>
      <c r="P106" s="75">
        <f t="shared" si="29"/>
        <v>270966.66593747312</v>
      </c>
      <c r="Q106" s="75">
        <f t="shared" si="29"/>
        <v>25787.311833904128</v>
      </c>
      <c r="R106" s="76">
        <f t="shared" si="29"/>
        <v>13.065968261629799</v>
      </c>
      <c r="S106" s="78">
        <f t="shared" si="27"/>
        <v>674773.77514665469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0.66332036438795661</v>
      </c>
      <c r="C107" s="114">
        <f t="shared" ref="C107:I107" si="30">C106/$I106</f>
        <v>7.8605491587663973E-3</v>
      </c>
      <c r="D107" s="114">
        <f t="shared" si="30"/>
        <v>0.16549685417919391</v>
      </c>
      <c r="E107" s="114">
        <f t="shared" si="30"/>
        <v>7.684713670835093E-2</v>
      </c>
      <c r="F107" s="114">
        <f t="shared" si="30"/>
        <v>2.4123593045229503E-2</v>
      </c>
      <c r="G107" s="114">
        <f t="shared" si="30"/>
        <v>6.2319926131999874E-2</v>
      </c>
      <c r="H107" s="115">
        <f t="shared" si="30"/>
        <v>3.157638850270752E-5</v>
      </c>
      <c r="I107" s="116">
        <f t="shared" si="30"/>
        <v>1</v>
      </c>
      <c r="K107" s="81" t="s">
        <v>87</v>
      </c>
      <c r="L107" s="82">
        <f>L106/$S106</f>
        <v>0.40676565574969031</v>
      </c>
      <c r="M107" s="82">
        <f t="shared" ref="M107:S107" si="31">M106/$S106</f>
        <v>4.8202974079779998E-3</v>
      </c>
      <c r="N107" s="82">
        <f t="shared" si="31"/>
        <v>0.10148706421342148</v>
      </c>
      <c r="O107" s="82">
        <f t="shared" si="31"/>
        <v>4.7124704191014589E-2</v>
      </c>
      <c r="P107" s="82">
        <f t="shared" si="31"/>
        <v>0.40156668192770456</v>
      </c>
      <c r="Q107" s="82">
        <f t="shared" si="31"/>
        <v>3.8216233030543514E-2</v>
      </c>
      <c r="R107" s="83">
        <f t="shared" si="31"/>
        <v>1.9363479647367821E-5</v>
      </c>
      <c r="S107" s="84">
        <f t="shared" si="31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20.035367148202884</v>
      </c>
      <c r="C111" s="39">
        <v>0</v>
      </c>
      <c r="D111" s="39">
        <v>0</v>
      </c>
      <c r="E111" s="39">
        <v>0</v>
      </c>
      <c r="F111" s="235"/>
      <c r="G111" s="39">
        <v>0</v>
      </c>
      <c r="H111" s="40">
        <v>0</v>
      </c>
      <c r="I111" s="41">
        <f>SUM(B111:H111)</f>
        <v>20.035367148202884</v>
      </c>
      <c r="J111" s="1"/>
      <c r="K111" s="88" t="s">
        <v>7</v>
      </c>
      <c r="L111" s="39">
        <v>20.035367148202884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20.035367148202884</v>
      </c>
      <c r="U111" s="91" t="s">
        <v>7</v>
      </c>
      <c r="V111" s="92">
        <v>20.035367148202884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20.035367148202884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2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3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4">SUM(V112:AC112)</f>
        <v>0</v>
      </c>
      <c r="AJ112" t="str">
        <f t="shared" ref="AJ112:AJ132" si="35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6572.6436425490783</v>
      </c>
      <c r="E113" s="43">
        <v>0</v>
      </c>
      <c r="F113" s="236"/>
      <c r="G113" s="43">
        <v>0</v>
      </c>
      <c r="H113" s="53">
        <v>0</v>
      </c>
      <c r="I113" s="41">
        <f t="shared" si="32"/>
        <v>6572.6436425490783</v>
      </c>
      <c r="J113" s="1"/>
      <c r="K113" s="54" t="s">
        <v>10</v>
      </c>
      <c r="L113" s="43">
        <v>0</v>
      </c>
      <c r="M113" s="43">
        <v>0</v>
      </c>
      <c r="N113" s="43">
        <v>6572.6436425490783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3"/>
        <v>6572.6436425490783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6572.6436425490783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4"/>
        <v>6572.6436425490783</v>
      </c>
      <c r="AJ113" t="str">
        <f t="shared" si="35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2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3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4"/>
        <v>0</v>
      </c>
      <c r="AJ114" t="str">
        <f t="shared" si="35"/>
        <v/>
      </c>
      <c r="AS114"/>
      <c r="BH114"/>
    </row>
    <row r="115" spans="1:60" ht="15">
      <c r="A115" s="26" t="s">
        <v>16</v>
      </c>
      <c r="B115" s="43">
        <v>7.7613487871920972</v>
      </c>
      <c r="C115" s="43">
        <v>0</v>
      </c>
      <c r="D115" s="43">
        <v>1164.2023180788144</v>
      </c>
      <c r="E115" s="43">
        <v>0</v>
      </c>
      <c r="F115" s="236"/>
      <c r="G115" s="43">
        <v>0</v>
      </c>
      <c r="H115" s="53">
        <v>0</v>
      </c>
      <c r="I115" s="41">
        <f t="shared" si="32"/>
        <v>1171.9636668660064</v>
      </c>
      <c r="J115" s="1"/>
      <c r="K115" s="54" t="s">
        <v>16</v>
      </c>
      <c r="L115" s="43">
        <v>7.7613487871920972</v>
      </c>
      <c r="M115" s="43">
        <v>0</v>
      </c>
      <c r="N115" s="43">
        <v>1164.2023180788144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3"/>
        <v>1171.9636668660064</v>
      </c>
      <c r="U115" s="100" t="s">
        <v>16</v>
      </c>
      <c r="V115" s="92">
        <v>7.7613487871920972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0</v>
      </c>
      <c r="AC115" s="93">
        <v>1164.2023180788144</v>
      </c>
      <c r="AD115" s="94">
        <v>0</v>
      </c>
      <c r="AE115" s="94">
        <v>0</v>
      </c>
      <c r="AF115" s="94">
        <v>0</v>
      </c>
      <c r="AG115" s="94">
        <v>1164.2023180788144</v>
      </c>
      <c r="AH115" s="94">
        <v>0</v>
      </c>
      <c r="AI115" s="95">
        <f t="shared" si="34"/>
        <v>1171.9636668660064</v>
      </c>
      <c r="AJ115" t="str">
        <f t="shared" si="35"/>
        <v/>
      </c>
      <c r="AS115"/>
      <c r="BH115"/>
    </row>
    <row r="116" spans="1:60" ht="15">
      <c r="A116" s="25" t="s">
        <v>15</v>
      </c>
      <c r="B116" s="46">
        <v>0</v>
      </c>
      <c r="C116" s="46">
        <v>0</v>
      </c>
      <c r="D116" s="46">
        <v>1.2219030016512777</v>
      </c>
      <c r="E116" s="46">
        <v>0</v>
      </c>
      <c r="F116" s="236"/>
      <c r="G116" s="46">
        <v>0</v>
      </c>
      <c r="H116" s="47">
        <v>0</v>
      </c>
      <c r="I116" s="48">
        <f t="shared" si="32"/>
        <v>1.2219030016512777</v>
      </c>
      <c r="J116" s="1"/>
      <c r="K116" s="49" t="s">
        <v>15</v>
      </c>
      <c r="L116" s="50">
        <v>0</v>
      </c>
      <c r="M116" s="50">
        <v>0</v>
      </c>
      <c r="N116" s="50">
        <v>1.2219030016512777</v>
      </c>
      <c r="O116" s="50">
        <v>0</v>
      </c>
      <c r="P116" s="50">
        <v>0</v>
      </c>
      <c r="Q116" s="50">
        <v>0</v>
      </c>
      <c r="R116" s="51">
        <v>0</v>
      </c>
      <c r="S116" s="52">
        <f t="shared" si="33"/>
        <v>1.2219030016512777</v>
      </c>
      <c r="U116" s="96" t="s">
        <v>59</v>
      </c>
      <c r="V116" s="97">
        <v>0</v>
      </c>
      <c r="W116" s="97">
        <v>0</v>
      </c>
      <c r="X116" s="97">
        <v>0</v>
      </c>
      <c r="Y116" s="97">
        <v>0</v>
      </c>
      <c r="Z116" s="97">
        <v>1.2219030016512777</v>
      </c>
      <c r="AA116" s="97">
        <v>0</v>
      </c>
      <c r="AB116" s="97">
        <v>0</v>
      </c>
      <c r="AC116" s="98">
        <v>0</v>
      </c>
      <c r="AD116" s="97">
        <v>0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4"/>
        <v>1.2219030016512777</v>
      </c>
      <c r="AJ116" t="str">
        <f t="shared" si="35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2.5723119915073895</v>
      </c>
      <c r="F117" s="236"/>
      <c r="G117" s="43">
        <v>0</v>
      </c>
      <c r="H117" s="53">
        <v>0</v>
      </c>
      <c r="I117" s="41">
        <f t="shared" si="32"/>
        <v>2.5723119915073895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2.5723119915073895</v>
      </c>
      <c r="P117" s="43">
        <v>208.76611596183065</v>
      </c>
      <c r="Q117" s="43">
        <v>0</v>
      </c>
      <c r="R117" s="44">
        <v>0</v>
      </c>
      <c r="S117" s="45">
        <f t="shared" si="33"/>
        <v>211.33842795333803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2.5723119915073895</v>
      </c>
      <c r="AB117" s="92">
        <v>208.76611596183065</v>
      </c>
      <c r="AC117" s="93">
        <v>0</v>
      </c>
      <c r="AD117" s="92">
        <v>0</v>
      </c>
      <c r="AE117" s="92">
        <v>0</v>
      </c>
      <c r="AF117" s="92">
        <v>0</v>
      </c>
      <c r="AG117" s="92">
        <v>0</v>
      </c>
      <c r="AH117" s="92">
        <v>0</v>
      </c>
      <c r="AI117" s="95">
        <f t="shared" si="34"/>
        <v>211.33842795333803</v>
      </c>
      <c r="AJ117" t="str">
        <f t="shared" si="35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2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4.6576446229921658</v>
      </c>
      <c r="Q118" s="50">
        <v>0</v>
      </c>
      <c r="R118" s="51">
        <v>0</v>
      </c>
      <c r="S118" s="52">
        <f t="shared" si="33"/>
        <v>4.6576446229921658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4.6576446229921658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4"/>
        <v>4.6576446229921658</v>
      </c>
      <c r="AJ118" t="str">
        <f t="shared" si="35"/>
        <v/>
      </c>
      <c r="AS118"/>
      <c r="BH118"/>
    </row>
    <row r="119" spans="1:60" ht="15">
      <c r="A119" s="26" t="s">
        <v>61</v>
      </c>
      <c r="B119" s="43">
        <v>1.913999999999997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2"/>
        <v>1.913999999999997</v>
      </c>
      <c r="J119" s="1"/>
      <c r="K119" s="54" t="s">
        <v>61</v>
      </c>
      <c r="L119" s="43">
        <v>1.913999999999997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3"/>
        <v>1.913999999999997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1.913999999999997</v>
      </c>
      <c r="AD119" s="92">
        <v>1.913999999999997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4"/>
        <v>1.913999999999997</v>
      </c>
      <c r="AJ119" t="str">
        <f t="shared" si="35"/>
        <v/>
      </c>
      <c r="AS119"/>
      <c r="BH119"/>
    </row>
    <row r="120" spans="1:60" ht="15">
      <c r="A120" s="25" t="s">
        <v>17</v>
      </c>
      <c r="B120" s="46">
        <v>0.33869230113164517</v>
      </c>
      <c r="C120" s="46">
        <v>0</v>
      </c>
      <c r="D120" s="46">
        <v>10.839307698868357</v>
      </c>
      <c r="E120" s="46">
        <v>0</v>
      </c>
      <c r="F120" s="236"/>
      <c r="G120" s="46">
        <v>0</v>
      </c>
      <c r="H120" s="47">
        <v>0</v>
      </c>
      <c r="I120" s="48">
        <f t="shared" si="32"/>
        <v>11.178000000000003</v>
      </c>
      <c r="J120" s="1"/>
      <c r="K120" s="49" t="s">
        <v>17</v>
      </c>
      <c r="L120" s="50">
        <v>0.33869230113164517</v>
      </c>
      <c r="M120" s="50">
        <v>0</v>
      </c>
      <c r="N120" s="50">
        <v>10.839307698868357</v>
      </c>
      <c r="O120" s="50">
        <v>0</v>
      </c>
      <c r="P120" s="50">
        <v>4.0986000000000002E-2</v>
      </c>
      <c r="Q120" s="50">
        <v>0</v>
      </c>
      <c r="R120" s="51">
        <v>0</v>
      </c>
      <c r="S120" s="52">
        <f t="shared" si="33"/>
        <v>11.218986000000003</v>
      </c>
      <c r="U120" s="96" t="s">
        <v>17</v>
      </c>
      <c r="V120" s="97">
        <v>0.33869230113164517</v>
      </c>
      <c r="W120" s="97">
        <v>0</v>
      </c>
      <c r="X120" s="97">
        <v>0</v>
      </c>
      <c r="Y120" s="97">
        <v>0</v>
      </c>
      <c r="Z120" s="97">
        <v>10.839307698868357</v>
      </c>
      <c r="AA120" s="97">
        <v>0</v>
      </c>
      <c r="AB120" s="97">
        <v>4.0986000000000002E-2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4"/>
        <v>11.218986000000003</v>
      </c>
      <c r="AJ120" t="str">
        <f t="shared" si="35"/>
        <v/>
      </c>
      <c r="AS120"/>
      <c r="BH120"/>
    </row>
    <row r="121" spans="1:60" ht="15">
      <c r="A121" s="26" t="s">
        <v>19</v>
      </c>
      <c r="B121" s="43">
        <v>640.23138041599179</v>
      </c>
      <c r="C121" s="43">
        <v>495.36160281770384</v>
      </c>
      <c r="D121" s="43">
        <v>12684.087414279662</v>
      </c>
      <c r="E121" s="43">
        <v>0</v>
      </c>
      <c r="F121" s="236"/>
      <c r="G121" s="43">
        <v>0</v>
      </c>
      <c r="H121" s="53">
        <v>0</v>
      </c>
      <c r="I121" s="41">
        <f t="shared" si="32"/>
        <v>13819.680397513357</v>
      </c>
      <c r="J121" s="1"/>
      <c r="K121" s="54" t="s">
        <v>19</v>
      </c>
      <c r="L121" s="43">
        <v>640.23138041599179</v>
      </c>
      <c r="M121" s="43">
        <v>495.36160281770384</v>
      </c>
      <c r="N121" s="43">
        <v>12684.087414279662</v>
      </c>
      <c r="O121" s="43">
        <v>0</v>
      </c>
      <c r="P121" s="43">
        <v>0</v>
      </c>
      <c r="Q121" s="43">
        <v>0</v>
      </c>
      <c r="R121" s="44">
        <v>0</v>
      </c>
      <c r="S121" s="45">
        <f t="shared" si="33"/>
        <v>13819.680397513357</v>
      </c>
      <c r="U121" s="100" t="s">
        <v>89</v>
      </c>
      <c r="V121" s="92">
        <v>600.59476891170812</v>
      </c>
      <c r="W121" s="92">
        <v>0</v>
      </c>
      <c r="X121" s="92">
        <v>0</v>
      </c>
      <c r="Y121" s="92">
        <v>495.36160281770384</v>
      </c>
      <c r="Z121" s="92">
        <v>12381.679110442834</v>
      </c>
      <c r="AA121" s="92">
        <v>0</v>
      </c>
      <c r="AB121" s="92">
        <v>0</v>
      </c>
      <c r="AC121" s="93">
        <v>342.04491534111003</v>
      </c>
      <c r="AD121" s="92">
        <v>39.636611504283664</v>
      </c>
      <c r="AE121" s="92">
        <v>0</v>
      </c>
      <c r="AF121" s="92">
        <v>0</v>
      </c>
      <c r="AG121" s="92">
        <v>302.40830383682635</v>
      </c>
      <c r="AH121" s="92">
        <v>0</v>
      </c>
      <c r="AI121" s="95">
        <f t="shared" si="34"/>
        <v>13819.680397513355</v>
      </c>
      <c r="AJ121" t="str">
        <f t="shared" si="35"/>
        <v/>
      </c>
      <c r="AS121"/>
      <c r="BH121"/>
    </row>
    <row r="122" spans="1:60" ht="15">
      <c r="A122" s="25" t="s">
        <v>27</v>
      </c>
      <c r="B122" s="46">
        <v>224.50340835388479</v>
      </c>
      <c r="C122" s="46">
        <v>3.7998902126086107</v>
      </c>
      <c r="D122" s="46">
        <v>2771.9964524060797</v>
      </c>
      <c r="E122" s="46">
        <v>3979.6388260219755</v>
      </c>
      <c r="F122" s="236"/>
      <c r="G122" s="46">
        <v>321.21145024774859</v>
      </c>
      <c r="H122" s="47">
        <v>9.5476590137170305</v>
      </c>
      <c r="I122" s="48">
        <f t="shared" si="32"/>
        <v>7310.697686256015</v>
      </c>
      <c r="J122" s="1"/>
      <c r="K122" s="49" t="s">
        <v>27</v>
      </c>
      <c r="L122" s="50">
        <v>224.50340835388479</v>
      </c>
      <c r="M122" s="50">
        <v>3.7998902126086107</v>
      </c>
      <c r="N122" s="50">
        <v>2771.9964524060797</v>
      </c>
      <c r="O122" s="50">
        <v>3979.6388260219755</v>
      </c>
      <c r="P122" s="50">
        <v>59.513529165545215</v>
      </c>
      <c r="Q122" s="50">
        <v>321.21145024774859</v>
      </c>
      <c r="R122" s="51">
        <v>9.5476590137170305</v>
      </c>
      <c r="S122" s="52">
        <f t="shared" si="33"/>
        <v>7370.2112154215602</v>
      </c>
      <c r="U122" s="96" t="s">
        <v>27</v>
      </c>
      <c r="V122" s="97">
        <v>4.6843999705644812</v>
      </c>
      <c r="W122" s="97">
        <v>109.82780546162859</v>
      </c>
      <c r="X122" s="97">
        <v>321.21145024774859</v>
      </c>
      <c r="Y122" s="97">
        <v>3.7998902126086107</v>
      </c>
      <c r="Z122" s="97">
        <v>2771.9964524060797</v>
      </c>
      <c r="AA122" s="97">
        <v>3973.5340066684184</v>
      </c>
      <c r="AB122" s="97">
        <v>59.513529165545215</v>
      </c>
      <c r="AC122" s="98">
        <v>125.64368128896592</v>
      </c>
      <c r="AD122" s="97">
        <v>109.99120292169175</v>
      </c>
      <c r="AE122" s="97">
        <v>6.1048193535571524</v>
      </c>
      <c r="AF122" s="97">
        <v>9.5476590137170305</v>
      </c>
      <c r="AG122" s="97">
        <v>0</v>
      </c>
      <c r="AH122" s="97">
        <v>0</v>
      </c>
      <c r="AI122" s="99">
        <f t="shared" si="34"/>
        <v>7370.2112154215602</v>
      </c>
      <c r="AJ122" t="str">
        <f t="shared" si="35"/>
        <v/>
      </c>
      <c r="AS122"/>
      <c r="BH122"/>
    </row>
    <row r="123" spans="1:60" ht="15">
      <c r="A123" s="26" t="s">
        <v>26</v>
      </c>
      <c r="B123" s="43">
        <v>139.39704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2"/>
        <v>139.39704</v>
      </c>
      <c r="J123" s="1"/>
      <c r="K123" s="54" t="s">
        <v>26</v>
      </c>
      <c r="L123" s="43">
        <v>139.39704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3"/>
        <v>139.39704</v>
      </c>
      <c r="U123" s="100" t="s">
        <v>26</v>
      </c>
      <c r="V123" s="92">
        <v>111.83813189426668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27.55890810573332</v>
      </c>
      <c r="AD123" s="92">
        <v>27.55890810573332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4"/>
        <v>139.39704</v>
      </c>
      <c r="AJ123" t="str">
        <f t="shared" si="35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2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3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4"/>
        <v>0</v>
      </c>
      <c r="AJ124" t="str">
        <f t="shared" si="35"/>
        <v/>
      </c>
      <c r="AS124"/>
      <c r="BH124"/>
    </row>
    <row r="125" spans="1:60" ht="15">
      <c r="A125" s="26" t="s">
        <v>24</v>
      </c>
      <c r="B125" s="43">
        <v>0</v>
      </c>
      <c r="C125" s="43">
        <v>5.7962887396673741</v>
      </c>
      <c r="D125" s="43">
        <v>0</v>
      </c>
      <c r="E125" s="43">
        <v>0</v>
      </c>
      <c r="F125" s="236"/>
      <c r="G125" s="43">
        <v>0</v>
      </c>
      <c r="H125" s="53">
        <v>0</v>
      </c>
      <c r="I125" s="41">
        <f t="shared" si="32"/>
        <v>5.7962887396673741</v>
      </c>
      <c r="J125" s="1"/>
      <c r="K125" s="54" t="s">
        <v>24</v>
      </c>
      <c r="L125" s="43">
        <v>0</v>
      </c>
      <c r="M125" s="43">
        <v>5.7962887396673741</v>
      </c>
      <c r="N125" s="43">
        <v>0</v>
      </c>
      <c r="O125" s="43">
        <v>0</v>
      </c>
      <c r="P125" s="43">
        <v>8.7121952047460702</v>
      </c>
      <c r="Q125" s="43">
        <v>0</v>
      </c>
      <c r="R125" s="44">
        <v>0</v>
      </c>
      <c r="S125" s="45">
        <f t="shared" si="33"/>
        <v>14.508483944413445</v>
      </c>
      <c r="U125" s="100" t="s">
        <v>24</v>
      </c>
      <c r="V125" s="92">
        <v>0</v>
      </c>
      <c r="W125" s="92">
        <v>0</v>
      </c>
      <c r="X125" s="92">
        <v>0</v>
      </c>
      <c r="Y125" s="92">
        <v>5.7962887396673741</v>
      </c>
      <c r="Z125" s="92">
        <v>0</v>
      </c>
      <c r="AA125" s="92">
        <v>0</v>
      </c>
      <c r="AB125" s="92">
        <v>8.7121952047460702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4"/>
        <v>14.508483944413445</v>
      </c>
      <c r="AJ125" t="str">
        <f t="shared" si="35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2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3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4"/>
        <v>0</v>
      </c>
      <c r="AJ126" t="str">
        <f t="shared" si="35"/>
        <v/>
      </c>
      <c r="AS126"/>
      <c r="BH126"/>
    </row>
    <row r="127" spans="1:60" ht="15">
      <c r="A127" s="27" t="s">
        <v>66</v>
      </c>
      <c r="B127" s="43">
        <v>0</v>
      </c>
      <c r="C127" s="43">
        <v>10.917084374430781</v>
      </c>
      <c r="D127" s="43">
        <v>4767.7818058889234</v>
      </c>
      <c r="E127" s="43">
        <v>0</v>
      </c>
      <c r="F127" s="236"/>
      <c r="G127" s="43">
        <v>0</v>
      </c>
      <c r="H127" s="53">
        <v>0</v>
      </c>
      <c r="I127" s="41">
        <f t="shared" si="32"/>
        <v>4778.6988902633539</v>
      </c>
      <c r="J127" s="1"/>
      <c r="K127" s="55" t="s">
        <v>66</v>
      </c>
      <c r="L127" s="43">
        <v>0</v>
      </c>
      <c r="M127" s="43">
        <v>10.917084374430781</v>
      </c>
      <c r="N127" s="43">
        <v>4767.7818058889234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3"/>
        <v>4778.6988902633539</v>
      </c>
      <c r="U127" s="101" t="s">
        <v>64</v>
      </c>
      <c r="V127" s="92">
        <v>0</v>
      </c>
      <c r="W127" s="92">
        <v>0</v>
      </c>
      <c r="X127" s="92">
        <v>0</v>
      </c>
      <c r="Y127" s="92">
        <v>10.917084374430781</v>
      </c>
      <c r="Z127" s="92">
        <v>4767.7818058889234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4"/>
        <v>4778.6988902633539</v>
      </c>
      <c r="AJ127" t="str">
        <f t="shared" si="35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2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3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4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3.2305193716070044</v>
      </c>
      <c r="D129" s="63">
        <v>1410.8539382176093</v>
      </c>
      <c r="E129" s="63">
        <v>0</v>
      </c>
      <c r="F129" s="236"/>
      <c r="G129" s="63">
        <v>0</v>
      </c>
      <c r="H129" s="64">
        <v>0</v>
      </c>
      <c r="I129" s="65">
        <f t="shared" si="32"/>
        <v>1414.0844575892163</v>
      </c>
      <c r="J129" s="1"/>
      <c r="K129" s="66" t="s">
        <v>20</v>
      </c>
      <c r="L129" s="63">
        <v>0</v>
      </c>
      <c r="M129" s="63">
        <v>3.2305193716070044</v>
      </c>
      <c r="N129" s="63">
        <v>1410.8539382176093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3"/>
        <v>1414.0844575892163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3.2305193716070044</v>
      </c>
      <c r="Z129" s="107">
        <v>1410.8539382176093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4"/>
        <v>1414.0844575892163</v>
      </c>
      <c r="AJ129" t="str">
        <f t="shared" si="35"/>
        <v/>
      </c>
      <c r="AS129"/>
      <c r="BH129"/>
    </row>
    <row r="130" spans="1:60">
      <c r="A130" s="28" t="s">
        <v>21</v>
      </c>
      <c r="B130" s="56">
        <v>0</v>
      </c>
      <c r="C130" s="56">
        <v>7.6865650028237766</v>
      </c>
      <c r="D130" s="56">
        <v>3356.9278676713143</v>
      </c>
      <c r="E130" s="56">
        <v>0</v>
      </c>
      <c r="F130" s="236"/>
      <c r="G130" s="56">
        <v>0</v>
      </c>
      <c r="H130" s="57">
        <v>0</v>
      </c>
      <c r="I130" s="58">
        <f t="shared" si="32"/>
        <v>3364.6144326741382</v>
      </c>
      <c r="J130" s="1"/>
      <c r="K130" s="59" t="s">
        <v>21</v>
      </c>
      <c r="L130" s="60">
        <v>0</v>
      </c>
      <c r="M130" s="60">
        <v>7.6865650028237766</v>
      </c>
      <c r="N130" s="60">
        <v>3356.9278676713143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3"/>
        <v>3364.6144326741382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7.6865650028237766</v>
      </c>
      <c r="Z130" s="103">
        <v>3356.9278676713143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4"/>
        <v>3364.6144326741382</v>
      </c>
      <c r="AJ130" t="str">
        <f t="shared" si="35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2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3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4"/>
        <v>0</v>
      </c>
      <c r="AJ131" t="str">
        <f t="shared" si="35"/>
        <v/>
      </c>
      <c r="AS131"/>
      <c r="BH131"/>
    </row>
    <row r="132" spans="1:60" ht="15">
      <c r="A132" s="31" t="s">
        <v>28</v>
      </c>
      <c r="B132" s="75">
        <f>SUM(B111:B127)</f>
        <v>1034.1812370064031</v>
      </c>
      <c r="C132" s="75">
        <f t="shared" ref="C132:H132" si="36">SUM(C111:C127)</f>
        <v>515.87486614441059</v>
      </c>
      <c r="D132" s="75">
        <f t="shared" si="36"/>
        <v>27972.772843903076</v>
      </c>
      <c r="E132" s="75">
        <f t="shared" si="36"/>
        <v>3982.2111380134829</v>
      </c>
      <c r="F132" s="75">
        <f t="shared" si="36"/>
        <v>0</v>
      </c>
      <c r="G132" s="75">
        <f t="shared" si="36"/>
        <v>321.21145024774859</v>
      </c>
      <c r="H132" s="76">
        <f t="shared" si="36"/>
        <v>9.5476590137170305</v>
      </c>
      <c r="I132" s="41">
        <f t="shared" si="32"/>
        <v>33835.799194328843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1034.1812370064031</v>
      </c>
      <c r="M132" s="75">
        <f t="shared" ref="M132:R132" si="37">SUM(M111:M127)</f>
        <v>515.87486614441059</v>
      </c>
      <c r="N132" s="75">
        <f t="shared" si="37"/>
        <v>27972.772843903076</v>
      </c>
      <c r="O132" s="75">
        <f t="shared" si="37"/>
        <v>3982.2111380134829</v>
      </c>
      <c r="P132" s="75">
        <f t="shared" si="37"/>
        <v>281.69047095511411</v>
      </c>
      <c r="Q132" s="75">
        <f t="shared" si="37"/>
        <v>321.21145024774859</v>
      </c>
      <c r="R132" s="76">
        <f t="shared" si="37"/>
        <v>9.5476590137170305</v>
      </c>
      <c r="S132" s="78">
        <f t="shared" si="33"/>
        <v>34117.48966528396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745.2527090130659</v>
      </c>
      <c r="W132" s="111">
        <f t="shared" ref="W132:AH132" si="38">SUM(W111:W127)</f>
        <v>109.82780546162859</v>
      </c>
      <c r="X132" s="111">
        <f t="shared" si="38"/>
        <v>321.21145024774859</v>
      </c>
      <c r="Y132" s="111">
        <f t="shared" si="38"/>
        <v>515.87486614441059</v>
      </c>
      <c r="Z132" s="111">
        <f t="shared" si="38"/>
        <v>26506.162221987433</v>
      </c>
      <c r="AA132" s="111">
        <f t="shared" si="38"/>
        <v>3976.1063186599258</v>
      </c>
      <c r="AB132" s="111">
        <f t="shared" si="38"/>
        <v>281.69047095511411</v>
      </c>
      <c r="AC132" s="111">
        <f t="shared" si="38"/>
        <v>1661.3638228146237</v>
      </c>
      <c r="AD132" s="112">
        <f t="shared" si="38"/>
        <v>179.10072253170873</v>
      </c>
      <c r="AE132" s="112">
        <f t="shared" si="38"/>
        <v>6.1048193535571524</v>
      </c>
      <c r="AF132" s="112">
        <f t="shared" si="38"/>
        <v>9.5476590137170305</v>
      </c>
      <c r="AG132" s="112">
        <f t="shared" si="38"/>
        <v>1466.6106219156409</v>
      </c>
      <c r="AH132" s="112">
        <f t="shared" si="38"/>
        <v>0</v>
      </c>
      <c r="AI132" s="113">
        <f t="shared" si="34"/>
        <v>34117.489665283952</v>
      </c>
      <c r="AJ132" t="str">
        <f t="shared" si="35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3.0564705478561306E-2</v>
      </c>
      <c r="C133" s="114">
        <f t="shared" ref="C133:I133" si="39">C132/$I132</f>
        <v>1.5246421790766374E-2</v>
      </c>
      <c r="D133" s="114">
        <f t="shared" si="39"/>
        <v>0.82672120978278951</v>
      </c>
      <c r="E133" s="114">
        <f t="shared" si="39"/>
        <v>0.11769224409751593</v>
      </c>
      <c r="F133" s="114">
        <f t="shared" si="39"/>
        <v>0</v>
      </c>
      <c r="G133" s="114">
        <f t="shared" si="39"/>
        <v>9.4932425979637053E-3</v>
      </c>
      <c r="H133" s="115">
        <f t="shared" si="39"/>
        <v>2.8217625240302576E-4</v>
      </c>
      <c r="I133" s="116">
        <f t="shared" si="39"/>
        <v>1</v>
      </c>
      <c r="J133"/>
      <c r="K133" s="81" t="s">
        <v>87</v>
      </c>
      <c r="L133" s="82">
        <f>L132/$S132</f>
        <v>3.0312348509589433E-2</v>
      </c>
      <c r="M133" s="82">
        <f t="shared" ref="M133:S133" si="40">M132/$S132</f>
        <v>1.5120539969543418E-2</v>
      </c>
      <c r="N133" s="82">
        <f t="shared" si="40"/>
        <v>0.81989540022830576</v>
      </c>
      <c r="O133" s="82">
        <f t="shared" si="40"/>
        <v>0.11672052009340995</v>
      </c>
      <c r="P133" s="82">
        <f t="shared" si="40"/>
        <v>8.2564829276330527E-3</v>
      </c>
      <c r="Q133" s="82">
        <f t="shared" si="40"/>
        <v>9.4148618025257386E-3</v>
      </c>
      <c r="R133" s="83">
        <f t="shared" si="40"/>
        <v>2.7984646899247668E-4</v>
      </c>
      <c r="S133" s="84">
        <f t="shared" si="40"/>
        <v>1</v>
      </c>
      <c r="U133" s="117" t="s">
        <v>87</v>
      </c>
      <c r="V133" s="118">
        <f>V132/$I132</f>
        <v>2.2025568384918669E-2</v>
      </c>
      <c r="W133" s="118">
        <f t="shared" ref="W133:AC133" si="41">W132/$I132</f>
        <v>3.2459054633483175E-3</v>
      </c>
      <c r="X133" s="118">
        <f t="shared" si="41"/>
        <v>9.4932425979637053E-3</v>
      </c>
      <c r="Y133" s="118">
        <f t="shared" si="41"/>
        <v>1.5246421790766374E-2</v>
      </c>
      <c r="Z133" s="118">
        <f t="shared" si="41"/>
        <v>0.78337627167470847</v>
      </c>
      <c r="AA133" s="118">
        <f t="shared" si="41"/>
        <v>0.11751181923689728</v>
      </c>
      <c r="AB133" s="118">
        <f t="shared" si="41"/>
        <v>8.3252199641357296E-3</v>
      </c>
      <c r="AC133" s="118">
        <f t="shared" si="41"/>
        <v>4.9100770851396996E-2</v>
      </c>
      <c r="AD133" s="118">
        <f t="shared" ref="AD133:AH133" si="42">AD132/$AI132</f>
        <v>5.2495281537067954E-3</v>
      </c>
      <c r="AE133" s="118">
        <f t="shared" si="42"/>
        <v>1.7893518583722397E-4</v>
      </c>
      <c r="AF133" s="118">
        <f t="shared" si="42"/>
        <v>2.7984646899247673E-4</v>
      </c>
      <c r="AG133" s="118">
        <f t="shared" si="42"/>
        <v>4.2987061366592333E-2</v>
      </c>
      <c r="AH133" s="118">
        <f t="shared" si="42"/>
        <v>0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528.4136171881413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528.4136171881413</v>
      </c>
      <c r="J137" s="1"/>
      <c r="K137" s="88" t="s">
        <v>7</v>
      </c>
      <c r="L137" s="39">
        <v>0</v>
      </c>
      <c r="M137" s="39">
        <v>528.4136171881413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528.4136171881413</v>
      </c>
      <c r="U137" s="91" t="s">
        <v>7</v>
      </c>
      <c r="V137" s="92">
        <v>0</v>
      </c>
      <c r="W137" s="92">
        <v>0</v>
      </c>
      <c r="X137" s="92">
        <v>0</v>
      </c>
      <c r="Y137" s="92">
        <v>528.4136171881413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528.4136171881413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3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4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5">SUM(V138:AC138)</f>
        <v>0</v>
      </c>
      <c r="AJ138" t="str">
        <f t="shared" ref="AJ138:AJ158" si="46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3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4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5"/>
        <v>0</v>
      </c>
      <c r="AJ139" t="str">
        <f t="shared" si="46"/>
        <v/>
      </c>
      <c r="AS139"/>
      <c r="BH139"/>
    </row>
    <row r="140" spans="1:60" ht="15">
      <c r="A140" s="25" t="s">
        <v>58</v>
      </c>
      <c r="B140" s="46">
        <v>0</v>
      </c>
      <c r="C140" s="46">
        <v>424.86530199999999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3"/>
        <v>424.86530199999999</v>
      </c>
      <c r="J140" s="1"/>
      <c r="K140" s="49" t="s">
        <v>58</v>
      </c>
      <c r="L140" s="50">
        <v>0</v>
      </c>
      <c r="M140" s="50">
        <v>424.86530199999999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4"/>
        <v>424.86530199999999</v>
      </c>
      <c r="U140" s="96" t="s">
        <v>58</v>
      </c>
      <c r="V140" s="97">
        <v>0</v>
      </c>
      <c r="W140" s="97">
        <v>0</v>
      </c>
      <c r="X140" s="97">
        <v>0</v>
      </c>
      <c r="Y140" s="97">
        <v>424.86530199999999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5"/>
        <v>424.86530199999999</v>
      </c>
      <c r="AJ140" t="str">
        <f t="shared" si="46"/>
        <v/>
      </c>
      <c r="AS140"/>
      <c r="BH140"/>
    </row>
    <row r="141" spans="1:60" ht="15">
      <c r="A141" s="26" t="s">
        <v>16</v>
      </c>
      <c r="B141" s="43">
        <v>39.205312154993734</v>
      </c>
      <c r="C141" s="43">
        <v>487.66511362068235</v>
      </c>
      <c r="D141" s="43">
        <v>49.724488382466134</v>
      </c>
      <c r="E141" s="43">
        <v>0</v>
      </c>
      <c r="F141" s="236"/>
      <c r="G141" s="43">
        <v>0</v>
      </c>
      <c r="H141" s="53">
        <v>0</v>
      </c>
      <c r="I141" s="41">
        <f t="shared" si="43"/>
        <v>576.59491415814216</v>
      </c>
      <c r="J141" s="1"/>
      <c r="K141" s="54" t="s">
        <v>16</v>
      </c>
      <c r="L141" s="43">
        <v>39.205312154993734</v>
      </c>
      <c r="M141" s="43">
        <v>487.66511362068235</v>
      </c>
      <c r="N141" s="43">
        <v>49.724488382466134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4"/>
        <v>576.59491415814216</v>
      </c>
      <c r="U141" s="100" t="s">
        <v>16</v>
      </c>
      <c r="V141" s="92">
        <v>39.205312154993734</v>
      </c>
      <c r="W141" s="92">
        <v>0</v>
      </c>
      <c r="X141" s="92">
        <v>0</v>
      </c>
      <c r="Y141" s="92">
        <v>487.66511362068235</v>
      </c>
      <c r="Z141" s="92">
        <v>3.0457238994527827</v>
      </c>
      <c r="AA141" s="92">
        <v>0</v>
      </c>
      <c r="AB141" s="92">
        <v>0</v>
      </c>
      <c r="AC141" s="93">
        <v>46.678764483013353</v>
      </c>
      <c r="AD141" s="94">
        <v>0</v>
      </c>
      <c r="AE141" s="94">
        <v>0</v>
      </c>
      <c r="AF141" s="94">
        <v>0</v>
      </c>
      <c r="AG141" s="94">
        <v>46.678764483013353</v>
      </c>
      <c r="AH141" s="94">
        <v>0</v>
      </c>
      <c r="AI141" s="95">
        <f t="shared" si="45"/>
        <v>576.59491415814216</v>
      </c>
      <c r="AJ141" t="str">
        <f t="shared" si="46"/>
        <v/>
      </c>
      <c r="AS141"/>
      <c r="BH141"/>
    </row>
    <row r="142" spans="1:60" ht="15">
      <c r="A142" s="25" t="s">
        <v>15</v>
      </c>
      <c r="B142" s="46">
        <v>37.86498547405877</v>
      </c>
      <c r="C142" s="46">
        <v>5.4744557311892201</v>
      </c>
      <c r="D142" s="46">
        <v>19.799281561134347</v>
      </c>
      <c r="E142" s="46">
        <v>0</v>
      </c>
      <c r="F142" s="236"/>
      <c r="G142" s="46">
        <v>0</v>
      </c>
      <c r="H142" s="47">
        <v>0</v>
      </c>
      <c r="I142" s="48">
        <f t="shared" si="43"/>
        <v>63.138722766382344</v>
      </c>
      <c r="J142" s="1"/>
      <c r="K142" s="49" t="s">
        <v>15</v>
      </c>
      <c r="L142" s="50">
        <v>37.86498547405877</v>
      </c>
      <c r="M142" s="50">
        <v>5.4744557311892201</v>
      </c>
      <c r="N142" s="50">
        <v>19.799281561134347</v>
      </c>
      <c r="O142" s="50">
        <v>0</v>
      </c>
      <c r="P142" s="50">
        <v>0</v>
      </c>
      <c r="Q142" s="50">
        <v>0</v>
      </c>
      <c r="R142" s="51">
        <v>0</v>
      </c>
      <c r="S142" s="52">
        <f t="shared" si="44"/>
        <v>63.138722766382344</v>
      </c>
      <c r="U142" s="96" t="s">
        <v>59</v>
      </c>
      <c r="V142" s="97">
        <v>37.86498547405877</v>
      </c>
      <c r="W142" s="97">
        <v>0</v>
      </c>
      <c r="X142" s="97">
        <v>0</v>
      </c>
      <c r="Y142" s="97">
        <v>5.4744557311892201</v>
      </c>
      <c r="Z142" s="97">
        <v>7.6034107377628048</v>
      </c>
      <c r="AA142" s="97">
        <v>0</v>
      </c>
      <c r="AB142" s="97">
        <v>0</v>
      </c>
      <c r="AC142" s="98">
        <v>12.195870823371541</v>
      </c>
      <c r="AD142" s="97">
        <v>0</v>
      </c>
      <c r="AE142" s="97">
        <v>0</v>
      </c>
      <c r="AF142" s="97">
        <v>0</v>
      </c>
      <c r="AG142" s="97">
        <v>12.195870823371541</v>
      </c>
      <c r="AH142" s="97">
        <v>0</v>
      </c>
      <c r="AI142" s="99">
        <f t="shared" si="45"/>
        <v>63.138722766382344</v>
      </c>
      <c r="AJ142" t="str">
        <f t="shared" si="46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0</v>
      </c>
      <c r="F143" s="236"/>
      <c r="G143" s="43">
        <v>0</v>
      </c>
      <c r="H143" s="53">
        <v>0</v>
      </c>
      <c r="I143" s="41">
        <f t="shared" si="43"/>
        <v>0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0</v>
      </c>
      <c r="P143" s="43">
        <v>245.16307986304926</v>
      </c>
      <c r="Q143" s="43">
        <v>0</v>
      </c>
      <c r="R143" s="44">
        <v>0</v>
      </c>
      <c r="S143" s="45">
        <f t="shared" si="44"/>
        <v>245.16307986304926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2">
        <v>245.16307986304926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5"/>
        <v>245.16307986304926</v>
      </c>
      <c r="AJ143" t="str">
        <f t="shared" si="46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/>
      <c r="G144" s="46">
        <v>0</v>
      </c>
      <c r="H144" s="47">
        <v>0</v>
      </c>
      <c r="I144" s="48">
        <f t="shared" si="43"/>
        <v>0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0</v>
      </c>
      <c r="P144" s="50">
        <v>23.539637384693599</v>
      </c>
      <c r="Q144" s="50">
        <v>0</v>
      </c>
      <c r="R144" s="51">
        <v>0</v>
      </c>
      <c r="S144" s="52">
        <f t="shared" si="44"/>
        <v>23.539637384693599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23.539637384693599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5"/>
        <v>23.539637384693599</v>
      </c>
      <c r="AJ144" t="str">
        <f t="shared" si="46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3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4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5"/>
        <v>0</v>
      </c>
      <c r="AJ145" t="str">
        <f t="shared" si="46"/>
        <v/>
      </c>
      <c r="AS145"/>
      <c r="BH145"/>
    </row>
    <row r="146" spans="1:60" ht="15">
      <c r="A146" s="25" t="s">
        <v>17</v>
      </c>
      <c r="B146" s="46">
        <v>0</v>
      </c>
      <c r="C146" s="46">
        <v>0</v>
      </c>
      <c r="D146" s="46">
        <v>43.729071903157894</v>
      </c>
      <c r="E146" s="46">
        <v>0</v>
      </c>
      <c r="F146" s="236"/>
      <c r="G146" s="46">
        <v>0</v>
      </c>
      <c r="H146" s="47">
        <v>0</v>
      </c>
      <c r="I146" s="48">
        <f t="shared" si="43"/>
        <v>43.729071903157894</v>
      </c>
      <c r="J146" s="1"/>
      <c r="K146" s="49" t="s">
        <v>17</v>
      </c>
      <c r="L146" s="50">
        <v>0</v>
      </c>
      <c r="M146" s="50">
        <v>0</v>
      </c>
      <c r="N146" s="50">
        <v>43.729071903157894</v>
      </c>
      <c r="O146" s="50">
        <v>0</v>
      </c>
      <c r="P146" s="50">
        <v>0</v>
      </c>
      <c r="Q146" s="50">
        <v>0</v>
      </c>
      <c r="R146" s="51">
        <v>0</v>
      </c>
      <c r="S146" s="52">
        <f t="shared" si="44"/>
        <v>43.729071903157894</v>
      </c>
      <c r="U146" s="96" t="s">
        <v>17</v>
      </c>
      <c r="V146" s="97">
        <v>0</v>
      </c>
      <c r="W146" s="97">
        <v>0</v>
      </c>
      <c r="X146" s="97">
        <v>0</v>
      </c>
      <c r="Y146" s="97">
        <v>0</v>
      </c>
      <c r="Z146" s="97">
        <v>43.729071903157894</v>
      </c>
      <c r="AA146" s="97">
        <v>0</v>
      </c>
      <c r="AB146" s="97">
        <v>0</v>
      </c>
      <c r="AC146" s="98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9">
        <f t="shared" si="45"/>
        <v>43.729071903157894</v>
      </c>
      <c r="AJ146" t="str">
        <f t="shared" si="46"/>
        <v/>
      </c>
      <c r="AS146"/>
      <c r="BH146"/>
    </row>
    <row r="147" spans="1:60" ht="15">
      <c r="A147" s="26" t="s">
        <v>19</v>
      </c>
      <c r="B147" s="43">
        <v>2615.9172267935655</v>
      </c>
      <c r="C147" s="43">
        <v>10608.947492401368</v>
      </c>
      <c r="D147" s="43">
        <v>2381.0276949132408</v>
      </c>
      <c r="E147" s="43">
        <v>0</v>
      </c>
      <c r="F147" s="236"/>
      <c r="G147" s="43">
        <v>0</v>
      </c>
      <c r="H147" s="53">
        <v>0</v>
      </c>
      <c r="I147" s="41">
        <f t="shared" si="43"/>
        <v>15605.892414108175</v>
      </c>
      <c r="J147" s="1"/>
      <c r="K147" s="54" t="s">
        <v>19</v>
      </c>
      <c r="L147" s="43">
        <v>2615.9172267935655</v>
      </c>
      <c r="M147" s="43">
        <v>10608.947492401368</v>
      </c>
      <c r="N147" s="43">
        <v>2381.0276949132408</v>
      </c>
      <c r="O147" s="43">
        <v>0</v>
      </c>
      <c r="P147" s="43">
        <v>4.8835025351027683</v>
      </c>
      <c r="Q147" s="43">
        <v>0</v>
      </c>
      <c r="R147" s="44">
        <v>0</v>
      </c>
      <c r="S147" s="45">
        <f t="shared" si="44"/>
        <v>15610.775916643279</v>
      </c>
      <c r="U147" s="100" t="s">
        <v>89</v>
      </c>
      <c r="V147" s="92">
        <v>2569.9691817354169</v>
      </c>
      <c r="W147" s="92">
        <v>0</v>
      </c>
      <c r="X147" s="92">
        <v>0</v>
      </c>
      <c r="Y147" s="92">
        <v>10608.947492401368</v>
      </c>
      <c r="Z147" s="92">
        <v>2381.0276949132408</v>
      </c>
      <c r="AA147" s="92">
        <v>0</v>
      </c>
      <c r="AB147" s="92">
        <v>4.8835025351027683</v>
      </c>
      <c r="AC147" s="93">
        <v>45.948045058148232</v>
      </c>
      <c r="AD147" s="92">
        <v>45.948045058148232</v>
      </c>
      <c r="AE147" s="92">
        <v>0</v>
      </c>
      <c r="AF147" s="92">
        <v>0</v>
      </c>
      <c r="AG147" s="92">
        <v>0</v>
      </c>
      <c r="AH147" s="92">
        <v>0</v>
      </c>
      <c r="AI147" s="95">
        <f t="shared" si="45"/>
        <v>15610.775916643277</v>
      </c>
      <c r="AJ147" t="str">
        <f t="shared" si="46"/>
        <v/>
      </c>
      <c r="AS147"/>
      <c r="BH147"/>
    </row>
    <row r="148" spans="1:60" ht="15">
      <c r="A148" s="25" t="s">
        <v>27</v>
      </c>
      <c r="B148" s="46">
        <v>4097.6165204910294</v>
      </c>
      <c r="C148" s="46">
        <v>173.22023543348922</v>
      </c>
      <c r="D148" s="46">
        <v>55.538902406851022</v>
      </c>
      <c r="E148" s="46">
        <v>8179.9365568950825</v>
      </c>
      <c r="F148" s="236"/>
      <c r="G148" s="46">
        <v>1537.3988354603682</v>
      </c>
      <c r="H148" s="47">
        <v>0</v>
      </c>
      <c r="I148" s="48">
        <f t="shared" si="43"/>
        <v>14043.711050686819</v>
      </c>
      <c r="J148" s="1"/>
      <c r="K148" s="49" t="s">
        <v>27</v>
      </c>
      <c r="L148" s="50">
        <v>4097.6165204910294</v>
      </c>
      <c r="M148" s="50">
        <v>173.22023543348922</v>
      </c>
      <c r="N148" s="50">
        <v>55.538902406851022</v>
      </c>
      <c r="O148" s="50">
        <v>8179.9365568950825</v>
      </c>
      <c r="P148" s="50">
        <v>168.13162495825404</v>
      </c>
      <c r="Q148" s="50">
        <v>1537.3988354603682</v>
      </c>
      <c r="R148" s="51">
        <v>0</v>
      </c>
      <c r="S148" s="52">
        <f t="shared" si="44"/>
        <v>14211.842675645074</v>
      </c>
      <c r="U148" s="96" t="s">
        <v>27</v>
      </c>
      <c r="V148" s="97">
        <v>114.60145107532209</v>
      </c>
      <c r="W148" s="97">
        <v>2836.2507537631172</v>
      </c>
      <c r="X148" s="97">
        <v>1537.3988354603682</v>
      </c>
      <c r="Y148" s="97">
        <v>173.22023543348922</v>
      </c>
      <c r="Z148" s="97">
        <v>54.940162629954642</v>
      </c>
      <c r="AA148" s="97">
        <v>4669.7117886356764</v>
      </c>
      <c r="AB148" s="97">
        <v>168.13162495825404</v>
      </c>
      <c r="AC148" s="98">
        <v>4657.5878236888939</v>
      </c>
      <c r="AD148" s="97">
        <v>1146.7643156525903</v>
      </c>
      <c r="AE148" s="97">
        <v>3510.2247682594075</v>
      </c>
      <c r="AF148" s="97">
        <v>0</v>
      </c>
      <c r="AG148" s="97">
        <v>0.59873977689638436</v>
      </c>
      <c r="AH148" s="97">
        <v>0</v>
      </c>
      <c r="AI148" s="99">
        <f t="shared" si="45"/>
        <v>14211.842675645075</v>
      </c>
      <c r="AJ148" t="str">
        <f t="shared" si="46"/>
        <v/>
      </c>
      <c r="AS148"/>
      <c r="BH148"/>
    </row>
    <row r="149" spans="1:60" ht="15">
      <c r="A149" s="26" t="s">
        <v>26</v>
      </c>
      <c r="B149" s="43">
        <v>1654.558844665263</v>
      </c>
      <c r="C149" s="43">
        <v>0</v>
      </c>
      <c r="D149" s="43">
        <v>0</v>
      </c>
      <c r="E149" s="43">
        <v>0</v>
      </c>
      <c r="F149" s="236"/>
      <c r="G149" s="43">
        <v>0</v>
      </c>
      <c r="H149" s="53">
        <v>0</v>
      </c>
      <c r="I149" s="41">
        <f t="shared" si="43"/>
        <v>1654.558844665263</v>
      </c>
      <c r="J149" s="1"/>
      <c r="K149" s="54" t="s">
        <v>26</v>
      </c>
      <c r="L149" s="43">
        <v>1654.558844665263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4"/>
        <v>1654.558844665263</v>
      </c>
      <c r="U149" s="100" t="s">
        <v>26</v>
      </c>
      <c r="V149" s="92">
        <v>330.91176893305271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2">
        <v>0</v>
      </c>
      <c r="AC149" s="93">
        <v>1323.6470757322109</v>
      </c>
      <c r="AD149" s="92">
        <v>1323.6470757322109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5"/>
        <v>1654.5588446652637</v>
      </c>
      <c r="AJ149" t="str">
        <f t="shared" si="46"/>
        <v/>
      </c>
      <c r="AS149"/>
      <c r="BH149"/>
    </row>
    <row r="150" spans="1:60" ht="15">
      <c r="A150" s="25" t="s">
        <v>23</v>
      </c>
      <c r="B150" s="46">
        <v>3.4115048373999999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3"/>
        <v>3.4115048373999999</v>
      </c>
      <c r="J150" s="1"/>
      <c r="K150" s="49" t="s">
        <v>23</v>
      </c>
      <c r="L150" s="50">
        <v>3.4115048373999999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4"/>
        <v>3.4115048373999999</v>
      </c>
      <c r="U150" s="96" t="s">
        <v>62</v>
      </c>
      <c r="V150" s="97">
        <v>3.4115048373999999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5"/>
        <v>3.4115048373999999</v>
      </c>
      <c r="AJ150" t="str">
        <f t="shared" si="46"/>
        <v/>
      </c>
      <c r="AS150"/>
      <c r="BH150"/>
    </row>
    <row r="151" spans="1:60" ht="15">
      <c r="A151" s="26" t="s">
        <v>24</v>
      </c>
      <c r="B151" s="43">
        <v>0</v>
      </c>
      <c r="C151" s="43">
        <v>2589.8698251163278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3"/>
        <v>2589.8698251163278</v>
      </c>
      <c r="J151" s="1"/>
      <c r="K151" s="54" t="s">
        <v>24</v>
      </c>
      <c r="L151" s="43">
        <v>0</v>
      </c>
      <c r="M151" s="43">
        <v>2589.8698251163278</v>
      </c>
      <c r="N151" s="43">
        <v>0</v>
      </c>
      <c r="O151" s="43">
        <v>0</v>
      </c>
      <c r="P151" s="43">
        <v>10.237243641256121</v>
      </c>
      <c r="Q151" s="43">
        <v>0</v>
      </c>
      <c r="R151" s="44">
        <v>0</v>
      </c>
      <c r="S151" s="45">
        <f t="shared" si="44"/>
        <v>2600.1070687575839</v>
      </c>
      <c r="U151" s="100" t="s">
        <v>24</v>
      </c>
      <c r="V151" s="92">
        <v>0</v>
      </c>
      <c r="W151" s="92">
        <v>0</v>
      </c>
      <c r="X151" s="92">
        <v>0</v>
      </c>
      <c r="Y151" s="92">
        <v>2589.8698251163278</v>
      </c>
      <c r="Z151" s="92">
        <v>0</v>
      </c>
      <c r="AA151" s="92">
        <v>0</v>
      </c>
      <c r="AB151" s="92">
        <v>10.237243641256121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5"/>
        <v>2600.1070687575839</v>
      </c>
      <c r="AJ151" t="str">
        <f t="shared" si="46"/>
        <v/>
      </c>
      <c r="AS151"/>
      <c r="BH151"/>
    </row>
    <row r="152" spans="1:60" ht="15">
      <c r="A152" s="25" t="s">
        <v>22</v>
      </c>
      <c r="B152" s="46">
        <v>0</v>
      </c>
      <c r="C152" s="46">
        <v>2441.0425022113159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3"/>
        <v>2441.0425022113159</v>
      </c>
      <c r="J152" s="1"/>
      <c r="K152" s="49" t="s">
        <v>22</v>
      </c>
      <c r="L152" s="50">
        <v>0</v>
      </c>
      <c r="M152" s="50">
        <v>2441.0425022113159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4"/>
        <v>2441.0425022113159</v>
      </c>
      <c r="U152" s="96" t="s">
        <v>63</v>
      </c>
      <c r="V152" s="97">
        <v>0</v>
      </c>
      <c r="W152" s="97">
        <v>0</v>
      </c>
      <c r="X152" s="97">
        <v>0</v>
      </c>
      <c r="Y152" s="97">
        <v>2441.0425022113159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5"/>
        <v>2441.0425022113159</v>
      </c>
      <c r="AJ152" t="str">
        <f t="shared" si="46"/>
        <v/>
      </c>
      <c r="AS152"/>
      <c r="BH152"/>
    </row>
    <row r="153" spans="1:6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3"/>
        <v>0</v>
      </c>
      <c r="J153" s="1"/>
      <c r="K153" s="55" t="s">
        <v>66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4"/>
        <v>0</v>
      </c>
      <c r="U153" s="101" t="s">
        <v>64</v>
      </c>
      <c r="V153" s="92">
        <v>0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5"/>
        <v>0</v>
      </c>
      <c r="AJ153" t="str">
        <f t="shared" si="46"/>
        <v/>
      </c>
      <c r="AS153"/>
      <c r="BH153"/>
    </row>
    <row r="154" spans="1:60">
      <c r="A154" s="28" t="s">
        <v>25</v>
      </c>
      <c r="B154" s="56">
        <v>0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3"/>
        <v>0</v>
      </c>
      <c r="J154" s="1"/>
      <c r="K154" s="59" t="s">
        <v>25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4"/>
        <v>0</v>
      </c>
      <c r="U154" s="102" t="s">
        <v>68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5"/>
        <v>0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3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4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5"/>
        <v>0</v>
      </c>
      <c r="AJ155" t="str">
        <f t="shared" si="46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3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4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5"/>
        <v>0</v>
      </c>
      <c r="AJ156" t="str">
        <f t="shared" si="46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3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4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5"/>
        <v>0</v>
      </c>
      <c r="AJ157" t="str">
        <f t="shared" si="46"/>
        <v/>
      </c>
      <c r="AS157"/>
      <c r="BH157"/>
    </row>
    <row r="158" spans="1:60" ht="15">
      <c r="A158" s="31" t="s">
        <v>28</v>
      </c>
      <c r="B158" s="75">
        <f>SUM(B137:B153)</f>
        <v>8448.5743944163114</v>
      </c>
      <c r="C158" s="75">
        <f t="shared" ref="C158:H158" si="47">SUM(C137:C153)</f>
        <v>17259.498543702517</v>
      </c>
      <c r="D158" s="75">
        <f t="shared" si="47"/>
        <v>2549.8194391668499</v>
      </c>
      <c r="E158" s="75">
        <f t="shared" si="47"/>
        <v>8179.9365568950825</v>
      </c>
      <c r="F158" s="75">
        <f t="shared" si="47"/>
        <v>0</v>
      </c>
      <c r="G158" s="75">
        <f t="shared" si="47"/>
        <v>1537.3988354603682</v>
      </c>
      <c r="H158" s="76">
        <f t="shared" si="47"/>
        <v>0</v>
      </c>
      <c r="I158" s="41">
        <f t="shared" si="43"/>
        <v>37975.227769641133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8448.5743944163114</v>
      </c>
      <c r="M158" s="75">
        <f t="shared" ref="M158:R158" si="48">SUM(M137:M153)</f>
        <v>17259.498543702517</v>
      </c>
      <c r="N158" s="75">
        <f t="shared" si="48"/>
        <v>2549.8194391668499</v>
      </c>
      <c r="O158" s="75">
        <f t="shared" si="48"/>
        <v>8179.9365568950825</v>
      </c>
      <c r="P158" s="75">
        <f t="shared" si="48"/>
        <v>451.95508838235571</v>
      </c>
      <c r="Q158" s="75">
        <f t="shared" si="48"/>
        <v>1537.3988354603682</v>
      </c>
      <c r="R158" s="76">
        <f t="shared" si="48"/>
        <v>0</v>
      </c>
      <c r="S158" s="78">
        <f>SUM(L158:R158)</f>
        <v>38427.182858023487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3095.9642042102446</v>
      </c>
      <c r="W158" s="111">
        <f t="shared" ref="W158:AH158" si="49">SUM(W137:W153)</f>
        <v>2836.2507537631172</v>
      </c>
      <c r="X158" s="111">
        <f t="shared" si="49"/>
        <v>1537.3988354603682</v>
      </c>
      <c r="Y158" s="111">
        <f t="shared" si="49"/>
        <v>17259.498543702517</v>
      </c>
      <c r="Z158" s="111">
        <f t="shared" si="49"/>
        <v>2490.3460640835688</v>
      </c>
      <c r="AA158" s="111">
        <f t="shared" si="49"/>
        <v>4669.7117886356764</v>
      </c>
      <c r="AB158" s="111">
        <f t="shared" si="49"/>
        <v>451.95508838235571</v>
      </c>
      <c r="AC158" s="111">
        <f t="shared" si="49"/>
        <v>6086.0575797856382</v>
      </c>
      <c r="AD158" s="112">
        <f t="shared" si="49"/>
        <v>2516.3594364429491</v>
      </c>
      <c r="AE158" s="112">
        <f t="shared" si="49"/>
        <v>3510.2247682594075</v>
      </c>
      <c r="AF158" s="112">
        <f t="shared" si="49"/>
        <v>0</v>
      </c>
      <c r="AG158" s="112">
        <f t="shared" si="49"/>
        <v>59.473375083281283</v>
      </c>
      <c r="AH158" s="112">
        <f t="shared" si="49"/>
        <v>0</v>
      </c>
      <c r="AI158" s="113">
        <f t="shared" si="45"/>
        <v>38427.182858023487</v>
      </c>
      <c r="AJ158" t="str">
        <f t="shared" si="46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0.22247593735752202</v>
      </c>
      <c r="C159" s="114">
        <f t="shared" ref="C159:I159" si="50">C158/$I158</f>
        <v>0.45449361484805706</v>
      </c>
      <c r="D159" s="114">
        <f t="shared" si="50"/>
        <v>6.7144282968732427E-2</v>
      </c>
      <c r="E159" s="114">
        <f t="shared" si="50"/>
        <v>0.21540190901592013</v>
      </c>
      <c r="F159" s="114">
        <f t="shared" si="50"/>
        <v>0</v>
      </c>
      <c r="G159" s="114">
        <f t="shared" si="50"/>
        <v>4.0484255809768291E-2</v>
      </c>
      <c r="H159" s="115">
        <f t="shared" si="50"/>
        <v>0</v>
      </c>
      <c r="I159" s="116">
        <f t="shared" si="50"/>
        <v>1</v>
      </c>
      <c r="J159"/>
      <c r="K159" s="81" t="s">
        <v>87</v>
      </c>
      <c r="L159" s="82">
        <f>L158/$S158</f>
        <v>0.21985932264749075</v>
      </c>
      <c r="M159" s="82">
        <f t="shared" ref="M159:S159" si="51">M158/$S158</f>
        <v>0.44914816179658568</v>
      </c>
      <c r="N159" s="82">
        <f t="shared" si="51"/>
        <v>6.6354576357773642E-2</v>
      </c>
      <c r="O159" s="82">
        <f t="shared" si="51"/>
        <v>0.21286849434467806</v>
      </c>
      <c r="P159" s="82">
        <f t="shared" si="51"/>
        <v>1.1761338062490542E-2</v>
      </c>
      <c r="Q159" s="82">
        <f t="shared" si="51"/>
        <v>4.0008106790981261E-2</v>
      </c>
      <c r="R159" s="83">
        <f t="shared" si="51"/>
        <v>0</v>
      </c>
      <c r="S159" s="84">
        <f t="shared" si="51"/>
        <v>1</v>
      </c>
      <c r="U159" s="117" t="s">
        <v>87</v>
      </c>
      <c r="V159" s="118">
        <f>V158/$I158</f>
        <v>8.1525889008235999E-2</v>
      </c>
      <c r="W159" s="118">
        <f t="shared" ref="W159:AC159" si="52">W158/$I158</f>
        <v>7.4686866158325607E-2</v>
      </c>
      <c r="X159" s="118">
        <f t="shared" si="52"/>
        <v>4.0484255809768291E-2</v>
      </c>
      <c r="Y159" s="118">
        <f t="shared" si="52"/>
        <v>0.45449361484805706</v>
      </c>
      <c r="Z159" s="118">
        <f t="shared" si="52"/>
        <v>6.5578173202543569E-2</v>
      </c>
      <c r="AA159" s="118">
        <f t="shared" si="52"/>
        <v>0.12296731482329185</v>
      </c>
      <c r="AB159" s="118">
        <f t="shared" si="52"/>
        <v>1.1901313433165663E-2</v>
      </c>
      <c r="AC159" s="118">
        <f t="shared" si="52"/>
        <v>0.16026388614977757</v>
      </c>
      <c r="AD159" s="118">
        <f t="shared" ref="AD159:AH159" si="53">AD158/$AI158</f>
        <v>6.5483838504116113E-2</v>
      </c>
      <c r="AE159" s="118">
        <f t="shared" si="53"/>
        <v>9.134743968165969E-2</v>
      </c>
      <c r="AF159" s="118">
        <f t="shared" si="53"/>
        <v>0</v>
      </c>
      <c r="AG159" s="118">
        <f t="shared" si="53"/>
        <v>1.5476902197857423E-3</v>
      </c>
      <c r="AH159" s="118">
        <f t="shared" si="53"/>
        <v>0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/>
      <c r="G163" s="39">
        <v>0</v>
      </c>
      <c r="H163" s="40">
        <v>0</v>
      </c>
      <c r="I163" s="41">
        <f>SUM(B163:H163)</f>
        <v>0</v>
      </c>
      <c r="J163" s="1"/>
      <c r="K163" s="88" t="s">
        <v>7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0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0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0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4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5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6">SUM(V164:AC164)</f>
        <v>0</v>
      </c>
      <c r="AJ164" t="str">
        <f t="shared" ref="AJ164:AJ184" si="57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137.39298938483239</v>
      </c>
      <c r="E165" s="43">
        <v>0</v>
      </c>
      <c r="F165" s="236"/>
      <c r="G165" s="43">
        <v>0</v>
      </c>
      <c r="H165" s="53">
        <v>0</v>
      </c>
      <c r="I165" s="41">
        <f t="shared" si="54"/>
        <v>137.39298938483239</v>
      </c>
      <c r="J165" s="1"/>
      <c r="K165" s="54" t="s">
        <v>10</v>
      </c>
      <c r="L165" s="43">
        <v>0</v>
      </c>
      <c r="M165" s="43">
        <v>0</v>
      </c>
      <c r="N165" s="43">
        <v>137.39298938483239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5"/>
        <v>137.39298938483239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137.39298938483239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6"/>
        <v>137.39298938483239</v>
      </c>
      <c r="AJ165" t="str">
        <f t="shared" si="57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4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5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6"/>
        <v>0</v>
      </c>
      <c r="AJ166" t="str">
        <f t="shared" si="57"/>
        <v/>
      </c>
      <c r="AS166"/>
      <c r="BH166"/>
    </row>
    <row r="167" spans="1:60" ht="15">
      <c r="A167" s="26" t="s">
        <v>16</v>
      </c>
      <c r="B167" s="43">
        <v>29.007574967084988</v>
      </c>
      <c r="C167" s="43">
        <v>0</v>
      </c>
      <c r="D167" s="43">
        <v>179.16971782445003</v>
      </c>
      <c r="E167" s="43">
        <v>0</v>
      </c>
      <c r="F167" s="236"/>
      <c r="G167" s="43">
        <v>0</v>
      </c>
      <c r="H167" s="53">
        <v>0</v>
      </c>
      <c r="I167" s="41">
        <f t="shared" si="54"/>
        <v>208.17729279153502</v>
      </c>
      <c r="J167" s="1"/>
      <c r="K167" s="54" t="s">
        <v>16</v>
      </c>
      <c r="L167" s="43">
        <v>29.007574967084988</v>
      </c>
      <c r="M167" s="43">
        <v>0</v>
      </c>
      <c r="N167" s="43">
        <v>179.16971782445003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5"/>
        <v>208.17729279153502</v>
      </c>
      <c r="U167" s="100" t="s">
        <v>16</v>
      </c>
      <c r="V167" s="92">
        <v>29.007574967084988</v>
      </c>
      <c r="W167" s="92">
        <v>0</v>
      </c>
      <c r="X167" s="92">
        <v>0</v>
      </c>
      <c r="Y167" s="92">
        <v>0</v>
      </c>
      <c r="Z167" s="92">
        <v>179.16971782445003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6"/>
        <v>208.17729279153502</v>
      </c>
      <c r="AJ167" t="str">
        <f t="shared" si="57"/>
        <v/>
      </c>
      <c r="AS167"/>
      <c r="BH167"/>
    </row>
    <row r="168" spans="1:60" ht="15">
      <c r="A168" s="25" t="s">
        <v>15</v>
      </c>
      <c r="B168" s="46">
        <v>15.755372029830255</v>
      </c>
      <c r="C168" s="46">
        <v>0</v>
      </c>
      <c r="D168" s="46">
        <v>0.66828148637826368</v>
      </c>
      <c r="E168" s="46">
        <v>0</v>
      </c>
      <c r="F168" s="236"/>
      <c r="G168" s="46">
        <v>0</v>
      </c>
      <c r="H168" s="47">
        <v>0</v>
      </c>
      <c r="I168" s="48">
        <f t="shared" si="54"/>
        <v>16.423653516208518</v>
      </c>
      <c r="J168" s="1"/>
      <c r="K168" s="49" t="s">
        <v>15</v>
      </c>
      <c r="L168" s="50">
        <v>15.755372029830255</v>
      </c>
      <c r="M168" s="50">
        <v>0</v>
      </c>
      <c r="N168" s="50">
        <v>0.66828148637826368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5"/>
        <v>16.423653516208518</v>
      </c>
      <c r="U168" s="96" t="s">
        <v>59</v>
      </c>
      <c r="V168" s="97">
        <v>15.755372029830255</v>
      </c>
      <c r="W168" s="97">
        <v>0</v>
      </c>
      <c r="X168" s="97">
        <v>0</v>
      </c>
      <c r="Y168" s="97">
        <v>0</v>
      </c>
      <c r="Z168" s="97">
        <v>0.66828148637826368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6"/>
        <v>16.423653516208518</v>
      </c>
      <c r="AJ168" t="str">
        <f t="shared" si="57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6.0246827048531744</v>
      </c>
      <c r="F169" s="236"/>
      <c r="G169" s="43">
        <v>0</v>
      </c>
      <c r="H169" s="53">
        <v>0</v>
      </c>
      <c r="I169" s="41">
        <f t="shared" si="54"/>
        <v>6.0246827048531744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6.0246827048531744</v>
      </c>
      <c r="P169" s="43">
        <v>88.591205738278731</v>
      </c>
      <c r="Q169" s="43">
        <v>0</v>
      </c>
      <c r="R169" s="44">
        <v>0</v>
      </c>
      <c r="S169" s="45">
        <f t="shared" si="55"/>
        <v>94.615888443131908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6.0246827048531744</v>
      </c>
      <c r="AB169" s="92">
        <v>88.591205738278731</v>
      </c>
      <c r="AC169" s="93">
        <v>0</v>
      </c>
      <c r="AD169" s="92">
        <v>0</v>
      </c>
      <c r="AE169" s="92">
        <v>0</v>
      </c>
      <c r="AF169" s="92">
        <v>0</v>
      </c>
      <c r="AG169" s="92">
        <v>0</v>
      </c>
      <c r="AH169" s="92">
        <v>0</v>
      </c>
      <c r="AI169" s="95">
        <f t="shared" si="56"/>
        <v>94.615888443131908</v>
      </c>
      <c r="AJ169" t="str">
        <f t="shared" si="57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4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5.4801601649235838</v>
      </c>
      <c r="Q170" s="50">
        <v>0</v>
      </c>
      <c r="R170" s="51">
        <v>0</v>
      </c>
      <c r="S170" s="52">
        <f t="shared" si="55"/>
        <v>5.4801601649235838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5.4801601649235838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6"/>
        <v>5.4801601649235838</v>
      </c>
      <c r="AJ170" t="str">
        <f t="shared" si="57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3.9149999999999943</v>
      </c>
      <c r="E171" s="43">
        <v>0</v>
      </c>
      <c r="F171" s="236"/>
      <c r="G171" s="43">
        <v>0</v>
      </c>
      <c r="H171" s="53">
        <v>0</v>
      </c>
      <c r="I171" s="41">
        <f t="shared" si="54"/>
        <v>3.9149999999999943</v>
      </c>
      <c r="J171" s="1"/>
      <c r="K171" s="54" t="s">
        <v>61</v>
      </c>
      <c r="L171" s="43">
        <v>0</v>
      </c>
      <c r="M171" s="43">
        <v>0</v>
      </c>
      <c r="N171" s="43">
        <v>3.9149999999999943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5"/>
        <v>3.9149999999999943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3.9149999999999943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6"/>
        <v>3.9149999999999943</v>
      </c>
      <c r="AJ171" t="str">
        <f t="shared" si="57"/>
        <v/>
      </c>
      <c r="AS171"/>
      <c r="BH171"/>
    </row>
    <row r="172" spans="1:60" ht="15">
      <c r="A172" s="25" t="s">
        <v>17</v>
      </c>
      <c r="B172" s="46">
        <v>1.4942159408808546</v>
      </c>
      <c r="C172" s="46">
        <v>0</v>
      </c>
      <c r="D172" s="46">
        <v>83.795629964598319</v>
      </c>
      <c r="E172" s="46">
        <v>0.57198586216919123</v>
      </c>
      <c r="F172" s="236"/>
      <c r="G172" s="46">
        <v>0</v>
      </c>
      <c r="H172" s="47">
        <v>0</v>
      </c>
      <c r="I172" s="48">
        <f t="shared" si="54"/>
        <v>85.861831767648354</v>
      </c>
      <c r="J172" s="1"/>
      <c r="K172" s="49" t="s">
        <v>17</v>
      </c>
      <c r="L172" s="50">
        <v>1.4942159408808546</v>
      </c>
      <c r="M172" s="50">
        <v>0</v>
      </c>
      <c r="N172" s="50">
        <v>83.795629964598319</v>
      </c>
      <c r="O172" s="50">
        <v>0.57198586216919123</v>
      </c>
      <c r="P172" s="50">
        <v>1.0760839371360926</v>
      </c>
      <c r="Q172" s="50">
        <v>0</v>
      </c>
      <c r="R172" s="51">
        <v>0</v>
      </c>
      <c r="S172" s="52">
        <f t="shared" si="55"/>
        <v>86.937915704784444</v>
      </c>
      <c r="U172" s="96" t="s">
        <v>17</v>
      </c>
      <c r="V172" s="97">
        <v>1.4942159408808546</v>
      </c>
      <c r="W172" s="97">
        <v>0</v>
      </c>
      <c r="X172" s="97">
        <v>0</v>
      </c>
      <c r="Y172" s="97">
        <v>0</v>
      </c>
      <c r="Z172" s="97">
        <v>83.795629964598319</v>
      </c>
      <c r="AA172" s="97">
        <v>0</v>
      </c>
      <c r="AB172" s="97">
        <v>1.0760839371360926</v>
      </c>
      <c r="AC172" s="98">
        <v>0.57198586216919123</v>
      </c>
      <c r="AD172" s="97">
        <v>0</v>
      </c>
      <c r="AE172" s="97">
        <v>0</v>
      </c>
      <c r="AF172" s="97">
        <v>0</v>
      </c>
      <c r="AG172" s="97">
        <v>0</v>
      </c>
      <c r="AH172" s="97">
        <v>0.57198586216919123</v>
      </c>
      <c r="AI172" s="99">
        <f t="shared" si="56"/>
        <v>86.937915704784444</v>
      </c>
      <c r="AJ172" t="str">
        <f t="shared" si="57"/>
        <v/>
      </c>
      <c r="AS172"/>
      <c r="BH172"/>
    </row>
    <row r="173" spans="1:60" ht="15">
      <c r="A173" s="26" t="s">
        <v>19</v>
      </c>
      <c r="B173" s="43">
        <v>110.75413621704818</v>
      </c>
      <c r="C173" s="43">
        <v>282.25367968993601</v>
      </c>
      <c r="D173" s="43">
        <v>3500.0872029690313</v>
      </c>
      <c r="E173" s="43">
        <v>0</v>
      </c>
      <c r="F173" s="236"/>
      <c r="G173" s="43">
        <v>0</v>
      </c>
      <c r="H173" s="53">
        <v>0</v>
      </c>
      <c r="I173" s="41">
        <f t="shared" si="54"/>
        <v>3893.0950188760153</v>
      </c>
      <c r="J173" s="1"/>
      <c r="K173" s="54" t="s">
        <v>19</v>
      </c>
      <c r="L173" s="43">
        <v>110.75413621704818</v>
      </c>
      <c r="M173" s="43">
        <v>282.25367968993601</v>
      </c>
      <c r="N173" s="43">
        <v>3500.0872029690313</v>
      </c>
      <c r="O173" s="43">
        <v>0</v>
      </c>
      <c r="P173" s="43">
        <v>0</v>
      </c>
      <c r="Q173" s="43">
        <v>0</v>
      </c>
      <c r="R173" s="44">
        <v>0</v>
      </c>
      <c r="S173" s="45">
        <f t="shared" si="55"/>
        <v>3893.0950188760153</v>
      </c>
      <c r="U173" s="100" t="s">
        <v>89</v>
      </c>
      <c r="V173" s="92">
        <v>110.75413621704818</v>
      </c>
      <c r="W173" s="92">
        <v>0</v>
      </c>
      <c r="X173" s="92">
        <v>0</v>
      </c>
      <c r="Y173" s="92">
        <v>282.25367968993601</v>
      </c>
      <c r="Z173" s="92">
        <v>3500.0872029690313</v>
      </c>
      <c r="AA173" s="92">
        <v>0</v>
      </c>
      <c r="AB173" s="92">
        <v>0</v>
      </c>
      <c r="AC173" s="93">
        <v>0</v>
      </c>
      <c r="AD173" s="92">
        <v>0</v>
      </c>
      <c r="AE173" s="92">
        <v>0</v>
      </c>
      <c r="AF173" s="92">
        <v>0</v>
      </c>
      <c r="AG173" s="92">
        <v>0</v>
      </c>
      <c r="AH173" s="92">
        <v>0</v>
      </c>
      <c r="AI173" s="95">
        <f t="shared" si="56"/>
        <v>3893.0950188760153</v>
      </c>
      <c r="AJ173" t="str">
        <f t="shared" si="57"/>
        <v/>
      </c>
      <c r="AS173"/>
      <c r="BH173"/>
    </row>
    <row r="174" spans="1:60" ht="15">
      <c r="A174" s="25" t="s">
        <v>27</v>
      </c>
      <c r="B174" s="46">
        <v>31.104802063453704</v>
      </c>
      <c r="C174" s="46">
        <v>14.358884012712048</v>
      </c>
      <c r="D174" s="46">
        <v>2713.0503631691663</v>
      </c>
      <c r="E174" s="46">
        <v>267.21972118598705</v>
      </c>
      <c r="F174" s="236"/>
      <c r="G174" s="46">
        <v>44.444574721470175</v>
      </c>
      <c r="H174" s="47">
        <v>29.131849648333723</v>
      </c>
      <c r="I174" s="48">
        <f t="shared" si="54"/>
        <v>3099.3101948011226</v>
      </c>
      <c r="J174" s="1"/>
      <c r="K174" s="49" t="s">
        <v>27</v>
      </c>
      <c r="L174" s="50">
        <v>31.104802063453704</v>
      </c>
      <c r="M174" s="50">
        <v>14.358884012712048</v>
      </c>
      <c r="N174" s="50">
        <v>2713.0503631691663</v>
      </c>
      <c r="O174" s="50">
        <v>267.21972118598705</v>
      </c>
      <c r="P174" s="50">
        <v>1.6154123188754677</v>
      </c>
      <c r="Q174" s="50">
        <v>44.444574721470175</v>
      </c>
      <c r="R174" s="51">
        <v>29.131849648333723</v>
      </c>
      <c r="S174" s="52">
        <f t="shared" si="55"/>
        <v>3100.9256071199979</v>
      </c>
      <c r="U174" s="96" t="s">
        <v>27</v>
      </c>
      <c r="V174" s="97">
        <v>7.7207317677873464</v>
      </c>
      <c r="W174" s="97">
        <v>11.63098981987056</v>
      </c>
      <c r="X174" s="97">
        <v>44.444574721470175</v>
      </c>
      <c r="Y174" s="97">
        <v>14.358884012712048</v>
      </c>
      <c r="Z174" s="97">
        <v>2700.5325410199907</v>
      </c>
      <c r="AA174" s="97">
        <v>267.16579153396128</v>
      </c>
      <c r="AB174" s="97">
        <v>1.6154123188754677</v>
      </c>
      <c r="AC174" s="98">
        <v>53.456681925331196</v>
      </c>
      <c r="AD174" s="97">
        <v>11.753080475795795</v>
      </c>
      <c r="AE174" s="97">
        <v>5.3929652025687613E-2</v>
      </c>
      <c r="AF174" s="97">
        <v>29.131849648333723</v>
      </c>
      <c r="AG174" s="97">
        <v>12.517822149176002</v>
      </c>
      <c r="AH174" s="97">
        <v>0</v>
      </c>
      <c r="AI174" s="99">
        <f t="shared" si="56"/>
        <v>3100.9256071199989</v>
      </c>
      <c r="AJ174" t="str">
        <f t="shared" si="57"/>
        <v/>
      </c>
      <c r="AS174"/>
      <c r="BH174"/>
    </row>
    <row r="175" spans="1:60" ht="15">
      <c r="A175" s="26" t="s">
        <v>26</v>
      </c>
      <c r="B175" s="43">
        <v>139.15788387096774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4"/>
        <v>139.15788387096774</v>
      </c>
      <c r="J175" s="1"/>
      <c r="K175" s="54" t="s">
        <v>26</v>
      </c>
      <c r="L175" s="43">
        <v>139.15788387096774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5"/>
        <v>139.15788387096774</v>
      </c>
      <c r="U175" s="100" t="s">
        <v>26</v>
      </c>
      <c r="V175" s="92">
        <v>139.15788387096774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6"/>
        <v>139.15788387096774</v>
      </c>
      <c r="AJ175" t="str">
        <f t="shared" si="57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4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5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6"/>
        <v>0</v>
      </c>
      <c r="AJ176" t="str">
        <f t="shared" si="57"/>
        <v/>
      </c>
      <c r="AS176"/>
      <c r="BH176"/>
    </row>
    <row r="177" spans="1:60" ht="15">
      <c r="A177" s="26" t="s">
        <v>24</v>
      </c>
      <c r="B177" s="43">
        <v>0.58268825245440259</v>
      </c>
      <c r="C177" s="43">
        <v>0</v>
      </c>
      <c r="D177" s="43">
        <v>0</v>
      </c>
      <c r="E177" s="43">
        <v>0</v>
      </c>
      <c r="F177" s="236"/>
      <c r="G177" s="43">
        <v>0</v>
      </c>
      <c r="H177" s="53">
        <v>0</v>
      </c>
      <c r="I177" s="41">
        <f t="shared" si="54"/>
        <v>0.58268825245440259</v>
      </c>
      <c r="J177" s="1"/>
      <c r="K177" s="54" t="s">
        <v>24</v>
      </c>
      <c r="L177" s="43">
        <v>0.58268825245440259</v>
      </c>
      <c r="M177" s="43">
        <v>0</v>
      </c>
      <c r="N177" s="43">
        <v>0</v>
      </c>
      <c r="O177" s="43">
        <v>0</v>
      </c>
      <c r="P177" s="43">
        <v>3.6870569614744313</v>
      </c>
      <c r="Q177" s="43">
        <v>0</v>
      </c>
      <c r="R177" s="44">
        <v>0</v>
      </c>
      <c r="S177" s="45">
        <f t="shared" si="55"/>
        <v>4.2697452139288341</v>
      </c>
      <c r="U177" s="100" t="s">
        <v>24</v>
      </c>
      <c r="V177" s="92">
        <v>0.58268825245440259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3.6870569614744313</v>
      </c>
      <c r="AC177" s="93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5">
        <f t="shared" si="56"/>
        <v>4.2697452139288341</v>
      </c>
      <c r="AJ177" t="str">
        <f t="shared" si="57"/>
        <v/>
      </c>
      <c r="AS177"/>
      <c r="BH177"/>
    </row>
    <row r="178" spans="1:6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4"/>
        <v>0</v>
      </c>
      <c r="J178" s="1"/>
      <c r="K178" s="49" t="s">
        <v>22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5"/>
        <v>0</v>
      </c>
      <c r="U178" s="96" t="s">
        <v>63</v>
      </c>
      <c r="V178" s="97">
        <v>0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6"/>
        <v>0</v>
      </c>
      <c r="AJ178" t="str">
        <f t="shared" si="57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4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5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6"/>
        <v>0</v>
      </c>
      <c r="AJ179" t="str">
        <f t="shared" si="57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4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5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6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4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5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6"/>
        <v>0</v>
      </c>
      <c r="AJ181" t="str">
        <f t="shared" si="57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4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5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6"/>
        <v>0</v>
      </c>
      <c r="AJ182" t="str">
        <f t="shared" si="57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4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5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6"/>
        <v>0</v>
      </c>
      <c r="AJ183" t="str">
        <f t="shared" si="57"/>
        <v/>
      </c>
      <c r="AS183"/>
      <c r="BH183"/>
    </row>
    <row r="184" spans="1:60" ht="15">
      <c r="A184" s="31" t="s">
        <v>28</v>
      </c>
      <c r="B184" s="75">
        <f>SUM(B163:B179)</f>
        <v>327.85667334172012</v>
      </c>
      <c r="C184" s="75">
        <f t="shared" ref="C184:H184" si="58">SUM(C163:C179)</f>
        <v>296.61256370264806</v>
      </c>
      <c r="D184" s="75">
        <f t="shared" si="58"/>
        <v>6618.0791847984565</v>
      </c>
      <c r="E184" s="75">
        <f t="shared" si="58"/>
        <v>273.81638975300945</v>
      </c>
      <c r="F184" s="75">
        <f t="shared" si="58"/>
        <v>0</v>
      </c>
      <c r="G184" s="75">
        <f t="shared" si="58"/>
        <v>44.444574721470175</v>
      </c>
      <c r="H184" s="76">
        <f t="shared" si="58"/>
        <v>29.131849648333723</v>
      </c>
      <c r="I184" s="41">
        <f t="shared" si="54"/>
        <v>7589.941235965638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327.85667334172012</v>
      </c>
      <c r="M184" s="75">
        <f t="shared" ref="M184:R184" si="59">SUM(M163:M179)</f>
        <v>296.61256370264806</v>
      </c>
      <c r="N184" s="75">
        <f t="shared" si="59"/>
        <v>6618.0791847984565</v>
      </c>
      <c r="O184" s="75">
        <f t="shared" si="59"/>
        <v>273.81638975300945</v>
      </c>
      <c r="P184" s="75">
        <f t="shared" si="59"/>
        <v>100.44991912068831</v>
      </c>
      <c r="Q184" s="75">
        <f t="shared" si="59"/>
        <v>44.444574721470175</v>
      </c>
      <c r="R184" s="76">
        <f t="shared" si="59"/>
        <v>29.131849648333723</v>
      </c>
      <c r="S184" s="78">
        <f t="shared" si="55"/>
        <v>7690.3911550863268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304.47260304605373</v>
      </c>
      <c r="W184" s="111">
        <f t="shared" ref="W184:AH184" si="60">SUM(W163:W179)</f>
        <v>11.63098981987056</v>
      </c>
      <c r="X184" s="111">
        <f t="shared" si="60"/>
        <v>44.444574721470175</v>
      </c>
      <c r="Y184" s="111">
        <f t="shared" si="60"/>
        <v>296.61256370264806</v>
      </c>
      <c r="Z184" s="111">
        <f t="shared" si="60"/>
        <v>6605.5613626492814</v>
      </c>
      <c r="AA184" s="111">
        <f t="shared" si="60"/>
        <v>273.19047423881443</v>
      </c>
      <c r="AB184" s="111">
        <f t="shared" si="60"/>
        <v>100.44991912068831</v>
      </c>
      <c r="AC184" s="111">
        <f t="shared" si="60"/>
        <v>54.028667787500389</v>
      </c>
      <c r="AD184" s="112">
        <f t="shared" si="60"/>
        <v>11.753080475795795</v>
      </c>
      <c r="AE184" s="112">
        <f t="shared" si="60"/>
        <v>5.3929652025687613E-2</v>
      </c>
      <c r="AF184" s="112">
        <f t="shared" si="60"/>
        <v>29.131849648333723</v>
      </c>
      <c r="AG184" s="112">
        <f t="shared" si="60"/>
        <v>12.517822149176002</v>
      </c>
      <c r="AH184" s="112">
        <f t="shared" si="60"/>
        <v>0.57198586216919123</v>
      </c>
      <c r="AI184" s="113">
        <f t="shared" si="56"/>
        <v>7690.3911550863268</v>
      </c>
      <c r="AJ184" t="str">
        <f t="shared" si="57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4.3196207078408058E-2</v>
      </c>
      <c r="C185" s="114">
        <f t="shared" ref="C185:I185" si="61">C184/$I184</f>
        <v>3.9079691723714803E-2</v>
      </c>
      <c r="D185" s="114">
        <f t="shared" si="61"/>
        <v>0.87195394259946002</v>
      </c>
      <c r="E185" s="114">
        <f t="shared" si="61"/>
        <v>3.6076219991731315E-2</v>
      </c>
      <c r="F185" s="114">
        <f t="shared" si="61"/>
        <v>0</v>
      </c>
      <c r="G185" s="114">
        <f t="shared" si="61"/>
        <v>5.8557205305971869E-3</v>
      </c>
      <c r="H185" s="115">
        <f t="shared" si="61"/>
        <v>3.8382180760886211E-3</v>
      </c>
      <c r="I185" s="116">
        <f t="shared" si="61"/>
        <v>1</v>
      </c>
      <c r="J185"/>
      <c r="K185" s="81" t="s">
        <v>87</v>
      </c>
      <c r="L185" s="82">
        <f>L184/$S184</f>
        <v>4.2631989287681409E-2</v>
      </c>
      <c r="M185" s="82">
        <f t="shared" ref="M185:S185" si="62">M184/$S184</f>
        <v>3.8569242801970133E-2</v>
      </c>
      <c r="N185" s="82">
        <f t="shared" si="62"/>
        <v>0.86056470358095416</v>
      </c>
      <c r="O185" s="82">
        <f t="shared" si="62"/>
        <v>3.5605001648311575E-2</v>
      </c>
      <c r="P185" s="82">
        <f t="shared" si="62"/>
        <v>1.3061743817055653E-2</v>
      </c>
      <c r="Q185" s="82">
        <f t="shared" si="62"/>
        <v>5.779234609162253E-3</v>
      </c>
      <c r="R185" s="83">
        <f t="shared" si="62"/>
        <v>3.7880842548647592E-3</v>
      </c>
      <c r="S185" s="84">
        <f t="shared" si="62"/>
        <v>1</v>
      </c>
      <c r="U185" s="117" t="s">
        <v>87</v>
      </c>
      <c r="V185" s="118">
        <f>V184/$I184</f>
        <v>4.0115278047645767E-2</v>
      </c>
      <c r="W185" s="118">
        <f t="shared" ref="W185:AC185" si="63">W184/$I184</f>
        <v>1.5324215904012591E-3</v>
      </c>
      <c r="X185" s="118">
        <f t="shared" si="63"/>
        <v>5.8557205305971869E-3</v>
      </c>
      <c r="Y185" s="118">
        <f t="shared" si="63"/>
        <v>3.9079691723714803E-2</v>
      </c>
      <c r="Z185" s="118">
        <f t="shared" si="63"/>
        <v>0.87030467790030019</v>
      </c>
      <c r="AA185" s="118">
        <f t="shared" si="63"/>
        <v>3.5993753541104657E-2</v>
      </c>
      <c r="AB185" s="118">
        <f t="shared" si="63"/>
        <v>1.3234610914337133E-2</v>
      </c>
      <c r="AC185" s="118">
        <f t="shared" si="63"/>
        <v>7.11845666623617E-3</v>
      </c>
      <c r="AD185" s="118">
        <f t="shared" ref="AD185:AH185" si="64">AD184/$AI184</f>
        <v>1.5282812328762311E-3</v>
      </c>
      <c r="AE185" s="118">
        <f t="shared" si="64"/>
        <v>7.0126019519851378E-6</v>
      </c>
      <c r="AF185" s="118">
        <f t="shared" si="64"/>
        <v>3.7880842548647592E-3</v>
      </c>
      <c r="AG185" s="118">
        <f t="shared" si="64"/>
        <v>1.6277224261729358E-3</v>
      </c>
      <c r="AH185" s="118">
        <f t="shared" si="64"/>
        <v>7.4376693023070362E-5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0</v>
      </c>
      <c r="C189" s="39">
        <v>0</v>
      </c>
      <c r="D189" s="39">
        <v>3975.2562356935114</v>
      </c>
      <c r="E189" s="39">
        <v>0</v>
      </c>
      <c r="F189" s="235"/>
      <c r="G189" s="39">
        <v>0</v>
      </c>
      <c r="H189" s="40">
        <v>0</v>
      </c>
      <c r="I189" s="41">
        <f>SUM(B189:H189)</f>
        <v>3975.2562356935114</v>
      </c>
      <c r="J189" s="1"/>
      <c r="K189" s="88" t="s">
        <v>7</v>
      </c>
      <c r="L189" s="39">
        <v>0</v>
      </c>
      <c r="M189" s="39">
        <v>0</v>
      </c>
      <c r="N189" s="39">
        <v>3975.2562356935114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3975.2562356935114</v>
      </c>
      <c r="U189" s="91" t="s">
        <v>7</v>
      </c>
      <c r="V189" s="92">
        <v>0</v>
      </c>
      <c r="W189" s="92">
        <v>0</v>
      </c>
      <c r="X189" s="92">
        <v>0</v>
      </c>
      <c r="Y189" s="92">
        <v>0</v>
      </c>
      <c r="Z189" s="92">
        <v>3975.2562356935114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3975.2562356935114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1808.4526237854807</v>
      </c>
      <c r="E190" s="46">
        <v>0</v>
      </c>
      <c r="F190" s="236"/>
      <c r="G190" s="46">
        <v>0</v>
      </c>
      <c r="H190" s="47">
        <v>0</v>
      </c>
      <c r="I190" s="48">
        <f t="shared" ref="I190:I210" si="65">SUM(B190:H190)</f>
        <v>1808.4526237854807</v>
      </c>
      <c r="J190" s="1"/>
      <c r="K190" s="49" t="s">
        <v>8</v>
      </c>
      <c r="L190" s="50">
        <v>0</v>
      </c>
      <c r="M190" s="50">
        <v>0</v>
      </c>
      <c r="N190" s="50">
        <v>1808.4526237854807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6">SUM(L190:R190)</f>
        <v>1808.4526237854807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1808.4526237854807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7">SUM(V190:AC190)</f>
        <v>1808.4526237854807</v>
      </c>
      <c r="AJ190" t="str">
        <f t="shared" ref="AJ190:AJ210" si="68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353.9893698718256</v>
      </c>
      <c r="E191" s="43">
        <v>0</v>
      </c>
      <c r="F191" s="236"/>
      <c r="G191" s="43">
        <v>0</v>
      </c>
      <c r="H191" s="53">
        <v>0</v>
      </c>
      <c r="I191" s="41">
        <f t="shared" si="65"/>
        <v>353.9893698718256</v>
      </c>
      <c r="J191" s="1"/>
      <c r="K191" s="54" t="s">
        <v>10</v>
      </c>
      <c r="L191" s="43">
        <v>0</v>
      </c>
      <c r="M191" s="43">
        <v>0</v>
      </c>
      <c r="N191" s="43">
        <v>353.9893698718256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6"/>
        <v>353.9893698718256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353.9893698718256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7"/>
        <v>353.9893698718256</v>
      </c>
      <c r="AJ191" t="str">
        <f t="shared" si="68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1245.814238556658</v>
      </c>
      <c r="E192" s="46">
        <v>0</v>
      </c>
      <c r="F192" s="236"/>
      <c r="G192" s="46">
        <v>0</v>
      </c>
      <c r="H192" s="47">
        <v>0</v>
      </c>
      <c r="I192" s="48">
        <f t="shared" si="65"/>
        <v>1245.814238556658</v>
      </c>
      <c r="J192" s="1"/>
      <c r="K192" s="49" t="s">
        <v>58</v>
      </c>
      <c r="L192" s="50">
        <v>0</v>
      </c>
      <c r="M192" s="50">
        <v>0</v>
      </c>
      <c r="N192" s="50">
        <v>1245.814238556658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6"/>
        <v>1245.814238556658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1245.1342089504587</v>
      </c>
      <c r="AA192" s="97">
        <v>0</v>
      </c>
      <c r="AB192" s="97">
        <v>0</v>
      </c>
      <c r="AC192" s="98">
        <v>0.68002960619904917</v>
      </c>
      <c r="AD192" s="97">
        <v>0</v>
      </c>
      <c r="AE192" s="97">
        <v>0</v>
      </c>
      <c r="AF192" s="97">
        <v>0</v>
      </c>
      <c r="AG192" s="97">
        <v>0.68002960619904917</v>
      </c>
      <c r="AH192" s="97">
        <v>0</v>
      </c>
      <c r="AI192" s="99">
        <f t="shared" si="67"/>
        <v>1245.8142385566578</v>
      </c>
      <c r="AJ192" t="str">
        <f t="shared" si="68"/>
        <v/>
      </c>
      <c r="AS192"/>
      <c r="BH192"/>
    </row>
    <row r="193" spans="1:60" ht="15">
      <c r="A193" s="26" t="s">
        <v>16</v>
      </c>
      <c r="B193" s="43">
        <v>894.86345388837844</v>
      </c>
      <c r="C193" s="43">
        <v>0</v>
      </c>
      <c r="D193" s="43">
        <v>1108.1555571954311</v>
      </c>
      <c r="E193" s="43">
        <v>0</v>
      </c>
      <c r="F193" s="236"/>
      <c r="G193" s="43">
        <v>0</v>
      </c>
      <c r="H193" s="53">
        <v>0</v>
      </c>
      <c r="I193" s="41">
        <f t="shared" si="65"/>
        <v>2003.0190110838096</v>
      </c>
      <c r="J193" s="1"/>
      <c r="K193" s="54" t="s">
        <v>16</v>
      </c>
      <c r="L193" s="43">
        <v>894.86345388837844</v>
      </c>
      <c r="M193" s="43">
        <v>0</v>
      </c>
      <c r="N193" s="43">
        <v>1108.1555571954311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6"/>
        <v>2003.0190110838096</v>
      </c>
      <c r="U193" s="100" t="s">
        <v>16</v>
      </c>
      <c r="V193" s="92">
        <v>894.86345388837844</v>
      </c>
      <c r="W193" s="92">
        <v>0</v>
      </c>
      <c r="X193" s="92">
        <v>0</v>
      </c>
      <c r="Y193" s="92">
        <v>0</v>
      </c>
      <c r="Z193" s="92">
        <v>1108.1555571954311</v>
      </c>
      <c r="AA193" s="92">
        <v>0</v>
      </c>
      <c r="AB193" s="92">
        <v>0</v>
      </c>
      <c r="AC193" s="93">
        <v>0</v>
      </c>
      <c r="AD193" s="94">
        <v>0</v>
      </c>
      <c r="AE193" s="94">
        <v>0</v>
      </c>
      <c r="AF193" s="94">
        <v>0</v>
      </c>
      <c r="AG193" s="94">
        <v>0</v>
      </c>
      <c r="AH193" s="94">
        <v>0</v>
      </c>
      <c r="AI193" s="95">
        <f t="shared" si="67"/>
        <v>2003.0190110838096</v>
      </c>
      <c r="AJ193" t="str">
        <f t="shared" si="68"/>
        <v/>
      </c>
      <c r="AS193"/>
      <c r="BH193"/>
    </row>
    <row r="194" spans="1:60" ht="15">
      <c r="A194" s="25" t="s">
        <v>15</v>
      </c>
      <c r="B194" s="46">
        <v>61.646243138663323</v>
      </c>
      <c r="C194" s="46">
        <v>38.941790729099509</v>
      </c>
      <c r="D194" s="46">
        <v>177.83675571698112</v>
      </c>
      <c r="E194" s="46">
        <v>0</v>
      </c>
      <c r="F194" s="236"/>
      <c r="G194" s="46">
        <v>0</v>
      </c>
      <c r="H194" s="47">
        <v>0</v>
      </c>
      <c r="I194" s="48">
        <f t="shared" si="65"/>
        <v>278.42478958474396</v>
      </c>
      <c r="J194" s="1"/>
      <c r="K194" s="49" t="s">
        <v>15</v>
      </c>
      <c r="L194" s="50">
        <v>61.646243138663323</v>
      </c>
      <c r="M194" s="50">
        <v>38.941790729099509</v>
      </c>
      <c r="N194" s="50">
        <v>177.83675571698112</v>
      </c>
      <c r="O194" s="50">
        <v>0</v>
      </c>
      <c r="P194" s="50">
        <v>0</v>
      </c>
      <c r="Q194" s="50">
        <v>0</v>
      </c>
      <c r="R194" s="51">
        <v>0</v>
      </c>
      <c r="S194" s="52">
        <f t="shared" si="66"/>
        <v>278.42478958474396</v>
      </c>
      <c r="U194" s="96" t="s">
        <v>59</v>
      </c>
      <c r="V194" s="97">
        <v>60.084457653743776</v>
      </c>
      <c r="W194" s="97">
        <v>0</v>
      </c>
      <c r="X194" s="97">
        <v>0</v>
      </c>
      <c r="Y194" s="97">
        <v>38.941790729099509</v>
      </c>
      <c r="Z194" s="97">
        <v>121.69789442373811</v>
      </c>
      <c r="AA194" s="97">
        <v>0</v>
      </c>
      <c r="AB194" s="97">
        <v>0</v>
      </c>
      <c r="AC194" s="98">
        <v>57.700646778162586</v>
      </c>
      <c r="AD194" s="97">
        <v>1.5617854849195496</v>
      </c>
      <c r="AE194" s="97">
        <v>0</v>
      </c>
      <c r="AF194" s="97">
        <v>0</v>
      </c>
      <c r="AG194" s="97">
        <v>56.138861293243025</v>
      </c>
      <c r="AH194" s="97">
        <v>0</v>
      </c>
      <c r="AI194" s="99">
        <f t="shared" si="67"/>
        <v>278.42478958474396</v>
      </c>
      <c r="AJ194" t="str">
        <f t="shared" si="68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1.8694064274630346</v>
      </c>
      <c r="E195" s="43">
        <v>26.204552103063541</v>
      </c>
      <c r="F195" s="236"/>
      <c r="G195" s="43">
        <v>0</v>
      </c>
      <c r="H195" s="53">
        <v>0</v>
      </c>
      <c r="I195" s="41">
        <f t="shared" si="65"/>
        <v>28.073958530526575</v>
      </c>
      <c r="J195" s="1"/>
      <c r="K195" s="54" t="s">
        <v>60</v>
      </c>
      <c r="L195" s="43">
        <v>0</v>
      </c>
      <c r="M195" s="43">
        <v>0</v>
      </c>
      <c r="N195" s="43">
        <v>1.8694064274630346</v>
      </c>
      <c r="O195" s="43">
        <v>26.204552103063541</v>
      </c>
      <c r="P195" s="43">
        <v>4276.5925650002928</v>
      </c>
      <c r="Q195" s="43">
        <v>0</v>
      </c>
      <c r="R195" s="44">
        <v>0</v>
      </c>
      <c r="S195" s="45">
        <f t="shared" si="66"/>
        <v>4304.6665235308192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3.3608984912439688</v>
      </c>
      <c r="AB195" s="92">
        <v>4276.5925650002928</v>
      </c>
      <c r="AC195" s="93">
        <v>24.713060039282603</v>
      </c>
      <c r="AD195" s="92">
        <v>0</v>
      </c>
      <c r="AE195" s="92">
        <v>22.843653611819573</v>
      </c>
      <c r="AF195" s="92">
        <v>0</v>
      </c>
      <c r="AG195" s="92">
        <v>1.8694064274630346</v>
      </c>
      <c r="AH195" s="92">
        <v>0</v>
      </c>
      <c r="AI195" s="95">
        <f t="shared" si="67"/>
        <v>4304.6665235308201</v>
      </c>
      <c r="AJ195" t="str">
        <f t="shared" si="68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/>
      <c r="G196" s="46">
        <v>0</v>
      </c>
      <c r="H196" s="47">
        <v>0</v>
      </c>
      <c r="I196" s="48">
        <f t="shared" si="65"/>
        <v>0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0</v>
      </c>
      <c r="P196" s="50">
        <v>22.390705572564947</v>
      </c>
      <c r="Q196" s="50">
        <v>0</v>
      </c>
      <c r="R196" s="51">
        <v>0</v>
      </c>
      <c r="S196" s="52">
        <f t="shared" si="66"/>
        <v>22.390705572564947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22.390705572564947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7"/>
        <v>22.390705572564947</v>
      </c>
      <c r="AJ196" t="str">
        <f t="shared" si="68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1.0874999999999986</v>
      </c>
      <c r="E197" s="43">
        <v>0</v>
      </c>
      <c r="F197" s="236"/>
      <c r="G197" s="43">
        <v>0</v>
      </c>
      <c r="H197" s="53">
        <v>0</v>
      </c>
      <c r="I197" s="41">
        <f t="shared" si="65"/>
        <v>1.0874999999999986</v>
      </c>
      <c r="J197" s="1"/>
      <c r="K197" s="54" t="s">
        <v>61</v>
      </c>
      <c r="L197" s="43">
        <v>0</v>
      </c>
      <c r="M197" s="43">
        <v>0</v>
      </c>
      <c r="N197" s="43">
        <v>1.0874999999999986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6"/>
        <v>1.0874999999999986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1.0874999999999986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7"/>
        <v>1.0874999999999986</v>
      </c>
      <c r="AJ197" t="str">
        <f t="shared" si="68"/>
        <v/>
      </c>
      <c r="AS197"/>
      <c r="BH197"/>
    </row>
    <row r="198" spans="1:60" ht="15">
      <c r="A198" s="25" t="s">
        <v>17</v>
      </c>
      <c r="B198" s="46">
        <v>229.54576294639602</v>
      </c>
      <c r="C198" s="46">
        <v>0</v>
      </c>
      <c r="D198" s="46">
        <v>136.6775175068272</v>
      </c>
      <c r="E198" s="46">
        <v>0</v>
      </c>
      <c r="F198" s="236"/>
      <c r="G198" s="46">
        <v>0</v>
      </c>
      <c r="H198" s="47">
        <v>0</v>
      </c>
      <c r="I198" s="48">
        <f t="shared" si="65"/>
        <v>366.2232804532232</v>
      </c>
      <c r="J198" s="1"/>
      <c r="K198" s="49" t="s">
        <v>17</v>
      </c>
      <c r="L198" s="50">
        <v>229.54576294639602</v>
      </c>
      <c r="M198" s="50">
        <v>0</v>
      </c>
      <c r="N198" s="50">
        <v>136.6775175068272</v>
      </c>
      <c r="O198" s="50">
        <v>0</v>
      </c>
      <c r="P198" s="50">
        <v>20.403758242883818</v>
      </c>
      <c r="Q198" s="50">
        <v>0</v>
      </c>
      <c r="R198" s="51">
        <v>0</v>
      </c>
      <c r="S198" s="52">
        <f t="shared" si="66"/>
        <v>386.62703869610704</v>
      </c>
      <c r="U198" s="96" t="s">
        <v>17</v>
      </c>
      <c r="V198" s="97">
        <v>229.54576294639602</v>
      </c>
      <c r="W198" s="97">
        <v>0</v>
      </c>
      <c r="X198" s="97">
        <v>0</v>
      </c>
      <c r="Y198" s="97">
        <v>0</v>
      </c>
      <c r="Z198" s="97">
        <v>51.045625042653732</v>
      </c>
      <c r="AA198" s="97">
        <v>0</v>
      </c>
      <c r="AB198" s="97">
        <v>20.403758242883818</v>
      </c>
      <c r="AC198" s="98">
        <v>85.63189246417349</v>
      </c>
      <c r="AD198" s="97">
        <v>0</v>
      </c>
      <c r="AE198" s="97">
        <v>0</v>
      </c>
      <c r="AF198" s="97">
        <v>0</v>
      </c>
      <c r="AG198" s="97">
        <v>85.63189246417349</v>
      </c>
      <c r="AH198" s="97">
        <v>0</v>
      </c>
      <c r="AI198" s="99">
        <f t="shared" si="67"/>
        <v>386.62703869610709</v>
      </c>
      <c r="AJ198" t="str">
        <f t="shared" si="68"/>
        <v/>
      </c>
      <c r="AS198"/>
      <c r="BH198"/>
    </row>
    <row r="199" spans="1:60" ht="15">
      <c r="A199" s="26" t="s">
        <v>19</v>
      </c>
      <c r="B199" s="43">
        <v>1005.7091205568174</v>
      </c>
      <c r="C199" s="43">
        <v>1423.5700403572819</v>
      </c>
      <c r="D199" s="43">
        <v>11139.186464118064</v>
      </c>
      <c r="E199" s="43">
        <v>0</v>
      </c>
      <c r="F199" s="236"/>
      <c r="G199" s="43">
        <v>0</v>
      </c>
      <c r="H199" s="53">
        <v>0</v>
      </c>
      <c r="I199" s="41">
        <f t="shared" si="65"/>
        <v>13568.465625032164</v>
      </c>
      <c r="J199" s="1"/>
      <c r="K199" s="54" t="s">
        <v>19</v>
      </c>
      <c r="L199" s="43">
        <v>1005.7091205568174</v>
      </c>
      <c r="M199" s="43">
        <v>1423.5700403572819</v>
      </c>
      <c r="N199" s="43">
        <v>11139.186464118064</v>
      </c>
      <c r="O199" s="43">
        <v>0</v>
      </c>
      <c r="P199" s="43">
        <v>74.189324571428557</v>
      </c>
      <c r="Q199" s="43">
        <v>0</v>
      </c>
      <c r="R199" s="44">
        <v>0</v>
      </c>
      <c r="S199" s="45">
        <f t="shared" si="66"/>
        <v>13642.654949603593</v>
      </c>
      <c r="U199" s="100" t="s">
        <v>89</v>
      </c>
      <c r="V199" s="92">
        <v>749.97423608885458</v>
      </c>
      <c r="W199" s="92">
        <v>0</v>
      </c>
      <c r="X199" s="92">
        <v>0</v>
      </c>
      <c r="Y199" s="92">
        <v>1423.5700403572819</v>
      </c>
      <c r="Z199" s="92">
        <v>10844.645750380254</v>
      </c>
      <c r="AA199" s="92">
        <v>0</v>
      </c>
      <c r="AB199" s="92">
        <v>74.189324571428557</v>
      </c>
      <c r="AC199" s="93">
        <v>550.27559820577153</v>
      </c>
      <c r="AD199" s="92">
        <v>255.73488446796259</v>
      </c>
      <c r="AE199" s="92">
        <v>0</v>
      </c>
      <c r="AF199" s="92">
        <v>0</v>
      </c>
      <c r="AG199" s="92">
        <v>294.54071373780903</v>
      </c>
      <c r="AH199" s="92">
        <v>0</v>
      </c>
      <c r="AI199" s="95">
        <f t="shared" si="67"/>
        <v>13642.654949603591</v>
      </c>
      <c r="AJ199" t="str">
        <f t="shared" si="68"/>
        <v/>
      </c>
      <c r="AS199"/>
      <c r="BH199"/>
    </row>
    <row r="200" spans="1:60" ht="15">
      <c r="A200" s="25" t="s">
        <v>27</v>
      </c>
      <c r="B200" s="46">
        <v>369.41162189914115</v>
      </c>
      <c r="C200" s="46">
        <v>3.6731641980203005</v>
      </c>
      <c r="D200" s="46">
        <v>3834.4389891486885</v>
      </c>
      <c r="E200" s="46">
        <v>2834.2476806134355</v>
      </c>
      <c r="F200" s="236"/>
      <c r="G200" s="46">
        <v>319.7842442092138</v>
      </c>
      <c r="H200" s="47">
        <v>0</v>
      </c>
      <c r="I200" s="48">
        <f t="shared" si="65"/>
        <v>7361.5557000684994</v>
      </c>
      <c r="J200" s="1"/>
      <c r="K200" s="49" t="s">
        <v>27</v>
      </c>
      <c r="L200" s="50">
        <v>369.41162189914115</v>
      </c>
      <c r="M200" s="50">
        <v>3.6731641980203005</v>
      </c>
      <c r="N200" s="50">
        <v>3834.4389891486885</v>
      </c>
      <c r="O200" s="50">
        <v>2834.2476806134355</v>
      </c>
      <c r="P200" s="50">
        <v>98.457883706540855</v>
      </c>
      <c r="Q200" s="50">
        <v>319.7842442092138</v>
      </c>
      <c r="R200" s="51">
        <v>0</v>
      </c>
      <c r="S200" s="52">
        <f t="shared" si="66"/>
        <v>7460.0135837750404</v>
      </c>
      <c r="U200" s="96" t="s">
        <v>27</v>
      </c>
      <c r="V200" s="97">
        <v>34.948889463196217</v>
      </c>
      <c r="W200" s="97">
        <v>64.771959631241685</v>
      </c>
      <c r="X200" s="97">
        <v>319.7842442092138</v>
      </c>
      <c r="Y200" s="97">
        <v>3.6731641980203005</v>
      </c>
      <c r="Z200" s="97">
        <v>3773.2889477997614</v>
      </c>
      <c r="AA200" s="97">
        <v>2830.4415386975056</v>
      </c>
      <c r="AB200" s="97">
        <v>98.457883706540855</v>
      </c>
      <c r="AC200" s="98">
        <v>334.64695606955974</v>
      </c>
      <c r="AD200" s="97">
        <v>269.69077280470327</v>
      </c>
      <c r="AE200" s="97">
        <v>2.9525569137380239</v>
      </c>
      <c r="AF200" s="97">
        <v>0</v>
      </c>
      <c r="AG200" s="97">
        <v>61.150041348927481</v>
      </c>
      <c r="AH200" s="97">
        <v>0.85358500219096134</v>
      </c>
      <c r="AI200" s="99">
        <f t="shared" si="67"/>
        <v>7460.0135837750404</v>
      </c>
      <c r="AJ200" t="str">
        <f t="shared" si="68"/>
        <v/>
      </c>
      <c r="AS200"/>
      <c r="BH200"/>
    </row>
    <row r="201" spans="1:60" ht="15">
      <c r="A201" s="26" t="s">
        <v>26</v>
      </c>
      <c r="B201" s="43">
        <v>13.856820935002016</v>
      </c>
      <c r="C201" s="43">
        <v>2.2711790649979826</v>
      </c>
      <c r="D201" s="43">
        <v>0</v>
      </c>
      <c r="E201" s="43">
        <v>0</v>
      </c>
      <c r="F201" s="236"/>
      <c r="G201" s="43">
        <v>0</v>
      </c>
      <c r="H201" s="53">
        <v>0</v>
      </c>
      <c r="I201" s="41">
        <f t="shared" si="65"/>
        <v>16.128</v>
      </c>
      <c r="J201" s="1"/>
      <c r="K201" s="54" t="s">
        <v>26</v>
      </c>
      <c r="L201" s="43">
        <v>13.856820935002016</v>
      </c>
      <c r="M201" s="43">
        <v>2.2711790649979826</v>
      </c>
      <c r="N201" s="43">
        <v>0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6"/>
        <v>16.128</v>
      </c>
      <c r="U201" s="100" t="s">
        <v>26</v>
      </c>
      <c r="V201" s="92">
        <v>13.855519885973502</v>
      </c>
      <c r="W201" s="92">
        <v>0</v>
      </c>
      <c r="X201" s="92">
        <v>0</v>
      </c>
      <c r="Y201" s="92">
        <v>2.2711790649979826</v>
      </c>
      <c r="Z201" s="92">
        <v>0</v>
      </c>
      <c r="AA201" s="92">
        <v>0</v>
      </c>
      <c r="AB201" s="92">
        <v>0</v>
      </c>
      <c r="AC201" s="93">
        <v>1.3010490285169014E-3</v>
      </c>
      <c r="AD201" s="92">
        <v>1.3010490285169014E-3</v>
      </c>
      <c r="AE201" s="92">
        <v>0</v>
      </c>
      <c r="AF201" s="92">
        <v>0</v>
      </c>
      <c r="AG201" s="92">
        <v>0</v>
      </c>
      <c r="AH201" s="92">
        <v>0</v>
      </c>
      <c r="AI201" s="95">
        <f t="shared" si="67"/>
        <v>16.128</v>
      </c>
      <c r="AJ201" t="str">
        <f t="shared" si="68"/>
        <v/>
      </c>
      <c r="AS201"/>
      <c r="BH201"/>
    </row>
    <row r="202" spans="1:60" ht="15">
      <c r="A202" s="25" t="s">
        <v>23</v>
      </c>
      <c r="B202" s="46">
        <v>0.34097873946978763</v>
      </c>
      <c r="C202" s="46">
        <v>0.5782577592039182</v>
      </c>
      <c r="D202" s="46">
        <v>1.0545734210405804</v>
      </c>
      <c r="E202" s="46">
        <v>0</v>
      </c>
      <c r="F202" s="236"/>
      <c r="G202" s="46">
        <v>0</v>
      </c>
      <c r="H202" s="47">
        <v>0</v>
      </c>
      <c r="I202" s="48">
        <f t="shared" si="65"/>
        <v>1.9738099197142862</v>
      </c>
      <c r="J202" s="1"/>
      <c r="K202" s="49" t="s">
        <v>23</v>
      </c>
      <c r="L202" s="50">
        <v>0.34097873946978763</v>
      </c>
      <c r="M202" s="50">
        <v>0.5782577592039182</v>
      </c>
      <c r="N202" s="50">
        <v>1.0545734210405804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6"/>
        <v>1.9738099197142862</v>
      </c>
      <c r="U202" s="96" t="s">
        <v>62</v>
      </c>
      <c r="V202" s="97">
        <v>0.34097873946978763</v>
      </c>
      <c r="W202" s="97">
        <v>0</v>
      </c>
      <c r="X202" s="97">
        <v>0</v>
      </c>
      <c r="Y202" s="97">
        <v>0.5782577592039182</v>
      </c>
      <c r="Z202" s="97">
        <v>1.0545734210405804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7"/>
        <v>1.9738099197142862</v>
      </c>
      <c r="AJ202" t="str">
        <f t="shared" si="68"/>
        <v/>
      </c>
      <c r="AS202"/>
      <c r="BH202"/>
    </row>
    <row r="203" spans="1:60" ht="15">
      <c r="A203" s="26" t="s">
        <v>24</v>
      </c>
      <c r="B203" s="43">
        <v>0</v>
      </c>
      <c r="C203" s="43">
        <v>0</v>
      </c>
      <c r="D203" s="43">
        <v>4219.2179158173794</v>
      </c>
      <c r="E203" s="43">
        <v>0</v>
      </c>
      <c r="F203" s="236"/>
      <c r="G203" s="43">
        <v>0</v>
      </c>
      <c r="H203" s="53">
        <v>0</v>
      </c>
      <c r="I203" s="41">
        <f t="shared" si="65"/>
        <v>4219.2179158173794</v>
      </c>
      <c r="J203" s="1"/>
      <c r="K203" s="54" t="s">
        <v>24</v>
      </c>
      <c r="L203" s="43">
        <v>0</v>
      </c>
      <c r="M203" s="43">
        <v>0</v>
      </c>
      <c r="N203" s="43">
        <v>4219.2179158173794</v>
      </c>
      <c r="O203" s="43">
        <v>0</v>
      </c>
      <c r="P203" s="43">
        <v>178.52011113896111</v>
      </c>
      <c r="Q203" s="43">
        <v>0</v>
      </c>
      <c r="R203" s="44">
        <v>0</v>
      </c>
      <c r="S203" s="45">
        <f t="shared" si="66"/>
        <v>4397.7380269563409</v>
      </c>
      <c r="U203" s="100" t="s">
        <v>24</v>
      </c>
      <c r="V203" s="92">
        <v>0</v>
      </c>
      <c r="W203" s="92">
        <v>0</v>
      </c>
      <c r="X203" s="92">
        <v>0</v>
      </c>
      <c r="Y203" s="92">
        <v>0</v>
      </c>
      <c r="Z203" s="92">
        <v>4219.2179158173794</v>
      </c>
      <c r="AA203" s="92">
        <v>0</v>
      </c>
      <c r="AB203" s="92">
        <v>178.52011113896111</v>
      </c>
      <c r="AC203" s="93">
        <v>0</v>
      </c>
      <c r="AD203" s="92">
        <v>0</v>
      </c>
      <c r="AE203" s="92">
        <v>0</v>
      </c>
      <c r="AF203" s="92">
        <v>0</v>
      </c>
      <c r="AG203" s="92">
        <v>0</v>
      </c>
      <c r="AH203" s="92">
        <v>0</v>
      </c>
      <c r="AI203" s="95">
        <f t="shared" si="67"/>
        <v>4397.7380269563409</v>
      </c>
      <c r="AJ203" t="str">
        <f t="shared" si="68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5080.6658161380801</v>
      </c>
      <c r="E204" s="46">
        <v>0</v>
      </c>
      <c r="F204" s="236"/>
      <c r="G204" s="46">
        <v>0</v>
      </c>
      <c r="H204" s="47">
        <v>0</v>
      </c>
      <c r="I204" s="48">
        <f t="shared" si="65"/>
        <v>5080.6658161380801</v>
      </c>
      <c r="J204" s="1"/>
      <c r="K204" s="49" t="s">
        <v>22</v>
      </c>
      <c r="L204" s="50">
        <v>0</v>
      </c>
      <c r="M204" s="50">
        <v>0</v>
      </c>
      <c r="N204" s="50">
        <v>5080.6658161380801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6"/>
        <v>5080.6658161380801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5080.6658161380801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7"/>
        <v>5080.6658161380801</v>
      </c>
      <c r="AJ204" t="str">
        <f t="shared" si="68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5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6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7"/>
        <v>0</v>
      </c>
      <c r="AJ205" t="str">
        <f t="shared" si="68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5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6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7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5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6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7"/>
        <v>0</v>
      </c>
      <c r="AJ207" t="str">
        <f t="shared" si="68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5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6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7"/>
        <v>0</v>
      </c>
      <c r="AJ208" t="str">
        <f t="shared" si="68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5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6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7"/>
        <v>0</v>
      </c>
      <c r="AJ209" t="str">
        <f t="shared" si="68"/>
        <v/>
      </c>
      <c r="AS209"/>
      <c r="BH209"/>
    </row>
    <row r="210" spans="1:60" ht="15">
      <c r="A210" s="31" t="s">
        <v>28</v>
      </c>
      <c r="B210" s="75">
        <f>SUM(B189:B205)</f>
        <v>2575.3740021038684</v>
      </c>
      <c r="C210" s="75">
        <f t="shared" ref="C210:H210" si="69">SUM(C189:C205)</f>
        <v>1469.0344321086036</v>
      </c>
      <c r="D210" s="75">
        <f t="shared" si="69"/>
        <v>33083.702963397431</v>
      </c>
      <c r="E210" s="75">
        <f t="shared" si="69"/>
        <v>2860.4522327164991</v>
      </c>
      <c r="F210" s="75">
        <f t="shared" si="69"/>
        <v>0</v>
      </c>
      <c r="G210" s="75">
        <f t="shared" si="69"/>
        <v>319.7842442092138</v>
      </c>
      <c r="H210" s="76">
        <f t="shared" si="69"/>
        <v>0</v>
      </c>
      <c r="I210" s="41">
        <f t="shared" si="65"/>
        <v>40308.347874535611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2575.3740021038684</v>
      </c>
      <c r="M210" s="75">
        <f t="shared" ref="M210:R210" si="70">SUM(M189:M205)</f>
        <v>1469.0344321086036</v>
      </c>
      <c r="N210" s="75">
        <f t="shared" si="70"/>
        <v>33083.702963397431</v>
      </c>
      <c r="O210" s="75">
        <f t="shared" si="70"/>
        <v>2860.4522327164991</v>
      </c>
      <c r="P210" s="75">
        <f t="shared" si="70"/>
        <v>4670.5543482326721</v>
      </c>
      <c r="Q210" s="75">
        <f t="shared" si="70"/>
        <v>319.7842442092138</v>
      </c>
      <c r="R210" s="76">
        <f t="shared" si="70"/>
        <v>0</v>
      </c>
      <c r="S210" s="78">
        <f t="shared" si="66"/>
        <v>44978.90222276828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1983.6132986660125</v>
      </c>
      <c r="W210" s="111">
        <f t="shared" ref="W210:AH210" si="71">SUM(W189:W205)</f>
        <v>64.771959631241685</v>
      </c>
      <c r="X210" s="111">
        <f t="shared" si="71"/>
        <v>319.7842442092138</v>
      </c>
      <c r="Y210" s="111">
        <f t="shared" si="71"/>
        <v>1469.0344321086036</v>
      </c>
      <c r="Z210" s="111">
        <f t="shared" si="71"/>
        <v>32583.692018519614</v>
      </c>
      <c r="AA210" s="111">
        <f t="shared" si="71"/>
        <v>2833.8024371887495</v>
      </c>
      <c r="AB210" s="111">
        <f t="shared" si="71"/>
        <v>4670.5543482326721</v>
      </c>
      <c r="AC210" s="111">
        <f t="shared" si="71"/>
        <v>1053.6494842121776</v>
      </c>
      <c r="AD210" s="112">
        <f t="shared" si="71"/>
        <v>526.98874380661391</v>
      </c>
      <c r="AE210" s="112">
        <f t="shared" si="71"/>
        <v>25.796210525557598</v>
      </c>
      <c r="AF210" s="112">
        <f t="shared" si="71"/>
        <v>0</v>
      </c>
      <c r="AG210" s="112">
        <f t="shared" si="71"/>
        <v>500.01094487781512</v>
      </c>
      <c r="AH210" s="112">
        <f t="shared" si="71"/>
        <v>0.85358500219096134</v>
      </c>
      <c r="AI210" s="113">
        <f t="shared" si="67"/>
        <v>44978.902222768287</v>
      </c>
      <c r="AJ210" t="str">
        <f t="shared" si="68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6.3891827323710154E-2</v>
      </c>
      <c r="C211" s="114">
        <f t="shared" ref="C211:I211" si="72">C210/$I210</f>
        <v>3.6444917977813004E-2</v>
      </c>
      <c r="D211" s="114">
        <f t="shared" si="72"/>
        <v>0.82076554133089941</v>
      </c>
      <c r="E211" s="114">
        <f t="shared" si="72"/>
        <v>7.096426381999052E-2</v>
      </c>
      <c r="F211" s="114">
        <f t="shared" si="72"/>
        <v>0</v>
      </c>
      <c r="G211" s="114">
        <f t="shared" si="72"/>
        <v>7.9334495475869952E-3</v>
      </c>
      <c r="H211" s="115">
        <f t="shared" si="72"/>
        <v>0</v>
      </c>
      <c r="I211" s="116">
        <f t="shared" si="72"/>
        <v>1</v>
      </c>
      <c r="J211"/>
      <c r="K211" s="81" t="s">
        <v>87</v>
      </c>
      <c r="L211" s="82">
        <f>L210/$S210</f>
        <v>5.7257377900170638E-2</v>
      </c>
      <c r="M211" s="82">
        <f t="shared" ref="M211:S211" si="73">M210/$S210</f>
        <v>3.2660522145090944E-2</v>
      </c>
      <c r="N211" s="82">
        <f t="shared" si="73"/>
        <v>0.73553824856691341</v>
      </c>
      <c r="O211" s="82">
        <f t="shared" si="73"/>
        <v>6.3595421216584083E-2</v>
      </c>
      <c r="P211" s="82">
        <f t="shared" si="73"/>
        <v>0.10383878034863291</v>
      </c>
      <c r="Q211" s="82">
        <f t="shared" si="73"/>
        <v>7.1096498226081491E-3</v>
      </c>
      <c r="R211" s="83">
        <f t="shared" si="73"/>
        <v>0</v>
      </c>
      <c r="S211" s="84">
        <f t="shared" si="73"/>
        <v>1</v>
      </c>
      <c r="U211" s="117" t="s">
        <v>87</v>
      </c>
      <c r="V211" s="118">
        <f>V210/$I210</f>
        <v>4.921097993994291E-2</v>
      </c>
      <c r="W211" s="118">
        <f t="shared" ref="W211:AC211" si="74">W210/$I210</f>
        <v>1.6069117948681968E-3</v>
      </c>
      <c r="X211" s="118">
        <f t="shared" si="74"/>
        <v>7.9334495475869952E-3</v>
      </c>
      <c r="Y211" s="118">
        <f t="shared" si="74"/>
        <v>3.6444917977813004E-2</v>
      </c>
      <c r="Z211" s="118">
        <f t="shared" si="74"/>
        <v>0.80836089139500633</v>
      </c>
      <c r="AA211" s="118">
        <f t="shared" si="74"/>
        <v>7.030311552359543E-2</v>
      </c>
      <c r="AB211" s="118">
        <f t="shared" si="74"/>
        <v>0.11587064701263153</v>
      </c>
      <c r="AC211" s="118">
        <f t="shared" si="74"/>
        <v>2.61397338211872E-2</v>
      </c>
      <c r="AD211" s="118">
        <f t="shared" ref="AD211:AH211" si="75">AD210/$AI210</f>
        <v>1.1716354062991173E-2</v>
      </c>
      <c r="AE211" s="118">
        <f t="shared" si="75"/>
        <v>5.7351801068411968E-4</v>
      </c>
      <c r="AF211" s="118">
        <f t="shared" si="75"/>
        <v>0</v>
      </c>
      <c r="AG211" s="118">
        <f t="shared" si="75"/>
        <v>1.1116566215898216E-2</v>
      </c>
      <c r="AH211" s="118">
        <f t="shared" si="75"/>
        <v>1.8977452983698594E-5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6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7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8">SUM(V216:AC216)</f>
        <v>0</v>
      </c>
      <c r="AJ216" t="str">
        <f t="shared" ref="AJ216:AJ236" si="79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6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7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8"/>
        <v>0</v>
      </c>
      <c r="AJ217" t="str">
        <f t="shared" si="79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6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7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8"/>
        <v>0</v>
      </c>
      <c r="AJ218" t="str">
        <f t="shared" si="79"/>
        <v/>
      </c>
      <c r="AS218"/>
      <c r="BH218"/>
    </row>
    <row r="219" spans="1:60" ht="15">
      <c r="A219" s="26" t="s">
        <v>16</v>
      </c>
      <c r="B219" s="43">
        <v>83.02351355190163</v>
      </c>
      <c r="C219" s="43">
        <v>42.543485622671824</v>
      </c>
      <c r="D219" s="43">
        <v>11.239712707431035</v>
      </c>
      <c r="E219" s="43">
        <v>0</v>
      </c>
      <c r="F219" s="236"/>
      <c r="G219" s="43">
        <v>0</v>
      </c>
      <c r="H219" s="53">
        <v>0</v>
      </c>
      <c r="I219" s="41">
        <f t="shared" si="76"/>
        <v>136.80671188200449</v>
      </c>
      <c r="J219" s="1"/>
      <c r="K219" s="54" t="s">
        <v>16</v>
      </c>
      <c r="L219" s="43">
        <v>83.02351355190163</v>
      </c>
      <c r="M219" s="43">
        <v>42.543485622671824</v>
      </c>
      <c r="N219" s="43">
        <v>11.239712707431035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7"/>
        <v>136.80671188200449</v>
      </c>
      <c r="U219" s="100" t="s">
        <v>16</v>
      </c>
      <c r="V219" s="92">
        <v>83.02351355190163</v>
      </c>
      <c r="W219" s="92">
        <v>0</v>
      </c>
      <c r="X219" s="92">
        <v>0</v>
      </c>
      <c r="Y219" s="92">
        <v>42.543485622671824</v>
      </c>
      <c r="Z219" s="92">
        <v>7.933914852304258</v>
      </c>
      <c r="AA219" s="92">
        <v>0</v>
      </c>
      <c r="AB219" s="92">
        <v>0</v>
      </c>
      <c r="AC219" s="93">
        <v>3.3057978551267748</v>
      </c>
      <c r="AD219" s="94">
        <v>0</v>
      </c>
      <c r="AE219" s="94">
        <v>0</v>
      </c>
      <c r="AF219" s="94">
        <v>0</v>
      </c>
      <c r="AG219" s="94">
        <v>3.3057978551267748</v>
      </c>
      <c r="AH219" s="94">
        <v>0</v>
      </c>
      <c r="AI219" s="95">
        <f t="shared" si="78"/>
        <v>136.80671188200449</v>
      </c>
      <c r="AJ219" t="str">
        <f t="shared" si="79"/>
        <v/>
      </c>
      <c r="AS219"/>
      <c r="BH219"/>
    </row>
    <row r="220" spans="1:60" ht="15">
      <c r="A220" s="25" t="s">
        <v>15</v>
      </c>
      <c r="B220" s="46">
        <v>20.637099698161926</v>
      </c>
      <c r="C220" s="46">
        <v>0</v>
      </c>
      <c r="D220" s="46">
        <v>20.317361156766307</v>
      </c>
      <c r="E220" s="46">
        <v>0</v>
      </c>
      <c r="F220" s="236"/>
      <c r="G220" s="46">
        <v>0</v>
      </c>
      <c r="H220" s="47">
        <v>0</v>
      </c>
      <c r="I220" s="48">
        <f t="shared" si="76"/>
        <v>40.954460854928229</v>
      </c>
      <c r="J220" s="1"/>
      <c r="K220" s="49" t="s">
        <v>15</v>
      </c>
      <c r="L220" s="50">
        <v>20.637099698161926</v>
      </c>
      <c r="M220" s="50">
        <v>0</v>
      </c>
      <c r="N220" s="50">
        <v>20.317361156766307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7"/>
        <v>40.954460854928229</v>
      </c>
      <c r="U220" s="96" t="s">
        <v>59</v>
      </c>
      <c r="V220" s="97">
        <v>20.637099698161926</v>
      </c>
      <c r="W220" s="97">
        <v>0</v>
      </c>
      <c r="X220" s="97">
        <v>0</v>
      </c>
      <c r="Y220" s="97">
        <v>0</v>
      </c>
      <c r="Z220" s="97">
        <v>20.317361156766307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8"/>
        <v>40.954460854928229</v>
      </c>
      <c r="AJ220" t="str">
        <f t="shared" si="79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1.279822217233525</v>
      </c>
      <c r="F221" s="236"/>
      <c r="G221" s="43">
        <v>0</v>
      </c>
      <c r="H221" s="53">
        <v>0</v>
      </c>
      <c r="I221" s="41">
        <f t="shared" si="76"/>
        <v>1.279822217233525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1.279822217233525</v>
      </c>
      <c r="P221" s="43">
        <v>354.67767524886659</v>
      </c>
      <c r="Q221" s="43">
        <v>0</v>
      </c>
      <c r="R221" s="44">
        <v>0</v>
      </c>
      <c r="S221" s="45">
        <f t="shared" si="77"/>
        <v>355.95749746610011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1.279822217233525</v>
      </c>
      <c r="AB221" s="92">
        <v>354.67767524886659</v>
      </c>
      <c r="AC221" s="93">
        <v>0</v>
      </c>
      <c r="AD221" s="92">
        <v>0</v>
      </c>
      <c r="AE221" s="92">
        <v>0</v>
      </c>
      <c r="AF221" s="92">
        <v>0</v>
      </c>
      <c r="AG221" s="92">
        <v>0</v>
      </c>
      <c r="AH221" s="92">
        <v>0</v>
      </c>
      <c r="AI221" s="95">
        <f t="shared" si="78"/>
        <v>355.95749746610011</v>
      </c>
      <c r="AJ221" t="str">
        <f t="shared" si="79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0.24853677093609783</v>
      </c>
      <c r="F222" s="236"/>
      <c r="G222" s="46">
        <v>0</v>
      </c>
      <c r="H222" s="47">
        <v>0</v>
      </c>
      <c r="I222" s="48">
        <f t="shared" si="76"/>
        <v>0.24853677093609783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0.24853677093609783</v>
      </c>
      <c r="P222" s="50">
        <v>81.556235659447609</v>
      </c>
      <c r="Q222" s="50">
        <v>0</v>
      </c>
      <c r="R222" s="51">
        <v>0</v>
      </c>
      <c r="S222" s="52">
        <f t="shared" si="77"/>
        <v>81.804772430383707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0.24853677093609783</v>
      </c>
      <c r="AB222" s="97">
        <v>81.556235659447609</v>
      </c>
      <c r="AC222" s="98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9">
        <f t="shared" si="78"/>
        <v>81.804772430383707</v>
      </c>
      <c r="AJ222" t="str">
        <f t="shared" si="79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6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7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8"/>
        <v>0</v>
      </c>
      <c r="AJ223" t="str">
        <f t="shared" si="79"/>
        <v/>
      </c>
      <c r="AS223"/>
      <c r="BH223"/>
    </row>
    <row r="224" spans="1:60" ht="15">
      <c r="A224" s="25" t="s">
        <v>17</v>
      </c>
      <c r="B224" s="46">
        <v>17.467246740001848</v>
      </c>
      <c r="C224" s="46">
        <v>0</v>
      </c>
      <c r="D224" s="46">
        <v>69.18715093632602</v>
      </c>
      <c r="E224" s="46">
        <v>3.6565867936664227</v>
      </c>
      <c r="F224" s="236"/>
      <c r="G224" s="46">
        <v>0</v>
      </c>
      <c r="H224" s="47">
        <v>0</v>
      </c>
      <c r="I224" s="48">
        <f t="shared" si="76"/>
        <v>90.310984469994295</v>
      </c>
      <c r="J224" s="1"/>
      <c r="K224" s="49" t="s">
        <v>17</v>
      </c>
      <c r="L224" s="50">
        <v>17.467246740001848</v>
      </c>
      <c r="M224" s="50">
        <v>0</v>
      </c>
      <c r="N224" s="50">
        <v>69.18715093632602</v>
      </c>
      <c r="O224" s="50">
        <v>3.6565867936664227</v>
      </c>
      <c r="P224" s="50">
        <v>0</v>
      </c>
      <c r="Q224" s="50">
        <v>0</v>
      </c>
      <c r="R224" s="51">
        <v>0</v>
      </c>
      <c r="S224" s="52">
        <f t="shared" si="77"/>
        <v>90.310984469994295</v>
      </c>
      <c r="U224" s="96" t="s">
        <v>17</v>
      </c>
      <c r="V224" s="97">
        <v>17.467246740001848</v>
      </c>
      <c r="W224" s="97">
        <v>0</v>
      </c>
      <c r="X224" s="97">
        <v>0</v>
      </c>
      <c r="Y224" s="97">
        <v>0</v>
      </c>
      <c r="Z224" s="97">
        <v>69.18715093632602</v>
      </c>
      <c r="AA224" s="97">
        <v>3.6565867936664227</v>
      </c>
      <c r="AB224" s="97">
        <v>0</v>
      </c>
      <c r="AC224" s="98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9">
        <f t="shared" si="78"/>
        <v>90.310984469994295</v>
      </c>
      <c r="AJ224" t="str">
        <f t="shared" si="79"/>
        <v/>
      </c>
      <c r="AS224"/>
      <c r="BH224"/>
    </row>
    <row r="225" spans="1:60" ht="15">
      <c r="A225" s="26" t="s">
        <v>19</v>
      </c>
      <c r="B225" s="43">
        <v>183.65424342647796</v>
      </c>
      <c r="C225" s="43">
        <v>7.2472498643915761</v>
      </c>
      <c r="D225" s="43">
        <v>1576.7185263649601</v>
      </c>
      <c r="E225" s="43">
        <v>2.006930731677667</v>
      </c>
      <c r="F225" s="236"/>
      <c r="G225" s="43">
        <v>0</v>
      </c>
      <c r="H225" s="53">
        <v>0</v>
      </c>
      <c r="I225" s="41">
        <f t="shared" si="76"/>
        <v>1769.6269503875071</v>
      </c>
      <c r="J225" s="1"/>
      <c r="K225" s="54" t="s">
        <v>19</v>
      </c>
      <c r="L225" s="43">
        <v>183.65424342647796</v>
      </c>
      <c r="M225" s="43">
        <v>7.2472498643915761</v>
      </c>
      <c r="N225" s="43">
        <v>1576.7185263649601</v>
      </c>
      <c r="O225" s="43">
        <v>2.006930731677667</v>
      </c>
      <c r="P225" s="43">
        <v>0</v>
      </c>
      <c r="Q225" s="43">
        <v>0</v>
      </c>
      <c r="R225" s="44">
        <v>0</v>
      </c>
      <c r="S225" s="45">
        <f t="shared" si="77"/>
        <v>1769.6269503875071</v>
      </c>
      <c r="U225" s="100" t="s">
        <v>89</v>
      </c>
      <c r="V225" s="92">
        <v>168.71013832389181</v>
      </c>
      <c r="W225" s="92">
        <v>0</v>
      </c>
      <c r="X225" s="92">
        <v>0</v>
      </c>
      <c r="Y225" s="92">
        <v>7.2472498643915761</v>
      </c>
      <c r="Z225" s="92">
        <v>527.39352224695085</v>
      </c>
      <c r="AA225" s="92">
        <v>2.006930731677667</v>
      </c>
      <c r="AB225" s="92">
        <v>0</v>
      </c>
      <c r="AC225" s="93">
        <v>1064.269109220596</v>
      </c>
      <c r="AD225" s="92">
        <v>14.944105102586164</v>
      </c>
      <c r="AE225" s="92">
        <v>0</v>
      </c>
      <c r="AF225" s="92">
        <v>0</v>
      </c>
      <c r="AG225" s="92">
        <v>1049.3250041180095</v>
      </c>
      <c r="AH225" s="92">
        <v>0</v>
      </c>
      <c r="AI225" s="95">
        <f t="shared" si="78"/>
        <v>1769.6269503875078</v>
      </c>
      <c r="AJ225" t="str">
        <f t="shared" si="79"/>
        <v/>
      </c>
      <c r="AS225"/>
      <c r="BH225"/>
    </row>
    <row r="226" spans="1:60" ht="15">
      <c r="A226" s="25" t="s">
        <v>27</v>
      </c>
      <c r="B226" s="46">
        <v>182.15751547268195</v>
      </c>
      <c r="C226" s="46">
        <v>7.6631832236109023</v>
      </c>
      <c r="D226" s="46">
        <v>232.24699079710558</v>
      </c>
      <c r="E226" s="46">
        <v>2243.7633946084079</v>
      </c>
      <c r="F226" s="236"/>
      <c r="G226" s="46">
        <v>429.48325642795271</v>
      </c>
      <c r="H226" s="47">
        <v>47.303600145746302</v>
      </c>
      <c r="I226" s="48">
        <f t="shared" si="76"/>
        <v>3142.6179406755055</v>
      </c>
      <c r="J226" s="1"/>
      <c r="K226" s="49" t="s">
        <v>27</v>
      </c>
      <c r="L226" s="50">
        <v>182.15751547268195</v>
      </c>
      <c r="M226" s="50">
        <v>7.6631832236109023</v>
      </c>
      <c r="N226" s="50">
        <v>232.24699079710558</v>
      </c>
      <c r="O226" s="50">
        <v>2243.7633946084079</v>
      </c>
      <c r="P226" s="50">
        <v>59.69114067681398</v>
      </c>
      <c r="Q226" s="50">
        <v>429.48325642795271</v>
      </c>
      <c r="R226" s="51">
        <v>47.303600145746302</v>
      </c>
      <c r="S226" s="52">
        <f t="shared" si="77"/>
        <v>3202.3090813523195</v>
      </c>
      <c r="U226" s="96" t="s">
        <v>27</v>
      </c>
      <c r="V226" s="97">
        <v>0</v>
      </c>
      <c r="W226" s="97">
        <v>163.4007166730884</v>
      </c>
      <c r="X226" s="97">
        <v>429.48325642795271</v>
      </c>
      <c r="Y226" s="97">
        <v>7.6631832236109023</v>
      </c>
      <c r="Z226" s="97">
        <v>229.33647020816383</v>
      </c>
      <c r="AA226" s="97">
        <v>2221.7884678799301</v>
      </c>
      <c r="AB226" s="97">
        <v>59.69114067681398</v>
      </c>
      <c r="AC226" s="98">
        <v>90.945846262759872</v>
      </c>
      <c r="AD226" s="97">
        <v>18.756798799593547</v>
      </c>
      <c r="AE226" s="97">
        <v>12.192542218337952</v>
      </c>
      <c r="AF226" s="97">
        <v>47.303600145746302</v>
      </c>
      <c r="AG226" s="97">
        <v>2.9105205889417514</v>
      </c>
      <c r="AH226" s="97">
        <v>9.7823845101403357</v>
      </c>
      <c r="AI226" s="99">
        <f t="shared" si="78"/>
        <v>3202.3090813523199</v>
      </c>
      <c r="AJ226" t="str">
        <f t="shared" si="79"/>
        <v/>
      </c>
      <c r="AS226"/>
      <c r="BH226"/>
    </row>
    <row r="227" spans="1:60" ht="15">
      <c r="A227" s="26" t="s">
        <v>26</v>
      </c>
      <c r="B227" s="43">
        <v>676.51481244972456</v>
      </c>
      <c r="C227" s="43">
        <v>0</v>
      </c>
      <c r="D227" s="43">
        <v>186.25489956618034</v>
      </c>
      <c r="E227" s="43">
        <v>0</v>
      </c>
      <c r="F227" s="236"/>
      <c r="G227" s="43">
        <v>0</v>
      </c>
      <c r="H227" s="53">
        <v>0</v>
      </c>
      <c r="I227" s="41">
        <f t="shared" si="76"/>
        <v>862.76971201590493</v>
      </c>
      <c r="J227" s="1"/>
      <c r="K227" s="54" t="s">
        <v>26</v>
      </c>
      <c r="L227" s="43">
        <v>676.51481244972456</v>
      </c>
      <c r="M227" s="43">
        <v>0</v>
      </c>
      <c r="N227" s="43">
        <v>186.25489956618034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7"/>
        <v>862.76971201590493</v>
      </c>
      <c r="U227" s="100" t="s">
        <v>26</v>
      </c>
      <c r="V227" s="92">
        <v>676.51481244972456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186.25489956618034</v>
      </c>
      <c r="AD227" s="92">
        <v>0</v>
      </c>
      <c r="AE227" s="92">
        <v>0</v>
      </c>
      <c r="AF227" s="92">
        <v>0</v>
      </c>
      <c r="AG227" s="92">
        <v>186.25489956618034</v>
      </c>
      <c r="AH227" s="92">
        <v>0</v>
      </c>
      <c r="AI227" s="95">
        <f t="shared" si="78"/>
        <v>862.76971201590493</v>
      </c>
      <c r="AJ227" t="str">
        <f t="shared" si="79"/>
        <v/>
      </c>
      <c r="AS227"/>
      <c r="BH227"/>
    </row>
    <row r="228" spans="1:6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6"/>
        <v>0</v>
      </c>
      <c r="J228" s="1"/>
      <c r="K228" s="49" t="s">
        <v>23</v>
      </c>
      <c r="L228" s="50">
        <v>0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7"/>
        <v>0</v>
      </c>
      <c r="U228" s="96" t="s">
        <v>62</v>
      </c>
      <c r="V228" s="97">
        <v>0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8"/>
        <v>0</v>
      </c>
      <c r="AJ228" t="str">
        <f t="shared" si="79"/>
        <v/>
      </c>
      <c r="AS228"/>
      <c r="BH228"/>
    </row>
    <row r="229" spans="1:60" ht="15">
      <c r="A229" s="26" t="s">
        <v>24</v>
      </c>
      <c r="B229" s="43">
        <v>37.455435414150664</v>
      </c>
      <c r="C229" s="43">
        <v>0</v>
      </c>
      <c r="D229" s="43">
        <v>0</v>
      </c>
      <c r="E229" s="43">
        <v>0</v>
      </c>
      <c r="F229" s="236"/>
      <c r="G229" s="43">
        <v>0</v>
      </c>
      <c r="H229" s="53">
        <v>0</v>
      </c>
      <c r="I229" s="41">
        <f t="shared" si="76"/>
        <v>37.455435414150664</v>
      </c>
      <c r="J229" s="1"/>
      <c r="K229" s="54" t="s">
        <v>24</v>
      </c>
      <c r="L229" s="43">
        <v>37.455435414150664</v>
      </c>
      <c r="M229" s="43">
        <v>0</v>
      </c>
      <c r="N229" s="43">
        <v>0</v>
      </c>
      <c r="O229" s="43">
        <v>0</v>
      </c>
      <c r="P229" s="43">
        <v>14.809751695518486</v>
      </c>
      <c r="Q229" s="43">
        <v>0</v>
      </c>
      <c r="R229" s="44">
        <v>0</v>
      </c>
      <c r="S229" s="45">
        <f t="shared" si="77"/>
        <v>52.265187109669149</v>
      </c>
      <c r="U229" s="100" t="s">
        <v>24</v>
      </c>
      <c r="V229" s="92">
        <v>37.455435414150664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14.809751695518486</v>
      </c>
      <c r="AC229" s="93">
        <v>0</v>
      </c>
      <c r="AD229" s="92">
        <v>0</v>
      </c>
      <c r="AE229" s="92">
        <v>0</v>
      </c>
      <c r="AF229" s="92">
        <v>0</v>
      </c>
      <c r="AG229" s="92">
        <v>0</v>
      </c>
      <c r="AH229" s="92">
        <v>0</v>
      </c>
      <c r="AI229" s="95">
        <f t="shared" si="78"/>
        <v>52.265187109669149</v>
      </c>
      <c r="AJ229" t="str">
        <f t="shared" si="79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6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7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8"/>
        <v>0</v>
      </c>
      <c r="AJ230" t="str">
        <f t="shared" si="79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6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7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8"/>
        <v>0</v>
      </c>
      <c r="AJ231" t="str">
        <f t="shared" si="79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6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7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8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6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7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8"/>
        <v>0</v>
      </c>
      <c r="AJ233" t="str">
        <f t="shared" si="79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6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7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8"/>
        <v>0</v>
      </c>
      <c r="AJ234" t="str">
        <f t="shared" si="79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6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7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8"/>
        <v>0</v>
      </c>
      <c r="AJ235" t="str">
        <f t="shared" si="79"/>
        <v/>
      </c>
      <c r="AS235"/>
      <c r="BH235"/>
    </row>
    <row r="236" spans="1:60" ht="15">
      <c r="A236" s="31" t="s">
        <v>28</v>
      </c>
      <c r="B236" s="75">
        <f>SUM(B215:B231)</f>
        <v>1200.9098667531007</v>
      </c>
      <c r="C236" s="75">
        <f t="shared" ref="C236:H236" si="80">SUM(C215:C231)</f>
        <v>57.453918710674301</v>
      </c>
      <c r="D236" s="75">
        <f t="shared" si="80"/>
        <v>2095.9646415287693</v>
      </c>
      <c r="E236" s="75">
        <f t="shared" si="80"/>
        <v>2250.9552711219217</v>
      </c>
      <c r="F236" s="75">
        <f t="shared" si="80"/>
        <v>0</v>
      </c>
      <c r="G236" s="75">
        <f t="shared" si="80"/>
        <v>429.48325642795271</v>
      </c>
      <c r="H236" s="76">
        <f t="shared" si="80"/>
        <v>47.303600145746302</v>
      </c>
      <c r="I236" s="41">
        <f t="shared" si="76"/>
        <v>6082.0705546881663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1200.9098667531007</v>
      </c>
      <c r="M236" s="75">
        <f t="shared" ref="M236:R236" si="81">SUM(M215:M231)</f>
        <v>57.453918710674301</v>
      </c>
      <c r="N236" s="75">
        <f t="shared" si="81"/>
        <v>2095.9646415287693</v>
      </c>
      <c r="O236" s="75">
        <f t="shared" si="81"/>
        <v>2250.9552711219217</v>
      </c>
      <c r="P236" s="75">
        <f t="shared" si="81"/>
        <v>510.7348032806467</v>
      </c>
      <c r="Q236" s="75">
        <f t="shared" si="81"/>
        <v>429.48325642795271</v>
      </c>
      <c r="R236" s="76">
        <f t="shared" si="81"/>
        <v>47.303600145746302</v>
      </c>
      <c r="S236" s="78">
        <f t="shared" si="77"/>
        <v>6592.8053579688121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1003.8082461778324</v>
      </c>
      <c r="W236" s="111">
        <f t="shared" ref="W236:AH236" si="82">SUM(W215:W231)</f>
        <v>163.4007166730884</v>
      </c>
      <c r="X236" s="111">
        <f t="shared" si="82"/>
        <v>429.48325642795271</v>
      </c>
      <c r="Y236" s="111">
        <f t="shared" si="82"/>
        <v>57.453918710674301</v>
      </c>
      <c r="Z236" s="111">
        <f t="shared" si="82"/>
        <v>854.16841940051131</v>
      </c>
      <c r="AA236" s="111">
        <f t="shared" si="82"/>
        <v>2228.9803443934438</v>
      </c>
      <c r="AB236" s="111">
        <f t="shared" si="82"/>
        <v>510.7348032806467</v>
      </c>
      <c r="AC236" s="111">
        <f t="shared" si="82"/>
        <v>1344.7756529046628</v>
      </c>
      <c r="AD236" s="112">
        <f t="shared" si="82"/>
        <v>33.700903902179711</v>
      </c>
      <c r="AE236" s="112">
        <f t="shared" si="82"/>
        <v>12.192542218337952</v>
      </c>
      <c r="AF236" s="112">
        <f t="shared" si="82"/>
        <v>47.303600145746302</v>
      </c>
      <c r="AG236" s="112">
        <f t="shared" si="82"/>
        <v>1241.7962221282583</v>
      </c>
      <c r="AH236" s="112">
        <f t="shared" si="82"/>
        <v>9.7823845101403357</v>
      </c>
      <c r="AI236" s="113">
        <f t="shared" si="78"/>
        <v>6592.805357968813</v>
      </c>
      <c r="AJ236" t="str">
        <f t="shared" si="79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0.19745082796308872</v>
      </c>
      <c r="C237" s="114">
        <f t="shared" ref="C237:I237" si="83">C236/$I236</f>
        <v>9.4464406806967754E-3</v>
      </c>
      <c r="D237" s="114">
        <f t="shared" si="83"/>
        <v>0.34461366777686642</v>
      </c>
      <c r="E237" s="114">
        <f t="shared" si="83"/>
        <v>0.37009686929508667</v>
      </c>
      <c r="F237" s="114">
        <f t="shared" si="83"/>
        <v>0</v>
      </c>
      <c r="G237" s="114">
        <f t="shared" si="83"/>
        <v>7.0614645549762572E-2</v>
      </c>
      <c r="H237" s="115">
        <f t="shared" si="83"/>
        <v>7.7775487344986256E-3</v>
      </c>
      <c r="I237" s="116">
        <f t="shared" si="83"/>
        <v>1</v>
      </c>
      <c r="J237"/>
      <c r="K237" s="81" t="s">
        <v>87</v>
      </c>
      <c r="L237" s="82">
        <f>L236/$S236</f>
        <v>0.18215460665792974</v>
      </c>
      <c r="M237" s="82">
        <f t="shared" ref="M237:S237" si="84">M236/$S236</f>
        <v>8.7146390028379917E-3</v>
      </c>
      <c r="N237" s="82">
        <f t="shared" si="84"/>
        <v>0.31791696064488673</v>
      </c>
      <c r="O237" s="82">
        <f t="shared" si="84"/>
        <v>0.34142601652893662</v>
      </c>
      <c r="P237" s="82">
        <f t="shared" si="84"/>
        <v>7.7468509314220044E-2</v>
      </c>
      <c r="Q237" s="82">
        <f t="shared" si="84"/>
        <v>6.5144234223270453E-2</v>
      </c>
      <c r="R237" s="83">
        <f t="shared" si="84"/>
        <v>7.1750336279183197E-3</v>
      </c>
      <c r="S237" s="84">
        <f t="shared" si="84"/>
        <v>1</v>
      </c>
      <c r="U237" s="117" t="s">
        <v>87</v>
      </c>
      <c r="V237" s="118">
        <f>V236/$I236</f>
        <v>0.16504383452179447</v>
      </c>
      <c r="W237" s="118">
        <f t="shared" ref="W237:AC237" si="85">W236/$I236</f>
        <v>2.6865968621021055E-2</v>
      </c>
      <c r="X237" s="118">
        <f t="shared" si="85"/>
        <v>7.0614645549762572E-2</v>
      </c>
      <c r="Y237" s="118">
        <f t="shared" si="85"/>
        <v>9.4464406806967754E-3</v>
      </c>
      <c r="Z237" s="118">
        <f t="shared" si="85"/>
        <v>0.14044039965009997</v>
      </c>
      <c r="AA237" s="118">
        <f t="shared" si="85"/>
        <v>0.36648380257202162</v>
      </c>
      <c r="AB237" s="118">
        <f t="shared" si="85"/>
        <v>8.3973837312190241E-2</v>
      </c>
      <c r="AC237" s="118">
        <f t="shared" si="85"/>
        <v>0.22110490840460348</v>
      </c>
      <c r="AD237" s="118">
        <f t="shared" ref="AD237:AH237" si="86">AD236/$AI236</f>
        <v>5.1117698873735101E-3</v>
      </c>
      <c r="AE237" s="118">
        <f t="shared" si="86"/>
        <v>1.8493708757229821E-3</v>
      </c>
      <c r="AF237" s="118">
        <f t="shared" si="86"/>
        <v>7.1750336279183188E-3</v>
      </c>
      <c r="AG237" s="118">
        <f t="shared" si="86"/>
        <v>0.18835626940317332</v>
      </c>
      <c r="AH237" s="118">
        <f t="shared" si="86"/>
        <v>1.4837969542535084E-3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/>
      <c r="G241" s="39">
        <v>0</v>
      </c>
      <c r="H241" s="40">
        <v>0</v>
      </c>
      <c r="I241" s="41">
        <f>SUM(B241:H241)</f>
        <v>0</v>
      </c>
      <c r="J241" s="1"/>
      <c r="K241" s="88" t="s">
        <v>7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7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8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9">SUM(V242:AC242)</f>
        <v>0</v>
      </c>
      <c r="AJ242" t="str">
        <f t="shared" ref="AJ242:AJ262" si="90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0</v>
      </c>
      <c r="E243" s="43">
        <v>0</v>
      </c>
      <c r="F243" s="236"/>
      <c r="G243" s="43">
        <v>0</v>
      </c>
      <c r="H243" s="53">
        <v>0</v>
      </c>
      <c r="I243" s="41">
        <f t="shared" si="87"/>
        <v>0</v>
      </c>
      <c r="J243" s="1"/>
      <c r="K243" s="54" t="s">
        <v>10</v>
      </c>
      <c r="L243" s="43">
        <v>0</v>
      </c>
      <c r="M243" s="43">
        <v>0</v>
      </c>
      <c r="N243" s="43">
        <v>0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8"/>
        <v>0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9"/>
        <v>0</v>
      </c>
      <c r="AJ243" t="str">
        <f t="shared" si="90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7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8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9"/>
        <v>0</v>
      </c>
      <c r="AJ244" t="str">
        <f t="shared" si="90"/>
        <v/>
      </c>
      <c r="AS244"/>
      <c r="BH244"/>
    </row>
    <row r="245" spans="1:60" ht="15">
      <c r="A245" s="26" t="s">
        <v>16</v>
      </c>
      <c r="B245" s="43">
        <v>902.97822342145753</v>
      </c>
      <c r="C245" s="43">
        <v>5.3282538718766315</v>
      </c>
      <c r="D245" s="43">
        <v>19.285698955827623</v>
      </c>
      <c r="E245" s="43">
        <v>0</v>
      </c>
      <c r="F245" s="236"/>
      <c r="G245" s="43">
        <v>0</v>
      </c>
      <c r="H245" s="53">
        <v>0</v>
      </c>
      <c r="I245" s="41">
        <f t="shared" si="87"/>
        <v>927.59217624916175</v>
      </c>
      <c r="J245" s="1"/>
      <c r="K245" s="54" t="s">
        <v>16</v>
      </c>
      <c r="L245" s="43">
        <v>902.97822342145753</v>
      </c>
      <c r="M245" s="43">
        <v>5.3282538718766315</v>
      </c>
      <c r="N245" s="43">
        <v>19.285698955827623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8"/>
        <v>927.59217624916175</v>
      </c>
      <c r="U245" s="100" t="s">
        <v>16</v>
      </c>
      <c r="V245" s="92">
        <v>901.46070875738542</v>
      </c>
      <c r="W245" s="92">
        <v>0</v>
      </c>
      <c r="X245" s="92">
        <v>0</v>
      </c>
      <c r="Y245" s="92">
        <v>5.3282538718766315</v>
      </c>
      <c r="Z245" s="92">
        <v>18.509203517146112</v>
      </c>
      <c r="AA245" s="92">
        <v>0</v>
      </c>
      <c r="AB245" s="92">
        <v>0</v>
      </c>
      <c r="AC245" s="93">
        <v>2.2940101027534823</v>
      </c>
      <c r="AD245" s="94">
        <v>1.5175146640719726</v>
      </c>
      <c r="AE245" s="94">
        <v>0</v>
      </c>
      <c r="AF245" s="94">
        <v>0</v>
      </c>
      <c r="AG245" s="94">
        <v>0.77649543868151016</v>
      </c>
      <c r="AH245" s="94">
        <v>0</v>
      </c>
      <c r="AI245" s="95">
        <f t="shared" si="89"/>
        <v>927.59217624916175</v>
      </c>
      <c r="AJ245" t="str">
        <f t="shared" si="90"/>
        <v/>
      </c>
      <c r="AS245"/>
      <c r="BH245"/>
    </row>
    <row r="246" spans="1:60" ht="15">
      <c r="A246" s="25" t="s">
        <v>15</v>
      </c>
      <c r="B246" s="46">
        <v>310.93830034944511</v>
      </c>
      <c r="C246" s="46">
        <v>1.513868356697611</v>
      </c>
      <c r="D246" s="46">
        <v>5.2138922353340291</v>
      </c>
      <c r="E246" s="46">
        <v>0</v>
      </c>
      <c r="F246" s="236"/>
      <c r="G246" s="46">
        <v>0</v>
      </c>
      <c r="H246" s="47">
        <v>0</v>
      </c>
      <c r="I246" s="48">
        <f t="shared" si="87"/>
        <v>317.66606094147676</v>
      </c>
      <c r="J246" s="1"/>
      <c r="K246" s="49" t="s">
        <v>15</v>
      </c>
      <c r="L246" s="50">
        <v>310.93830034944511</v>
      </c>
      <c r="M246" s="50">
        <v>1.513868356697611</v>
      </c>
      <c r="N246" s="50">
        <v>5.2138922353340291</v>
      </c>
      <c r="O246" s="50">
        <v>0</v>
      </c>
      <c r="P246" s="50">
        <v>0</v>
      </c>
      <c r="Q246" s="50">
        <v>0</v>
      </c>
      <c r="R246" s="51">
        <v>0</v>
      </c>
      <c r="S246" s="52">
        <f t="shared" si="88"/>
        <v>317.66606094147676</v>
      </c>
      <c r="U246" s="96" t="s">
        <v>59</v>
      </c>
      <c r="V246" s="97">
        <v>310.90552630159323</v>
      </c>
      <c r="W246" s="97">
        <v>0</v>
      </c>
      <c r="X246" s="97">
        <v>0</v>
      </c>
      <c r="Y246" s="97">
        <v>1.513868356697611</v>
      </c>
      <c r="Z246" s="97">
        <v>5.1874023692928475</v>
      </c>
      <c r="AA246" s="97">
        <v>0</v>
      </c>
      <c r="AB246" s="97">
        <v>0</v>
      </c>
      <c r="AC246" s="98">
        <v>5.9263913893103717E-2</v>
      </c>
      <c r="AD246" s="97">
        <v>3.2774047851923019E-2</v>
      </c>
      <c r="AE246" s="97">
        <v>0</v>
      </c>
      <c r="AF246" s="97">
        <v>0</v>
      </c>
      <c r="AG246" s="97">
        <v>2.6489866041180702E-2</v>
      </c>
      <c r="AH246" s="97">
        <v>0</v>
      </c>
      <c r="AI246" s="99">
        <f t="shared" si="89"/>
        <v>317.66606094147681</v>
      </c>
      <c r="AJ246" t="str">
        <f t="shared" si="90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13.77509847439676</v>
      </c>
      <c r="F247" s="236"/>
      <c r="G247" s="43">
        <v>0</v>
      </c>
      <c r="H247" s="53">
        <v>0</v>
      </c>
      <c r="I247" s="41">
        <f t="shared" si="87"/>
        <v>13.77509847439676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13.77509847439676</v>
      </c>
      <c r="P247" s="43">
        <v>2567.9324054944605</v>
      </c>
      <c r="Q247" s="43">
        <v>0</v>
      </c>
      <c r="R247" s="44">
        <v>0</v>
      </c>
      <c r="S247" s="45">
        <f t="shared" si="88"/>
        <v>2581.7075039688571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13.77509847439676</v>
      </c>
      <c r="AB247" s="92">
        <v>2567.9324054944605</v>
      </c>
      <c r="AC247" s="93">
        <v>0</v>
      </c>
      <c r="AD247" s="92">
        <v>0</v>
      </c>
      <c r="AE247" s="92">
        <v>0</v>
      </c>
      <c r="AF247" s="92">
        <v>0</v>
      </c>
      <c r="AG247" s="92">
        <v>0</v>
      </c>
      <c r="AH247" s="92">
        <v>0</v>
      </c>
      <c r="AI247" s="95">
        <f t="shared" si="89"/>
        <v>2581.7075039688571</v>
      </c>
      <c r="AJ247" t="str">
        <f t="shared" si="90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1.859300407850097</v>
      </c>
      <c r="F248" s="236"/>
      <c r="G248" s="46">
        <v>0</v>
      </c>
      <c r="H248" s="47">
        <v>0</v>
      </c>
      <c r="I248" s="48">
        <f t="shared" si="87"/>
        <v>1.859300407850097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1.859300407850097</v>
      </c>
      <c r="P248" s="50">
        <v>216.92099518018014</v>
      </c>
      <c r="Q248" s="50">
        <v>0</v>
      </c>
      <c r="R248" s="51">
        <v>0</v>
      </c>
      <c r="S248" s="52">
        <f t="shared" si="88"/>
        <v>218.78029558803024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1.859300407850097</v>
      </c>
      <c r="AB248" s="97">
        <v>216.92099518018014</v>
      </c>
      <c r="AC248" s="98">
        <v>0</v>
      </c>
      <c r="AD248" s="97">
        <v>0</v>
      </c>
      <c r="AE248" s="97">
        <v>0</v>
      </c>
      <c r="AF248" s="97">
        <v>0</v>
      </c>
      <c r="AG248" s="97">
        <v>0</v>
      </c>
      <c r="AH248" s="97">
        <v>0</v>
      </c>
      <c r="AI248" s="99">
        <f t="shared" si="89"/>
        <v>218.78029558803024</v>
      </c>
      <c r="AJ248" t="str">
        <f t="shared" si="90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4.2629999999999928</v>
      </c>
      <c r="E249" s="43">
        <v>0</v>
      </c>
      <c r="F249" s="236"/>
      <c r="G249" s="43">
        <v>0</v>
      </c>
      <c r="H249" s="53">
        <v>0</v>
      </c>
      <c r="I249" s="41">
        <f t="shared" si="87"/>
        <v>4.2629999999999928</v>
      </c>
      <c r="J249" s="1"/>
      <c r="K249" s="54" t="s">
        <v>61</v>
      </c>
      <c r="L249" s="43">
        <v>0</v>
      </c>
      <c r="M249" s="43">
        <v>0</v>
      </c>
      <c r="N249" s="43">
        <v>4.2629999999999928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8"/>
        <v>4.2629999999999928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4.2629999999999928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9"/>
        <v>4.2629999999999928</v>
      </c>
      <c r="AJ249" t="str">
        <f t="shared" si="90"/>
        <v/>
      </c>
      <c r="AS249"/>
      <c r="BH249"/>
    </row>
    <row r="250" spans="1:60" ht="15">
      <c r="A250" s="25" t="s">
        <v>17</v>
      </c>
      <c r="B250" s="46">
        <v>271.60188998871973</v>
      </c>
      <c r="C250" s="46">
        <v>13.009218582196095</v>
      </c>
      <c r="D250" s="46">
        <v>133.33902185506446</v>
      </c>
      <c r="E250" s="46">
        <v>0.50615922202701524</v>
      </c>
      <c r="F250" s="236"/>
      <c r="G250" s="46">
        <v>0</v>
      </c>
      <c r="H250" s="47">
        <v>0</v>
      </c>
      <c r="I250" s="48">
        <f t="shared" si="87"/>
        <v>418.45628964800727</v>
      </c>
      <c r="J250" s="1"/>
      <c r="K250" s="49" t="s">
        <v>17</v>
      </c>
      <c r="L250" s="50">
        <v>271.60188998871973</v>
      </c>
      <c r="M250" s="50">
        <v>13.009218582196095</v>
      </c>
      <c r="N250" s="50">
        <v>133.33902185506446</v>
      </c>
      <c r="O250" s="50">
        <v>0.50615922202701524</v>
      </c>
      <c r="P250" s="50">
        <v>1.8518476869542895</v>
      </c>
      <c r="Q250" s="50">
        <v>0</v>
      </c>
      <c r="R250" s="51">
        <v>0</v>
      </c>
      <c r="S250" s="52">
        <f t="shared" si="88"/>
        <v>420.30813733496154</v>
      </c>
      <c r="U250" s="96" t="s">
        <v>17</v>
      </c>
      <c r="V250" s="97">
        <v>271.36659616028157</v>
      </c>
      <c r="W250" s="97">
        <v>0</v>
      </c>
      <c r="X250" s="97">
        <v>0</v>
      </c>
      <c r="Y250" s="97">
        <v>13.009218582196095</v>
      </c>
      <c r="Z250" s="97">
        <v>133.33902185506446</v>
      </c>
      <c r="AA250" s="97">
        <v>0</v>
      </c>
      <c r="AB250" s="97">
        <v>1.8518476869542895</v>
      </c>
      <c r="AC250" s="98">
        <v>0.74145305046512311</v>
      </c>
      <c r="AD250" s="97">
        <v>0.23529382843810756</v>
      </c>
      <c r="AE250" s="97">
        <v>0</v>
      </c>
      <c r="AF250" s="97">
        <v>0</v>
      </c>
      <c r="AG250" s="97">
        <v>0</v>
      </c>
      <c r="AH250" s="97">
        <v>0.50615922202701524</v>
      </c>
      <c r="AI250" s="99">
        <f t="shared" si="89"/>
        <v>420.30813733496149</v>
      </c>
      <c r="AJ250" t="str">
        <f t="shared" si="90"/>
        <v/>
      </c>
      <c r="AS250"/>
      <c r="BH250"/>
    </row>
    <row r="251" spans="1:60" ht="15">
      <c r="A251" s="26" t="s">
        <v>19</v>
      </c>
      <c r="B251" s="43">
        <v>4053.602484878646</v>
      </c>
      <c r="C251" s="43">
        <v>118.88483525192187</v>
      </c>
      <c r="D251" s="43">
        <v>2794.8473211446303</v>
      </c>
      <c r="E251" s="43">
        <v>16.388366674451952</v>
      </c>
      <c r="F251" s="236"/>
      <c r="G251" s="43">
        <v>0</v>
      </c>
      <c r="H251" s="53">
        <v>0</v>
      </c>
      <c r="I251" s="41">
        <f t="shared" si="87"/>
        <v>6983.7230079496503</v>
      </c>
      <c r="J251" s="1"/>
      <c r="K251" s="54" t="s">
        <v>19</v>
      </c>
      <c r="L251" s="43">
        <v>4053.602484878646</v>
      </c>
      <c r="M251" s="43">
        <v>118.88483525192187</v>
      </c>
      <c r="N251" s="43">
        <v>2794.8473211446303</v>
      </c>
      <c r="O251" s="43">
        <v>16.388366674451952</v>
      </c>
      <c r="P251" s="43">
        <v>2.2331492315030479</v>
      </c>
      <c r="Q251" s="43">
        <v>0</v>
      </c>
      <c r="R251" s="44">
        <v>0</v>
      </c>
      <c r="S251" s="45">
        <f t="shared" si="88"/>
        <v>6985.9561571811537</v>
      </c>
      <c r="U251" s="100" t="s">
        <v>89</v>
      </c>
      <c r="V251" s="92">
        <v>3940.6571079712744</v>
      </c>
      <c r="W251" s="92">
        <v>0</v>
      </c>
      <c r="X251" s="92">
        <v>0</v>
      </c>
      <c r="Y251" s="92">
        <v>118.88483525192187</v>
      </c>
      <c r="Z251" s="92">
        <v>2791.9673734255612</v>
      </c>
      <c r="AA251" s="92">
        <v>16.388366674451952</v>
      </c>
      <c r="AB251" s="92">
        <v>2.2331492315030479</v>
      </c>
      <c r="AC251" s="93">
        <v>115.82532462644085</v>
      </c>
      <c r="AD251" s="92">
        <v>112.94537690737124</v>
      </c>
      <c r="AE251" s="92">
        <v>0</v>
      </c>
      <c r="AF251" s="92">
        <v>0</v>
      </c>
      <c r="AG251" s="92">
        <v>2.8799477190696199</v>
      </c>
      <c r="AH251" s="92">
        <v>0</v>
      </c>
      <c r="AI251" s="95">
        <f t="shared" si="89"/>
        <v>6985.9561571811537</v>
      </c>
      <c r="AJ251" t="str">
        <f t="shared" si="90"/>
        <v/>
      </c>
      <c r="AS251"/>
      <c r="BH251"/>
    </row>
    <row r="252" spans="1:60" ht="15">
      <c r="A252" s="25" t="s">
        <v>27</v>
      </c>
      <c r="B252" s="46">
        <v>1603.0260662361361</v>
      </c>
      <c r="C252" s="46">
        <v>70.499223022873096</v>
      </c>
      <c r="D252" s="46">
        <v>1151.5096363283628</v>
      </c>
      <c r="E252" s="46">
        <v>7671.2826503622446</v>
      </c>
      <c r="F252" s="236"/>
      <c r="G252" s="46">
        <v>1199.2295000579354</v>
      </c>
      <c r="H252" s="47">
        <v>179.80229721373013</v>
      </c>
      <c r="I252" s="48">
        <f t="shared" si="87"/>
        <v>11875.349373221283</v>
      </c>
      <c r="J252" s="1"/>
      <c r="K252" s="49" t="s">
        <v>27</v>
      </c>
      <c r="L252" s="50">
        <v>1603.0260662361361</v>
      </c>
      <c r="M252" s="50">
        <v>70.499223022873096</v>
      </c>
      <c r="N252" s="50">
        <v>1151.5096363283628</v>
      </c>
      <c r="O252" s="50">
        <v>7671.2826503622446</v>
      </c>
      <c r="P252" s="50">
        <v>218.02367447503013</v>
      </c>
      <c r="Q252" s="50">
        <v>1199.2295000579354</v>
      </c>
      <c r="R252" s="51">
        <v>179.80229721373013</v>
      </c>
      <c r="S252" s="52">
        <f t="shared" si="88"/>
        <v>12093.373047696314</v>
      </c>
      <c r="U252" s="96" t="s">
        <v>27</v>
      </c>
      <c r="V252" s="97">
        <v>59.356695244648272</v>
      </c>
      <c r="W252" s="97">
        <v>596.34437479588598</v>
      </c>
      <c r="X252" s="97">
        <v>1199.2295000579354</v>
      </c>
      <c r="Y252" s="97">
        <v>70.499223022873096</v>
      </c>
      <c r="Z252" s="97">
        <v>1138.3891452533135</v>
      </c>
      <c r="AA252" s="97">
        <v>7115.1179916316432</v>
      </c>
      <c r="AB252" s="97">
        <v>218.02367447503013</v>
      </c>
      <c r="AC252" s="98">
        <v>1696.4124432149831</v>
      </c>
      <c r="AD252" s="97">
        <v>947.3249961956019</v>
      </c>
      <c r="AE252" s="97">
        <v>530.99660497496325</v>
      </c>
      <c r="AF252" s="97">
        <v>179.80229721373013</v>
      </c>
      <c r="AG252" s="97">
        <v>13.120491075049625</v>
      </c>
      <c r="AH252" s="97">
        <v>25.168053755637775</v>
      </c>
      <c r="AI252" s="99">
        <f t="shared" si="89"/>
        <v>12093.373047696314</v>
      </c>
      <c r="AJ252" t="str">
        <f t="shared" si="90"/>
        <v/>
      </c>
      <c r="AS252"/>
      <c r="BH252"/>
    </row>
    <row r="253" spans="1:60" ht="15">
      <c r="A253" s="26" t="s">
        <v>26</v>
      </c>
      <c r="B253" s="43">
        <v>1072.5746344794134</v>
      </c>
      <c r="C253" s="43">
        <v>0</v>
      </c>
      <c r="D253" s="43">
        <v>19.70957739587757</v>
      </c>
      <c r="E253" s="43">
        <v>0</v>
      </c>
      <c r="F253" s="236"/>
      <c r="G253" s="43">
        <v>0</v>
      </c>
      <c r="H253" s="53">
        <v>0</v>
      </c>
      <c r="I253" s="41">
        <f t="shared" si="87"/>
        <v>1092.284211875291</v>
      </c>
      <c r="J253" s="1"/>
      <c r="K253" s="54" t="s">
        <v>26</v>
      </c>
      <c r="L253" s="43">
        <v>1072.5746344794134</v>
      </c>
      <c r="M253" s="43">
        <v>0</v>
      </c>
      <c r="N253" s="43">
        <v>19.70957739587757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8"/>
        <v>1092.284211875291</v>
      </c>
      <c r="U253" s="100" t="s">
        <v>26</v>
      </c>
      <c r="V253" s="92">
        <v>1063.970544003419</v>
      </c>
      <c r="W253" s="92">
        <v>0</v>
      </c>
      <c r="X253" s="92">
        <v>0</v>
      </c>
      <c r="Y253" s="92">
        <v>0</v>
      </c>
      <c r="Z253" s="92">
        <v>19.70957739587757</v>
      </c>
      <c r="AA253" s="92">
        <v>0</v>
      </c>
      <c r="AB253" s="92">
        <v>0</v>
      </c>
      <c r="AC253" s="93">
        <v>8.6040904759943366</v>
      </c>
      <c r="AD253" s="92">
        <v>8.6040904759943366</v>
      </c>
      <c r="AE253" s="92">
        <v>0</v>
      </c>
      <c r="AF253" s="92">
        <v>0</v>
      </c>
      <c r="AG253" s="92">
        <v>0</v>
      </c>
      <c r="AH253" s="92">
        <v>0</v>
      </c>
      <c r="AI253" s="95">
        <f t="shared" si="89"/>
        <v>1092.284211875291</v>
      </c>
      <c r="AJ253" t="str">
        <f t="shared" si="90"/>
        <v/>
      </c>
      <c r="AS253"/>
      <c r="BH253"/>
    </row>
    <row r="254" spans="1:60" ht="15">
      <c r="A254" s="25" t="s">
        <v>23</v>
      </c>
      <c r="B254" s="46">
        <v>3.3456728267397904</v>
      </c>
      <c r="C254" s="46">
        <v>5.6738472164813949</v>
      </c>
      <c r="D254" s="46">
        <v>10.347441732184915</v>
      </c>
      <c r="E254" s="46">
        <v>0</v>
      </c>
      <c r="F254" s="236"/>
      <c r="G254" s="46">
        <v>0</v>
      </c>
      <c r="H254" s="47">
        <v>0</v>
      </c>
      <c r="I254" s="48">
        <f t="shared" si="87"/>
        <v>19.3669617754061</v>
      </c>
      <c r="J254" s="1"/>
      <c r="K254" s="49" t="s">
        <v>23</v>
      </c>
      <c r="L254" s="50">
        <v>3.3456728267397904</v>
      </c>
      <c r="M254" s="50">
        <v>5.6738472164813949</v>
      </c>
      <c r="N254" s="50">
        <v>10.347441732184915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8"/>
        <v>19.3669617754061</v>
      </c>
      <c r="U254" s="96" t="s">
        <v>62</v>
      </c>
      <c r="V254" s="97">
        <v>3.3456728267397904</v>
      </c>
      <c r="W254" s="97">
        <v>0</v>
      </c>
      <c r="X254" s="97">
        <v>0</v>
      </c>
      <c r="Y254" s="97">
        <v>5.6738472164813949</v>
      </c>
      <c r="Z254" s="97">
        <v>10.347441732184915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9"/>
        <v>19.3669617754061</v>
      </c>
      <c r="AJ254" t="str">
        <f t="shared" si="90"/>
        <v/>
      </c>
      <c r="AS254"/>
      <c r="BH254"/>
    </row>
    <row r="255" spans="1:60" ht="15">
      <c r="A255" s="26" t="s">
        <v>24</v>
      </c>
      <c r="B255" s="43">
        <v>17.293567326894006</v>
      </c>
      <c r="C255" s="43">
        <v>0</v>
      </c>
      <c r="D255" s="43">
        <v>650.91368137875747</v>
      </c>
      <c r="E255" s="43">
        <v>0</v>
      </c>
      <c r="F255" s="236"/>
      <c r="G255" s="43">
        <v>0</v>
      </c>
      <c r="H255" s="53">
        <v>0</v>
      </c>
      <c r="I255" s="41">
        <f t="shared" si="87"/>
        <v>668.20724870565152</v>
      </c>
      <c r="J255" s="1"/>
      <c r="K255" s="54" t="s">
        <v>24</v>
      </c>
      <c r="L255" s="43">
        <v>17.293567326894006</v>
      </c>
      <c r="M255" s="43">
        <v>0</v>
      </c>
      <c r="N255" s="43">
        <v>650.91368137875747</v>
      </c>
      <c r="O255" s="43">
        <v>0</v>
      </c>
      <c r="P255" s="43">
        <v>107.20084917668845</v>
      </c>
      <c r="Q255" s="43">
        <v>0</v>
      </c>
      <c r="R255" s="44">
        <v>0</v>
      </c>
      <c r="S255" s="45">
        <f t="shared" si="88"/>
        <v>775.40809788233992</v>
      </c>
      <c r="U255" s="100" t="s">
        <v>24</v>
      </c>
      <c r="V255" s="92">
        <v>17.293567326894006</v>
      </c>
      <c r="W255" s="92">
        <v>0</v>
      </c>
      <c r="X255" s="92">
        <v>0</v>
      </c>
      <c r="Y255" s="92">
        <v>0</v>
      </c>
      <c r="Z255" s="92">
        <v>650.69136993354164</v>
      </c>
      <c r="AA255" s="92">
        <v>0</v>
      </c>
      <c r="AB255" s="92">
        <v>107.20084917668845</v>
      </c>
      <c r="AC255" s="93">
        <v>0.22231144521576163</v>
      </c>
      <c r="AD255" s="92">
        <v>0</v>
      </c>
      <c r="AE255" s="92">
        <v>0</v>
      </c>
      <c r="AF255" s="92">
        <v>0</v>
      </c>
      <c r="AG255" s="92">
        <v>0.22231144521576163</v>
      </c>
      <c r="AH255" s="92">
        <v>0</v>
      </c>
      <c r="AI255" s="95">
        <f t="shared" si="89"/>
        <v>775.4080978823398</v>
      </c>
      <c r="AJ255" t="str">
        <f t="shared" si="90"/>
        <v/>
      </c>
      <c r="AS255"/>
      <c r="BH255"/>
    </row>
    <row r="256" spans="1:60" ht="15">
      <c r="A256" s="25" t="s">
        <v>22</v>
      </c>
      <c r="B256" s="46">
        <v>36.893632717731329</v>
      </c>
      <c r="C256" s="46">
        <v>0</v>
      </c>
      <c r="D256" s="46">
        <v>9.2234081794328322</v>
      </c>
      <c r="E256" s="46">
        <v>0</v>
      </c>
      <c r="F256" s="236"/>
      <c r="G256" s="46">
        <v>0</v>
      </c>
      <c r="H256" s="47">
        <v>0</v>
      </c>
      <c r="I256" s="48">
        <f t="shared" si="87"/>
        <v>46.117040897164159</v>
      </c>
      <c r="J256" s="1"/>
      <c r="K256" s="49" t="s">
        <v>22</v>
      </c>
      <c r="L256" s="50">
        <v>36.893632717731329</v>
      </c>
      <c r="M256" s="50">
        <v>0</v>
      </c>
      <c r="N256" s="50">
        <v>9.2234081794328322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8"/>
        <v>46.117040897164159</v>
      </c>
      <c r="U256" s="96" t="s">
        <v>63</v>
      </c>
      <c r="V256" s="97">
        <v>36.893632717731329</v>
      </c>
      <c r="W256" s="97">
        <v>0</v>
      </c>
      <c r="X256" s="97">
        <v>0</v>
      </c>
      <c r="Y256" s="97">
        <v>0</v>
      </c>
      <c r="Z256" s="97">
        <v>9.2234081794328322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9"/>
        <v>46.117040897164159</v>
      </c>
      <c r="AJ256" t="str">
        <f t="shared" si="90"/>
        <v/>
      </c>
      <c r="AS256"/>
      <c r="BH256"/>
    </row>
    <row r="257" spans="1:60" ht="15">
      <c r="A257" s="27" t="s">
        <v>66</v>
      </c>
      <c r="B257" s="43">
        <v>50.932799999999993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7"/>
        <v>50.932799999999993</v>
      </c>
      <c r="J257" s="1"/>
      <c r="K257" s="55" t="s">
        <v>66</v>
      </c>
      <c r="L257" s="43">
        <v>50.932799999999993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8"/>
        <v>50.932799999999993</v>
      </c>
      <c r="U257" s="101" t="s">
        <v>64</v>
      </c>
      <c r="V257" s="92">
        <v>50.932799999999993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</v>
      </c>
      <c r="AD257" s="94">
        <v>0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9"/>
        <v>50.932799999999993</v>
      </c>
      <c r="AJ257" t="str">
        <f t="shared" si="90"/>
        <v/>
      </c>
      <c r="AS257"/>
      <c r="BH257"/>
    </row>
    <row r="258" spans="1:60">
      <c r="A258" s="28" t="s">
        <v>25</v>
      </c>
      <c r="B258" s="56">
        <v>50.932799999999993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7"/>
        <v>50.932799999999993</v>
      </c>
      <c r="J258" s="1"/>
      <c r="K258" s="59" t="s">
        <v>25</v>
      </c>
      <c r="L258" s="60">
        <v>50.932799999999993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8"/>
        <v>50.932799999999993</v>
      </c>
      <c r="U258" s="102" t="s">
        <v>68</v>
      </c>
      <c r="V258" s="103">
        <v>50.389199999999995</v>
      </c>
      <c r="W258" s="103">
        <v>0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</v>
      </c>
      <c r="AD258" s="103">
        <v>0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9"/>
        <v>50.389199999999995</v>
      </c>
      <c r="AJ258">
        <f>IF(ABS(S258-AI258)&gt;0.2,S258-AI258,"")</f>
        <v>0.54359999999999786</v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7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8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9"/>
        <v>0</v>
      </c>
      <c r="AJ259" t="str">
        <f t="shared" si="90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7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8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9"/>
        <v>0</v>
      </c>
      <c r="AJ260" t="str">
        <f t="shared" si="90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7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8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9"/>
        <v>0</v>
      </c>
      <c r="AJ261" t="str">
        <f t="shared" si="90"/>
        <v/>
      </c>
      <c r="AS261"/>
      <c r="BH261"/>
    </row>
    <row r="262" spans="1:60" ht="15">
      <c r="A262" s="31" t="s">
        <v>28</v>
      </c>
      <c r="B262" s="75">
        <f>SUM(B241:B257)</f>
        <v>8323.1872722251828</v>
      </c>
      <c r="C262" s="75">
        <f t="shared" ref="C262:H262" si="91">SUM(C241:C257)</f>
        <v>214.90924630204668</v>
      </c>
      <c r="D262" s="75">
        <f t="shared" si="91"/>
        <v>4798.6526792054719</v>
      </c>
      <c r="E262" s="75">
        <f t="shared" si="91"/>
        <v>7703.8115751409705</v>
      </c>
      <c r="F262" s="75">
        <f t="shared" si="91"/>
        <v>0</v>
      </c>
      <c r="G262" s="75">
        <f t="shared" si="91"/>
        <v>1199.2295000579354</v>
      </c>
      <c r="H262" s="76">
        <f t="shared" si="91"/>
        <v>179.80229721373013</v>
      </c>
      <c r="I262" s="41">
        <f t="shared" si="87"/>
        <v>22419.592570145338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8323.1872722251828</v>
      </c>
      <c r="M262" s="75">
        <f t="shared" ref="M262:R262" si="92">SUM(M241:M257)</f>
        <v>214.90924630204668</v>
      </c>
      <c r="N262" s="75">
        <f t="shared" si="92"/>
        <v>4798.6526792054719</v>
      </c>
      <c r="O262" s="75">
        <f t="shared" si="92"/>
        <v>7703.8115751409705</v>
      </c>
      <c r="P262" s="75">
        <f t="shared" si="92"/>
        <v>3114.1629212448161</v>
      </c>
      <c r="Q262" s="75">
        <f t="shared" si="92"/>
        <v>1199.2295000579354</v>
      </c>
      <c r="R262" s="76">
        <f t="shared" si="92"/>
        <v>179.80229721373013</v>
      </c>
      <c r="S262" s="78">
        <f t="shared" si="88"/>
        <v>25533.755491390155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6656.1828513099663</v>
      </c>
      <c r="W262" s="111">
        <f t="shared" ref="W262:AH262" si="93">SUM(W241:W257)</f>
        <v>596.34437479588598</v>
      </c>
      <c r="X262" s="111">
        <f t="shared" si="93"/>
        <v>1199.2295000579354</v>
      </c>
      <c r="Y262" s="111">
        <f t="shared" si="93"/>
        <v>214.90924630204668</v>
      </c>
      <c r="Z262" s="111">
        <f t="shared" si="93"/>
        <v>4781.6269436614157</v>
      </c>
      <c r="AA262" s="111">
        <f t="shared" si="93"/>
        <v>7147.1407571883419</v>
      </c>
      <c r="AB262" s="111">
        <f t="shared" si="93"/>
        <v>3114.1629212448161</v>
      </c>
      <c r="AC262" s="111">
        <f t="shared" si="93"/>
        <v>1824.1588968297458</v>
      </c>
      <c r="AD262" s="112">
        <f t="shared" si="93"/>
        <v>1070.6600461193295</v>
      </c>
      <c r="AE262" s="112">
        <f t="shared" si="93"/>
        <v>530.99660497496325</v>
      </c>
      <c r="AF262" s="112">
        <f t="shared" si="93"/>
        <v>179.80229721373013</v>
      </c>
      <c r="AG262" s="112">
        <f t="shared" si="93"/>
        <v>17.025735544057699</v>
      </c>
      <c r="AH262" s="112">
        <f t="shared" si="93"/>
        <v>25.674212977664791</v>
      </c>
      <c r="AI262" s="113">
        <f t="shared" si="89"/>
        <v>25533.755491390159</v>
      </c>
      <c r="AJ262" t="str">
        <f t="shared" si="90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0.37124614313056747</v>
      </c>
      <c r="C263" s="114">
        <f t="shared" ref="C263:I263" si="94">C262/$I262</f>
        <v>9.5857784047434849E-3</v>
      </c>
      <c r="D263" s="114">
        <f t="shared" si="94"/>
        <v>0.21403835347104008</v>
      </c>
      <c r="E263" s="114">
        <f t="shared" si="94"/>
        <v>0.34361960642405331</v>
      </c>
      <c r="F263" s="114">
        <f t="shared" si="94"/>
        <v>0</v>
      </c>
      <c r="G263" s="114">
        <f t="shared" si="94"/>
        <v>5.3490245030361018E-2</v>
      </c>
      <c r="H263" s="115">
        <f t="shared" si="94"/>
        <v>8.0198735392346399E-3</v>
      </c>
      <c r="I263" s="116">
        <f t="shared" si="94"/>
        <v>1</v>
      </c>
      <c r="J263"/>
      <c r="K263" s="81" t="s">
        <v>87</v>
      </c>
      <c r="L263" s="82">
        <f>L262/$S262</f>
        <v>0.32596800243629326</v>
      </c>
      <c r="M263" s="82">
        <f t="shared" ref="M263:S263" si="95">M262/$S262</f>
        <v>8.4166720549397021E-3</v>
      </c>
      <c r="N263" s="82">
        <f t="shared" si="95"/>
        <v>0.18793368178149711</v>
      </c>
      <c r="O263" s="82">
        <f t="shared" si="95"/>
        <v>0.30171086966579025</v>
      </c>
      <c r="P263" s="82">
        <f t="shared" si="95"/>
        <v>0.12196258878937315</v>
      </c>
      <c r="Q263" s="82">
        <f t="shared" si="95"/>
        <v>4.6966436271480283E-2</v>
      </c>
      <c r="R263" s="83">
        <f t="shared" si="95"/>
        <v>7.0417490006261909E-3</v>
      </c>
      <c r="S263" s="84">
        <f t="shared" si="95"/>
        <v>1</v>
      </c>
      <c r="U263" s="117" t="s">
        <v>87</v>
      </c>
      <c r="V263" s="118">
        <f>V262/$I262</f>
        <v>0.29689133870227224</v>
      </c>
      <c r="W263" s="118">
        <f t="shared" ref="W263:AC263" si="96">W262/$I262</f>
        <v>2.6599251209854617E-2</v>
      </c>
      <c r="X263" s="118">
        <f t="shared" si="96"/>
        <v>5.3490245030361018E-2</v>
      </c>
      <c r="Y263" s="118">
        <f t="shared" si="96"/>
        <v>9.5857784047434849E-3</v>
      </c>
      <c r="Z263" s="118">
        <f t="shared" si="96"/>
        <v>0.21327894022609431</v>
      </c>
      <c r="AA263" s="118">
        <f t="shared" si="96"/>
        <v>0.31878994833767443</v>
      </c>
      <c r="AB263" s="118">
        <f t="shared" si="96"/>
        <v>0.13890363580432488</v>
      </c>
      <c r="AC263" s="118">
        <f t="shared" si="96"/>
        <v>8.1364498088999856E-2</v>
      </c>
      <c r="AD263" s="118">
        <f t="shared" ref="AD263:AH263" si="97">AD262/$AI262</f>
        <v>4.1931162318850836E-2</v>
      </c>
      <c r="AE263" s="118">
        <f t="shared" si="97"/>
        <v>2.079586785242039E-2</v>
      </c>
      <c r="AF263" s="118">
        <f t="shared" si="97"/>
        <v>7.0417490006261891E-3</v>
      </c>
      <c r="AG263" s="118">
        <f t="shared" si="97"/>
        <v>6.6679323963130628E-4</v>
      </c>
      <c r="AH263" s="118">
        <f t="shared" si="97"/>
        <v>1.0055008549886833E-3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7.6057932236145001E-2</v>
      </c>
      <c r="C267" s="39">
        <v>0</v>
      </c>
      <c r="D267" s="39">
        <v>1.4626525430027883E-2</v>
      </c>
      <c r="E267" s="39">
        <v>0</v>
      </c>
      <c r="F267" s="235"/>
      <c r="G267" s="39">
        <v>0</v>
      </c>
      <c r="H267" s="40">
        <v>0</v>
      </c>
      <c r="I267" s="41">
        <f>SUM(B267:H267)</f>
        <v>9.0684457666172891E-2</v>
      </c>
      <c r="J267" s="1"/>
      <c r="K267" s="88" t="s">
        <v>7</v>
      </c>
      <c r="L267" s="39">
        <v>7.6057932236145001E-2</v>
      </c>
      <c r="M267" s="39">
        <v>0</v>
      </c>
      <c r="N267" s="39">
        <v>1.4626525430027883E-2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9.0684457666172891E-2</v>
      </c>
      <c r="U267" s="91" t="s">
        <v>7</v>
      </c>
      <c r="V267" s="92">
        <v>7.6057932236145001E-2</v>
      </c>
      <c r="W267" s="92">
        <v>0</v>
      </c>
      <c r="X267" s="92">
        <v>0</v>
      </c>
      <c r="Y267" s="92">
        <v>0</v>
      </c>
      <c r="Z267" s="92">
        <v>1.4626525430027883E-2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9.0684457666172891E-2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8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9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100">SUM(V268:AC268)</f>
        <v>0</v>
      </c>
      <c r="AJ268" t="str">
        <f t="shared" ref="AJ268:AJ288" si="101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98"/>
        <v>0</v>
      </c>
      <c r="J269" s="1"/>
      <c r="K269" s="54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9"/>
        <v>0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100"/>
        <v>0</v>
      </c>
      <c r="AJ269" t="str">
        <f t="shared" si="101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8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9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100"/>
        <v>0</v>
      </c>
      <c r="AJ270" t="str">
        <f t="shared" si="101"/>
        <v/>
      </c>
      <c r="AS270"/>
      <c r="BH270"/>
    </row>
    <row r="271" spans="1:60" ht="15">
      <c r="A271" s="26" t="s">
        <v>16</v>
      </c>
      <c r="B271" s="43">
        <v>17.108630120476246</v>
      </c>
      <c r="C271" s="43">
        <v>92.690310833530148</v>
      </c>
      <c r="D271" s="43">
        <v>33.291944632713879</v>
      </c>
      <c r="E271" s="43">
        <v>0</v>
      </c>
      <c r="F271" s="236"/>
      <c r="G271" s="43">
        <v>0</v>
      </c>
      <c r="H271" s="53">
        <v>0</v>
      </c>
      <c r="I271" s="41">
        <f t="shared" si="98"/>
        <v>143.09088558672028</v>
      </c>
      <c r="J271" s="1"/>
      <c r="K271" s="54" t="s">
        <v>16</v>
      </c>
      <c r="L271" s="43">
        <v>17.108630120476246</v>
      </c>
      <c r="M271" s="43">
        <v>92.690310833530148</v>
      </c>
      <c r="N271" s="43">
        <v>33.291944632713879</v>
      </c>
      <c r="O271" s="43">
        <v>0</v>
      </c>
      <c r="P271" s="43">
        <v>0</v>
      </c>
      <c r="Q271" s="43">
        <v>0</v>
      </c>
      <c r="R271" s="44">
        <v>0</v>
      </c>
      <c r="S271" s="45">
        <f t="shared" si="99"/>
        <v>143.09088558672028</v>
      </c>
      <c r="U271" s="100" t="s">
        <v>16</v>
      </c>
      <c r="V271" s="92">
        <v>17.108630120476246</v>
      </c>
      <c r="W271" s="92">
        <v>0</v>
      </c>
      <c r="X271" s="92">
        <v>0</v>
      </c>
      <c r="Y271" s="92">
        <v>92.690310833530148</v>
      </c>
      <c r="Z271" s="92">
        <v>33.291944632713879</v>
      </c>
      <c r="AA271" s="92">
        <v>0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100"/>
        <v>143.09088558672028</v>
      </c>
      <c r="AJ271" t="str">
        <f t="shared" si="101"/>
        <v/>
      </c>
      <c r="AS271"/>
      <c r="BH271"/>
    </row>
    <row r="272" spans="1:60" ht="15">
      <c r="A272" s="25" t="s">
        <v>15</v>
      </c>
      <c r="B272" s="46">
        <v>18.967439087262999</v>
      </c>
      <c r="C272" s="46">
        <v>2.9991746887798101</v>
      </c>
      <c r="D272" s="46">
        <v>53.03418656988687</v>
      </c>
      <c r="E272" s="46">
        <v>2.7138873403349013</v>
      </c>
      <c r="F272" s="236"/>
      <c r="G272" s="46">
        <v>0</v>
      </c>
      <c r="H272" s="47">
        <v>0</v>
      </c>
      <c r="I272" s="48">
        <f t="shared" si="98"/>
        <v>77.714687686264583</v>
      </c>
      <c r="J272" s="1"/>
      <c r="K272" s="49" t="s">
        <v>15</v>
      </c>
      <c r="L272" s="50">
        <v>18.967439087262999</v>
      </c>
      <c r="M272" s="50">
        <v>2.9991746887798101</v>
      </c>
      <c r="N272" s="50">
        <v>53.03418656988687</v>
      </c>
      <c r="O272" s="50">
        <v>2.7138873403349013</v>
      </c>
      <c r="P272" s="50">
        <v>0</v>
      </c>
      <c r="Q272" s="50">
        <v>0</v>
      </c>
      <c r="R272" s="51">
        <v>0</v>
      </c>
      <c r="S272" s="52">
        <f t="shared" si="99"/>
        <v>77.714687686264583</v>
      </c>
      <c r="U272" s="96" t="s">
        <v>59</v>
      </c>
      <c r="V272" s="97">
        <v>18.967439087262999</v>
      </c>
      <c r="W272" s="97">
        <v>0</v>
      </c>
      <c r="X272" s="97">
        <v>0</v>
      </c>
      <c r="Y272" s="97">
        <v>2.9991746887798101</v>
      </c>
      <c r="Z272" s="97">
        <v>53.03418656988687</v>
      </c>
      <c r="AA272" s="97">
        <v>2.7138873403349013</v>
      </c>
      <c r="AB272" s="97">
        <v>0</v>
      </c>
      <c r="AC272" s="98">
        <v>0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9">
        <f t="shared" si="100"/>
        <v>77.714687686264583</v>
      </c>
      <c r="AJ272" t="str">
        <f t="shared" si="101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181.93903584864208</v>
      </c>
      <c r="F273" s="236"/>
      <c r="G273" s="43">
        <v>0</v>
      </c>
      <c r="H273" s="53">
        <v>0</v>
      </c>
      <c r="I273" s="41">
        <f t="shared" si="98"/>
        <v>181.93903584864208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181.93903584864208</v>
      </c>
      <c r="P273" s="43">
        <v>2496.1516258547194</v>
      </c>
      <c r="Q273" s="43">
        <v>0</v>
      </c>
      <c r="R273" s="44">
        <v>0</v>
      </c>
      <c r="S273" s="45">
        <f t="shared" si="99"/>
        <v>2678.0906617033615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181.93903584864208</v>
      </c>
      <c r="AB273" s="92">
        <v>2496.1516258547194</v>
      </c>
      <c r="AC273" s="93">
        <v>0</v>
      </c>
      <c r="AD273" s="92">
        <v>0</v>
      </c>
      <c r="AE273" s="92">
        <v>0</v>
      </c>
      <c r="AF273" s="92">
        <v>0</v>
      </c>
      <c r="AG273" s="92">
        <v>0</v>
      </c>
      <c r="AH273" s="92">
        <v>0</v>
      </c>
      <c r="AI273" s="95">
        <f t="shared" si="100"/>
        <v>2678.0906617033615</v>
      </c>
      <c r="AJ273" t="str">
        <f t="shared" si="101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5.303736815028872E-2</v>
      </c>
      <c r="F274" s="236"/>
      <c r="G274" s="46">
        <v>0</v>
      </c>
      <c r="H274" s="47">
        <v>0</v>
      </c>
      <c r="I274" s="48">
        <f t="shared" si="98"/>
        <v>5.303736815028872E-2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5.303736815028872E-2</v>
      </c>
      <c r="P274" s="50">
        <v>3.0925479707297856</v>
      </c>
      <c r="Q274" s="50">
        <v>0</v>
      </c>
      <c r="R274" s="51">
        <v>0</v>
      </c>
      <c r="S274" s="52">
        <f t="shared" si="99"/>
        <v>3.1455853388800743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5.303736815028872E-2</v>
      </c>
      <c r="AB274" s="97">
        <v>3.0925479707297856</v>
      </c>
      <c r="AC274" s="98">
        <v>0</v>
      </c>
      <c r="AD274" s="97">
        <v>0</v>
      </c>
      <c r="AE274" s="97">
        <v>0</v>
      </c>
      <c r="AF274" s="97">
        <v>0</v>
      </c>
      <c r="AG274" s="97">
        <v>0</v>
      </c>
      <c r="AH274" s="97">
        <v>0</v>
      </c>
      <c r="AI274" s="99">
        <f t="shared" si="100"/>
        <v>3.1455853388800743</v>
      </c>
      <c r="AJ274" t="str">
        <f t="shared" si="101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8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9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100"/>
        <v>0</v>
      </c>
      <c r="AJ275" t="str">
        <f t="shared" si="101"/>
        <v/>
      </c>
      <c r="AS275"/>
      <c r="BH275"/>
    </row>
    <row r="276" spans="1:60" ht="15">
      <c r="A276" s="25" t="s">
        <v>17</v>
      </c>
      <c r="B276" s="46">
        <v>2.9427297677632787</v>
      </c>
      <c r="C276" s="46">
        <v>0</v>
      </c>
      <c r="D276" s="46">
        <v>39.766618483287552</v>
      </c>
      <c r="E276" s="46">
        <v>0</v>
      </c>
      <c r="F276" s="236"/>
      <c r="G276" s="46">
        <v>0</v>
      </c>
      <c r="H276" s="47">
        <v>0</v>
      </c>
      <c r="I276" s="48">
        <f t="shared" si="98"/>
        <v>42.709348251050827</v>
      </c>
      <c r="J276" s="1"/>
      <c r="K276" s="49" t="s">
        <v>17</v>
      </c>
      <c r="L276" s="50">
        <v>2.9427297677632787</v>
      </c>
      <c r="M276" s="50">
        <v>0</v>
      </c>
      <c r="N276" s="50">
        <v>39.766618483287552</v>
      </c>
      <c r="O276" s="50">
        <v>0</v>
      </c>
      <c r="P276" s="50">
        <v>43.207448516483552</v>
      </c>
      <c r="Q276" s="50">
        <v>0</v>
      </c>
      <c r="R276" s="51">
        <v>0</v>
      </c>
      <c r="S276" s="52">
        <f t="shared" si="99"/>
        <v>85.916796767534379</v>
      </c>
      <c r="U276" s="96" t="s">
        <v>17</v>
      </c>
      <c r="V276" s="97">
        <v>2.9427297677632787</v>
      </c>
      <c r="W276" s="97">
        <v>0</v>
      </c>
      <c r="X276" s="97">
        <v>0</v>
      </c>
      <c r="Y276" s="97">
        <v>0</v>
      </c>
      <c r="Z276" s="97">
        <v>39.766618483287552</v>
      </c>
      <c r="AA276" s="97">
        <v>0</v>
      </c>
      <c r="AB276" s="97">
        <v>43.207448516483552</v>
      </c>
      <c r="AC276" s="98">
        <v>0</v>
      </c>
      <c r="AD276" s="97">
        <v>0</v>
      </c>
      <c r="AE276" s="97">
        <v>0</v>
      </c>
      <c r="AF276" s="97">
        <v>0</v>
      </c>
      <c r="AG276" s="97">
        <v>0</v>
      </c>
      <c r="AH276" s="97">
        <v>0</v>
      </c>
      <c r="AI276" s="99">
        <f t="shared" si="100"/>
        <v>85.916796767534379</v>
      </c>
      <c r="AJ276" t="str">
        <f t="shared" si="101"/>
        <v/>
      </c>
      <c r="AS276"/>
      <c r="BH276"/>
    </row>
    <row r="277" spans="1:60" ht="15">
      <c r="A277" s="26" t="s">
        <v>19</v>
      </c>
      <c r="B277" s="43">
        <v>53.384576154310871</v>
      </c>
      <c r="C277" s="43">
        <v>619.99925925744515</v>
      </c>
      <c r="D277" s="43">
        <v>2327.3420470001524</v>
      </c>
      <c r="E277" s="43">
        <v>0</v>
      </c>
      <c r="F277" s="236"/>
      <c r="G277" s="43">
        <v>0</v>
      </c>
      <c r="H277" s="53">
        <v>0</v>
      </c>
      <c r="I277" s="41">
        <f t="shared" si="98"/>
        <v>3000.7258824119085</v>
      </c>
      <c r="J277" s="1"/>
      <c r="K277" s="54" t="s">
        <v>19</v>
      </c>
      <c r="L277" s="43">
        <v>53.384576154310871</v>
      </c>
      <c r="M277" s="43">
        <v>619.99925925744515</v>
      </c>
      <c r="N277" s="43">
        <v>2327.3420470001524</v>
      </c>
      <c r="O277" s="43">
        <v>0</v>
      </c>
      <c r="P277" s="43">
        <v>0</v>
      </c>
      <c r="Q277" s="43">
        <v>0</v>
      </c>
      <c r="R277" s="44">
        <v>0</v>
      </c>
      <c r="S277" s="45">
        <f t="shared" si="99"/>
        <v>3000.7258824119085</v>
      </c>
      <c r="U277" s="100" t="s">
        <v>89</v>
      </c>
      <c r="V277" s="92">
        <v>52.69492180585987</v>
      </c>
      <c r="W277" s="92">
        <v>0</v>
      </c>
      <c r="X277" s="92">
        <v>0</v>
      </c>
      <c r="Y277" s="92">
        <v>619.99925925744515</v>
      </c>
      <c r="Z277" s="92">
        <v>1843.2736598223987</v>
      </c>
      <c r="AA277" s="92">
        <v>0</v>
      </c>
      <c r="AB277" s="92">
        <v>0</v>
      </c>
      <c r="AC277" s="93">
        <v>484.75804152620469</v>
      </c>
      <c r="AD277" s="92">
        <v>0.68965434845099549</v>
      </c>
      <c r="AE277" s="92">
        <v>0</v>
      </c>
      <c r="AF277" s="92">
        <v>0</v>
      </c>
      <c r="AG277" s="92">
        <v>484.06838717775372</v>
      </c>
      <c r="AH277" s="92">
        <v>0</v>
      </c>
      <c r="AI277" s="95">
        <f t="shared" si="100"/>
        <v>3000.7258824119081</v>
      </c>
      <c r="AJ277" t="str">
        <f t="shared" si="101"/>
        <v/>
      </c>
      <c r="AS277"/>
      <c r="BH277"/>
    </row>
    <row r="278" spans="1:60" ht="15">
      <c r="A278" s="25" t="s">
        <v>27</v>
      </c>
      <c r="B278" s="46">
        <v>30.928557232784115</v>
      </c>
      <c r="C278" s="46">
        <v>0</v>
      </c>
      <c r="D278" s="46">
        <v>4.6409468027121665</v>
      </c>
      <c r="E278" s="46">
        <v>2691.3748964834062</v>
      </c>
      <c r="F278" s="236"/>
      <c r="G278" s="46">
        <v>26.875410601463454</v>
      </c>
      <c r="H278" s="47">
        <v>0</v>
      </c>
      <c r="I278" s="48">
        <f t="shared" si="98"/>
        <v>2753.819811120366</v>
      </c>
      <c r="J278" s="1"/>
      <c r="K278" s="49" t="s">
        <v>27</v>
      </c>
      <c r="L278" s="50">
        <v>30.928557232784115</v>
      </c>
      <c r="M278" s="50">
        <v>0</v>
      </c>
      <c r="N278" s="50">
        <v>4.6409468027121665</v>
      </c>
      <c r="O278" s="50">
        <v>2691.3748964834062</v>
      </c>
      <c r="P278" s="50">
        <v>2.7045237344477862</v>
      </c>
      <c r="Q278" s="50">
        <v>26.875410601463454</v>
      </c>
      <c r="R278" s="51">
        <v>0</v>
      </c>
      <c r="S278" s="52">
        <f t="shared" si="99"/>
        <v>2756.5243348548138</v>
      </c>
      <c r="U278" s="96" t="s">
        <v>27</v>
      </c>
      <c r="V278" s="97">
        <v>16.042607708904146</v>
      </c>
      <c r="W278" s="97">
        <v>8.3173764726808113</v>
      </c>
      <c r="X278" s="97">
        <v>26.875410601463454</v>
      </c>
      <c r="Y278" s="97">
        <v>0</v>
      </c>
      <c r="Z278" s="97">
        <v>0</v>
      </c>
      <c r="AA278" s="97">
        <v>2686.733949680694</v>
      </c>
      <c r="AB278" s="97">
        <v>2.7045237344477862</v>
      </c>
      <c r="AC278" s="98">
        <v>15.850466656623489</v>
      </c>
      <c r="AD278" s="97">
        <v>6.5685730511991602</v>
      </c>
      <c r="AE278" s="97">
        <v>4.6409468027121665</v>
      </c>
      <c r="AF278" s="97">
        <v>0</v>
      </c>
      <c r="AG278" s="97">
        <v>4.6409468027121665</v>
      </c>
      <c r="AH278" s="97">
        <v>0</v>
      </c>
      <c r="AI278" s="99">
        <f t="shared" si="100"/>
        <v>2756.5243348548138</v>
      </c>
      <c r="AJ278" t="str">
        <f t="shared" si="101"/>
        <v/>
      </c>
      <c r="AS278"/>
      <c r="BH278"/>
    </row>
    <row r="279" spans="1:60" ht="15">
      <c r="A279" s="26" t="s">
        <v>26</v>
      </c>
      <c r="B279" s="43">
        <v>20.935709550000002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8"/>
        <v>20.935709550000002</v>
      </c>
      <c r="J279" s="1"/>
      <c r="K279" s="54" t="s">
        <v>26</v>
      </c>
      <c r="L279" s="43">
        <v>20.935709550000002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9"/>
        <v>20.935709550000002</v>
      </c>
      <c r="U279" s="100" t="s">
        <v>26</v>
      </c>
      <c r="V279" s="92">
        <v>20.935709550000002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100"/>
        <v>20.935709550000002</v>
      </c>
      <c r="AJ279" t="str">
        <f t="shared" si="101"/>
        <v/>
      </c>
      <c r="AS279"/>
      <c r="BH279"/>
    </row>
    <row r="280" spans="1:60" ht="15">
      <c r="A280" s="25" t="s">
        <v>23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8"/>
        <v>0</v>
      </c>
      <c r="J280" s="1"/>
      <c r="K280" s="49" t="s">
        <v>23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9"/>
        <v>0</v>
      </c>
      <c r="U280" s="96" t="s">
        <v>62</v>
      </c>
      <c r="V280" s="97">
        <v>0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100"/>
        <v>0</v>
      </c>
      <c r="AJ280" t="str">
        <f t="shared" si="101"/>
        <v/>
      </c>
      <c r="AS280"/>
      <c r="BH280"/>
    </row>
    <row r="281" spans="1:60" ht="15">
      <c r="A281" s="26" t="s">
        <v>24</v>
      </c>
      <c r="B281" s="43">
        <v>11.985555202666239</v>
      </c>
      <c r="C281" s="43">
        <v>0</v>
      </c>
      <c r="D281" s="43">
        <v>0</v>
      </c>
      <c r="E281" s="43">
        <v>0</v>
      </c>
      <c r="F281" s="236"/>
      <c r="G281" s="43">
        <v>0</v>
      </c>
      <c r="H281" s="53">
        <v>0</v>
      </c>
      <c r="I281" s="41">
        <f t="shared" si="98"/>
        <v>11.985555202666239</v>
      </c>
      <c r="J281" s="1"/>
      <c r="K281" s="54" t="s">
        <v>24</v>
      </c>
      <c r="L281" s="43">
        <v>11.985555202666239</v>
      </c>
      <c r="M281" s="43">
        <v>0</v>
      </c>
      <c r="N281" s="43">
        <v>0</v>
      </c>
      <c r="O281" s="43">
        <v>0</v>
      </c>
      <c r="P281" s="43">
        <v>103.63922388072427</v>
      </c>
      <c r="Q281" s="43">
        <v>0</v>
      </c>
      <c r="R281" s="44">
        <v>0</v>
      </c>
      <c r="S281" s="45">
        <f t="shared" si="99"/>
        <v>115.62477908339051</v>
      </c>
      <c r="U281" s="100" t="s">
        <v>24</v>
      </c>
      <c r="V281" s="92">
        <v>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103.63922388072427</v>
      </c>
      <c r="AC281" s="93">
        <v>11.985555202666239</v>
      </c>
      <c r="AD281" s="92">
        <v>11.985555202666239</v>
      </c>
      <c r="AE281" s="92">
        <v>0</v>
      </c>
      <c r="AF281" s="92">
        <v>0</v>
      </c>
      <c r="AG281" s="92">
        <v>0</v>
      </c>
      <c r="AH281" s="92">
        <v>0</v>
      </c>
      <c r="AI281" s="95">
        <f t="shared" si="100"/>
        <v>115.62477908339051</v>
      </c>
      <c r="AJ281" t="str">
        <f t="shared" si="101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8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9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100"/>
        <v>0</v>
      </c>
      <c r="AJ282" t="str">
        <f t="shared" si="101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8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9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100"/>
        <v>0</v>
      </c>
      <c r="AJ283" t="str">
        <f t="shared" si="101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8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9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100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8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9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100"/>
        <v>0</v>
      </c>
      <c r="AJ285" t="str">
        <f t="shared" si="101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8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9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100"/>
        <v>0</v>
      </c>
      <c r="AJ286" t="str">
        <f t="shared" si="101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8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9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100"/>
        <v>0</v>
      </c>
      <c r="AJ287" t="str">
        <f t="shared" si="101"/>
        <v/>
      </c>
      <c r="AS287"/>
      <c r="BH287"/>
    </row>
    <row r="288" spans="1:60" ht="15">
      <c r="A288" s="31" t="s">
        <v>28</v>
      </c>
      <c r="B288" s="75">
        <f>SUM(B267:B283)</f>
        <v>156.32925504749988</v>
      </c>
      <c r="C288" s="75">
        <f t="shared" ref="C288:H288" si="102">SUM(C267:C283)</f>
        <v>715.6887447797551</v>
      </c>
      <c r="D288" s="75">
        <f t="shared" si="102"/>
        <v>2458.090370014183</v>
      </c>
      <c r="E288" s="75">
        <f t="shared" si="102"/>
        <v>2876.0808570405334</v>
      </c>
      <c r="F288" s="75">
        <f t="shared" si="102"/>
        <v>0</v>
      </c>
      <c r="G288" s="75">
        <f t="shared" si="102"/>
        <v>26.875410601463454</v>
      </c>
      <c r="H288" s="76">
        <f t="shared" si="102"/>
        <v>0</v>
      </c>
      <c r="I288" s="41">
        <f t="shared" si="98"/>
        <v>6233.0646374834341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156.32925504749988</v>
      </c>
      <c r="M288" s="75">
        <f t="shared" ref="M288:R288" si="103">SUM(M267:M283)</f>
        <v>715.6887447797551</v>
      </c>
      <c r="N288" s="75">
        <f t="shared" si="103"/>
        <v>2458.090370014183</v>
      </c>
      <c r="O288" s="75">
        <f t="shared" si="103"/>
        <v>2876.0808570405334</v>
      </c>
      <c r="P288" s="75">
        <f t="shared" si="103"/>
        <v>2648.7953699571049</v>
      </c>
      <c r="Q288" s="75">
        <f t="shared" si="103"/>
        <v>26.875410601463454</v>
      </c>
      <c r="R288" s="76">
        <f t="shared" si="103"/>
        <v>0</v>
      </c>
      <c r="S288" s="78">
        <f t="shared" si="99"/>
        <v>8881.8600074405404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128.76809597250269</v>
      </c>
      <c r="W288" s="111">
        <f t="shared" ref="W288:AH288" si="104">SUM(W267:W283)</f>
        <v>8.3173764726808113</v>
      </c>
      <c r="X288" s="111">
        <f t="shared" si="104"/>
        <v>26.875410601463454</v>
      </c>
      <c r="Y288" s="111">
        <f t="shared" si="104"/>
        <v>715.6887447797551</v>
      </c>
      <c r="Z288" s="111">
        <f t="shared" si="104"/>
        <v>1969.381036033717</v>
      </c>
      <c r="AA288" s="111">
        <f t="shared" si="104"/>
        <v>2871.4399102378211</v>
      </c>
      <c r="AB288" s="111">
        <f t="shared" si="104"/>
        <v>2648.7953699571049</v>
      </c>
      <c r="AC288" s="111">
        <f t="shared" si="104"/>
        <v>512.59406338549445</v>
      </c>
      <c r="AD288" s="112">
        <f t="shared" si="104"/>
        <v>19.243782602316394</v>
      </c>
      <c r="AE288" s="112">
        <f t="shared" si="104"/>
        <v>4.6409468027121665</v>
      </c>
      <c r="AF288" s="112">
        <f t="shared" si="104"/>
        <v>0</v>
      </c>
      <c r="AG288" s="112">
        <f t="shared" si="104"/>
        <v>488.70933398046589</v>
      </c>
      <c r="AH288" s="112">
        <f t="shared" si="104"/>
        <v>0</v>
      </c>
      <c r="AI288" s="113">
        <f t="shared" si="100"/>
        <v>8881.8600074405404</v>
      </c>
      <c r="AJ288" t="str">
        <f t="shared" si="101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2.5080640766564705E-2</v>
      </c>
      <c r="C289" s="114">
        <f t="shared" ref="C289:I289" si="105">C288/$I288</f>
        <v>0.11482132568878839</v>
      </c>
      <c r="D289" s="114">
        <f t="shared" si="105"/>
        <v>0.39436304819175172</v>
      </c>
      <c r="E289" s="114">
        <f t="shared" si="105"/>
        <v>0.46142323629131099</v>
      </c>
      <c r="F289" s="114">
        <f t="shared" si="105"/>
        <v>0</v>
      </c>
      <c r="G289" s="114">
        <f t="shared" si="105"/>
        <v>4.3117490615842951E-3</v>
      </c>
      <c r="H289" s="115">
        <f t="shared" si="105"/>
        <v>0</v>
      </c>
      <c r="I289" s="116">
        <f t="shared" si="105"/>
        <v>1</v>
      </c>
      <c r="J289"/>
      <c r="K289" s="81" t="s">
        <v>87</v>
      </c>
      <c r="L289" s="82">
        <f>L288/$S288</f>
        <v>1.760095913654789E-2</v>
      </c>
      <c r="M289" s="82">
        <f t="shared" ref="M289:S289" si="106">M288/$S288</f>
        <v>8.0578701328348573E-2</v>
      </c>
      <c r="N289" s="82">
        <f t="shared" si="106"/>
        <v>0.27675400962804902</v>
      </c>
      <c r="O289" s="82">
        <f t="shared" si="106"/>
        <v>0.32381515297822455</v>
      </c>
      <c r="P289" s="82">
        <f t="shared" si="106"/>
        <v>0.29822530052693325</v>
      </c>
      <c r="Q289" s="82">
        <f t="shared" si="106"/>
        <v>3.0258764018965957E-3</v>
      </c>
      <c r="R289" s="83">
        <f t="shared" si="106"/>
        <v>0</v>
      </c>
      <c r="S289" s="84">
        <f t="shared" si="106"/>
        <v>1</v>
      </c>
      <c r="U289" s="135"/>
      <c r="V289" s="118">
        <f>V288/$I288</f>
        <v>2.0658873838422461E-2</v>
      </c>
      <c r="W289" s="118">
        <f t="shared" ref="W289:AC289" si="107">W288/$I288</f>
        <v>1.3343959924084642E-3</v>
      </c>
      <c r="X289" s="118">
        <f t="shared" si="107"/>
        <v>4.3117490615842951E-3</v>
      </c>
      <c r="Y289" s="118">
        <f t="shared" si="107"/>
        <v>0.11482132568878839</v>
      </c>
      <c r="Z289" s="118">
        <f t="shared" si="107"/>
        <v>0.31595710145384337</v>
      </c>
      <c r="AA289" s="118">
        <f t="shared" si="107"/>
        <v>0.46067866727548479</v>
      </c>
      <c r="AB289" s="118">
        <f t="shared" si="107"/>
        <v>0.42495875207649725</v>
      </c>
      <c r="AC289" s="118">
        <f t="shared" si="107"/>
        <v>8.2237886689468298E-2</v>
      </c>
      <c r="AD289" s="118">
        <f t="shared" ref="AD289:AH289" si="108">AD288/$AI288</f>
        <v>2.1666388105864571E-3</v>
      </c>
      <c r="AE289" s="118">
        <f t="shared" si="108"/>
        <v>5.2251969731839252E-4</v>
      </c>
      <c r="AF289" s="118">
        <f t="shared" si="108"/>
        <v>0</v>
      </c>
      <c r="AG289" s="118">
        <f t="shared" si="108"/>
        <v>5.5023309708896864E-2</v>
      </c>
      <c r="AH289" s="118">
        <f t="shared" si="108"/>
        <v>0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28.999940510827823</v>
      </c>
      <c r="E293" s="39">
        <v>0</v>
      </c>
      <c r="F293" s="235"/>
      <c r="G293" s="39">
        <v>0</v>
      </c>
      <c r="H293" s="40">
        <v>0</v>
      </c>
      <c r="I293" s="41">
        <f>SUM(B293:H293)</f>
        <v>28.999940510827823</v>
      </c>
      <c r="J293" s="1"/>
      <c r="K293" s="88" t="s">
        <v>7</v>
      </c>
      <c r="L293" s="39">
        <v>0</v>
      </c>
      <c r="M293" s="39">
        <v>0</v>
      </c>
      <c r="N293" s="39">
        <v>28.999940510827823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28.999940510827823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28.999940510827823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28.999940510827823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9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10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1">SUM(V294:AC294)</f>
        <v>0</v>
      </c>
      <c r="AJ294" t="str">
        <f t="shared" ref="AJ294:AJ314" si="112">IF(ABS(S294-AI294)&gt;0.001,S294-AI294,"")</f>
        <v/>
      </c>
      <c r="AS294"/>
      <c r="BH294"/>
    </row>
    <row r="295" spans="1:60" ht="15">
      <c r="A295" s="26" t="s">
        <v>10</v>
      </c>
      <c r="B295" s="43">
        <v>1.819429892391065E-2</v>
      </c>
      <c r="C295" s="43">
        <v>0</v>
      </c>
      <c r="D295" s="43">
        <v>84.906728311583052</v>
      </c>
      <c r="E295" s="43">
        <v>0</v>
      </c>
      <c r="F295" s="236"/>
      <c r="G295" s="43">
        <v>0</v>
      </c>
      <c r="H295" s="53">
        <v>0</v>
      </c>
      <c r="I295" s="41">
        <f t="shared" si="109"/>
        <v>84.924922610506968</v>
      </c>
      <c r="J295" s="1"/>
      <c r="K295" s="54" t="s">
        <v>10</v>
      </c>
      <c r="L295" s="43">
        <v>1.819429892391065E-2</v>
      </c>
      <c r="M295" s="43">
        <v>0</v>
      </c>
      <c r="N295" s="43">
        <v>84.906728311583052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10"/>
        <v>84.924922610506968</v>
      </c>
      <c r="U295" s="100" t="s">
        <v>10</v>
      </c>
      <c r="V295" s="92">
        <v>1.819429892391065E-2</v>
      </c>
      <c r="W295" s="92">
        <v>0</v>
      </c>
      <c r="X295" s="92">
        <v>0</v>
      </c>
      <c r="Y295" s="92">
        <v>0</v>
      </c>
      <c r="Z295" s="92">
        <v>84.906728311583052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1"/>
        <v>84.924922610506968</v>
      </c>
      <c r="AJ295" t="str">
        <f t="shared" si="112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9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10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1"/>
        <v>0</v>
      </c>
      <c r="AJ296" t="str">
        <f t="shared" si="112"/>
        <v/>
      </c>
      <c r="AS296"/>
      <c r="BH296"/>
    </row>
    <row r="297" spans="1:60" ht="15">
      <c r="A297" s="26" t="s">
        <v>16</v>
      </c>
      <c r="B297" s="43">
        <v>371.31993423512569</v>
      </c>
      <c r="C297" s="43">
        <v>895.41783181853475</v>
      </c>
      <c r="D297" s="43">
        <v>118.12498035248896</v>
      </c>
      <c r="E297" s="43">
        <v>0</v>
      </c>
      <c r="F297" s="236"/>
      <c r="G297" s="43">
        <v>0</v>
      </c>
      <c r="H297" s="53">
        <v>0</v>
      </c>
      <c r="I297" s="41">
        <f t="shared" si="109"/>
        <v>1384.8627464061494</v>
      </c>
      <c r="J297" s="1"/>
      <c r="K297" s="54" t="s">
        <v>16</v>
      </c>
      <c r="L297" s="43">
        <v>371.31993423512569</v>
      </c>
      <c r="M297" s="43">
        <v>895.41783181853475</v>
      </c>
      <c r="N297" s="43">
        <v>118.12498035248896</v>
      </c>
      <c r="O297" s="43">
        <v>0</v>
      </c>
      <c r="P297" s="43">
        <v>0</v>
      </c>
      <c r="Q297" s="43">
        <v>0</v>
      </c>
      <c r="R297" s="44">
        <v>0</v>
      </c>
      <c r="S297" s="45">
        <f t="shared" si="110"/>
        <v>1384.8627464061494</v>
      </c>
      <c r="U297" s="100" t="s">
        <v>16</v>
      </c>
      <c r="V297" s="92">
        <v>369.36436040644367</v>
      </c>
      <c r="W297" s="92">
        <v>0</v>
      </c>
      <c r="X297" s="92">
        <v>0</v>
      </c>
      <c r="Y297" s="92">
        <v>895.41783181853475</v>
      </c>
      <c r="Z297" s="92">
        <v>102.1640248104962</v>
      </c>
      <c r="AA297" s="92">
        <v>0</v>
      </c>
      <c r="AB297" s="92">
        <v>0</v>
      </c>
      <c r="AC297" s="93">
        <v>17.916529370674667</v>
      </c>
      <c r="AD297" s="94">
        <v>1.955573828681908</v>
      </c>
      <c r="AE297" s="94">
        <v>0</v>
      </c>
      <c r="AF297" s="94">
        <v>0</v>
      </c>
      <c r="AG297" s="94">
        <v>15.96095554199276</v>
      </c>
      <c r="AH297" s="94">
        <v>0</v>
      </c>
      <c r="AI297" s="95">
        <f t="shared" si="111"/>
        <v>1384.8627464061492</v>
      </c>
      <c r="AJ297" t="str">
        <f t="shared" si="112"/>
        <v/>
      </c>
      <c r="AS297"/>
      <c r="BH297"/>
    </row>
    <row r="298" spans="1:60" ht="15">
      <c r="A298" s="25" t="s">
        <v>15</v>
      </c>
      <c r="B298" s="46">
        <v>284.49201560255602</v>
      </c>
      <c r="C298" s="46">
        <v>513.86360075809034</v>
      </c>
      <c r="D298" s="46">
        <v>148.26709266214294</v>
      </c>
      <c r="E298" s="46">
        <v>2.2287069890879465</v>
      </c>
      <c r="F298" s="236"/>
      <c r="G298" s="46">
        <v>0</v>
      </c>
      <c r="H298" s="47">
        <v>0</v>
      </c>
      <c r="I298" s="48">
        <f t="shared" si="109"/>
        <v>948.85141601187718</v>
      </c>
      <c r="J298" s="1"/>
      <c r="K298" s="49" t="s">
        <v>15</v>
      </c>
      <c r="L298" s="50">
        <v>284.49201560255602</v>
      </c>
      <c r="M298" s="50">
        <v>513.86360075809034</v>
      </c>
      <c r="N298" s="50">
        <v>148.26709266214294</v>
      </c>
      <c r="O298" s="50">
        <v>2.2287069890879465</v>
      </c>
      <c r="P298" s="50">
        <v>0</v>
      </c>
      <c r="Q298" s="50">
        <v>0</v>
      </c>
      <c r="R298" s="51">
        <v>0</v>
      </c>
      <c r="S298" s="52">
        <f t="shared" si="110"/>
        <v>948.85141601187718</v>
      </c>
      <c r="U298" s="96" t="s">
        <v>59</v>
      </c>
      <c r="V298" s="97">
        <v>270.21714733744778</v>
      </c>
      <c r="W298" s="97">
        <v>0</v>
      </c>
      <c r="X298" s="97">
        <v>0</v>
      </c>
      <c r="Y298" s="97">
        <v>513.86360075809034</v>
      </c>
      <c r="Z298" s="97">
        <v>138.1605295153179</v>
      </c>
      <c r="AA298" s="97">
        <v>2.2287069890879465</v>
      </c>
      <c r="AB298" s="97">
        <v>0</v>
      </c>
      <c r="AC298" s="98">
        <v>24.381431411933335</v>
      </c>
      <c r="AD298" s="97">
        <v>14.274868265108299</v>
      </c>
      <c r="AE298" s="97">
        <v>0</v>
      </c>
      <c r="AF298" s="97">
        <v>0</v>
      </c>
      <c r="AG298" s="97">
        <v>10.106563146825037</v>
      </c>
      <c r="AH298" s="97">
        <v>0</v>
      </c>
      <c r="AI298" s="99">
        <f t="shared" si="111"/>
        <v>948.8514160118774</v>
      </c>
      <c r="AJ298" t="str">
        <f t="shared" si="112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5.8381542429489413</v>
      </c>
      <c r="F299" s="236"/>
      <c r="G299" s="43">
        <v>0</v>
      </c>
      <c r="H299" s="53">
        <v>0</v>
      </c>
      <c r="I299" s="41">
        <f t="shared" si="109"/>
        <v>5.8381542429489413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5.8381542429489413</v>
      </c>
      <c r="P299" s="43">
        <v>2183.0237446860356</v>
      </c>
      <c r="Q299" s="43">
        <v>0</v>
      </c>
      <c r="R299" s="44">
        <v>0</v>
      </c>
      <c r="S299" s="45">
        <f t="shared" si="110"/>
        <v>2188.8618989289844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5.8381542429489413</v>
      </c>
      <c r="AB299" s="92">
        <v>2183.0237446860356</v>
      </c>
      <c r="AC299" s="93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0</v>
      </c>
      <c r="AI299" s="95">
        <f t="shared" si="111"/>
        <v>2188.8618989289844</v>
      </c>
      <c r="AJ299" t="str">
        <f t="shared" si="112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/>
      <c r="G300" s="46">
        <v>0</v>
      </c>
      <c r="H300" s="47">
        <v>0</v>
      </c>
      <c r="I300" s="48">
        <f t="shared" si="109"/>
        <v>0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</v>
      </c>
      <c r="P300" s="50">
        <v>82.887168726740754</v>
      </c>
      <c r="Q300" s="50">
        <v>0</v>
      </c>
      <c r="R300" s="51">
        <v>0</v>
      </c>
      <c r="S300" s="52">
        <f t="shared" si="110"/>
        <v>82.887168726740754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82.887168726740754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1"/>
        <v>82.887168726740754</v>
      </c>
      <c r="AJ300" t="str">
        <f t="shared" si="112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9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10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1"/>
        <v>0</v>
      </c>
      <c r="AJ301" t="str">
        <f t="shared" si="112"/>
        <v/>
      </c>
      <c r="AS301"/>
      <c r="BH301"/>
    </row>
    <row r="302" spans="1:60" ht="15">
      <c r="A302" s="25" t="s">
        <v>17</v>
      </c>
      <c r="B302" s="46">
        <v>11.316079506141925</v>
      </c>
      <c r="C302" s="46">
        <v>1.9710582210366947</v>
      </c>
      <c r="D302" s="46">
        <v>49.280361705507211</v>
      </c>
      <c r="E302" s="46">
        <v>97.096464090477554</v>
      </c>
      <c r="F302" s="236"/>
      <c r="G302" s="46">
        <v>0</v>
      </c>
      <c r="H302" s="47">
        <v>0</v>
      </c>
      <c r="I302" s="48">
        <f t="shared" si="109"/>
        <v>159.66396352316337</v>
      </c>
      <c r="J302" s="1"/>
      <c r="K302" s="49" t="s">
        <v>17</v>
      </c>
      <c r="L302" s="50">
        <v>11.316079506141925</v>
      </c>
      <c r="M302" s="50">
        <v>1.9710582210366947</v>
      </c>
      <c r="N302" s="50">
        <v>49.280361705507211</v>
      </c>
      <c r="O302" s="50">
        <v>97.096464090477554</v>
      </c>
      <c r="P302" s="50">
        <v>10.086339273167253</v>
      </c>
      <c r="Q302" s="50">
        <v>0</v>
      </c>
      <c r="R302" s="51">
        <v>0</v>
      </c>
      <c r="S302" s="52">
        <f t="shared" si="110"/>
        <v>169.75030279633063</v>
      </c>
      <c r="U302" s="96" t="s">
        <v>17</v>
      </c>
      <c r="V302" s="97">
        <v>8.9230534447837506</v>
      </c>
      <c r="W302" s="97">
        <v>0</v>
      </c>
      <c r="X302" s="97">
        <v>0</v>
      </c>
      <c r="Y302" s="97">
        <v>1.9710582210366947</v>
      </c>
      <c r="Z302" s="97">
        <v>43.309487189598535</v>
      </c>
      <c r="AA302" s="97">
        <v>97.096464090477554</v>
      </c>
      <c r="AB302" s="97">
        <v>10.086339273167253</v>
      </c>
      <c r="AC302" s="98">
        <v>8.3639005772668522</v>
      </c>
      <c r="AD302" s="97">
        <v>2.393026061358174</v>
      </c>
      <c r="AE302" s="97">
        <v>0</v>
      </c>
      <c r="AF302" s="97">
        <v>0</v>
      </c>
      <c r="AG302" s="97">
        <v>5.9708745159086787</v>
      </c>
      <c r="AH302" s="97">
        <v>0</v>
      </c>
      <c r="AI302" s="99">
        <f t="shared" si="111"/>
        <v>169.75030279633066</v>
      </c>
      <c r="AJ302" t="str">
        <f t="shared" si="112"/>
        <v/>
      </c>
      <c r="AS302"/>
      <c r="BH302"/>
    </row>
    <row r="303" spans="1:60" ht="15">
      <c r="A303" s="26" t="s">
        <v>19</v>
      </c>
      <c r="B303" s="43">
        <v>794.4658021632232</v>
      </c>
      <c r="C303" s="43">
        <v>8679.8223827000184</v>
      </c>
      <c r="D303" s="43">
        <v>1802.7656886615905</v>
      </c>
      <c r="E303" s="43">
        <v>0</v>
      </c>
      <c r="F303" s="236"/>
      <c r="G303" s="43">
        <v>0</v>
      </c>
      <c r="H303" s="53">
        <v>0</v>
      </c>
      <c r="I303" s="41">
        <f t="shared" si="109"/>
        <v>11277.053873524834</v>
      </c>
      <c r="J303" s="1"/>
      <c r="K303" s="54" t="s">
        <v>19</v>
      </c>
      <c r="L303" s="43">
        <v>794.4658021632232</v>
      </c>
      <c r="M303" s="43">
        <v>8679.8223827000184</v>
      </c>
      <c r="N303" s="43">
        <v>1802.7656886615905</v>
      </c>
      <c r="O303" s="43">
        <v>0</v>
      </c>
      <c r="P303" s="43">
        <v>9.5586875100467328</v>
      </c>
      <c r="Q303" s="43">
        <v>0</v>
      </c>
      <c r="R303" s="44">
        <v>0</v>
      </c>
      <c r="S303" s="45">
        <f t="shared" si="110"/>
        <v>11286.612561034881</v>
      </c>
      <c r="U303" s="100" t="s">
        <v>89</v>
      </c>
      <c r="V303" s="92">
        <v>713.2977741277391</v>
      </c>
      <c r="W303" s="92">
        <v>0</v>
      </c>
      <c r="X303" s="92">
        <v>0</v>
      </c>
      <c r="Y303" s="92">
        <v>8679.8223827000184</v>
      </c>
      <c r="Z303" s="92">
        <v>1604.5724052744965</v>
      </c>
      <c r="AA303" s="92">
        <v>0</v>
      </c>
      <c r="AB303" s="92">
        <v>9.5586875100467328</v>
      </c>
      <c r="AC303" s="93">
        <v>279.36131142257784</v>
      </c>
      <c r="AD303" s="92">
        <v>81.168028035484099</v>
      </c>
      <c r="AE303" s="92">
        <v>0</v>
      </c>
      <c r="AF303" s="92">
        <v>0</v>
      </c>
      <c r="AG303" s="92">
        <v>198.19328338709369</v>
      </c>
      <c r="AH303" s="92">
        <v>0</v>
      </c>
      <c r="AI303" s="95">
        <f t="shared" si="111"/>
        <v>11286.612561034879</v>
      </c>
      <c r="AJ303" t="str">
        <f t="shared" si="112"/>
        <v/>
      </c>
      <c r="AS303"/>
      <c r="BH303"/>
    </row>
    <row r="304" spans="1:60" ht="15">
      <c r="A304" s="25" t="s">
        <v>27</v>
      </c>
      <c r="B304" s="46">
        <v>818.96684904290612</v>
      </c>
      <c r="C304" s="46">
        <v>29.713244231859019</v>
      </c>
      <c r="D304" s="46">
        <v>102.98560621453481</v>
      </c>
      <c r="E304" s="46">
        <v>5079.1176178894948</v>
      </c>
      <c r="F304" s="236"/>
      <c r="G304" s="46">
        <v>341.78180082573795</v>
      </c>
      <c r="H304" s="47">
        <v>0</v>
      </c>
      <c r="I304" s="48">
        <f t="shared" si="109"/>
        <v>6372.5651182045331</v>
      </c>
      <c r="J304" s="1"/>
      <c r="K304" s="49" t="s">
        <v>27</v>
      </c>
      <c r="L304" s="50">
        <v>818.96684904290612</v>
      </c>
      <c r="M304" s="50">
        <v>29.713244231859019</v>
      </c>
      <c r="N304" s="50">
        <v>102.98560621453481</v>
      </c>
      <c r="O304" s="50">
        <v>5079.1176178894948</v>
      </c>
      <c r="P304" s="50">
        <v>78.563206330409812</v>
      </c>
      <c r="Q304" s="50">
        <v>341.78180082573795</v>
      </c>
      <c r="R304" s="51">
        <v>0</v>
      </c>
      <c r="S304" s="52">
        <f t="shared" si="110"/>
        <v>6451.1283245349432</v>
      </c>
      <c r="U304" s="96" t="s">
        <v>27</v>
      </c>
      <c r="V304" s="97">
        <v>16.425663571601305</v>
      </c>
      <c r="W304" s="97">
        <v>465.1119643420808</v>
      </c>
      <c r="X304" s="97">
        <v>341.78180082573795</v>
      </c>
      <c r="Y304" s="97">
        <v>29.713244231859019</v>
      </c>
      <c r="Z304" s="97">
        <v>44.198034910131931</v>
      </c>
      <c r="AA304" s="97">
        <v>4486.0953796629101</v>
      </c>
      <c r="AB304" s="97">
        <v>78.563206330409812</v>
      </c>
      <c r="AC304" s="98">
        <v>989.23903066021148</v>
      </c>
      <c r="AD304" s="97">
        <v>337.42922112922406</v>
      </c>
      <c r="AE304" s="97">
        <v>593.02223822658448</v>
      </c>
      <c r="AF304" s="97">
        <v>0</v>
      </c>
      <c r="AG304" s="97">
        <v>58.787571304402888</v>
      </c>
      <c r="AH304" s="97">
        <v>0</v>
      </c>
      <c r="AI304" s="99">
        <f t="shared" si="111"/>
        <v>6451.1283245349423</v>
      </c>
      <c r="AJ304" t="str">
        <f t="shared" si="112"/>
        <v/>
      </c>
      <c r="AS304"/>
      <c r="BH304"/>
    </row>
    <row r="305" spans="1:60" ht="15">
      <c r="A305" s="26" t="s">
        <v>26</v>
      </c>
      <c r="B305" s="43">
        <v>102.5774537158551</v>
      </c>
      <c r="C305" s="43">
        <v>0</v>
      </c>
      <c r="D305" s="43">
        <v>653.91908826941278</v>
      </c>
      <c r="E305" s="43">
        <v>0</v>
      </c>
      <c r="F305" s="236"/>
      <c r="G305" s="43">
        <v>0</v>
      </c>
      <c r="H305" s="53">
        <v>0</v>
      </c>
      <c r="I305" s="41">
        <f t="shared" si="109"/>
        <v>756.49654198526787</v>
      </c>
      <c r="J305" s="1"/>
      <c r="K305" s="54" t="s">
        <v>26</v>
      </c>
      <c r="L305" s="43">
        <v>102.5774537158551</v>
      </c>
      <c r="M305" s="43">
        <v>0</v>
      </c>
      <c r="N305" s="43">
        <v>653.91908826941278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10"/>
        <v>756.49654198526787</v>
      </c>
      <c r="U305" s="100" t="s">
        <v>26</v>
      </c>
      <c r="V305" s="92">
        <v>80.890296719260476</v>
      </c>
      <c r="W305" s="92">
        <v>0</v>
      </c>
      <c r="X305" s="92">
        <v>0</v>
      </c>
      <c r="Y305" s="92">
        <v>0</v>
      </c>
      <c r="Z305" s="92">
        <v>27.826344181677129</v>
      </c>
      <c r="AA305" s="92">
        <v>0</v>
      </c>
      <c r="AB305" s="92">
        <v>0</v>
      </c>
      <c r="AC305" s="93">
        <v>647.77990108433005</v>
      </c>
      <c r="AD305" s="92">
        <v>21.687156996594613</v>
      </c>
      <c r="AE305" s="92">
        <v>0</v>
      </c>
      <c r="AF305" s="92">
        <v>0</v>
      </c>
      <c r="AG305" s="92">
        <v>626.09274408773547</v>
      </c>
      <c r="AH305" s="92">
        <v>0</v>
      </c>
      <c r="AI305" s="95">
        <f t="shared" si="111"/>
        <v>756.49654198526764</v>
      </c>
      <c r="AJ305" t="str">
        <f t="shared" si="112"/>
        <v/>
      </c>
      <c r="AS305"/>
      <c r="BH305"/>
    </row>
    <row r="306" spans="1:60" ht="15">
      <c r="A306" s="25" t="s">
        <v>23</v>
      </c>
      <c r="B306" s="46">
        <v>15.251356265368432</v>
      </c>
      <c r="C306" s="46">
        <v>0</v>
      </c>
      <c r="D306" s="46">
        <v>12.267395256926784</v>
      </c>
      <c r="E306" s="46">
        <v>0</v>
      </c>
      <c r="F306" s="236"/>
      <c r="G306" s="46">
        <v>0</v>
      </c>
      <c r="H306" s="47">
        <v>0</v>
      </c>
      <c r="I306" s="48">
        <f t="shared" si="109"/>
        <v>27.518751522295219</v>
      </c>
      <c r="J306" s="1"/>
      <c r="K306" s="49" t="s">
        <v>23</v>
      </c>
      <c r="L306" s="50">
        <v>15.251356265368432</v>
      </c>
      <c r="M306" s="50">
        <v>0</v>
      </c>
      <c r="N306" s="50">
        <v>12.267395256926784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10"/>
        <v>27.518751522295219</v>
      </c>
      <c r="U306" s="96" t="s">
        <v>62</v>
      </c>
      <c r="V306" s="97">
        <v>5.304819570562934</v>
      </c>
      <c r="W306" s="97">
        <v>0</v>
      </c>
      <c r="X306" s="97">
        <v>0</v>
      </c>
      <c r="Y306" s="97">
        <v>0</v>
      </c>
      <c r="Z306" s="97">
        <v>12.267395256926784</v>
      </c>
      <c r="AA306" s="97">
        <v>0</v>
      </c>
      <c r="AB306" s="97">
        <v>0</v>
      </c>
      <c r="AC306" s="98">
        <v>9.9465366948055003</v>
      </c>
      <c r="AD306" s="97">
        <v>9.9465366948055003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1"/>
        <v>27.518751522295219</v>
      </c>
      <c r="AJ306" t="str">
        <f t="shared" si="112"/>
        <v/>
      </c>
      <c r="AS306"/>
      <c r="BH306"/>
    </row>
    <row r="307" spans="1:60" ht="15">
      <c r="A307" s="26" t="s">
        <v>24</v>
      </c>
      <c r="B307" s="43">
        <v>724.60087259000613</v>
      </c>
      <c r="C307" s="43">
        <v>0</v>
      </c>
      <c r="D307" s="43">
        <v>0</v>
      </c>
      <c r="E307" s="43">
        <v>0</v>
      </c>
      <c r="F307" s="236"/>
      <c r="G307" s="43">
        <v>0</v>
      </c>
      <c r="H307" s="53">
        <v>0</v>
      </c>
      <c r="I307" s="41">
        <f t="shared" si="109"/>
        <v>724.60087259000613</v>
      </c>
      <c r="J307" s="1"/>
      <c r="K307" s="54" t="s">
        <v>24</v>
      </c>
      <c r="L307" s="43">
        <v>724.60087259000613</v>
      </c>
      <c r="M307" s="43">
        <v>0</v>
      </c>
      <c r="N307" s="43">
        <v>0</v>
      </c>
      <c r="O307" s="43">
        <v>0</v>
      </c>
      <c r="P307" s="43">
        <v>91.144385979490977</v>
      </c>
      <c r="Q307" s="43">
        <v>0</v>
      </c>
      <c r="R307" s="44">
        <v>0</v>
      </c>
      <c r="S307" s="45">
        <f t="shared" si="110"/>
        <v>815.74525856949708</v>
      </c>
      <c r="U307" s="100" t="s">
        <v>24</v>
      </c>
      <c r="V307" s="92">
        <v>724.60087259000613</v>
      </c>
      <c r="W307" s="92">
        <v>0</v>
      </c>
      <c r="X307" s="92">
        <v>0</v>
      </c>
      <c r="Y307" s="92">
        <v>0</v>
      </c>
      <c r="Z307" s="92">
        <v>0</v>
      </c>
      <c r="AA307" s="92">
        <v>0</v>
      </c>
      <c r="AB307" s="92">
        <v>91.144385979490977</v>
      </c>
      <c r="AC307" s="93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1"/>
        <v>815.74525856949708</v>
      </c>
      <c r="AJ307" t="str">
        <f t="shared" si="112"/>
        <v/>
      </c>
      <c r="AS307"/>
      <c r="BH307"/>
    </row>
    <row r="308" spans="1:6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/>
      <c r="G308" s="46">
        <v>0</v>
      </c>
      <c r="H308" s="47">
        <v>0</v>
      </c>
      <c r="I308" s="48">
        <f t="shared" si="109"/>
        <v>0</v>
      </c>
      <c r="J308" s="1"/>
      <c r="K308" s="49" t="s">
        <v>22</v>
      </c>
      <c r="L308" s="50">
        <v>0</v>
      </c>
      <c r="M308" s="50">
        <v>0</v>
      </c>
      <c r="N308" s="50">
        <v>0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10"/>
        <v>0</v>
      </c>
      <c r="U308" s="96" t="s">
        <v>63</v>
      </c>
      <c r="V308" s="97">
        <v>0</v>
      </c>
      <c r="W308" s="97">
        <v>0</v>
      </c>
      <c r="X308" s="97">
        <v>0</v>
      </c>
      <c r="Y308" s="97">
        <v>0</v>
      </c>
      <c r="Z308" s="97">
        <v>0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1"/>
        <v>0</v>
      </c>
      <c r="AJ308" t="str">
        <f t="shared" si="112"/>
        <v/>
      </c>
      <c r="AS308"/>
      <c r="BH308"/>
    </row>
    <row r="309" spans="1:60" ht="15">
      <c r="A309" s="27" t="s">
        <v>66</v>
      </c>
      <c r="B309" s="43">
        <v>4.7880000000000003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9"/>
        <v>4.7880000000000003</v>
      </c>
      <c r="J309" s="1"/>
      <c r="K309" s="55" t="s">
        <v>66</v>
      </c>
      <c r="L309" s="43">
        <v>4.7880000000000003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10"/>
        <v>4.7880000000000003</v>
      </c>
      <c r="U309" s="101" t="s">
        <v>64</v>
      </c>
      <c r="V309" s="92">
        <v>4.7880000000000003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0</v>
      </c>
      <c r="AD309" s="94">
        <v>0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1"/>
        <v>4.7880000000000003</v>
      </c>
      <c r="AJ309" t="str">
        <f t="shared" si="112"/>
        <v/>
      </c>
      <c r="AS309"/>
      <c r="BH309"/>
    </row>
    <row r="310" spans="1:60">
      <c r="A310" s="28" t="s">
        <v>25</v>
      </c>
      <c r="B310" s="56">
        <v>4.7880000000000003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9"/>
        <v>4.7880000000000003</v>
      </c>
      <c r="J310" s="1"/>
      <c r="K310" s="59" t="s">
        <v>25</v>
      </c>
      <c r="L310" s="60">
        <v>4.7880000000000003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10"/>
        <v>4.7880000000000003</v>
      </c>
      <c r="U310" s="102" t="s">
        <v>68</v>
      </c>
      <c r="V310" s="103">
        <v>4.7880000000000003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0</v>
      </c>
      <c r="AD310" s="103">
        <v>0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1"/>
        <v>4.7880000000000003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9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10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1"/>
        <v>0</v>
      </c>
      <c r="AJ311" t="str">
        <f t="shared" si="112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9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10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1"/>
        <v>0</v>
      </c>
      <c r="AJ312" t="str">
        <f t="shared" si="112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9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10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1"/>
        <v>0</v>
      </c>
      <c r="AJ313" t="str">
        <f t="shared" si="112"/>
        <v/>
      </c>
      <c r="AS313"/>
      <c r="BH313"/>
    </row>
    <row r="314" spans="1:60" ht="15">
      <c r="A314" s="31" t="s">
        <v>28</v>
      </c>
      <c r="B314" s="75">
        <f>SUM(B293:B309)</f>
        <v>3127.7965574201066</v>
      </c>
      <c r="C314" s="75">
        <f t="shared" ref="C314:H314" si="113">SUM(C293:C309)</f>
        <v>10120.78811772954</v>
      </c>
      <c r="D314" s="75">
        <f t="shared" si="113"/>
        <v>3001.516881945015</v>
      </c>
      <c r="E314" s="75">
        <f t="shared" si="113"/>
        <v>5184.2809432120093</v>
      </c>
      <c r="F314" s="75">
        <f t="shared" si="113"/>
        <v>0</v>
      </c>
      <c r="G314" s="75">
        <f t="shared" si="113"/>
        <v>341.78180082573795</v>
      </c>
      <c r="H314" s="76">
        <f t="shared" si="113"/>
        <v>0</v>
      </c>
      <c r="I314" s="41">
        <f t="shared" si="109"/>
        <v>21776.164301132409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3127.7965574201066</v>
      </c>
      <c r="M314" s="75">
        <f t="shared" ref="M314:R314" si="114">SUM(M293:M309)</f>
        <v>10120.78811772954</v>
      </c>
      <c r="N314" s="75">
        <f t="shared" si="114"/>
        <v>3001.516881945015</v>
      </c>
      <c r="O314" s="75">
        <f t="shared" si="114"/>
        <v>5184.2809432120093</v>
      </c>
      <c r="P314" s="75">
        <f t="shared" si="114"/>
        <v>2455.2635325058905</v>
      </c>
      <c r="Q314" s="75">
        <f t="shared" si="114"/>
        <v>341.78180082573795</v>
      </c>
      <c r="R314" s="76">
        <f t="shared" si="114"/>
        <v>0</v>
      </c>
      <c r="S314" s="78">
        <f t="shared" si="110"/>
        <v>24231.427833638299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2193.8301820667693</v>
      </c>
      <c r="W314" s="111">
        <f t="shared" ref="W314:AH314" si="115">SUM(W293:W309)</f>
        <v>465.1119643420808</v>
      </c>
      <c r="X314" s="111">
        <f t="shared" si="115"/>
        <v>341.78180082573795</v>
      </c>
      <c r="Y314" s="111">
        <f t="shared" si="115"/>
        <v>10120.78811772954</v>
      </c>
      <c r="Z314" s="111">
        <f t="shared" si="115"/>
        <v>2086.4048899610561</v>
      </c>
      <c r="AA314" s="111">
        <f t="shared" si="115"/>
        <v>4591.2587049854246</v>
      </c>
      <c r="AB314" s="111">
        <f t="shared" si="115"/>
        <v>2455.2635325058905</v>
      </c>
      <c r="AC314" s="111">
        <f t="shared" si="115"/>
        <v>1976.9886412217998</v>
      </c>
      <c r="AD314" s="112">
        <f t="shared" si="115"/>
        <v>468.85441101125667</v>
      </c>
      <c r="AE314" s="112">
        <f t="shared" si="115"/>
        <v>593.02223822658448</v>
      </c>
      <c r="AF314" s="112">
        <f t="shared" si="115"/>
        <v>0</v>
      </c>
      <c r="AG314" s="112">
        <f t="shared" si="115"/>
        <v>915.11199198395855</v>
      </c>
      <c r="AH314" s="112">
        <f t="shared" si="115"/>
        <v>0</v>
      </c>
      <c r="AI314" s="113">
        <f t="shared" si="111"/>
        <v>24231.427833638299</v>
      </c>
      <c r="AJ314" t="str">
        <f t="shared" si="112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0.14363395289304712</v>
      </c>
      <c r="C315" s="114">
        <f t="shared" ref="C315:I315" si="116">C314/$I314</f>
        <v>0.46476450020186694</v>
      </c>
      <c r="D315" s="114">
        <f t="shared" si="116"/>
        <v>0.1378349667296058</v>
      </c>
      <c r="E315" s="114">
        <f t="shared" si="116"/>
        <v>0.23807135506147956</v>
      </c>
      <c r="F315" s="114">
        <f t="shared" si="116"/>
        <v>0</v>
      </c>
      <c r="G315" s="114">
        <f t="shared" si="116"/>
        <v>1.5695225114000656E-2</v>
      </c>
      <c r="H315" s="115">
        <f t="shared" si="116"/>
        <v>0</v>
      </c>
      <c r="I315" s="116">
        <f t="shared" si="116"/>
        <v>1</v>
      </c>
      <c r="J315"/>
      <c r="K315" s="81" t="s">
        <v>87</v>
      </c>
      <c r="L315" s="82">
        <f>L314/$S314</f>
        <v>0.12908015899410061</v>
      </c>
      <c r="M315" s="82">
        <f t="shared" ref="M315:S315" si="117">M314/$S314</f>
        <v>0.41767196663829137</v>
      </c>
      <c r="N315" s="82">
        <f t="shared" si="117"/>
        <v>0.12386875847977397</v>
      </c>
      <c r="O315" s="82">
        <f t="shared" si="117"/>
        <v>0.21394863640743206</v>
      </c>
      <c r="P315" s="82">
        <f t="shared" si="117"/>
        <v>0.10132558218865956</v>
      </c>
      <c r="Q315" s="82">
        <f t="shared" si="117"/>
        <v>1.410489729174247E-2</v>
      </c>
      <c r="R315" s="83">
        <f t="shared" si="117"/>
        <v>0</v>
      </c>
      <c r="S315" s="84">
        <f t="shared" si="117"/>
        <v>1</v>
      </c>
      <c r="U315" s="117" t="s">
        <v>87</v>
      </c>
      <c r="V315" s="118">
        <f>V314/$I314</f>
        <v>0.10074456418170419</v>
      </c>
      <c r="W315" s="118">
        <f t="shared" ref="W315:AC315" si="118">W314/$I314</f>
        <v>2.135876446881391E-2</v>
      </c>
      <c r="X315" s="118">
        <f t="shared" si="118"/>
        <v>1.5695225114000656E-2</v>
      </c>
      <c r="Y315" s="118">
        <f t="shared" si="118"/>
        <v>0.46476450020186694</v>
      </c>
      <c r="Z315" s="118">
        <f t="shared" si="118"/>
        <v>9.5811404667467473E-2</v>
      </c>
      <c r="AA315" s="118">
        <f t="shared" si="118"/>
        <v>0.2108387244647428</v>
      </c>
      <c r="AB315" s="118">
        <f t="shared" si="118"/>
        <v>0.11275004626862645</v>
      </c>
      <c r="AC315" s="118">
        <f t="shared" si="118"/>
        <v>9.0786816901404069E-2</v>
      </c>
      <c r="AD315" s="118">
        <f t="shared" ref="AD315:AH315" si="119">AD314/$AI314</f>
        <v>1.9349021206269509E-2</v>
      </c>
      <c r="AE315" s="118">
        <f t="shared" si="119"/>
        <v>2.4473268446993674E-2</v>
      </c>
      <c r="AF315" s="118">
        <f t="shared" si="119"/>
        <v>0</v>
      </c>
      <c r="AG315" s="118">
        <f t="shared" si="119"/>
        <v>3.7765500170550879E-2</v>
      </c>
      <c r="AH315" s="118">
        <f t="shared" si="119"/>
        <v>0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2372.5960075797916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2372.5960075797916</v>
      </c>
      <c r="J319" s="1"/>
      <c r="K319" s="88" t="s">
        <v>7</v>
      </c>
      <c r="L319" s="39">
        <v>0</v>
      </c>
      <c r="M319" s="39">
        <v>2372.5960075797916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2372.5960075797916</v>
      </c>
      <c r="U319" s="91" t="s">
        <v>7</v>
      </c>
      <c r="V319" s="92">
        <v>0</v>
      </c>
      <c r="W319" s="92">
        <v>0</v>
      </c>
      <c r="X319" s="92">
        <v>0</v>
      </c>
      <c r="Y319" s="92">
        <v>2372.5960075797916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2372.5960075797916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0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20">SUM(B320:H320)</f>
        <v>0</v>
      </c>
      <c r="J320" s="1"/>
      <c r="K320" s="49" t="s">
        <v>8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1">SUM(L320:R320)</f>
        <v>0</v>
      </c>
      <c r="U320" s="96" t="s">
        <v>8</v>
      </c>
      <c r="V320" s="97">
        <v>0</v>
      </c>
      <c r="W320" s="97">
        <v>0</v>
      </c>
      <c r="X320" s="97">
        <v>0</v>
      </c>
      <c r="Y320" s="97">
        <v>0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2">SUM(V320:AC320)</f>
        <v>0</v>
      </c>
      <c r="AJ320" t="str">
        <f t="shared" ref="AJ320:AJ340" si="123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20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1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2"/>
        <v>0</v>
      </c>
      <c r="AJ321" t="str">
        <f t="shared" si="123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20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1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2"/>
        <v>0</v>
      </c>
      <c r="AJ322" t="str">
        <f t="shared" si="123"/>
        <v/>
      </c>
      <c r="AS322"/>
      <c r="BH322"/>
    </row>
    <row r="323" spans="1:60" ht="15">
      <c r="A323" s="26" t="s">
        <v>16</v>
      </c>
      <c r="B323" s="43">
        <v>186.50267330607136</v>
      </c>
      <c r="C323" s="43">
        <v>505.09184997727613</v>
      </c>
      <c r="D323" s="43">
        <v>282.64680481636685</v>
      </c>
      <c r="E323" s="43">
        <v>0</v>
      </c>
      <c r="F323" s="236"/>
      <c r="G323" s="43">
        <v>0</v>
      </c>
      <c r="H323" s="53">
        <v>0</v>
      </c>
      <c r="I323" s="41">
        <f t="shared" si="120"/>
        <v>974.24132809971434</v>
      </c>
      <c r="J323" s="1"/>
      <c r="K323" s="54" t="s">
        <v>16</v>
      </c>
      <c r="L323" s="43">
        <v>186.50267330607136</v>
      </c>
      <c r="M323" s="43">
        <v>505.09184997727613</v>
      </c>
      <c r="N323" s="43">
        <v>282.64680481636685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1"/>
        <v>974.24132809971434</v>
      </c>
      <c r="U323" s="100" t="s">
        <v>16</v>
      </c>
      <c r="V323" s="92">
        <v>186.50267330607136</v>
      </c>
      <c r="W323" s="92">
        <v>0</v>
      </c>
      <c r="X323" s="92">
        <v>0</v>
      </c>
      <c r="Y323" s="92">
        <v>505.09184997727613</v>
      </c>
      <c r="Z323" s="92">
        <v>282.64680481636685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2"/>
        <v>974.24132809971434</v>
      </c>
      <c r="AJ323" t="str">
        <f t="shared" si="123"/>
        <v/>
      </c>
      <c r="AS323"/>
      <c r="BH323"/>
    </row>
    <row r="324" spans="1:60" ht="15">
      <c r="A324" s="25" t="s">
        <v>15</v>
      </c>
      <c r="B324" s="46">
        <v>35.092127148346009</v>
      </c>
      <c r="C324" s="46">
        <v>1.5579481164107783E-3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20"/>
        <v>35.093685096462423</v>
      </c>
      <c r="J324" s="1"/>
      <c r="K324" s="49" t="s">
        <v>15</v>
      </c>
      <c r="L324" s="50">
        <v>35.092127148346009</v>
      </c>
      <c r="M324" s="50">
        <v>1.5579481164107783E-3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1"/>
        <v>35.093685096462423</v>
      </c>
      <c r="U324" s="96" t="s">
        <v>59</v>
      </c>
      <c r="V324" s="97">
        <v>35.07499520304286</v>
      </c>
      <c r="W324" s="97">
        <v>0</v>
      </c>
      <c r="X324" s="97">
        <v>0</v>
      </c>
      <c r="Y324" s="97">
        <v>1.5579481164107783E-3</v>
      </c>
      <c r="Z324" s="97">
        <v>0</v>
      </c>
      <c r="AA324" s="97">
        <v>0</v>
      </c>
      <c r="AB324" s="97">
        <v>0</v>
      </c>
      <c r="AC324" s="98">
        <v>1.7131945303148793E-2</v>
      </c>
      <c r="AD324" s="97">
        <v>1.7131945303148793E-2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2"/>
        <v>35.093685096462423</v>
      </c>
      <c r="AJ324" t="str">
        <f t="shared" si="123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18.633062594056486</v>
      </c>
      <c r="F325" s="236"/>
      <c r="G325" s="43">
        <v>0</v>
      </c>
      <c r="H325" s="53">
        <v>0</v>
      </c>
      <c r="I325" s="41">
        <f t="shared" si="120"/>
        <v>18.633062594056486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18.633062594056486</v>
      </c>
      <c r="P325" s="43">
        <v>290.72597052277172</v>
      </c>
      <c r="Q325" s="43">
        <v>0</v>
      </c>
      <c r="R325" s="44">
        <v>0</v>
      </c>
      <c r="S325" s="45">
        <f t="shared" si="121"/>
        <v>309.35903311682819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18.633062594056486</v>
      </c>
      <c r="AB325" s="92">
        <v>290.72597052277172</v>
      </c>
      <c r="AC325" s="93">
        <v>0</v>
      </c>
      <c r="AD325" s="92">
        <v>0</v>
      </c>
      <c r="AE325" s="92">
        <v>0</v>
      </c>
      <c r="AF325" s="92">
        <v>0</v>
      </c>
      <c r="AG325" s="92">
        <v>0</v>
      </c>
      <c r="AH325" s="92">
        <v>0</v>
      </c>
      <c r="AI325" s="95">
        <f t="shared" si="122"/>
        <v>309.35903311682819</v>
      </c>
      <c r="AJ325" t="str">
        <f t="shared" si="123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20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76.829417279325071</v>
      </c>
      <c r="Q326" s="50">
        <v>0</v>
      </c>
      <c r="R326" s="51">
        <v>0</v>
      </c>
      <c r="S326" s="52">
        <f t="shared" si="121"/>
        <v>76.829417279325071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76.829417279325071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2"/>
        <v>76.829417279325071</v>
      </c>
      <c r="AJ326" t="str">
        <f t="shared" si="123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20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1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2"/>
        <v>0</v>
      </c>
      <c r="AJ327" t="str">
        <f t="shared" si="123"/>
        <v/>
      </c>
      <c r="AS327"/>
      <c r="BH327"/>
    </row>
    <row r="328" spans="1:60" ht="15">
      <c r="A328" s="25" t="s">
        <v>17</v>
      </c>
      <c r="B328" s="46">
        <v>16.894098330910953</v>
      </c>
      <c r="C328" s="46">
        <v>0</v>
      </c>
      <c r="D328" s="46">
        <v>0.21515022382035395</v>
      </c>
      <c r="E328" s="46">
        <v>0</v>
      </c>
      <c r="F328" s="236"/>
      <c r="G328" s="46">
        <v>0</v>
      </c>
      <c r="H328" s="47">
        <v>0</v>
      </c>
      <c r="I328" s="48">
        <f t="shared" si="120"/>
        <v>17.109248554731309</v>
      </c>
      <c r="J328" s="1"/>
      <c r="K328" s="49" t="s">
        <v>17</v>
      </c>
      <c r="L328" s="50">
        <v>16.894098330910953</v>
      </c>
      <c r="M328" s="50">
        <v>0</v>
      </c>
      <c r="N328" s="50">
        <v>0.21515022382035395</v>
      </c>
      <c r="O328" s="50">
        <v>0</v>
      </c>
      <c r="P328" s="50">
        <v>4.2546495545992462</v>
      </c>
      <c r="Q328" s="50">
        <v>0</v>
      </c>
      <c r="R328" s="51">
        <v>0</v>
      </c>
      <c r="S328" s="52">
        <f t="shared" si="121"/>
        <v>21.363898109330556</v>
      </c>
      <c r="U328" s="96" t="s">
        <v>17</v>
      </c>
      <c r="V328" s="97">
        <v>0</v>
      </c>
      <c r="W328" s="97">
        <v>16.894098330910953</v>
      </c>
      <c r="X328" s="97">
        <v>0</v>
      </c>
      <c r="Y328" s="97">
        <v>0</v>
      </c>
      <c r="Z328" s="97">
        <v>0</v>
      </c>
      <c r="AA328" s="97">
        <v>0</v>
      </c>
      <c r="AB328" s="97">
        <v>4.2546495545992462</v>
      </c>
      <c r="AC328" s="98">
        <v>0.21515022382035395</v>
      </c>
      <c r="AD328" s="97">
        <v>0</v>
      </c>
      <c r="AE328" s="97">
        <v>0</v>
      </c>
      <c r="AF328" s="97">
        <v>0</v>
      </c>
      <c r="AG328" s="97">
        <v>0.21515022382035395</v>
      </c>
      <c r="AH328" s="97">
        <v>0</v>
      </c>
      <c r="AI328" s="99">
        <f t="shared" si="122"/>
        <v>21.363898109330556</v>
      </c>
      <c r="AJ328" t="str">
        <f t="shared" si="123"/>
        <v/>
      </c>
      <c r="AS328"/>
      <c r="BH328"/>
    </row>
    <row r="329" spans="1:60" ht="15">
      <c r="A329" s="26" t="s">
        <v>19</v>
      </c>
      <c r="B329" s="43">
        <v>1535.9668876998271</v>
      </c>
      <c r="C329" s="43">
        <v>16629.245389769134</v>
      </c>
      <c r="D329" s="43">
        <v>3436.4020422438098</v>
      </c>
      <c r="E329" s="43">
        <v>0</v>
      </c>
      <c r="F329" s="236"/>
      <c r="G329" s="43">
        <v>0</v>
      </c>
      <c r="H329" s="53">
        <v>0</v>
      </c>
      <c r="I329" s="41">
        <f t="shared" si="120"/>
        <v>21601.614319712768</v>
      </c>
      <c r="J329" s="1"/>
      <c r="K329" s="54" t="s">
        <v>19</v>
      </c>
      <c r="L329" s="43">
        <v>1535.9668876998271</v>
      </c>
      <c r="M329" s="43">
        <v>16629.245389769134</v>
      </c>
      <c r="N329" s="43">
        <v>3436.4020422438098</v>
      </c>
      <c r="O329" s="43">
        <v>0</v>
      </c>
      <c r="P329" s="43">
        <v>15.412161942503012</v>
      </c>
      <c r="Q329" s="43">
        <v>0</v>
      </c>
      <c r="R329" s="44">
        <v>0</v>
      </c>
      <c r="S329" s="45">
        <f t="shared" si="121"/>
        <v>21617.02648165527</v>
      </c>
      <c r="U329" s="100" t="s">
        <v>89</v>
      </c>
      <c r="V329" s="92">
        <v>1505.9880015466138</v>
      </c>
      <c r="W329" s="92">
        <v>0</v>
      </c>
      <c r="X329" s="92">
        <v>0</v>
      </c>
      <c r="Y329" s="92">
        <v>16629.245389769134</v>
      </c>
      <c r="Z329" s="92">
        <v>989.40878560986573</v>
      </c>
      <c r="AA329" s="92">
        <v>0</v>
      </c>
      <c r="AB329" s="92">
        <v>15.412161942503012</v>
      </c>
      <c r="AC329" s="93">
        <v>2476.9721427871568</v>
      </c>
      <c r="AD329" s="92">
        <v>29.978886153213015</v>
      </c>
      <c r="AE329" s="92">
        <v>0</v>
      </c>
      <c r="AF329" s="92">
        <v>0</v>
      </c>
      <c r="AG329" s="92">
        <v>2446.9932566339439</v>
      </c>
      <c r="AH329" s="92">
        <v>0</v>
      </c>
      <c r="AI329" s="95">
        <f t="shared" si="122"/>
        <v>21617.026481655274</v>
      </c>
      <c r="AJ329" t="str">
        <f t="shared" si="123"/>
        <v/>
      </c>
      <c r="AS329"/>
      <c r="BH329"/>
    </row>
    <row r="330" spans="1:60" ht="15">
      <c r="A330" s="25" t="s">
        <v>27</v>
      </c>
      <c r="B330" s="46">
        <v>1049.6539650916784</v>
      </c>
      <c r="C330" s="46">
        <v>60.850544490233375</v>
      </c>
      <c r="D330" s="46">
        <v>127.39618625553537</v>
      </c>
      <c r="E330" s="46">
        <v>15305.975033111879</v>
      </c>
      <c r="F330" s="236"/>
      <c r="G330" s="46">
        <v>747.61416719476961</v>
      </c>
      <c r="H330" s="47">
        <v>0</v>
      </c>
      <c r="I330" s="48">
        <f t="shared" si="120"/>
        <v>17291.489896144096</v>
      </c>
      <c r="J330" s="1"/>
      <c r="K330" s="49" t="s">
        <v>27</v>
      </c>
      <c r="L330" s="50">
        <v>1049.6539650916784</v>
      </c>
      <c r="M330" s="50">
        <v>60.850544490233375</v>
      </c>
      <c r="N330" s="50">
        <v>127.39618625553537</v>
      </c>
      <c r="O330" s="50">
        <v>15305.975033111879</v>
      </c>
      <c r="P330" s="50">
        <v>127.20193529906106</v>
      </c>
      <c r="Q330" s="50">
        <v>747.61416719476961</v>
      </c>
      <c r="R330" s="51">
        <v>0</v>
      </c>
      <c r="S330" s="52">
        <f t="shared" si="121"/>
        <v>17418.691831443157</v>
      </c>
      <c r="U330" s="96" t="s">
        <v>27</v>
      </c>
      <c r="V330" s="97">
        <v>30.401845236725585</v>
      </c>
      <c r="W330" s="97">
        <v>314.47071092359357</v>
      </c>
      <c r="X330" s="97">
        <v>747.61416719476961</v>
      </c>
      <c r="Y330" s="97">
        <v>60.850544490233375</v>
      </c>
      <c r="Z330" s="97">
        <v>1.0532508009145047</v>
      </c>
      <c r="AA330" s="97">
        <v>15084.9587883353</v>
      </c>
      <c r="AB330" s="97">
        <v>127.20193529906106</v>
      </c>
      <c r="AC330" s="98">
        <v>1052.1405891625573</v>
      </c>
      <c r="AD330" s="97">
        <v>704.78140893135924</v>
      </c>
      <c r="AE330" s="97">
        <v>221.01624477657703</v>
      </c>
      <c r="AF330" s="97">
        <v>0</v>
      </c>
      <c r="AG330" s="97">
        <v>126.34293545462084</v>
      </c>
      <c r="AH330" s="97">
        <v>0</v>
      </c>
      <c r="AI330" s="99">
        <f t="shared" si="122"/>
        <v>17418.691831443153</v>
      </c>
      <c r="AJ330" t="str">
        <f t="shared" si="123"/>
        <v/>
      </c>
      <c r="AS330"/>
      <c r="BH330"/>
    </row>
    <row r="331" spans="1:60" ht="15">
      <c r="A331" s="26" t="s">
        <v>26</v>
      </c>
      <c r="B331" s="43">
        <v>827.28415289923271</v>
      </c>
      <c r="C331" s="43">
        <v>0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20"/>
        <v>827.28415289923271</v>
      </c>
      <c r="J331" s="1"/>
      <c r="K331" s="54" t="s">
        <v>26</v>
      </c>
      <c r="L331" s="43">
        <v>827.28415289923271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1"/>
        <v>827.28415289923271</v>
      </c>
      <c r="U331" s="100" t="s">
        <v>26</v>
      </c>
      <c r="V331" s="92">
        <v>767.5085312625697</v>
      </c>
      <c r="W331" s="92">
        <v>0</v>
      </c>
      <c r="X331" s="92">
        <v>0</v>
      </c>
      <c r="Y331" s="92">
        <v>0</v>
      </c>
      <c r="Z331" s="92">
        <v>0</v>
      </c>
      <c r="AA331" s="92">
        <v>0</v>
      </c>
      <c r="AB331" s="92">
        <v>0</v>
      </c>
      <c r="AC331" s="93">
        <v>59.775621636662926</v>
      </c>
      <c r="AD331" s="92">
        <v>59.775621636662926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2"/>
        <v>827.28415289923259</v>
      </c>
      <c r="AJ331" t="str">
        <f t="shared" si="123"/>
        <v/>
      </c>
      <c r="AS331"/>
      <c r="BH331"/>
    </row>
    <row r="332" spans="1:60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20"/>
        <v>0</v>
      </c>
      <c r="J332" s="1"/>
      <c r="K332" s="49" t="s">
        <v>23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1"/>
        <v>0</v>
      </c>
      <c r="U332" s="96" t="s">
        <v>62</v>
      </c>
      <c r="V332" s="97">
        <v>0</v>
      </c>
      <c r="W332" s="97">
        <v>0</v>
      </c>
      <c r="X332" s="97">
        <v>0</v>
      </c>
      <c r="Y332" s="97">
        <v>0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2"/>
        <v>0</v>
      </c>
      <c r="AJ332" t="str">
        <f t="shared" si="123"/>
        <v/>
      </c>
      <c r="AS332"/>
      <c r="BH332"/>
    </row>
    <row r="333" spans="1:60" ht="15">
      <c r="A333" s="26" t="s">
        <v>24</v>
      </c>
      <c r="B333" s="43">
        <v>0</v>
      </c>
      <c r="C333" s="43">
        <v>25796.476155272354</v>
      </c>
      <c r="D333" s="43">
        <v>0</v>
      </c>
      <c r="E333" s="43">
        <v>0</v>
      </c>
      <c r="F333" s="236"/>
      <c r="G333" s="43">
        <v>0</v>
      </c>
      <c r="H333" s="53">
        <v>0</v>
      </c>
      <c r="I333" s="41">
        <f t="shared" si="120"/>
        <v>25796.476155272354</v>
      </c>
      <c r="J333" s="1"/>
      <c r="K333" s="54" t="s">
        <v>24</v>
      </c>
      <c r="L333" s="43">
        <v>0</v>
      </c>
      <c r="M333" s="43">
        <v>25796.476155272354</v>
      </c>
      <c r="N333" s="43">
        <v>0</v>
      </c>
      <c r="O333" s="43">
        <v>0</v>
      </c>
      <c r="P333" s="43">
        <v>12.101966474588226</v>
      </c>
      <c r="Q333" s="43">
        <v>0</v>
      </c>
      <c r="R333" s="44">
        <v>0</v>
      </c>
      <c r="S333" s="45">
        <f t="shared" si="121"/>
        <v>25808.578121746941</v>
      </c>
      <c r="U333" s="100" t="s">
        <v>24</v>
      </c>
      <c r="V333" s="92">
        <v>0</v>
      </c>
      <c r="W333" s="92">
        <v>0</v>
      </c>
      <c r="X333" s="92">
        <v>0</v>
      </c>
      <c r="Y333" s="92">
        <v>25796.476155272354</v>
      </c>
      <c r="Z333" s="92">
        <v>0</v>
      </c>
      <c r="AA333" s="92">
        <v>0</v>
      </c>
      <c r="AB333" s="92">
        <v>12.101966474588226</v>
      </c>
      <c r="AC333" s="93">
        <v>0</v>
      </c>
      <c r="AD333" s="92">
        <v>0</v>
      </c>
      <c r="AE333" s="92">
        <v>0</v>
      </c>
      <c r="AF333" s="92">
        <v>0</v>
      </c>
      <c r="AG333" s="92">
        <v>0</v>
      </c>
      <c r="AH333" s="92">
        <v>0</v>
      </c>
      <c r="AI333" s="95">
        <f t="shared" si="122"/>
        <v>25808.578121746941</v>
      </c>
      <c r="AJ333" t="str">
        <f t="shared" si="123"/>
        <v/>
      </c>
      <c r="AS333"/>
      <c r="BH333"/>
    </row>
    <row r="334" spans="1:60" ht="15">
      <c r="A334" s="25" t="s">
        <v>22</v>
      </c>
      <c r="B334" s="46">
        <v>0.91738066570477295</v>
      </c>
      <c r="C334" s="46">
        <v>49.387012239268749</v>
      </c>
      <c r="D334" s="46">
        <v>15.376274166768489</v>
      </c>
      <c r="E334" s="46">
        <v>0</v>
      </c>
      <c r="F334" s="236"/>
      <c r="G334" s="46">
        <v>0</v>
      </c>
      <c r="H334" s="47">
        <v>0</v>
      </c>
      <c r="I334" s="48">
        <f t="shared" si="120"/>
        <v>65.680667071742022</v>
      </c>
      <c r="J334" s="1"/>
      <c r="K334" s="49" t="s">
        <v>22</v>
      </c>
      <c r="L334" s="50">
        <v>0.91738066570477295</v>
      </c>
      <c r="M334" s="50">
        <v>49.387012239268749</v>
      </c>
      <c r="N334" s="50">
        <v>15.376274166768489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1"/>
        <v>65.680667071742022</v>
      </c>
      <c r="U334" s="96" t="s">
        <v>63</v>
      </c>
      <c r="V334" s="97">
        <v>0.91738066570477295</v>
      </c>
      <c r="W334" s="97">
        <v>0</v>
      </c>
      <c r="X334" s="97">
        <v>0</v>
      </c>
      <c r="Y334" s="97">
        <v>49.387012239268749</v>
      </c>
      <c r="Z334" s="97">
        <v>15.376274166768489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2"/>
        <v>65.680667071742022</v>
      </c>
      <c r="AJ334" t="str">
        <f t="shared" si="123"/>
        <v/>
      </c>
      <c r="AS334"/>
      <c r="BH334"/>
    </row>
    <row r="335" spans="1:60" ht="15">
      <c r="A335" s="27" t="s">
        <v>66</v>
      </c>
      <c r="B335" s="43">
        <v>0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20"/>
        <v>0</v>
      </c>
      <c r="J335" s="1"/>
      <c r="K335" s="55" t="s">
        <v>66</v>
      </c>
      <c r="L335" s="43">
        <v>0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1"/>
        <v>0</v>
      </c>
      <c r="U335" s="101" t="s">
        <v>64</v>
      </c>
      <c r="V335" s="92">
        <v>0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2"/>
        <v>0</v>
      </c>
      <c r="AJ335" t="str">
        <f t="shared" si="123"/>
        <v/>
      </c>
      <c r="AS335"/>
      <c r="BH335"/>
    </row>
    <row r="336" spans="1:60">
      <c r="A336" s="28" t="s">
        <v>25</v>
      </c>
      <c r="B336" s="56">
        <v>0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20"/>
        <v>0</v>
      </c>
      <c r="J336" s="1"/>
      <c r="K336" s="59" t="s">
        <v>25</v>
      </c>
      <c r="L336" s="60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1"/>
        <v>0</v>
      </c>
      <c r="U336" s="102" t="s">
        <v>68</v>
      </c>
      <c r="V336" s="103">
        <v>0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2"/>
        <v>0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20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1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2"/>
        <v>0</v>
      </c>
      <c r="AJ337" t="str">
        <f t="shared" si="123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20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1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2"/>
        <v>0</v>
      </c>
      <c r="AJ338" t="str">
        <f t="shared" si="123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20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1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2"/>
        <v>0</v>
      </c>
      <c r="AJ339" t="str">
        <f t="shared" si="123"/>
        <v/>
      </c>
      <c r="AS339"/>
      <c r="BH339"/>
    </row>
    <row r="340" spans="1:60" ht="15">
      <c r="A340" s="31" t="s">
        <v>28</v>
      </c>
      <c r="B340" s="75">
        <f>SUM(B319:B335)</f>
        <v>3652.3112851417714</v>
      </c>
      <c r="C340" s="75">
        <f t="shared" ref="C340:H340" si="124">SUM(C319:C335)</f>
        <v>45413.648517276175</v>
      </c>
      <c r="D340" s="75">
        <f t="shared" si="124"/>
        <v>3862.0364577063006</v>
      </c>
      <c r="E340" s="75">
        <f t="shared" si="124"/>
        <v>15324.608095705937</v>
      </c>
      <c r="F340" s="75">
        <f t="shared" si="124"/>
        <v>0</v>
      </c>
      <c r="G340" s="75">
        <f t="shared" si="124"/>
        <v>747.61416719476961</v>
      </c>
      <c r="H340" s="76">
        <f t="shared" si="124"/>
        <v>0</v>
      </c>
      <c r="I340" s="41">
        <f t="shared" si="120"/>
        <v>69000.218523024945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3652.3112851417714</v>
      </c>
      <c r="M340" s="75">
        <f t="shared" ref="M340:R340" si="125">SUM(M319:M335)</f>
        <v>45413.648517276175</v>
      </c>
      <c r="N340" s="75">
        <f t="shared" si="125"/>
        <v>3862.0364577063006</v>
      </c>
      <c r="O340" s="75">
        <f t="shared" si="125"/>
        <v>15324.608095705937</v>
      </c>
      <c r="P340" s="75">
        <f t="shared" si="125"/>
        <v>526.52610107284841</v>
      </c>
      <c r="Q340" s="75">
        <f t="shared" si="125"/>
        <v>747.61416719476961</v>
      </c>
      <c r="R340" s="76">
        <f t="shared" si="125"/>
        <v>0</v>
      </c>
      <c r="S340" s="78">
        <f t="shared" si="121"/>
        <v>69526.744624097788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2526.3934272207284</v>
      </c>
      <c r="W340" s="111">
        <f t="shared" ref="W340:AH340" si="126">SUM(W319:W335)</f>
        <v>331.36480925450451</v>
      </c>
      <c r="X340" s="111">
        <f t="shared" si="126"/>
        <v>747.61416719476961</v>
      </c>
      <c r="Y340" s="111">
        <f t="shared" si="126"/>
        <v>45413.648517276175</v>
      </c>
      <c r="Z340" s="111">
        <f t="shared" si="126"/>
        <v>1288.4851153939157</v>
      </c>
      <c r="AA340" s="111">
        <f t="shared" si="126"/>
        <v>15103.591850929357</v>
      </c>
      <c r="AB340" s="111">
        <f t="shared" si="126"/>
        <v>526.52610107284841</v>
      </c>
      <c r="AC340" s="111">
        <f t="shared" si="126"/>
        <v>3589.1206357555006</v>
      </c>
      <c r="AD340" s="112">
        <f t="shared" si="126"/>
        <v>794.5530486665383</v>
      </c>
      <c r="AE340" s="112">
        <f t="shared" si="126"/>
        <v>221.01624477657703</v>
      </c>
      <c r="AF340" s="112">
        <f t="shared" si="126"/>
        <v>0</v>
      </c>
      <c r="AG340" s="112">
        <f t="shared" si="126"/>
        <v>2573.5513423123853</v>
      </c>
      <c r="AH340" s="112">
        <f t="shared" si="126"/>
        <v>0</v>
      </c>
      <c r="AI340" s="113">
        <f t="shared" si="122"/>
        <v>69526.744624097802</v>
      </c>
      <c r="AJ340" t="str">
        <f t="shared" si="123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5.2931879975467291E-2</v>
      </c>
      <c r="C341" s="114">
        <f t="shared" ref="C341:I341" si="127">C340/$I340</f>
        <v>0.65816673467667242</v>
      </c>
      <c r="D341" s="114">
        <f t="shared" si="127"/>
        <v>5.5971365603973602E-2</v>
      </c>
      <c r="E341" s="114">
        <f t="shared" si="127"/>
        <v>0.22209506612782987</v>
      </c>
      <c r="F341" s="114">
        <f t="shared" si="127"/>
        <v>0</v>
      </c>
      <c r="G341" s="114">
        <f t="shared" si="127"/>
        <v>1.083495361605696E-2</v>
      </c>
      <c r="H341" s="115">
        <f t="shared" si="127"/>
        <v>0</v>
      </c>
      <c r="I341" s="116">
        <f t="shared" si="127"/>
        <v>1</v>
      </c>
      <c r="J341"/>
      <c r="K341" s="81" t="s">
        <v>87</v>
      </c>
      <c r="L341" s="82">
        <f>L340/$S340</f>
        <v>5.2531026799662497E-2</v>
      </c>
      <c r="M341" s="82">
        <f t="shared" ref="M341:S341" si="128">M340/$S340</f>
        <v>0.65318243738879045</v>
      </c>
      <c r="N341" s="82">
        <f t="shared" si="128"/>
        <v>5.5547494400704743E-2</v>
      </c>
      <c r="O341" s="82">
        <f t="shared" si="128"/>
        <v>0.22041313998749293</v>
      </c>
      <c r="P341" s="82">
        <f t="shared" si="128"/>
        <v>7.5730009210060994E-3</v>
      </c>
      <c r="Q341" s="82">
        <f t="shared" si="128"/>
        <v>1.0752900502343505E-2</v>
      </c>
      <c r="R341" s="83">
        <f t="shared" si="128"/>
        <v>0</v>
      </c>
      <c r="S341" s="84">
        <f t="shared" si="128"/>
        <v>1</v>
      </c>
      <c r="U341" s="117" t="s">
        <v>87</v>
      </c>
      <c r="V341" s="118">
        <f>V340/$I340</f>
        <v>3.6614281538509715E-2</v>
      </c>
      <c r="W341" s="118">
        <f t="shared" ref="W341:AC341" si="129">W340/$I340</f>
        <v>4.8023733308022801E-3</v>
      </c>
      <c r="X341" s="118">
        <f t="shared" si="129"/>
        <v>1.083495361605696E-2</v>
      </c>
      <c r="Y341" s="118">
        <f t="shared" si="129"/>
        <v>0.65816673467667242</v>
      </c>
      <c r="Z341" s="118">
        <f t="shared" si="129"/>
        <v>1.8673638185130622E-2</v>
      </c>
      <c r="AA341" s="118">
        <f t="shared" si="129"/>
        <v>0.21889194228985495</v>
      </c>
      <c r="AB341" s="118">
        <f t="shared" si="129"/>
        <v>7.630788892315608E-3</v>
      </c>
      <c r="AC341" s="118">
        <f t="shared" si="129"/>
        <v>5.201607636297316E-2</v>
      </c>
      <c r="AD341" s="118">
        <f t="shared" ref="AD341:AH341" si="130">AD340/$AI340</f>
        <v>1.1428020295820785E-2</v>
      </c>
      <c r="AE341" s="118">
        <f t="shared" si="130"/>
        <v>3.1788665781997986E-3</v>
      </c>
      <c r="AF341" s="118">
        <f t="shared" si="130"/>
        <v>0</v>
      </c>
      <c r="AG341" s="118">
        <f t="shared" si="130"/>
        <v>3.701527169474865E-2</v>
      </c>
      <c r="AH341" s="118">
        <f t="shared" si="130"/>
        <v>0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1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2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3">SUM(V346:AC346)</f>
        <v>0</v>
      </c>
      <c r="AJ346" t="str">
        <f t="shared" ref="AJ346:AJ366" si="134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1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2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3"/>
        <v>0</v>
      </c>
      <c r="AJ347" t="str">
        <f t="shared" si="134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1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2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3"/>
        <v>0</v>
      </c>
      <c r="AJ348" t="str">
        <f t="shared" si="134"/>
        <v/>
      </c>
      <c r="AS348"/>
      <c r="BH348"/>
    </row>
    <row r="349" spans="1:60" ht="15">
      <c r="A349" s="26" t="s">
        <v>16</v>
      </c>
      <c r="B349" s="43">
        <v>74.824115800266853</v>
      </c>
      <c r="C349" s="43">
        <v>0</v>
      </c>
      <c r="D349" s="43">
        <v>68.300699971080277</v>
      </c>
      <c r="E349" s="43">
        <v>0</v>
      </c>
      <c r="F349" s="236"/>
      <c r="G349" s="43">
        <v>0</v>
      </c>
      <c r="H349" s="53">
        <v>0</v>
      </c>
      <c r="I349" s="41">
        <f t="shared" si="131"/>
        <v>143.12481577134713</v>
      </c>
      <c r="J349" s="1"/>
      <c r="K349" s="54" t="s">
        <v>16</v>
      </c>
      <c r="L349" s="43">
        <v>74.824115800266853</v>
      </c>
      <c r="M349" s="43">
        <v>0</v>
      </c>
      <c r="N349" s="43">
        <v>68.300699971080277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2"/>
        <v>143.12481577134713</v>
      </c>
      <c r="U349" s="100" t="s">
        <v>16</v>
      </c>
      <c r="V349" s="92">
        <v>74.824115800266853</v>
      </c>
      <c r="W349" s="92">
        <v>0</v>
      </c>
      <c r="X349" s="92">
        <v>0</v>
      </c>
      <c r="Y349" s="92">
        <v>0</v>
      </c>
      <c r="Z349" s="92">
        <v>60.021827247312963</v>
      </c>
      <c r="AA349" s="92">
        <v>0</v>
      </c>
      <c r="AB349" s="92">
        <v>0</v>
      </c>
      <c r="AC349" s="93">
        <v>8.2788727237673072</v>
      </c>
      <c r="AD349" s="94">
        <v>0</v>
      </c>
      <c r="AE349" s="94">
        <v>0</v>
      </c>
      <c r="AF349" s="94">
        <v>0</v>
      </c>
      <c r="AG349" s="94">
        <v>8.2788727237673072</v>
      </c>
      <c r="AH349" s="94">
        <v>0</v>
      </c>
      <c r="AI349" s="95">
        <f t="shared" si="133"/>
        <v>143.12481577134713</v>
      </c>
      <c r="AJ349" t="str">
        <f t="shared" si="134"/>
        <v/>
      </c>
      <c r="AS349"/>
      <c r="BH349"/>
    </row>
    <row r="350" spans="1:60" ht="15">
      <c r="A350" s="25" t="s">
        <v>15</v>
      </c>
      <c r="B350" s="46">
        <v>50.238852883081712</v>
      </c>
      <c r="C350" s="46">
        <v>0</v>
      </c>
      <c r="D350" s="46">
        <v>9.8023838659301879E-2</v>
      </c>
      <c r="E350" s="46">
        <v>0</v>
      </c>
      <c r="F350" s="236"/>
      <c r="G350" s="46">
        <v>0</v>
      </c>
      <c r="H350" s="47">
        <v>0</v>
      </c>
      <c r="I350" s="48">
        <f t="shared" si="131"/>
        <v>50.336876721741014</v>
      </c>
      <c r="J350" s="1"/>
      <c r="K350" s="49" t="s">
        <v>15</v>
      </c>
      <c r="L350" s="50">
        <v>50.238852883081712</v>
      </c>
      <c r="M350" s="50">
        <v>0</v>
      </c>
      <c r="N350" s="50">
        <v>9.8023838659301879E-2</v>
      </c>
      <c r="O350" s="50">
        <v>0</v>
      </c>
      <c r="P350" s="50">
        <v>0</v>
      </c>
      <c r="Q350" s="50">
        <v>0</v>
      </c>
      <c r="R350" s="51">
        <v>0</v>
      </c>
      <c r="S350" s="52">
        <f t="shared" si="132"/>
        <v>50.336876721741014</v>
      </c>
      <c r="U350" s="96" t="s">
        <v>59</v>
      </c>
      <c r="V350" s="97">
        <v>50.238852883081712</v>
      </c>
      <c r="W350" s="97">
        <v>0</v>
      </c>
      <c r="X350" s="97">
        <v>0</v>
      </c>
      <c r="Y350" s="97">
        <v>0</v>
      </c>
      <c r="Z350" s="97">
        <v>0</v>
      </c>
      <c r="AA350" s="97">
        <v>0</v>
      </c>
      <c r="AB350" s="97">
        <v>0</v>
      </c>
      <c r="AC350" s="98">
        <v>9.8023838659301879E-2</v>
      </c>
      <c r="AD350" s="97">
        <v>0</v>
      </c>
      <c r="AE350" s="97">
        <v>0</v>
      </c>
      <c r="AF350" s="97">
        <v>0</v>
      </c>
      <c r="AG350" s="97">
        <v>9.8023838659301879E-2</v>
      </c>
      <c r="AH350" s="97">
        <v>0</v>
      </c>
      <c r="AI350" s="99">
        <f t="shared" si="133"/>
        <v>50.336876721741014</v>
      </c>
      <c r="AJ350" t="str">
        <f t="shared" si="134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49.507532622641122</v>
      </c>
      <c r="E351" s="43">
        <v>0</v>
      </c>
      <c r="F351" s="236"/>
      <c r="G351" s="43">
        <v>0</v>
      </c>
      <c r="H351" s="53">
        <v>0</v>
      </c>
      <c r="I351" s="41">
        <f t="shared" si="131"/>
        <v>49.507532622641122</v>
      </c>
      <c r="J351" s="1"/>
      <c r="K351" s="54" t="s">
        <v>60</v>
      </c>
      <c r="L351" s="43">
        <v>0</v>
      </c>
      <c r="M351" s="43">
        <v>0</v>
      </c>
      <c r="N351" s="43">
        <v>49.507532622641122</v>
      </c>
      <c r="O351" s="43">
        <v>0</v>
      </c>
      <c r="P351" s="43">
        <v>2877.5969883817888</v>
      </c>
      <c r="Q351" s="43">
        <v>0</v>
      </c>
      <c r="R351" s="44">
        <v>0</v>
      </c>
      <c r="S351" s="45">
        <f t="shared" si="132"/>
        <v>2927.1045210044299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0</v>
      </c>
      <c r="AB351" s="92">
        <v>2877.5969883817888</v>
      </c>
      <c r="AC351" s="93">
        <v>49.507532622641122</v>
      </c>
      <c r="AD351" s="92">
        <v>0</v>
      </c>
      <c r="AE351" s="92">
        <v>0</v>
      </c>
      <c r="AF351" s="92">
        <v>0</v>
      </c>
      <c r="AG351" s="92">
        <v>49.507532622641122</v>
      </c>
      <c r="AH351" s="92">
        <v>0</v>
      </c>
      <c r="AI351" s="95">
        <f t="shared" si="133"/>
        <v>2927.1045210044299</v>
      </c>
      <c r="AJ351" t="str">
        <f t="shared" si="134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1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33.489089482947101</v>
      </c>
      <c r="Q352" s="50">
        <v>0</v>
      </c>
      <c r="R352" s="51">
        <v>0</v>
      </c>
      <c r="S352" s="52">
        <f t="shared" si="132"/>
        <v>33.489089482947101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33.489089482947101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3"/>
        <v>33.489089482947101</v>
      </c>
      <c r="AJ352" t="str">
        <f t="shared" si="134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1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2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3"/>
        <v>0</v>
      </c>
      <c r="AJ353" t="str">
        <f t="shared" si="134"/>
        <v/>
      </c>
      <c r="AS353"/>
      <c r="BH353"/>
    </row>
    <row r="354" spans="1:60" ht="15">
      <c r="A354" s="25" t="s">
        <v>17</v>
      </c>
      <c r="B354" s="46">
        <v>0</v>
      </c>
      <c r="C354" s="46">
        <v>41.103263541998054</v>
      </c>
      <c r="D354" s="46">
        <v>0</v>
      </c>
      <c r="E354" s="46">
        <v>0</v>
      </c>
      <c r="F354" s="236"/>
      <c r="G354" s="46">
        <v>0</v>
      </c>
      <c r="H354" s="47">
        <v>0</v>
      </c>
      <c r="I354" s="48">
        <f t="shared" si="131"/>
        <v>41.103263541998054</v>
      </c>
      <c r="J354" s="1"/>
      <c r="K354" s="49" t="s">
        <v>17</v>
      </c>
      <c r="L354" s="50">
        <v>0</v>
      </c>
      <c r="M354" s="50">
        <v>41.103263541998054</v>
      </c>
      <c r="N354" s="50">
        <v>0</v>
      </c>
      <c r="O354" s="50">
        <v>0</v>
      </c>
      <c r="P354" s="50">
        <v>33.433172147166466</v>
      </c>
      <c r="Q354" s="50">
        <v>0</v>
      </c>
      <c r="R354" s="51">
        <v>0</v>
      </c>
      <c r="S354" s="52">
        <f t="shared" si="132"/>
        <v>74.53643568916452</v>
      </c>
      <c r="U354" s="96" t="s">
        <v>17</v>
      </c>
      <c r="V354" s="97">
        <v>0</v>
      </c>
      <c r="W354" s="97">
        <v>0</v>
      </c>
      <c r="X354" s="97">
        <v>0</v>
      </c>
      <c r="Y354" s="97">
        <v>41.103263541998054</v>
      </c>
      <c r="Z354" s="97">
        <v>0</v>
      </c>
      <c r="AA354" s="97">
        <v>0</v>
      </c>
      <c r="AB354" s="97">
        <v>33.433172147166466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3"/>
        <v>74.53643568916452</v>
      </c>
      <c r="AJ354" t="str">
        <f t="shared" si="134"/>
        <v/>
      </c>
      <c r="AS354"/>
      <c r="BH354"/>
    </row>
    <row r="355" spans="1:60" ht="15">
      <c r="A355" s="26" t="s">
        <v>19</v>
      </c>
      <c r="B355" s="43">
        <v>95.773223850223161</v>
      </c>
      <c r="C355" s="43">
        <v>3323.2385391757421</v>
      </c>
      <c r="D355" s="43">
        <v>0</v>
      </c>
      <c r="E355" s="43">
        <v>0</v>
      </c>
      <c r="F355" s="236"/>
      <c r="G355" s="43">
        <v>0</v>
      </c>
      <c r="H355" s="53">
        <v>0</v>
      </c>
      <c r="I355" s="41">
        <f t="shared" si="131"/>
        <v>3419.0117630259651</v>
      </c>
      <c r="J355" s="1"/>
      <c r="K355" s="54" t="s">
        <v>19</v>
      </c>
      <c r="L355" s="43">
        <v>95.773223850223161</v>
      </c>
      <c r="M355" s="43">
        <v>3323.2385391757421</v>
      </c>
      <c r="N355" s="43">
        <v>0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2"/>
        <v>3419.0117630259651</v>
      </c>
      <c r="U355" s="100" t="s">
        <v>89</v>
      </c>
      <c r="V355" s="92">
        <v>95.773223850223161</v>
      </c>
      <c r="W355" s="92">
        <v>0</v>
      </c>
      <c r="X355" s="92">
        <v>0</v>
      </c>
      <c r="Y355" s="92">
        <v>3323.2385391757421</v>
      </c>
      <c r="Z355" s="92">
        <v>0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3"/>
        <v>3419.0117630259651</v>
      </c>
      <c r="AJ355" t="str">
        <f t="shared" si="134"/>
        <v/>
      </c>
      <c r="AS355"/>
      <c r="BH355"/>
    </row>
    <row r="356" spans="1:60" ht="15">
      <c r="A356" s="25" t="s">
        <v>27</v>
      </c>
      <c r="B356" s="46">
        <v>50.947737386994127</v>
      </c>
      <c r="C356" s="46">
        <v>0</v>
      </c>
      <c r="D356" s="46">
        <v>384.58866925542537</v>
      </c>
      <c r="E356" s="46">
        <v>5852.9755675314645</v>
      </c>
      <c r="F356" s="236"/>
      <c r="G356" s="46">
        <v>166.76705582512579</v>
      </c>
      <c r="H356" s="47">
        <v>0</v>
      </c>
      <c r="I356" s="48">
        <f t="shared" si="131"/>
        <v>6455.2790299990093</v>
      </c>
      <c r="J356" s="1"/>
      <c r="K356" s="49" t="s">
        <v>27</v>
      </c>
      <c r="L356" s="50">
        <v>50.947737386994127</v>
      </c>
      <c r="M356" s="50">
        <v>0</v>
      </c>
      <c r="N356" s="50">
        <v>384.58866925542537</v>
      </c>
      <c r="O356" s="50">
        <v>5852.9755675314645</v>
      </c>
      <c r="P356" s="50">
        <v>6.7460352247365742</v>
      </c>
      <c r="Q356" s="50">
        <v>166.76705582512579</v>
      </c>
      <c r="R356" s="51">
        <v>0</v>
      </c>
      <c r="S356" s="52">
        <f t="shared" si="132"/>
        <v>6462.0250652237455</v>
      </c>
      <c r="U356" s="96" t="s">
        <v>27</v>
      </c>
      <c r="V356" s="97">
        <v>3.6011503022688829</v>
      </c>
      <c r="W356" s="97">
        <v>8.0646637398800642</v>
      </c>
      <c r="X356" s="97">
        <v>166.76705582512579</v>
      </c>
      <c r="Y356" s="97">
        <v>0</v>
      </c>
      <c r="Z356" s="97">
        <v>377.69304278748126</v>
      </c>
      <c r="AA356" s="97">
        <v>5850.9041776516524</v>
      </c>
      <c r="AB356" s="97">
        <v>6.7460352247365742</v>
      </c>
      <c r="AC356" s="98">
        <v>48.248939692602178</v>
      </c>
      <c r="AD356" s="97">
        <v>39.28192334484519</v>
      </c>
      <c r="AE356" s="97">
        <v>2.0713898798128794</v>
      </c>
      <c r="AF356" s="97">
        <v>0</v>
      </c>
      <c r="AG356" s="97">
        <v>6.8956264679441075</v>
      </c>
      <c r="AH356" s="97">
        <v>0</v>
      </c>
      <c r="AI356" s="99">
        <f t="shared" si="133"/>
        <v>6462.0250652237464</v>
      </c>
      <c r="AJ356" t="str">
        <f t="shared" si="134"/>
        <v/>
      </c>
      <c r="AS356"/>
      <c r="BH356"/>
    </row>
    <row r="357" spans="1:60" ht="15">
      <c r="A357" s="26" t="s">
        <v>26</v>
      </c>
      <c r="B357" s="43">
        <v>457.03122553276063</v>
      </c>
      <c r="C357" s="43">
        <v>0</v>
      </c>
      <c r="D357" s="43">
        <v>1720.8427582810657</v>
      </c>
      <c r="E357" s="43">
        <v>0</v>
      </c>
      <c r="F357" s="236"/>
      <c r="G357" s="43">
        <v>0</v>
      </c>
      <c r="H357" s="53">
        <v>0</v>
      </c>
      <c r="I357" s="41">
        <f t="shared" si="131"/>
        <v>2177.8739838138263</v>
      </c>
      <c r="J357" s="1"/>
      <c r="K357" s="54" t="s">
        <v>26</v>
      </c>
      <c r="L357" s="43">
        <v>457.03122553276063</v>
      </c>
      <c r="M357" s="43">
        <v>0</v>
      </c>
      <c r="N357" s="43">
        <v>1720.8427582810657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2"/>
        <v>2177.8739838138263</v>
      </c>
      <c r="U357" s="100" t="s">
        <v>26</v>
      </c>
      <c r="V357" s="92">
        <v>457.03122553276063</v>
      </c>
      <c r="W357" s="92">
        <v>0</v>
      </c>
      <c r="X357" s="92">
        <v>0</v>
      </c>
      <c r="Y357" s="92">
        <v>0</v>
      </c>
      <c r="Z357" s="92">
        <v>0</v>
      </c>
      <c r="AA357" s="92">
        <v>0</v>
      </c>
      <c r="AB357" s="92">
        <v>0</v>
      </c>
      <c r="AC357" s="93">
        <v>1720.8427582810657</v>
      </c>
      <c r="AD357" s="92">
        <v>0</v>
      </c>
      <c r="AE357" s="92">
        <v>0</v>
      </c>
      <c r="AF357" s="92">
        <v>0</v>
      </c>
      <c r="AG357" s="92">
        <v>1720.8427582810657</v>
      </c>
      <c r="AH357" s="92">
        <v>0</v>
      </c>
      <c r="AI357" s="95">
        <f t="shared" si="133"/>
        <v>2177.8739838138263</v>
      </c>
      <c r="AJ357" t="str">
        <f t="shared" si="134"/>
        <v/>
      </c>
      <c r="AS357"/>
      <c r="BH357"/>
    </row>
    <row r="358" spans="1:60" ht="15">
      <c r="A358" s="25" t="s">
        <v>23</v>
      </c>
      <c r="B358" s="46">
        <v>67.774201463558981</v>
      </c>
      <c r="C358" s="46">
        <v>114.93666124490154</v>
      </c>
      <c r="D358" s="46">
        <v>209.61093236152257</v>
      </c>
      <c r="E358" s="46">
        <v>0</v>
      </c>
      <c r="F358" s="236"/>
      <c r="G358" s="46">
        <v>0</v>
      </c>
      <c r="H358" s="47">
        <v>0</v>
      </c>
      <c r="I358" s="48">
        <f t="shared" si="131"/>
        <v>392.32179506998307</v>
      </c>
      <c r="J358" s="1"/>
      <c r="K358" s="49" t="s">
        <v>23</v>
      </c>
      <c r="L358" s="50">
        <v>67.774201463558981</v>
      </c>
      <c r="M358" s="50">
        <v>114.93666124490154</v>
      </c>
      <c r="N358" s="50">
        <v>209.61093236152257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2"/>
        <v>392.32179506998307</v>
      </c>
      <c r="U358" s="96" t="s">
        <v>62</v>
      </c>
      <c r="V358" s="97">
        <v>67.774201463558981</v>
      </c>
      <c r="W358" s="97">
        <v>0</v>
      </c>
      <c r="X358" s="97">
        <v>0</v>
      </c>
      <c r="Y358" s="97">
        <v>114.93666124490154</v>
      </c>
      <c r="Z358" s="97">
        <v>209.61093236152257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3"/>
        <v>392.32179506998307</v>
      </c>
      <c r="AJ358" t="str">
        <f t="shared" si="134"/>
        <v/>
      </c>
      <c r="AS358"/>
      <c r="BH358"/>
    </row>
    <row r="359" spans="1:60" ht="15">
      <c r="A359" s="26" t="s">
        <v>24</v>
      </c>
      <c r="B359" s="43">
        <v>186.0089955984715</v>
      </c>
      <c r="C359" s="43">
        <v>8704.3326530023387</v>
      </c>
      <c r="D359" s="43">
        <v>3847.3913239920189</v>
      </c>
      <c r="E359" s="43">
        <v>0</v>
      </c>
      <c r="F359" s="236"/>
      <c r="G359" s="43">
        <v>0</v>
      </c>
      <c r="H359" s="53">
        <v>0</v>
      </c>
      <c r="I359" s="41">
        <f t="shared" si="131"/>
        <v>12737.732972592828</v>
      </c>
      <c r="J359" s="1"/>
      <c r="K359" s="54" t="s">
        <v>24</v>
      </c>
      <c r="L359" s="43">
        <v>186.0089955984715</v>
      </c>
      <c r="M359" s="43">
        <v>8704.3326530023387</v>
      </c>
      <c r="N359" s="43">
        <v>3847.3913239920189</v>
      </c>
      <c r="O359" s="43">
        <v>0</v>
      </c>
      <c r="P359" s="43">
        <v>120.05890384725555</v>
      </c>
      <c r="Q359" s="43">
        <v>0</v>
      </c>
      <c r="R359" s="44">
        <v>0</v>
      </c>
      <c r="S359" s="45">
        <f t="shared" si="132"/>
        <v>12857.791876440084</v>
      </c>
      <c r="U359" s="100" t="s">
        <v>24</v>
      </c>
      <c r="V359" s="92">
        <v>186.0089955984715</v>
      </c>
      <c r="W359" s="92">
        <v>0</v>
      </c>
      <c r="X359" s="92">
        <v>0</v>
      </c>
      <c r="Y359" s="92">
        <v>8704.3326530023387</v>
      </c>
      <c r="Z359" s="92">
        <v>1173.5149956374596</v>
      </c>
      <c r="AA359" s="92">
        <v>0</v>
      </c>
      <c r="AB359" s="92">
        <v>120.05890384725555</v>
      </c>
      <c r="AC359" s="93">
        <v>2673.8763283545591</v>
      </c>
      <c r="AD359" s="92">
        <v>0</v>
      </c>
      <c r="AE359" s="92">
        <v>0</v>
      </c>
      <c r="AF359" s="92">
        <v>0</v>
      </c>
      <c r="AG359" s="92">
        <v>2673.8763283545591</v>
      </c>
      <c r="AH359" s="92">
        <v>0</v>
      </c>
      <c r="AI359" s="95">
        <f t="shared" si="133"/>
        <v>12857.791876440084</v>
      </c>
      <c r="AJ359" t="str">
        <f t="shared" si="134"/>
        <v/>
      </c>
      <c r="AS359"/>
      <c r="BH359"/>
    </row>
    <row r="360" spans="1:60" ht="15">
      <c r="A360" s="25" t="s">
        <v>22</v>
      </c>
      <c r="B360" s="46">
        <v>8.1299018248588961</v>
      </c>
      <c r="C360" s="46">
        <v>437.67170591054531</v>
      </c>
      <c r="D360" s="46">
        <v>136.26578810869685</v>
      </c>
      <c r="E360" s="46">
        <v>0</v>
      </c>
      <c r="F360" s="236"/>
      <c r="G360" s="46">
        <v>0</v>
      </c>
      <c r="H360" s="47">
        <v>0</v>
      </c>
      <c r="I360" s="48">
        <f t="shared" si="131"/>
        <v>582.06739584410104</v>
      </c>
      <c r="J360" s="1"/>
      <c r="K360" s="49" t="s">
        <v>22</v>
      </c>
      <c r="L360" s="50">
        <v>8.1299018248588961</v>
      </c>
      <c r="M360" s="50">
        <v>437.67170591054531</v>
      </c>
      <c r="N360" s="50">
        <v>136.26578810869685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2"/>
        <v>582.06739584410104</v>
      </c>
      <c r="U360" s="96" t="s">
        <v>63</v>
      </c>
      <c r="V360" s="97">
        <v>8.1299018248588961</v>
      </c>
      <c r="W360" s="97">
        <v>0</v>
      </c>
      <c r="X360" s="97">
        <v>0</v>
      </c>
      <c r="Y360" s="97">
        <v>437.67170591054531</v>
      </c>
      <c r="Z360" s="97">
        <v>136.26578810869685</v>
      </c>
      <c r="AA360" s="97">
        <v>0</v>
      </c>
      <c r="AB360" s="97">
        <v>0</v>
      </c>
      <c r="AC360" s="98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9">
        <f t="shared" si="133"/>
        <v>582.06739584410104</v>
      </c>
      <c r="AJ360" t="str">
        <f t="shared" si="134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1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2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3"/>
        <v>0</v>
      </c>
      <c r="AJ361" t="str">
        <f t="shared" si="134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1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2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3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1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2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3"/>
        <v>0</v>
      </c>
      <c r="AJ363" t="str">
        <f t="shared" si="134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1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2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3"/>
        <v>0</v>
      </c>
      <c r="AJ364" t="str">
        <f t="shared" si="134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1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2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3"/>
        <v>0</v>
      </c>
      <c r="AJ365" t="str">
        <f t="shared" si="134"/>
        <v/>
      </c>
      <c r="AS365"/>
      <c r="BH365"/>
    </row>
    <row r="366" spans="1:60" ht="15">
      <c r="A366" s="31" t="s">
        <v>28</v>
      </c>
      <c r="B366" s="75">
        <f>SUM(B345:B361)</f>
        <v>990.72825434021581</v>
      </c>
      <c r="C366" s="75">
        <f t="shared" ref="C366:H366" si="135">SUM(C345:C361)</f>
        <v>12621.282822875526</v>
      </c>
      <c r="D366" s="75">
        <f t="shared" si="135"/>
        <v>6416.60572843111</v>
      </c>
      <c r="E366" s="75">
        <f t="shared" si="135"/>
        <v>5852.9755675314645</v>
      </c>
      <c r="F366" s="75">
        <f t="shared" si="135"/>
        <v>0</v>
      </c>
      <c r="G366" s="75">
        <f t="shared" si="135"/>
        <v>166.76705582512579</v>
      </c>
      <c r="H366" s="76">
        <f t="shared" si="135"/>
        <v>0</v>
      </c>
      <c r="I366" s="41">
        <f t="shared" si="131"/>
        <v>26048.359429003445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990.72825434021581</v>
      </c>
      <c r="M366" s="75">
        <f t="shared" ref="M366:R366" si="136">SUM(M345:M361)</f>
        <v>12621.282822875526</v>
      </c>
      <c r="N366" s="75">
        <f t="shared" si="136"/>
        <v>6416.60572843111</v>
      </c>
      <c r="O366" s="75">
        <f t="shared" si="136"/>
        <v>5852.9755675314645</v>
      </c>
      <c r="P366" s="75">
        <f t="shared" si="136"/>
        <v>3071.3241890838945</v>
      </c>
      <c r="Q366" s="75">
        <f t="shared" si="136"/>
        <v>166.76705582512579</v>
      </c>
      <c r="R366" s="76">
        <f t="shared" si="136"/>
        <v>0</v>
      </c>
      <c r="S366" s="78">
        <f t="shared" si="132"/>
        <v>29119.68361808734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943.38166725549058</v>
      </c>
      <c r="W366" s="111">
        <f t="shared" ref="W366:AH366" si="137">SUM(W345:W361)</f>
        <v>8.0646637398800642</v>
      </c>
      <c r="X366" s="111">
        <f t="shared" si="137"/>
        <v>166.76705582512579</v>
      </c>
      <c r="Y366" s="111">
        <f t="shared" si="137"/>
        <v>12621.282822875526</v>
      </c>
      <c r="Z366" s="111">
        <f t="shared" si="137"/>
        <v>1957.1065861424734</v>
      </c>
      <c r="AA366" s="111">
        <f t="shared" si="137"/>
        <v>5850.9041776516524</v>
      </c>
      <c r="AB366" s="111">
        <f t="shared" si="137"/>
        <v>3071.3241890838945</v>
      </c>
      <c r="AC366" s="111">
        <f t="shared" si="137"/>
        <v>4500.8524555132944</v>
      </c>
      <c r="AD366" s="112">
        <f t="shared" si="137"/>
        <v>39.28192334484519</v>
      </c>
      <c r="AE366" s="112">
        <f t="shared" si="137"/>
        <v>2.0713898798128794</v>
      </c>
      <c r="AF366" s="112">
        <f t="shared" si="137"/>
        <v>0</v>
      </c>
      <c r="AG366" s="112">
        <f t="shared" si="137"/>
        <v>4459.4991422886369</v>
      </c>
      <c r="AH366" s="112">
        <f t="shared" si="137"/>
        <v>0</v>
      </c>
      <c r="AI366" s="113">
        <f t="shared" si="133"/>
        <v>29119.683618087336</v>
      </c>
      <c r="AJ366" t="str">
        <f t="shared" si="134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3.8034190100935616E-2</v>
      </c>
      <c r="C367" s="114">
        <f t="shared" ref="C367:I367" si="138">C366/$I366</f>
        <v>0.48453273448086742</v>
      </c>
      <c r="D367" s="114">
        <f t="shared" si="138"/>
        <v>0.24633435153257927</v>
      </c>
      <c r="E367" s="114">
        <f t="shared" si="138"/>
        <v>0.22469651432306678</v>
      </c>
      <c r="F367" s="114">
        <f t="shared" si="138"/>
        <v>0</v>
      </c>
      <c r="G367" s="114">
        <f t="shared" si="138"/>
        <v>6.4022095625507862E-3</v>
      </c>
      <c r="H367" s="115">
        <f t="shared" si="138"/>
        <v>0</v>
      </c>
      <c r="I367" s="116">
        <f t="shared" si="138"/>
        <v>1</v>
      </c>
      <c r="J367"/>
      <c r="K367" s="81" t="s">
        <v>87</v>
      </c>
      <c r="L367" s="82">
        <f>L366/$S366</f>
        <v>3.4022631129303788E-2</v>
      </c>
      <c r="M367" s="82">
        <f t="shared" ref="M367:S367" si="139">M366/$S366</f>
        <v>0.43342788295391949</v>
      </c>
      <c r="N367" s="82">
        <f t="shared" si="139"/>
        <v>0.22035286552514302</v>
      </c>
      <c r="O367" s="82">
        <f t="shared" si="139"/>
        <v>0.20099722388109875</v>
      </c>
      <c r="P367" s="82">
        <f t="shared" si="139"/>
        <v>0.10547244363521101</v>
      </c>
      <c r="Q367" s="82">
        <f t="shared" si="139"/>
        <v>5.726952875323839E-3</v>
      </c>
      <c r="R367" s="83">
        <f t="shared" si="139"/>
        <v>0</v>
      </c>
      <c r="S367" s="84">
        <f t="shared" si="139"/>
        <v>1</v>
      </c>
      <c r="U367" s="117" t="s">
        <v>87</v>
      </c>
      <c r="V367" s="118">
        <f>V366/$I366</f>
        <v>3.6216548294595703E-2</v>
      </c>
      <c r="W367" s="118">
        <f t="shared" ref="W367:AC367" si="140">W366/$I366</f>
        <v>3.0960351886501132E-4</v>
      </c>
      <c r="X367" s="118">
        <f t="shared" si="140"/>
        <v>6.4022095625507862E-3</v>
      </c>
      <c r="Y367" s="118">
        <f t="shared" si="140"/>
        <v>0.48453273448086742</v>
      </c>
      <c r="Z367" s="118">
        <f t="shared" si="140"/>
        <v>7.5133583421124805E-2</v>
      </c>
      <c r="AA367" s="118">
        <f t="shared" si="140"/>
        <v>0.22461699338872704</v>
      </c>
      <c r="AB367" s="118">
        <f t="shared" si="140"/>
        <v>0.11790854611995796</v>
      </c>
      <c r="AC367" s="118">
        <f t="shared" si="140"/>
        <v>0.17278832733326913</v>
      </c>
      <c r="AD367" s="118">
        <f t="shared" ref="AD367:AH367" si="141">AD366/$AI366</f>
        <v>1.3489818041994696E-3</v>
      </c>
      <c r="AE367" s="118">
        <f t="shared" si="141"/>
        <v>7.1133667074811931E-5</v>
      </c>
      <c r="AF367" s="118">
        <f t="shared" si="141"/>
        <v>0</v>
      </c>
      <c r="AG367" s="118">
        <f t="shared" si="141"/>
        <v>0.15314380474651426</v>
      </c>
      <c r="AH367" s="118">
        <f t="shared" si="141"/>
        <v>0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2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3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4">SUM(V372:AC372)</f>
        <v>0</v>
      </c>
      <c r="AJ372" t="str">
        <f t="shared" ref="AJ372:AJ392" si="145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2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3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4"/>
        <v>0</v>
      </c>
      <c r="AJ373" t="str">
        <f t="shared" si="145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2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3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4"/>
        <v>0</v>
      </c>
      <c r="AJ374" t="str">
        <f t="shared" si="145"/>
        <v/>
      </c>
      <c r="AS374"/>
      <c r="BH374"/>
    </row>
    <row r="375" spans="1:60" ht="15">
      <c r="A375" s="26" t="s">
        <v>16</v>
      </c>
      <c r="B375" s="43">
        <v>538.34796014693893</v>
      </c>
      <c r="C375" s="43">
        <v>11.076498841337203</v>
      </c>
      <c r="D375" s="43">
        <v>11.076498841337203</v>
      </c>
      <c r="E375" s="43">
        <v>0</v>
      </c>
      <c r="F375" s="236"/>
      <c r="G375" s="43">
        <v>0</v>
      </c>
      <c r="H375" s="53">
        <v>0</v>
      </c>
      <c r="I375" s="41">
        <f t="shared" si="142"/>
        <v>560.5009578296133</v>
      </c>
      <c r="J375" s="1"/>
      <c r="K375" s="54" t="s">
        <v>16</v>
      </c>
      <c r="L375" s="43">
        <v>538.34796014693893</v>
      </c>
      <c r="M375" s="43">
        <v>11.076498841337203</v>
      </c>
      <c r="N375" s="43">
        <v>11.076498841337203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3"/>
        <v>560.5009578296133</v>
      </c>
      <c r="U375" s="100" t="s">
        <v>16</v>
      </c>
      <c r="V375" s="92">
        <v>538.34796014693893</v>
      </c>
      <c r="W375" s="92">
        <v>0</v>
      </c>
      <c r="X375" s="92">
        <v>0</v>
      </c>
      <c r="Y375" s="92">
        <v>11.076498841337203</v>
      </c>
      <c r="Z375" s="92">
        <v>11.076498841337203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4"/>
        <v>560.5009578296133</v>
      </c>
      <c r="AJ375" t="str">
        <f t="shared" si="145"/>
        <v/>
      </c>
      <c r="AS375"/>
      <c r="BH375"/>
    </row>
    <row r="376" spans="1:60" ht="15">
      <c r="A376" s="25" t="s">
        <v>15</v>
      </c>
      <c r="B376" s="46">
        <v>951.68296516881765</v>
      </c>
      <c r="C376" s="46">
        <v>4.6975510288466653</v>
      </c>
      <c r="D376" s="46">
        <v>0</v>
      </c>
      <c r="E376" s="46">
        <v>9.8832918080718866</v>
      </c>
      <c r="F376" s="236"/>
      <c r="G376" s="46">
        <v>0</v>
      </c>
      <c r="H376" s="47">
        <v>0</v>
      </c>
      <c r="I376" s="48">
        <f t="shared" si="142"/>
        <v>966.26380800573622</v>
      </c>
      <c r="J376" s="1"/>
      <c r="K376" s="49" t="s">
        <v>15</v>
      </c>
      <c r="L376" s="50">
        <v>951.68296516881765</v>
      </c>
      <c r="M376" s="50">
        <v>4.6975510288466653</v>
      </c>
      <c r="N376" s="50">
        <v>0</v>
      </c>
      <c r="O376" s="50">
        <v>9.8832918080718866</v>
      </c>
      <c r="P376" s="50">
        <v>0</v>
      </c>
      <c r="Q376" s="50">
        <v>0</v>
      </c>
      <c r="R376" s="51">
        <v>0</v>
      </c>
      <c r="S376" s="52">
        <f t="shared" si="143"/>
        <v>966.26380800573622</v>
      </c>
      <c r="U376" s="96" t="s">
        <v>59</v>
      </c>
      <c r="V376" s="97">
        <v>939.46933249381618</v>
      </c>
      <c r="W376" s="97">
        <v>12.213632675001328</v>
      </c>
      <c r="X376" s="97">
        <v>0</v>
      </c>
      <c r="Y376" s="97">
        <v>4.6975510288466653</v>
      </c>
      <c r="Z376" s="97">
        <v>0</v>
      </c>
      <c r="AA376" s="97">
        <v>0</v>
      </c>
      <c r="AB376" s="97">
        <v>0</v>
      </c>
      <c r="AC376" s="98">
        <v>9.8832918080718866</v>
      </c>
      <c r="AD376" s="97">
        <v>0</v>
      </c>
      <c r="AE376" s="97">
        <v>0</v>
      </c>
      <c r="AF376" s="97">
        <v>0</v>
      </c>
      <c r="AG376" s="97">
        <v>0</v>
      </c>
      <c r="AH376" s="97">
        <v>9.8832918080718866</v>
      </c>
      <c r="AI376" s="99">
        <f t="shared" si="144"/>
        <v>966.26380800573611</v>
      </c>
      <c r="AJ376" t="str">
        <f t="shared" si="145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14207.624526222035</v>
      </c>
      <c r="F377" s="236"/>
      <c r="G377" s="43">
        <v>0</v>
      </c>
      <c r="H377" s="53">
        <v>0</v>
      </c>
      <c r="I377" s="41">
        <f t="shared" si="142"/>
        <v>14207.624526222035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14207.624526222035</v>
      </c>
      <c r="P377" s="43">
        <v>8959.2020771531716</v>
      </c>
      <c r="Q377" s="43">
        <v>0</v>
      </c>
      <c r="R377" s="44">
        <v>0</v>
      </c>
      <c r="S377" s="45">
        <f t="shared" si="143"/>
        <v>23166.826603375208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14207.624526222035</v>
      </c>
      <c r="AB377" s="92">
        <v>8959.2020771531716</v>
      </c>
      <c r="AC377" s="93">
        <v>0</v>
      </c>
      <c r="AD377" s="92">
        <v>0</v>
      </c>
      <c r="AE377" s="92">
        <v>0</v>
      </c>
      <c r="AF377" s="92">
        <v>0</v>
      </c>
      <c r="AG377" s="92">
        <v>0</v>
      </c>
      <c r="AH377" s="92">
        <v>0</v>
      </c>
      <c r="AI377" s="95">
        <f t="shared" si="144"/>
        <v>23166.826603375208</v>
      </c>
      <c r="AJ377" t="str">
        <f t="shared" si="145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182.4355377306149</v>
      </c>
      <c r="F378" s="236"/>
      <c r="G378" s="46">
        <v>0</v>
      </c>
      <c r="H378" s="47">
        <v>0</v>
      </c>
      <c r="I378" s="48">
        <f t="shared" si="142"/>
        <v>182.4355377306149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182.4355377306149</v>
      </c>
      <c r="P378" s="50">
        <v>725.31918260807311</v>
      </c>
      <c r="Q378" s="50">
        <v>0</v>
      </c>
      <c r="R378" s="51">
        <v>0</v>
      </c>
      <c r="S378" s="52">
        <f t="shared" si="143"/>
        <v>907.754720338688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182.4355377306149</v>
      </c>
      <c r="AB378" s="97">
        <v>725.31918260807311</v>
      </c>
      <c r="AC378" s="98">
        <v>0</v>
      </c>
      <c r="AD378" s="97">
        <v>0</v>
      </c>
      <c r="AE378" s="97">
        <v>0</v>
      </c>
      <c r="AF378" s="97">
        <v>0</v>
      </c>
      <c r="AG378" s="97">
        <v>0</v>
      </c>
      <c r="AH378" s="97">
        <v>0</v>
      </c>
      <c r="AI378" s="99">
        <f t="shared" si="144"/>
        <v>907.754720338688</v>
      </c>
      <c r="AJ378" t="str">
        <f t="shared" si="145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0.73949999999999894</v>
      </c>
      <c r="F379" s="236"/>
      <c r="G379" s="43">
        <v>0</v>
      </c>
      <c r="H379" s="53">
        <v>0</v>
      </c>
      <c r="I379" s="41">
        <f t="shared" si="142"/>
        <v>0.73949999999999894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0.73949999999999894</v>
      </c>
      <c r="P379" s="43">
        <v>0</v>
      </c>
      <c r="Q379" s="43">
        <v>0</v>
      </c>
      <c r="R379" s="44">
        <v>0</v>
      </c>
      <c r="S379" s="45">
        <f t="shared" si="143"/>
        <v>0.73949999999999894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0.73949999999999894</v>
      </c>
      <c r="AD379" s="92">
        <v>0</v>
      </c>
      <c r="AE379" s="92">
        <v>0</v>
      </c>
      <c r="AF379" s="92">
        <v>0</v>
      </c>
      <c r="AG379" s="92">
        <v>0</v>
      </c>
      <c r="AH379" s="92">
        <v>0.73949999999999894</v>
      </c>
      <c r="AI379" s="95">
        <f t="shared" si="144"/>
        <v>0.73949999999999894</v>
      </c>
      <c r="AJ379" t="str">
        <f t="shared" si="145"/>
        <v/>
      </c>
      <c r="AS379"/>
      <c r="BH379"/>
    </row>
    <row r="380" spans="1:60" ht="15">
      <c r="A380" s="25" t="s">
        <v>17</v>
      </c>
      <c r="B380" s="46">
        <v>292.01647403301445</v>
      </c>
      <c r="C380" s="46">
        <v>0</v>
      </c>
      <c r="D380" s="46">
        <v>0</v>
      </c>
      <c r="E380" s="46">
        <v>152.32575902007838</v>
      </c>
      <c r="F380" s="236"/>
      <c r="G380" s="46">
        <v>0</v>
      </c>
      <c r="H380" s="47">
        <v>0</v>
      </c>
      <c r="I380" s="48">
        <f t="shared" si="142"/>
        <v>444.34223305309285</v>
      </c>
      <c r="J380" s="1"/>
      <c r="K380" s="49" t="s">
        <v>17</v>
      </c>
      <c r="L380" s="50">
        <v>292.01647403301445</v>
      </c>
      <c r="M380" s="50">
        <v>0</v>
      </c>
      <c r="N380" s="50">
        <v>0</v>
      </c>
      <c r="O380" s="50">
        <v>152.32575902007838</v>
      </c>
      <c r="P380" s="50">
        <v>17.179284017473272</v>
      </c>
      <c r="Q380" s="50">
        <v>0</v>
      </c>
      <c r="R380" s="51">
        <v>0</v>
      </c>
      <c r="S380" s="52">
        <f t="shared" si="143"/>
        <v>461.52151707056612</v>
      </c>
      <c r="U380" s="96" t="s">
        <v>17</v>
      </c>
      <c r="V380" s="97">
        <v>268.16765176873878</v>
      </c>
      <c r="W380" s="97">
        <v>0</v>
      </c>
      <c r="X380" s="97">
        <v>0</v>
      </c>
      <c r="Y380" s="97">
        <v>0</v>
      </c>
      <c r="Z380" s="97">
        <v>0</v>
      </c>
      <c r="AA380" s="97">
        <v>0</v>
      </c>
      <c r="AB380" s="97">
        <v>17.179284017473272</v>
      </c>
      <c r="AC380" s="98">
        <v>176.17458128435408</v>
      </c>
      <c r="AD380" s="97">
        <v>23.848822264275725</v>
      </c>
      <c r="AE380" s="97">
        <v>0</v>
      </c>
      <c r="AF380" s="97">
        <v>0</v>
      </c>
      <c r="AG380" s="97">
        <v>0</v>
      </c>
      <c r="AH380" s="97">
        <v>152.32575902007838</v>
      </c>
      <c r="AI380" s="99">
        <f t="shared" si="144"/>
        <v>461.52151707056612</v>
      </c>
      <c r="AJ380" t="str">
        <f t="shared" si="145"/>
        <v/>
      </c>
      <c r="AS380"/>
      <c r="BH380"/>
    </row>
    <row r="381" spans="1:60" ht="15">
      <c r="A381" s="26" t="s">
        <v>19</v>
      </c>
      <c r="B381" s="43">
        <v>916.18170143707289</v>
      </c>
      <c r="C381" s="43">
        <v>0</v>
      </c>
      <c r="D381" s="43">
        <v>698.10389771609607</v>
      </c>
      <c r="E381" s="43">
        <v>0.39256325446267831</v>
      </c>
      <c r="F381" s="236"/>
      <c r="G381" s="43">
        <v>0</v>
      </c>
      <c r="H381" s="53">
        <v>0</v>
      </c>
      <c r="I381" s="41">
        <f t="shared" si="142"/>
        <v>1614.6781624076316</v>
      </c>
      <c r="J381" s="1"/>
      <c r="K381" s="54" t="s">
        <v>19</v>
      </c>
      <c r="L381" s="43">
        <v>916.18170143707289</v>
      </c>
      <c r="M381" s="43">
        <v>0</v>
      </c>
      <c r="N381" s="43">
        <v>698.10389771609607</v>
      </c>
      <c r="O381" s="43">
        <v>0.39256325446267831</v>
      </c>
      <c r="P381" s="43">
        <v>0.47519999999999996</v>
      </c>
      <c r="Q381" s="43">
        <v>0</v>
      </c>
      <c r="R381" s="44">
        <v>0</v>
      </c>
      <c r="S381" s="45">
        <f t="shared" si="143"/>
        <v>1615.1533624076317</v>
      </c>
      <c r="U381" s="100" t="s">
        <v>89</v>
      </c>
      <c r="V381" s="92">
        <v>911.80606645186538</v>
      </c>
      <c r="W381" s="92">
        <v>0</v>
      </c>
      <c r="X381" s="92">
        <v>0</v>
      </c>
      <c r="Y381" s="92">
        <v>0</v>
      </c>
      <c r="Z381" s="92">
        <v>698.10389771609607</v>
      </c>
      <c r="AA381" s="92">
        <v>0.39256325446267831</v>
      </c>
      <c r="AB381" s="92">
        <v>0.47519999999999996</v>
      </c>
      <c r="AC381" s="93">
        <v>4.3756349852074674</v>
      </c>
      <c r="AD381" s="92">
        <v>4.3756349852074674</v>
      </c>
      <c r="AE381" s="92">
        <v>0</v>
      </c>
      <c r="AF381" s="92">
        <v>0</v>
      </c>
      <c r="AG381" s="92">
        <v>0</v>
      </c>
      <c r="AH381" s="92">
        <v>0</v>
      </c>
      <c r="AI381" s="95">
        <f t="shared" si="144"/>
        <v>1615.1533624076314</v>
      </c>
      <c r="AJ381" t="str">
        <f t="shared" si="145"/>
        <v/>
      </c>
      <c r="AS381"/>
      <c r="BH381"/>
    </row>
    <row r="382" spans="1:60" ht="15">
      <c r="A382" s="25" t="s">
        <v>27</v>
      </c>
      <c r="B382" s="46">
        <v>225.12355733550785</v>
      </c>
      <c r="C382" s="46">
        <v>3.8480575811980215E-2</v>
      </c>
      <c r="D382" s="46">
        <v>68.472007834638404</v>
      </c>
      <c r="E382" s="46">
        <v>810.465675530731</v>
      </c>
      <c r="F382" s="236"/>
      <c r="G382" s="46">
        <v>888.558748009341</v>
      </c>
      <c r="H382" s="47">
        <v>0</v>
      </c>
      <c r="I382" s="48">
        <f t="shared" si="142"/>
        <v>1992.6584692860301</v>
      </c>
      <c r="J382" s="1"/>
      <c r="K382" s="49" t="s">
        <v>27</v>
      </c>
      <c r="L382" s="50">
        <v>225.12355733550785</v>
      </c>
      <c r="M382" s="50">
        <v>3.8480575811980215E-2</v>
      </c>
      <c r="N382" s="50">
        <v>68.472007834638404</v>
      </c>
      <c r="O382" s="50">
        <v>810.465675530731</v>
      </c>
      <c r="P382" s="50">
        <v>21.500820229799217</v>
      </c>
      <c r="Q382" s="50">
        <v>888.558748009341</v>
      </c>
      <c r="R382" s="51">
        <v>0</v>
      </c>
      <c r="S382" s="52">
        <f t="shared" si="143"/>
        <v>2014.1592895158296</v>
      </c>
      <c r="U382" s="96" t="s">
        <v>27</v>
      </c>
      <c r="V382" s="97">
        <v>60.510198716563366</v>
      </c>
      <c r="W382" s="97">
        <v>106.76235695517114</v>
      </c>
      <c r="X382" s="97">
        <v>888.558748009341</v>
      </c>
      <c r="Y382" s="97">
        <v>3.8480575811980215E-2</v>
      </c>
      <c r="Z382" s="97">
        <v>68.472007834638404</v>
      </c>
      <c r="AA382" s="97">
        <v>762.37752961525985</v>
      </c>
      <c r="AB382" s="97">
        <v>21.500820229799217</v>
      </c>
      <c r="AC382" s="98">
        <v>105.93914757924439</v>
      </c>
      <c r="AD382" s="97">
        <v>57.85100166377336</v>
      </c>
      <c r="AE382" s="97">
        <v>0</v>
      </c>
      <c r="AF382" s="97">
        <v>0</v>
      </c>
      <c r="AG382" s="97">
        <v>0</v>
      </c>
      <c r="AH382" s="97">
        <v>48.088145915471038</v>
      </c>
      <c r="AI382" s="99">
        <f t="shared" si="144"/>
        <v>2014.1592895158294</v>
      </c>
      <c r="AJ382" t="str">
        <f t="shared" si="145"/>
        <v/>
      </c>
      <c r="AS382"/>
      <c r="BH382"/>
    </row>
    <row r="383" spans="1:60" ht="15">
      <c r="A383" s="26" t="s">
        <v>26</v>
      </c>
      <c r="B383" s="43">
        <v>314.21898704293812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2"/>
        <v>314.21898704293812</v>
      </c>
      <c r="J383" s="1"/>
      <c r="K383" s="54" t="s">
        <v>26</v>
      </c>
      <c r="L383" s="43">
        <v>314.21898704293812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3"/>
        <v>314.21898704293812</v>
      </c>
      <c r="U383" s="100" t="s">
        <v>26</v>
      </c>
      <c r="V383" s="92">
        <v>314.21898704293812</v>
      </c>
      <c r="W383" s="92">
        <v>0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</v>
      </c>
      <c r="AD383" s="92">
        <v>0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4"/>
        <v>314.21898704293812</v>
      </c>
      <c r="AJ383" t="str">
        <f t="shared" si="145"/>
        <v/>
      </c>
      <c r="AS383"/>
      <c r="BH383"/>
    </row>
    <row r="384" spans="1:60" ht="15">
      <c r="A384" s="25" t="s">
        <v>23</v>
      </c>
      <c r="B384" s="46">
        <v>267.94559028994161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2"/>
        <v>267.94559028994161</v>
      </c>
      <c r="J384" s="1"/>
      <c r="K384" s="49" t="s">
        <v>23</v>
      </c>
      <c r="L384" s="50">
        <v>267.94559028994161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3"/>
        <v>267.94559028994161</v>
      </c>
      <c r="U384" s="96" t="s">
        <v>62</v>
      </c>
      <c r="V384" s="97">
        <v>267.94559028994161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4"/>
        <v>267.94559028994161</v>
      </c>
      <c r="AJ384" t="str">
        <f t="shared" si="145"/>
        <v/>
      </c>
      <c r="AS384"/>
      <c r="BH384"/>
    </row>
    <row r="385" spans="1:60" ht="15">
      <c r="A385" s="26" t="s">
        <v>24</v>
      </c>
      <c r="B385" s="43">
        <v>1798.2848697968798</v>
      </c>
      <c r="C385" s="43">
        <v>0</v>
      </c>
      <c r="D385" s="43">
        <v>0</v>
      </c>
      <c r="E385" s="43">
        <v>0</v>
      </c>
      <c r="F385" s="236"/>
      <c r="G385" s="43">
        <v>0</v>
      </c>
      <c r="H385" s="53">
        <v>0</v>
      </c>
      <c r="I385" s="41">
        <f t="shared" si="142"/>
        <v>1798.2848697968798</v>
      </c>
      <c r="J385" s="1"/>
      <c r="K385" s="54" t="s">
        <v>24</v>
      </c>
      <c r="L385" s="43">
        <v>1798.2848697968798</v>
      </c>
      <c r="M385" s="43">
        <v>0</v>
      </c>
      <c r="N385" s="43">
        <v>0</v>
      </c>
      <c r="O385" s="43">
        <v>0</v>
      </c>
      <c r="P385" s="43">
        <v>955.80522172223186</v>
      </c>
      <c r="Q385" s="43">
        <v>0</v>
      </c>
      <c r="R385" s="44">
        <v>0</v>
      </c>
      <c r="S385" s="45">
        <f t="shared" si="143"/>
        <v>2754.0900915191114</v>
      </c>
      <c r="U385" s="100" t="s">
        <v>24</v>
      </c>
      <c r="V385" s="92">
        <v>1781.396537890615</v>
      </c>
      <c r="W385" s="92">
        <v>0</v>
      </c>
      <c r="X385" s="92">
        <v>0</v>
      </c>
      <c r="Y385" s="92">
        <v>0</v>
      </c>
      <c r="Z385" s="92">
        <v>0</v>
      </c>
      <c r="AA385" s="92">
        <v>0</v>
      </c>
      <c r="AB385" s="92">
        <v>955.80522172223186</v>
      </c>
      <c r="AC385" s="93">
        <v>16.888331906265286</v>
      </c>
      <c r="AD385" s="92">
        <v>16.888331906265286</v>
      </c>
      <c r="AE385" s="92">
        <v>0</v>
      </c>
      <c r="AF385" s="92">
        <v>0</v>
      </c>
      <c r="AG385" s="92">
        <v>0</v>
      </c>
      <c r="AH385" s="92">
        <v>0</v>
      </c>
      <c r="AI385" s="95">
        <f t="shared" si="144"/>
        <v>2754.0900915191123</v>
      </c>
      <c r="AJ385" t="str">
        <f t="shared" si="145"/>
        <v/>
      </c>
      <c r="AS385"/>
      <c r="BH385"/>
    </row>
    <row r="386" spans="1:60" ht="15">
      <c r="A386" s="25" t="s">
        <v>22</v>
      </c>
      <c r="B386" s="46">
        <v>57.505214424642297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2"/>
        <v>57.505214424642297</v>
      </c>
      <c r="J386" s="1"/>
      <c r="K386" s="49" t="s">
        <v>22</v>
      </c>
      <c r="L386" s="50">
        <v>57.505214424642297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3"/>
        <v>57.505214424642297</v>
      </c>
      <c r="U386" s="96" t="s">
        <v>63</v>
      </c>
      <c r="V386" s="97">
        <v>57.505214424642297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4"/>
        <v>57.505214424642297</v>
      </c>
      <c r="AJ386" t="str">
        <f t="shared" si="145"/>
        <v/>
      </c>
      <c r="AS386"/>
      <c r="BH386"/>
    </row>
    <row r="387" spans="1:60" ht="15">
      <c r="A387" s="27" t="s">
        <v>66</v>
      </c>
      <c r="B387" s="43">
        <v>0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2"/>
        <v>0</v>
      </c>
      <c r="J387" s="1"/>
      <c r="K387" s="55" t="s">
        <v>66</v>
      </c>
      <c r="L387" s="43">
        <v>0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3"/>
        <v>0</v>
      </c>
      <c r="U387" s="101" t="s">
        <v>64</v>
      </c>
      <c r="V387" s="92">
        <v>0</v>
      </c>
      <c r="W387" s="92">
        <v>0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0</v>
      </c>
      <c r="AD387" s="94">
        <v>0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4"/>
        <v>0</v>
      </c>
      <c r="AJ387" t="str">
        <f t="shared" si="145"/>
        <v/>
      </c>
      <c r="AS387"/>
      <c r="BH387"/>
    </row>
    <row r="388" spans="1:60">
      <c r="A388" s="28" t="s">
        <v>25</v>
      </c>
      <c r="B388" s="56">
        <v>0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2"/>
        <v>0</v>
      </c>
      <c r="J388" s="1"/>
      <c r="K388" s="59" t="s">
        <v>25</v>
      </c>
      <c r="L388" s="60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3"/>
        <v>0</v>
      </c>
      <c r="U388" s="102" t="s">
        <v>68</v>
      </c>
      <c r="V388" s="103">
        <v>0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4"/>
        <v>0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2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3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4"/>
        <v>0</v>
      </c>
      <c r="AJ389" t="str">
        <f t="shared" si="145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2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3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4"/>
        <v>0</v>
      </c>
      <c r="AJ390" t="str">
        <f t="shared" si="145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2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3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4"/>
        <v>0</v>
      </c>
      <c r="AJ391" t="str">
        <f t="shared" si="145"/>
        <v/>
      </c>
      <c r="AS391"/>
      <c r="BH391"/>
    </row>
    <row r="392" spans="1:60" ht="15">
      <c r="A392" s="31" t="s">
        <v>28</v>
      </c>
      <c r="B392" s="75">
        <f>SUM(B371:B387)</f>
        <v>5361.3073196757541</v>
      </c>
      <c r="C392" s="75">
        <f t="shared" ref="C392:H392" si="146">SUM(C371:C387)</f>
        <v>15.812530445995851</v>
      </c>
      <c r="D392" s="75">
        <f t="shared" si="146"/>
        <v>777.65240439207162</v>
      </c>
      <c r="E392" s="75">
        <f t="shared" si="146"/>
        <v>15363.866853565994</v>
      </c>
      <c r="F392" s="75">
        <f t="shared" si="146"/>
        <v>0</v>
      </c>
      <c r="G392" s="75">
        <f t="shared" si="146"/>
        <v>888.558748009341</v>
      </c>
      <c r="H392" s="76">
        <f t="shared" si="146"/>
        <v>0</v>
      </c>
      <c r="I392" s="41">
        <f t="shared" si="142"/>
        <v>22407.197856089158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5361.3073196757541</v>
      </c>
      <c r="M392" s="75">
        <f t="shared" ref="M392:R392" si="147">SUM(M371:M387)</f>
        <v>15.812530445995851</v>
      </c>
      <c r="N392" s="75">
        <f t="shared" si="147"/>
        <v>777.65240439207162</v>
      </c>
      <c r="O392" s="75">
        <f t="shared" si="147"/>
        <v>15363.866853565994</v>
      </c>
      <c r="P392" s="75">
        <f t="shared" si="147"/>
        <v>10679.48178573075</v>
      </c>
      <c r="Q392" s="75">
        <f t="shared" si="147"/>
        <v>888.558748009341</v>
      </c>
      <c r="R392" s="76">
        <f t="shared" si="147"/>
        <v>0</v>
      </c>
      <c r="S392" s="78">
        <f t="shared" si="143"/>
        <v>33086.679641819908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5139.3675392260593</v>
      </c>
      <c r="W392" s="111">
        <f t="shared" ref="W392:AH392" si="148">SUM(W371:W387)</f>
        <v>118.97598963017248</v>
      </c>
      <c r="X392" s="111">
        <f t="shared" si="148"/>
        <v>888.558748009341</v>
      </c>
      <c r="Y392" s="111">
        <f t="shared" si="148"/>
        <v>15.812530445995851</v>
      </c>
      <c r="Z392" s="111">
        <f t="shared" si="148"/>
        <v>777.65240439207162</v>
      </c>
      <c r="AA392" s="111">
        <f t="shared" si="148"/>
        <v>15152.830156822372</v>
      </c>
      <c r="AB392" s="111">
        <f t="shared" si="148"/>
        <v>10679.48178573075</v>
      </c>
      <c r="AC392" s="111">
        <f t="shared" si="148"/>
        <v>314.00048756314311</v>
      </c>
      <c r="AD392" s="112">
        <f t="shared" si="148"/>
        <v>102.96379081952185</v>
      </c>
      <c r="AE392" s="112">
        <f t="shared" si="148"/>
        <v>0</v>
      </c>
      <c r="AF392" s="112">
        <f t="shared" si="148"/>
        <v>0</v>
      </c>
      <c r="AG392" s="112">
        <f t="shared" si="148"/>
        <v>0</v>
      </c>
      <c r="AH392" s="112">
        <f t="shared" si="148"/>
        <v>211.03669674362132</v>
      </c>
      <c r="AI392" s="113">
        <f t="shared" si="144"/>
        <v>33086.679641819908</v>
      </c>
      <c r="AJ392" t="str">
        <f t="shared" si="145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0.23926719235974517</v>
      </c>
      <c r="C393" s="114">
        <f t="shared" ref="C393:I393" si="149">C392/$I392</f>
        <v>7.0568977645273903E-4</v>
      </c>
      <c r="D393" s="114">
        <f t="shared" si="149"/>
        <v>3.4705473187078791E-2</v>
      </c>
      <c r="E393" s="114">
        <f t="shared" si="149"/>
        <v>0.68566658589980101</v>
      </c>
      <c r="F393" s="114">
        <f t="shared" si="149"/>
        <v>0</v>
      </c>
      <c r="G393" s="114">
        <f t="shared" si="149"/>
        <v>3.9655058776922214E-2</v>
      </c>
      <c r="H393" s="115">
        <f t="shared" si="149"/>
        <v>0</v>
      </c>
      <c r="I393" s="116">
        <f t="shared" si="149"/>
        <v>1</v>
      </c>
      <c r="J393"/>
      <c r="K393" s="81" t="s">
        <v>87</v>
      </c>
      <c r="L393" s="82">
        <f>L392/$S392</f>
        <v>0.1620382394883568</v>
      </c>
      <c r="M393" s="82">
        <f t="shared" ref="M393:S393" si="150">M392/$S392</f>
        <v>4.7791227820907127E-4</v>
      </c>
      <c r="N393" s="82">
        <f t="shared" si="150"/>
        <v>2.3503488800041387E-2</v>
      </c>
      <c r="O393" s="82">
        <f t="shared" si="150"/>
        <v>0.46435202987690655</v>
      </c>
      <c r="P393" s="82">
        <f t="shared" si="150"/>
        <v>0.3227728469988998</v>
      </c>
      <c r="Q393" s="82">
        <f t="shared" si="150"/>
        <v>2.6855482557586321E-2</v>
      </c>
      <c r="R393" s="83">
        <f t="shared" si="150"/>
        <v>0</v>
      </c>
      <c r="S393" s="84">
        <f t="shared" si="150"/>
        <v>1</v>
      </c>
      <c r="U393" s="117" t="s">
        <v>87</v>
      </c>
      <c r="V393" s="118">
        <f>V392/$I392</f>
        <v>0.22936234919840437</v>
      </c>
      <c r="W393" s="118">
        <f t="shared" ref="W393:AC393" si="151">W392/$I392</f>
        <v>5.3097219203534071E-3</v>
      </c>
      <c r="X393" s="118">
        <f t="shared" si="151"/>
        <v>3.9655058776922214E-2</v>
      </c>
      <c r="Y393" s="118">
        <f t="shared" si="151"/>
        <v>7.0568977645273903E-4</v>
      </c>
      <c r="Z393" s="118">
        <f t="shared" si="151"/>
        <v>3.4705473187078791E-2</v>
      </c>
      <c r="AA393" s="118">
        <f t="shared" si="151"/>
        <v>0.67624833118990779</v>
      </c>
      <c r="AB393" s="118">
        <f t="shared" si="151"/>
        <v>0.47660942944851981</v>
      </c>
      <c r="AC393" s="118">
        <f t="shared" si="151"/>
        <v>1.4013375950880598E-2</v>
      </c>
      <c r="AD393" s="118">
        <f t="shared" ref="AD393:AH393" si="152">AD392/$AI392</f>
        <v>3.1119408757287561E-3</v>
      </c>
      <c r="AE393" s="118">
        <f t="shared" si="152"/>
        <v>0</v>
      </c>
      <c r="AF393" s="118">
        <f t="shared" si="152"/>
        <v>0</v>
      </c>
      <c r="AG393" s="118">
        <f t="shared" si="152"/>
        <v>0</v>
      </c>
      <c r="AH393" s="118">
        <f t="shared" si="152"/>
        <v>6.378297823420199E-3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3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4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5">SUM(V398:AC398)</f>
        <v>0</v>
      </c>
      <c r="AJ398" t="str">
        <f t="shared" ref="AJ398:AJ418" si="156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3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4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5"/>
        <v>0</v>
      </c>
      <c r="AJ399" t="str">
        <f t="shared" si="156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3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4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5"/>
        <v>0</v>
      </c>
      <c r="AJ400" t="str">
        <f t="shared" si="156"/>
        <v/>
      </c>
      <c r="AS400"/>
      <c r="BH400"/>
    </row>
    <row r="401" spans="1:60" ht="15">
      <c r="A401" s="26" t="s">
        <v>16</v>
      </c>
      <c r="B401" s="43">
        <v>163.10263109067799</v>
      </c>
      <c r="C401" s="43">
        <v>71.114093377567215</v>
      </c>
      <c r="D401" s="43">
        <v>0</v>
      </c>
      <c r="E401" s="43">
        <v>0</v>
      </c>
      <c r="F401" s="236"/>
      <c r="G401" s="43">
        <v>0</v>
      </c>
      <c r="H401" s="53">
        <v>0</v>
      </c>
      <c r="I401" s="41">
        <f t="shared" si="153"/>
        <v>234.21672446824522</v>
      </c>
      <c r="J401" s="1"/>
      <c r="K401" s="54" t="s">
        <v>16</v>
      </c>
      <c r="L401" s="43">
        <v>163.10263109067799</v>
      </c>
      <c r="M401" s="43">
        <v>71.114093377567215</v>
      </c>
      <c r="N401" s="43">
        <v>0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4"/>
        <v>234.21672446824522</v>
      </c>
      <c r="U401" s="100" t="s">
        <v>16</v>
      </c>
      <c r="V401" s="92">
        <v>163.10263109067799</v>
      </c>
      <c r="W401" s="92">
        <v>0</v>
      </c>
      <c r="X401" s="92">
        <v>0</v>
      </c>
      <c r="Y401" s="92">
        <v>71.114093377567215</v>
      </c>
      <c r="Z401" s="92">
        <v>0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5"/>
        <v>234.21672446824522</v>
      </c>
      <c r="AJ401" t="str">
        <f t="shared" si="156"/>
        <v/>
      </c>
      <c r="AS401"/>
      <c r="BH401"/>
    </row>
    <row r="402" spans="1:60" ht="15">
      <c r="A402" s="25" t="s">
        <v>15</v>
      </c>
      <c r="B402" s="46">
        <v>43.065145424623807</v>
      </c>
      <c r="C402" s="46">
        <v>27.18566608265904</v>
      </c>
      <c r="D402" s="46">
        <v>6.5519353460443153</v>
      </c>
      <c r="E402" s="46">
        <v>0</v>
      </c>
      <c r="F402" s="236"/>
      <c r="G402" s="46">
        <v>0</v>
      </c>
      <c r="H402" s="47">
        <v>0</v>
      </c>
      <c r="I402" s="48">
        <f t="shared" si="153"/>
        <v>76.802746853327164</v>
      </c>
      <c r="J402" s="1"/>
      <c r="K402" s="49" t="s">
        <v>15</v>
      </c>
      <c r="L402" s="50">
        <v>43.065145424623807</v>
      </c>
      <c r="M402" s="50">
        <v>27.18566608265904</v>
      </c>
      <c r="N402" s="50">
        <v>6.5519353460443153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4"/>
        <v>76.802746853327164</v>
      </c>
      <c r="U402" s="96" t="s">
        <v>59</v>
      </c>
      <c r="V402" s="97">
        <v>43.065145424623807</v>
      </c>
      <c r="W402" s="97">
        <v>0</v>
      </c>
      <c r="X402" s="97">
        <v>0</v>
      </c>
      <c r="Y402" s="97">
        <v>27.18566608265904</v>
      </c>
      <c r="Z402" s="97">
        <v>6.5519353460443153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5"/>
        <v>76.802746853327164</v>
      </c>
      <c r="AJ402" t="str">
        <f t="shared" si="156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0</v>
      </c>
      <c r="F403" s="236"/>
      <c r="G403" s="43">
        <v>0</v>
      </c>
      <c r="H403" s="53">
        <v>0</v>
      </c>
      <c r="I403" s="41">
        <f t="shared" si="153"/>
        <v>0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0</v>
      </c>
      <c r="P403" s="43">
        <v>128.28276743151079</v>
      </c>
      <c r="Q403" s="43">
        <v>0</v>
      </c>
      <c r="R403" s="44">
        <v>0</v>
      </c>
      <c r="S403" s="45">
        <f t="shared" si="154"/>
        <v>128.28276743151079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0</v>
      </c>
      <c r="AB403" s="92">
        <v>128.28276743151079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5"/>
        <v>128.28276743151079</v>
      </c>
      <c r="AJ403" t="str">
        <f t="shared" si="156"/>
        <v/>
      </c>
      <c r="AS403"/>
      <c r="BH403"/>
    </row>
    <row r="404" spans="1:60" ht="15">
      <c r="A404" s="25" t="s">
        <v>12</v>
      </c>
      <c r="B404" s="46">
        <v>0</v>
      </c>
      <c r="C404" s="46">
        <v>1.0467008858834201</v>
      </c>
      <c r="D404" s="46">
        <v>0</v>
      </c>
      <c r="E404" s="46">
        <v>0</v>
      </c>
      <c r="F404" s="236"/>
      <c r="G404" s="46">
        <v>0</v>
      </c>
      <c r="H404" s="47">
        <v>0</v>
      </c>
      <c r="I404" s="48">
        <f t="shared" si="153"/>
        <v>1.0467008858834201</v>
      </c>
      <c r="J404" s="1"/>
      <c r="K404" s="49" t="s">
        <v>12</v>
      </c>
      <c r="L404" s="50">
        <v>0</v>
      </c>
      <c r="M404" s="50">
        <v>1.0467008858834201</v>
      </c>
      <c r="N404" s="50">
        <v>0</v>
      </c>
      <c r="O404" s="50">
        <v>0</v>
      </c>
      <c r="P404" s="50">
        <v>22.904998303931666</v>
      </c>
      <c r="Q404" s="50">
        <v>0</v>
      </c>
      <c r="R404" s="51">
        <v>0</v>
      </c>
      <c r="S404" s="52">
        <f t="shared" si="154"/>
        <v>23.951699189815088</v>
      </c>
      <c r="U404" s="96" t="s">
        <v>12</v>
      </c>
      <c r="V404" s="97">
        <v>0</v>
      </c>
      <c r="W404" s="97">
        <v>0</v>
      </c>
      <c r="X404" s="97">
        <v>0</v>
      </c>
      <c r="Y404" s="97">
        <v>1.0467008858834201</v>
      </c>
      <c r="Z404" s="97">
        <v>0</v>
      </c>
      <c r="AA404" s="97">
        <v>0</v>
      </c>
      <c r="AB404" s="97">
        <v>22.904998303931666</v>
      </c>
      <c r="AC404" s="98">
        <v>0</v>
      </c>
      <c r="AD404" s="97">
        <v>0</v>
      </c>
      <c r="AE404" s="97">
        <v>0</v>
      </c>
      <c r="AF404" s="97">
        <v>0</v>
      </c>
      <c r="AG404" s="97">
        <v>0</v>
      </c>
      <c r="AH404" s="97">
        <v>0</v>
      </c>
      <c r="AI404" s="99">
        <f t="shared" si="155"/>
        <v>23.951699189815088</v>
      </c>
      <c r="AJ404" t="str">
        <f t="shared" si="156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3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4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5"/>
        <v>0</v>
      </c>
      <c r="AJ405" t="str">
        <f t="shared" si="156"/>
        <v/>
      </c>
      <c r="AS405"/>
      <c r="BH405"/>
    </row>
    <row r="406" spans="1:60" ht="15">
      <c r="A406" s="25" t="s">
        <v>17</v>
      </c>
      <c r="B406" s="46">
        <v>0</v>
      </c>
      <c r="C406" s="46">
        <v>0</v>
      </c>
      <c r="D406" s="46">
        <v>0.85606000000000015</v>
      </c>
      <c r="E406" s="46">
        <v>0</v>
      </c>
      <c r="F406" s="236"/>
      <c r="G406" s="46">
        <v>0</v>
      </c>
      <c r="H406" s="47">
        <v>0</v>
      </c>
      <c r="I406" s="48">
        <f t="shared" si="153"/>
        <v>0.85606000000000015</v>
      </c>
      <c r="J406" s="1"/>
      <c r="K406" s="49" t="s">
        <v>17</v>
      </c>
      <c r="L406" s="50">
        <v>0</v>
      </c>
      <c r="M406" s="50">
        <v>0</v>
      </c>
      <c r="N406" s="50">
        <v>0.85606000000000015</v>
      </c>
      <c r="O406" s="50">
        <v>0</v>
      </c>
      <c r="P406" s="50">
        <v>0</v>
      </c>
      <c r="Q406" s="50">
        <v>0</v>
      </c>
      <c r="R406" s="51">
        <v>0</v>
      </c>
      <c r="S406" s="52">
        <f t="shared" si="154"/>
        <v>0.85606000000000015</v>
      </c>
      <c r="U406" s="96" t="s">
        <v>17</v>
      </c>
      <c r="V406" s="97">
        <v>0</v>
      </c>
      <c r="W406" s="97">
        <v>0</v>
      </c>
      <c r="X406" s="97">
        <v>0</v>
      </c>
      <c r="Y406" s="97">
        <v>0</v>
      </c>
      <c r="Z406" s="97">
        <v>0.85606000000000015</v>
      </c>
      <c r="AA406" s="97">
        <v>0</v>
      </c>
      <c r="AB406" s="97">
        <v>0</v>
      </c>
      <c r="AC406" s="98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9">
        <f t="shared" si="155"/>
        <v>0.85606000000000015</v>
      </c>
      <c r="AJ406" t="str">
        <f t="shared" si="156"/>
        <v/>
      </c>
      <c r="AS406"/>
      <c r="BH406"/>
    </row>
    <row r="407" spans="1:60" ht="15">
      <c r="A407" s="26" t="s">
        <v>19</v>
      </c>
      <c r="B407" s="43">
        <v>175.92898620395499</v>
      </c>
      <c r="C407" s="43">
        <v>1299.451139456678</v>
      </c>
      <c r="D407" s="43">
        <v>513.4567194870823</v>
      </c>
      <c r="E407" s="43">
        <v>0</v>
      </c>
      <c r="F407" s="236"/>
      <c r="G407" s="43">
        <v>0</v>
      </c>
      <c r="H407" s="53">
        <v>0</v>
      </c>
      <c r="I407" s="41">
        <f t="shared" si="153"/>
        <v>1988.8368451477154</v>
      </c>
      <c r="J407" s="1"/>
      <c r="K407" s="54" t="s">
        <v>19</v>
      </c>
      <c r="L407" s="43">
        <v>175.92898620395499</v>
      </c>
      <c r="M407" s="43">
        <v>1299.451139456678</v>
      </c>
      <c r="N407" s="43">
        <v>513.4567194870823</v>
      </c>
      <c r="O407" s="43">
        <v>0</v>
      </c>
      <c r="P407" s="43">
        <v>0</v>
      </c>
      <c r="Q407" s="43">
        <v>0</v>
      </c>
      <c r="R407" s="44">
        <v>0</v>
      </c>
      <c r="S407" s="45">
        <f t="shared" si="154"/>
        <v>1988.8368451477154</v>
      </c>
      <c r="U407" s="100" t="s">
        <v>89</v>
      </c>
      <c r="V407" s="92">
        <v>175.92898620395499</v>
      </c>
      <c r="W407" s="92">
        <v>0</v>
      </c>
      <c r="X407" s="92">
        <v>0</v>
      </c>
      <c r="Y407" s="92">
        <v>1299.451139456678</v>
      </c>
      <c r="Z407" s="92">
        <v>222.58189426310611</v>
      </c>
      <c r="AA407" s="92">
        <v>0</v>
      </c>
      <c r="AB407" s="92">
        <v>0</v>
      </c>
      <c r="AC407" s="93">
        <v>290.87482522397619</v>
      </c>
      <c r="AD407" s="92">
        <v>0</v>
      </c>
      <c r="AE407" s="92">
        <v>0</v>
      </c>
      <c r="AF407" s="92">
        <v>0</v>
      </c>
      <c r="AG407" s="92">
        <v>290.87482522397619</v>
      </c>
      <c r="AH407" s="92">
        <v>0</v>
      </c>
      <c r="AI407" s="95">
        <f t="shared" si="155"/>
        <v>1988.8368451477152</v>
      </c>
      <c r="AJ407" t="str">
        <f t="shared" si="156"/>
        <v/>
      </c>
      <c r="AS407"/>
      <c r="BH407"/>
    </row>
    <row r="408" spans="1:60" ht="15">
      <c r="A408" s="25" t="s">
        <v>27</v>
      </c>
      <c r="B408" s="46">
        <v>196.05861154144492</v>
      </c>
      <c r="C408" s="46">
        <v>4.7918977423339175</v>
      </c>
      <c r="D408" s="46">
        <v>38.620413947143589</v>
      </c>
      <c r="E408" s="46">
        <v>1434.0156219059322</v>
      </c>
      <c r="F408" s="236"/>
      <c r="G408" s="46">
        <v>199.61334606033984</v>
      </c>
      <c r="H408" s="47">
        <v>0</v>
      </c>
      <c r="I408" s="48">
        <f t="shared" si="153"/>
        <v>1873.0998911971944</v>
      </c>
      <c r="J408" s="1"/>
      <c r="K408" s="49" t="s">
        <v>27</v>
      </c>
      <c r="L408" s="50">
        <v>196.05861154144492</v>
      </c>
      <c r="M408" s="50">
        <v>4.7918977423339175</v>
      </c>
      <c r="N408" s="50">
        <v>38.620413947143589</v>
      </c>
      <c r="O408" s="50">
        <v>1434.0156219059322</v>
      </c>
      <c r="P408" s="50">
        <v>19.88734229969117</v>
      </c>
      <c r="Q408" s="50">
        <v>199.61334606033984</v>
      </c>
      <c r="R408" s="51">
        <v>0</v>
      </c>
      <c r="S408" s="52">
        <f t="shared" si="154"/>
        <v>1892.9872334968857</v>
      </c>
      <c r="U408" s="96" t="s">
        <v>27</v>
      </c>
      <c r="V408" s="97">
        <v>0</v>
      </c>
      <c r="W408" s="97">
        <v>151.33209641955392</v>
      </c>
      <c r="X408" s="97">
        <v>199.61334606033984</v>
      </c>
      <c r="Y408" s="97">
        <v>4.7918977423339175</v>
      </c>
      <c r="Z408" s="97">
        <v>38.620413947143589</v>
      </c>
      <c r="AA408" s="97">
        <v>1375.5517809309504</v>
      </c>
      <c r="AB408" s="97">
        <v>19.88734229969117</v>
      </c>
      <c r="AC408" s="98">
        <v>103.19035609687289</v>
      </c>
      <c r="AD408" s="97">
        <v>44.726515121890991</v>
      </c>
      <c r="AE408" s="97">
        <v>58.463840974981863</v>
      </c>
      <c r="AF408" s="97">
        <v>0</v>
      </c>
      <c r="AG408" s="97">
        <v>0</v>
      </c>
      <c r="AH408" s="97">
        <v>0</v>
      </c>
      <c r="AI408" s="99">
        <f t="shared" si="155"/>
        <v>1892.9872334968857</v>
      </c>
      <c r="AJ408" t="str">
        <f t="shared" si="156"/>
        <v/>
      </c>
      <c r="AS408"/>
      <c r="BH408"/>
    </row>
    <row r="409" spans="1:60" ht="15">
      <c r="A409" s="26" t="s">
        <v>26</v>
      </c>
      <c r="B409" s="43">
        <v>44.531304053302051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3"/>
        <v>44.531304053302051</v>
      </c>
      <c r="J409" s="1"/>
      <c r="K409" s="54" t="s">
        <v>26</v>
      </c>
      <c r="L409" s="43">
        <v>44.531304053302051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4"/>
        <v>44.531304053302051</v>
      </c>
      <c r="U409" s="100" t="s">
        <v>26</v>
      </c>
      <c r="V409" s="92">
        <v>44.531304053302051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0</v>
      </c>
      <c r="AD409" s="92">
        <v>0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5"/>
        <v>44.531304053302051</v>
      </c>
      <c r="AJ409" t="str">
        <f t="shared" si="156"/>
        <v/>
      </c>
      <c r="AS409"/>
      <c r="BH409"/>
    </row>
    <row r="410" spans="1:60" ht="15">
      <c r="A410" s="25" t="s">
        <v>23</v>
      </c>
      <c r="B410" s="46">
        <v>1.1276877186666665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3"/>
        <v>1.1276877186666665</v>
      </c>
      <c r="J410" s="1"/>
      <c r="K410" s="49" t="s">
        <v>23</v>
      </c>
      <c r="L410" s="50">
        <v>1.1276877186666665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4"/>
        <v>1.1276877186666665</v>
      </c>
      <c r="U410" s="96" t="s">
        <v>62</v>
      </c>
      <c r="V410" s="97">
        <v>1.1276877186666665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5"/>
        <v>1.1276877186666665</v>
      </c>
      <c r="AJ410" t="str">
        <f t="shared" si="156"/>
        <v/>
      </c>
      <c r="AS410"/>
      <c r="BH410"/>
    </row>
    <row r="411" spans="1:60" ht="15">
      <c r="A411" s="26" t="s">
        <v>24</v>
      </c>
      <c r="B411" s="43">
        <v>5.2193863621164693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3"/>
        <v>5.2193863621164693</v>
      </c>
      <c r="J411" s="1"/>
      <c r="K411" s="54" t="s">
        <v>24</v>
      </c>
      <c r="L411" s="43">
        <v>5.2193863621164693</v>
      </c>
      <c r="M411" s="43">
        <v>0</v>
      </c>
      <c r="N411" s="43">
        <v>0</v>
      </c>
      <c r="O411" s="43">
        <v>0</v>
      </c>
      <c r="P411" s="43">
        <v>5.3566868664453544</v>
      </c>
      <c r="Q411" s="43">
        <v>0</v>
      </c>
      <c r="R411" s="44">
        <v>0</v>
      </c>
      <c r="S411" s="45">
        <f t="shared" si="154"/>
        <v>10.576073228561825</v>
      </c>
      <c r="U411" s="100" t="s">
        <v>24</v>
      </c>
      <c r="V411" s="92">
        <v>0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5.3566868664453544</v>
      </c>
      <c r="AC411" s="93">
        <v>5.2193863621164693</v>
      </c>
      <c r="AD411" s="92">
        <v>5.2193863621164693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5"/>
        <v>10.576073228561825</v>
      </c>
      <c r="AJ411" t="str">
        <f t="shared" si="156"/>
        <v/>
      </c>
      <c r="AS411"/>
      <c r="BH411"/>
    </row>
    <row r="412" spans="1:60" ht="15">
      <c r="A412" s="25" t="s">
        <v>22</v>
      </c>
      <c r="B412" s="46">
        <v>0.68927851878059454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153"/>
        <v>0.68927851878059454</v>
      </c>
      <c r="J412" s="1"/>
      <c r="K412" s="49" t="s">
        <v>22</v>
      </c>
      <c r="L412" s="50">
        <v>0.68927851878059454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4"/>
        <v>0.68927851878059454</v>
      </c>
      <c r="U412" s="96" t="s">
        <v>63</v>
      </c>
      <c r="V412" s="97">
        <v>0.68927851878059454</v>
      </c>
      <c r="W412" s="97">
        <v>0</v>
      </c>
      <c r="X412" s="97">
        <v>0</v>
      </c>
      <c r="Y412" s="97">
        <v>0</v>
      </c>
      <c r="Z412" s="97">
        <v>0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5"/>
        <v>0.68927851878059454</v>
      </c>
      <c r="AJ412" t="str">
        <f t="shared" si="156"/>
        <v/>
      </c>
      <c r="AS412"/>
      <c r="BH412"/>
    </row>
    <row r="413" spans="1:60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3"/>
        <v>0</v>
      </c>
      <c r="J413" s="1"/>
      <c r="K413" s="55" t="s">
        <v>66</v>
      </c>
      <c r="L413" s="43">
        <v>0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4"/>
        <v>0</v>
      </c>
      <c r="U413" s="101" t="s">
        <v>64</v>
      </c>
      <c r="V413" s="92">
        <v>0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5"/>
        <v>0</v>
      </c>
      <c r="AJ413" t="str">
        <f t="shared" si="156"/>
        <v/>
      </c>
      <c r="AS413"/>
      <c r="BH413"/>
    </row>
    <row r="414" spans="1:60">
      <c r="A414" s="28" t="s">
        <v>25</v>
      </c>
      <c r="B414" s="56">
        <v>0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3"/>
        <v>0</v>
      </c>
      <c r="J414" s="1"/>
      <c r="K414" s="59" t="s">
        <v>25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4"/>
        <v>0</v>
      </c>
      <c r="U414" s="102" t="s">
        <v>68</v>
      </c>
      <c r="V414" s="103">
        <v>0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5"/>
        <v>0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3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4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5"/>
        <v>0</v>
      </c>
      <c r="AJ415" t="str">
        <f t="shared" si="156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3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4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5"/>
        <v>0</v>
      </c>
      <c r="AJ416" t="str">
        <f t="shared" si="156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3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4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5"/>
        <v>0</v>
      </c>
      <c r="AJ417" t="str">
        <f t="shared" si="156"/>
        <v/>
      </c>
      <c r="AS417"/>
      <c r="BH417"/>
    </row>
    <row r="418" spans="1:60" ht="15">
      <c r="A418" s="31" t="s">
        <v>28</v>
      </c>
      <c r="B418" s="75">
        <f>SUM(B397:B413)</f>
        <v>629.72303091356753</v>
      </c>
      <c r="C418" s="75">
        <f t="shared" ref="C418:H418" si="157">SUM(C397:C413)</f>
        <v>1403.5894975451217</v>
      </c>
      <c r="D418" s="75">
        <f t="shared" si="157"/>
        <v>559.4851287802702</v>
      </c>
      <c r="E418" s="75">
        <f t="shared" si="157"/>
        <v>1434.0156219059322</v>
      </c>
      <c r="F418" s="75">
        <f t="shared" si="157"/>
        <v>0</v>
      </c>
      <c r="G418" s="75">
        <f t="shared" si="157"/>
        <v>199.61334606033984</v>
      </c>
      <c r="H418" s="76">
        <f t="shared" si="157"/>
        <v>0</v>
      </c>
      <c r="I418" s="41">
        <f t="shared" si="153"/>
        <v>4226.4266252052312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629.72303091356753</v>
      </c>
      <c r="M418" s="75">
        <f t="shared" ref="M418:R418" si="158">SUM(M397:M413)</f>
        <v>1403.5894975451217</v>
      </c>
      <c r="N418" s="75">
        <f t="shared" si="158"/>
        <v>559.4851287802702</v>
      </c>
      <c r="O418" s="75">
        <f t="shared" si="158"/>
        <v>1434.0156219059322</v>
      </c>
      <c r="P418" s="75">
        <f t="shared" si="158"/>
        <v>176.431794901579</v>
      </c>
      <c r="Q418" s="75">
        <f t="shared" si="158"/>
        <v>199.61334606033984</v>
      </c>
      <c r="R418" s="76">
        <f t="shared" si="158"/>
        <v>0</v>
      </c>
      <c r="S418" s="78">
        <f t="shared" si="154"/>
        <v>4402.8584201068097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428.44503301000611</v>
      </c>
      <c r="W418" s="111">
        <f t="shared" ref="W418:AH418" si="159">SUM(W397:W413)</f>
        <v>151.33209641955392</v>
      </c>
      <c r="X418" s="111">
        <f t="shared" si="159"/>
        <v>199.61334606033984</v>
      </c>
      <c r="Y418" s="111">
        <f t="shared" si="159"/>
        <v>1403.5894975451217</v>
      </c>
      <c r="Z418" s="111">
        <f t="shared" si="159"/>
        <v>268.61030355629401</v>
      </c>
      <c r="AA418" s="111">
        <f t="shared" si="159"/>
        <v>1375.5517809309504</v>
      </c>
      <c r="AB418" s="111">
        <f t="shared" si="159"/>
        <v>176.431794901579</v>
      </c>
      <c r="AC418" s="111">
        <f t="shared" si="159"/>
        <v>399.28456768296559</v>
      </c>
      <c r="AD418" s="112">
        <f t="shared" si="159"/>
        <v>49.945901484007457</v>
      </c>
      <c r="AE418" s="112">
        <f t="shared" si="159"/>
        <v>58.463840974981863</v>
      </c>
      <c r="AF418" s="112">
        <f t="shared" si="159"/>
        <v>0</v>
      </c>
      <c r="AG418" s="112">
        <f t="shared" si="159"/>
        <v>290.87482522397619</v>
      </c>
      <c r="AH418" s="112">
        <f t="shared" si="159"/>
        <v>0</v>
      </c>
      <c r="AI418" s="113">
        <f t="shared" si="155"/>
        <v>4402.8584201068106</v>
      </c>
      <c r="AJ418" t="str">
        <f t="shared" si="156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0.14899656063069325</v>
      </c>
      <c r="C419" s="114">
        <f t="shared" ref="C419:I419" si="160">C418/$I418</f>
        <v>0.33209839469931995</v>
      </c>
      <c r="D419" s="114">
        <f t="shared" si="160"/>
        <v>0.13237781662732692</v>
      </c>
      <c r="E419" s="114">
        <f t="shared" si="160"/>
        <v>0.33929741341157149</v>
      </c>
      <c r="F419" s="114">
        <f t="shared" si="160"/>
        <v>0</v>
      </c>
      <c r="G419" s="114">
        <f t="shared" si="160"/>
        <v>4.7229814631088454E-2</v>
      </c>
      <c r="H419" s="115">
        <f t="shared" si="160"/>
        <v>0</v>
      </c>
      <c r="I419" s="116">
        <f t="shared" si="160"/>
        <v>1</v>
      </c>
      <c r="J419"/>
      <c r="K419" s="81" t="s">
        <v>87</v>
      </c>
      <c r="L419" s="82">
        <f>L418/$S418</f>
        <v>0.14302595514717709</v>
      </c>
      <c r="M419" s="82">
        <f t="shared" ref="M419:S419" si="161">M418/$S418</f>
        <v>0.31879051371156097</v>
      </c>
      <c r="N419" s="82">
        <f t="shared" si="161"/>
        <v>0.12707315916070214</v>
      </c>
      <c r="O419" s="82">
        <f t="shared" si="161"/>
        <v>0.32570105260644383</v>
      </c>
      <c r="P419" s="82">
        <f t="shared" si="161"/>
        <v>4.0072102726687021E-2</v>
      </c>
      <c r="Q419" s="82">
        <f t="shared" si="161"/>
        <v>4.5337216647429096E-2</v>
      </c>
      <c r="R419" s="83">
        <f t="shared" si="161"/>
        <v>0</v>
      </c>
      <c r="S419" s="84">
        <f t="shared" si="161"/>
        <v>1</v>
      </c>
      <c r="U419" s="117" t="s">
        <v>87</v>
      </c>
      <c r="V419" s="118">
        <f>V418/$I418</f>
        <v>0.10137287855771097</v>
      </c>
      <c r="W419" s="118">
        <f t="shared" ref="W419:AC419" si="162">W418/$I418</f>
        <v>3.5806157267004576E-2</v>
      </c>
      <c r="X419" s="118">
        <f t="shared" si="162"/>
        <v>4.7229814631088454E-2</v>
      </c>
      <c r="Y419" s="118">
        <f t="shared" si="162"/>
        <v>0.33209839469931995</v>
      </c>
      <c r="Z419" s="118">
        <f t="shared" si="162"/>
        <v>6.3554943070436146E-2</v>
      </c>
      <c r="AA419" s="118">
        <f t="shared" si="162"/>
        <v>0.32546448877818973</v>
      </c>
      <c r="AB419" s="118">
        <f t="shared" si="162"/>
        <v>4.174490900880401E-2</v>
      </c>
      <c r="AC419" s="118">
        <f t="shared" si="162"/>
        <v>9.447332299625022E-2</v>
      </c>
      <c r="AD419" s="118">
        <f t="shared" ref="AD419:AH419" si="163">AD418/$AI418</f>
        <v>1.1343971737977394E-2</v>
      </c>
      <c r="AE419" s="118">
        <f t="shared" si="163"/>
        <v>1.3278610256462339E-2</v>
      </c>
      <c r="AF419" s="118">
        <f t="shared" si="163"/>
        <v>0</v>
      </c>
      <c r="AG419" s="118">
        <f t="shared" si="163"/>
        <v>6.6064996297773237E-2</v>
      </c>
      <c r="AH419" s="118">
        <f t="shared" si="163"/>
        <v>0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4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5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6">SUM(V424:AC424)</f>
        <v>0</v>
      </c>
      <c r="AJ424" t="str">
        <f t="shared" ref="AJ424:AJ444" si="167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4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5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6"/>
        <v>0</v>
      </c>
      <c r="AJ425" t="str">
        <f t="shared" si="167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4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5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6"/>
        <v>0</v>
      </c>
      <c r="AJ426" t="str">
        <f t="shared" si="167"/>
        <v/>
      </c>
      <c r="AS426"/>
      <c r="BH426"/>
    </row>
    <row r="427" spans="1:60" ht="15">
      <c r="A427" s="26" t="s">
        <v>16</v>
      </c>
      <c r="B427" s="43">
        <v>394.52905273205783</v>
      </c>
      <c r="C427" s="43">
        <v>0</v>
      </c>
      <c r="D427" s="43">
        <v>14.104551084418771</v>
      </c>
      <c r="E427" s="43">
        <v>0</v>
      </c>
      <c r="F427" s="236"/>
      <c r="G427" s="43">
        <v>0</v>
      </c>
      <c r="H427" s="53">
        <v>0</v>
      </c>
      <c r="I427" s="41">
        <f t="shared" si="164"/>
        <v>408.63360381647658</v>
      </c>
      <c r="J427" s="1"/>
      <c r="K427" s="54" t="s">
        <v>16</v>
      </c>
      <c r="L427" s="43">
        <v>394.52905273205783</v>
      </c>
      <c r="M427" s="43">
        <v>0</v>
      </c>
      <c r="N427" s="43">
        <v>14.104551084418771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5"/>
        <v>408.63360381647658</v>
      </c>
      <c r="U427" s="100" t="s">
        <v>16</v>
      </c>
      <c r="V427" s="92">
        <v>266.44957505046244</v>
      </c>
      <c r="W427" s="92">
        <v>0</v>
      </c>
      <c r="X427" s="92">
        <v>0</v>
      </c>
      <c r="Y427" s="92">
        <v>0</v>
      </c>
      <c r="Z427" s="92">
        <v>13.218041393001979</v>
      </c>
      <c r="AA427" s="92">
        <v>0</v>
      </c>
      <c r="AB427" s="92">
        <v>0</v>
      </c>
      <c r="AC427" s="93">
        <v>128.96598737301218</v>
      </c>
      <c r="AD427" s="94">
        <v>128.07947768159542</v>
      </c>
      <c r="AE427" s="94">
        <v>0</v>
      </c>
      <c r="AF427" s="94">
        <v>0</v>
      </c>
      <c r="AG427" s="94">
        <v>0.88650969141679259</v>
      </c>
      <c r="AH427" s="94">
        <v>0</v>
      </c>
      <c r="AI427" s="95">
        <f t="shared" si="166"/>
        <v>408.63360381647658</v>
      </c>
      <c r="AJ427" t="str">
        <f t="shared" si="167"/>
        <v/>
      </c>
      <c r="AS427"/>
      <c r="BH427"/>
    </row>
    <row r="428" spans="1:60" ht="15">
      <c r="A428" s="25" t="s">
        <v>15</v>
      </c>
      <c r="B428" s="46">
        <v>83.619274348801895</v>
      </c>
      <c r="C428" s="46">
        <v>39.235608228291348</v>
      </c>
      <c r="D428" s="46">
        <v>0</v>
      </c>
      <c r="E428" s="46">
        <v>0</v>
      </c>
      <c r="F428" s="236"/>
      <c r="G428" s="46">
        <v>0</v>
      </c>
      <c r="H428" s="47">
        <v>0</v>
      </c>
      <c r="I428" s="48">
        <f t="shared" si="164"/>
        <v>122.85488257709324</v>
      </c>
      <c r="J428" s="1"/>
      <c r="K428" s="49" t="s">
        <v>15</v>
      </c>
      <c r="L428" s="50">
        <v>83.619274348801895</v>
      </c>
      <c r="M428" s="50">
        <v>39.235608228291348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f t="shared" si="165"/>
        <v>122.85488257709324</v>
      </c>
      <c r="U428" s="96" t="s">
        <v>59</v>
      </c>
      <c r="V428" s="97">
        <v>83.04471791080887</v>
      </c>
      <c r="W428" s="97">
        <v>0</v>
      </c>
      <c r="X428" s="97">
        <v>0</v>
      </c>
      <c r="Y428" s="97">
        <v>39.235608228291348</v>
      </c>
      <c r="Z428" s="97">
        <v>0</v>
      </c>
      <c r="AA428" s="97">
        <v>0</v>
      </c>
      <c r="AB428" s="97">
        <v>0</v>
      </c>
      <c r="AC428" s="98">
        <v>0.57455643799304124</v>
      </c>
      <c r="AD428" s="97">
        <v>0.57455643799304124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6"/>
        <v>122.85488257709326</v>
      </c>
      <c r="AJ428" t="str">
        <f t="shared" si="167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9.9414250327098455E-2</v>
      </c>
      <c r="F429" s="236"/>
      <c r="G429" s="43">
        <v>0</v>
      </c>
      <c r="H429" s="53">
        <v>0</v>
      </c>
      <c r="I429" s="41">
        <f t="shared" si="164"/>
        <v>9.9414250327098455E-2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9.9414250327098455E-2</v>
      </c>
      <c r="P429" s="43">
        <v>1150.2343192832343</v>
      </c>
      <c r="Q429" s="43">
        <v>0</v>
      </c>
      <c r="R429" s="44">
        <v>0</v>
      </c>
      <c r="S429" s="45">
        <f t="shared" si="165"/>
        <v>1150.3337335335614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9.9414250327098455E-2</v>
      </c>
      <c r="AB429" s="92">
        <v>1150.2343192832343</v>
      </c>
      <c r="AC429" s="93">
        <v>0</v>
      </c>
      <c r="AD429" s="92">
        <v>0</v>
      </c>
      <c r="AE429" s="92">
        <v>0</v>
      </c>
      <c r="AF429" s="92">
        <v>0</v>
      </c>
      <c r="AG429" s="92">
        <v>0</v>
      </c>
      <c r="AH429" s="92">
        <v>0</v>
      </c>
      <c r="AI429" s="95">
        <f t="shared" si="166"/>
        <v>1150.3337335335614</v>
      </c>
      <c r="AJ429" t="str">
        <f t="shared" si="167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4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93.395956995353842</v>
      </c>
      <c r="Q430" s="50">
        <v>0</v>
      </c>
      <c r="R430" s="51">
        <v>0</v>
      </c>
      <c r="S430" s="52">
        <f t="shared" si="165"/>
        <v>93.395956995353842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93.395956995353842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6"/>
        <v>93.395956995353842</v>
      </c>
      <c r="AJ430" t="str">
        <f t="shared" si="167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4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5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6"/>
        <v>0</v>
      </c>
      <c r="AJ431" t="str">
        <f t="shared" si="167"/>
        <v/>
      </c>
      <c r="AS431"/>
      <c r="BH431"/>
    </row>
    <row r="432" spans="1:60" ht="15">
      <c r="A432" s="25" t="s">
        <v>17</v>
      </c>
      <c r="B432" s="46">
        <v>0</v>
      </c>
      <c r="C432" s="46">
        <v>0</v>
      </c>
      <c r="D432" s="46">
        <v>0</v>
      </c>
      <c r="E432" s="46">
        <v>0</v>
      </c>
      <c r="F432" s="236"/>
      <c r="G432" s="46">
        <v>0</v>
      </c>
      <c r="H432" s="47">
        <v>0</v>
      </c>
      <c r="I432" s="48">
        <f t="shared" si="164"/>
        <v>0</v>
      </c>
      <c r="J432" s="1"/>
      <c r="K432" s="49" t="s">
        <v>17</v>
      </c>
      <c r="L432" s="50">
        <v>0</v>
      </c>
      <c r="M432" s="50">
        <v>0</v>
      </c>
      <c r="N432" s="50">
        <v>0</v>
      </c>
      <c r="O432" s="50">
        <v>0</v>
      </c>
      <c r="P432" s="50">
        <v>12.672106955999993</v>
      </c>
      <c r="Q432" s="50">
        <v>0</v>
      </c>
      <c r="R432" s="51">
        <v>0</v>
      </c>
      <c r="S432" s="52">
        <f t="shared" si="165"/>
        <v>12.672106955999993</v>
      </c>
      <c r="U432" s="96" t="s">
        <v>17</v>
      </c>
      <c r="V432" s="97">
        <v>0</v>
      </c>
      <c r="W432" s="97">
        <v>0</v>
      </c>
      <c r="X432" s="97">
        <v>0</v>
      </c>
      <c r="Y432" s="97">
        <v>0</v>
      </c>
      <c r="Z432" s="97">
        <v>0</v>
      </c>
      <c r="AA432" s="97">
        <v>0</v>
      </c>
      <c r="AB432" s="97">
        <v>12.672106955999993</v>
      </c>
      <c r="AC432" s="98">
        <v>0</v>
      </c>
      <c r="AD432" s="97">
        <v>0</v>
      </c>
      <c r="AE432" s="97">
        <v>0</v>
      </c>
      <c r="AF432" s="97">
        <v>0</v>
      </c>
      <c r="AG432" s="97">
        <v>0</v>
      </c>
      <c r="AH432" s="97">
        <v>0</v>
      </c>
      <c r="AI432" s="99">
        <f t="shared" si="166"/>
        <v>12.672106955999993</v>
      </c>
      <c r="AJ432" t="str">
        <f t="shared" si="167"/>
        <v/>
      </c>
      <c r="AS432"/>
      <c r="BH432"/>
    </row>
    <row r="433" spans="1:60" ht="15">
      <c r="A433" s="26" t="s">
        <v>19</v>
      </c>
      <c r="B433" s="43">
        <v>474.1052849817512</v>
      </c>
      <c r="C433" s="43">
        <v>941.58890619412603</v>
      </c>
      <c r="D433" s="43">
        <v>385.93523333983717</v>
      </c>
      <c r="E433" s="43">
        <v>0</v>
      </c>
      <c r="F433" s="236"/>
      <c r="G433" s="43">
        <v>0</v>
      </c>
      <c r="H433" s="53">
        <v>0</v>
      </c>
      <c r="I433" s="41">
        <f t="shared" si="164"/>
        <v>1801.6294245157144</v>
      </c>
      <c r="J433" s="1"/>
      <c r="K433" s="54" t="s">
        <v>19</v>
      </c>
      <c r="L433" s="43">
        <v>474.1052849817512</v>
      </c>
      <c r="M433" s="43">
        <v>941.58890619412603</v>
      </c>
      <c r="N433" s="43">
        <v>385.93523333983717</v>
      </c>
      <c r="O433" s="43">
        <v>0</v>
      </c>
      <c r="P433" s="43">
        <v>0.40142691389847124</v>
      </c>
      <c r="Q433" s="43">
        <v>0</v>
      </c>
      <c r="R433" s="44">
        <v>0</v>
      </c>
      <c r="S433" s="45">
        <f t="shared" si="165"/>
        <v>1802.0308514296128</v>
      </c>
      <c r="U433" s="100" t="s">
        <v>89</v>
      </c>
      <c r="V433" s="92">
        <v>454.81111270529658</v>
      </c>
      <c r="W433" s="92">
        <v>0</v>
      </c>
      <c r="X433" s="92">
        <v>0</v>
      </c>
      <c r="Y433" s="92">
        <v>941.58890619412603</v>
      </c>
      <c r="Z433" s="92">
        <v>385.93523333983717</v>
      </c>
      <c r="AA433" s="92">
        <v>0</v>
      </c>
      <c r="AB433" s="92">
        <v>0.40142691389847124</v>
      </c>
      <c r="AC433" s="93">
        <v>19.294172276454564</v>
      </c>
      <c r="AD433" s="92">
        <v>19.294172276454564</v>
      </c>
      <c r="AE433" s="92">
        <v>0</v>
      </c>
      <c r="AF433" s="92">
        <v>0</v>
      </c>
      <c r="AG433" s="92">
        <v>0</v>
      </c>
      <c r="AH433" s="92">
        <v>0</v>
      </c>
      <c r="AI433" s="95">
        <f t="shared" si="166"/>
        <v>1802.0308514296128</v>
      </c>
      <c r="AJ433" t="str">
        <f t="shared" si="167"/>
        <v/>
      </c>
      <c r="AS433"/>
      <c r="BH433"/>
    </row>
    <row r="434" spans="1:60" ht="15">
      <c r="A434" s="25" t="s">
        <v>27</v>
      </c>
      <c r="B434" s="46">
        <v>1740.2675189801253</v>
      </c>
      <c r="C434" s="46">
        <v>3.5069517928560238E-3</v>
      </c>
      <c r="D434" s="46">
        <v>49.725291730825724</v>
      </c>
      <c r="E434" s="46">
        <v>3306.0834681676047</v>
      </c>
      <c r="F434" s="236"/>
      <c r="G434" s="46">
        <v>925.55291891754166</v>
      </c>
      <c r="H434" s="47">
        <v>0</v>
      </c>
      <c r="I434" s="48">
        <f t="shared" si="164"/>
        <v>6021.6327047478899</v>
      </c>
      <c r="J434" s="1"/>
      <c r="K434" s="49" t="s">
        <v>27</v>
      </c>
      <c r="L434" s="50">
        <v>1740.2675189801253</v>
      </c>
      <c r="M434" s="50">
        <v>3.5069517928560238E-3</v>
      </c>
      <c r="N434" s="50">
        <v>49.725291730825724</v>
      </c>
      <c r="O434" s="50">
        <v>3306.0834681676047</v>
      </c>
      <c r="P434" s="50">
        <v>6.8907638648584184</v>
      </c>
      <c r="Q434" s="50">
        <v>925.55291891754166</v>
      </c>
      <c r="R434" s="51">
        <v>0</v>
      </c>
      <c r="S434" s="52">
        <f t="shared" si="165"/>
        <v>6028.5234686127487</v>
      </c>
      <c r="U434" s="96" t="s">
        <v>27</v>
      </c>
      <c r="V434" s="97">
        <v>2.3711459272102675</v>
      </c>
      <c r="W434" s="97">
        <v>1652.9822642451895</v>
      </c>
      <c r="X434" s="97">
        <v>925.55291891754166</v>
      </c>
      <c r="Y434" s="97">
        <v>3.5069517928560238E-3</v>
      </c>
      <c r="Z434" s="97">
        <v>26.656805401067118</v>
      </c>
      <c r="AA434" s="97">
        <v>3288.4762126898568</v>
      </c>
      <c r="AB434" s="97">
        <v>6.8907638648584184</v>
      </c>
      <c r="AC434" s="98">
        <v>125.58985061523191</v>
      </c>
      <c r="AD434" s="97">
        <v>84.914108807725611</v>
      </c>
      <c r="AE434" s="97">
        <v>17.607255477747685</v>
      </c>
      <c r="AF434" s="97">
        <v>0</v>
      </c>
      <c r="AG434" s="97">
        <v>23.068486329758613</v>
      </c>
      <c r="AH434" s="97">
        <v>0</v>
      </c>
      <c r="AI434" s="99">
        <f t="shared" si="166"/>
        <v>6028.5234686127487</v>
      </c>
      <c r="AJ434" t="str">
        <f t="shared" si="167"/>
        <v/>
      </c>
      <c r="AS434"/>
      <c r="BH434"/>
    </row>
    <row r="435" spans="1:60" ht="15">
      <c r="A435" s="26" t="s">
        <v>26</v>
      </c>
      <c r="B435" s="43">
        <v>439.12913431561952</v>
      </c>
      <c r="C435" s="43">
        <v>0</v>
      </c>
      <c r="D435" s="43">
        <v>0</v>
      </c>
      <c r="E435" s="43">
        <v>0</v>
      </c>
      <c r="F435" s="236"/>
      <c r="G435" s="43">
        <v>0</v>
      </c>
      <c r="H435" s="53">
        <v>0</v>
      </c>
      <c r="I435" s="41">
        <f t="shared" si="164"/>
        <v>439.12913431561952</v>
      </c>
      <c r="J435" s="1"/>
      <c r="K435" s="54" t="s">
        <v>26</v>
      </c>
      <c r="L435" s="43">
        <v>439.12913431561952</v>
      </c>
      <c r="M435" s="43">
        <v>0</v>
      </c>
      <c r="N435" s="43">
        <v>0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5"/>
        <v>439.12913431561952</v>
      </c>
      <c r="U435" s="100" t="s">
        <v>26</v>
      </c>
      <c r="V435" s="92">
        <v>370.34563725008547</v>
      </c>
      <c r="W435" s="92">
        <v>0</v>
      </c>
      <c r="X435" s="92">
        <v>0</v>
      </c>
      <c r="Y435" s="92">
        <v>0</v>
      </c>
      <c r="Z435" s="92">
        <v>0</v>
      </c>
      <c r="AA435" s="92">
        <v>0</v>
      </c>
      <c r="AB435" s="92">
        <v>0</v>
      </c>
      <c r="AC435" s="93">
        <v>68.783497065534021</v>
      </c>
      <c r="AD435" s="92">
        <v>68.783497065534021</v>
      </c>
      <c r="AE435" s="92">
        <v>0</v>
      </c>
      <c r="AF435" s="92">
        <v>0</v>
      </c>
      <c r="AG435" s="92">
        <v>0</v>
      </c>
      <c r="AH435" s="92">
        <v>0</v>
      </c>
      <c r="AI435" s="95">
        <f t="shared" si="166"/>
        <v>439.12913431561947</v>
      </c>
      <c r="AJ435" t="str">
        <f t="shared" si="167"/>
        <v/>
      </c>
      <c r="AS435"/>
      <c r="BH435"/>
    </row>
    <row r="436" spans="1:60" ht="15">
      <c r="A436" s="25" t="s">
        <v>23</v>
      </c>
      <c r="B436" s="46">
        <v>32.152307425457607</v>
      </c>
      <c r="C436" s="46">
        <v>2.1315873020885876</v>
      </c>
      <c r="D436" s="46">
        <v>24.393164696661035</v>
      </c>
      <c r="E436" s="46">
        <v>0</v>
      </c>
      <c r="F436" s="236"/>
      <c r="G436" s="46">
        <v>0</v>
      </c>
      <c r="H436" s="47">
        <v>0</v>
      </c>
      <c r="I436" s="48">
        <f t="shared" si="164"/>
        <v>58.677059424207229</v>
      </c>
      <c r="J436" s="1"/>
      <c r="K436" s="49" t="s">
        <v>23</v>
      </c>
      <c r="L436" s="50">
        <v>32.152307425457607</v>
      </c>
      <c r="M436" s="50">
        <v>2.1315873020885876</v>
      </c>
      <c r="N436" s="50">
        <v>24.393164696661035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5"/>
        <v>58.677059424207229</v>
      </c>
      <c r="U436" s="96" t="s">
        <v>62</v>
      </c>
      <c r="V436" s="97">
        <v>32.152307425457607</v>
      </c>
      <c r="W436" s="97">
        <v>0</v>
      </c>
      <c r="X436" s="97">
        <v>0</v>
      </c>
      <c r="Y436" s="97">
        <v>2.1315873020885876</v>
      </c>
      <c r="Z436" s="97">
        <v>24.393164696661035</v>
      </c>
      <c r="AA436" s="97">
        <v>0</v>
      </c>
      <c r="AB436" s="97">
        <v>0</v>
      </c>
      <c r="AC436" s="98">
        <v>0</v>
      </c>
      <c r="AD436" s="97">
        <v>0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6"/>
        <v>58.677059424207229</v>
      </c>
      <c r="AJ436" t="str">
        <f t="shared" si="167"/>
        <v/>
      </c>
      <c r="AS436"/>
      <c r="BH436"/>
    </row>
    <row r="437" spans="1:60" ht="15">
      <c r="A437" s="26" t="s">
        <v>24</v>
      </c>
      <c r="B437" s="43">
        <v>239.66292656518706</v>
      </c>
      <c r="C437" s="43">
        <v>0</v>
      </c>
      <c r="D437" s="43">
        <v>1276.0656238557556</v>
      </c>
      <c r="E437" s="43">
        <v>0</v>
      </c>
      <c r="F437" s="236"/>
      <c r="G437" s="43">
        <v>0</v>
      </c>
      <c r="H437" s="53">
        <v>0</v>
      </c>
      <c r="I437" s="41">
        <f t="shared" si="164"/>
        <v>1515.7285504209426</v>
      </c>
      <c r="J437" s="1"/>
      <c r="K437" s="54" t="s">
        <v>24</v>
      </c>
      <c r="L437" s="43">
        <v>239.66292656518706</v>
      </c>
      <c r="M437" s="43">
        <v>0</v>
      </c>
      <c r="N437" s="43">
        <v>1276.0656238557556</v>
      </c>
      <c r="O437" s="43">
        <v>0</v>
      </c>
      <c r="P437" s="43">
        <v>48.029168435520639</v>
      </c>
      <c r="Q437" s="43">
        <v>0</v>
      </c>
      <c r="R437" s="44">
        <v>0</v>
      </c>
      <c r="S437" s="45">
        <f t="shared" si="165"/>
        <v>1563.7577188564633</v>
      </c>
      <c r="U437" s="100" t="s">
        <v>24</v>
      </c>
      <c r="V437" s="92">
        <v>238.93370227736474</v>
      </c>
      <c r="W437" s="92">
        <v>0</v>
      </c>
      <c r="X437" s="92">
        <v>0</v>
      </c>
      <c r="Y437" s="92">
        <v>0</v>
      </c>
      <c r="Z437" s="92">
        <v>1186.5595731550588</v>
      </c>
      <c r="AA437" s="92">
        <v>0</v>
      </c>
      <c r="AB437" s="92">
        <v>48.029168435520639</v>
      </c>
      <c r="AC437" s="93">
        <v>90.235274988518682</v>
      </c>
      <c r="AD437" s="92">
        <v>0.72922428782235205</v>
      </c>
      <c r="AE437" s="92">
        <v>0</v>
      </c>
      <c r="AF437" s="92">
        <v>0</v>
      </c>
      <c r="AG437" s="92">
        <v>89.506050700696335</v>
      </c>
      <c r="AH437" s="92">
        <v>0</v>
      </c>
      <c r="AI437" s="95">
        <f t="shared" si="166"/>
        <v>1563.757718856463</v>
      </c>
      <c r="AJ437" t="str">
        <f t="shared" si="167"/>
        <v/>
      </c>
      <c r="AS437"/>
      <c r="BH437"/>
    </row>
    <row r="438" spans="1:60" ht="15">
      <c r="A438" s="25" t="s">
        <v>22</v>
      </c>
      <c r="B438" s="46">
        <v>71.178992432153365</v>
      </c>
      <c r="C438" s="46">
        <v>0.83189025773322878</v>
      </c>
      <c r="D438" s="46">
        <v>42.603211011099148</v>
      </c>
      <c r="E438" s="46">
        <v>0</v>
      </c>
      <c r="F438" s="236"/>
      <c r="G438" s="46">
        <v>0</v>
      </c>
      <c r="H438" s="47">
        <v>0</v>
      </c>
      <c r="I438" s="48">
        <f t="shared" si="164"/>
        <v>114.61409370098575</v>
      </c>
      <c r="J438" s="1"/>
      <c r="K438" s="49" t="s">
        <v>22</v>
      </c>
      <c r="L438" s="50">
        <v>71.178992432153365</v>
      </c>
      <c r="M438" s="50">
        <v>0.83189025773322878</v>
      </c>
      <c r="N438" s="50">
        <v>42.603211011099148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5"/>
        <v>114.61409370098575</v>
      </c>
      <c r="U438" s="96" t="s">
        <v>63</v>
      </c>
      <c r="V438" s="97">
        <v>71.178992432153365</v>
      </c>
      <c r="W438" s="97">
        <v>0</v>
      </c>
      <c r="X438" s="97">
        <v>0</v>
      </c>
      <c r="Y438" s="97">
        <v>0.83189025773322878</v>
      </c>
      <c r="Z438" s="97">
        <v>42.603211011099148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6"/>
        <v>114.61409370098575</v>
      </c>
      <c r="AJ438" t="str">
        <f t="shared" si="167"/>
        <v/>
      </c>
      <c r="AS438"/>
      <c r="BH438"/>
    </row>
    <row r="439" spans="1:60" ht="15">
      <c r="A439" s="27" t="s">
        <v>66</v>
      </c>
      <c r="B439" s="43">
        <v>1.4220000000000002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4"/>
        <v>1.4220000000000002</v>
      </c>
      <c r="J439" s="1"/>
      <c r="K439" s="55" t="s">
        <v>66</v>
      </c>
      <c r="L439" s="43">
        <v>1.4220000000000002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5"/>
        <v>1.4220000000000002</v>
      </c>
      <c r="U439" s="101" t="s">
        <v>64</v>
      </c>
      <c r="V439" s="92">
        <v>1.4220000000000002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6"/>
        <v>1.4220000000000002</v>
      </c>
      <c r="AJ439" t="str">
        <f t="shared" si="167"/>
        <v/>
      </c>
      <c r="AS439"/>
      <c r="BH439"/>
    </row>
    <row r="440" spans="1:60">
      <c r="A440" s="28" t="s">
        <v>25</v>
      </c>
      <c r="B440" s="56">
        <v>1.4220000000000002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4"/>
        <v>1.4220000000000002</v>
      </c>
      <c r="J440" s="1"/>
      <c r="K440" s="59" t="s">
        <v>25</v>
      </c>
      <c r="L440" s="60">
        <v>1.4220000000000002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5"/>
        <v>1.4220000000000002</v>
      </c>
      <c r="U440" s="102" t="s">
        <v>68</v>
      </c>
      <c r="V440" s="103">
        <v>1.1808000000000001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6"/>
        <v>1.1808000000000001</v>
      </c>
      <c r="AJ440">
        <f>IF(ABS(S440-AI440)&gt;0.2,S440-AI440,"")</f>
        <v>0.24120000000000008</v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4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5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6"/>
        <v>0</v>
      </c>
      <c r="AJ441" t="str">
        <f t="shared" si="167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4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5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6"/>
        <v>0</v>
      </c>
      <c r="AJ442" t="str">
        <f t="shared" si="167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4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5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6"/>
        <v>0</v>
      </c>
      <c r="AJ443" t="str">
        <f t="shared" si="167"/>
        <v/>
      </c>
    </row>
    <row r="444" spans="1:60" ht="15">
      <c r="A444" s="31" t="s">
        <v>28</v>
      </c>
      <c r="B444" s="75">
        <f>SUM(B423:B439)</f>
        <v>3476.0664917811541</v>
      </c>
      <c r="C444" s="75">
        <f t="shared" ref="C444:H444" si="168">SUM(C423:C439)</f>
        <v>983.79149893403201</v>
      </c>
      <c r="D444" s="75">
        <f t="shared" si="168"/>
        <v>1792.8270757185974</v>
      </c>
      <c r="E444" s="75">
        <f t="shared" si="168"/>
        <v>3306.182882417932</v>
      </c>
      <c r="F444" s="75">
        <f t="shared" si="168"/>
        <v>0</v>
      </c>
      <c r="G444" s="75">
        <f t="shared" si="168"/>
        <v>925.55291891754166</v>
      </c>
      <c r="H444" s="76">
        <f t="shared" si="168"/>
        <v>0</v>
      </c>
      <c r="I444" s="41">
        <f t="shared" si="164"/>
        <v>10484.420867769257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3476.0664917811541</v>
      </c>
      <c r="M444" s="75">
        <f t="shared" ref="M444:R444" si="169">SUM(M423:M439)</f>
        <v>983.79149893403201</v>
      </c>
      <c r="N444" s="75">
        <f t="shared" si="169"/>
        <v>1792.8270757185974</v>
      </c>
      <c r="O444" s="75">
        <f t="shared" si="169"/>
        <v>3306.182882417932</v>
      </c>
      <c r="P444" s="75">
        <f t="shared" si="169"/>
        <v>1311.6237424488654</v>
      </c>
      <c r="Q444" s="75">
        <f t="shared" si="169"/>
        <v>925.55291891754166</v>
      </c>
      <c r="R444" s="76">
        <f t="shared" si="169"/>
        <v>0</v>
      </c>
      <c r="S444" s="78">
        <f t="shared" si="165"/>
        <v>11796.044610218121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1520.7091909788394</v>
      </c>
      <c r="W444" s="111">
        <f t="shared" ref="W444:AH444" si="170">SUM(W423:W439)</f>
        <v>1652.9822642451895</v>
      </c>
      <c r="X444" s="111">
        <f t="shared" si="170"/>
        <v>925.55291891754166</v>
      </c>
      <c r="Y444" s="111">
        <f t="shared" si="170"/>
        <v>983.79149893403201</v>
      </c>
      <c r="Z444" s="111">
        <f t="shared" si="170"/>
        <v>1679.3660289967252</v>
      </c>
      <c r="AA444" s="111">
        <f t="shared" si="170"/>
        <v>3288.5756269401841</v>
      </c>
      <c r="AB444" s="111">
        <f t="shared" si="170"/>
        <v>1311.6237424488654</v>
      </c>
      <c r="AC444" s="111">
        <f t="shared" si="170"/>
        <v>433.44333875674431</v>
      </c>
      <c r="AD444" s="112">
        <f t="shared" si="170"/>
        <v>302.37503655712499</v>
      </c>
      <c r="AE444" s="112">
        <f t="shared" si="170"/>
        <v>17.607255477747685</v>
      </c>
      <c r="AF444" s="112">
        <f t="shared" si="170"/>
        <v>0</v>
      </c>
      <c r="AG444" s="112">
        <f t="shared" si="170"/>
        <v>113.46104672187174</v>
      </c>
      <c r="AH444" s="112">
        <f t="shared" si="170"/>
        <v>0</v>
      </c>
      <c r="AI444" s="113">
        <f t="shared" si="166"/>
        <v>11796.044610218119</v>
      </c>
      <c r="AJ444" t="str">
        <f t="shared" si="167"/>
        <v/>
      </c>
    </row>
    <row r="445" spans="1:60" s="4" customFormat="1" ht="15" thickBot="1">
      <c r="A445" s="32" t="s">
        <v>87</v>
      </c>
      <c r="B445" s="114">
        <f>B444/$I444</f>
        <v>0.33154587512478861</v>
      </c>
      <c r="C445" s="114">
        <f t="shared" ref="C445:I445" si="171">C444/$I444</f>
        <v>9.3833651981518634E-2</v>
      </c>
      <c r="D445" s="114">
        <f t="shared" si="171"/>
        <v>0.1709991518205862</v>
      </c>
      <c r="E445" s="114">
        <f t="shared" si="171"/>
        <v>0.31534244228802882</v>
      </c>
      <c r="F445" s="114">
        <f t="shared" si="171"/>
        <v>0</v>
      </c>
      <c r="G445" s="114">
        <f t="shared" si="171"/>
        <v>8.827887878507773E-2</v>
      </c>
      <c r="H445" s="115">
        <f t="shared" si="171"/>
        <v>0</v>
      </c>
      <c r="I445" s="116">
        <f t="shared" si="171"/>
        <v>1</v>
      </c>
      <c r="J445"/>
      <c r="K445" s="81" t="s">
        <v>87</v>
      </c>
      <c r="L445" s="82">
        <f>L444/$S444</f>
        <v>0.29468068379209683</v>
      </c>
      <c r="M445" s="82">
        <f t="shared" ref="M445:S445" si="172">M444/$S444</f>
        <v>8.3400116856275658E-2</v>
      </c>
      <c r="N445" s="82">
        <f t="shared" si="172"/>
        <v>0.15198544384662566</v>
      </c>
      <c r="O445" s="82">
        <f t="shared" si="172"/>
        <v>0.2802789402435803</v>
      </c>
      <c r="P445" s="82">
        <f t="shared" si="172"/>
        <v>0.11119182622560564</v>
      </c>
      <c r="Q445" s="82">
        <f t="shared" si="172"/>
        <v>7.8462989035816069E-2</v>
      </c>
      <c r="R445" s="83">
        <f t="shared" si="172"/>
        <v>0</v>
      </c>
      <c r="S445" s="84">
        <f t="shared" si="172"/>
        <v>1</v>
      </c>
      <c r="U445" s="117" t="s">
        <v>87</v>
      </c>
      <c r="V445" s="118">
        <f>V444/$I444</f>
        <v>0.14504465341082753</v>
      </c>
      <c r="W445" s="118">
        <f t="shared" ref="W445:AC445" si="173">W444/$I444</f>
        <v>0.15766080788751188</v>
      </c>
      <c r="X445" s="118">
        <f t="shared" si="173"/>
        <v>8.827887878507773E-2</v>
      </c>
      <c r="Y445" s="118">
        <f t="shared" si="173"/>
        <v>9.3833651981518634E-2</v>
      </c>
      <c r="Z445" s="118">
        <f t="shared" si="173"/>
        <v>0.16017728114667334</v>
      </c>
      <c r="AA445" s="118">
        <f t="shared" si="173"/>
        <v>0.3136630690827929</v>
      </c>
      <c r="AB445" s="118">
        <f t="shared" si="173"/>
        <v>0.12510216434376467</v>
      </c>
      <c r="AC445" s="118">
        <f t="shared" si="173"/>
        <v>4.1341657705597896E-2</v>
      </c>
      <c r="AD445" s="118">
        <f t="shared" ref="AD445:AH445" si="174">AD444/$AI444</f>
        <v>2.5633595543984113E-2</v>
      </c>
      <c r="AE445" s="118">
        <f t="shared" si="174"/>
        <v>1.4926406316313611E-3</v>
      </c>
      <c r="AF445" s="118">
        <f t="shared" si="174"/>
        <v>0</v>
      </c>
      <c r="AG445" s="118">
        <f t="shared" si="174"/>
        <v>9.6185671105031324E-3</v>
      </c>
      <c r="AH445" s="118">
        <f t="shared" si="174"/>
        <v>0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5.9274242524844842</v>
      </c>
      <c r="G449" s="242"/>
      <c r="H449" s="244"/>
      <c r="I449" s="41">
        <f>SUM(B449:H449)</f>
        <v>5.9274242524844842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5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6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5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6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5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6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5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6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5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6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2157.3394955060548</v>
      </c>
      <c r="G455" s="245"/>
      <c r="H455" s="247"/>
      <c r="I455" s="41">
        <f t="shared" si="175"/>
        <v>2157.3394955060548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6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5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6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5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6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5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6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5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6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6523.1999999999989</v>
      </c>
      <c r="G460" s="245"/>
      <c r="H460" s="247"/>
      <c r="I460" s="48">
        <f t="shared" si="175"/>
        <v>6523.1999999999989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6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5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6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0.31051292250000001</v>
      </c>
      <c r="G462" s="245"/>
      <c r="H462" s="247"/>
      <c r="I462" s="48">
        <f t="shared" si="175"/>
        <v>0.31051292250000001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6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100.55387026156653</v>
      </c>
      <c r="G463" s="245"/>
      <c r="H463" s="247"/>
      <c r="I463" s="41">
        <f t="shared" si="175"/>
        <v>100.55387026156653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6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5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6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5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6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5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6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5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6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5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6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5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6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7">SUM(C449:C465)</f>
        <v>0</v>
      </c>
      <c r="D470" s="75">
        <f t="shared" si="177"/>
        <v>0</v>
      </c>
      <c r="E470" s="75">
        <f t="shared" si="177"/>
        <v>0</v>
      </c>
      <c r="F470" s="75">
        <f t="shared" si="177"/>
        <v>8787.3313029426063</v>
      </c>
      <c r="G470" s="75">
        <f t="shared" si="177"/>
        <v>0</v>
      </c>
      <c r="H470" s="76">
        <f t="shared" si="177"/>
        <v>0</v>
      </c>
      <c r="I470" s="41">
        <f t="shared" si="175"/>
        <v>8787.3313029426063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8">SUM(M449:M465)</f>
        <v>0</v>
      </c>
      <c r="N470" s="75">
        <f t="shared" si="178"/>
        <v>0</v>
      </c>
      <c r="O470" s="75">
        <f t="shared" si="178"/>
        <v>0</v>
      </c>
      <c r="P470" s="75">
        <f t="shared" si="178"/>
        <v>0</v>
      </c>
      <c r="Q470" s="75">
        <f t="shared" si="178"/>
        <v>0</v>
      </c>
      <c r="R470" s="76">
        <f t="shared" si="178"/>
        <v>0</v>
      </c>
      <c r="S470" s="78">
        <f t="shared" si="176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9">C470/$I470</f>
        <v>0</v>
      </c>
      <c r="D471" s="114">
        <f t="shared" si="179"/>
        <v>0</v>
      </c>
      <c r="E471" s="114">
        <f t="shared" si="179"/>
        <v>0</v>
      </c>
      <c r="F471" s="114">
        <f t="shared" si="179"/>
        <v>1</v>
      </c>
      <c r="G471" s="114">
        <f t="shared" si="179"/>
        <v>0</v>
      </c>
      <c r="H471" s="115">
        <f t="shared" si="179"/>
        <v>0</v>
      </c>
      <c r="I471" s="116">
        <f t="shared" si="179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80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1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80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1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80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1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80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1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80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1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218759.39842055575</v>
      </c>
      <c r="G481" s="245"/>
      <c r="H481" s="247"/>
      <c r="I481" s="41">
        <f t="shared" si="180"/>
        <v>218759.39842055575</v>
      </c>
      <c r="J481" s="1"/>
      <c r="K481" s="54" t="s">
        <v>60</v>
      </c>
      <c r="L481" s="245"/>
      <c r="M481" s="246"/>
      <c r="N481" s="246"/>
      <c r="O481" s="247"/>
      <c r="P481" s="43">
        <v>45875.297980424315</v>
      </c>
      <c r="Q481" s="245"/>
      <c r="R481" s="252"/>
      <c r="S481" s="45">
        <f t="shared" si="181"/>
        <v>45875.297980424315</v>
      </c>
    </row>
    <row r="482" spans="1:20" ht="15">
      <c r="A482" s="25" t="s">
        <v>12</v>
      </c>
      <c r="B482" s="245"/>
      <c r="C482" s="246"/>
      <c r="D482" s="246"/>
      <c r="E482" s="247"/>
      <c r="F482" s="46">
        <v>78890.927554509632</v>
      </c>
      <c r="G482" s="245"/>
      <c r="H482" s="247"/>
      <c r="I482" s="48">
        <f t="shared" si="180"/>
        <v>78890.927554509632</v>
      </c>
      <c r="J482" s="1"/>
      <c r="K482" s="49" t="s">
        <v>12</v>
      </c>
      <c r="L482" s="245"/>
      <c r="M482" s="246"/>
      <c r="N482" s="246"/>
      <c r="O482" s="247"/>
      <c r="P482" s="50">
        <v>26904.927900280196</v>
      </c>
      <c r="Q482" s="245"/>
      <c r="R482" s="252"/>
      <c r="S482" s="52">
        <f t="shared" si="181"/>
        <v>26904.927900280196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80"/>
        <v>0</v>
      </c>
      <c r="J483" s="1"/>
      <c r="K483" s="54" t="s">
        <v>61</v>
      </c>
      <c r="L483" s="245"/>
      <c r="M483" s="246"/>
      <c r="N483" s="246"/>
      <c r="O483" s="247"/>
      <c r="P483" s="43">
        <v>-3.8366532173483847E-13</v>
      </c>
      <c r="Q483" s="245"/>
      <c r="R483" s="252"/>
      <c r="S483" s="45">
        <f t="shared" si="181"/>
        <v>-3.8366532173483847E-13</v>
      </c>
    </row>
    <row r="484" spans="1:20" ht="15">
      <c r="A484" s="25" t="s">
        <v>17</v>
      </c>
      <c r="B484" s="245"/>
      <c r="C484" s="246"/>
      <c r="D484" s="246"/>
      <c r="E484" s="247"/>
      <c r="F484" s="46">
        <v>999.47920154948838</v>
      </c>
      <c r="G484" s="245"/>
      <c r="H484" s="247"/>
      <c r="I484" s="48">
        <f t="shared" si="180"/>
        <v>999.47920154948838</v>
      </c>
      <c r="J484" s="1"/>
      <c r="K484" s="49" t="s">
        <v>17</v>
      </c>
      <c r="L484" s="245"/>
      <c r="M484" s="246"/>
      <c r="N484" s="246"/>
      <c r="O484" s="247"/>
      <c r="P484" s="50">
        <v>854.44104697318505</v>
      </c>
      <c r="Q484" s="245"/>
      <c r="R484" s="252"/>
      <c r="S484" s="52">
        <f t="shared" si="181"/>
        <v>854.44104697318505</v>
      </c>
    </row>
    <row r="485" spans="1:20" ht="15">
      <c r="A485" s="26" t="s">
        <v>19</v>
      </c>
      <c r="B485" s="245"/>
      <c r="C485" s="246"/>
      <c r="D485" s="246"/>
      <c r="E485" s="247"/>
      <c r="F485" s="43">
        <v>136.52065995819822</v>
      </c>
      <c r="G485" s="245"/>
      <c r="H485" s="247"/>
      <c r="I485" s="41">
        <f t="shared" si="180"/>
        <v>136.52065995819822</v>
      </c>
      <c r="J485" s="1"/>
      <c r="K485" s="54" t="s">
        <v>19</v>
      </c>
      <c r="L485" s="245"/>
      <c r="M485" s="246"/>
      <c r="N485" s="246"/>
      <c r="O485" s="247"/>
      <c r="P485" s="43">
        <v>29.367207253727457</v>
      </c>
      <c r="Q485" s="245"/>
      <c r="R485" s="252"/>
      <c r="S485" s="45">
        <f t="shared" si="181"/>
        <v>29.367207253727457</v>
      </c>
    </row>
    <row r="486" spans="1:20" ht="15">
      <c r="A486" s="25" t="s">
        <v>27</v>
      </c>
      <c r="B486" s="245"/>
      <c r="C486" s="246"/>
      <c r="D486" s="246"/>
      <c r="E486" s="247"/>
      <c r="F486" s="46">
        <v>5340.3846786231297</v>
      </c>
      <c r="G486" s="245"/>
      <c r="H486" s="247"/>
      <c r="I486" s="48">
        <f t="shared" si="180"/>
        <v>5340.3846786231297</v>
      </c>
      <c r="J486" s="1"/>
      <c r="K486" s="49" t="s">
        <v>27</v>
      </c>
      <c r="L486" s="245"/>
      <c r="M486" s="246"/>
      <c r="N486" s="246"/>
      <c r="O486" s="247"/>
      <c r="P486" s="50">
        <v>1.1815513845103709E-11</v>
      </c>
      <c r="Q486" s="245"/>
      <c r="R486" s="252"/>
      <c r="S486" s="52">
        <f t="shared" si="181"/>
        <v>1.1815513845103709E-11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80"/>
        <v>0</v>
      </c>
      <c r="J487" s="1"/>
      <c r="K487" s="54" t="s">
        <v>26</v>
      </c>
      <c r="L487" s="245"/>
      <c r="M487" s="246"/>
      <c r="N487" s="246"/>
      <c r="O487" s="247"/>
      <c r="P487" s="43">
        <v>2.6574298317427747E-12</v>
      </c>
      <c r="Q487" s="245"/>
      <c r="R487" s="252"/>
      <c r="S487" s="45">
        <f t="shared" si="181"/>
        <v>2.6574298317427747E-12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80"/>
        <v>0</v>
      </c>
      <c r="J488" s="1"/>
      <c r="K488" s="49" t="s">
        <v>23</v>
      </c>
      <c r="L488" s="245"/>
      <c r="M488" s="246"/>
      <c r="N488" s="246"/>
      <c r="O488" s="247"/>
      <c r="P488" s="50">
        <v>2.1624646517892643E-12</v>
      </c>
      <c r="Q488" s="245"/>
      <c r="R488" s="252"/>
      <c r="S488" s="52">
        <f t="shared" si="181"/>
        <v>2.1624646517892643E-12</v>
      </c>
    </row>
    <row r="489" spans="1:20" ht="15">
      <c r="A489" s="26" t="s">
        <v>24</v>
      </c>
      <c r="B489" s="245"/>
      <c r="C489" s="246"/>
      <c r="D489" s="246"/>
      <c r="E489" s="247"/>
      <c r="F489" s="43">
        <v>16446.040031458077</v>
      </c>
      <c r="G489" s="245"/>
      <c r="H489" s="247"/>
      <c r="I489" s="41">
        <f t="shared" si="180"/>
        <v>16446.040031458077</v>
      </c>
      <c r="J489" s="1"/>
      <c r="K489" s="54" t="s">
        <v>24</v>
      </c>
      <c r="L489" s="245"/>
      <c r="M489" s="246"/>
      <c r="N489" s="246"/>
      <c r="O489" s="247"/>
      <c r="P489" s="43">
        <v>6368.8969162862813</v>
      </c>
      <c r="Q489" s="245"/>
      <c r="R489" s="252"/>
      <c r="S489" s="45">
        <f t="shared" si="181"/>
        <v>6368.8969162862813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80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1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80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1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80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1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80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1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80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1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80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1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2">SUM(C475:C491)</f>
        <v>0</v>
      </c>
      <c r="D496" s="75">
        <f t="shared" si="182"/>
        <v>0</v>
      </c>
      <c r="E496" s="75">
        <f t="shared" si="182"/>
        <v>0</v>
      </c>
      <c r="F496" s="75">
        <f t="shared" si="182"/>
        <v>320572.75054665422</v>
      </c>
      <c r="G496" s="75">
        <f t="shared" si="182"/>
        <v>0</v>
      </c>
      <c r="H496" s="76">
        <f t="shared" si="182"/>
        <v>0</v>
      </c>
      <c r="I496" s="41">
        <f t="shared" si="180"/>
        <v>320572.75054665422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3">SUM(M475:M491)</f>
        <v>0</v>
      </c>
      <c r="N496" s="75">
        <f t="shared" si="183"/>
        <v>0</v>
      </c>
      <c r="O496" s="75">
        <f t="shared" si="183"/>
        <v>0</v>
      </c>
      <c r="P496" s="75">
        <f t="shared" si="183"/>
        <v>80032.931051217718</v>
      </c>
      <c r="Q496" s="75">
        <f t="shared" si="183"/>
        <v>0</v>
      </c>
      <c r="R496" s="76">
        <f t="shared" si="183"/>
        <v>0</v>
      </c>
      <c r="S496" s="78">
        <f t="shared" si="181"/>
        <v>80032.931051217718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4">C496/$I496</f>
        <v>0</v>
      </c>
      <c r="D497" s="114">
        <f t="shared" si="184"/>
        <v>0</v>
      </c>
      <c r="E497" s="114">
        <f t="shared" si="184"/>
        <v>0</v>
      </c>
      <c r="F497" s="114">
        <f t="shared" si="184"/>
        <v>1</v>
      </c>
      <c r="G497" s="114">
        <f t="shared" si="184"/>
        <v>0</v>
      </c>
      <c r="H497" s="115">
        <f t="shared" si="184"/>
        <v>0</v>
      </c>
      <c r="I497" s="116">
        <f t="shared" si="184"/>
        <v>1</v>
      </c>
      <c r="J497" s="4"/>
      <c r="K497" s="81" t="s">
        <v>87</v>
      </c>
      <c r="L497" s="82">
        <f>L496/$S496</f>
        <v>0</v>
      </c>
      <c r="M497" s="82">
        <f t="shared" ref="M497:S497" si="185">M496/$S496</f>
        <v>0</v>
      </c>
      <c r="N497" s="82">
        <f t="shared" si="185"/>
        <v>0</v>
      </c>
      <c r="O497" s="82">
        <f t="shared" si="185"/>
        <v>0</v>
      </c>
      <c r="P497" s="82">
        <f t="shared" si="185"/>
        <v>1</v>
      </c>
      <c r="Q497" s="82">
        <f t="shared" si="185"/>
        <v>0</v>
      </c>
      <c r="R497" s="83">
        <f t="shared" si="185"/>
        <v>0</v>
      </c>
      <c r="S497" s="84">
        <f t="shared" si="185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6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7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6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7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6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7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6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7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6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7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6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7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6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7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6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7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6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7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8389.9680552765749</v>
      </c>
      <c r="G511" s="245"/>
      <c r="H511" s="247"/>
      <c r="I511" s="41">
        <f t="shared" si="186"/>
        <v>8389.9680552765749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7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607.58640000000003</v>
      </c>
      <c r="G512" s="245"/>
      <c r="H512" s="247"/>
      <c r="I512" s="48">
        <f t="shared" si="186"/>
        <v>607.58640000000003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7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6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7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6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7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6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7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6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7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6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7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6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7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6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7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6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7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6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7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8">SUM(C501:C517)</f>
        <v>0</v>
      </c>
      <c r="D522" s="75">
        <f t="shared" si="188"/>
        <v>0</v>
      </c>
      <c r="E522" s="75">
        <f t="shared" si="188"/>
        <v>0</v>
      </c>
      <c r="F522" s="75">
        <f t="shared" si="188"/>
        <v>8997.554455276575</v>
      </c>
      <c r="G522" s="75">
        <f t="shared" si="188"/>
        <v>0</v>
      </c>
      <c r="H522" s="76">
        <f t="shared" si="188"/>
        <v>0</v>
      </c>
      <c r="I522" s="41">
        <f t="shared" si="186"/>
        <v>8997.554455276575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9">SUM(M501:M517)</f>
        <v>0</v>
      </c>
      <c r="N522" s="75">
        <f t="shared" si="189"/>
        <v>0</v>
      </c>
      <c r="O522" s="75">
        <f t="shared" si="189"/>
        <v>0</v>
      </c>
      <c r="P522" s="75">
        <f t="shared" si="189"/>
        <v>0</v>
      </c>
      <c r="Q522" s="75">
        <f t="shared" si="189"/>
        <v>0</v>
      </c>
      <c r="R522" s="76">
        <f t="shared" si="189"/>
        <v>0</v>
      </c>
      <c r="S522" s="78">
        <f t="shared" si="187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90">C522/$I522</f>
        <v>0</v>
      </c>
      <c r="D523" s="114">
        <f t="shared" si="190"/>
        <v>0</v>
      </c>
      <c r="E523" s="114">
        <f t="shared" si="190"/>
        <v>0</v>
      </c>
      <c r="F523" s="114">
        <f t="shared" si="190"/>
        <v>1</v>
      </c>
      <c r="G523" s="114">
        <f t="shared" si="190"/>
        <v>0</v>
      </c>
      <c r="H523" s="115">
        <f t="shared" si="190"/>
        <v>0</v>
      </c>
      <c r="I523" s="116">
        <f t="shared" si="190"/>
        <v>1</v>
      </c>
      <c r="J523" s="4"/>
      <c r="K523" s="81" t="s">
        <v>87</v>
      </c>
      <c r="L523" s="82">
        <f>L522/$I522</f>
        <v>0</v>
      </c>
      <c r="M523" s="82">
        <f t="shared" ref="M523:S523" si="191">M522/$I522</f>
        <v>0</v>
      </c>
      <c r="N523" s="82">
        <f t="shared" si="191"/>
        <v>0</v>
      </c>
      <c r="O523" s="82">
        <f t="shared" si="191"/>
        <v>0</v>
      </c>
      <c r="P523" s="82">
        <f t="shared" si="191"/>
        <v>0</v>
      </c>
      <c r="Q523" s="82">
        <f t="shared" si="191"/>
        <v>0</v>
      </c>
      <c r="R523" s="83">
        <f t="shared" si="191"/>
        <v>0</v>
      </c>
      <c r="S523" s="84">
        <f t="shared" si="191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2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3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2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3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2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3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2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3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2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3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1013.5481768848852</v>
      </c>
      <c r="G533" s="245"/>
      <c r="H533" s="247"/>
      <c r="I533" s="41">
        <f t="shared" si="192"/>
        <v>1013.5481768848852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3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111.13101813902915</v>
      </c>
      <c r="G534" s="245"/>
      <c r="H534" s="247"/>
      <c r="I534" s="48">
        <f t="shared" si="192"/>
        <v>111.13101813902915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3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2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3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2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3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2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3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2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3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2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3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2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3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2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3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2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3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2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3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2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3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2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3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2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3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2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3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4">SUM(C527:C543)</f>
        <v>0</v>
      </c>
      <c r="D548" s="75">
        <f t="shared" si="194"/>
        <v>0</v>
      </c>
      <c r="E548" s="75">
        <f t="shared" si="194"/>
        <v>0</v>
      </c>
      <c r="F548" s="75">
        <f t="shared" si="194"/>
        <v>1124.6791950239144</v>
      </c>
      <c r="G548" s="75">
        <f t="shared" si="194"/>
        <v>0</v>
      </c>
      <c r="H548" s="76">
        <f t="shared" si="194"/>
        <v>0</v>
      </c>
      <c r="I548" s="41">
        <f t="shared" si="192"/>
        <v>1124.6791950239144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5">SUM(M527:M543)</f>
        <v>0</v>
      </c>
      <c r="N548" s="75">
        <f t="shared" si="195"/>
        <v>0</v>
      </c>
      <c r="O548" s="75">
        <f t="shared" si="195"/>
        <v>0</v>
      </c>
      <c r="P548" s="75">
        <f t="shared" si="195"/>
        <v>0</v>
      </c>
      <c r="Q548" s="75">
        <f t="shared" si="195"/>
        <v>0</v>
      </c>
      <c r="R548" s="76">
        <f t="shared" si="195"/>
        <v>0</v>
      </c>
      <c r="S548" s="78">
        <f t="shared" si="193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6">C548/$I548</f>
        <v>0</v>
      </c>
      <c r="D549" s="114">
        <f t="shared" si="196"/>
        <v>0</v>
      </c>
      <c r="E549" s="114">
        <f t="shared" si="196"/>
        <v>0</v>
      </c>
      <c r="F549" s="114">
        <f t="shared" si="196"/>
        <v>1</v>
      </c>
      <c r="G549" s="114">
        <f t="shared" si="196"/>
        <v>0</v>
      </c>
      <c r="H549" s="115">
        <f t="shared" si="196"/>
        <v>0</v>
      </c>
      <c r="I549" s="116">
        <f t="shared" si="196"/>
        <v>1</v>
      </c>
      <c r="J549" s="4"/>
      <c r="K549" s="81" t="s">
        <v>87</v>
      </c>
      <c r="L549" s="82">
        <f>L548/$I548</f>
        <v>0</v>
      </c>
      <c r="M549" s="82">
        <f t="shared" ref="M549:S549" si="197">M548/$I548</f>
        <v>0</v>
      </c>
      <c r="N549" s="82">
        <f t="shared" si="197"/>
        <v>0</v>
      </c>
      <c r="O549" s="82">
        <f t="shared" si="197"/>
        <v>0</v>
      </c>
      <c r="P549" s="82">
        <f t="shared" si="197"/>
        <v>0</v>
      </c>
      <c r="Q549" s="82">
        <f t="shared" si="197"/>
        <v>0</v>
      </c>
      <c r="R549" s="83">
        <f t="shared" si="197"/>
        <v>0</v>
      </c>
      <c r="S549" s="84">
        <f t="shared" si="197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8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9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8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9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8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9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8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9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8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9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8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9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129.58114680000006</v>
      </c>
      <c r="G560" s="245"/>
      <c r="H560" s="247"/>
      <c r="I560" s="48">
        <f t="shared" si="198"/>
        <v>129.58114680000006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9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31404.612352299991</v>
      </c>
      <c r="G561" s="245"/>
      <c r="H561" s="247"/>
      <c r="I561" s="41">
        <f t="shared" si="198"/>
        <v>31404.612352299991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9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8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9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8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9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8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9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8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9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8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9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8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9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8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9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8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9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8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9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8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9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8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9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8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9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200">SUM(C553:C569)</f>
        <v>0</v>
      </c>
      <c r="D574" s="75">
        <f t="shared" si="200"/>
        <v>0</v>
      </c>
      <c r="E574" s="75">
        <f t="shared" si="200"/>
        <v>0</v>
      </c>
      <c r="F574" s="75">
        <f t="shared" si="200"/>
        <v>31534.193499099991</v>
      </c>
      <c r="G574" s="75">
        <f t="shared" si="200"/>
        <v>0</v>
      </c>
      <c r="H574" s="76">
        <f t="shared" si="200"/>
        <v>0</v>
      </c>
      <c r="I574" s="41">
        <f t="shared" si="198"/>
        <v>31534.193499099991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1">SUM(M553:M569)</f>
        <v>0</v>
      </c>
      <c r="N574" s="75">
        <f t="shared" si="201"/>
        <v>0</v>
      </c>
      <c r="O574" s="75">
        <f t="shared" si="201"/>
        <v>0</v>
      </c>
      <c r="P574" s="75">
        <f t="shared" si="201"/>
        <v>0</v>
      </c>
      <c r="Q574" s="75">
        <f t="shared" si="201"/>
        <v>0</v>
      </c>
      <c r="R574" s="76">
        <f t="shared" si="201"/>
        <v>0</v>
      </c>
      <c r="S574" s="78">
        <f t="shared" si="199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2">C574/$I574</f>
        <v>0</v>
      </c>
      <c r="D575" s="114">
        <f t="shared" si="202"/>
        <v>0</v>
      </c>
      <c r="E575" s="114">
        <f t="shared" si="202"/>
        <v>0</v>
      </c>
      <c r="F575" s="114">
        <f t="shared" si="202"/>
        <v>1</v>
      </c>
      <c r="G575" s="114">
        <f t="shared" si="202"/>
        <v>0</v>
      </c>
      <c r="H575" s="115">
        <f t="shared" si="202"/>
        <v>0</v>
      </c>
      <c r="I575" s="116">
        <f t="shared" si="202"/>
        <v>1</v>
      </c>
      <c r="J575" s="4"/>
      <c r="K575" s="81" t="s">
        <v>87</v>
      </c>
      <c r="L575" s="82">
        <f>L574/$I574</f>
        <v>0</v>
      </c>
      <c r="M575" s="82">
        <f t="shared" ref="M575:S575" si="203">M574/$I574</f>
        <v>0</v>
      </c>
      <c r="N575" s="82">
        <f t="shared" si="203"/>
        <v>0</v>
      </c>
      <c r="O575" s="82">
        <f t="shared" si="203"/>
        <v>0</v>
      </c>
      <c r="P575" s="82">
        <f t="shared" si="203"/>
        <v>0</v>
      </c>
      <c r="Q575" s="82">
        <f t="shared" si="203"/>
        <v>0</v>
      </c>
      <c r="R575" s="83">
        <f t="shared" si="203"/>
        <v>0</v>
      </c>
      <c r="S575" s="84">
        <f t="shared" si="203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10.144342944510305</v>
      </c>
      <c r="C579" s="39">
        <v>0</v>
      </c>
      <c r="D579" s="39">
        <v>1.934179047854981</v>
      </c>
      <c r="E579" s="39">
        <v>0</v>
      </c>
      <c r="F579" s="235"/>
      <c r="G579" s="39">
        <v>0</v>
      </c>
      <c r="H579" s="40">
        <v>0</v>
      </c>
      <c r="I579" s="41">
        <f>SUM(B579:H579)</f>
        <v>12.078521992365285</v>
      </c>
      <c r="J579" s="1"/>
      <c r="K579" s="88" t="s">
        <v>7</v>
      </c>
      <c r="L579" s="39">
        <v>10.144342944510305</v>
      </c>
      <c r="M579" s="39">
        <v>0</v>
      </c>
      <c r="N579" s="39">
        <v>1.934179047854981</v>
      </c>
      <c r="O579" s="39">
        <v>0</v>
      </c>
      <c r="P579" s="39">
        <v>5.9274242524844842</v>
      </c>
      <c r="Q579" s="39">
        <v>0</v>
      </c>
      <c r="R579" s="89">
        <v>0</v>
      </c>
      <c r="S579" s="90">
        <f>SUM(L579:R579)</f>
        <v>18.00594624484977</v>
      </c>
    </row>
    <row r="580" spans="1:19" ht="15">
      <c r="A580" s="25" t="s">
        <v>8</v>
      </c>
      <c r="B580" s="46">
        <v>161.11825355779209</v>
      </c>
      <c r="C580" s="46">
        <v>0</v>
      </c>
      <c r="D580" s="46">
        <v>39.216561232162249</v>
      </c>
      <c r="E580" s="46">
        <v>0</v>
      </c>
      <c r="F580" s="236"/>
      <c r="G580" s="46">
        <v>0</v>
      </c>
      <c r="H580" s="47">
        <v>0</v>
      </c>
      <c r="I580" s="48">
        <f t="shared" ref="I580:I600" si="204">SUM(B580:H580)</f>
        <v>200.33481478995435</v>
      </c>
      <c r="J580" s="1"/>
      <c r="K580" s="49" t="s">
        <v>8</v>
      </c>
      <c r="L580" s="50">
        <v>161.11825355779209</v>
      </c>
      <c r="M580" s="50">
        <v>0</v>
      </c>
      <c r="N580" s="50">
        <v>39.216561232162249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5">SUM(L580:R580)</f>
        <v>200.33481478995435</v>
      </c>
    </row>
    <row r="581" spans="1:19" ht="15">
      <c r="A581" s="26" t="s">
        <v>10</v>
      </c>
      <c r="B581" s="43">
        <v>38.405979936640271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4"/>
        <v>38.405979936640271</v>
      </c>
      <c r="J581" s="1"/>
      <c r="K581" s="54" t="s">
        <v>10</v>
      </c>
      <c r="L581" s="43">
        <v>38.405979936640271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5"/>
        <v>38.405979936640271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4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5"/>
        <v>0</v>
      </c>
    </row>
    <row r="583" spans="1:19" ht="15">
      <c r="A583" s="26" t="s">
        <v>16</v>
      </c>
      <c r="B583" s="43">
        <v>1453.1966483251342</v>
      </c>
      <c r="C583" s="43">
        <v>176.01815194727362</v>
      </c>
      <c r="D583" s="43">
        <v>37.953371930421071</v>
      </c>
      <c r="E583" s="43">
        <v>84.64679612677952</v>
      </c>
      <c r="F583" s="236"/>
      <c r="G583" s="43">
        <v>0</v>
      </c>
      <c r="H583" s="53">
        <v>0</v>
      </c>
      <c r="I583" s="41">
        <f t="shared" si="204"/>
        <v>1751.8149683296085</v>
      </c>
      <c r="J583" s="1"/>
      <c r="K583" s="54" t="s">
        <v>16</v>
      </c>
      <c r="L583" s="43">
        <v>1453.1966483251342</v>
      </c>
      <c r="M583" s="43">
        <v>176.01815194727362</v>
      </c>
      <c r="N583" s="43">
        <v>37.953371930421071</v>
      </c>
      <c r="O583" s="43">
        <v>84.64679612677952</v>
      </c>
      <c r="P583" s="43">
        <v>0</v>
      </c>
      <c r="Q583" s="43">
        <v>0</v>
      </c>
      <c r="R583" s="44">
        <v>0</v>
      </c>
      <c r="S583" s="45">
        <f t="shared" si="205"/>
        <v>1751.8149683296085</v>
      </c>
    </row>
    <row r="584" spans="1:19" ht="15">
      <c r="A584" s="25" t="s">
        <v>15</v>
      </c>
      <c r="B584" s="46">
        <v>16958.626140281383</v>
      </c>
      <c r="C584" s="46">
        <v>257.36148023391695</v>
      </c>
      <c r="D584" s="46">
        <v>304.30358306116773</v>
      </c>
      <c r="E584" s="46">
        <v>0</v>
      </c>
      <c r="F584" s="236"/>
      <c r="G584" s="46">
        <v>0</v>
      </c>
      <c r="H584" s="47">
        <v>0</v>
      </c>
      <c r="I584" s="48">
        <f t="shared" si="204"/>
        <v>17520.291203576468</v>
      </c>
      <c r="J584" s="1"/>
      <c r="K584" s="49" t="s">
        <v>15</v>
      </c>
      <c r="L584" s="50">
        <v>16958.626140281383</v>
      </c>
      <c r="M584" s="50">
        <v>257.36148023391695</v>
      </c>
      <c r="N584" s="50">
        <v>304.30358306116773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5"/>
        <v>17520.291203576468</v>
      </c>
    </row>
    <row r="585" spans="1:19" ht="15">
      <c r="A585" s="26" t="s">
        <v>60</v>
      </c>
      <c r="B585" s="43">
        <v>0</v>
      </c>
      <c r="C585" s="43">
        <v>0</v>
      </c>
      <c r="D585" s="43">
        <v>2.3030229434492901</v>
      </c>
      <c r="E585" s="43">
        <v>1074.3248628071967</v>
      </c>
      <c r="F585" s="236"/>
      <c r="G585" s="43">
        <v>0</v>
      </c>
      <c r="H585" s="53">
        <v>0</v>
      </c>
      <c r="I585" s="41">
        <f t="shared" si="204"/>
        <v>1076.6278857506461</v>
      </c>
      <c r="J585" s="1"/>
      <c r="K585" s="54" t="s">
        <v>60</v>
      </c>
      <c r="L585" s="43">
        <v>0</v>
      </c>
      <c r="M585" s="43">
        <v>0</v>
      </c>
      <c r="N585" s="43">
        <v>2.3030229434492901</v>
      </c>
      <c r="O585" s="43">
        <v>1074.3248628071967</v>
      </c>
      <c r="P585" s="43">
        <v>75863.087980618948</v>
      </c>
      <c r="Q585" s="43">
        <v>0</v>
      </c>
      <c r="R585" s="44">
        <v>0</v>
      </c>
      <c r="S585" s="45">
        <f t="shared" si="205"/>
        <v>76939.715866369588</v>
      </c>
    </row>
    <row r="586" spans="1:19" ht="15">
      <c r="A586" s="25" t="s">
        <v>12</v>
      </c>
      <c r="B586" s="46">
        <v>0</v>
      </c>
      <c r="C586" s="46">
        <v>0</v>
      </c>
      <c r="D586" s="46">
        <v>0.39443334630620769</v>
      </c>
      <c r="E586" s="46">
        <v>11.532248527417266</v>
      </c>
      <c r="F586" s="236"/>
      <c r="G586" s="46">
        <v>0</v>
      </c>
      <c r="H586" s="47">
        <v>0</v>
      </c>
      <c r="I586" s="48">
        <f t="shared" si="204"/>
        <v>11.926681873723474</v>
      </c>
      <c r="J586" s="1"/>
      <c r="K586" s="49" t="s">
        <v>12</v>
      </c>
      <c r="L586" s="50">
        <v>0</v>
      </c>
      <c r="M586" s="50">
        <v>0</v>
      </c>
      <c r="N586" s="50">
        <v>0.39443334630620769</v>
      </c>
      <c r="O586" s="50">
        <v>11.532248527417266</v>
      </c>
      <c r="P586" s="50">
        <v>5326.2198178433327</v>
      </c>
      <c r="Q586" s="50">
        <v>0</v>
      </c>
      <c r="R586" s="51">
        <v>0</v>
      </c>
      <c r="S586" s="52">
        <f t="shared" si="205"/>
        <v>5338.146499717056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4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31404.612352299991</v>
      </c>
      <c r="Q587" s="43">
        <v>0</v>
      </c>
      <c r="R587" s="44">
        <v>0</v>
      </c>
      <c r="S587" s="45">
        <f t="shared" si="205"/>
        <v>31404.612352299991</v>
      </c>
    </row>
    <row r="588" spans="1:19" ht="15">
      <c r="A588" s="25" t="s">
        <v>17</v>
      </c>
      <c r="B588" s="46">
        <v>1693.2388378120484</v>
      </c>
      <c r="C588" s="46">
        <v>9.1744670275649707</v>
      </c>
      <c r="D588" s="46">
        <v>214.89979460460606</v>
      </c>
      <c r="E588" s="46">
        <v>29.294564356528795</v>
      </c>
      <c r="F588" s="236"/>
      <c r="G588" s="46">
        <v>0</v>
      </c>
      <c r="H588" s="47">
        <v>0</v>
      </c>
      <c r="I588" s="48">
        <f t="shared" si="204"/>
        <v>1946.6076638007482</v>
      </c>
      <c r="J588" s="1"/>
      <c r="K588" s="49" t="s">
        <v>17</v>
      </c>
      <c r="L588" s="50">
        <v>1693.2388378120484</v>
      </c>
      <c r="M588" s="50">
        <v>9.1744670275649707</v>
      </c>
      <c r="N588" s="50">
        <v>214.89979460460606</v>
      </c>
      <c r="O588" s="50">
        <v>29.294564356528795</v>
      </c>
      <c r="P588" s="50">
        <v>0.83247824443999996</v>
      </c>
      <c r="Q588" s="50">
        <v>0</v>
      </c>
      <c r="R588" s="51">
        <v>0</v>
      </c>
      <c r="S588" s="52">
        <f t="shared" si="205"/>
        <v>1947.4401420451882</v>
      </c>
    </row>
    <row r="589" spans="1:19" ht="15">
      <c r="A589" s="26" t="s">
        <v>19</v>
      </c>
      <c r="B589" s="43">
        <v>16080.854462902207</v>
      </c>
      <c r="C589" s="43">
        <v>2534.1301321866704</v>
      </c>
      <c r="D589" s="43">
        <v>494.23443369498295</v>
      </c>
      <c r="E589" s="43">
        <v>389.16979476506441</v>
      </c>
      <c r="F589" s="236"/>
      <c r="G589" s="43">
        <v>0</v>
      </c>
      <c r="H589" s="53">
        <v>0</v>
      </c>
      <c r="I589" s="41">
        <f t="shared" si="204"/>
        <v>19498.388823548925</v>
      </c>
      <c r="J589" s="1"/>
      <c r="K589" s="54" t="s">
        <v>19</v>
      </c>
      <c r="L589" s="43">
        <v>16080.854462902207</v>
      </c>
      <c r="M589" s="43">
        <v>2534.1301321866704</v>
      </c>
      <c r="N589" s="43">
        <v>494.23443369498295</v>
      </c>
      <c r="O589" s="43">
        <v>389.16979476506441</v>
      </c>
      <c r="P589" s="43">
        <v>8389.9680552765749</v>
      </c>
      <c r="Q589" s="43">
        <v>0</v>
      </c>
      <c r="R589" s="44">
        <v>0</v>
      </c>
      <c r="S589" s="45">
        <f t="shared" si="205"/>
        <v>27888.3568788255</v>
      </c>
    </row>
    <row r="590" spans="1:19" ht="15">
      <c r="A590" s="25" t="s">
        <v>27</v>
      </c>
      <c r="B590" s="46">
        <v>9246.7676667047417</v>
      </c>
      <c r="C590" s="46">
        <v>0</v>
      </c>
      <c r="D590" s="46">
        <v>20394.019555772069</v>
      </c>
      <c r="E590" s="46">
        <v>4494.0957679162102</v>
      </c>
      <c r="F590" s="236"/>
      <c r="G590" s="46">
        <v>13972.214350798477</v>
      </c>
      <c r="H590" s="47">
        <v>3.6374291495612656</v>
      </c>
      <c r="I590" s="48">
        <f t="shared" si="204"/>
        <v>48110.734770341063</v>
      </c>
      <c r="J590" s="1"/>
      <c r="K590" s="49" t="s">
        <v>27</v>
      </c>
      <c r="L590" s="50">
        <v>9246.7676667047417</v>
      </c>
      <c r="M590" s="50">
        <v>0</v>
      </c>
      <c r="N590" s="50">
        <v>20394.019555772069</v>
      </c>
      <c r="O590" s="50">
        <v>4494.0957679162102</v>
      </c>
      <c r="P590" s="50">
        <v>11602.243186339063</v>
      </c>
      <c r="Q590" s="50">
        <v>13972.214350798477</v>
      </c>
      <c r="R590" s="51">
        <v>3.6374291495612656</v>
      </c>
      <c r="S590" s="52">
        <f t="shared" si="205"/>
        <v>59712.977956680115</v>
      </c>
    </row>
    <row r="591" spans="1:19" ht="15">
      <c r="A591" s="26" t="s">
        <v>26</v>
      </c>
      <c r="B591" s="43">
        <v>26255.67680319674</v>
      </c>
      <c r="C591" s="43">
        <v>166.45630549643664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4"/>
        <v>26422.133108693179</v>
      </c>
      <c r="J591" s="1"/>
      <c r="K591" s="54" t="s">
        <v>26</v>
      </c>
      <c r="L591" s="43">
        <v>26255.67680319674</v>
      </c>
      <c r="M591" s="43">
        <v>166.45630549643664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5"/>
        <v>26422.133108693179</v>
      </c>
    </row>
    <row r="592" spans="1:19" ht="15">
      <c r="A592" s="25" t="s">
        <v>23</v>
      </c>
      <c r="B592" s="46">
        <v>486.19923002314249</v>
      </c>
      <c r="C592" s="46">
        <v>0</v>
      </c>
      <c r="D592" s="46">
        <v>86.431905574765651</v>
      </c>
      <c r="E592" s="46">
        <v>0</v>
      </c>
      <c r="F592" s="236"/>
      <c r="G592" s="46">
        <v>0</v>
      </c>
      <c r="H592" s="47">
        <v>0</v>
      </c>
      <c r="I592" s="48">
        <f t="shared" si="204"/>
        <v>572.63113559790816</v>
      </c>
      <c r="J592" s="1"/>
      <c r="K592" s="49" t="s">
        <v>23</v>
      </c>
      <c r="L592" s="50">
        <v>486.19923002314249</v>
      </c>
      <c r="M592" s="50">
        <v>0</v>
      </c>
      <c r="N592" s="50">
        <v>86.431905574765651</v>
      </c>
      <c r="O592" s="50">
        <v>0</v>
      </c>
      <c r="P592" s="50">
        <v>0.31051292250000001</v>
      </c>
      <c r="Q592" s="50">
        <v>0</v>
      </c>
      <c r="R592" s="51">
        <v>0</v>
      </c>
      <c r="S592" s="52">
        <f t="shared" si="205"/>
        <v>572.94164852040819</v>
      </c>
    </row>
    <row r="593" spans="1:60" ht="15">
      <c r="A593" s="26" t="s">
        <v>24</v>
      </c>
      <c r="B593" s="43">
        <v>2115.9526056983923</v>
      </c>
      <c r="C593" s="43">
        <v>0</v>
      </c>
      <c r="D593" s="43">
        <v>130.51030241710572</v>
      </c>
      <c r="E593" s="43">
        <v>0</v>
      </c>
      <c r="F593" s="236"/>
      <c r="G593" s="43">
        <v>0</v>
      </c>
      <c r="H593" s="53">
        <v>0</v>
      </c>
      <c r="I593" s="41">
        <f t="shared" si="204"/>
        <v>2246.4629081154981</v>
      </c>
      <c r="J593" s="1"/>
      <c r="K593" s="54" t="s">
        <v>24</v>
      </c>
      <c r="L593" s="43">
        <v>2115.9526056983923</v>
      </c>
      <c r="M593" s="43">
        <v>0</v>
      </c>
      <c r="N593" s="43">
        <v>130.51030241710572</v>
      </c>
      <c r="O593" s="43">
        <v>0</v>
      </c>
      <c r="P593" s="43">
        <v>3691.2696106905578</v>
      </c>
      <c r="Q593" s="43">
        <v>0</v>
      </c>
      <c r="R593" s="44">
        <v>0</v>
      </c>
      <c r="S593" s="45">
        <f t="shared" si="205"/>
        <v>5937.7325188060559</v>
      </c>
    </row>
    <row r="594" spans="1:60" ht="15">
      <c r="A594" s="25" t="s">
        <v>22</v>
      </c>
      <c r="B594" s="46">
        <v>52.662632569114841</v>
      </c>
      <c r="C594" s="46">
        <v>0</v>
      </c>
      <c r="D594" s="46">
        <v>0.97300836219201592</v>
      </c>
      <c r="E594" s="46">
        <v>0</v>
      </c>
      <c r="F594" s="236"/>
      <c r="G594" s="46">
        <v>0</v>
      </c>
      <c r="H594" s="47">
        <v>0</v>
      </c>
      <c r="I594" s="48">
        <f t="shared" si="204"/>
        <v>53.63564093130686</v>
      </c>
      <c r="J594" s="1"/>
      <c r="K594" s="49" t="s">
        <v>22</v>
      </c>
      <c r="L594" s="50">
        <v>52.662632569114841</v>
      </c>
      <c r="M594" s="50">
        <v>0</v>
      </c>
      <c r="N594" s="50">
        <v>0.97300836219201592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5"/>
        <v>53.63564093130686</v>
      </c>
    </row>
    <row r="595" spans="1:60" ht="15">
      <c r="A595" s="27" t="s">
        <v>66</v>
      </c>
      <c r="B595" s="43">
        <v>4657.9745728296803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4"/>
        <v>4657.9745728296803</v>
      </c>
      <c r="J595" s="1"/>
      <c r="K595" s="55" t="s">
        <v>66</v>
      </c>
      <c r="L595" s="43">
        <v>4657.9745728296803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5"/>
        <v>4657.9745728296803</v>
      </c>
    </row>
    <row r="596" spans="1:60">
      <c r="A596" s="28" t="s">
        <v>25</v>
      </c>
      <c r="B596" s="56">
        <v>4657.9745728296803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4"/>
        <v>4657.9745728296803</v>
      </c>
      <c r="J596" s="1"/>
      <c r="K596" s="59" t="s">
        <v>25</v>
      </c>
      <c r="L596" s="60">
        <v>4657.9745728296803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5"/>
        <v>4657.9745728296803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4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5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4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5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4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5"/>
        <v>0</v>
      </c>
    </row>
    <row r="600" spans="1:60" ht="15">
      <c r="A600" s="31" t="s">
        <v>28</v>
      </c>
      <c r="B600" s="75">
        <f>SUM(B579:B595)</f>
        <v>79210.818176781526</v>
      </c>
      <c r="C600" s="75">
        <f t="shared" ref="C600:H600" si="206">SUM(C579:C595)</f>
        <v>3143.1405368918622</v>
      </c>
      <c r="D600" s="75">
        <f t="shared" si="206"/>
        <v>21707.174151987081</v>
      </c>
      <c r="E600" s="75">
        <f t="shared" si="206"/>
        <v>6083.0640344991971</v>
      </c>
      <c r="F600" s="75">
        <f t="shared" si="206"/>
        <v>0</v>
      </c>
      <c r="G600" s="75">
        <f t="shared" si="206"/>
        <v>13972.214350798477</v>
      </c>
      <c r="H600" s="76">
        <f t="shared" si="206"/>
        <v>3.6374291495612656</v>
      </c>
      <c r="I600" s="41">
        <f t="shared" si="204"/>
        <v>124120.04868010771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79210.818176781526</v>
      </c>
      <c r="M600" s="75">
        <f t="shared" ref="M600:R600" si="207">SUM(M579:M595)</f>
        <v>3143.1405368918622</v>
      </c>
      <c r="N600" s="75">
        <f t="shared" si="207"/>
        <v>21707.174151987081</v>
      </c>
      <c r="O600" s="75">
        <f t="shared" si="207"/>
        <v>6083.0640344991971</v>
      </c>
      <c r="P600" s="75">
        <f t="shared" si="207"/>
        <v>136284.4714184879</v>
      </c>
      <c r="Q600" s="75">
        <f t="shared" si="207"/>
        <v>13972.214350798477</v>
      </c>
      <c r="R600" s="76">
        <f t="shared" si="207"/>
        <v>3.6374291495612656</v>
      </c>
      <c r="S600" s="78">
        <f t="shared" si="205"/>
        <v>260404.52009859562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0.63817907758745807</v>
      </c>
      <c r="C601" s="114">
        <f t="shared" ref="C601:I601" si="208">C600/$I600</f>
        <v>2.532339110656184E-2</v>
      </c>
      <c r="D601" s="114">
        <f t="shared" si="208"/>
        <v>0.17488854043179258</v>
      </c>
      <c r="E601" s="114">
        <f t="shared" si="208"/>
        <v>4.9009520211976111E-2</v>
      </c>
      <c r="F601" s="114">
        <f t="shared" si="208"/>
        <v>0</v>
      </c>
      <c r="G601" s="114">
        <f t="shared" si="208"/>
        <v>0.11257016492805932</v>
      </c>
      <c r="H601" s="115">
        <f t="shared" si="208"/>
        <v>2.9305734152070342E-5</v>
      </c>
      <c r="I601" s="116">
        <f t="shared" si="208"/>
        <v>1</v>
      </c>
      <c r="K601" s="81" t="s">
        <v>87</v>
      </c>
      <c r="L601" s="82">
        <f>L600/$S600</f>
        <v>0.3041837297862201</v>
      </c>
      <c r="M601" s="82">
        <f t="shared" ref="M601:S601" si="209">M600/$S600</f>
        <v>1.2070222650904029E-2</v>
      </c>
      <c r="N601" s="82">
        <f t="shared" si="209"/>
        <v>8.3359436862955397E-2</v>
      </c>
      <c r="O601" s="82">
        <f t="shared" si="209"/>
        <v>2.3360055471371995E-2</v>
      </c>
      <c r="P601" s="82">
        <f t="shared" si="209"/>
        <v>0.5233567810838583</v>
      </c>
      <c r="Q601" s="82">
        <f t="shared" si="209"/>
        <v>5.3655805765231143E-2</v>
      </c>
      <c r="R601" s="83">
        <f t="shared" si="209"/>
        <v>1.3968379458943511E-5</v>
      </c>
      <c r="S601" s="84">
        <f t="shared" si="209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934.63228234440714</v>
      </c>
      <c r="C605" s="39">
        <v>0</v>
      </c>
      <c r="D605" s="39">
        <v>73.912418637307354</v>
      </c>
      <c r="E605" s="39">
        <v>0</v>
      </c>
      <c r="F605" s="235"/>
      <c r="G605" s="39">
        <v>0</v>
      </c>
      <c r="H605" s="40">
        <v>0</v>
      </c>
      <c r="I605" s="41">
        <f>SUM(B605:H605)</f>
        <v>1008.5447009817145</v>
      </c>
      <c r="J605" s="1"/>
      <c r="K605" s="88" t="s">
        <v>7</v>
      </c>
      <c r="L605" s="39">
        <v>934.63228234440714</v>
      </c>
      <c r="M605" s="39">
        <v>0</v>
      </c>
      <c r="N605" s="39">
        <v>73.912418637307354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1008.5447009817145</v>
      </c>
      <c r="U605" s="91" t="s">
        <v>7</v>
      </c>
      <c r="V605" s="92">
        <v>934.63228234440714</v>
      </c>
      <c r="W605" s="92">
        <v>73.137758863786033</v>
      </c>
      <c r="X605" s="92">
        <v>0.77465977352132898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1008.5447009817145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560.14829319647743</v>
      </c>
      <c r="C606" s="46">
        <v>0</v>
      </c>
      <c r="D606" s="46">
        <v>33.179053369470289</v>
      </c>
      <c r="E606" s="46">
        <v>0</v>
      </c>
      <c r="F606" s="236"/>
      <c r="G606" s="46">
        <v>0</v>
      </c>
      <c r="H606" s="47">
        <v>0</v>
      </c>
      <c r="I606" s="48">
        <f t="shared" ref="I606:I626" si="210">SUM(B606:H606)</f>
        <v>593.32734656594766</v>
      </c>
      <c r="J606" s="1"/>
      <c r="K606" s="49" t="s">
        <v>8</v>
      </c>
      <c r="L606" s="50">
        <v>560.14829319647743</v>
      </c>
      <c r="M606" s="50">
        <v>0</v>
      </c>
      <c r="N606" s="50">
        <v>33.179053369470289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1">SUM(L606:R606)</f>
        <v>593.32734656594766</v>
      </c>
      <c r="U606" s="96" t="s">
        <v>8</v>
      </c>
      <c r="V606" s="97">
        <v>560.14829319647743</v>
      </c>
      <c r="W606" s="97">
        <v>30.214584322673325</v>
      </c>
      <c r="X606" s="97">
        <v>2.9644690467969665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2">SUM(V606:AE606)</f>
        <v>593.32734656594766</v>
      </c>
      <c r="AG606" s="16" t="str">
        <f t="shared" ref="AG606:AG626" si="213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1539.6779645064</v>
      </c>
      <c r="C607" s="43">
        <v>0</v>
      </c>
      <c r="D607" s="43">
        <v>109.16733102789695</v>
      </c>
      <c r="E607" s="43">
        <v>0</v>
      </c>
      <c r="F607" s="236"/>
      <c r="G607" s="43">
        <v>0</v>
      </c>
      <c r="H607" s="53">
        <v>0</v>
      </c>
      <c r="I607" s="41">
        <f t="shared" si="210"/>
        <v>1648.8452955342971</v>
      </c>
      <c r="J607" s="1"/>
      <c r="K607" s="54" t="s">
        <v>10</v>
      </c>
      <c r="L607" s="43">
        <v>1539.6779645064</v>
      </c>
      <c r="M607" s="43">
        <v>0</v>
      </c>
      <c r="N607" s="43">
        <v>109.16733102789695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1"/>
        <v>1648.8452955342971</v>
      </c>
      <c r="U607" s="155" t="s">
        <v>10</v>
      </c>
      <c r="V607" s="92">
        <v>1539.6779645064</v>
      </c>
      <c r="W607" s="92">
        <v>108.62148029795996</v>
      </c>
      <c r="X607" s="92">
        <v>0.54585072993697825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2"/>
        <v>1648.8452955342971</v>
      </c>
      <c r="AG607" s="16" t="str">
        <f t="shared" si="213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10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1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2"/>
        <v>0</v>
      </c>
      <c r="AG608" s="16" t="str">
        <f t="shared" si="213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2637.7689876949389</v>
      </c>
      <c r="C609" s="43">
        <v>0</v>
      </c>
      <c r="D609" s="43">
        <v>351.90558512932222</v>
      </c>
      <c r="E609" s="43">
        <v>0</v>
      </c>
      <c r="F609" s="236"/>
      <c r="G609" s="43">
        <v>0</v>
      </c>
      <c r="H609" s="53">
        <v>0</v>
      </c>
      <c r="I609" s="41">
        <f t="shared" si="210"/>
        <v>2989.6745728242613</v>
      </c>
      <c r="J609" s="1"/>
      <c r="K609" s="54" t="s">
        <v>16</v>
      </c>
      <c r="L609" s="43">
        <v>2637.7689876949389</v>
      </c>
      <c r="M609" s="43">
        <v>0</v>
      </c>
      <c r="N609" s="43">
        <v>351.90558512932222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1"/>
        <v>2989.6745728242613</v>
      </c>
      <c r="U609" s="155" t="s">
        <v>16</v>
      </c>
      <c r="V609" s="92">
        <v>2637.7689876949389</v>
      </c>
      <c r="W609" s="92">
        <v>351.90558512932222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2"/>
        <v>2989.6745728242613</v>
      </c>
      <c r="AG609" s="16" t="str">
        <f t="shared" si="213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43442.953608054566</v>
      </c>
      <c r="C610" s="46">
        <v>0</v>
      </c>
      <c r="D610" s="46">
        <v>5797.6726590305125</v>
      </c>
      <c r="E610" s="46">
        <v>0</v>
      </c>
      <c r="F610" s="236"/>
      <c r="G610" s="46">
        <v>0</v>
      </c>
      <c r="H610" s="47">
        <v>0</v>
      </c>
      <c r="I610" s="48">
        <f t="shared" si="210"/>
        <v>49240.626267085077</v>
      </c>
      <c r="J610" s="1"/>
      <c r="K610" s="49" t="s">
        <v>15</v>
      </c>
      <c r="L610" s="50">
        <v>43442.953608054566</v>
      </c>
      <c r="M610" s="50">
        <v>0</v>
      </c>
      <c r="N610" s="50">
        <v>5797.6726590305125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1"/>
        <v>49240.626267085077</v>
      </c>
      <c r="U610" s="96" t="s">
        <v>15</v>
      </c>
      <c r="V610" s="97">
        <v>43442.953608054566</v>
      </c>
      <c r="W610" s="97">
        <v>5797.6726590305125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2"/>
        <v>49240.626267085077</v>
      </c>
      <c r="AG610" s="16" t="str">
        <f t="shared" si="213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10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74364.959591283434</v>
      </c>
      <c r="Q611" s="43">
        <v>0</v>
      </c>
      <c r="R611" s="44">
        <v>0</v>
      </c>
      <c r="S611" s="45">
        <f t="shared" si="211"/>
        <v>74364.959591283434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74364.959591283434</v>
      </c>
      <c r="AF611" s="126">
        <f t="shared" si="212"/>
        <v>74364.959591283434</v>
      </c>
      <c r="AG611" s="16" t="str">
        <f t="shared" si="213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10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45508.028261373227</v>
      </c>
      <c r="Q612" s="50">
        <v>0</v>
      </c>
      <c r="R612" s="51">
        <v>0</v>
      </c>
      <c r="S612" s="52">
        <f t="shared" si="211"/>
        <v>45508.028261373227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45508.028261373227</v>
      </c>
      <c r="AF612" s="99">
        <f t="shared" si="212"/>
        <v>45508.028261373227</v>
      </c>
      <c r="AG612" s="16" t="str">
        <f t="shared" si="213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10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1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2"/>
        <v>0</v>
      </c>
      <c r="AG613" s="16" t="str">
        <f t="shared" si="213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1766.5020434110666</v>
      </c>
      <c r="C614" s="46">
        <v>0</v>
      </c>
      <c r="D614" s="46">
        <v>320.19262010108991</v>
      </c>
      <c r="E614" s="46">
        <v>0</v>
      </c>
      <c r="F614" s="236"/>
      <c r="G614" s="46">
        <v>0</v>
      </c>
      <c r="H614" s="47">
        <v>0</v>
      </c>
      <c r="I614" s="48">
        <f t="shared" si="210"/>
        <v>2086.6946635121567</v>
      </c>
      <c r="J614" s="1"/>
      <c r="K614" s="49" t="s">
        <v>17</v>
      </c>
      <c r="L614" s="50">
        <v>1766.5020434110666</v>
      </c>
      <c r="M614" s="50">
        <v>0</v>
      </c>
      <c r="N614" s="50">
        <v>320.19262010108991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1"/>
        <v>2086.6946635121567</v>
      </c>
      <c r="U614" s="96" t="s">
        <v>17</v>
      </c>
      <c r="V614" s="97">
        <v>1766.5020434110666</v>
      </c>
      <c r="W614" s="97">
        <v>296.8775142296202</v>
      </c>
      <c r="X614" s="97">
        <v>23.315105871469765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2"/>
        <v>2086.6946635121567</v>
      </c>
      <c r="AG614" s="16" t="str">
        <f t="shared" si="213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51389.769482446987</v>
      </c>
      <c r="C615" s="43">
        <v>0</v>
      </c>
      <c r="D615" s="43">
        <v>7769.7260976335328</v>
      </c>
      <c r="E615" s="43">
        <v>0</v>
      </c>
      <c r="F615" s="236"/>
      <c r="G615" s="43">
        <v>0</v>
      </c>
      <c r="H615" s="53">
        <v>0</v>
      </c>
      <c r="I615" s="41">
        <f t="shared" si="210"/>
        <v>59159.495580080518</v>
      </c>
      <c r="J615" s="1"/>
      <c r="K615" s="54" t="s">
        <v>19</v>
      </c>
      <c r="L615" s="43">
        <v>51389.769482446987</v>
      </c>
      <c r="M615" s="43">
        <v>0</v>
      </c>
      <c r="N615" s="43">
        <v>7769.7260976335328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1"/>
        <v>59159.495580080518</v>
      </c>
      <c r="U615" s="100" t="s">
        <v>19</v>
      </c>
      <c r="V615" s="92">
        <v>51389.769482446987</v>
      </c>
      <c r="W615" s="92">
        <v>7322.906019582234</v>
      </c>
      <c r="X615" s="92">
        <v>446.82007805129984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2"/>
        <v>59159.495580080518</v>
      </c>
      <c r="AG615" s="16" t="str">
        <f t="shared" si="213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8472.5850395183224</v>
      </c>
      <c r="C616" s="46">
        <v>0</v>
      </c>
      <c r="D616" s="46">
        <v>16939.291464516551</v>
      </c>
      <c r="E616" s="46">
        <v>23265.773115471602</v>
      </c>
      <c r="F616" s="236"/>
      <c r="G616" s="46">
        <v>11143.070038929418</v>
      </c>
      <c r="H616" s="47">
        <v>0</v>
      </c>
      <c r="I616" s="48">
        <f t="shared" si="210"/>
        <v>59820.71965843589</v>
      </c>
      <c r="J616" s="1"/>
      <c r="K616" s="49" t="s">
        <v>27</v>
      </c>
      <c r="L616" s="50">
        <v>8472.5850395183224</v>
      </c>
      <c r="M616" s="50">
        <v>0</v>
      </c>
      <c r="N616" s="50">
        <v>16939.291464516551</v>
      </c>
      <c r="O616" s="50">
        <v>23265.773115471602</v>
      </c>
      <c r="P616" s="50">
        <v>0</v>
      </c>
      <c r="Q616" s="50">
        <v>11143.070038929418</v>
      </c>
      <c r="R616" s="51">
        <v>0</v>
      </c>
      <c r="S616" s="52">
        <f t="shared" si="211"/>
        <v>59820.71965843589</v>
      </c>
      <c r="U616" s="96" t="s">
        <v>27</v>
      </c>
      <c r="V616" s="97">
        <v>8472.5850395183224</v>
      </c>
      <c r="W616" s="97">
        <v>11082.097468553218</v>
      </c>
      <c r="X616" s="97">
        <v>5857.1939959633301</v>
      </c>
      <c r="Y616" s="97">
        <v>7363.0629112721954</v>
      </c>
      <c r="Z616" s="97">
        <v>6868.426878930999</v>
      </c>
      <c r="AA616" s="97">
        <v>3057.71799822189</v>
      </c>
      <c r="AB616" s="97">
        <v>5805.719375487387</v>
      </c>
      <c r="AC616" s="97">
        <v>5337.3506634420328</v>
      </c>
      <c r="AD616" s="97">
        <v>5976.5653270465136</v>
      </c>
      <c r="AE616" s="97">
        <v>0</v>
      </c>
      <c r="AF616" s="99">
        <f t="shared" si="212"/>
        <v>59820.71965843589</v>
      </c>
      <c r="AG616" s="16" t="str">
        <f t="shared" si="213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17593.532452722749</v>
      </c>
      <c r="C617" s="43">
        <v>0</v>
      </c>
      <c r="D617" s="43">
        <v>3480.0820939837322</v>
      </c>
      <c r="E617" s="43">
        <v>0</v>
      </c>
      <c r="F617" s="236"/>
      <c r="G617" s="43">
        <v>0</v>
      </c>
      <c r="H617" s="53">
        <v>0</v>
      </c>
      <c r="I617" s="41">
        <f t="shared" si="210"/>
        <v>21073.614546706482</v>
      </c>
      <c r="J617" s="1"/>
      <c r="K617" s="54" t="s">
        <v>26</v>
      </c>
      <c r="L617" s="43">
        <v>17593.532452722749</v>
      </c>
      <c r="M617" s="43">
        <v>0</v>
      </c>
      <c r="N617" s="43">
        <v>3480.0820939837322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1"/>
        <v>21073.614546706482</v>
      </c>
      <c r="U617" s="157" t="s">
        <v>26</v>
      </c>
      <c r="V617" s="92">
        <v>17593.532452722749</v>
      </c>
      <c r="W617" s="92">
        <v>3480.0820939837322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2"/>
        <v>21073.614546706482</v>
      </c>
      <c r="AG617" s="16" t="str">
        <f t="shared" si="213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50428.474023204697</v>
      </c>
      <c r="C618" s="46">
        <v>0</v>
      </c>
      <c r="D618" s="46">
        <v>5485.2877324130286</v>
      </c>
      <c r="E618" s="46">
        <v>0</v>
      </c>
      <c r="F618" s="236"/>
      <c r="G618" s="46">
        <v>0</v>
      </c>
      <c r="H618" s="47">
        <v>0</v>
      </c>
      <c r="I618" s="48">
        <f t="shared" si="210"/>
        <v>55913.761755617728</v>
      </c>
      <c r="J618" s="1"/>
      <c r="K618" s="49" t="s">
        <v>23</v>
      </c>
      <c r="L618" s="50">
        <v>50428.474023204697</v>
      </c>
      <c r="M618" s="50">
        <v>0</v>
      </c>
      <c r="N618" s="50">
        <v>5485.2877324130286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1"/>
        <v>55913.761755617728</v>
      </c>
      <c r="U618" s="96" t="s">
        <v>23</v>
      </c>
      <c r="V618" s="97">
        <v>50428.474023204697</v>
      </c>
      <c r="W618" s="97">
        <v>5095.6542211139667</v>
      </c>
      <c r="X618" s="97">
        <v>389.63351129906391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2"/>
        <v>55913.761755617728</v>
      </c>
      <c r="AG618" s="16" t="str">
        <f t="shared" si="213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7114.6221789705551</v>
      </c>
      <c r="C619" s="43">
        <v>0</v>
      </c>
      <c r="D619" s="43">
        <v>1667.7742417167865</v>
      </c>
      <c r="E619" s="43">
        <v>0</v>
      </c>
      <c r="F619" s="236"/>
      <c r="G619" s="43">
        <v>0</v>
      </c>
      <c r="H619" s="53">
        <v>0</v>
      </c>
      <c r="I619" s="41">
        <f t="shared" si="210"/>
        <v>8782.3964206873425</v>
      </c>
      <c r="J619" s="1"/>
      <c r="K619" s="54" t="s">
        <v>24</v>
      </c>
      <c r="L619" s="43">
        <v>7114.6221789705551</v>
      </c>
      <c r="M619" s="43">
        <v>0</v>
      </c>
      <c r="N619" s="43">
        <v>1667.7742417167865</v>
      </c>
      <c r="O619" s="43">
        <v>0</v>
      </c>
      <c r="P619" s="43">
        <v>4827.1246097178955</v>
      </c>
      <c r="Q619" s="43">
        <v>0</v>
      </c>
      <c r="R619" s="44">
        <v>0</v>
      </c>
      <c r="S619" s="45">
        <f t="shared" si="211"/>
        <v>13609.521030405238</v>
      </c>
      <c r="U619" s="157" t="s">
        <v>24</v>
      </c>
      <c r="V619" s="92">
        <v>7114.6221789705551</v>
      </c>
      <c r="W619" s="92">
        <v>1661.1069666611866</v>
      </c>
      <c r="X619" s="92">
        <v>6.6672750555998483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4827.1246097178955</v>
      </c>
      <c r="AF619" s="126">
        <f t="shared" si="212"/>
        <v>13609.521030405236</v>
      </c>
      <c r="AG619" s="16" t="str">
        <f t="shared" si="213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10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1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2"/>
        <v>0</v>
      </c>
      <c r="AG620" s="16" t="str">
        <f t="shared" si="213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2086.2126832119311</v>
      </c>
      <c r="C621" s="43">
        <v>0</v>
      </c>
      <c r="D621" s="43">
        <v>3240.3991187878842</v>
      </c>
      <c r="E621" s="43">
        <v>0</v>
      </c>
      <c r="F621" s="236"/>
      <c r="G621" s="43">
        <v>0</v>
      </c>
      <c r="H621" s="53">
        <v>0</v>
      </c>
      <c r="I621" s="41">
        <f t="shared" si="210"/>
        <v>5326.6118019998157</v>
      </c>
      <c r="J621" s="1"/>
      <c r="K621" s="55" t="s">
        <v>66</v>
      </c>
      <c r="L621" s="43">
        <v>2086.2126832119311</v>
      </c>
      <c r="M621" s="43">
        <v>0</v>
      </c>
      <c r="N621" s="43">
        <v>3240.3991187878842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1"/>
        <v>5326.6118019998157</v>
      </c>
      <c r="U621" s="158" t="s">
        <v>66</v>
      </c>
      <c r="V621" s="92">
        <v>2086.2126832119311</v>
      </c>
      <c r="W621" s="92">
        <v>3240.3991187878842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2"/>
        <v>5326.6118019998157</v>
      </c>
      <c r="AG621" s="16" t="str">
        <f t="shared" si="213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2081.8126832119315</v>
      </c>
      <c r="C622" s="56">
        <v>0</v>
      </c>
      <c r="D622" s="56">
        <v>3240.3991187878842</v>
      </c>
      <c r="E622" s="56">
        <v>0</v>
      </c>
      <c r="F622" s="236"/>
      <c r="G622" s="56">
        <v>0</v>
      </c>
      <c r="H622" s="57">
        <v>0</v>
      </c>
      <c r="I622" s="58">
        <f t="shared" si="210"/>
        <v>5322.2118019998161</v>
      </c>
      <c r="J622" s="1"/>
      <c r="K622" s="59" t="s">
        <v>25</v>
      </c>
      <c r="L622" s="60">
        <v>2081.8126832119315</v>
      </c>
      <c r="M622" s="60">
        <v>0</v>
      </c>
      <c r="N622" s="60">
        <v>3240.3991187878842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1"/>
        <v>5322.2118019998161</v>
      </c>
      <c r="U622" s="159" t="s">
        <v>135</v>
      </c>
      <c r="V622" s="97">
        <v>2081.8126832119315</v>
      </c>
      <c r="W622" s="97">
        <v>3240.3991187878842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2"/>
        <v>5322.2118019998161</v>
      </c>
      <c r="AG622" s="127" t="str">
        <f t="shared" si="213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10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1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2"/>
        <v>0</v>
      </c>
      <c r="AG623" s="127" t="str">
        <f t="shared" si="213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10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1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2"/>
        <v>0</v>
      </c>
      <c r="AG624" s="127" t="str">
        <f t="shared" si="213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4.4000000000000004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10"/>
        <v>4.4000000000000004</v>
      </c>
      <c r="J625" s="1"/>
      <c r="K625" s="72" t="s">
        <v>11</v>
      </c>
      <c r="L625" s="69">
        <v>4.4000000000000004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1"/>
        <v>4.4000000000000004</v>
      </c>
      <c r="U625" s="161" t="s">
        <v>11</v>
      </c>
      <c r="V625" s="92">
        <v>4.4000000000000004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2"/>
        <v>4.4000000000000004</v>
      </c>
      <c r="AG625" s="162" t="str">
        <f>+IF(ABS(S625-AF625)&gt;0.4,S625-AF625,"")</f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187966.87903928309</v>
      </c>
      <c r="C626" s="75">
        <f t="shared" ref="C626:H626" si="214">SUM(C605:C621)</f>
        <v>0</v>
      </c>
      <c r="D626" s="75">
        <f t="shared" si="214"/>
        <v>45268.590416347113</v>
      </c>
      <c r="E626" s="75">
        <f t="shared" si="214"/>
        <v>23265.773115471602</v>
      </c>
      <c r="F626" s="75">
        <f t="shared" si="214"/>
        <v>0</v>
      </c>
      <c r="G626" s="75">
        <f t="shared" si="214"/>
        <v>11143.070038929418</v>
      </c>
      <c r="H626" s="76">
        <f t="shared" si="214"/>
        <v>0</v>
      </c>
      <c r="I626" s="41">
        <f t="shared" si="210"/>
        <v>267644.31261003122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187966.87903928309</v>
      </c>
      <c r="M626" s="75">
        <f t="shared" ref="M626:R626" si="215">SUM(M605:M621)</f>
        <v>0</v>
      </c>
      <c r="N626" s="75">
        <f t="shared" si="215"/>
        <v>45268.590416347113</v>
      </c>
      <c r="O626" s="75">
        <f t="shared" si="215"/>
        <v>23265.773115471602</v>
      </c>
      <c r="P626" s="75">
        <f t="shared" si="215"/>
        <v>124700.11246237456</v>
      </c>
      <c r="Q626" s="75">
        <f t="shared" si="215"/>
        <v>11143.070038929418</v>
      </c>
      <c r="R626" s="76">
        <f t="shared" si="215"/>
        <v>0</v>
      </c>
      <c r="S626" s="78">
        <f t="shared" si="211"/>
        <v>392344.42507240578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187966.87903928309</v>
      </c>
      <c r="W626" s="111">
        <f t="shared" ref="W626:AE626" si="216">SUM(W605:W621)</f>
        <v>38540.675470556096</v>
      </c>
      <c r="X626" s="111">
        <f t="shared" si="216"/>
        <v>6727.9149457910189</v>
      </c>
      <c r="Y626" s="111">
        <f t="shared" si="216"/>
        <v>7363.0629112721954</v>
      </c>
      <c r="Z626" s="111">
        <f t="shared" si="216"/>
        <v>6868.426878930999</v>
      </c>
      <c r="AA626" s="111">
        <f t="shared" si="216"/>
        <v>3057.71799822189</v>
      </c>
      <c r="AB626" s="111">
        <f t="shared" si="216"/>
        <v>5805.719375487387</v>
      </c>
      <c r="AC626" s="111">
        <f t="shared" si="216"/>
        <v>5337.3506634420328</v>
      </c>
      <c r="AD626" s="111">
        <f t="shared" si="216"/>
        <v>5976.5653270465136</v>
      </c>
      <c r="AE626" s="111">
        <f t="shared" si="216"/>
        <v>124700.11246237456</v>
      </c>
      <c r="AF626" s="113">
        <f>SUM(V626:AE626)</f>
        <v>392344.42507240578</v>
      </c>
      <c r="AG626" s="5" t="str">
        <f t="shared" si="213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0.70230103978767733</v>
      </c>
      <c r="C627" s="114">
        <f t="shared" ref="C627:I627" si="217">C626/$I626</f>
        <v>0</v>
      </c>
      <c r="D627" s="114">
        <f t="shared" si="217"/>
        <v>0.16913712820905449</v>
      </c>
      <c r="E627" s="114">
        <f t="shared" si="217"/>
        <v>8.6927956318544275E-2</v>
      </c>
      <c r="F627" s="114">
        <f t="shared" si="217"/>
        <v>0</v>
      </c>
      <c r="G627" s="114">
        <f t="shared" si="217"/>
        <v>4.1633875684723889E-2</v>
      </c>
      <c r="H627" s="115">
        <f t="shared" si="217"/>
        <v>0</v>
      </c>
      <c r="I627" s="116">
        <f t="shared" si="217"/>
        <v>1</v>
      </c>
      <c r="K627" s="81" t="s">
        <v>87</v>
      </c>
      <c r="L627" s="82">
        <f>L626/$S626</f>
        <v>0.47908640222068777</v>
      </c>
      <c r="M627" s="82">
        <f t="shared" ref="M627:S627" si="218">M626/$S626</f>
        <v>0</v>
      </c>
      <c r="N627" s="82">
        <f t="shared" si="218"/>
        <v>0.1153797212946073</v>
      </c>
      <c r="O627" s="82">
        <f t="shared" si="218"/>
        <v>5.9299359513463164E-2</v>
      </c>
      <c r="P627" s="82">
        <f t="shared" si="218"/>
        <v>0.31783327223105462</v>
      </c>
      <c r="Q627" s="82">
        <f t="shared" si="218"/>
        <v>2.8401244740187154E-2</v>
      </c>
      <c r="R627" s="83">
        <f t="shared" si="218"/>
        <v>0</v>
      </c>
      <c r="S627" s="84">
        <f t="shared" si="218"/>
        <v>1</v>
      </c>
      <c r="U627" s="117" t="s">
        <v>87</v>
      </c>
      <c r="V627" s="118">
        <f>V626/$AF626</f>
        <v>0.47908640222068777</v>
      </c>
      <c r="W627" s="118">
        <f t="shared" ref="W627:AF627" si="219">W626/$AF626</f>
        <v>9.8231739786906747E-2</v>
      </c>
      <c r="X627" s="118">
        <f t="shared" si="219"/>
        <v>1.7147981507700551E-2</v>
      </c>
      <c r="Y627" s="118">
        <f t="shared" si="219"/>
        <v>1.8766834548275709E-2</v>
      </c>
      <c r="Z627" s="118">
        <f t="shared" si="219"/>
        <v>1.7506115647402037E-2</v>
      </c>
      <c r="AA627" s="118">
        <f t="shared" si="219"/>
        <v>7.7934534119035812E-3</v>
      </c>
      <c r="AB627" s="118">
        <f t="shared" si="219"/>
        <v>1.4797506997623229E-2</v>
      </c>
      <c r="AC627" s="118">
        <f t="shared" si="219"/>
        <v>1.3603737742563932E-2</v>
      </c>
      <c r="AD627" s="118">
        <f t="shared" si="219"/>
        <v>1.5232955905881827E-2</v>
      </c>
      <c r="AE627" s="118">
        <f t="shared" si="219"/>
        <v>0.31783327223105462</v>
      </c>
      <c r="AF627" s="119">
        <f t="shared" si="219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+IF(ABS(AF626-S626)&gt;0.01,AF626-V626,"")</f>
        <v/>
      </c>
    </row>
    <row r="631" spans="1:60" ht="15">
      <c r="A631" s="24" t="s">
        <v>7</v>
      </c>
      <c r="B631" s="39">
        <v>3.5695852414134155</v>
      </c>
      <c r="C631" s="39">
        <v>0</v>
      </c>
      <c r="D631" s="39">
        <v>3.710351218382967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7.2799364597963825</v>
      </c>
      <c r="J631" s="1"/>
      <c r="K631" s="88" t="s">
        <v>7</v>
      </c>
      <c r="L631" s="39">
        <v>3.5695852414134155</v>
      </c>
      <c r="M631" s="39">
        <v>0</v>
      </c>
      <c r="N631" s="39">
        <v>3.710351218382967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7.2799364597963825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90.046248228472365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20">SUM(B632:H632)</f>
        <v>90.046248228472365</v>
      </c>
      <c r="J632" s="1"/>
      <c r="K632" s="49" t="s">
        <v>8</v>
      </c>
      <c r="L632" s="50">
        <v>90.046248228472365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1">SUM(L632:R632)</f>
        <v>90.046248228472365</v>
      </c>
    </row>
    <row r="633" spans="1:60" ht="15">
      <c r="A633" s="26" t="s">
        <v>10</v>
      </c>
      <c r="B633" s="43">
        <v>37.968272827473193</v>
      </c>
      <c r="C633" s="43">
        <v>0</v>
      </c>
      <c r="D633" s="43">
        <v>0.12162929042519398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20"/>
        <v>38.08990211789839</v>
      </c>
      <c r="J633" s="1"/>
      <c r="K633" s="54" t="s">
        <v>10</v>
      </c>
      <c r="L633" s="43">
        <v>37.968272827473193</v>
      </c>
      <c r="M633" s="43">
        <v>0</v>
      </c>
      <c r="N633" s="43">
        <v>0.12162929042519398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1"/>
        <v>38.08990211789839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20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1"/>
        <v>0</v>
      </c>
    </row>
    <row r="635" spans="1:60" ht="15">
      <c r="A635" s="26" t="s">
        <v>16</v>
      </c>
      <c r="B635" s="43">
        <v>716.78116436092819</v>
      </c>
      <c r="C635" s="43">
        <v>3.0979731186160486</v>
      </c>
      <c r="D635" s="43">
        <v>57.758032565782067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20"/>
        <v>777.63717004532634</v>
      </c>
      <c r="J635" s="1"/>
      <c r="K635" s="54" t="s">
        <v>16</v>
      </c>
      <c r="L635" s="43">
        <v>716.78116436092819</v>
      </c>
      <c r="M635" s="43">
        <v>3.0979731186160486</v>
      </c>
      <c r="N635" s="43">
        <v>57.758032565782067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1"/>
        <v>777.63717004532634</v>
      </c>
    </row>
    <row r="636" spans="1:60" ht="15">
      <c r="A636" s="25" t="s">
        <v>15</v>
      </c>
      <c r="B636" s="46">
        <v>48.530406339191082</v>
      </c>
      <c r="C636" s="46">
        <v>1.0952248138793195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20"/>
        <v>49.625631153070401</v>
      </c>
      <c r="J636" s="1"/>
      <c r="K636" s="49" t="s">
        <v>15</v>
      </c>
      <c r="L636" s="50">
        <v>48.530406339191082</v>
      </c>
      <c r="M636" s="50">
        <v>1.0952248138793195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1"/>
        <v>49.625631153070401</v>
      </c>
    </row>
    <row r="637" spans="1:60" ht="15">
      <c r="A637" s="26" t="s">
        <v>60</v>
      </c>
      <c r="B637" s="43">
        <v>0</v>
      </c>
      <c r="C637" s="43">
        <v>4.8390212338864016</v>
      </c>
      <c r="D637" s="43">
        <v>0</v>
      </c>
      <c r="E637" s="43">
        <v>234.8650928371809</v>
      </c>
      <c r="F637" s="43">
        <v>9275.4753588848453</v>
      </c>
      <c r="G637" s="43">
        <v>0</v>
      </c>
      <c r="H637" s="53">
        <v>0</v>
      </c>
      <c r="I637" s="41">
        <f t="shared" si="220"/>
        <v>9515.1794729559133</v>
      </c>
      <c r="J637" s="1"/>
      <c r="K637" s="54" t="s">
        <v>60</v>
      </c>
      <c r="L637" s="43">
        <v>0</v>
      </c>
      <c r="M637" s="43">
        <v>4.8390212338864016</v>
      </c>
      <c r="N637" s="43">
        <v>0</v>
      </c>
      <c r="O637" s="43">
        <v>234.8650928371809</v>
      </c>
      <c r="P637" s="43">
        <v>9275.4753588848453</v>
      </c>
      <c r="Q637" s="43">
        <v>0</v>
      </c>
      <c r="R637" s="44">
        <v>0</v>
      </c>
      <c r="S637" s="45">
        <f t="shared" si="221"/>
        <v>9515.1794729559133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198.82525873898695</v>
      </c>
      <c r="F638" s="46">
        <v>0</v>
      </c>
      <c r="G638" s="46">
        <v>0</v>
      </c>
      <c r="H638" s="47">
        <v>0</v>
      </c>
      <c r="I638" s="48">
        <f t="shared" si="220"/>
        <v>198.82525873898695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198.82525873898695</v>
      </c>
      <c r="P638" s="50">
        <v>0</v>
      </c>
      <c r="Q638" s="50">
        <v>0</v>
      </c>
      <c r="R638" s="51">
        <v>0</v>
      </c>
      <c r="S638" s="52">
        <f t="shared" si="221"/>
        <v>198.82525873898695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20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1"/>
        <v>0</v>
      </c>
    </row>
    <row r="640" spans="1:60" ht="15">
      <c r="A640" s="25" t="s">
        <v>17</v>
      </c>
      <c r="B640" s="46">
        <v>206.42721119578826</v>
      </c>
      <c r="C640" s="46">
        <v>0</v>
      </c>
      <c r="D640" s="46">
        <v>0.99936197941072535</v>
      </c>
      <c r="E640" s="46">
        <v>6.0808310579280267</v>
      </c>
      <c r="F640" s="46">
        <v>0</v>
      </c>
      <c r="G640" s="46">
        <v>0</v>
      </c>
      <c r="H640" s="47">
        <v>0</v>
      </c>
      <c r="I640" s="48">
        <f t="shared" si="220"/>
        <v>213.50740423312703</v>
      </c>
      <c r="J640" s="1"/>
      <c r="K640" s="49" t="s">
        <v>17</v>
      </c>
      <c r="L640" s="50">
        <v>206.42721119578826</v>
      </c>
      <c r="M640" s="50">
        <v>0</v>
      </c>
      <c r="N640" s="50">
        <v>0.99936197941072535</v>
      </c>
      <c r="O640" s="50">
        <v>6.0808310579280267</v>
      </c>
      <c r="P640" s="50">
        <v>0</v>
      </c>
      <c r="Q640" s="50">
        <v>0</v>
      </c>
      <c r="R640" s="51">
        <v>0</v>
      </c>
      <c r="S640" s="52">
        <f t="shared" si="221"/>
        <v>213.50740423312703</v>
      </c>
    </row>
    <row r="641" spans="1:45" ht="15">
      <c r="A641" s="26" t="s">
        <v>19</v>
      </c>
      <c r="B641" s="43">
        <v>598.12056042253698</v>
      </c>
      <c r="C641" s="43">
        <v>0</v>
      </c>
      <c r="D641" s="43">
        <v>154.58804909658662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20"/>
        <v>752.70860951912357</v>
      </c>
      <c r="J641" s="1"/>
      <c r="K641" s="54" t="s">
        <v>19</v>
      </c>
      <c r="L641" s="43">
        <v>598.12056042253698</v>
      </c>
      <c r="M641" s="43">
        <v>0</v>
      </c>
      <c r="N641" s="43">
        <v>154.58804909658662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1"/>
        <v>752.70860951912357</v>
      </c>
    </row>
    <row r="642" spans="1:45" ht="15">
      <c r="A642" s="25" t="s">
        <v>27</v>
      </c>
      <c r="B642" s="46">
        <v>1199.2898812984752</v>
      </c>
      <c r="C642" s="46">
        <v>1.5582654873622361</v>
      </c>
      <c r="D642" s="46">
        <v>24.806473151315579</v>
      </c>
      <c r="E642" s="46">
        <v>1992.8442533660984</v>
      </c>
      <c r="F642" s="46">
        <v>0</v>
      </c>
      <c r="G642" s="46">
        <v>672.02744417623092</v>
      </c>
      <c r="H642" s="47">
        <v>9.4285391120685347</v>
      </c>
      <c r="I642" s="48">
        <f t="shared" si="220"/>
        <v>3899.9548565915507</v>
      </c>
      <c r="J642" s="1"/>
      <c r="K642" s="49" t="s">
        <v>27</v>
      </c>
      <c r="L642" s="50">
        <v>1199.2898812984752</v>
      </c>
      <c r="M642" s="50">
        <v>1.5582654873622361</v>
      </c>
      <c r="N642" s="50">
        <v>24.806473151315579</v>
      </c>
      <c r="O642" s="50">
        <v>1992.8442533660984</v>
      </c>
      <c r="P642" s="50">
        <v>0</v>
      </c>
      <c r="Q642" s="50">
        <v>672.02744417623092</v>
      </c>
      <c r="R642" s="51">
        <v>9.4285391120685347</v>
      </c>
      <c r="S642" s="52">
        <f t="shared" si="221"/>
        <v>3899.9548565915507</v>
      </c>
    </row>
    <row r="643" spans="1:45" ht="15">
      <c r="A643" s="26" t="s">
        <v>26</v>
      </c>
      <c r="B643" s="43">
        <v>297.89964819447869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20"/>
        <v>297.89964819447869</v>
      </c>
      <c r="J643" s="1"/>
      <c r="K643" s="54" t="s">
        <v>26</v>
      </c>
      <c r="L643" s="43">
        <v>297.89964819447869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1"/>
        <v>297.89964819447869</v>
      </c>
    </row>
    <row r="644" spans="1:45" ht="15">
      <c r="A644" s="25" t="s">
        <v>23</v>
      </c>
      <c r="B644" s="46">
        <v>2182.9286216880296</v>
      </c>
      <c r="C644" s="46">
        <v>98.879257765343098</v>
      </c>
      <c r="D644" s="46">
        <v>1242.9761407040896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20"/>
        <v>3524.7840201574622</v>
      </c>
      <c r="J644" s="1"/>
      <c r="K644" s="49" t="s">
        <v>23</v>
      </c>
      <c r="L644" s="50">
        <v>2182.9286216880296</v>
      </c>
      <c r="M644" s="50">
        <v>98.879257765343098</v>
      </c>
      <c r="N644" s="50">
        <v>1242.9761407040896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1"/>
        <v>3524.7840201574622</v>
      </c>
    </row>
    <row r="645" spans="1:45" ht="15">
      <c r="A645" s="26" t="s">
        <v>24</v>
      </c>
      <c r="B645" s="43">
        <v>1843.6736166847979</v>
      </c>
      <c r="C645" s="43">
        <v>0</v>
      </c>
      <c r="D645" s="43">
        <v>20.084841501174338</v>
      </c>
      <c r="E645" s="43">
        <v>17.061963669308771</v>
      </c>
      <c r="F645" s="43">
        <v>706.60669772575659</v>
      </c>
      <c r="G645" s="43">
        <v>0</v>
      </c>
      <c r="H645" s="53">
        <v>0</v>
      </c>
      <c r="I645" s="41">
        <f t="shared" si="220"/>
        <v>2587.4271195810379</v>
      </c>
      <c r="J645" s="1"/>
      <c r="K645" s="54" t="s">
        <v>24</v>
      </c>
      <c r="L645" s="43">
        <v>1843.6736166847979</v>
      </c>
      <c r="M645" s="43">
        <v>0</v>
      </c>
      <c r="N645" s="43">
        <v>20.084841501174338</v>
      </c>
      <c r="O645" s="43">
        <v>17.061963669308771</v>
      </c>
      <c r="P645" s="43">
        <v>706.60669772575659</v>
      </c>
      <c r="Q645" s="43">
        <v>0</v>
      </c>
      <c r="R645" s="44">
        <v>0</v>
      </c>
      <c r="S645" s="45">
        <f t="shared" si="221"/>
        <v>2587.4271195810379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20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1"/>
        <v>0</v>
      </c>
    </row>
    <row r="647" spans="1:45" ht="15">
      <c r="A647" s="27" t="s">
        <v>66</v>
      </c>
      <c r="B647" s="43">
        <v>71.864697676917586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20"/>
        <v>71.864697676917586</v>
      </c>
      <c r="J647" s="1"/>
      <c r="K647" s="55" t="s">
        <v>66</v>
      </c>
      <c r="L647" s="43">
        <v>71.864697676917586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1"/>
        <v>71.864697676917586</v>
      </c>
    </row>
    <row r="648" spans="1:45">
      <c r="A648" s="28" t="s">
        <v>25</v>
      </c>
      <c r="B648" s="56">
        <v>71.864697676917586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20"/>
        <v>71.864697676917586</v>
      </c>
      <c r="J648" s="1"/>
      <c r="K648" s="59" t="s">
        <v>25</v>
      </c>
      <c r="L648" s="60">
        <v>71.864697676917586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1"/>
        <v>71.864697676917586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20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1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20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1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20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1"/>
        <v>0</v>
      </c>
    </row>
    <row r="652" spans="1:45" ht="15">
      <c r="A652" s="31" t="s">
        <v>28</v>
      </c>
      <c r="B652" s="75">
        <f>SUM(B631:B647)</f>
        <v>7297.0999141585025</v>
      </c>
      <c r="C652" s="75">
        <f t="shared" ref="C652:H652" si="222">SUM(C631:C647)</f>
        <v>109.4697424190871</v>
      </c>
      <c r="D652" s="75">
        <f t="shared" si="222"/>
        <v>1505.0448795071673</v>
      </c>
      <c r="E652" s="75">
        <f t="shared" si="222"/>
        <v>2449.6773996695028</v>
      </c>
      <c r="F652" s="75">
        <f t="shared" si="222"/>
        <v>9982.0820566106013</v>
      </c>
      <c r="G652" s="75">
        <f t="shared" si="222"/>
        <v>672.02744417623092</v>
      </c>
      <c r="H652" s="76">
        <f t="shared" si="222"/>
        <v>9.4285391120685347</v>
      </c>
      <c r="I652" s="41">
        <f t="shared" si="220"/>
        <v>22024.82997565316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7297.0999141585025</v>
      </c>
      <c r="M652" s="75">
        <f t="shared" ref="M652:R652" si="223">SUM(M631:M647)</f>
        <v>109.4697424190871</v>
      </c>
      <c r="N652" s="75">
        <f t="shared" si="223"/>
        <v>1505.0448795071673</v>
      </c>
      <c r="O652" s="75">
        <f t="shared" si="223"/>
        <v>2449.6773996695028</v>
      </c>
      <c r="P652" s="75">
        <f t="shared" si="223"/>
        <v>9982.0820566106013</v>
      </c>
      <c r="Q652" s="75">
        <f t="shared" si="223"/>
        <v>672.02744417623092</v>
      </c>
      <c r="R652" s="76">
        <f t="shared" si="223"/>
        <v>9.4285391120685347</v>
      </c>
      <c r="S652" s="78">
        <f t="shared" si="221"/>
        <v>22024.82997565316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0.33131242884621193</v>
      </c>
      <c r="C653" s="114">
        <f t="shared" ref="C653:I653" si="224">C652/$I652</f>
        <v>4.9702877407043732E-3</v>
      </c>
      <c r="D653" s="114">
        <f t="shared" si="224"/>
        <v>6.8334006717458637E-2</v>
      </c>
      <c r="E653" s="114">
        <f t="shared" si="224"/>
        <v>0.11122344201419226</v>
      </c>
      <c r="F653" s="114">
        <f t="shared" si="224"/>
        <v>0.4532194830854569</v>
      </c>
      <c r="G653" s="114">
        <f t="shared" si="224"/>
        <v>3.0512264790198525E-2</v>
      </c>
      <c r="H653" s="115">
        <f t="shared" si="224"/>
        <v>4.2808680577743826E-4</v>
      </c>
      <c r="I653" s="116">
        <f t="shared" si="224"/>
        <v>1</v>
      </c>
      <c r="K653" s="81" t="s">
        <v>87</v>
      </c>
      <c r="L653" s="82">
        <f>L652/$S652</f>
        <v>0.33131242884621193</v>
      </c>
      <c r="M653" s="82">
        <f t="shared" ref="M653:S653" si="225">M652/$S652</f>
        <v>4.9702877407043732E-3</v>
      </c>
      <c r="N653" s="82">
        <f t="shared" si="225"/>
        <v>6.8334006717458637E-2</v>
      </c>
      <c r="O653" s="82">
        <f t="shared" si="225"/>
        <v>0.11122344201419226</v>
      </c>
      <c r="P653" s="82">
        <f t="shared" si="225"/>
        <v>0.4532194830854569</v>
      </c>
      <c r="Q653" s="82">
        <f t="shared" si="225"/>
        <v>3.0512264790198525E-2</v>
      </c>
      <c r="R653" s="83">
        <f t="shared" si="225"/>
        <v>4.2808680577743826E-4</v>
      </c>
      <c r="S653" s="84">
        <f t="shared" si="225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60" zoomScaleNormal="60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117</v>
      </c>
      <c r="B1" s="201"/>
      <c r="C1" s="201"/>
      <c r="D1" s="201"/>
      <c r="E1" s="201"/>
      <c r="F1" s="201"/>
      <c r="G1" s="201"/>
      <c r="H1" s="201"/>
      <c r="I1" s="202"/>
      <c r="K1" s="209" t="s">
        <v>118</v>
      </c>
      <c r="L1" s="210"/>
      <c r="M1" s="210"/>
      <c r="N1" s="210"/>
      <c r="O1" s="210"/>
      <c r="P1" s="210"/>
      <c r="Q1" s="210"/>
      <c r="R1" s="210"/>
      <c r="S1" s="211"/>
      <c r="U1" s="218" t="s">
        <v>119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1159.091776055996</v>
      </c>
      <c r="C7" s="39">
        <v>3491.9786973333403</v>
      </c>
      <c r="D7" s="39">
        <v>4558.250554149563</v>
      </c>
      <c r="E7" s="39">
        <v>0</v>
      </c>
      <c r="F7" s="39">
        <v>7.3125074406156507</v>
      </c>
      <c r="G7" s="39">
        <v>0</v>
      </c>
      <c r="H7" s="40">
        <v>0</v>
      </c>
      <c r="I7" s="41">
        <f>SUM(B7:H7)</f>
        <v>9216.6335349795154</v>
      </c>
      <c r="J7" s="1"/>
      <c r="K7" s="42" t="s">
        <v>7</v>
      </c>
      <c r="L7" s="43">
        <v>1159.091776055996</v>
      </c>
      <c r="M7" s="43">
        <v>3491.9786973333403</v>
      </c>
      <c r="N7" s="43">
        <v>4558.250554149563</v>
      </c>
      <c r="O7" s="43">
        <v>0</v>
      </c>
      <c r="P7" s="43">
        <v>7.3125074406156507</v>
      </c>
      <c r="Q7" s="43">
        <v>0</v>
      </c>
      <c r="R7" s="44">
        <v>0</v>
      </c>
      <c r="S7" s="45">
        <f>SUM(L7:R7)</f>
        <v>9216.6335349795154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823.09035725813067</v>
      </c>
      <c r="C8" s="46">
        <v>43.502200000000002</v>
      </c>
      <c r="D8" s="46">
        <v>1958.836920730633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2825.4294779887637</v>
      </c>
      <c r="J8" s="1"/>
      <c r="K8" s="49" t="s">
        <v>8</v>
      </c>
      <c r="L8" s="50">
        <v>823.09035725813067</v>
      </c>
      <c r="M8" s="50">
        <v>43.502200000000002</v>
      </c>
      <c r="N8" s="50">
        <v>1958.836920730633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2825.4294779887637</v>
      </c>
      <c r="T8" s="1" t="str">
        <f t="shared" ref="T8:T24" si="2">IF(ABS(S8-I8)&gt;0.01,S8-I8,"")</f>
        <v/>
      </c>
      <c r="U8" s="1"/>
      <c r="X8"/>
      <c r="Y8"/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1578.9166778079543</v>
      </c>
      <c r="C9" s="43">
        <v>0</v>
      </c>
      <c r="D9" s="43">
        <v>6967.1147757143881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8546.0314535223424</v>
      </c>
      <c r="J9" s="1"/>
      <c r="K9" s="42" t="s">
        <v>10</v>
      </c>
      <c r="L9" s="43">
        <v>1578.9166778079543</v>
      </c>
      <c r="M9" s="43">
        <v>0</v>
      </c>
      <c r="N9" s="43">
        <v>6967.1147757143881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8546.0314535223424</v>
      </c>
      <c r="T9" s="1" t="str">
        <f t="shared" si="2"/>
        <v/>
      </c>
      <c r="U9" s="1"/>
      <c r="X9"/>
      <c r="Y9"/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292.86753700000213</v>
      </c>
      <c r="D10" s="46">
        <v>1227.5573172427128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1520.4248542427149</v>
      </c>
      <c r="J10" s="1"/>
      <c r="K10" s="49" t="s">
        <v>58</v>
      </c>
      <c r="L10" s="50">
        <v>0</v>
      </c>
      <c r="M10" s="50">
        <v>292.86753700000213</v>
      </c>
      <c r="N10" s="50">
        <v>1227.5573172427128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1520.4248542427149</v>
      </c>
      <c r="T10" s="1" t="str">
        <f t="shared" si="2"/>
        <v/>
      </c>
      <c r="U10" s="1"/>
      <c r="X10"/>
      <c r="Y10"/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9305.3966793607124</v>
      </c>
      <c r="C11" s="43">
        <v>2700.1096638871641</v>
      </c>
      <c r="D11" s="43">
        <v>2942.7887329877608</v>
      </c>
      <c r="E11" s="43">
        <v>105.5023209149045</v>
      </c>
      <c r="F11" s="43">
        <v>0</v>
      </c>
      <c r="G11" s="43">
        <v>0</v>
      </c>
      <c r="H11" s="53">
        <v>0</v>
      </c>
      <c r="I11" s="41">
        <f t="shared" si="0"/>
        <v>15053.797397150542</v>
      </c>
      <c r="J11" s="1"/>
      <c r="K11" s="42" t="s">
        <v>16</v>
      </c>
      <c r="L11" s="43">
        <v>9305.3966793607124</v>
      </c>
      <c r="M11" s="43">
        <v>2700.1096638871641</v>
      </c>
      <c r="N11" s="43">
        <v>2942.7887329877608</v>
      </c>
      <c r="O11" s="43">
        <v>105.5023209149045</v>
      </c>
      <c r="P11" s="43">
        <v>0</v>
      </c>
      <c r="Q11" s="43">
        <v>0</v>
      </c>
      <c r="R11" s="44">
        <v>0</v>
      </c>
      <c r="S11" s="45">
        <f t="shared" si="1"/>
        <v>15053.797397150542</v>
      </c>
      <c r="T11" s="1" t="str">
        <f t="shared" si="2"/>
        <v/>
      </c>
      <c r="U11" s="1"/>
      <c r="X11"/>
      <c r="Y11"/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58488.429375536929</v>
      </c>
      <c r="C12" s="46">
        <v>931.76853425613888</v>
      </c>
      <c r="D12" s="46">
        <v>7418.2123680974664</v>
      </c>
      <c r="E12" s="46">
        <v>17.862606863978982</v>
      </c>
      <c r="F12" s="46">
        <v>0</v>
      </c>
      <c r="G12" s="46">
        <v>0</v>
      </c>
      <c r="H12" s="47">
        <v>0</v>
      </c>
      <c r="I12" s="48">
        <f t="shared" si="0"/>
        <v>66856.272884754522</v>
      </c>
      <c r="J12" s="1"/>
      <c r="K12" s="49" t="s">
        <v>15</v>
      </c>
      <c r="L12" s="50">
        <v>58488.429375536929</v>
      </c>
      <c r="M12" s="50">
        <v>931.76853425613888</v>
      </c>
      <c r="N12" s="50">
        <v>7418.2123680974664</v>
      </c>
      <c r="O12" s="50">
        <v>17.862606863978982</v>
      </c>
      <c r="P12" s="50">
        <v>0</v>
      </c>
      <c r="Q12" s="50">
        <v>0</v>
      </c>
      <c r="R12" s="51">
        <v>0</v>
      </c>
      <c r="S12" s="52">
        <f t="shared" si="1"/>
        <v>66856.272884754522</v>
      </c>
      <c r="T12" s="1" t="str">
        <f t="shared" si="2"/>
        <v/>
      </c>
      <c r="U12" s="1"/>
      <c r="X12"/>
      <c r="Y12"/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4.8901744719699058</v>
      </c>
      <c r="D13" s="43">
        <v>91.156226243856722</v>
      </c>
      <c r="E13" s="43">
        <v>15178.217345959998</v>
      </c>
      <c r="F13" s="43">
        <v>240497.22388742416</v>
      </c>
      <c r="G13" s="43">
        <v>0</v>
      </c>
      <c r="H13" s="53">
        <v>0</v>
      </c>
      <c r="I13" s="41">
        <f t="shared" si="0"/>
        <v>255771.48763409999</v>
      </c>
      <c r="J13" s="1"/>
      <c r="K13" s="54" t="s">
        <v>60</v>
      </c>
      <c r="L13" s="43">
        <v>0</v>
      </c>
      <c r="M13" s="43">
        <v>4.8901744719699058</v>
      </c>
      <c r="N13" s="43">
        <v>91.156226243856722</v>
      </c>
      <c r="O13" s="43">
        <v>15178.217345959998</v>
      </c>
      <c r="P13" s="43">
        <v>240497.22388742416</v>
      </c>
      <c r="Q13" s="43">
        <v>0</v>
      </c>
      <c r="R13" s="44">
        <v>0</v>
      </c>
      <c r="S13" s="45">
        <f t="shared" si="1"/>
        <v>255771.48763409999</v>
      </c>
      <c r="T13" s="1" t="str">
        <f t="shared" si="2"/>
        <v/>
      </c>
      <c r="U13" s="1"/>
      <c r="X13"/>
      <c r="Y13"/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2.2683556896575774</v>
      </c>
      <c r="D14" s="46">
        <v>0.40616223030843351</v>
      </c>
      <c r="E14" s="46">
        <v>436.25634879979839</v>
      </c>
      <c r="F14" s="46">
        <v>84048.487898241103</v>
      </c>
      <c r="G14" s="46">
        <v>0</v>
      </c>
      <c r="H14" s="47">
        <v>0</v>
      </c>
      <c r="I14" s="48">
        <f t="shared" si="0"/>
        <v>84487.418764960865</v>
      </c>
      <c r="J14" s="1"/>
      <c r="K14" s="49" t="s">
        <v>12</v>
      </c>
      <c r="L14" s="50">
        <v>0</v>
      </c>
      <c r="M14" s="50">
        <v>2.2683556896575774</v>
      </c>
      <c r="N14" s="50">
        <v>0.40616223030843351</v>
      </c>
      <c r="O14" s="50">
        <v>436.25634879979839</v>
      </c>
      <c r="P14" s="50">
        <v>84048.487898241103</v>
      </c>
      <c r="Q14" s="50">
        <v>0</v>
      </c>
      <c r="R14" s="51">
        <v>0</v>
      </c>
      <c r="S14" s="52">
        <f t="shared" si="1"/>
        <v>84487.418764960865</v>
      </c>
      <c r="T14" s="1" t="str">
        <f t="shared" si="2"/>
        <v/>
      </c>
      <c r="U14" s="1"/>
      <c r="X14"/>
      <c r="Y14"/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3.6104999999999974</v>
      </c>
      <c r="C15" s="43">
        <v>0</v>
      </c>
      <c r="D15" s="43">
        <v>8.438999999999993</v>
      </c>
      <c r="E15" s="43">
        <v>1.3049999999999988</v>
      </c>
      <c r="F15" s="43">
        <v>31355.835205399992</v>
      </c>
      <c r="G15" s="43">
        <v>0</v>
      </c>
      <c r="H15" s="53">
        <v>0</v>
      </c>
      <c r="I15" s="41">
        <f t="shared" si="0"/>
        <v>31369.189705399993</v>
      </c>
      <c r="J15" s="1"/>
      <c r="K15" s="54" t="s">
        <v>61</v>
      </c>
      <c r="L15" s="43">
        <v>3.6104999999999974</v>
      </c>
      <c r="M15" s="43">
        <v>0</v>
      </c>
      <c r="N15" s="43">
        <v>8.438999999999993</v>
      </c>
      <c r="O15" s="43">
        <v>1.3049999999999988</v>
      </c>
      <c r="P15" s="43">
        <v>31355.835205399992</v>
      </c>
      <c r="Q15" s="43">
        <v>0</v>
      </c>
      <c r="R15" s="44">
        <v>0</v>
      </c>
      <c r="S15" s="45">
        <f t="shared" si="1"/>
        <v>31369.189705399993</v>
      </c>
      <c r="T15" s="1" t="str">
        <f t="shared" si="2"/>
        <v/>
      </c>
      <c r="U15" s="1"/>
      <c r="X15"/>
      <c r="Y15"/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4715.2547402721611</v>
      </c>
      <c r="C16" s="46">
        <v>77.091510846017158</v>
      </c>
      <c r="D16" s="46">
        <v>1280.4686589730497</v>
      </c>
      <c r="E16" s="46">
        <v>268.39056480187651</v>
      </c>
      <c r="F16" s="46">
        <v>920.86240758027031</v>
      </c>
      <c r="G16" s="46">
        <v>0</v>
      </c>
      <c r="H16" s="47">
        <v>0</v>
      </c>
      <c r="I16" s="48">
        <f t="shared" si="0"/>
        <v>7262.0678824733741</v>
      </c>
      <c r="J16" s="1"/>
      <c r="K16" s="49" t="s">
        <v>17</v>
      </c>
      <c r="L16" s="50">
        <v>4715.2547402721611</v>
      </c>
      <c r="M16" s="50">
        <v>77.091510846017158</v>
      </c>
      <c r="N16" s="50">
        <v>1280.4686589730497</v>
      </c>
      <c r="O16" s="50">
        <v>268.39056480187651</v>
      </c>
      <c r="P16" s="50">
        <v>920.86240758027009</v>
      </c>
      <c r="Q16" s="50">
        <v>0</v>
      </c>
      <c r="R16" s="51">
        <v>0</v>
      </c>
      <c r="S16" s="52">
        <f t="shared" si="1"/>
        <v>7262.0678824733741</v>
      </c>
      <c r="T16" s="1" t="str">
        <f t="shared" si="2"/>
        <v/>
      </c>
      <c r="U16" s="1"/>
      <c r="X16"/>
      <c r="Y16"/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77233.140087863168</v>
      </c>
      <c r="C17" s="43">
        <v>44049.989222286356</v>
      </c>
      <c r="D17" s="43">
        <v>52108.808174960453</v>
      </c>
      <c r="E17" s="43">
        <v>377.5459252779475</v>
      </c>
      <c r="F17" s="43">
        <v>8876.861128541721</v>
      </c>
      <c r="G17" s="43">
        <v>0</v>
      </c>
      <c r="H17" s="53">
        <v>0</v>
      </c>
      <c r="I17" s="41">
        <f t="shared" si="0"/>
        <v>182646.34453892967</v>
      </c>
      <c r="J17" s="1"/>
      <c r="K17" s="54" t="s">
        <v>19</v>
      </c>
      <c r="L17" s="43">
        <v>77233.140087863168</v>
      </c>
      <c r="M17" s="43">
        <v>44049.989222286356</v>
      </c>
      <c r="N17" s="43">
        <v>52108.808174960453</v>
      </c>
      <c r="O17" s="43">
        <v>377.5459252779475</v>
      </c>
      <c r="P17" s="43">
        <v>8876.8611285417173</v>
      </c>
      <c r="Q17" s="43">
        <v>0</v>
      </c>
      <c r="R17" s="44">
        <v>0</v>
      </c>
      <c r="S17" s="45">
        <f t="shared" si="1"/>
        <v>182646.34453892967</v>
      </c>
      <c r="T17" s="1" t="str">
        <f>IF(ABS(S17-I17)&gt;0.1,S17-I17,"")</f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28725.776131392369</v>
      </c>
      <c r="C18" s="46">
        <v>373.37110565607986</v>
      </c>
      <c r="D18" s="46">
        <v>47413.087629053676</v>
      </c>
      <c r="E18" s="46">
        <v>91427.823000635719</v>
      </c>
      <c r="F18" s="46">
        <v>12524.954983313197</v>
      </c>
      <c r="G18" s="46">
        <v>32101.906129360941</v>
      </c>
      <c r="H18" s="47">
        <v>281.49130397029938</v>
      </c>
      <c r="I18" s="48">
        <f t="shared" si="0"/>
        <v>212848.41028338225</v>
      </c>
      <c r="J18" s="1"/>
      <c r="K18" s="49" t="s">
        <v>27</v>
      </c>
      <c r="L18" s="50">
        <v>28725.776131392369</v>
      </c>
      <c r="M18" s="50">
        <v>373.37110565607986</v>
      </c>
      <c r="N18" s="50">
        <v>47413.087629053676</v>
      </c>
      <c r="O18" s="50">
        <v>91427.823000635719</v>
      </c>
      <c r="P18" s="50">
        <v>12524.95498331319</v>
      </c>
      <c r="Q18" s="50">
        <v>32101.906129360941</v>
      </c>
      <c r="R18" s="51">
        <v>281.49130397029938</v>
      </c>
      <c r="S18" s="52">
        <f t="shared" si="1"/>
        <v>212848.41028338225</v>
      </c>
      <c r="T18" s="1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46016.353854675486</v>
      </c>
      <c r="C19" s="43">
        <v>150.15526004462879</v>
      </c>
      <c r="D19" s="43">
        <v>5734.4331902747217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51900.942304994838</v>
      </c>
      <c r="J19" s="1"/>
      <c r="K19" s="54" t="s">
        <v>26</v>
      </c>
      <c r="L19" s="43">
        <v>46016.353854675486</v>
      </c>
      <c r="M19" s="43">
        <v>150.15526004462879</v>
      </c>
      <c r="N19" s="43">
        <v>5734.4331902747217</v>
      </c>
      <c r="O19" s="43">
        <v>0</v>
      </c>
      <c r="P19" s="43">
        <v>3.7359004778636518E-12</v>
      </c>
      <c r="Q19" s="43">
        <v>0</v>
      </c>
      <c r="R19" s="44">
        <v>0</v>
      </c>
      <c r="S19" s="45">
        <f t="shared" si="1"/>
        <v>51900.942304994845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51726.609381521557</v>
      </c>
      <c r="C20" s="46">
        <v>178.60016802295411</v>
      </c>
      <c r="D20" s="46">
        <v>7815.429506740792</v>
      </c>
      <c r="E20" s="46">
        <v>0</v>
      </c>
      <c r="F20" s="46">
        <v>0.31051292250000001</v>
      </c>
      <c r="G20" s="46">
        <v>0</v>
      </c>
      <c r="H20" s="47">
        <v>0</v>
      </c>
      <c r="I20" s="48">
        <f t="shared" si="0"/>
        <v>59720.949569207805</v>
      </c>
      <c r="J20" s="1"/>
      <c r="K20" s="49" t="s">
        <v>23</v>
      </c>
      <c r="L20" s="50">
        <v>51726.609381521557</v>
      </c>
      <c r="M20" s="50">
        <v>178.60016802295411</v>
      </c>
      <c r="N20" s="50">
        <v>7815.429506740792</v>
      </c>
      <c r="O20" s="50">
        <v>0</v>
      </c>
      <c r="P20" s="50">
        <v>0.31051292250273566</v>
      </c>
      <c r="Q20" s="50">
        <v>0</v>
      </c>
      <c r="R20" s="51">
        <v>0</v>
      </c>
      <c r="S20" s="52">
        <f t="shared" si="1"/>
        <v>59720.949569207805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13692.57498416449</v>
      </c>
      <c r="C21" s="43">
        <v>40085.787573533744</v>
      </c>
      <c r="D21" s="43">
        <v>11099.357069503085</v>
      </c>
      <c r="E21" s="43">
        <v>16.843815006560931</v>
      </c>
      <c r="F21" s="43">
        <v>14211.160849680538</v>
      </c>
      <c r="G21" s="43">
        <v>0</v>
      </c>
      <c r="H21" s="53">
        <v>0</v>
      </c>
      <c r="I21" s="41">
        <f t="shared" si="0"/>
        <v>79105.724291888415</v>
      </c>
      <c r="J21" s="1"/>
      <c r="K21" s="54" t="s">
        <v>24</v>
      </c>
      <c r="L21" s="43">
        <v>13692.57498416449</v>
      </c>
      <c r="M21" s="43">
        <v>40085.787573533744</v>
      </c>
      <c r="N21" s="43">
        <v>11099.357069503085</v>
      </c>
      <c r="O21" s="43">
        <v>16.843815006560931</v>
      </c>
      <c r="P21" s="43">
        <v>14211.16084968054</v>
      </c>
      <c r="Q21" s="43">
        <v>0</v>
      </c>
      <c r="R21" s="44">
        <v>0</v>
      </c>
      <c r="S21" s="45">
        <f t="shared" si="1"/>
        <v>79105.724291888415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533.71077597962324</v>
      </c>
      <c r="C22" s="46">
        <v>2798.5475497504012</v>
      </c>
      <c r="D22" s="46">
        <v>5013.4263276669899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8345.6846533970147</v>
      </c>
      <c r="J22" s="1"/>
      <c r="K22" s="49" t="s">
        <v>22</v>
      </c>
      <c r="L22" s="50">
        <v>533.71077597962324</v>
      </c>
      <c r="M22" s="50">
        <v>2798.5475497504012</v>
      </c>
      <c r="N22" s="50">
        <v>5013.4263276669899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8345.6846533970147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5630.2607170538267</v>
      </c>
      <c r="C23" s="43">
        <v>9.985105242621664</v>
      </c>
      <c r="D23" s="43">
        <v>7627.3944817095371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13267.640304005985</v>
      </c>
      <c r="J23" s="1"/>
      <c r="K23" s="55" t="s">
        <v>66</v>
      </c>
      <c r="L23" s="43">
        <v>5630.2607170538267</v>
      </c>
      <c r="M23" s="43">
        <v>9.985105242621664</v>
      </c>
      <c r="N23" s="43">
        <v>7627.3944817095371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13267.640304005985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5625.8607170538262</v>
      </c>
      <c r="C24" s="56">
        <v>0</v>
      </c>
      <c r="D24" s="56">
        <v>3266.6328101080126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8892.4935271618378</v>
      </c>
      <c r="J24" s="1"/>
      <c r="K24" s="59" t="s">
        <v>25</v>
      </c>
      <c r="L24" s="60">
        <v>5625.8607170538262</v>
      </c>
      <c r="M24" s="60">
        <v>0</v>
      </c>
      <c r="N24" s="60">
        <v>3266.6328101080126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8892.4935271618378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2.1747382988001669</v>
      </c>
      <c r="D25" s="63">
        <v>1072.6084499310366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1074.7831882298367</v>
      </c>
      <c r="J25" s="1"/>
      <c r="K25" s="66" t="s">
        <v>20</v>
      </c>
      <c r="L25" s="63">
        <v>0</v>
      </c>
      <c r="M25" s="63">
        <v>2.1747382988001669</v>
      </c>
      <c r="N25" s="63">
        <v>1072.6084499310366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1074.7831882298367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7.5297300412186283</v>
      </c>
      <c r="D26" s="56">
        <v>3288.4338585730929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3295.9635886143114</v>
      </c>
      <c r="J26" s="1"/>
      <c r="K26" s="59" t="s">
        <v>21</v>
      </c>
      <c r="L26" s="60">
        <v>0</v>
      </c>
      <c r="M26" s="60">
        <v>7.5297300412186283</v>
      </c>
      <c r="N26" s="60">
        <v>3288.4338585730929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3295.9635886143114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4.4000000000000004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4.4000000000000004</v>
      </c>
      <c r="J27" s="1"/>
      <c r="K27" s="72" t="s">
        <v>69</v>
      </c>
      <c r="L27" s="69">
        <v>4.4000000000000004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4.4000000000000004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299632.2160389424</v>
      </c>
      <c r="C28" s="75">
        <f t="shared" ref="C28:H28" si="3">SUM(C7:C23)</f>
        <v>95190.912658021072</v>
      </c>
      <c r="D28" s="75">
        <f t="shared" si="3"/>
        <v>163265.16709627901</v>
      </c>
      <c r="E28" s="75">
        <f t="shared" si="3"/>
        <v>107829.74692826079</v>
      </c>
      <c r="F28" s="75">
        <f t="shared" si="3"/>
        <v>392443.00938054407</v>
      </c>
      <c r="G28" s="75">
        <f t="shared" si="3"/>
        <v>32101.906129360941</v>
      </c>
      <c r="H28" s="76">
        <f t="shared" si="3"/>
        <v>281.49130397029938</v>
      </c>
      <c r="I28" s="41">
        <f t="shared" si="0"/>
        <v>1090744.4495353787</v>
      </c>
      <c r="J28" s="182">
        <v>0</v>
      </c>
      <c r="K28" s="77" t="s">
        <v>28</v>
      </c>
      <c r="L28" s="75">
        <f>SUM(L7:L23)</f>
        <v>299632.2160389424</v>
      </c>
      <c r="M28" s="75">
        <f t="shared" ref="M28:R28" si="4">SUM(M7:M23)</f>
        <v>95190.912658021072</v>
      </c>
      <c r="N28" s="75">
        <f t="shared" si="4"/>
        <v>163265.16709627901</v>
      </c>
      <c r="O28" s="75">
        <f t="shared" si="4"/>
        <v>107829.74692826079</v>
      </c>
      <c r="P28" s="75">
        <f t="shared" si="4"/>
        <v>392443.00938054413</v>
      </c>
      <c r="Q28" s="75">
        <f t="shared" si="4"/>
        <v>32101.906129360941</v>
      </c>
      <c r="R28" s="76">
        <f t="shared" si="4"/>
        <v>281.49130397029938</v>
      </c>
      <c r="S28" s="78">
        <f t="shared" si="1"/>
        <v>1090744.4495353787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0.27470432342477275</v>
      </c>
      <c r="C29" s="79">
        <f t="shared" ref="C29:I29" si="5">C28/$I28</f>
        <v>8.7271507729027892E-2</v>
      </c>
      <c r="D29" s="79">
        <f t="shared" si="5"/>
        <v>0.14968232675016097</v>
      </c>
      <c r="E29" s="79">
        <f t="shared" si="5"/>
        <v>9.885885458705998E-2</v>
      </c>
      <c r="F29" s="79">
        <f t="shared" si="5"/>
        <v>0.35979372578765989</v>
      </c>
      <c r="G29" s="79">
        <f t="shared" si="5"/>
        <v>2.9431189077363903E-2</v>
      </c>
      <c r="H29" s="79">
        <f t="shared" si="5"/>
        <v>2.5807264395450781E-4</v>
      </c>
      <c r="I29" s="80">
        <f t="shared" si="5"/>
        <v>1</v>
      </c>
      <c r="K29" s="81" t="s">
        <v>87</v>
      </c>
      <c r="L29" s="82">
        <f>L28/$S28</f>
        <v>0.27470432342477275</v>
      </c>
      <c r="M29" s="82">
        <f t="shared" ref="M29:S29" si="6">M28/$S28</f>
        <v>8.7271507729027892E-2</v>
      </c>
      <c r="N29" s="82">
        <f t="shared" si="6"/>
        <v>0.14968232675016097</v>
      </c>
      <c r="O29" s="82">
        <f t="shared" si="6"/>
        <v>9.885885458705998E-2</v>
      </c>
      <c r="P29" s="82">
        <f t="shared" si="6"/>
        <v>0.35979372578765995</v>
      </c>
      <c r="Q29" s="82">
        <f t="shared" si="6"/>
        <v>2.9431189077363903E-2</v>
      </c>
      <c r="R29" s="83">
        <f t="shared" si="6"/>
        <v>2.5807264395450781E-4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175.56809218476425</v>
      </c>
      <c r="C33" s="39">
        <v>3491.9786973333403</v>
      </c>
      <c r="D33" s="39">
        <v>4462.0520364679178</v>
      </c>
      <c r="E33" s="39">
        <v>0</v>
      </c>
      <c r="F33" s="235"/>
      <c r="G33" s="39">
        <v>0</v>
      </c>
      <c r="H33" s="40">
        <v>0</v>
      </c>
      <c r="I33" s="41">
        <f>SUM(B33:H33)</f>
        <v>8129.5988259860223</v>
      </c>
      <c r="J33" s="1"/>
      <c r="K33" s="88" t="s">
        <v>7</v>
      </c>
      <c r="L33" s="39">
        <v>175.56809218476425</v>
      </c>
      <c r="M33" s="39">
        <v>3491.9786973333403</v>
      </c>
      <c r="N33" s="39">
        <v>4462.0520364679178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8129.5988259860223</v>
      </c>
      <c r="T33" s="1"/>
      <c r="U33" s="91" t="s">
        <v>7</v>
      </c>
      <c r="V33" s="92">
        <v>175.56809218476425</v>
      </c>
      <c r="W33" s="92">
        <v>0</v>
      </c>
      <c r="X33" s="92">
        <v>0</v>
      </c>
      <c r="Y33" s="92">
        <v>3491.9786973333403</v>
      </c>
      <c r="Z33" s="92">
        <v>4462.0520364679178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8129.5988259860223</v>
      </c>
      <c r="AJ33" s="136" t="str">
        <f>IF(ABS(S33-AI33)&gt;0.001,S33-AI33,"")</f>
        <v/>
      </c>
    </row>
    <row r="34" spans="1:36" ht="15">
      <c r="A34" s="25" t="s">
        <v>8</v>
      </c>
      <c r="B34" s="46">
        <v>0</v>
      </c>
      <c r="C34" s="46">
        <v>43.502200000000002</v>
      </c>
      <c r="D34" s="46">
        <v>1868.3052430918842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1911.8074430918841</v>
      </c>
      <c r="J34" s="1"/>
      <c r="K34" s="49" t="s">
        <v>8</v>
      </c>
      <c r="L34" s="50">
        <v>0</v>
      </c>
      <c r="M34" s="50">
        <v>43.502200000000002</v>
      </c>
      <c r="N34" s="50">
        <v>1868.3052430918842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1911.8074430918841</v>
      </c>
      <c r="T34" s="1"/>
      <c r="U34" s="96" t="s">
        <v>8</v>
      </c>
      <c r="V34" s="97">
        <v>0</v>
      </c>
      <c r="W34" s="97">
        <v>0</v>
      </c>
      <c r="X34" s="97">
        <v>0</v>
      </c>
      <c r="Y34" s="97">
        <v>43.502200000000002</v>
      </c>
      <c r="Z34" s="97">
        <v>1868.3052430918842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1911.8074430918841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2.4286230083670191E-2</v>
      </c>
      <c r="C35" s="43">
        <v>0</v>
      </c>
      <c r="D35" s="43">
        <v>6816.2092310698627</v>
      </c>
      <c r="E35" s="43">
        <v>0</v>
      </c>
      <c r="F35" s="236"/>
      <c r="G35" s="43">
        <v>0</v>
      </c>
      <c r="H35" s="53">
        <v>0</v>
      </c>
      <c r="I35" s="41">
        <f t="shared" si="7"/>
        <v>6816.2335172999465</v>
      </c>
      <c r="J35" s="1"/>
      <c r="K35" s="54" t="s">
        <v>10</v>
      </c>
      <c r="L35" s="43">
        <v>2.4286230083670191E-2</v>
      </c>
      <c r="M35" s="43">
        <v>0</v>
      </c>
      <c r="N35" s="43">
        <v>6816.2092310698627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6816.2335172999465</v>
      </c>
      <c r="T35" s="1"/>
      <c r="U35" s="100" t="s">
        <v>10</v>
      </c>
      <c r="V35" s="92">
        <v>2.4286230083670191E-2</v>
      </c>
      <c r="W35" s="92">
        <v>0</v>
      </c>
      <c r="X35" s="92">
        <v>0</v>
      </c>
      <c r="Y35" s="92">
        <v>0</v>
      </c>
      <c r="Z35" s="92">
        <v>6816.2092310698627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6816.2335172999465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292.86753700000213</v>
      </c>
      <c r="D36" s="46">
        <v>1227.5573172427128</v>
      </c>
      <c r="E36" s="46">
        <v>0</v>
      </c>
      <c r="F36" s="236"/>
      <c r="G36" s="46">
        <v>0</v>
      </c>
      <c r="H36" s="47">
        <v>0</v>
      </c>
      <c r="I36" s="48">
        <f t="shared" si="7"/>
        <v>1520.4248542427149</v>
      </c>
      <c r="J36" s="1"/>
      <c r="K36" s="49" t="s">
        <v>58</v>
      </c>
      <c r="L36" s="50">
        <v>0</v>
      </c>
      <c r="M36" s="50">
        <v>292.86753700000213</v>
      </c>
      <c r="N36" s="50">
        <v>1227.5573172427128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1520.4248542427149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292.86753700000213</v>
      </c>
      <c r="Z36" s="97">
        <v>1226.8872532049165</v>
      </c>
      <c r="AA36" s="97">
        <v>0</v>
      </c>
      <c r="AB36" s="97">
        <v>0</v>
      </c>
      <c r="AC36" s="98">
        <v>0.67006403779624057</v>
      </c>
      <c r="AD36" s="97">
        <v>0</v>
      </c>
      <c r="AE36" s="97">
        <v>0</v>
      </c>
      <c r="AF36" s="97">
        <v>0</v>
      </c>
      <c r="AG36" s="97">
        <v>0.67006403779624057</v>
      </c>
      <c r="AH36" s="97">
        <v>0</v>
      </c>
      <c r="AI36" s="99">
        <f t="shared" si="9"/>
        <v>1520.4248542427149</v>
      </c>
      <c r="AJ36" t="str">
        <f t="shared" si="10"/>
        <v/>
      </c>
    </row>
    <row r="37" spans="1:36" ht="15">
      <c r="A37" s="26" t="s">
        <v>16</v>
      </c>
      <c r="B37" s="43">
        <v>4267.320074987786</v>
      </c>
      <c r="C37" s="43">
        <v>2477.6882185751774</v>
      </c>
      <c r="D37" s="43">
        <v>2434.1045820070149</v>
      </c>
      <c r="E37" s="43">
        <v>0</v>
      </c>
      <c r="F37" s="236"/>
      <c r="G37" s="43">
        <v>0</v>
      </c>
      <c r="H37" s="53">
        <v>0</v>
      </c>
      <c r="I37" s="41">
        <f t="shared" si="7"/>
        <v>9179.1128755699792</v>
      </c>
      <c r="J37" s="1"/>
      <c r="K37" s="54" t="s">
        <v>16</v>
      </c>
      <c r="L37" s="43">
        <v>4267.320074987786</v>
      </c>
      <c r="M37" s="43">
        <v>2477.6882185751774</v>
      </c>
      <c r="N37" s="43">
        <v>2434.1045820070149</v>
      </c>
      <c r="O37" s="43">
        <v>0</v>
      </c>
      <c r="P37" s="43">
        <v>0</v>
      </c>
      <c r="Q37" s="43">
        <v>0</v>
      </c>
      <c r="R37" s="44">
        <v>0</v>
      </c>
      <c r="S37" s="45">
        <f t="shared" si="8"/>
        <v>9179.1128755699792</v>
      </c>
      <c r="T37" s="1"/>
      <c r="U37" s="100" t="s">
        <v>16</v>
      </c>
      <c r="V37" s="92">
        <v>4108.9237934216026</v>
      </c>
      <c r="W37" s="92">
        <v>0</v>
      </c>
      <c r="X37" s="92">
        <v>0</v>
      </c>
      <c r="Y37" s="92">
        <v>2477.6882185751774</v>
      </c>
      <c r="Z37" s="92">
        <v>2087.314705395328</v>
      </c>
      <c r="AA37" s="92">
        <v>0</v>
      </c>
      <c r="AB37" s="92">
        <v>0</v>
      </c>
      <c r="AC37" s="93">
        <v>505.1861581778702</v>
      </c>
      <c r="AD37" s="94">
        <v>158.39628156618295</v>
      </c>
      <c r="AE37" s="94">
        <v>0</v>
      </c>
      <c r="AF37" s="94">
        <v>0</v>
      </c>
      <c r="AG37" s="94">
        <v>346.78987661168725</v>
      </c>
      <c r="AH37" s="94">
        <v>0</v>
      </c>
      <c r="AI37" s="95">
        <f t="shared" si="9"/>
        <v>9179.1128755699774</v>
      </c>
      <c r="AJ37" t="str">
        <f t="shared" si="10"/>
        <v/>
      </c>
    </row>
    <row r="38" spans="1:36" ht="15">
      <c r="A38" s="25" t="s">
        <v>15</v>
      </c>
      <c r="B38" s="46">
        <v>2500.4627451479369</v>
      </c>
      <c r="C38" s="46">
        <v>716.49875986810025</v>
      </c>
      <c r="D38" s="46">
        <v>457.30632901039326</v>
      </c>
      <c r="E38" s="46">
        <v>17.862606863978982</v>
      </c>
      <c r="F38" s="236"/>
      <c r="G38" s="46">
        <v>0</v>
      </c>
      <c r="H38" s="47">
        <v>0</v>
      </c>
      <c r="I38" s="48">
        <f t="shared" si="7"/>
        <v>3692.1304408904098</v>
      </c>
      <c r="J38" s="1"/>
      <c r="K38" s="49" t="s">
        <v>15</v>
      </c>
      <c r="L38" s="50">
        <v>2500.4627451479369</v>
      </c>
      <c r="M38" s="50">
        <v>716.49875986810025</v>
      </c>
      <c r="N38" s="50">
        <v>457.30632901039326</v>
      </c>
      <c r="O38" s="50">
        <v>17.862606863978982</v>
      </c>
      <c r="P38" s="50">
        <v>0</v>
      </c>
      <c r="Q38" s="50">
        <v>0</v>
      </c>
      <c r="R38" s="51">
        <v>0</v>
      </c>
      <c r="S38" s="52">
        <f t="shared" si="8"/>
        <v>3692.1304408904098</v>
      </c>
      <c r="T38" s="1"/>
      <c r="U38" s="96" t="s">
        <v>59</v>
      </c>
      <c r="V38" s="97">
        <v>2468.3265596809606</v>
      </c>
      <c r="W38" s="97">
        <v>14.149501600851941</v>
      </c>
      <c r="X38" s="97">
        <v>0</v>
      </c>
      <c r="Y38" s="97">
        <v>716.49875986810025</v>
      </c>
      <c r="Z38" s="97">
        <v>386.08117056141919</v>
      </c>
      <c r="AA38" s="97">
        <v>6.4128067118727383</v>
      </c>
      <c r="AB38" s="97">
        <v>0</v>
      </c>
      <c r="AC38" s="98">
        <v>100.66164246720459</v>
      </c>
      <c r="AD38" s="97">
        <v>17.986683866124274</v>
      </c>
      <c r="AE38" s="97">
        <v>0</v>
      </c>
      <c r="AF38" s="97">
        <v>0</v>
      </c>
      <c r="AG38" s="97">
        <v>71.225158448974057</v>
      </c>
      <c r="AH38" s="97">
        <v>11.449800152106246</v>
      </c>
      <c r="AI38" s="99">
        <f t="shared" si="9"/>
        <v>3692.1304408904093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88.77362443280893</v>
      </c>
      <c r="E39" s="43">
        <v>13829.422313524847</v>
      </c>
      <c r="F39" s="236"/>
      <c r="G39" s="43">
        <v>0</v>
      </c>
      <c r="H39" s="53">
        <v>0</v>
      </c>
      <c r="I39" s="41">
        <f t="shared" si="7"/>
        <v>13918.195937957656</v>
      </c>
      <c r="J39" s="1"/>
      <c r="K39" s="54" t="s">
        <v>60</v>
      </c>
      <c r="L39" s="43">
        <v>0</v>
      </c>
      <c r="M39" s="43">
        <v>0</v>
      </c>
      <c r="N39" s="43">
        <v>88.77362443280893</v>
      </c>
      <c r="O39" s="43">
        <v>13829.422313524847</v>
      </c>
      <c r="P39" s="43">
        <v>28096.919397402613</v>
      </c>
      <c r="Q39" s="43">
        <v>0</v>
      </c>
      <c r="R39" s="44">
        <v>0</v>
      </c>
      <c r="S39" s="45">
        <f t="shared" si="8"/>
        <v>42015.115335360271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13808.965141384084</v>
      </c>
      <c r="AB39" s="92">
        <v>28096.919397402613</v>
      </c>
      <c r="AC39" s="93">
        <v>109.23079657357162</v>
      </c>
      <c r="AD39" s="92">
        <v>0</v>
      </c>
      <c r="AE39" s="92">
        <v>20.457172140762694</v>
      </c>
      <c r="AF39" s="92">
        <v>0</v>
      </c>
      <c r="AG39" s="92">
        <v>88.77362443280893</v>
      </c>
      <c r="AH39" s="92">
        <v>0</v>
      </c>
      <c r="AI39" s="95">
        <f t="shared" si="9"/>
        <v>42015.115335360271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2.2683556896575774</v>
      </c>
      <c r="D40" s="46">
        <v>0</v>
      </c>
      <c r="E40" s="46">
        <v>228.37202633178822</v>
      </c>
      <c r="F40" s="236"/>
      <c r="G40" s="46">
        <v>0</v>
      </c>
      <c r="H40" s="47">
        <v>0</v>
      </c>
      <c r="I40" s="48">
        <f t="shared" si="7"/>
        <v>230.64038202144579</v>
      </c>
      <c r="J40" s="1"/>
      <c r="K40" s="49" t="s">
        <v>12</v>
      </c>
      <c r="L40" s="50">
        <v>0</v>
      </c>
      <c r="M40" s="50">
        <v>2.2683556896575774</v>
      </c>
      <c r="N40" s="50">
        <v>0</v>
      </c>
      <c r="O40" s="50">
        <v>228.37202633178822</v>
      </c>
      <c r="P40" s="50">
        <v>1419.3087036631136</v>
      </c>
      <c r="Q40" s="50">
        <v>0</v>
      </c>
      <c r="R40" s="51">
        <v>0</v>
      </c>
      <c r="S40" s="52">
        <f t="shared" si="8"/>
        <v>1649.9490856845593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2.2683556896575774</v>
      </c>
      <c r="Z40" s="97">
        <v>0</v>
      </c>
      <c r="AA40" s="97">
        <v>228.37202633178822</v>
      </c>
      <c r="AB40" s="97">
        <v>1419.3087036631136</v>
      </c>
      <c r="AC40" s="98">
        <v>0</v>
      </c>
      <c r="AD40" s="97">
        <v>0</v>
      </c>
      <c r="AE40" s="97">
        <v>0</v>
      </c>
      <c r="AF40" s="97">
        <v>0</v>
      </c>
      <c r="AG40" s="97">
        <v>0</v>
      </c>
      <c r="AH40" s="97">
        <v>0</v>
      </c>
      <c r="AI40" s="99">
        <f t="shared" si="9"/>
        <v>1649.9490856845593</v>
      </c>
      <c r="AJ40" t="str">
        <f t="shared" si="10"/>
        <v/>
      </c>
    </row>
    <row r="41" spans="1:36" ht="15">
      <c r="A41" s="26" t="s">
        <v>61</v>
      </c>
      <c r="B41" s="43">
        <v>3.6104999999999974</v>
      </c>
      <c r="C41" s="43">
        <v>0</v>
      </c>
      <c r="D41" s="43">
        <v>8.438999999999993</v>
      </c>
      <c r="E41" s="43">
        <v>1.3049999999999988</v>
      </c>
      <c r="F41" s="236"/>
      <c r="G41" s="43">
        <v>0</v>
      </c>
      <c r="H41" s="53">
        <v>0</v>
      </c>
      <c r="I41" s="41">
        <f t="shared" si="7"/>
        <v>13.354499999999991</v>
      </c>
      <c r="J41" s="1"/>
      <c r="K41" s="54" t="s">
        <v>61</v>
      </c>
      <c r="L41" s="43">
        <v>3.6104999999999974</v>
      </c>
      <c r="M41" s="43">
        <v>0</v>
      </c>
      <c r="N41" s="43">
        <v>8.438999999999993</v>
      </c>
      <c r="O41" s="43">
        <v>1.3049999999999988</v>
      </c>
      <c r="P41" s="43">
        <v>0</v>
      </c>
      <c r="Q41" s="43">
        <v>0</v>
      </c>
      <c r="R41" s="44">
        <v>0</v>
      </c>
      <c r="S41" s="45">
        <f t="shared" si="8"/>
        <v>13.354499999999991</v>
      </c>
      <c r="T41" s="1"/>
      <c r="U41" s="100" t="s">
        <v>61</v>
      </c>
      <c r="V41" s="92">
        <v>1.8269999999999986</v>
      </c>
      <c r="W41" s="92">
        <v>0</v>
      </c>
      <c r="X41" s="92">
        <v>0</v>
      </c>
      <c r="Y41" s="92">
        <v>0</v>
      </c>
      <c r="Z41" s="92">
        <v>8.438999999999993</v>
      </c>
      <c r="AA41" s="92">
        <v>0</v>
      </c>
      <c r="AB41" s="92">
        <v>0</v>
      </c>
      <c r="AC41" s="93">
        <v>3.0884999999999971</v>
      </c>
      <c r="AD41" s="92">
        <v>1.7834999999999988</v>
      </c>
      <c r="AE41" s="92">
        <v>0</v>
      </c>
      <c r="AF41" s="92">
        <v>0</v>
      </c>
      <c r="AG41" s="92">
        <v>0</v>
      </c>
      <c r="AH41" s="92">
        <v>1.3049999999999988</v>
      </c>
      <c r="AI41" s="95">
        <f t="shared" si="9"/>
        <v>13.354499999999987</v>
      </c>
      <c r="AJ41" t="str">
        <f t="shared" si="10"/>
        <v/>
      </c>
    </row>
    <row r="42" spans="1:36" ht="15">
      <c r="A42" s="25" t="s">
        <v>17</v>
      </c>
      <c r="B42" s="46">
        <v>743.39651420220321</v>
      </c>
      <c r="C42" s="46">
        <v>65.800640046125238</v>
      </c>
      <c r="D42" s="46">
        <v>681.52578813607647</v>
      </c>
      <c r="E42" s="46">
        <v>226.44725836379527</v>
      </c>
      <c r="F42" s="236"/>
      <c r="G42" s="46">
        <v>0</v>
      </c>
      <c r="H42" s="47">
        <v>0</v>
      </c>
      <c r="I42" s="48">
        <f t="shared" si="7"/>
        <v>1717.1702007482002</v>
      </c>
      <c r="J42" s="1"/>
      <c r="K42" s="49" t="s">
        <v>17</v>
      </c>
      <c r="L42" s="50">
        <v>743.39651420220321</v>
      </c>
      <c r="M42" s="50">
        <v>65.800640046125238</v>
      </c>
      <c r="N42" s="50">
        <v>681.52578813607647</v>
      </c>
      <c r="O42" s="50">
        <v>226.44725836379527</v>
      </c>
      <c r="P42" s="50">
        <v>122.44981366027021</v>
      </c>
      <c r="Q42" s="50">
        <v>0</v>
      </c>
      <c r="R42" s="51">
        <v>0</v>
      </c>
      <c r="S42" s="52">
        <f t="shared" si="8"/>
        <v>1839.6200144084703</v>
      </c>
      <c r="T42" s="1"/>
      <c r="U42" s="96" t="s">
        <v>17</v>
      </c>
      <c r="V42" s="97">
        <v>703.51086666072115</v>
      </c>
      <c r="W42" s="97">
        <v>19.783015974429073</v>
      </c>
      <c r="X42" s="97">
        <v>0</v>
      </c>
      <c r="Y42" s="97">
        <v>65.800640046125238</v>
      </c>
      <c r="Z42" s="97">
        <v>608.29271356119693</v>
      </c>
      <c r="AA42" s="97">
        <v>115.42798591215907</v>
      </c>
      <c r="AB42" s="97">
        <v>122.44981366027021</v>
      </c>
      <c r="AC42" s="98">
        <v>204.35497859356863</v>
      </c>
      <c r="AD42" s="97">
        <v>20.102631567052899</v>
      </c>
      <c r="AE42" s="97">
        <v>0</v>
      </c>
      <c r="AF42" s="97">
        <v>0</v>
      </c>
      <c r="AG42" s="97">
        <v>73.23307457487951</v>
      </c>
      <c r="AH42" s="97">
        <v>111.01927245163624</v>
      </c>
      <c r="AI42" s="99">
        <f t="shared" si="9"/>
        <v>1839.6200144084703</v>
      </c>
      <c r="AJ42" t="str">
        <f t="shared" si="10"/>
        <v/>
      </c>
    </row>
    <row r="43" spans="1:36" ht="15">
      <c r="A43" s="26" t="s">
        <v>19</v>
      </c>
      <c r="B43" s="43">
        <v>12309.154965641683</v>
      </c>
      <c r="C43" s="43">
        <v>41713.881313059821</v>
      </c>
      <c r="D43" s="43">
        <v>43420.194109140619</v>
      </c>
      <c r="E43" s="43">
        <v>18.786671348772138</v>
      </c>
      <c r="F43" s="236"/>
      <c r="G43" s="43">
        <v>0</v>
      </c>
      <c r="H43" s="53">
        <v>0</v>
      </c>
      <c r="I43" s="41">
        <f t="shared" si="7"/>
        <v>97462.017059190897</v>
      </c>
      <c r="J43" s="1"/>
      <c r="K43" s="54" t="s">
        <v>19</v>
      </c>
      <c r="L43" s="43">
        <v>12309.154965641683</v>
      </c>
      <c r="M43" s="43">
        <v>41713.881313059821</v>
      </c>
      <c r="N43" s="43">
        <v>43420.194109140619</v>
      </c>
      <c r="O43" s="43">
        <v>18.786671348772138</v>
      </c>
      <c r="P43" s="43">
        <v>14.852917316707185</v>
      </c>
      <c r="Q43" s="43">
        <v>0</v>
      </c>
      <c r="R43" s="44">
        <v>0</v>
      </c>
      <c r="S43" s="45">
        <f t="shared" si="8"/>
        <v>97476.869976507602</v>
      </c>
      <c r="T43" s="1"/>
      <c r="U43" s="100" t="s">
        <v>89</v>
      </c>
      <c r="V43" s="92">
        <v>11707.74681238849</v>
      </c>
      <c r="W43" s="92">
        <v>0</v>
      </c>
      <c r="X43" s="92">
        <v>0</v>
      </c>
      <c r="Y43" s="92">
        <v>41713.881313059821</v>
      </c>
      <c r="Z43" s="92">
        <v>38327.555822736962</v>
      </c>
      <c r="AA43" s="92">
        <v>18.786671348772138</v>
      </c>
      <c r="AB43" s="92">
        <v>14.852917316707185</v>
      </c>
      <c r="AC43" s="93">
        <v>5694.0464396568404</v>
      </c>
      <c r="AD43" s="92">
        <v>601.40815325319113</v>
      </c>
      <c r="AE43" s="92">
        <v>0</v>
      </c>
      <c r="AF43" s="92">
        <v>0</v>
      </c>
      <c r="AG43" s="92">
        <v>5092.6382864036495</v>
      </c>
      <c r="AH43" s="92">
        <v>0</v>
      </c>
      <c r="AI43" s="95">
        <f t="shared" si="9"/>
        <v>97476.869976507587</v>
      </c>
      <c r="AJ43" t="str">
        <f t="shared" si="10"/>
        <v/>
      </c>
    </row>
    <row r="44" spans="1:36" ht="15">
      <c r="A44" s="25" t="s">
        <v>27</v>
      </c>
      <c r="B44" s="46">
        <v>10852.435056356744</v>
      </c>
      <c r="C44" s="46">
        <v>371.88541864751096</v>
      </c>
      <c r="D44" s="46">
        <v>11889.799964949318</v>
      </c>
      <c r="E44" s="46">
        <v>61880.629302302077</v>
      </c>
      <c r="F44" s="236"/>
      <c r="G44" s="46">
        <v>7511.5641272955945</v>
      </c>
      <c r="H44" s="47">
        <v>269.1384041536154</v>
      </c>
      <c r="I44" s="48">
        <f t="shared" si="7"/>
        <v>92775.452273704868</v>
      </c>
      <c r="J44" s="1"/>
      <c r="K44" s="49" t="s">
        <v>27</v>
      </c>
      <c r="L44" s="50">
        <v>10852.435056356744</v>
      </c>
      <c r="M44" s="50">
        <v>371.88541864751096</v>
      </c>
      <c r="N44" s="50">
        <v>11889.799964949318</v>
      </c>
      <c r="O44" s="50">
        <v>61880.629302302077</v>
      </c>
      <c r="P44" s="50">
        <v>891.00642170459753</v>
      </c>
      <c r="Q44" s="50">
        <v>7511.5641272955945</v>
      </c>
      <c r="R44" s="51">
        <v>269.1384041536154</v>
      </c>
      <c r="S44" s="52">
        <f t="shared" si="8"/>
        <v>93666.45869540947</v>
      </c>
      <c r="T44" s="1"/>
      <c r="U44" s="96" t="s">
        <v>27</v>
      </c>
      <c r="V44" s="97">
        <v>365.11222599543345</v>
      </c>
      <c r="W44" s="97">
        <v>6649.110106148978</v>
      </c>
      <c r="X44" s="97">
        <v>7511.5641272955945</v>
      </c>
      <c r="Y44" s="97">
        <v>371.88541864751096</v>
      </c>
      <c r="Z44" s="97">
        <v>11570.962021684183</v>
      </c>
      <c r="AA44" s="97">
        <v>56821.18873299587</v>
      </c>
      <c r="AB44" s="97">
        <v>891.00642170459753</v>
      </c>
      <c r="AC44" s="98">
        <v>9485.6296409373044</v>
      </c>
      <c r="AD44" s="97">
        <v>3838.2127242123338</v>
      </c>
      <c r="AE44" s="97">
        <v>4964.4262992558379</v>
      </c>
      <c r="AF44" s="97">
        <v>269.1384041536154</v>
      </c>
      <c r="AG44" s="97">
        <v>318.83794326513305</v>
      </c>
      <c r="AH44" s="97">
        <v>95.014270050382066</v>
      </c>
      <c r="AI44" s="99">
        <f t="shared" si="9"/>
        <v>93666.45869540947</v>
      </c>
      <c r="AJ44" t="str">
        <f t="shared" si="10"/>
        <v/>
      </c>
    </row>
    <row r="45" spans="1:36" ht="15">
      <c r="A45" s="26" t="s">
        <v>26</v>
      </c>
      <c r="B45" s="43">
        <v>5665.3340261232343</v>
      </c>
      <c r="C45" s="43">
        <v>3.8280142898039906</v>
      </c>
      <c r="D45" s="43">
        <v>2442.6652673341264</v>
      </c>
      <c r="E45" s="43">
        <v>0</v>
      </c>
      <c r="F45" s="236"/>
      <c r="G45" s="43">
        <v>0</v>
      </c>
      <c r="H45" s="53">
        <v>0</v>
      </c>
      <c r="I45" s="41">
        <f t="shared" si="7"/>
        <v>8111.827307747164</v>
      </c>
      <c r="J45" s="1"/>
      <c r="K45" s="54" t="s">
        <v>26</v>
      </c>
      <c r="L45" s="43">
        <v>5665.3340261232343</v>
      </c>
      <c r="M45" s="43">
        <v>3.8280142898039906</v>
      </c>
      <c r="N45" s="43">
        <v>2442.6652673341264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8111.827307747164</v>
      </c>
      <c r="T45" s="1"/>
      <c r="U45" s="100" t="s">
        <v>26</v>
      </c>
      <c r="V45" s="92">
        <v>4086.0447246001663</v>
      </c>
      <c r="W45" s="92">
        <v>0</v>
      </c>
      <c r="X45" s="92">
        <v>0</v>
      </c>
      <c r="Y45" s="92">
        <v>3.8280142898039906</v>
      </c>
      <c r="Z45" s="92">
        <v>44.162573768731981</v>
      </c>
      <c r="AA45" s="92">
        <v>0</v>
      </c>
      <c r="AB45" s="92">
        <v>0</v>
      </c>
      <c r="AC45" s="93">
        <v>3977.7919950884616</v>
      </c>
      <c r="AD45" s="92">
        <v>1579.2893015230673</v>
      </c>
      <c r="AE45" s="92">
        <v>0</v>
      </c>
      <c r="AF45" s="92">
        <v>0</v>
      </c>
      <c r="AG45" s="92">
        <v>2398.5026935653946</v>
      </c>
      <c r="AH45" s="92">
        <v>0</v>
      </c>
      <c r="AI45" s="95">
        <f t="shared" si="9"/>
        <v>8111.827307747164</v>
      </c>
      <c r="AJ45" t="str">
        <f t="shared" si="10"/>
        <v/>
      </c>
    </row>
    <row r="46" spans="1:36" ht="15">
      <c r="A46" s="25" t="s">
        <v>23</v>
      </c>
      <c r="B46" s="46">
        <v>445.42185948372605</v>
      </c>
      <c r="C46" s="46">
        <v>81.446444293157228</v>
      </c>
      <c r="D46" s="46">
        <v>224.40804982741918</v>
      </c>
      <c r="E46" s="46">
        <v>0</v>
      </c>
      <c r="F46" s="236"/>
      <c r="G46" s="46">
        <v>0</v>
      </c>
      <c r="H46" s="47">
        <v>0</v>
      </c>
      <c r="I46" s="48">
        <f t="shared" si="7"/>
        <v>751.27635360430247</v>
      </c>
      <c r="J46" s="1"/>
      <c r="K46" s="49" t="s">
        <v>23</v>
      </c>
      <c r="L46" s="50">
        <v>445.42185948372605</v>
      </c>
      <c r="M46" s="50">
        <v>81.446444293157228</v>
      </c>
      <c r="N46" s="50">
        <v>224.40804982741918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751.27635360430247</v>
      </c>
      <c r="T46" s="1"/>
      <c r="U46" s="96" t="s">
        <v>62</v>
      </c>
      <c r="V46" s="97">
        <v>433.65796022750021</v>
      </c>
      <c r="W46" s="97">
        <v>0</v>
      </c>
      <c r="X46" s="97">
        <v>0</v>
      </c>
      <c r="Y46" s="97">
        <v>81.446444293157228</v>
      </c>
      <c r="Z46" s="97">
        <v>224.40804982741918</v>
      </c>
      <c r="AA46" s="97">
        <v>0</v>
      </c>
      <c r="AB46" s="97">
        <v>0</v>
      </c>
      <c r="AC46" s="98">
        <v>11.76389925622586</v>
      </c>
      <c r="AD46" s="97">
        <v>11.76389925622586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751.27635360430247</v>
      </c>
      <c r="AJ46" t="str">
        <f t="shared" si="10"/>
        <v/>
      </c>
    </row>
    <row r="47" spans="1:36" ht="15">
      <c r="A47" s="26" t="s">
        <v>24</v>
      </c>
      <c r="B47" s="43">
        <v>2821.6662497565953</v>
      </c>
      <c r="C47" s="43">
        <v>40085.787573533744</v>
      </c>
      <c r="D47" s="43">
        <v>9282.1390558626736</v>
      </c>
      <c r="E47" s="43">
        <v>0</v>
      </c>
      <c r="F47" s="236"/>
      <c r="G47" s="43">
        <v>0</v>
      </c>
      <c r="H47" s="53">
        <v>0</v>
      </c>
      <c r="I47" s="41">
        <f t="shared" si="7"/>
        <v>52189.59287915301</v>
      </c>
      <c r="J47" s="1"/>
      <c r="K47" s="54" t="s">
        <v>24</v>
      </c>
      <c r="L47" s="43">
        <v>2821.6662497565953</v>
      </c>
      <c r="M47" s="43">
        <v>40085.787573533744</v>
      </c>
      <c r="N47" s="43">
        <v>9282.1390558626736</v>
      </c>
      <c r="O47" s="43">
        <v>0</v>
      </c>
      <c r="P47" s="43">
        <v>1718.7547976172418</v>
      </c>
      <c r="Q47" s="43">
        <v>0</v>
      </c>
      <c r="R47" s="44">
        <v>0</v>
      </c>
      <c r="S47" s="45">
        <f t="shared" si="8"/>
        <v>53908.347676770252</v>
      </c>
      <c r="T47" s="1"/>
      <c r="U47" s="100" t="s">
        <v>24</v>
      </c>
      <c r="V47" s="92">
        <v>2778.2615838029114</v>
      </c>
      <c r="W47" s="92">
        <v>0</v>
      </c>
      <c r="X47" s="92">
        <v>0</v>
      </c>
      <c r="Y47" s="92">
        <v>40085.787573533744</v>
      </c>
      <c r="Z47" s="92">
        <v>6242.7431400966361</v>
      </c>
      <c r="AA47" s="92">
        <v>0</v>
      </c>
      <c r="AB47" s="92">
        <v>1718.7547976172418</v>
      </c>
      <c r="AC47" s="93">
        <v>3082.800581719725</v>
      </c>
      <c r="AD47" s="92">
        <v>43.404665953683761</v>
      </c>
      <c r="AE47" s="92">
        <v>0</v>
      </c>
      <c r="AF47" s="92">
        <v>0</v>
      </c>
      <c r="AG47" s="92">
        <v>3039.3959157660406</v>
      </c>
      <c r="AH47" s="92">
        <v>0</v>
      </c>
      <c r="AI47" s="95">
        <f t="shared" si="9"/>
        <v>53908.34767677026</v>
      </c>
      <c r="AJ47" t="str">
        <f t="shared" si="10"/>
        <v/>
      </c>
    </row>
    <row r="48" spans="1:36" ht="15">
      <c r="A48" s="25" t="s">
        <v>22</v>
      </c>
      <c r="B48" s="46">
        <v>211.73426085391927</v>
      </c>
      <c r="C48" s="46">
        <v>2798.5475497504012</v>
      </c>
      <c r="D48" s="46">
        <v>5007.4774066510181</v>
      </c>
      <c r="E48" s="46">
        <v>0</v>
      </c>
      <c r="F48" s="236"/>
      <c r="G48" s="46">
        <v>0</v>
      </c>
      <c r="H48" s="47">
        <v>0</v>
      </c>
      <c r="I48" s="48">
        <f t="shared" si="7"/>
        <v>8017.7592172553386</v>
      </c>
      <c r="J48" s="1"/>
      <c r="K48" s="49" t="s">
        <v>22</v>
      </c>
      <c r="L48" s="50">
        <v>211.73426085391927</v>
      </c>
      <c r="M48" s="50">
        <v>2798.5475497504012</v>
      </c>
      <c r="N48" s="50">
        <v>5007.4774066510181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8017.7592172553386</v>
      </c>
      <c r="T48" s="1"/>
      <c r="U48" s="96" t="s">
        <v>63</v>
      </c>
      <c r="V48" s="97">
        <v>211.73426085391927</v>
      </c>
      <c r="W48" s="97">
        <v>0</v>
      </c>
      <c r="X48" s="97">
        <v>0</v>
      </c>
      <c r="Y48" s="97">
        <v>2798.5475497504012</v>
      </c>
      <c r="Z48" s="97">
        <v>5007.4774066510181</v>
      </c>
      <c r="AA48" s="97">
        <v>0</v>
      </c>
      <c r="AB48" s="97">
        <v>0</v>
      </c>
      <c r="AC48" s="98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9">
        <f t="shared" si="9"/>
        <v>8017.7592172553386</v>
      </c>
      <c r="AJ48" t="str">
        <f t="shared" si="10"/>
        <v/>
      </c>
    </row>
    <row r="49" spans="1:36" ht="15">
      <c r="A49" s="27" t="s">
        <v>66</v>
      </c>
      <c r="B49" s="43">
        <v>123.04728000000003</v>
      </c>
      <c r="C49" s="43">
        <v>9.985105242621664</v>
      </c>
      <c r="D49" s="43">
        <v>4360.7616716015264</v>
      </c>
      <c r="E49" s="43">
        <v>0</v>
      </c>
      <c r="F49" s="236"/>
      <c r="G49" s="43">
        <v>0</v>
      </c>
      <c r="H49" s="53">
        <v>0</v>
      </c>
      <c r="I49" s="41">
        <f t="shared" si="7"/>
        <v>4493.7940568441481</v>
      </c>
      <c r="J49" s="1"/>
      <c r="K49" s="55" t="s">
        <v>66</v>
      </c>
      <c r="L49" s="43">
        <v>123.04728000000003</v>
      </c>
      <c r="M49" s="43">
        <v>9.985105242621664</v>
      </c>
      <c r="N49" s="43">
        <v>4360.7616716015264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4493.7940568441481</v>
      </c>
      <c r="T49" s="1"/>
      <c r="U49" s="101" t="s">
        <v>64</v>
      </c>
      <c r="V49" s="92">
        <v>123.04728000000003</v>
      </c>
      <c r="W49" s="92">
        <v>0</v>
      </c>
      <c r="X49" s="92">
        <v>0</v>
      </c>
      <c r="Y49" s="92">
        <v>9.985105242621664</v>
      </c>
      <c r="Z49" s="92">
        <v>4360.7616716015264</v>
      </c>
      <c r="AA49" s="92">
        <v>0</v>
      </c>
      <c r="AB49" s="92">
        <v>0</v>
      </c>
      <c r="AC49" s="93">
        <v>0</v>
      </c>
      <c r="AD49" s="94">
        <v>0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4493.7940568441481</v>
      </c>
      <c r="AJ49" t="str">
        <f t="shared" si="10"/>
        <v/>
      </c>
    </row>
    <row r="50" spans="1:36">
      <c r="A50" s="28" t="s">
        <v>25</v>
      </c>
      <c r="B50" s="56">
        <v>123.04728000000003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123.04728000000003</v>
      </c>
      <c r="J50" s="1"/>
      <c r="K50" s="59" t="s">
        <v>25</v>
      </c>
      <c r="L50" s="60">
        <v>123.04728000000003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123.04728000000003</v>
      </c>
      <c r="T50" s="1"/>
      <c r="U50" s="102" t="s">
        <v>68</v>
      </c>
      <c r="V50" s="103">
        <v>123.04728000000003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123.04728000000003</v>
      </c>
      <c r="AJ50" t="str">
        <f>IF(ABS(S50-AI50)&gt;0.2,S50-AI50,"")</f>
        <v/>
      </c>
    </row>
    <row r="51" spans="1:36">
      <c r="A51" s="29" t="s">
        <v>20</v>
      </c>
      <c r="B51" s="63">
        <v>0</v>
      </c>
      <c r="C51" s="63">
        <v>2.1747382988001669</v>
      </c>
      <c r="D51" s="63">
        <v>1072.6084499310366</v>
      </c>
      <c r="E51" s="63">
        <v>0</v>
      </c>
      <c r="F51" s="236"/>
      <c r="G51" s="63">
        <v>0</v>
      </c>
      <c r="H51" s="64">
        <v>0</v>
      </c>
      <c r="I51" s="65">
        <f t="shared" si="7"/>
        <v>1074.7831882298367</v>
      </c>
      <c r="J51" s="1"/>
      <c r="K51" s="66" t="s">
        <v>20</v>
      </c>
      <c r="L51" s="63">
        <v>0</v>
      </c>
      <c r="M51" s="63">
        <v>2.1747382988001669</v>
      </c>
      <c r="N51" s="63">
        <v>1072.6084499310366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1074.7831882298367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2.1747382988001669</v>
      </c>
      <c r="Z51" s="107">
        <v>1072.6084499310366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1074.7831882298367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7.5297300412186283</v>
      </c>
      <c r="D52" s="56">
        <v>3288.4338585730929</v>
      </c>
      <c r="E52" s="56">
        <v>0</v>
      </c>
      <c r="F52" s="236"/>
      <c r="G52" s="56">
        <v>0</v>
      </c>
      <c r="H52" s="57">
        <v>0</v>
      </c>
      <c r="I52" s="58">
        <f t="shared" si="7"/>
        <v>3295.9635886143114</v>
      </c>
      <c r="J52" s="1"/>
      <c r="K52" s="59" t="s">
        <v>21</v>
      </c>
      <c r="L52" s="60">
        <v>0</v>
      </c>
      <c r="M52" s="60">
        <v>7.5297300412186283</v>
      </c>
      <c r="N52" s="60">
        <v>3288.4338585730929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3295.9635886143114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7.5297300412186283</v>
      </c>
      <c r="Z52" s="103">
        <v>3288.4338585730929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3295.9635886143114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40119.175910968675</v>
      </c>
      <c r="C54" s="75">
        <f t="shared" ref="C54:H54" si="11">SUM(C33:C49)</f>
        <v>92155.965827329477</v>
      </c>
      <c r="D54" s="75">
        <f t="shared" si="11"/>
        <v>94671.718676825374</v>
      </c>
      <c r="E54" s="75">
        <f t="shared" si="11"/>
        <v>76202.825178735264</v>
      </c>
      <c r="F54" s="75">
        <f t="shared" si="11"/>
        <v>0</v>
      </c>
      <c r="G54" s="75">
        <f t="shared" si="11"/>
        <v>7511.5641272955945</v>
      </c>
      <c r="H54" s="76">
        <f t="shared" si="11"/>
        <v>269.1384041536154</v>
      </c>
      <c r="I54" s="41">
        <f t="shared" si="7"/>
        <v>310930.38812530797</v>
      </c>
      <c r="J54" s="1" t="str">
        <f>+IF(ABS(SUM(I33:I49)-I54)&gt;0.0001,ABS(SUM(I33:I49)-I54),"")</f>
        <v/>
      </c>
      <c r="K54" s="77" t="s">
        <v>28</v>
      </c>
      <c r="L54" s="75">
        <f>SUM(L33:L49)</f>
        <v>40119.175910968675</v>
      </c>
      <c r="M54" s="75">
        <f t="shared" ref="M54:R54" si="12">SUM(M33:M49)</f>
        <v>92155.965827329477</v>
      </c>
      <c r="N54" s="75">
        <f t="shared" si="12"/>
        <v>94671.718676825374</v>
      </c>
      <c r="O54" s="75">
        <f t="shared" si="12"/>
        <v>76202.825178735264</v>
      </c>
      <c r="P54" s="75">
        <f t="shared" si="12"/>
        <v>32263.292051364548</v>
      </c>
      <c r="Q54" s="75">
        <f t="shared" si="12"/>
        <v>7511.5641272955945</v>
      </c>
      <c r="R54" s="76">
        <f t="shared" si="12"/>
        <v>269.1384041536154</v>
      </c>
      <c r="S54" s="78">
        <f t="shared" si="8"/>
        <v>343193.68017667253</v>
      </c>
      <c r="T54" s="1" t="str">
        <f>+IF(ABS(SUM(S33:S49)-S54)&gt;0.0001,ABS(SUM(S33:S49)-S54),"")</f>
        <v/>
      </c>
      <c r="U54" s="110" t="s">
        <v>65</v>
      </c>
      <c r="V54" s="111">
        <f>SUM(V33:V49)</f>
        <v>27163.785446046553</v>
      </c>
      <c r="W54" s="111">
        <f t="shared" ref="W54:AH54" si="13">SUM(W33:W49)</f>
        <v>6683.0426237242591</v>
      </c>
      <c r="X54" s="111">
        <f t="shared" si="13"/>
        <v>7511.5641272955945</v>
      </c>
      <c r="Y54" s="111">
        <f t="shared" si="13"/>
        <v>92155.965827329477</v>
      </c>
      <c r="Z54" s="111">
        <f t="shared" si="13"/>
        <v>83241.652039718989</v>
      </c>
      <c r="AA54" s="111">
        <f t="shared" si="13"/>
        <v>70999.153364684549</v>
      </c>
      <c r="AB54" s="111">
        <f t="shared" si="13"/>
        <v>32263.292051364548</v>
      </c>
      <c r="AC54" s="111">
        <f t="shared" si="13"/>
        <v>23175.224696508569</v>
      </c>
      <c r="AD54" s="112">
        <f t="shared" si="13"/>
        <v>6272.3478411978622</v>
      </c>
      <c r="AE54" s="112">
        <f t="shared" si="13"/>
        <v>4984.8834713966007</v>
      </c>
      <c r="AF54" s="112">
        <f t="shared" si="13"/>
        <v>269.1384041536154</v>
      </c>
      <c r="AG54" s="112">
        <f t="shared" si="13"/>
        <v>11430.066637106363</v>
      </c>
      <c r="AH54" s="112">
        <f t="shared" si="13"/>
        <v>218.78834265412456</v>
      </c>
      <c r="AI54" s="113">
        <f t="shared" si="9"/>
        <v>343193.68017667253</v>
      </c>
      <c r="AJ54" t="str">
        <f t="shared" si="10"/>
        <v/>
      </c>
    </row>
    <row r="55" spans="1:36" ht="15" thickBot="1">
      <c r="A55" s="32" t="s">
        <v>87</v>
      </c>
      <c r="B55" s="114">
        <f>B54/$I54</f>
        <v>0.12902944660011892</v>
      </c>
      <c r="C55" s="114">
        <f t="shared" ref="C55:I55" si="14">C54/$I54</f>
        <v>0.2963877747137077</v>
      </c>
      <c r="D55" s="114">
        <f t="shared" si="14"/>
        <v>0.304478823210653</v>
      </c>
      <c r="E55" s="114">
        <f t="shared" si="14"/>
        <v>0.24508001819373404</v>
      </c>
      <c r="F55" s="114">
        <f t="shared" si="14"/>
        <v>0</v>
      </c>
      <c r="G55" s="114">
        <f t="shared" si="14"/>
        <v>2.4158346736660428E-2</v>
      </c>
      <c r="H55" s="115">
        <f t="shared" si="14"/>
        <v>8.655905451259721E-4</v>
      </c>
      <c r="I55" s="116">
        <f t="shared" si="14"/>
        <v>1</v>
      </c>
      <c r="K55" s="81" t="s">
        <v>87</v>
      </c>
      <c r="L55" s="82">
        <f>L54/$S54</f>
        <v>0.11689951834286617</v>
      </c>
      <c r="M55" s="82">
        <f t="shared" ref="M55:S55" si="15">M54/$S54</f>
        <v>0.26852465867054587</v>
      </c>
      <c r="N55" s="82">
        <f t="shared" si="15"/>
        <v>0.27585507585130753</v>
      </c>
      <c r="O55" s="82">
        <f t="shared" si="15"/>
        <v>0.22204029264031566</v>
      </c>
      <c r="P55" s="82">
        <f t="shared" si="15"/>
        <v>9.4008992341454947E-2</v>
      </c>
      <c r="Q55" s="82">
        <f t="shared" si="15"/>
        <v>2.1887244903311506E-2</v>
      </c>
      <c r="R55" s="83">
        <f t="shared" si="15"/>
        <v>7.8421725019838873E-4</v>
      </c>
      <c r="S55" s="84">
        <f t="shared" si="15"/>
        <v>1</v>
      </c>
      <c r="U55" s="117" t="s">
        <v>87</v>
      </c>
      <c r="V55" s="118">
        <f>V54/$I54</f>
        <v>8.7362916213577946E-2</v>
      </c>
      <c r="W55" s="118">
        <f t="shared" ref="W55:AC55" si="16">W54/$I54</f>
        <v>2.1493694019482354E-2</v>
      </c>
      <c r="X55" s="118">
        <f t="shared" si="16"/>
        <v>2.4158346736660428E-2</v>
      </c>
      <c r="Y55" s="118">
        <f t="shared" si="16"/>
        <v>0.2963877747137077</v>
      </c>
      <c r="Z55" s="118">
        <f t="shared" si="16"/>
        <v>0.26771796909786699</v>
      </c>
      <c r="AA55" s="118">
        <f t="shared" si="16"/>
        <v>0.22834420846659478</v>
      </c>
      <c r="AB55" s="118">
        <f t="shared" si="16"/>
        <v>0.10376371459184017</v>
      </c>
      <c r="AC55" s="118">
        <f t="shared" si="16"/>
        <v>7.4535090752109845E-2</v>
      </c>
      <c r="AD55" s="118">
        <f t="shared" ref="AD55:AH55" si="17">AD54/$AI54</f>
        <v>1.8276408347522376E-2</v>
      </c>
      <c r="AE55" s="118">
        <f t="shared" si="17"/>
        <v>1.4524986208459418E-2</v>
      </c>
      <c r="AF55" s="118">
        <f t="shared" si="17"/>
        <v>7.8421725019838873E-4</v>
      </c>
      <c r="AG55" s="118">
        <f t="shared" si="17"/>
        <v>3.3305003260031725E-2</v>
      </c>
      <c r="AH55" s="118">
        <f t="shared" si="17"/>
        <v>6.3750691021319098E-4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7.3125074406156507</v>
      </c>
      <c r="G59" s="242"/>
      <c r="H59" s="244"/>
      <c r="I59" s="41">
        <f>+F59</f>
        <v>7.3125074406156507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8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231123.69758467318</v>
      </c>
      <c r="G65" s="245"/>
      <c r="H65" s="247"/>
      <c r="I65" s="41">
        <f t="shared" si="18"/>
        <v>231123.69758467318</v>
      </c>
      <c r="J65" s="1"/>
      <c r="K65" s="54" t="s">
        <v>60</v>
      </c>
      <c r="L65" s="245"/>
      <c r="M65" s="246"/>
      <c r="N65" s="246"/>
      <c r="O65" s="247"/>
      <c r="P65" s="43">
        <v>63284.707933909296</v>
      </c>
      <c r="Q65" s="245"/>
      <c r="R65" s="252"/>
      <c r="S65" s="45">
        <v>63284.707933909296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84048.487898241103</v>
      </c>
      <c r="G66" s="245"/>
      <c r="H66" s="247"/>
      <c r="I66" s="48">
        <f t="shared" si="18"/>
        <v>84048.487898241103</v>
      </c>
      <c r="J66" s="1"/>
      <c r="K66" s="49" t="s">
        <v>12</v>
      </c>
      <c r="L66" s="245"/>
      <c r="M66" s="246"/>
      <c r="N66" s="246"/>
      <c r="O66" s="247"/>
      <c r="P66" s="50">
        <v>32331.137890170441</v>
      </c>
      <c r="Q66" s="245"/>
      <c r="R66" s="252"/>
      <c r="S66" s="52">
        <v>32331.137890170441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31355.835205399992</v>
      </c>
      <c r="G67" s="245"/>
      <c r="H67" s="247"/>
      <c r="I67" s="41">
        <f t="shared" si="18"/>
        <v>31355.835205399992</v>
      </c>
      <c r="J67" s="1"/>
      <c r="K67" s="54" t="s">
        <v>61</v>
      </c>
      <c r="L67" s="245"/>
      <c r="M67" s="246"/>
      <c r="N67" s="246"/>
      <c r="O67" s="247"/>
      <c r="P67" s="43">
        <v>1.1499412533311215E-12</v>
      </c>
      <c r="Q67" s="245"/>
      <c r="R67" s="252"/>
      <c r="S67" s="45">
        <v>1.1499412533311215E-12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920.86240758027031</v>
      </c>
      <c r="G68" s="245"/>
      <c r="H68" s="247"/>
      <c r="I68" s="48">
        <f t="shared" si="18"/>
        <v>920.86240758027031</v>
      </c>
      <c r="J68" s="1"/>
      <c r="K68" s="49" t="s">
        <v>17</v>
      </c>
      <c r="L68" s="245"/>
      <c r="M68" s="246"/>
      <c r="N68" s="246"/>
      <c r="O68" s="247"/>
      <c r="P68" s="50">
        <v>797.07317855857877</v>
      </c>
      <c r="Q68" s="245"/>
      <c r="R68" s="252"/>
      <c r="S68" s="52">
        <v>797.07317855857877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8876.861128541721</v>
      </c>
      <c r="G69" s="245"/>
      <c r="H69" s="247"/>
      <c r="I69" s="41">
        <f t="shared" si="18"/>
        <v>8876.861128541721</v>
      </c>
      <c r="J69" s="1"/>
      <c r="K69" s="54" t="s">
        <v>19</v>
      </c>
      <c r="L69" s="245"/>
      <c r="M69" s="246"/>
      <c r="N69" s="246"/>
      <c r="O69" s="247"/>
      <c r="P69" s="43">
        <v>60.360321195126069</v>
      </c>
      <c r="Q69" s="245"/>
      <c r="R69" s="252"/>
      <c r="S69" s="45">
        <v>60.360321195126069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12524.954983313197</v>
      </c>
      <c r="G70" s="245"/>
      <c r="H70" s="247"/>
      <c r="I70" s="48">
        <f t="shared" si="18"/>
        <v>12524.954983313197</v>
      </c>
      <c r="J70" s="1"/>
      <c r="K70" s="49" t="s">
        <v>27</v>
      </c>
      <c r="L70" s="245"/>
      <c r="M70" s="246"/>
      <c r="N70" s="246"/>
      <c r="O70" s="247"/>
      <c r="P70" s="50">
        <v>-6.390443729742401E-12</v>
      </c>
      <c r="Q70" s="245"/>
      <c r="R70" s="252"/>
      <c r="S70" s="52">
        <v>-6.390443729742401E-12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3.7359004778636518E-12</v>
      </c>
      <c r="Q71" s="245"/>
      <c r="R71" s="252"/>
      <c r="S71" s="45">
        <v>3.7359004778636518E-12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0.31051292250000001</v>
      </c>
      <c r="G72" s="245"/>
      <c r="H72" s="247"/>
      <c r="I72" s="48">
        <f t="shared" si="18"/>
        <v>0.31051292250000001</v>
      </c>
      <c r="J72" s="1"/>
      <c r="K72" s="49" t="s">
        <v>23</v>
      </c>
      <c r="L72" s="245"/>
      <c r="M72" s="246"/>
      <c r="N72" s="246"/>
      <c r="O72" s="247"/>
      <c r="P72" s="50">
        <v>2.7356727994032326E-12</v>
      </c>
      <c r="Q72" s="245"/>
      <c r="R72" s="252"/>
      <c r="S72" s="52">
        <v>2.7356727994032326E-12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13485.46558338979</v>
      </c>
      <c r="G73" s="245"/>
      <c r="H73" s="247"/>
      <c r="I73" s="41">
        <f t="shared" si="18"/>
        <v>13485.46558338979</v>
      </c>
      <c r="J73" s="1"/>
      <c r="K73" s="54" t="s">
        <v>24</v>
      </c>
      <c r="L73" s="245"/>
      <c r="M73" s="246"/>
      <c r="N73" s="246"/>
      <c r="O73" s="247"/>
      <c r="P73" s="43">
        <v>5040.1800197246448</v>
      </c>
      <c r="Q73" s="245"/>
      <c r="R73" s="252"/>
      <c r="S73" s="45">
        <v>5040.1800197246448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382343.78781150235</v>
      </c>
      <c r="G80" s="75">
        <f t="shared" si="19"/>
        <v>0</v>
      </c>
      <c r="H80" s="76">
        <f t="shared" si="19"/>
        <v>0</v>
      </c>
      <c r="I80" s="41">
        <f t="shared" ref="I80" si="20">SUM(B80:H80)</f>
        <v>382343.78781150235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101513.45934355809</v>
      </c>
      <c r="Q80" s="75">
        <f t="shared" si="21"/>
        <v>0</v>
      </c>
      <c r="R80" s="76">
        <f t="shared" si="21"/>
        <v>0</v>
      </c>
      <c r="S80" s="78">
        <f t="shared" ref="S80" si="22">SUM(L80:R80)</f>
        <v>101513.45934355809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983.52368387123181</v>
      </c>
      <c r="C85" s="39">
        <v>0</v>
      </c>
      <c r="D85" s="39">
        <v>96.198517681644176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1079.722201552876</v>
      </c>
      <c r="J85" s="1"/>
      <c r="K85" s="88" t="s">
        <v>7</v>
      </c>
      <c r="L85" s="39">
        <v>983.52368387123181</v>
      </c>
      <c r="M85" s="39">
        <v>0</v>
      </c>
      <c r="N85" s="39">
        <v>96.198517681644176</v>
      </c>
      <c r="O85" s="39">
        <v>0</v>
      </c>
      <c r="P85" s="39">
        <v>7.3125074406156507</v>
      </c>
      <c r="Q85" s="39">
        <v>0</v>
      </c>
      <c r="R85" s="89">
        <v>0</v>
      </c>
      <c r="S85" s="90">
        <f>SUM(L85:R85)</f>
        <v>1087.0347089934917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823.09035725813067</v>
      </c>
      <c r="C86" s="46">
        <v>0</v>
      </c>
      <c r="D86" s="46">
        <v>90.531677638748761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913.62203489687943</v>
      </c>
      <c r="J86" s="1"/>
      <c r="K86" s="49" t="s">
        <v>8</v>
      </c>
      <c r="L86" s="50">
        <v>823.09035725813067</v>
      </c>
      <c r="M86" s="50">
        <v>0</v>
      </c>
      <c r="N86" s="50">
        <v>90.531677638748761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6">SUM(L86:R86)</f>
        <v>913.62203489687943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1578.8923915778705</v>
      </c>
      <c r="C87" s="43">
        <v>0</v>
      </c>
      <c r="D87" s="43">
        <v>150.9055446445247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1729.7979362223953</v>
      </c>
      <c r="J87" s="1"/>
      <c r="K87" s="54" t="s">
        <v>10</v>
      </c>
      <c r="L87" s="43">
        <v>1578.8923915778705</v>
      </c>
      <c r="M87" s="43">
        <v>0</v>
      </c>
      <c r="N87" s="43">
        <v>150.9055446445247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1729.7979362223953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5038.0766043729263</v>
      </c>
      <c r="C89" s="43">
        <v>222.42144531198642</v>
      </c>
      <c r="D89" s="43">
        <v>508.68415098074536</v>
      </c>
      <c r="E89" s="43">
        <v>105.5023209149045</v>
      </c>
      <c r="F89" s="43">
        <v>0</v>
      </c>
      <c r="G89" s="43">
        <v>0</v>
      </c>
      <c r="H89" s="53">
        <v>0</v>
      </c>
      <c r="I89" s="41">
        <f t="shared" si="25"/>
        <v>5874.6845215805633</v>
      </c>
      <c r="J89" s="1"/>
      <c r="K89" s="54" t="s">
        <v>16</v>
      </c>
      <c r="L89" s="43">
        <v>5038.0766043729263</v>
      </c>
      <c r="M89" s="43">
        <v>222.42144531198642</v>
      </c>
      <c r="N89" s="43">
        <v>508.68415098074536</v>
      </c>
      <c r="O89" s="43">
        <v>105.5023209149045</v>
      </c>
      <c r="P89" s="43">
        <v>0</v>
      </c>
      <c r="Q89" s="43">
        <v>0</v>
      </c>
      <c r="R89" s="44">
        <v>0</v>
      </c>
      <c r="S89" s="45">
        <f t="shared" si="26"/>
        <v>5874.6845215805633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55987.96663038899</v>
      </c>
      <c r="C90" s="46">
        <v>215.26977438803868</v>
      </c>
      <c r="D90" s="46">
        <v>6960.9060390870727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63164.142443864104</v>
      </c>
      <c r="J90" s="1"/>
      <c r="K90" s="49" t="s">
        <v>15</v>
      </c>
      <c r="L90" s="50">
        <v>55987.96663038899</v>
      </c>
      <c r="M90" s="50">
        <v>215.26977438803868</v>
      </c>
      <c r="N90" s="50">
        <v>6960.9060390870727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63164.142443864104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4.8901744719699058</v>
      </c>
      <c r="D91" s="43">
        <v>2.3826018110477825</v>
      </c>
      <c r="E91" s="43">
        <v>1348.795032435153</v>
      </c>
      <c r="F91" s="43">
        <v>9373.5263027509536</v>
      </c>
      <c r="G91" s="43">
        <v>0</v>
      </c>
      <c r="H91" s="53">
        <v>0</v>
      </c>
      <c r="I91" s="41">
        <f t="shared" si="25"/>
        <v>10729.594111469125</v>
      </c>
      <c r="J91" s="1"/>
      <c r="K91" s="54" t="s">
        <v>60</v>
      </c>
      <c r="L91" s="43">
        <v>0</v>
      </c>
      <c r="M91" s="43">
        <v>4.8901744719699058</v>
      </c>
      <c r="N91" s="43">
        <v>2.3826018110477825</v>
      </c>
      <c r="O91" s="43">
        <v>1348.795032435153</v>
      </c>
      <c r="P91" s="43">
        <v>149115.59655611223</v>
      </c>
      <c r="Q91" s="43">
        <v>0</v>
      </c>
      <c r="R91" s="44">
        <v>0</v>
      </c>
      <c r="S91" s="45">
        <f t="shared" si="26"/>
        <v>150471.66436483039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0.40616223030843351</v>
      </c>
      <c r="E92" s="46">
        <v>207.88432246801017</v>
      </c>
      <c r="F92" s="46">
        <v>0</v>
      </c>
      <c r="G92" s="46">
        <v>0</v>
      </c>
      <c r="H92" s="47">
        <v>0</v>
      </c>
      <c r="I92" s="48">
        <f t="shared" si="25"/>
        <v>208.29048469831861</v>
      </c>
      <c r="J92" s="1"/>
      <c r="K92" s="49" t="s">
        <v>12</v>
      </c>
      <c r="L92" s="50">
        <v>0</v>
      </c>
      <c r="M92" s="50">
        <v>0</v>
      </c>
      <c r="N92" s="50">
        <v>0.40616223030843351</v>
      </c>
      <c r="O92" s="50">
        <v>207.88432246801017</v>
      </c>
      <c r="P92" s="50">
        <v>50298.041304407525</v>
      </c>
      <c r="Q92" s="50">
        <v>0</v>
      </c>
      <c r="R92" s="51">
        <v>0</v>
      </c>
      <c r="S92" s="52">
        <f t="shared" si="26"/>
        <v>50506.331789105847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31355.835205399992</v>
      </c>
      <c r="Q93" s="43">
        <v>0</v>
      </c>
      <c r="R93" s="44">
        <v>0</v>
      </c>
      <c r="S93" s="45">
        <f t="shared" si="26"/>
        <v>31355.835205399992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3971.8582260699586</v>
      </c>
      <c r="C94" s="46">
        <v>11.290870799891914</v>
      </c>
      <c r="D94" s="46">
        <v>598.94287083697293</v>
      </c>
      <c r="E94" s="46">
        <v>41.943306438081208</v>
      </c>
      <c r="F94" s="46">
        <v>0</v>
      </c>
      <c r="G94" s="46">
        <v>0</v>
      </c>
      <c r="H94" s="47">
        <v>0</v>
      </c>
      <c r="I94" s="48">
        <f t="shared" si="25"/>
        <v>4624.0352741449042</v>
      </c>
      <c r="J94" s="1"/>
      <c r="K94" s="49" t="s">
        <v>17</v>
      </c>
      <c r="L94" s="50">
        <v>3971.8582260699586</v>
      </c>
      <c r="M94" s="50">
        <v>11.290870799891914</v>
      </c>
      <c r="N94" s="50">
        <v>598.94287083697293</v>
      </c>
      <c r="O94" s="50">
        <v>41.943306438081208</v>
      </c>
      <c r="P94" s="50">
        <v>1.339415361421014</v>
      </c>
      <c r="Q94" s="50">
        <v>0</v>
      </c>
      <c r="R94" s="51">
        <v>0</v>
      </c>
      <c r="S94" s="52">
        <f t="shared" si="26"/>
        <v>4625.374689506325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64923.985122221493</v>
      </c>
      <c r="C95" s="43">
        <v>2336.1079092265295</v>
      </c>
      <c r="D95" s="43">
        <v>8688.6140658198437</v>
      </c>
      <c r="E95" s="43">
        <v>358.75925392917532</v>
      </c>
      <c r="F95" s="43">
        <v>0</v>
      </c>
      <c r="G95" s="43">
        <v>0</v>
      </c>
      <c r="H95" s="53">
        <v>0</v>
      </c>
      <c r="I95" s="41">
        <f t="shared" si="25"/>
        <v>76307.466351197043</v>
      </c>
      <c r="J95" s="1"/>
      <c r="K95" s="54" t="s">
        <v>19</v>
      </c>
      <c r="L95" s="43">
        <v>64923.985122221493</v>
      </c>
      <c r="M95" s="43">
        <v>2336.1079092265295</v>
      </c>
      <c r="N95" s="43">
        <v>8688.6140658198437</v>
      </c>
      <c r="O95" s="43">
        <v>358.75925392917532</v>
      </c>
      <c r="P95" s="43">
        <v>8801.6478900298844</v>
      </c>
      <c r="Q95" s="43">
        <v>0</v>
      </c>
      <c r="R95" s="44">
        <v>0</v>
      </c>
      <c r="S95" s="45">
        <f t="shared" si="26"/>
        <v>85109.114241226926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17873.341075035627</v>
      </c>
      <c r="C96" s="46">
        <v>1.4856870085688632</v>
      </c>
      <c r="D96" s="46">
        <v>35523.287664104355</v>
      </c>
      <c r="E96" s="46">
        <v>29547.193698333638</v>
      </c>
      <c r="F96" s="46">
        <v>0</v>
      </c>
      <c r="G96" s="46">
        <v>24590.342002065347</v>
      </c>
      <c r="H96" s="47">
        <v>12.352899816683919</v>
      </c>
      <c r="I96" s="48">
        <f t="shared" si="25"/>
        <v>107548.00302636421</v>
      </c>
      <c r="J96" s="1"/>
      <c r="K96" s="49" t="s">
        <v>27</v>
      </c>
      <c r="L96" s="50">
        <v>17873.341075035627</v>
      </c>
      <c r="M96" s="50">
        <v>1.4856870085688632</v>
      </c>
      <c r="N96" s="50">
        <v>35523.287664104355</v>
      </c>
      <c r="O96" s="50">
        <v>29547.193698333638</v>
      </c>
      <c r="P96" s="50">
        <v>11633.948561608599</v>
      </c>
      <c r="Q96" s="50">
        <v>24590.342002065347</v>
      </c>
      <c r="R96" s="51">
        <v>12.352899816683919</v>
      </c>
      <c r="S96" s="52">
        <f t="shared" si="26"/>
        <v>119181.95158797281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40351.019828552249</v>
      </c>
      <c r="C97" s="43">
        <v>146.32724575482479</v>
      </c>
      <c r="D97" s="43">
        <v>3291.7679229405953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43789.114997247671</v>
      </c>
      <c r="J97" s="1"/>
      <c r="K97" s="54" t="s">
        <v>26</v>
      </c>
      <c r="L97" s="43">
        <v>40351.019828552249</v>
      </c>
      <c r="M97" s="43">
        <v>146.32724575482479</v>
      </c>
      <c r="N97" s="43">
        <v>3291.7679229405953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43789.114997247671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51281.187522037828</v>
      </c>
      <c r="C98" s="46">
        <v>97.153723729796894</v>
      </c>
      <c r="D98" s="46">
        <v>7591.0214569133723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58969.362702680999</v>
      </c>
      <c r="J98" s="1"/>
      <c r="K98" s="49" t="s">
        <v>23</v>
      </c>
      <c r="L98" s="50">
        <v>51281.187522037828</v>
      </c>
      <c r="M98" s="50">
        <v>97.153723729796894</v>
      </c>
      <c r="N98" s="50">
        <v>7591.0214569133723</v>
      </c>
      <c r="O98" s="50">
        <v>0</v>
      </c>
      <c r="P98" s="50">
        <v>0.31051292250000001</v>
      </c>
      <c r="Q98" s="50">
        <v>0</v>
      </c>
      <c r="R98" s="51">
        <v>0</v>
      </c>
      <c r="S98" s="52">
        <f t="shared" si="26"/>
        <v>58969.6732156035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10870.908734407896</v>
      </c>
      <c r="C99" s="43">
        <v>0</v>
      </c>
      <c r="D99" s="43">
        <v>1817.218013640409</v>
      </c>
      <c r="E99" s="43">
        <v>16.843815006560931</v>
      </c>
      <c r="F99" s="43">
        <v>725.69526629074755</v>
      </c>
      <c r="G99" s="43">
        <v>0</v>
      </c>
      <c r="H99" s="53">
        <v>0</v>
      </c>
      <c r="I99" s="41">
        <f t="shared" si="25"/>
        <v>13430.665829345615</v>
      </c>
      <c r="J99" s="1"/>
      <c r="K99" s="54" t="s">
        <v>24</v>
      </c>
      <c r="L99" s="43">
        <v>10870.908734407896</v>
      </c>
      <c r="M99" s="43">
        <v>0</v>
      </c>
      <c r="N99" s="43">
        <v>1817.218013640409</v>
      </c>
      <c r="O99" s="43">
        <v>16.843815006560931</v>
      </c>
      <c r="P99" s="43">
        <v>7452.2260323386545</v>
      </c>
      <c r="Q99" s="43">
        <v>0</v>
      </c>
      <c r="R99" s="44">
        <v>0</v>
      </c>
      <c r="S99" s="45">
        <f t="shared" si="26"/>
        <v>20157.196595393521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321.976515125704</v>
      </c>
      <c r="C100" s="46">
        <v>0</v>
      </c>
      <c r="D100" s="46">
        <v>5.9489210159707726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327.92543614167477</v>
      </c>
      <c r="J100" s="1"/>
      <c r="K100" s="49" t="s">
        <v>22</v>
      </c>
      <c r="L100" s="50">
        <v>321.976515125704</v>
      </c>
      <c r="M100" s="50">
        <v>0</v>
      </c>
      <c r="N100" s="50">
        <v>5.9489210159707726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327.92543614167477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5507.213437053827</v>
      </c>
      <c r="C101" s="43">
        <v>0</v>
      </c>
      <c r="D101" s="43">
        <v>3266.6328101080126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8773.8462471618404</v>
      </c>
      <c r="J101" s="1"/>
      <c r="K101" s="55" t="s">
        <v>66</v>
      </c>
      <c r="L101" s="43">
        <v>5507.213437053827</v>
      </c>
      <c r="M101" s="43">
        <v>0</v>
      </c>
      <c r="N101" s="43">
        <v>3266.6328101080126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8773.8462471618404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5502.8134370538273</v>
      </c>
      <c r="C102" s="56">
        <v>0</v>
      </c>
      <c r="D102" s="56">
        <v>3266.6328101080126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8769.446247161839</v>
      </c>
      <c r="J102" s="1"/>
      <c r="K102" s="59" t="s">
        <v>25</v>
      </c>
      <c r="L102" s="60">
        <v>5502.8134370538273</v>
      </c>
      <c r="M102" s="60">
        <v>0</v>
      </c>
      <c r="N102" s="60">
        <v>3266.6328101080126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8769.446247161839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4.4000000000000004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4.4000000000000004</v>
      </c>
      <c r="J105" s="1"/>
      <c r="K105" s="72" t="s">
        <v>11</v>
      </c>
      <c r="L105" s="69">
        <v>4.4000000000000004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4.4000000000000004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259513.04012797374</v>
      </c>
      <c r="C106" s="75">
        <f t="shared" ref="C106:H106" si="27">SUM(C85:C101)</f>
        <v>3034.9468306916069</v>
      </c>
      <c r="D106" s="75">
        <f t="shared" si="27"/>
        <v>68593.44841945362</v>
      </c>
      <c r="E106" s="75">
        <f t="shared" si="27"/>
        <v>31626.921749525522</v>
      </c>
      <c r="F106" s="75">
        <f t="shared" si="27"/>
        <v>10099.221569041702</v>
      </c>
      <c r="G106" s="75">
        <f t="shared" si="27"/>
        <v>24590.342002065347</v>
      </c>
      <c r="H106" s="76">
        <f t="shared" si="27"/>
        <v>12.352899816683919</v>
      </c>
      <c r="I106" s="41">
        <f t="shared" si="25"/>
        <v>397470.27359856828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259513.04012797374</v>
      </c>
      <c r="M106" s="75">
        <f t="shared" ref="M106:R106" si="28">SUM(M85:M101)</f>
        <v>3034.9468306916069</v>
      </c>
      <c r="N106" s="75">
        <f t="shared" si="28"/>
        <v>68593.44841945362</v>
      </c>
      <c r="O106" s="75">
        <f t="shared" si="28"/>
        <v>31626.921749525522</v>
      </c>
      <c r="P106" s="75">
        <f t="shared" si="28"/>
        <v>258666.25798562143</v>
      </c>
      <c r="Q106" s="75">
        <f t="shared" si="28"/>
        <v>24590.342002065347</v>
      </c>
      <c r="R106" s="76">
        <f t="shared" si="28"/>
        <v>12.352899816683919</v>
      </c>
      <c r="S106" s="78">
        <f t="shared" si="26"/>
        <v>646037.31001514802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0.65291182099840062</v>
      </c>
      <c r="C107" s="114">
        <f t="shared" ref="C107:I107" si="29">C106/$I106</f>
        <v>7.6356573869390846E-3</v>
      </c>
      <c r="D107" s="114">
        <f t="shared" si="29"/>
        <v>0.17257504013678948</v>
      </c>
      <c r="E107" s="114">
        <f t="shared" si="29"/>
        <v>7.9570533572700983E-2</v>
      </c>
      <c r="F107" s="114">
        <f t="shared" si="29"/>
        <v>2.540874686704641E-2</v>
      </c>
      <c r="G107" s="114">
        <f t="shared" si="29"/>
        <v>6.1867122236418548E-2</v>
      </c>
      <c r="H107" s="115">
        <f t="shared" si="29"/>
        <v>3.1078801704702919E-5</v>
      </c>
      <c r="I107" s="116">
        <f t="shared" si="29"/>
        <v>1</v>
      </c>
      <c r="K107" s="81" t="s">
        <v>87</v>
      </c>
      <c r="L107" s="82">
        <f>L106/$S106</f>
        <v>0.40169977198668105</v>
      </c>
      <c r="M107" s="82">
        <f t="shared" ref="M107:S107" si="30">M106/$S106</f>
        <v>4.697788786564734E-3</v>
      </c>
      <c r="N107" s="82">
        <f t="shared" si="30"/>
        <v>0.10617567647578321</v>
      </c>
      <c r="O107" s="82">
        <f t="shared" si="30"/>
        <v>4.8955255771193688E-2</v>
      </c>
      <c r="P107" s="82">
        <f t="shared" si="30"/>
        <v>0.40038903941872389</v>
      </c>
      <c r="Q107" s="82">
        <f t="shared" si="30"/>
        <v>3.8063346529457816E-2</v>
      </c>
      <c r="R107" s="83">
        <f t="shared" si="30"/>
        <v>1.9121031595519263E-5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175.49677740852417</v>
      </c>
      <c r="C111" s="39">
        <v>0</v>
      </c>
      <c r="D111" s="39">
        <v>0</v>
      </c>
      <c r="E111" s="39">
        <v>0</v>
      </c>
      <c r="F111" s="235"/>
      <c r="G111" s="39">
        <v>0</v>
      </c>
      <c r="H111" s="40">
        <v>0</v>
      </c>
      <c r="I111" s="41">
        <f>SUM(B111:H111)</f>
        <v>175.49677740852417</v>
      </c>
      <c r="J111" s="1"/>
      <c r="K111" s="88" t="s">
        <v>7</v>
      </c>
      <c r="L111" s="39">
        <v>175.49677740852417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175.49677740852417</v>
      </c>
      <c r="U111" s="91" t="s">
        <v>7</v>
      </c>
      <c r="V111" s="92">
        <v>175.49677740852417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175.49677740852417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6239.555728990098</v>
      </c>
      <c r="E113" s="43">
        <v>0</v>
      </c>
      <c r="F113" s="236"/>
      <c r="G113" s="43">
        <v>0</v>
      </c>
      <c r="H113" s="53">
        <v>0</v>
      </c>
      <c r="I113" s="41">
        <f t="shared" si="31"/>
        <v>6239.555728990098</v>
      </c>
      <c r="J113" s="1"/>
      <c r="K113" s="54" t="s">
        <v>10</v>
      </c>
      <c r="L113" s="43">
        <v>0</v>
      </c>
      <c r="M113" s="43">
        <v>0</v>
      </c>
      <c r="N113" s="43">
        <v>6239.555728990098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6239.555728990098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6239.555728990098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6239.555728990098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1.7107707527917508</v>
      </c>
      <c r="C115" s="43">
        <v>0</v>
      </c>
      <c r="D115" s="43">
        <v>256.61561291876268</v>
      </c>
      <c r="E115" s="43">
        <v>0</v>
      </c>
      <c r="F115" s="236"/>
      <c r="G115" s="43">
        <v>0</v>
      </c>
      <c r="H115" s="53">
        <v>0</v>
      </c>
      <c r="I115" s="41">
        <f t="shared" si="31"/>
        <v>258.32638367155442</v>
      </c>
      <c r="J115" s="1"/>
      <c r="K115" s="54" t="s">
        <v>16</v>
      </c>
      <c r="L115" s="43">
        <v>1.7107707527917508</v>
      </c>
      <c r="M115" s="43">
        <v>0</v>
      </c>
      <c r="N115" s="43">
        <v>256.61561291876268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258.32638367155442</v>
      </c>
      <c r="U115" s="100" t="s">
        <v>16</v>
      </c>
      <c r="V115" s="92">
        <v>1.7107707527917508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0</v>
      </c>
      <c r="AC115" s="93">
        <v>256.61561291876268</v>
      </c>
      <c r="AD115" s="94">
        <v>0</v>
      </c>
      <c r="AE115" s="94">
        <v>0</v>
      </c>
      <c r="AF115" s="94">
        <v>0</v>
      </c>
      <c r="AG115" s="94">
        <v>256.61561291876268</v>
      </c>
      <c r="AH115" s="94">
        <v>0</v>
      </c>
      <c r="AI115" s="95">
        <f t="shared" si="33"/>
        <v>258.32638367155442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0</v>
      </c>
      <c r="C116" s="46">
        <v>0</v>
      </c>
      <c r="D116" s="46">
        <v>0.99991602774304933</v>
      </c>
      <c r="E116" s="46">
        <v>0</v>
      </c>
      <c r="F116" s="236"/>
      <c r="G116" s="46">
        <v>0</v>
      </c>
      <c r="H116" s="47">
        <v>0</v>
      </c>
      <c r="I116" s="48">
        <f t="shared" si="31"/>
        <v>0.99991602774304933</v>
      </c>
      <c r="J116" s="1"/>
      <c r="K116" s="49" t="s">
        <v>15</v>
      </c>
      <c r="L116" s="50">
        <v>0</v>
      </c>
      <c r="M116" s="50">
        <v>0</v>
      </c>
      <c r="N116" s="50">
        <v>0.99991602774304933</v>
      </c>
      <c r="O116" s="50">
        <v>0</v>
      </c>
      <c r="P116" s="50">
        <v>0</v>
      </c>
      <c r="Q116" s="50">
        <v>0</v>
      </c>
      <c r="R116" s="51">
        <v>0</v>
      </c>
      <c r="S116" s="52">
        <f t="shared" si="32"/>
        <v>0.99991602774304933</v>
      </c>
      <c r="U116" s="96" t="s">
        <v>59</v>
      </c>
      <c r="V116" s="97">
        <v>0</v>
      </c>
      <c r="W116" s="97">
        <v>0</v>
      </c>
      <c r="X116" s="97">
        <v>0</v>
      </c>
      <c r="Y116" s="97">
        <v>0</v>
      </c>
      <c r="Z116" s="97">
        <v>0.99991602774304933</v>
      </c>
      <c r="AA116" s="97">
        <v>0</v>
      </c>
      <c r="AB116" s="97">
        <v>0</v>
      </c>
      <c r="AC116" s="98">
        <v>0</v>
      </c>
      <c r="AD116" s="97">
        <v>0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0.99991602774304933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2.7213081393798122</v>
      </c>
      <c r="F117" s="236"/>
      <c r="G117" s="43">
        <v>0</v>
      </c>
      <c r="H117" s="53">
        <v>0</v>
      </c>
      <c r="I117" s="41">
        <f t="shared" si="31"/>
        <v>2.7213081393798122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2.7213081393798122</v>
      </c>
      <c r="P117" s="43">
        <v>220.45152184838636</v>
      </c>
      <c r="Q117" s="43">
        <v>0</v>
      </c>
      <c r="R117" s="44">
        <v>0</v>
      </c>
      <c r="S117" s="45">
        <f t="shared" si="32"/>
        <v>223.17282998776616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2.7213081393798122</v>
      </c>
      <c r="AB117" s="92">
        <v>220.45152184838636</v>
      </c>
      <c r="AC117" s="93">
        <v>0</v>
      </c>
      <c r="AD117" s="92">
        <v>0</v>
      </c>
      <c r="AE117" s="92">
        <v>0</v>
      </c>
      <c r="AF117" s="92">
        <v>0</v>
      </c>
      <c r="AG117" s="92">
        <v>0</v>
      </c>
      <c r="AH117" s="92">
        <v>0</v>
      </c>
      <c r="AI117" s="95">
        <f t="shared" si="33"/>
        <v>223.17282998776616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6.3257848179490663</v>
      </c>
      <c r="Q118" s="50">
        <v>0</v>
      </c>
      <c r="R118" s="51">
        <v>0</v>
      </c>
      <c r="S118" s="52">
        <f t="shared" si="32"/>
        <v>6.3257848179490663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6.3257848179490663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6.3257848179490663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1.7834999999999988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1.7834999999999988</v>
      </c>
      <c r="J119" s="1"/>
      <c r="K119" s="54" t="s">
        <v>61</v>
      </c>
      <c r="L119" s="43">
        <v>1.7834999999999988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1.7834999999999988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1.7834999999999988</v>
      </c>
      <c r="AD119" s="92">
        <v>1.7834999999999988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1.7834999999999988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0.34584673183297182</v>
      </c>
      <c r="C120" s="46">
        <v>0</v>
      </c>
      <c r="D120" s="46">
        <v>11.068273859370976</v>
      </c>
      <c r="E120" s="46">
        <v>0</v>
      </c>
      <c r="F120" s="236"/>
      <c r="G120" s="46">
        <v>0</v>
      </c>
      <c r="H120" s="47">
        <v>0</v>
      </c>
      <c r="I120" s="48">
        <f t="shared" si="31"/>
        <v>11.414120591203947</v>
      </c>
      <c r="J120" s="1"/>
      <c r="K120" s="49" t="s">
        <v>17</v>
      </c>
      <c r="L120" s="50">
        <v>0.34584673183297182</v>
      </c>
      <c r="M120" s="50">
        <v>0</v>
      </c>
      <c r="N120" s="50">
        <v>11.068273859370976</v>
      </c>
      <c r="O120" s="50">
        <v>0</v>
      </c>
      <c r="P120" s="50">
        <v>0</v>
      </c>
      <c r="Q120" s="50">
        <v>0</v>
      </c>
      <c r="R120" s="51">
        <v>0</v>
      </c>
      <c r="S120" s="52">
        <f t="shared" si="32"/>
        <v>11.414120591203947</v>
      </c>
      <c r="U120" s="96" t="s">
        <v>17</v>
      </c>
      <c r="V120" s="97">
        <v>0.34584673183297182</v>
      </c>
      <c r="W120" s="97">
        <v>0</v>
      </c>
      <c r="X120" s="97">
        <v>0</v>
      </c>
      <c r="Y120" s="97">
        <v>0</v>
      </c>
      <c r="Z120" s="97">
        <v>11.068273859370976</v>
      </c>
      <c r="AA120" s="97">
        <v>0</v>
      </c>
      <c r="AB120" s="97">
        <v>0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11.414120591203947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663.35680791233835</v>
      </c>
      <c r="C121" s="43">
        <v>513.25427284426769</v>
      </c>
      <c r="D121" s="43">
        <v>13142.242001556619</v>
      </c>
      <c r="E121" s="43">
        <v>0</v>
      </c>
      <c r="F121" s="236"/>
      <c r="G121" s="43">
        <v>0</v>
      </c>
      <c r="H121" s="53">
        <v>0</v>
      </c>
      <c r="I121" s="41">
        <f t="shared" si="31"/>
        <v>14318.853082313224</v>
      </c>
      <c r="J121" s="1"/>
      <c r="K121" s="54" t="s">
        <v>19</v>
      </c>
      <c r="L121" s="43">
        <v>663.35680791233835</v>
      </c>
      <c r="M121" s="43">
        <v>513.25427284426769</v>
      </c>
      <c r="N121" s="43">
        <v>13142.242001556619</v>
      </c>
      <c r="O121" s="43">
        <v>0</v>
      </c>
      <c r="P121" s="43">
        <v>0</v>
      </c>
      <c r="Q121" s="43">
        <v>0</v>
      </c>
      <c r="R121" s="44">
        <v>0</v>
      </c>
      <c r="S121" s="45">
        <f t="shared" si="32"/>
        <v>14318.853082313224</v>
      </c>
      <c r="U121" s="100" t="s">
        <v>89</v>
      </c>
      <c r="V121" s="92">
        <v>622.28850528265616</v>
      </c>
      <c r="W121" s="92">
        <v>0</v>
      </c>
      <c r="X121" s="92">
        <v>0</v>
      </c>
      <c r="Y121" s="92">
        <v>513.25427284426769</v>
      </c>
      <c r="Z121" s="92">
        <v>12828.910582235938</v>
      </c>
      <c r="AA121" s="92">
        <v>0</v>
      </c>
      <c r="AB121" s="92">
        <v>0</v>
      </c>
      <c r="AC121" s="93">
        <v>354.39972195036319</v>
      </c>
      <c r="AD121" s="92">
        <v>41.068302629682094</v>
      </c>
      <c r="AE121" s="92">
        <v>0</v>
      </c>
      <c r="AF121" s="92">
        <v>0</v>
      </c>
      <c r="AG121" s="92">
        <v>313.33141932068122</v>
      </c>
      <c r="AH121" s="92">
        <v>0</v>
      </c>
      <c r="AI121" s="95">
        <f t="shared" si="33"/>
        <v>14318.853082313226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248.78956870002705</v>
      </c>
      <c r="C122" s="46">
        <v>4.2109518694351324</v>
      </c>
      <c r="D122" s="46">
        <v>3071.8633934725303</v>
      </c>
      <c r="E122" s="46">
        <v>4410.145192750063</v>
      </c>
      <c r="F122" s="236"/>
      <c r="G122" s="46">
        <v>355.95922019446141</v>
      </c>
      <c r="H122" s="47">
        <v>10.580498467859819</v>
      </c>
      <c r="I122" s="48">
        <f t="shared" si="31"/>
        <v>8101.5488254543761</v>
      </c>
      <c r="J122" s="1"/>
      <c r="K122" s="49" t="s">
        <v>27</v>
      </c>
      <c r="L122" s="50">
        <v>248.78956870002705</v>
      </c>
      <c r="M122" s="50">
        <v>4.2109518694351324</v>
      </c>
      <c r="N122" s="50">
        <v>3071.8633934725303</v>
      </c>
      <c r="O122" s="50">
        <v>4410.145192750063</v>
      </c>
      <c r="P122" s="50">
        <v>63.612091322788807</v>
      </c>
      <c r="Q122" s="50">
        <v>355.95922019446141</v>
      </c>
      <c r="R122" s="51">
        <v>10.580498467859819</v>
      </c>
      <c r="S122" s="52">
        <f t="shared" si="32"/>
        <v>8165.1609167771649</v>
      </c>
      <c r="U122" s="96" t="s">
        <v>27</v>
      </c>
      <c r="V122" s="97">
        <v>5.1911454567232642</v>
      </c>
      <c r="W122" s="97">
        <v>121.70867494803555</v>
      </c>
      <c r="X122" s="97">
        <v>355.95922019446141</v>
      </c>
      <c r="Y122" s="97">
        <v>4.2109518694351324</v>
      </c>
      <c r="Z122" s="97">
        <v>3071.8633934725303</v>
      </c>
      <c r="AA122" s="97">
        <v>4403.3799708538818</v>
      </c>
      <c r="AB122" s="97">
        <v>63.612091322788807</v>
      </c>
      <c r="AC122" s="98">
        <v>139.2354686593095</v>
      </c>
      <c r="AD122" s="97">
        <v>121.88974829526828</v>
      </c>
      <c r="AE122" s="97">
        <v>6.7652218961814281</v>
      </c>
      <c r="AF122" s="97">
        <v>10.580498467859819</v>
      </c>
      <c r="AG122" s="97">
        <v>0</v>
      </c>
      <c r="AH122" s="97">
        <v>0</v>
      </c>
      <c r="AI122" s="99">
        <f t="shared" si="33"/>
        <v>8165.1609167771667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125.36496000000001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125.36496000000001</v>
      </c>
      <c r="J123" s="1"/>
      <c r="K123" s="54" t="s">
        <v>26</v>
      </c>
      <c r="L123" s="43">
        <v>125.36496000000001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125.36496000000001</v>
      </c>
      <c r="U123" s="100" t="s">
        <v>26</v>
      </c>
      <c r="V123" s="92">
        <v>100.58020551512045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24.784754484879546</v>
      </c>
      <c r="AD123" s="92">
        <v>24.784754484879546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125.36496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0</v>
      </c>
      <c r="C125" s="43">
        <v>2.8631234862915962</v>
      </c>
      <c r="D125" s="43">
        <v>0</v>
      </c>
      <c r="E125" s="43">
        <v>0</v>
      </c>
      <c r="F125" s="236"/>
      <c r="G125" s="43">
        <v>0</v>
      </c>
      <c r="H125" s="53">
        <v>0</v>
      </c>
      <c r="I125" s="41">
        <f t="shared" si="31"/>
        <v>2.8631234862915962</v>
      </c>
      <c r="J125" s="1"/>
      <c r="K125" s="54" t="s">
        <v>24</v>
      </c>
      <c r="L125" s="43">
        <v>0</v>
      </c>
      <c r="M125" s="43">
        <v>2.8631234862915962</v>
      </c>
      <c r="N125" s="43">
        <v>0</v>
      </c>
      <c r="O125" s="43">
        <v>0</v>
      </c>
      <c r="P125" s="43">
        <v>9.0542056574409919</v>
      </c>
      <c r="Q125" s="43">
        <v>0</v>
      </c>
      <c r="R125" s="44">
        <v>0</v>
      </c>
      <c r="S125" s="45">
        <f t="shared" si="32"/>
        <v>11.917329143732587</v>
      </c>
      <c r="U125" s="100" t="s">
        <v>24</v>
      </c>
      <c r="V125" s="92">
        <v>0</v>
      </c>
      <c r="W125" s="92">
        <v>0</v>
      </c>
      <c r="X125" s="92">
        <v>0</v>
      </c>
      <c r="Y125" s="92">
        <v>2.8631234862915962</v>
      </c>
      <c r="Z125" s="92">
        <v>0</v>
      </c>
      <c r="AA125" s="92">
        <v>0</v>
      </c>
      <c r="AB125" s="92">
        <v>9.0542056574409919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11.917329143732587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1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9.985105242621664</v>
      </c>
      <c r="D127" s="43">
        <v>4360.7616716015264</v>
      </c>
      <c r="E127" s="43">
        <v>0</v>
      </c>
      <c r="F127" s="236"/>
      <c r="G127" s="43">
        <v>0</v>
      </c>
      <c r="H127" s="53">
        <v>0</v>
      </c>
      <c r="I127" s="41">
        <f t="shared" si="31"/>
        <v>4370.7467768441484</v>
      </c>
      <c r="J127" s="1"/>
      <c r="K127" s="55" t="s">
        <v>66</v>
      </c>
      <c r="L127" s="43">
        <v>0</v>
      </c>
      <c r="M127" s="43">
        <v>9.985105242621664</v>
      </c>
      <c r="N127" s="43">
        <v>4360.7616716015264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4370.7467768441484</v>
      </c>
      <c r="U127" s="101" t="s">
        <v>64</v>
      </c>
      <c r="V127" s="92">
        <v>0</v>
      </c>
      <c r="W127" s="92">
        <v>0</v>
      </c>
      <c r="X127" s="92">
        <v>0</v>
      </c>
      <c r="Y127" s="92">
        <v>9.985105242621664</v>
      </c>
      <c r="Z127" s="92">
        <v>4360.7616716015264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4370.7467768441484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2.1747382988001669</v>
      </c>
      <c r="D129" s="63">
        <v>1072.6084499310366</v>
      </c>
      <c r="E129" s="63">
        <v>0</v>
      </c>
      <c r="F129" s="236"/>
      <c r="G129" s="63">
        <v>0</v>
      </c>
      <c r="H129" s="64">
        <v>0</v>
      </c>
      <c r="I129" s="65">
        <f t="shared" si="31"/>
        <v>1074.7831882298367</v>
      </c>
      <c r="J129" s="1"/>
      <c r="K129" s="66" t="s">
        <v>20</v>
      </c>
      <c r="L129" s="63">
        <v>0</v>
      </c>
      <c r="M129" s="63">
        <v>2.1747382988001669</v>
      </c>
      <c r="N129" s="63">
        <v>1072.6084499310366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1074.7831882298367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2.1747382988001669</v>
      </c>
      <c r="Z129" s="107">
        <v>1072.6084499310366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1074.7831882298367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7.5297300412186283</v>
      </c>
      <c r="D130" s="56">
        <v>3288.4338585730929</v>
      </c>
      <c r="E130" s="56">
        <v>0</v>
      </c>
      <c r="F130" s="236"/>
      <c r="G130" s="56">
        <v>0</v>
      </c>
      <c r="H130" s="57">
        <v>0</v>
      </c>
      <c r="I130" s="58">
        <f t="shared" si="31"/>
        <v>3295.9635886143114</v>
      </c>
      <c r="J130" s="1"/>
      <c r="K130" s="59" t="s">
        <v>21</v>
      </c>
      <c r="L130" s="60">
        <v>0</v>
      </c>
      <c r="M130" s="60">
        <v>7.5297300412186283</v>
      </c>
      <c r="N130" s="60">
        <v>3288.4338585730929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3295.9635886143114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7.5297300412186283</v>
      </c>
      <c r="Z130" s="103">
        <v>3288.4338585730929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3295.9635886143114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1216.8482315055144</v>
      </c>
      <c r="C132" s="75">
        <f t="shared" ref="C132:H132" si="35">SUM(C111:C127)</f>
        <v>530.31345344261604</v>
      </c>
      <c r="D132" s="75">
        <f t="shared" si="35"/>
        <v>27083.10659842665</v>
      </c>
      <c r="E132" s="75">
        <f t="shared" si="35"/>
        <v>4412.8665008894432</v>
      </c>
      <c r="F132" s="75">
        <f t="shared" si="35"/>
        <v>0</v>
      </c>
      <c r="G132" s="75">
        <f t="shared" si="35"/>
        <v>355.95922019446141</v>
      </c>
      <c r="H132" s="76">
        <f t="shared" si="35"/>
        <v>10.580498467859819</v>
      </c>
      <c r="I132" s="41">
        <f t="shared" si="31"/>
        <v>33609.674502926544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1216.8482315055144</v>
      </c>
      <c r="M132" s="75">
        <f t="shared" ref="M132:R132" si="36">SUM(M111:M127)</f>
        <v>530.31345344261604</v>
      </c>
      <c r="N132" s="75">
        <f t="shared" si="36"/>
        <v>27083.10659842665</v>
      </c>
      <c r="O132" s="75">
        <f t="shared" si="36"/>
        <v>4412.8665008894432</v>
      </c>
      <c r="P132" s="75">
        <f t="shared" si="36"/>
        <v>299.44360364656524</v>
      </c>
      <c r="Q132" s="75">
        <f t="shared" si="36"/>
        <v>355.95922019446141</v>
      </c>
      <c r="R132" s="76">
        <f t="shared" si="36"/>
        <v>10.580498467859819</v>
      </c>
      <c r="S132" s="78">
        <f t="shared" si="32"/>
        <v>33909.118106573107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905.61325114764873</v>
      </c>
      <c r="W132" s="111">
        <f t="shared" ref="W132:AH132" si="37">SUM(W111:W127)</f>
        <v>121.70867494803555</v>
      </c>
      <c r="X132" s="111">
        <f t="shared" si="37"/>
        <v>355.95922019446141</v>
      </c>
      <c r="Y132" s="111">
        <f t="shared" si="37"/>
        <v>530.31345344261604</v>
      </c>
      <c r="Z132" s="111">
        <f t="shared" si="37"/>
        <v>26513.159566187205</v>
      </c>
      <c r="AA132" s="111">
        <f t="shared" si="37"/>
        <v>4406.101278993262</v>
      </c>
      <c r="AB132" s="111">
        <f t="shared" si="37"/>
        <v>299.44360364656524</v>
      </c>
      <c r="AC132" s="111">
        <f t="shared" si="37"/>
        <v>776.81905801331482</v>
      </c>
      <c r="AD132" s="112">
        <f t="shared" si="37"/>
        <v>189.52630540982992</v>
      </c>
      <c r="AE132" s="112">
        <f t="shared" si="37"/>
        <v>6.7652218961814281</v>
      </c>
      <c r="AF132" s="112">
        <f t="shared" si="37"/>
        <v>10.580498467859819</v>
      </c>
      <c r="AG132" s="112">
        <f t="shared" si="37"/>
        <v>569.94703223944384</v>
      </c>
      <c r="AH132" s="112">
        <f t="shared" si="37"/>
        <v>0</v>
      </c>
      <c r="AI132" s="113">
        <f t="shared" si="33"/>
        <v>33909.118106573107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3.6205296525545286E-2</v>
      </c>
      <c r="C133" s="114">
        <f t="shared" ref="C133:I133" si="38">C132/$I132</f>
        <v>1.5778595338566556E-2</v>
      </c>
      <c r="D133" s="114">
        <f t="shared" si="38"/>
        <v>0.80581282023628054</v>
      </c>
      <c r="E133" s="114">
        <f t="shared" si="38"/>
        <v>0.13129750782041033</v>
      </c>
      <c r="F133" s="114">
        <f t="shared" si="38"/>
        <v>0</v>
      </c>
      <c r="G133" s="114">
        <f t="shared" si="38"/>
        <v>1.0590974933823487E-2</v>
      </c>
      <c r="H133" s="115">
        <f t="shared" si="38"/>
        <v>3.1480514537379788E-4</v>
      </c>
      <c r="I133" s="116">
        <f t="shared" si="38"/>
        <v>1</v>
      </c>
      <c r="J133"/>
      <c r="K133" s="81" t="s">
        <v>87</v>
      </c>
      <c r="L133" s="82">
        <f>L132/$S132</f>
        <v>3.5885575899705709E-2</v>
      </c>
      <c r="M133" s="82">
        <f t="shared" ref="M133:S133" si="39">M132/$S132</f>
        <v>1.563925820116854E-2</v>
      </c>
      <c r="N133" s="82">
        <f t="shared" si="39"/>
        <v>0.79869687301530645</v>
      </c>
      <c r="O133" s="82">
        <f t="shared" si="39"/>
        <v>0.13013804980183286</v>
      </c>
      <c r="P133" s="82">
        <f t="shared" si="39"/>
        <v>8.8307694321463244E-3</v>
      </c>
      <c r="Q133" s="82">
        <f t="shared" si="39"/>
        <v>1.0497448476121251E-2</v>
      </c>
      <c r="R133" s="83">
        <f t="shared" si="39"/>
        <v>3.1202517371894858E-4</v>
      </c>
      <c r="S133" s="84">
        <f t="shared" si="39"/>
        <v>1</v>
      </c>
      <c r="U133" s="117" t="s">
        <v>87</v>
      </c>
      <c r="V133" s="118">
        <f>V132/$I132</f>
        <v>2.6945017008980346E-2</v>
      </c>
      <c r="W133" s="118">
        <f t="shared" ref="W133:AC133" si="40">W132/$I132</f>
        <v>3.6212393231430384E-3</v>
      </c>
      <c r="X133" s="118">
        <f t="shared" si="40"/>
        <v>1.0590974933823487E-2</v>
      </c>
      <c r="Y133" s="118">
        <f t="shared" si="40"/>
        <v>1.5778595338566556E-2</v>
      </c>
      <c r="Z133" s="118">
        <f t="shared" si="40"/>
        <v>0.78885499363817357</v>
      </c>
      <c r="AA133" s="118">
        <f t="shared" si="40"/>
        <v>0.13109621988780651</v>
      </c>
      <c r="AB133" s="118">
        <f t="shared" si="40"/>
        <v>8.9094467017373623E-3</v>
      </c>
      <c r="AC133" s="118">
        <f t="shared" si="40"/>
        <v>2.3112959869506434E-2</v>
      </c>
      <c r="AD133" s="118">
        <f t="shared" ref="AD133:AH133" si="41">AD132/$AI132</f>
        <v>5.5892431296551831E-3</v>
      </c>
      <c r="AE133" s="118">
        <f t="shared" si="41"/>
        <v>1.9951040528152293E-4</v>
      </c>
      <c r="AF133" s="118">
        <f t="shared" si="41"/>
        <v>3.1202517371894858E-4</v>
      </c>
      <c r="AG133" s="118">
        <f t="shared" si="41"/>
        <v>1.6808075941348723E-2</v>
      </c>
      <c r="AH133" s="118">
        <f t="shared" si="41"/>
        <v>0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619.09035802143671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619.09035802143671</v>
      </c>
      <c r="J137" s="1"/>
      <c r="K137" s="88" t="s">
        <v>7</v>
      </c>
      <c r="L137" s="39">
        <v>0</v>
      </c>
      <c r="M137" s="39">
        <v>619.09035802143671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619.09035802143671</v>
      </c>
      <c r="U137" s="91" t="s">
        <v>7</v>
      </c>
      <c r="V137" s="92">
        <v>0</v>
      </c>
      <c r="W137" s="92">
        <v>0</v>
      </c>
      <c r="X137" s="92">
        <v>0</v>
      </c>
      <c r="Y137" s="92">
        <v>619.09035802143671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619.09035802143671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2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0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292.86753700000213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292.86753700000213</v>
      </c>
      <c r="J140" s="1"/>
      <c r="K140" s="49" t="s">
        <v>58</v>
      </c>
      <c r="L140" s="50">
        <v>0</v>
      </c>
      <c r="M140" s="50">
        <v>292.86753700000213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292.86753700000213</v>
      </c>
      <c r="U140" s="96" t="s">
        <v>58</v>
      </c>
      <c r="V140" s="97">
        <v>0</v>
      </c>
      <c r="W140" s="97">
        <v>0</v>
      </c>
      <c r="X140" s="97">
        <v>0</v>
      </c>
      <c r="Y140" s="97">
        <v>292.86753700000213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292.86753700000213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37.541703553335637</v>
      </c>
      <c r="C141" s="43">
        <v>466.97190055453905</v>
      </c>
      <c r="D141" s="43">
        <v>47.614517002590716</v>
      </c>
      <c r="E141" s="43">
        <v>0</v>
      </c>
      <c r="F141" s="236"/>
      <c r="G141" s="43">
        <v>0</v>
      </c>
      <c r="H141" s="53">
        <v>0</v>
      </c>
      <c r="I141" s="41">
        <f t="shared" si="42"/>
        <v>552.12812111046537</v>
      </c>
      <c r="J141" s="1"/>
      <c r="K141" s="54" t="s">
        <v>16</v>
      </c>
      <c r="L141" s="43">
        <v>37.541703553335637</v>
      </c>
      <c r="M141" s="43">
        <v>466.97190055453905</v>
      </c>
      <c r="N141" s="43">
        <v>47.614517002590716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552.12812111046537</v>
      </c>
      <c r="U141" s="100" t="s">
        <v>16</v>
      </c>
      <c r="V141" s="92">
        <v>37.541703553335637</v>
      </c>
      <c r="W141" s="92">
        <v>0</v>
      </c>
      <c r="X141" s="92">
        <v>0</v>
      </c>
      <c r="Y141" s="92">
        <v>466.97190055453905</v>
      </c>
      <c r="Z141" s="92">
        <v>2.916483952137126</v>
      </c>
      <c r="AA141" s="92">
        <v>0</v>
      </c>
      <c r="AB141" s="92">
        <v>0</v>
      </c>
      <c r="AC141" s="93">
        <v>44.698033050453589</v>
      </c>
      <c r="AD141" s="94">
        <v>0</v>
      </c>
      <c r="AE141" s="94">
        <v>0</v>
      </c>
      <c r="AF141" s="94">
        <v>0</v>
      </c>
      <c r="AG141" s="94">
        <v>44.698033050453589</v>
      </c>
      <c r="AH141" s="94">
        <v>0</v>
      </c>
      <c r="AI141" s="95">
        <f t="shared" si="44"/>
        <v>552.12812111046537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33.349116938492799</v>
      </c>
      <c r="C142" s="46">
        <v>4.8215590754447426</v>
      </c>
      <c r="D142" s="46">
        <v>17.437971989525149</v>
      </c>
      <c r="E142" s="46">
        <v>0</v>
      </c>
      <c r="F142" s="236"/>
      <c r="G142" s="46">
        <v>0</v>
      </c>
      <c r="H142" s="47">
        <v>0</v>
      </c>
      <c r="I142" s="48">
        <f t="shared" si="42"/>
        <v>55.60864800346269</v>
      </c>
      <c r="J142" s="1"/>
      <c r="K142" s="49" t="s">
        <v>15</v>
      </c>
      <c r="L142" s="50">
        <v>33.349116938492799</v>
      </c>
      <c r="M142" s="50">
        <v>4.8215590754447426</v>
      </c>
      <c r="N142" s="50">
        <v>17.437971989525149</v>
      </c>
      <c r="O142" s="50">
        <v>0</v>
      </c>
      <c r="P142" s="50">
        <v>0</v>
      </c>
      <c r="Q142" s="50">
        <v>0</v>
      </c>
      <c r="R142" s="51">
        <v>0</v>
      </c>
      <c r="S142" s="52">
        <f t="shared" si="43"/>
        <v>55.60864800346269</v>
      </c>
      <c r="U142" s="96" t="s">
        <v>59</v>
      </c>
      <c r="V142" s="97">
        <v>33.349116938492799</v>
      </c>
      <c r="W142" s="97">
        <v>0</v>
      </c>
      <c r="X142" s="97">
        <v>0</v>
      </c>
      <c r="Y142" s="97">
        <v>4.8215590754447426</v>
      </c>
      <c r="Z142" s="97">
        <v>6.6966098270065864</v>
      </c>
      <c r="AA142" s="97">
        <v>0</v>
      </c>
      <c r="AB142" s="97">
        <v>0</v>
      </c>
      <c r="AC142" s="98">
        <v>10.741362162518566</v>
      </c>
      <c r="AD142" s="97">
        <v>0</v>
      </c>
      <c r="AE142" s="97">
        <v>0</v>
      </c>
      <c r="AF142" s="97">
        <v>0</v>
      </c>
      <c r="AG142" s="97">
        <v>10.741362162518566</v>
      </c>
      <c r="AH142" s="97">
        <v>0</v>
      </c>
      <c r="AI142" s="99">
        <f t="shared" si="44"/>
        <v>55.60864800346269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0</v>
      </c>
      <c r="F143" s="236"/>
      <c r="G143" s="43">
        <v>0</v>
      </c>
      <c r="H143" s="53">
        <v>0</v>
      </c>
      <c r="I143" s="41">
        <f t="shared" si="42"/>
        <v>0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0</v>
      </c>
      <c r="P143" s="43">
        <v>213.49283356296542</v>
      </c>
      <c r="Q143" s="43">
        <v>0</v>
      </c>
      <c r="R143" s="44">
        <v>0</v>
      </c>
      <c r="S143" s="45">
        <f t="shared" si="43"/>
        <v>213.49283356296542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2">
        <v>213.49283356296542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213.49283356296542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/>
      <c r="G144" s="46">
        <v>0</v>
      </c>
      <c r="H144" s="47">
        <v>0</v>
      </c>
      <c r="I144" s="48">
        <f t="shared" si="42"/>
        <v>0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0</v>
      </c>
      <c r="P144" s="50">
        <v>19.644991369640817</v>
      </c>
      <c r="Q144" s="50">
        <v>0</v>
      </c>
      <c r="R144" s="51">
        <v>0</v>
      </c>
      <c r="S144" s="52">
        <f t="shared" si="43"/>
        <v>19.644991369640817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19.644991369640817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19.644991369640817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0</v>
      </c>
      <c r="C146" s="46">
        <v>0</v>
      </c>
      <c r="D146" s="46">
        <v>47.387425427828809</v>
      </c>
      <c r="E146" s="46">
        <v>0</v>
      </c>
      <c r="F146" s="236"/>
      <c r="G146" s="46">
        <v>0</v>
      </c>
      <c r="H146" s="47">
        <v>0</v>
      </c>
      <c r="I146" s="48">
        <f t="shared" si="42"/>
        <v>47.387425427828809</v>
      </c>
      <c r="J146" s="1"/>
      <c r="K146" s="49" t="s">
        <v>17</v>
      </c>
      <c r="L146" s="50">
        <v>0</v>
      </c>
      <c r="M146" s="50">
        <v>0</v>
      </c>
      <c r="N146" s="50">
        <v>47.387425427828809</v>
      </c>
      <c r="O146" s="50">
        <v>0</v>
      </c>
      <c r="P146" s="50">
        <v>0</v>
      </c>
      <c r="Q146" s="50">
        <v>0</v>
      </c>
      <c r="R146" s="51">
        <v>0</v>
      </c>
      <c r="S146" s="52">
        <f t="shared" si="43"/>
        <v>47.387425427828809</v>
      </c>
      <c r="U146" s="96" t="s">
        <v>17</v>
      </c>
      <c r="V146" s="97">
        <v>0</v>
      </c>
      <c r="W146" s="97">
        <v>0</v>
      </c>
      <c r="X146" s="97">
        <v>0</v>
      </c>
      <c r="Y146" s="97">
        <v>0</v>
      </c>
      <c r="Z146" s="97">
        <v>47.387425427828809</v>
      </c>
      <c r="AA146" s="97">
        <v>0</v>
      </c>
      <c r="AB146" s="97">
        <v>0</v>
      </c>
      <c r="AC146" s="98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9">
        <f t="shared" si="44"/>
        <v>47.387425427828809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2433.7936980342583</v>
      </c>
      <c r="C147" s="43">
        <v>9870.3388950235985</v>
      </c>
      <c r="D147" s="43">
        <v>2215.2574780922878</v>
      </c>
      <c r="E147" s="43">
        <v>0</v>
      </c>
      <c r="F147" s="236"/>
      <c r="G147" s="43">
        <v>0</v>
      </c>
      <c r="H147" s="53">
        <v>0</v>
      </c>
      <c r="I147" s="41">
        <f t="shared" si="42"/>
        <v>14519.390071150145</v>
      </c>
      <c r="J147" s="1"/>
      <c r="K147" s="54" t="s">
        <v>19</v>
      </c>
      <c r="L147" s="43">
        <v>2433.7936980342583</v>
      </c>
      <c r="M147" s="43">
        <v>9870.3388950235985</v>
      </c>
      <c r="N147" s="43">
        <v>2215.2574780922878</v>
      </c>
      <c r="O147" s="43">
        <v>0</v>
      </c>
      <c r="P147" s="43">
        <v>2.4296752120071887</v>
      </c>
      <c r="Q147" s="43">
        <v>0</v>
      </c>
      <c r="R147" s="44">
        <v>0</v>
      </c>
      <c r="S147" s="45">
        <f t="shared" si="43"/>
        <v>14521.819746362153</v>
      </c>
      <c r="U147" s="100" t="s">
        <v>89</v>
      </c>
      <c r="V147" s="92">
        <v>2391.0446150915286</v>
      </c>
      <c r="W147" s="92">
        <v>0</v>
      </c>
      <c r="X147" s="92">
        <v>0</v>
      </c>
      <c r="Y147" s="92">
        <v>9870.3388950235985</v>
      </c>
      <c r="Z147" s="92">
        <v>2215.2574780922878</v>
      </c>
      <c r="AA147" s="92">
        <v>0</v>
      </c>
      <c r="AB147" s="92">
        <v>2.4296752120071887</v>
      </c>
      <c r="AC147" s="93">
        <v>42.749082942730368</v>
      </c>
      <c r="AD147" s="92">
        <v>42.749082942730368</v>
      </c>
      <c r="AE147" s="92">
        <v>0</v>
      </c>
      <c r="AF147" s="92">
        <v>0</v>
      </c>
      <c r="AG147" s="92">
        <v>0</v>
      </c>
      <c r="AH147" s="92">
        <v>0</v>
      </c>
      <c r="AI147" s="95">
        <f t="shared" si="44"/>
        <v>14521.819746362153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4060.283162970356</v>
      </c>
      <c r="C148" s="46">
        <v>171.64202699282268</v>
      </c>
      <c r="D148" s="46">
        <v>55.032887827523751</v>
      </c>
      <c r="E148" s="46">
        <v>8105.4092080209657</v>
      </c>
      <c r="F148" s="236"/>
      <c r="G148" s="46">
        <v>1523.391604649704</v>
      </c>
      <c r="H148" s="47">
        <v>0</v>
      </c>
      <c r="I148" s="48">
        <f t="shared" si="42"/>
        <v>13915.758890461373</v>
      </c>
      <c r="J148" s="1"/>
      <c r="K148" s="49" t="s">
        <v>27</v>
      </c>
      <c r="L148" s="50">
        <v>4060.283162970356</v>
      </c>
      <c r="M148" s="50">
        <v>171.64202699282268</v>
      </c>
      <c r="N148" s="50">
        <v>55.032887827523751</v>
      </c>
      <c r="O148" s="50">
        <v>8105.4092080209657</v>
      </c>
      <c r="P148" s="50">
        <v>166.07307789900605</v>
      </c>
      <c r="Q148" s="50">
        <v>1523.391604649704</v>
      </c>
      <c r="R148" s="51">
        <v>0</v>
      </c>
      <c r="S148" s="52">
        <f t="shared" si="43"/>
        <v>14081.831968360379</v>
      </c>
      <c r="U148" s="96" t="s">
        <v>27</v>
      </c>
      <c r="V148" s="97">
        <v>113.5573179984498</v>
      </c>
      <c r="W148" s="97">
        <v>2810.4096915556102</v>
      </c>
      <c r="X148" s="97">
        <v>1523.391604649704</v>
      </c>
      <c r="Y148" s="97">
        <v>171.64202699282268</v>
      </c>
      <c r="Z148" s="97">
        <v>54.439603164848265</v>
      </c>
      <c r="AA148" s="97">
        <v>4627.1660748403929</v>
      </c>
      <c r="AB148" s="97">
        <v>166.07307789900605</v>
      </c>
      <c r="AC148" s="98">
        <v>4615.1525712595439</v>
      </c>
      <c r="AD148" s="97">
        <v>1136.3161534162959</v>
      </c>
      <c r="AE148" s="97">
        <v>3478.2431331805719</v>
      </c>
      <c r="AF148" s="97">
        <v>0</v>
      </c>
      <c r="AG148" s="97">
        <v>0.59328466267548563</v>
      </c>
      <c r="AH148" s="97">
        <v>0</v>
      </c>
      <c r="AI148" s="99">
        <f t="shared" si="44"/>
        <v>14081.831968360377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1753.8705493960213</v>
      </c>
      <c r="C149" s="43">
        <v>0</v>
      </c>
      <c r="D149" s="43">
        <v>0</v>
      </c>
      <c r="E149" s="43">
        <v>0</v>
      </c>
      <c r="F149" s="236"/>
      <c r="G149" s="43">
        <v>0</v>
      </c>
      <c r="H149" s="53">
        <v>0</v>
      </c>
      <c r="I149" s="41">
        <f t="shared" si="42"/>
        <v>1753.8705493960213</v>
      </c>
      <c r="J149" s="1"/>
      <c r="K149" s="54" t="s">
        <v>26</v>
      </c>
      <c r="L149" s="43">
        <v>1753.8705493960213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1753.8705493960213</v>
      </c>
      <c r="U149" s="100" t="s">
        <v>26</v>
      </c>
      <c r="V149" s="92">
        <v>350.77410987920427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2">
        <v>0</v>
      </c>
      <c r="AC149" s="93">
        <v>1403.0964395168171</v>
      </c>
      <c r="AD149" s="92">
        <v>1403.0964395168171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1753.8705493960215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2.7294916384435894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2.7294916384435894</v>
      </c>
      <c r="J150" s="1"/>
      <c r="K150" s="49" t="s">
        <v>23</v>
      </c>
      <c r="L150" s="50">
        <v>2.7294916384435894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2.7294916384435894</v>
      </c>
      <c r="U150" s="96" t="s">
        <v>62</v>
      </c>
      <c r="V150" s="97">
        <v>2.7294916384435894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2.7294916384435894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0</v>
      </c>
      <c r="C151" s="43">
        <v>2434.2706725703583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2434.2706725703583</v>
      </c>
      <c r="J151" s="1"/>
      <c r="K151" s="54" t="s">
        <v>24</v>
      </c>
      <c r="L151" s="43">
        <v>0</v>
      </c>
      <c r="M151" s="43">
        <v>2434.2706725703583</v>
      </c>
      <c r="N151" s="43">
        <v>0</v>
      </c>
      <c r="O151" s="43">
        <v>0</v>
      </c>
      <c r="P151" s="43">
        <v>8.7733931038237465</v>
      </c>
      <c r="Q151" s="43">
        <v>0</v>
      </c>
      <c r="R151" s="44">
        <v>0</v>
      </c>
      <c r="S151" s="45">
        <f t="shared" si="43"/>
        <v>2443.0440656741821</v>
      </c>
      <c r="U151" s="100" t="s">
        <v>24</v>
      </c>
      <c r="V151" s="92">
        <v>0</v>
      </c>
      <c r="W151" s="92">
        <v>0</v>
      </c>
      <c r="X151" s="92">
        <v>0</v>
      </c>
      <c r="Y151" s="92">
        <v>2434.2706725703583</v>
      </c>
      <c r="Z151" s="92">
        <v>0</v>
      </c>
      <c r="AA151" s="92">
        <v>0</v>
      </c>
      <c r="AB151" s="92">
        <v>8.7733931038237465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2443.0440656741821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2284.742152577478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2284.742152577478</v>
      </c>
      <c r="J152" s="1"/>
      <c r="K152" s="49" t="s">
        <v>22</v>
      </c>
      <c r="L152" s="50">
        <v>0</v>
      </c>
      <c r="M152" s="50">
        <v>2284.742152577478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2284.742152577478</v>
      </c>
      <c r="U152" s="96" t="s">
        <v>63</v>
      </c>
      <c r="V152" s="97">
        <v>0</v>
      </c>
      <c r="W152" s="97">
        <v>0</v>
      </c>
      <c r="X152" s="97">
        <v>0</v>
      </c>
      <c r="Y152" s="97">
        <v>2284.742152577478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2284.742152577478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0</v>
      </c>
      <c r="J153" s="1"/>
      <c r="K153" s="55" t="s">
        <v>66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0</v>
      </c>
      <c r="U153" s="101" t="s">
        <v>64</v>
      </c>
      <c r="V153" s="92">
        <v>0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0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0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0</v>
      </c>
      <c r="J154" s="1"/>
      <c r="K154" s="59" t="s">
        <v>25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0</v>
      </c>
      <c r="U154" s="102" t="s">
        <v>68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0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8321.5677225309064</v>
      </c>
      <c r="C158" s="75">
        <f t="shared" ref="C158:H158" si="46">SUM(C137:C153)</f>
        <v>16144.745101815679</v>
      </c>
      <c r="D158" s="75">
        <f t="shared" si="46"/>
        <v>2382.7302803397561</v>
      </c>
      <c r="E158" s="75">
        <f t="shared" si="46"/>
        <v>8105.4092080209657</v>
      </c>
      <c r="F158" s="75">
        <f t="shared" si="46"/>
        <v>0</v>
      </c>
      <c r="G158" s="75">
        <f t="shared" si="46"/>
        <v>1523.391604649704</v>
      </c>
      <c r="H158" s="76">
        <f t="shared" si="46"/>
        <v>0</v>
      </c>
      <c r="I158" s="41">
        <f t="shared" si="42"/>
        <v>36477.843917357008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8321.5677225309064</v>
      </c>
      <c r="M158" s="75">
        <f t="shared" ref="M158:R158" si="47">SUM(M137:M153)</f>
        <v>16144.745101815679</v>
      </c>
      <c r="N158" s="75">
        <f t="shared" si="47"/>
        <v>2382.7302803397561</v>
      </c>
      <c r="O158" s="75">
        <f t="shared" si="47"/>
        <v>8105.4092080209657</v>
      </c>
      <c r="P158" s="75">
        <f t="shared" si="47"/>
        <v>410.41397114744325</v>
      </c>
      <c r="Q158" s="75">
        <f t="shared" si="47"/>
        <v>1523.391604649704</v>
      </c>
      <c r="R158" s="76">
        <f t="shared" si="47"/>
        <v>0</v>
      </c>
      <c r="S158" s="78">
        <f>SUM(L158:R158)</f>
        <v>36888.25788850445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2928.9963550994548</v>
      </c>
      <c r="W158" s="111">
        <f t="shared" ref="W158:AH158" si="48">SUM(W137:W153)</f>
        <v>2810.4096915556102</v>
      </c>
      <c r="X158" s="111">
        <f t="shared" si="48"/>
        <v>1523.391604649704</v>
      </c>
      <c r="Y158" s="111">
        <f t="shared" si="48"/>
        <v>16144.745101815679</v>
      </c>
      <c r="Z158" s="111">
        <f t="shared" si="48"/>
        <v>2326.6976004641087</v>
      </c>
      <c r="AA158" s="111">
        <f t="shared" si="48"/>
        <v>4627.1660748403929</v>
      </c>
      <c r="AB158" s="111">
        <f t="shared" si="48"/>
        <v>410.41397114744325</v>
      </c>
      <c r="AC158" s="111">
        <f t="shared" si="48"/>
        <v>6116.4374889320643</v>
      </c>
      <c r="AD158" s="112">
        <f t="shared" si="48"/>
        <v>2582.1616758758437</v>
      </c>
      <c r="AE158" s="112">
        <f t="shared" si="48"/>
        <v>3478.2431331805719</v>
      </c>
      <c r="AF158" s="112">
        <f t="shared" si="48"/>
        <v>0</v>
      </c>
      <c r="AG158" s="112">
        <f t="shared" si="48"/>
        <v>56.032679875647645</v>
      </c>
      <c r="AH158" s="112">
        <f t="shared" si="48"/>
        <v>0</v>
      </c>
      <c r="AI158" s="113">
        <f t="shared" si="44"/>
        <v>36888.25788850445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0.22812663328962024</v>
      </c>
      <c r="C159" s="114">
        <f t="shared" ref="C159:I159" si="49">C158/$I158</f>
        <v>0.44259044307532752</v>
      </c>
      <c r="D159" s="114">
        <f t="shared" si="49"/>
        <v>6.5319931894494393E-2</v>
      </c>
      <c r="E159" s="114">
        <f t="shared" si="49"/>
        <v>0.22220088518346401</v>
      </c>
      <c r="F159" s="114">
        <f t="shared" si="49"/>
        <v>0</v>
      </c>
      <c r="G159" s="114">
        <f t="shared" si="49"/>
        <v>4.1762106557093934E-2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0.22558852596625797</v>
      </c>
      <c r="M159" s="82">
        <f t="shared" ref="M159:S159" si="50">M158/$S158</f>
        <v>0.43766623923020481</v>
      </c>
      <c r="N159" s="82">
        <f t="shared" si="50"/>
        <v>6.4593190807264722E-2</v>
      </c>
      <c r="O159" s="82">
        <f t="shared" si="50"/>
        <v>0.21972870696468613</v>
      </c>
      <c r="P159" s="82">
        <f t="shared" si="50"/>
        <v>1.1125870253562211E-2</v>
      </c>
      <c r="Q159" s="82">
        <f t="shared" si="50"/>
        <v>4.1297466778024268E-2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8.0295215960002789E-2</v>
      </c>
      <c r="W159" s="118">
        <f t="shared" ref="W159:AC159" si="51">W158/$I158</f>
        <v>7.7044292911685824E-2</v>
      </c>
      <c r="X159" s="118">
        <f t="shared" si="51"/>
        <v>4.1762106557093934E-2</v>
      </c>
      <c r="Y159" s="118">
        <f t="shared" si="51"/>
        <v>0.44259044307532752</v>
      </c>
      <c r="Z159" s="118">
        <f t="shared" si="51"/>
        <v>6.3783857558451035E-2</v>
      </c>
      <c r="AA159" s="118">
        <f t="shared" si="51"/>
        <v>0.12684867245233974</v>
      </c>
      <c r="AB159" s="118">
        <f t="shared" si="51"/>
        <v>1.1251047953307315E-2</v>
      </c>
      <c r="AC159" s="118">
        <f t="shared" si="51"/>
        <v>0.16767541148509935</v>
      </c>
      <c r="AD159" s="118">
        <f t="shared" ref="AD159:AH159" si="52">AD158/$AI158</f>
        <v>6.9999556056035028E-2</v>
      </c>
      <c r="AE159" s="118">
        <f t="shared" si="52"/>
        <v>9.4291336383887703E-2</v>
      </c>
      <c r="AF159" s="118">
        <f t="shared" si="52"/>
        <v>0</v>
      </c>
      <c r="AG159" s="118">
        <f t="shared" si="52"/>
        <v>1.5189841722807193E-3</v>
      </c>
      <c r="AH159" s="118">
        <f t="shared" si="52"/>
        <v>0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/>
      <c r="G163" s="39">
        <v>0</v>
      </c>
      <c r="H163" s="40">
        <v>0</v>
      </c>
      <c r="I163" s="41">
        <f>SUM(B163:H163)</f>
        <v>0</v>
      </c>
      <c r="J163" s="1"/>
      <c r="K163" s="88" t="s">
        <v>7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0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0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0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136.76134923851413</v>
      </c>
      <c r="E165" s="43">
        <v>0</v>
      </c>
      <c r="F165" s="236"/>
      <c r="G165" s="43">
        <v>0</v>
      </c>
      <c r="H165" s="53">
        <v>0</v>
      </c>
      <c r="I165" s="41">
        <f t="shared" si="53"/>
        <v>136.76134923851413</v>
      </c>
      <c r="J165" s="1"/>
      <c r="K165" s="54" t="s">
        <v>10</v>
      </c>
      <c r="L165" s="43">
        <v>0</v>
      </c>
      <c r="M165" s="43">
        <v>0</v>
      </c>
      <c r="N165" s="43">
        <v>136.76134923851413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136.76134923851413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136.76134923851413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136.76134923851413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28.870823134784331</v>
      </c>
      <c r="C167" s="43">
        <v>0</v>
      </c>
      <c r="D167" s="43">
        <v>178.32504924277484</v>
      </c>
      <c r="E167" s="43">
        <v>0</v>
      </c>
      <c r="F167" s="236"/>
      <c r="G167" s="43">
        <v>0</v>
      </c>
      <c r="H167" s="53">
        <v>0</v>
      </c>
      <c r="I167" s="41">
        <f t="shared" si="53"/>
        <v>207.19587237755917</v>
      </c>
      <c r="J167" s="1"/>
      <c r="K167" s="54" t="s">
        <v>16</v>
      </c>
      <c r="L167" s="43">
        <v>28.870823134784331</v>
      </c>
      <c r="M167" s="43">
        <v>0</v>
      </c>
      <c r="N167" s="43">
        <v>178.32504924277484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207.19587237755917</v>
      </c>
      <c r="U167" s="100" t="s">
        <v>16</v>
      </c>
      <c r="V167" s="92">
        <v>28.870823134784331</v>
      </c>
      <c r="W167" s="92">
        <v>0</v>
      </c>
      <c r="X167" s="92">
        <v>0</v>
      </c>
      <c r="Y167" s="92">
        <v>0</v>
      </c>
      <c r="Z167" s="92">
        <v>178.32504924277484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207.19587237755917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23.148885196981151</v>
      </c>
      <c r="C168" s="46">
        <v>0</v>
      </c>
      <c r="D168" s="46">
        <v>0.98188550407749542</v>
      </c>
      <c r="E168" s="46">
        <v>0</v>
      </c>
      <c r="F168" s="236"/>
      <c r="G168" s="46">
        <v>0</v>
      </c>
      <c r="H168" s="47">
        <v>0</v>
      </c>
      <c r="I168" s="48">
        <f t="shared" si="53"/>
        <v>24.130770701058648</v>
      </c>
      <c r="J168" s="1"/>
      <c r="K168" s="49" t="s">
        <v>15</v>
      </c>
      <c r="L168" s="50">
        <v>23.148885196981151</v>
      </c>
      <c r="M168" s="50">
        <v>0</v>
      </c>
      <c r="N168" s="50">
        <v>0.98188550407749542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24.130770701058648</v>
      </c>
      <c r="U168" s="96" t="s">
        <v>59</v>
      </c>
      <c r="V168" s="97">
        <v>23.148885196981151</v>
      </c>
      <c r="W168" s="97">
        <v>0</v>
      </c>
      <c r="X168" s="97">
        <v>0</v>
      </c>
      <c r="Y168" s="97">
        <v>0</v>
      </c>
      <c r="Z168" s="97">
        <v>0.98188550407749542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24.130770701058648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5.8140325176876368</v>
      </c>
      <c r="F169" s="236"/>
      <c r="G169" s="43">
        <v>0</v>
      </c>
      <c r="H169" s="53">
        <v>0</v>
      </c>
      <c r="I169" s="41">
        <f t="shared" si="53"/>
        <v>5.8140325176876368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5.8140325176876368</v>
      </c>
      <c r="P169" s="43">
        <v>85.324317339688704</v>
      </c>
      <c r="Q169" s="43">
        <v>0</v>
      </c>
      <c r="R169" s="44">
        <v>0</v>
      </c>
      <c r="S169" s="45">
        <f t="shared" si="54"/>
        <v>91.13834985737634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5.8140325176876368</v>
      </c>
      <c r="AB169" s="92">
        <v>85.324317339688704</v>
      </c>
      <c r="AC169" s="93">
        <v>0</v>
      </c>
      <c r="AD169" s="92">
        <v>0</v>
      </c>
      <c r="AE169" s="92">
        <v>0</v>
      </c>
      <c r="AF169" s="92">
        <v>0</v>
      </c>
      <c r="AG169" s="92">
        <v>0</v>
      </c>
      <c r="AH169" s="92">
        <v>0</v>
      </c>
      <c r="AI169" s="95">
        <f t="shared" si="55"/>
        <v>91.13834985737634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6.4119842483167062</v>
      </c>
      <c r="Q170" s="50">
        <v>0</v>
      </c>
      <c r="R170" s="51">
        <v>0</v>
      </c>
      <c r="S170" s="52">
        <f t="shared" si="54"/>
        <v>6.4119842483167062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6.4119842483167062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6.4119842483167062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3.0014999999999974</v>
      </c>
      <c r="E171" s="43">
        <v>0</v>
      </c>
      <c r="F171" s="236"/>
      <c r="G171" s="43">
        <v>0</v>
      </c>
      <c r="H171" s="53">
        <v>0</v>
      </c>
      <c r="I171" s="41">
        <f t="shared" si="53"/>
        <v>3.0014999999999974</v>
      </c>
      <c r="J171" s="1"/>
      <c r="K171" s="54" t="s">
        <v>61</v>
      </c>
      <c r="L171" s="43">
        <v>0</v>
      </c>
      <c r="M171" s="43">
        <v>0</v>
      </c>
      <c r="N171" s="43">
        <v>3.0014999999999974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3.0014999999999974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3.0014999999999974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3.0014999999999974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2.9122387843096313</v>
      </c>
      <c r="C172" s="46">
        <v>0</v>
      </c>
      <c r="D172" s="46">
        <v>163.31835102408414</v>
      </c>
      <c r="E172" s="46">
        <v>1.1148050066337269</v>
      </c>
      <c r="F172" s="236"/>
      <c r="G172" s="46">
        <v>0</v>
      </c>
      <c r="H172" s="47">
        <v>0</v>
      </c>
      <c r="I172" s="48">
        <f t="shared" si="53"/>
        <v>167.3453948150275</v>
      </c>
      <c r="J172" s="1"/>
      <c r="K172" s="49" t="s">
        <v>17</v>
      </c>
      <c r="L172" s="50">
        <v>2.9122387843096313</v>
      </c>
      <c r="M172" s="50">
        <v>0</v>
      </c>
      <c r="N172" s="50">
        <v>163.31835102408414</v>
      </c>
      <c r="O172" s="50">
        <v>1.1148050066337269</v>
      </c>
      <c r="P172" s="50">
        <v>2.9122387843096305</v>
      </c>
      <c r="Q172" s="50">
        <v>0</v>
      </c>
      <c r="R172" s="51">
        <v>0</v>
      </c>
      <c r="S172" s="52">
        <f t="shared" si="54"/>
        <v>170.25763359933714</v>
      </c>
      <c r="U172" s="96" t="s">
        <v>17</v>
      </c>
      <c r="V172" s="97">
        <v>2.9122387843096313</v>
      </c>
      <c r="W172" s="97">
        <v>0</v>
      </c>
      <c r="X172" s="97">
        <v>0</v>
      </c>
      <c r="Y172" s="97">
        <v>0</v>
      </c>
      <c r="Z172" s="97">
        <v>163.31835102408414</v>
      </c>
      <c r="AA172" s="97">
        <v>0</v>
      </c>
      <c r="AB172" s="97">
        <v>2.9122387843096305</v>
      </c>
      <c r="AC172" s="98">
        <v>1.1148050066337269</v>
      </c>
      <c r="AD172" s="97">
        <v>0</v>
      </c>
      <c r="AE172" s="97">
        <v>0</v>
      </c>
      <c r="AF172" s="97">
        <v>0</v>
      </c>
      <c r="AG172" s="97">
        <v>0</v>
      </c>
      <c r="AH172" s="97">
        <v>1.1148050066337269</v>
      </c>
      <c r="AI172" s="99">
        <f t="shared" si="55"/>
        <v>170.25763359933714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106.49519024826883</v>
      </c>
      <c r="C173" s="43">
        <v>271.39988034349176</v>
      </c>
      <c r="D173" s="43">
        <v>3365.4946469470324</v>
      </c>
      <c r="E173" s="43">
        <v>0</v>
      </c>
      <c r="F173" s="236"/>
      <c r="G173" s="43">
        <v>0</v>
      </c>
      <c r="H173" s="53">
        <v>0</v>
      </c>
      <c r="I173" s="41">
        <f t="shared" si="53"/>
        <v>3743.3897175387929</v>
      </c>
      <c r="J173" s="1"/>
      <c r="K173" s="54" t="s">
        <v>19</v>
      </c>
      <c r="L173" s="43">
        <v>106.49519024826883</v>
      </c>
      <c r="M173" s="43">
        <v>271.39988034349176</v>
      </c>
      <c r="N173" s="43">
        <v>3365.4946469470324</v>
      </c>
      <c r="O173" s="43">
        <v>0</v>
      </c>
      <c r="P173" s="43">
        <v>0</v>
      </c>
      <c r="Q173" s="43">
        <v>0</v>
      </c>
      <c r="R173" s="44">
        <v>0</v>
      </c>
      <c r="S173" s="45">
        <f t="shared" si="54"/>
        <v>3743.3897175387929</v>
      </c>
      <c r="U173" s="100" t="s">
        <v>89</v>
      </c>
      <c r="V173" s="92">
        <v>106.49519024826883</v>
      </c>
      <c r="W173" s="92">
        <v>0</v>
      </c>
      <c r="X173" s="92">
        <v>0</v>
      </c>
      <c r="Y173" s="92">
        <v>271.39988034349176</v>
      </c>
      <c r="Z173" s="92">
        <v>3365.4946469470324</v>
      </c>
      <c r="AA173" s="92">
        <v>0</v>
      </c>
      <c r="AB173" s="92">
        <v>0</v>
      </c>
      <c r="AC173" s="93">
        <v>0</v>
      </c>
      <c r="AD173" s="92">
        <v>0</v>
      </c>
      <c r="AE173" s="92">
        <v>0</v>
      </c>
      <c r="AF173" s="92">
        <v>0</v>
      </c>
      <c r="AG173" s="92">
        <v>0</v>
      </c>
      <c r="AH173" s="92">
        <v>0</v>
      </c>
      <c r="AI173" s="95">
        <f t="shared" si="55"/>
        <v>3743.3897175387929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31.890403398119265</v>
      </c>
      <c r="C174" s="46">
        <v>14.721540506126878</v>
      </c>
      <c r="D174" s="46">
        <v>2781.5727727306421</v>
      </c>
      <c r="E174" s="46">
        <v>273.96878099946588</v>
      </c>
      <c r="F174" s="236"/>
      <c r="G174" s="46">
        <v>45.567093268561472</v>
      </c>
      <c r="H174" s="47">
        <v>29.867620926296524</v>
      </c>
      <c r="I174" s="48">
        <f t="shared" si="53"/>
        <v>3177.5882118292125</v>
      </c>
      <c r="J174" s="1"/>
      <c r="K174" s="49" t="s">
        <v>27</v>
      </c>
      <c r="L174" s="50">
        <v>31.890403398119265</v>
      </c>
      <c r="M174" s="50">
        <v>14.721540506126878</v>
      </c>
      <c r="N174" s="50">
        <v>2781.5727727306421</v>
      </c>
      <c r="O174" s="50">
        <v>273.96878099946588</v>
      </c>
      <c r="P174" s="50">
        <v>1.6562121307873028</v>
      </c>
      <c r="Q174" s="50">
        <v>45.567093268561472</v>
      </c>
      <c r="R174" s="51">
        <v>29.867620926296524</v>
      </c>
      <c r="S174" s="52">
        <f t="shared" si="54"/>
        <v>3179.2444239599999</v>
      </c>
      <c r="U174" s="96" t="s">
        <v>27</v>
      </c>
      <c r="V174" s="97">
        <v>7.9157311498440199</v>
      </c>
      <c r="W174" s="97">
        <v>11.924748999155218</v>
      </c>
      <c r="X174" s="97">
        <v>45.567093268561472</v>
      </c>
      <c r="Y174" s="97">
        <v>14.721540506126878</v>
      </c>
      <c r="Z174" s="97">
        <v>2768.7387930387358</v>
      </c>
      <c r="AA174" s="97">
        <v>273.91348926815351</v>
      </c>
      <c r="AB174" s="97">
        <v>1.6562121307873028</v>
      </c>
      <c r="AC174" s="98">
        <v>54.806815598635453</v>
      </c>
      <c r="AD174" s="97">
        <v>12.049923249120027</v>
      </c>
      <c r="AE174" s="97">
        <v>5.5291731312448557E-2</v>
      </c>
      <c r="AF174" s="97">
        <v>29.867620926296524</v>
      </c>
      <c r="AG174" s="97">
        <v>12.833979691906459</v>
      </c>
      <c r="AH174" s="97">
        <v>0</v>
      </c>
      <c r="AI174" s="99">
        <f t="shared" si="55"/>
        <v>3179.2444239599999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119.2008902640984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119.2008902640984</v>
      </c>
      <c r="J175" s="1"/>
      <c r="K175" s="54" t="s">
        <v>26</v>
      </c>
      <c r="L175" s="43">
        <v>119.2008902640984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119.2008902640984</v>
      </c>
      <c r="U175" s="100" t="s">
        <v>26</v>
      </c>
      <c r="V175" s="92">
        <v>119.2008902640984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119.2008902640984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0.26645307289366565</v>
      </c>
      <c r="C177" s="43">
        <v>0</v>
      </c>
      <c r="D177" s="43">
        <v>0</v>
      </c>
      <c r="E177" s="43">
        <v>0</v>
      </c>
      <c r="F177" s="236"/>
      <c r="G177" s="43">
        <v>0</v>
      </c>
      <c r="H177" s="53">
        <v>0</v>
      </c>
      <c r="I177" s="41">
        <f t="shared" si="53"/>
        <v>0.26645307289366565</v>
      </c>
      <c r="J177" s="1"/>
      <c r="K177" s="54" t="s">
        <v>24</v>
      </c>
      <c r="L177" s="43">
        <v>0.26645307289366565</v>
      </c>
      <c r="M177" s="43">
        <v>0</v>
      </c>
      <c r="N177" s="43">
        <v>0</v>
      </c>
      <c r="O177" s="43">
        <v>0</v>
      </c>
      <c r="P177" s="43">
        <v>3.495358479885494</v>
      </c>
      <c r="Q177" s="43">
        <v>0</v>
      </c>
      <c r="R177" s="44">
        <v>0</v>
      </c>
      <c r="S177" s="45">
        <f t="shared" si="54"/>
        <v>3.7618115527791596</v>
      </c>
      <c r="U177" s="100" t="s">
        <v>24</v>
      </c>
      <c r="V177" s="92">
        <v>0.26645307289366565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3.495358479885494</v>
      </c>
      <c r="AC177" s="93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5">
        <f t="shared" si="55"/>
        <v>3.7618115527791596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0</v>
      </c>
      <c r="J178" s="1"/>
      <c r="K178" s="49" t="s">
        <v>22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0</v>
      </c>
      <c r="U178" s="96" t="s">
        <v>63</v>
      </c>
      <c r="V178" s="97">
        <v>0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0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312.78488409945533</v>
      </c>
      <c r="C184" s="75">
        <f t="shared" ref="C184:H184" si="57">SUM(C163:C179)</f>
        <v>286.12142084961863</v>
      </c>
      <c r="D184" s="75">
        <f t="shared" si="57"/>
        <v>6629.4555546871252</v>
      </c>
      <c r="E184" s="75">
        <f t="shared" si="57"/>
        <v>280.89761852378723</v>
      </c>
      <c r="F184" s="75">
        <f t="shared" si="57"/>
        <v>0</v>
      </c>
      <c r="G184" s="75">
        <f t="shared" si="57"/>
        <v>45.567093268561472</v>
      </c>
      <c r="H184" s="76">
        <f t="shared" si="57"/>
        <v>29.867620926296524</v>
      </c>
      <c r="I184" s="41">
        <f t="shared" si="53"/>
        <v>7584.6941923548447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312.78488409945533</v>
      </c>
      <c r="M184" s="75">
        <f t="shared" ref="M184:R184" si="58">SUM(M163:M179)</f>
        <v>286.12142084961863</v>
      </c>
      <c r="N184" s="75">
        <f t="shared" si="58"/>
        <v>6629.4555546871252</v>
      </c>
      <c r="O184" s="75">
        <f t="shared" si="58"/>
        <v>280.89761852378723</v>
      </c>
      <c r="P184" s="75">
        <f t="shared" si="58"/>
        <v>99.800110982987846</v>
      </c>
      <c r="Q184" s="75">
        <f t="shared" si="58"/>
        <v>45.567093268561472</v>
      </c>
      <c r="R184" s="76">
        <f t="shared" si="58"/>
        <v>29.867620926296524</v>
      </c>
      <c r="S184" s="78">
        <f t="shared" si="54"/>
        <v>7684.4943033378322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288.81021185118004</v>
      </c>
      <c r="W184" s="111">
        <f t="shared" ref="W184:AH184" si="59">SUM(W163:W179)</f>
        <v>11.924748999155218</v>
      </c>
      <c r="X184" s="111">
        <f t="shared" si="59"/>
        <v>45.567093268561472</v>
      </c>
      <c r="Y184" s="111">
        <f t="shared" si="59"/>
        <v>286.12142084961863</v>
      </c>
      <c r="Z184" s="111">
        <f t="shared" si="59"/>
        <v>6616.6215749952189</v>
      </c>
      <c r="AA184" s="111">
        <f t="shared" si="59"/>
        <v>279.72752178584113</v>
      </c>
      <c r="AB184" s="111">
        <f t="shared" si="59"/>
        <v>99.800110982987846</v>
      </c>
      <c r="AC184" s="111">
        <f t="shared" si="59"/>
        <v>55.921620605269183</v>
      </c>
      <c r="AD184" s="112">
        <f t="shared" si="59"/>
        <v>12.049923249120027</v>
      </c>
      <c r="AE184" s="112">
        <f t="shared" si="59"/>
        <v>5.5291731312448557E-2</v>
      </c>
      <c r="AF184" s="112">
        <f t="shared" si="59"/>
        <v>29.867620926296524</v>
      </c>
      <c r="AG184" s="112">
        <f t="shared" si="59"/>
        <v>12.833979691906459</v>
      </c>
      <c r="AH184" s="112">
        <f t="shared" si="59"/>
        <v>1.1148050066337269</v>
      </c>
      <c r="AI184" s="113">
        <f t="shared" si="55"/>
        <v>7684.4943033378322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4.1238957849445472E-2</v>
      </c>
      <c r="C185" s="114">
        <f t="shared" ref="C185:I185" si="60">C184/$I184</f>
        <v>3.772352761934962E-2</v>
      </c>
      <c r="D185" s="114">
        <f t="shared" si="60"/>
        <v>0.87405706631777291</v>
      </c>
      <c r="E185" s="114">
        <f t="shared" si="60"/>
        <v>3.7034798160606661E-2</v>
      </c>
      <c r="F185" s="114">
        <f t="shared" si="60"/>
        <v>0</v>
      </c>
      <c r="G185" s="114">
        <f t="shared" si="60"/>
        <v>6.0077693461249634E-3</v>
      </c>
      <c r="H185" s="115">
        <f t="shared" si="60"/>
        <v>3.9378807067003748E-3</v>
      </c>
      <c r="I185" s="116">
        <f t="shared" si="60"/>
        <v>1</v>
      </c>
      <c r="J185"/>
      <c r="K185" s="81" t="s">
        <v>87</v>
      </c>
      <c r="L185" s="82">
        <f>L184/$S184</f>
        <v>4.0703379006162353E-2</v>
      </c>
      <c r="M185" s="82">
        <f t="shared" ref="M185:S185" si="61">M184/$S184</f>
        <v>3.7233604392853684E-2</v>
      </c>
      <c r="N185" s="82">
        <f t="shared" si="61"/>
        <v>0.86270550708945926</v>
      </c>
      <c r="O185" s="82">
        <f t="shared" si="61"/>
        <v>3.6553819605510893E-2</v>
      </c>
      <c r="P185" s="82">
        <f t="shared" si="61"/>
        <v>1.2987206059823446E-2</v>
      </c>
      <c r="Q185" s="82">
        <f t="shared" si="61"/>
        <v>5.929745207666948E-3</v>
      </c>
      <c r="R185" s="83">
        <f t="shared" si="61"/>
        <v>3.886738638523454E-3</v>
      </c>
      <c r="S185" s="84">
        <f t="shared" si="61"/>
        <v>1</v>
      </c>
      <c r="U185" s="117" t="s">
        <v>87</v>
      </c>
      <c r="V185" s="118">
        <f>V184/$I184</f>
        <v>3.8078029848888632E-2</v>
      </c>
      <c r="W185" s="118">
        <f t="shared" ref="W185:AC185" si="62">W184/$I184</f>
        <v>1.5722122338399649E-3</v>
      </c>
      <c r="X185" s="118">
        <f t="shared" si="62"/>
        <v>6.0077693461249634E-3</v>
      </c>
      <c r="Y185" s="118">
        <f t="shared" si="62"/>
        <v>3.772352761934962E-2</v>
      </c>
      <c r="Z185" s="118">
        <f t="shared" si="62"/>
        <v>0.87236497704344951</v>
      </c>
      <c r="AA185" s="118">
        <f t="shared" si="62"/>
        <v>3.6880527374168692E-2</v>
      </c>
      <c r="AB185" s="118">
        <f t="shared" si="62"/>
        <v>1.3158092923981499E-2</v>
      </c>
      <c r="AC185" s="118">
        <f t="shared" si="62"/>
        <v>7.3729565341786067E-3</v>
      </c>
      <c r="AD185" s="118">
        <f t="shared" ref="AD185:AH185" si="63">AD184/$AI184</f>
        <v>1.5680827876840288E-3</v>
      </c>
      <c r="AE185" s="118">
        <f t="shared" si="63"/>
        <v>7.1952335612288855E-6</v>
      </c>
      <c r="AF185" s="118">
        <f t="shared" si="63"/>
        <v>3.886738638523454E-3</v>
      </c>
      <c r="AG185" s="118">
        <f t="shared" si="63"/>
        <v>1.6701137622461245E-3</v>
      </c>
      <c r="AH185" s="118">
        <f t="shared" si="63"/>
        <v>1.4507200638427188E-4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0</v>
      </c>
      <c r="C189" s="39">
        <v>0</v>
      </c>
      <c r="D189" s="39">
        <v>4425.2857528125705</v>
      </c>
      <c r="E189" s="39">
        <v>0</v>
      </c>
      <c r="F189" s="235"/>
      <c r="G189" s="39">
        <v>0</v>
      </c>
      <c r="H189" s="40">
        <v>0</v>
      </c>
      <c r="I189" s="41">
        <f>SUM(B189:H189)</f>
        <v>4425.2857528125705</v>
      </c>
      <c r="J189" s="1"/>
      <c r="K189" s="88" t="s">
        <v>7</v>
      </c>
      <c r="L189" s="39">
        <v>0</v>
      </c>
      <c r="M189" s="39">
        <v>0</v>
      </c>
      <c r="N189" s="39">
        <v>4425.2857528125705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4425.2857528125705</v>
      </c>
      <c r="U189" s="91" t="s">
        <v>7</v>
      </c>
      <c r="V189" s="92">
        <v>0</v>
      </c>
      <c r="W189" s="92">
        <v>0</v>
      </c>
      <c r="X189" s="92">
        <v>0</v>
      </c>
      <c r="Y189" s="92">
        <v>0</v>
      </c>
      <c r="Z189" s="92">
        <v>4425.2857528125705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4425.2857528125705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1868.3052430918842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1868.3052430918842</v>
      </c>
      <c r="J190" s="1"/>
      <c r="K190" s="49" t="s">
        <v>8</v>
      </c>
      <c r="L190" s="50">
        <v>0</v>
      </c>
      <c r="M190" s="50">
        <v>0</v>
      </c>
      <c r="N190" s="50">
        <v>1868.3052430918842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1868.3052430918842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1868.3052430918842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1868.3052430918842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324.83361569363899</v>
      </c>
      <c r="E191" s="43">
        <v>0</v>
      </c>
      <c r="F191" s="236"/>
      <c r="G191" s="43">
        <v>0</v>
      </c>
      <c r="H191" s="53">
        <v>0</v>
      </c>
      <c r="I191" s="41">
        <f t="shared" si="64"/>
        <v>324.83361569363899</v>
      </c>
      <c r="J191" s="1"/>
      <c r="K191" s="54" t="s">
        <v>10</v>
      </c>
      <c r="L191" s="43">
        <v>0</v>
      </c>
      <c r="M191" s="43">
        <v>0</v>
      </c>
      <c r="N191" s="43">
        <v>324.83361569363899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324.83361569363899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324.83361569363899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324.83361569363899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1227.5573172427128</v>
      </c>
      <c r="E192" s="46">
        <v>0</v>
      </c>
      <c r="F192" s="236"/>
      <c r="G192" s="46">
        <v>0</v>
      </c>
      <c r="H192" s="47">
        <v>0</v>
      </c>
      <c r="I192" s="48">
        <f t="shared" si="64"/>
        <v>1227.5573172427128</v>
      </c>
      <c r="J192" s="1"/>
      <c r="K192" s="49" t="s">
        <v>58</v>
      </c>
      <c r="L192" s="50">
        <v>0</v>
      </c>
      <c r="M192" s="50">
        <v>0</v>
      </c>
      <c r="N192" s="50">
        <v>1227.5573172427128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1227.5573172427128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1226.8872532049165</v>
      </c>
      <c r="AA192" s="97">
        <v>0</v>
      </c>
      <c r="AB192" s="97">
        <v>0</v>
      </c>
      <c r="AC192" s="98">
        <v>0.67006403779624057</v>
      </c>
      <c r="AD192" s="97">
        <v>0</v>
      </c>
      <c r="AE192" s="97">
        <v>0</v>
      </c>
      <c r="AF192" s="97">
        <v>0</v>
      </c>
      <c r="AG192" s="97">
        <v>0.67006403779624057</v>
      </c>
      <c r="AH192" s="97">
        <v>0</v>
      </c>
      <c r="AI192" s="99">
        <f t="shared" si="66"/>
        <v>1227.5573172427128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912.12310402687342</v>
      </c>
      <c r="C193" s="43">
        <v>0</v>
      </c>
      <c r="D193" s="43">
        <v>1129.5290719290074</v>
      </c>
      <c r="E193" s="43">
        <v>0</v>
      </c>
      <c r="F193" s="236"/>
      <c r="G193" s="43">
        <v>0</v>
      </c>
      <c r="H193" s="53">
        <v>0</v>
      </c>
      <c r="I193" s="41">
        <f t="shared" si="64"/>
        <v>2041.6521759558809</v>
      </c>
      <c r="J193" s="1"/>
      <c r="K193" s="54" t="s">
        <v>16</v>
      </c>
      <c r="L193" s="43">
        <v>912.12310402687342</v>
      </c>
      <c r="M193" s="43">
        <v>0</v>
      </c>
      <c r="N193" s="43">
        <v>1129.5290719290074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2041.6521759558809</v>
      </c>
      <c r="U193" s="100" t="s">
        <v>16</v>
      </c>
      <c r="V193" s="92">
        <v>912.12310402687342</v>
      </c>
      <c r="W193" s="92">
        <v>0</v>
      </c>
      <c r="X193" s="92">
        <v>0</v>
      </c>
      <c r="Y193" s="92">
        <v>0</v>
      </c>
      <c r="Z193" s="92">
        <v>1129.5290719290074</v>
      </c>
      <c r="AA193" s="92">
        <v>0</v>
      </c>
      <c r="AB193" s="92">
        <v>0</v>
      </c>
      <c r="AC193" s="93">
        <v>0</v>
      </c>
      <c r="AD193" s="94">
        <v>0</v>
      </c>
      <c r="AE193" s="94">
        <v>0</v>
      </c>
      <c r="AF193" s="94">
        <v>0</v>
      </c>
      <c r="AG193" s="94">
        <v>0</v>
      </c>
      <c r="AH193" s="94">
        <v>0</v>
      </c>
      <c r="AI193" s="95">
        <f t="shared" si="66"/>
        <v>2041.6521759558809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53.772662686417611</v>
      </c>
      <c r="C194" s="46">
        <v>33.968067974082501</v>
      </c>
      <c r="D194" s="46">
        <v>155.12309252822092</v>
      </c>
      <c r="E194" s="46">
        <v>0</v>
      </c>
      <c r="F194" s="236"/>
      <c r="G194" s="46">
        <v>0</v>
      </c>
      <c r="H194" s="47">
        <v>0</v>
      </c>
      <c r="I194" s="48">
        <f t="shared" si="64"/>
        <v>242.86382318872103</v>
      </c>
      <c r="J194" s="1"/>
      <c r="K194" s="49" t="s">
        <v>15</v>
      </c>
      <c r="L194" s="50">
        <v>53.772662686417611</v>
      </c>
      <c r="M194" s="50">
        <v>33.968067974082501</v>
      </c>
      <c r="N194" s="50">
        <v>155.12309252822092</v>
      </c>
      <c r="O194" s="50">
        <v>0</v>
      </c>
      <c r="P194" s="50">
        <v>0</v>
      </c>
      <c r="Q194" s="50">
        <v>0</v>
      </c>
      <c r="R194" s="51">
        <v>0</v>
      </c>
      <c r="S194" s="52">
        <f t="shared" si="65"/>
        <v>242.86382318872103</v>
      </c>
      <c r="U194" s="96" t="s">
        <v>59</v>
      </c>
      <c r="V194" s="97">
        <v>52.410351541515894</v>
      </c>
      <c r="W194" s="97">
        <v>0</v>
      </c>
      <c r="X194" s="97">
        <v>0</v>
      </c>
      <c r="Y194" s="97">
        <v>33.968067974082501</v>
      </c>
      <c r="Z194" s="97">
        <v>106.15439795374407</v>
      </c>
      <c r="AA194" s="97">
        <v>0</v>
      </c>
      <c r="AB194" s="97">
        <v>0</v>
      </c>
      <c r="AC194" s="98">
        <v>50.331005719378574</v>
      </c>
      <c r="AD194" s="97">
        <v>1.3623111449017176</v>
      </c>
      <c r="AE194" s="97">
        <v>0</v>
      </c>
      <c r="AF194" s="97">
        <v>0</v>
      </c>
      <c r="AG194" s="97">
        <v>48.968694574476849</v>
      </c>
      <c r="AH194" s="97">
        <v>0</v>
      </c>
      <c r="AI194" s="99">
        <f t="shared" si="66"/>
        <v>242.86382318872103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1.6741091305933766</v>
      </c>
      <c r="E195" s="43">
        <v>23.466956834198655</v>
      </c>
      <c r="F195" s="236"/>
      <c r="G195" s="43">
        <v>0</v>
      </c>
      <c r="H195" s="53">
        <v>0</v>
      </c>
      <c r="I195" s="41">
        <f t="shared" si="64"/>
        <v>25.14106596479203</v>
      </c>
      <c r="J195" s="1"/>
      <c r="K195" s="54" t="s">
        <v>60</v>
      </c>
      <c r="L195" s="43">
        <v>0</v>
      </c>
      <c r="M195" s="43">
        <v>0</v>
      </c>
      <c r="N195" s="43">
        <v>1.6741091305933766</v>
      </c>
      <c r="O195" s="43">
        <v>23.466956834198655</v>
      </c>
      <c r="P195" s="43">
        <v>3822.8137040491965</v>
      </c>
      <c r="Q195" s="43">
        <v>0</v>
      </c>
      <c r="R195" s="44">
        <v>0</v>
      </c>
      <c r="S195" s="45">
        <f t="shared" si="65"/>
        <v>3847.9547700139888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3.0097846934359547</v>
      </c>
      <c r="AB195" s="92">
        <v>3822.8137040491965</v>
      </c>
      <c r="AC195" s="93">
        <v>22.131281271356073</v>
      </c>
      <c r="AD195" s="92">
        <v>0</v>
      </c>
      <c r="AE195" s="92">
        <v>20.457172140762694</v>
      </c>
      <c r="AF195" s="92">
        <v>0</v>
      </c>
      <c r="AG195" s="92">
        <v>1.6741091305933766</v>
      </c>
      <c r="AH195" s="92">
        <v>0</v>
      </c>
      <c r="AI195" s="95">
        <f t="shared" si="66"/>
        <v>3847.9547700139883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/>
      <c r="G196" s="46">
        <v>0</v>
      </c>
      <c r="H196" s="47">
        <v>0</v>
      </c>
      <c r="I196" s="48">
        <f t="shared" si="64"/>
        <v>0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0</v>
      </c>
      <c r="P196" s="50">
        <v>29.5286875346976</v>
      </c>
      <c r="Q196" s="50">
        <v>0</v>
      </c>
      <c r="R196" s="51">
        <v>0</v>
      </c>
      <c r="S196" s="52">
        <f t="shared" si="65"/>
        <v>29.5286875346976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29.5286875346976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29.5286875346976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1.5659999999999987</v>
      </c>
      <c r="E197" s="43">
        <v>0</v>
      </c>
      <c r="F197" s="236"/>
      <c r="G197" s="43">
        <v>0</v>
      </c>
      <c r="H197" s="53">
        <v>0</v>
      </c>
      <c r="I197" s="41">
        <f t="shared" si="64"/>
        <v>1.5659999999999987</v>
      </c>
      <c r="J197" s="1"/>
      <c r="K197" s="54" t="s">
        <v>61</v>
      </c>
      <c r="L197" s="43">
        <v>0</v>
      </c>
      <c r="M197" s="43">
        <v>0</v>
      </c>
      <c r="N197" s="43">
        <v>1.5659999999999987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1.5659999999999987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1.5659999999999987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1.5659999999999987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177.39692233686102</v>
      </c>
      <c r="C198" s="46">
        <v>0</v>
      </c>
      <c r="D198" s="46">
        <v>105.62674147035159</v>
      </c>
      <c r="E198" s="46">
        <v>0</v>
      </c>
      <c r="F198" s="236"/>
      <c r="G198" s="46">
        <v>0</v>
      </c>
      <c r="H198" s="47">
        <v>0</v>
      </c>
      <c r="I198" s="48">
        <f t="shared" si="64"/>
        <v>283.02366380721264</v>
      </c>
      <c r="J198" s="1"/>
      <c r="K198" s="49" t="s">
        <v>17</v>
      </c>
      <c r="L198" s="50">
        <v>177.39692233686102</v>
      </c>
      <c r="M198" s="50">
        <v>0</v>
      </c>
      <c r="N198" s="50">
        <v>105.62674147035159</v>
      </c>
      <c r="O198" s="50">
        <v>0</v>
      </c>
      <c r="P198" s="50">
        <v>54.558632829053664</v>
      </c>
      <c r="Q198" s="50">
        <v>0</v>
      </c>
      <c r="R198" s="51">
        <v>0</v>
      </c>
      <c r="S198" s="52">
        <f t="shared" si="65"/>
        <v>337.58229663626628</v>
      </c>
      <c r="U198" s="96" t="s">
        <v>17</v>
      </c>
      <c r="V198" s="97">
        <v>177.39692233686102</v>
      </c>
      <c r="W198" s="97">
        <v>0</v>
      </c>
      <c r="X198" s="97">
        <v>0</v>
      </c>
      <c r="Y198" s="97">
        <v>0</v>
      </c>
      <c r="Z198" s="97">
        <v>39.448938917869683</v>
      </c>
      <c r="AA198" s="97">
        <v>0</v>
      </c>
      <c r="AB198" s="97">
        <v>54.558632829053664</v>
      </c>
      <c r="AC198" s="98">
        <v>66.177802552481921</v>
      </c>
      <c r="AD198" s="97">
        <v>0</v>
      </c>
      <c r="AE198" s="97">
        <v>0</v>
      </c>
      <c r="AF198" s="97">
        <v>0</v>
      </c>
      <c r="AG198" s="97">
        <v>66.177802552481921</v>
      </c>
      <c r="AH198" s="97">
        <v>0</v>
      </c>
      <c r="AI198" s="99">
        <f t="shared" si="66"/>
        <v>337.58229663626628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1019.5026252559794</v>
      </c>
      <c r="C199" s="43">
        <v>1443.0945923772367</v>
      </c>
      <c r="D199" s="43">
        <v>11291.962667194146</v>
      </c>
      <c r="E199" s="43">
        <v>0</v>
      </c>
      <c r="F199" s="236"/>
      <c r="G199" s="43">
        <v>0</v>
      </c>
      <c r="H199" s="53">
        <v>0</v>
      </c>
      <c r="I199" s="41">
        <f t="shared" si="64"/>
        <v>13754.559884827362</v>
      </c>
      <c r="J199" s="1"/>
      <c r="K199" s="54" t="s">
        <v>19</v>
      </c>
      <c r="L199" s="43">
        <v>1019.5026252559794</v>
      </c>
      <c r="M199" s="43">
        <v>1443.0945923772367</v>
      </c>
      <c r="N199" s="43">
        <v>11291.962667194146</v>
      </c>
      <c r="O199" s="43">
        <v>0</v>
      </c>
      <c r="P199" s="43">
        <v>0</v>
      </c>
      <c r="Q199" s="43">
        <v>0</v>
      </c>
      <c r="R199" s="44">
        <v>0</v>
      </c>
      <c r="S199" s="45">
        <f t="shared" si="65"/>
        <v>13754.559884827362</v>
      </c>
      <c r="U199" s="100" t="s">
        <v>89</v>
      </c>
      <c r="V199" s="92">
        <v>760.26028494562001</v>
      </c>
      <c r="W199" s="92">
        <v>0</v>
      </c>
      <c r="X199" s="92">
        <v>0</v>
      </c>
      <c r="Y199" s="92">
        <v>1443.0945923772367</v>
      </c>
      <c r="Z199" s="92">
        <v>10993.382267789781</v>
      </c>
      <c r="AA199" s="92">
        <v>0</v>
      </c>
      <c r="AB199" s="92">
        <v>0</v>
      </c>
      <c r="AC199" s="93">
        <v>557.82273971472307</v>
      </c>
      <c r="AD199" s="92">
        <v>259.24234031035917</v>
      </c>
      <c r="AE199" s="92">
        <v>0</v>
      </c>
      <c r="AF199" s="92">
        <v>0</v>
      </c>
      <c r="AG199" s="92">
        <v>298.58039940436413</v>
      </c>
      <c r="AH199" s="92">
        <v>0</v>
      </c>
      <c r="AI199" s="95">
        <f t="shared" si="66"/>
        <v>13754.559884827362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361.71286748667842</v>
      </c>
      <c r="C200" s="46">
        <v>3.5966133062756716</v>
      </c>
      <c r="D200" s="46">
        <v>3754.5270363647896</v>
      </c>
      <c r="E200" s="46">
        <v>2775.1803000990976</v>
      </c>
      <c r="F200" s="236"/>
      <c r="G200" s="46">
        <v>313.11975339410367</v>
      </c>
      <c r="H200" s="47">
        <v>0</v>
      </c>
      <c r="I200" s="48">
        <f t="shared" si="64"/>
        <v>7208.136570650945</v>
      </c>
      <c r="J200" s="1"/>
      <c r="K200" s="49" t="s">
        <v>27</v>
      </c>
      <c r="L200" s="50">
        <v>361.71286748667842</v>
      </c>
      <c r="M200" s="50">
        <v>3.5966133062756716</v>
      </c>
      <c r="N200" s="50">
        <v>3754.5270363647896</v>
      </c>
      <c r="O200" s="50">
        <v>2775.1803000990976</v>
      </c>
      <c r="P200" s="50">
        <v>96.405963783906614</v>
      </c>
      <c r="Q200" s="50">
        <v>313.11975339410367</v>
      </c>
      <c r="R200" s="51">
        <v>0</v>
      </c>
      <c r="S200" s="52">
        <f t="shared" si="65"/>
        <v>7304.5425344348514</v>
      </c>
      <c r="U200" s="96" t="s">
        <v>27</v>
      </c>
      <c r="V200" s="97">
        <v>34.220534151627497</v>
      </c>
      <c r="W200" s="97">
        <v>63.422074082294273</v>
      </c>
      <c r="X200" s="97">
        <v>313.11975339410367</v>
      </c>
      <c r="Y200" s="97">
        <v>3.5966133062756716</v>
      </c>
      <c r="Z200" s="97">
        <v>3694.6513976679416</v>
      </c>
      <c r="AA200" s="97">
        <v>2771.4534804083846</v>
      </c>
      <c r="AB200" s="97">
        <v>96.405963783906614</v>
      </c>
      <c r="AC200" s="98">
        <v>327.67271764031739</v>
      </c>
      <c r="AD200" s="97">
        <v>264.07025925275667</v>
      </c>
      <c r="AE200" s="97">
        <v>2.8910238995604298</v>
      </c>
      <c r="AF200" s="97">
        <v>0</v>
      </c>
      <c r="AG200" s="97">
        <v>59.875638696847751</v>
      </c>
      <c r="AH200" s="97">
        <v>0.83579579115248481</v>
      </c>
      <c r="AI200" s="99">
        <f t="shared" si="66"/>
        <v>7304.5425344348514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23.355317670863592</v>
      </c>
      <c r="C201" s="43">
        <v>3.8280142898039906</v>
      </c>
      <c r="D201" s="43">
        <v>0</v>
      </c>
      <c r="E201" s="43">
        <v>0</v>
      </c>
      <c r="F201" s="236"/>
      <c r="G201" s="43">
        <v>0</v>
      </c>
      <c r="H201" s="53">
        <v>0</v>
      </c>
      <c r="I201" s="41">
        <f t="shared" si="64"/>
        <v>27.183331960667584</v>
      </c>
      <c r="J201" s="1"/>
      <c r="K201" s="54" t="s">
        <v>26</v>
      </c>
      <c r="L201" s="43">
        <v>23.355317670863592</v>
      </c>
      <c r="M201" s="43">
        <v>3.8280142898039906</v>
      </c>
      <c r="N201" s="43">
        <v>0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27.183331960667584</v>
      </c>
      <c r="U201" s="100" t="s">
        <v>26</v>
      </c>
      <c r="V201" s="92">
        <v>23.353124785965324</v>
      </c>
      <c r="W201" s="92">
        <v>0</v>
      </c>
      <c r="X201" s="92">
        <v>0</v>
      </c>
      <c r="Y201" s="92">
        <v>3.8280142898039906</v>
      </c>
      <c r="Z201" s="92">
        <v>0</v>
      </c>
      <c r="AA201" s="92">
        <v>0</v>
      </c>
      <c r="AB201" s="92">
        <v>0</v>
      </c>
      <c r="AC201" s="93">
        <v>2.192884898268787E-3</v>
      </c>
      <c r="AD201" s="92">
        <v>2.192884898268787E-3</v>
      </c>
      <c r="AE201" s="92">
        <v>0</v>
      </c>
      <c r="AF201" s="92">
        <v>0</v>
      </c>
      <c r="AG201" s="92">
        <v>0</v>
      </c>
      <c r="AH201" s="92">
        <v>0</v>
      </c>
      <c r="AI201" s="95">
        <f t="shared" si="66"/>
        <v>27.183331960667584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1.6732836967587603</v>
      </c>
      <c r="C202" s="46">
        <v>2.8376821455341856</v>
      </c>
      <c r="D202" s="46">
        <v>5.1751042167796699</v>
      </c>
      <c r="E202" s="46">
        <v>0</v>
      </c>
      <c r="F202" s="236"/>
      <c r="G202" s="46">
        <v>0</v>
      </c>
      <c r="H202" s="47">
        <v>0</v>
      </c>
      <c r="I202" s="48">
        <f t="shared" si="64"/>
        <v>9.6860700590726161</v>
      </c>
      <c r="J202" s="1"/>
      <c r="K202" s="49" t="s">
        <v>23</v>
      </c>
      <c r="L202" s="50">
        <v>1.6732836967587603</v>
      </c>
      <c r="M202" s="50">
        <v>2.8376821455341856</v>
      </c>
      <c r="N202" s="50">
        <v>5.1751042167796699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9.6860700590726161</v>
      </c>
      <c r="U202" s="96" t="s">
        <v>62</v>
      </c>
      <c r="V202" s="97">
        <v>1.6732836967587603</v>
      </c>
      <c r="W202" s="97">
        <v>0</v>
      </c>
      <c r="X202" s="97">
        <v>0</v>
      </c>
      <c r="Y202" s="97">
        <v>2.8376821455341856</v>
      </c>
      <c r="Z202" s="97">
        <v>5.1751042167796699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9.6860700590726161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0</v>
      </c>
      <c r="C203" s="43">
        <v>0</v>
      </c>
      <c r="D203" s="43">
        <v>3333.5669664728111</v>
      </c>
      <c r="E203" s="43">
        <v>0</v>
      </c>
      <c r="F203" s="236"/>
      <c r="G203" s="43">
        <v>0</v>
      </c>
      <c r="H203" s="53">
        <v>0</v>
      </c>
      <c r="I203" s="41">
        <f t="shared" si="64"/>
        <v>3333.5669664728111</v>
      </c>
      <c r="J203" s="1"/>
      <c r="K203" s="54" t="s">
        <v>24</v>
      </c>
      <c r="L203" s="43">
        <v>0</v>
      </c>
      <c r="M203" s="43">
        <v>0</v>
      </c>
      <c r="N203" s="43">
        <v>3333.5669664728111</v>
      </c>
      <c r="O203" s="43">
        <v>0</v>
      </c>
      <c r="P203" s="43">
        <v>157.04923603821445</v>
      </c>
      <c r="Q203" s="43">
        <v>0</v>
      </c>
      <c r="R203" s="44">
        <v>0</v>
      </c>
      <c r="S203" s="45">
        <f t="shared" si="65"/>
        <v>3490.6162025110257</v>
      </c>
      <c r="U203" s="100" t="s">
        <v>24</v>
      </c>
      <c r="V203" s="92">
        <v>0</v>
      </c>
      <c r="W203" s="92">
        <v>0</v>
      </c>
      <c r="X203" s="92">
        <v>0</v>
      </c>
      <c r="Y203" s="92">
        <v>0</v>
      </c>
      <c r="Z203" s="92">
        <v>3333.5669664728111</v>
      </c>
      <c r="AA203" s="92">
        <v>0</v>
      </c>
      <c r="AB203" s="92">
        <v>157.04923603821445</v>
      </c>
      <c r="AC203" s="93">
        <v>0</v>
      </c>
      <c r="AD203" s="92">
        <v>0</v>
      </c>
      <c r="AE203" s="92">
        <v>0</v>
      </c>
      <c r="AF203" s="92">
        <v>0</v>
      </c>
      <c r="AG203" s="92">
        <v>0</v>
      </c>
      <c r="AH203" s="92">
        <v>0</v>
      </c>
      <c r="AI203" s="95">
        <f t="shared" si="66"/>
        <v>3490.6162025110257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4784.5286706168572</v>
      </c>
      <c r="E204" s="46">
        <v>0</v>
      </c>
      <c r="F204" s="236"/>
      <c r="G204" s="46">
        <v>0</v>
      </c>
      <c r="H204" s="47">
        <v>0</v>
      </c>
      <c r="I204" s="48">
        <f t="shared" si="64"/>
        <v>4784.5286706168572</v>
      </c>
      <c r="J204" s="1"/>
      <c r="K204" s="49" t="s">
        <v>22</v>
      </c>
      <c r="L204" s="50">
        <v>0</v>
      </c>
      <c r="M204" s="50">
        <v>0</v>
      </c>
      <c r="N204" s="50">
        <v>4784.5286706168572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4784.5286706168572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4784.5286706168572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4784.5286706168572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2549.5367831604326</v>
      </c>
      <c r="C210" s="75">
        <f t="shared" ref="C210:H210" si="68">SUM(C189:C205)</f>
        <v>1487.3249700929332</v>
      </c>
      <c r="D210" s="75">
        <f t="shared" si="68"/>
        <v>32409.261388764367</v>
      </c>
      <c r="E210" s="75">
        <f t="shared" si="68"/>
        <v>2798.6472569332964</v>
      </c>
      <c r="F210" s="75">
        <f t="shared" si="68"/>
        <v>0</v>
      </c>
      <c r="G210" s="75">
        <f t="shared" si="68"/>
        <v>313.11975339410367</v>
      </c>
      <c r="H210" s="76">
        <f t="shared" si="68"/>
        <v>0</v>
      </c>
      <c r="I210" s="41">
        <f t="shared" si="64"/>
        <v>39557.890152345135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2549.5367831604326</v>
      </c>
      <c r="M210" s="75">
        <f t="shared" ref="M210:R210" si="69">SUM(M189:M205)</f>
        <v>1487.3249700929332</v>
      </c>
      <c r="N210" s="75">
        <f t="shared" si="69"/>
        <v>32409.261388764367</v>
      </c>
      <c r="O210" s="75">
        <f t="shared" si="69"/>
        <v>2798.6472569332964</v>
      </c>
      <c r="P210" s="75">
        <f t="shared" si="69"/>
        <v>4160.356224235069</v>
      </c>
      <c r="Q210" s="75">
        <f t="shared" si="69"/>
        <v>313.11975339410367</v>
      </c>
      <c r="R210" s="76">
        <f t="shared" si="69"/>
        <v>0</v>
      </c>
      <c r="S210" s="78">
        <f t="shared" si="65"/>
        <v>43718.246376580202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1961.4376054852219</v>
      </c>
      <c r="W210" s="111">
        <f t="shared" ref="W210:AH210" si="70">SUM(W189:W205)</f>
        <v>63.422074082294273</v>
      </c>
      <c r="X210" s="111">
        <f t="shared" si="70"/>
        <v>313.11975339410367</v>
      </c>
      <c r="Y210" s="111">
        <f t="shared" si="70"/>
        <v>1487.3249700929332</v>
      </c>
      <c r="Z210" s="111">
        <f t="shared" si="70"/>
        <v>31933.314680367803</v>
      </c>
      <c r="AA210" s="111">
        <f t="shared" si="70"/>
        <v>2774.4632651018205</v>
      </c>
      <c r="AB210" s="111">
        <f t="shared" si="70"/>
        <v>4160.356224235069</v>
      </c>
      <c r="AC210" s="111">
        <f t="shared" si="70"/>
        <v>1024.8078038209514</v>
      </c>
      <c r="AD210" s="112">
        <f t="shared" si="70"/>
        <v>524.67710359291573</v>
      </c>
      <c r="AE210" s="112">
        <f t="shared" si="70"/>
        <v>23.348196040323124</v>
      </c>
      <c r="AF210" s="112">
        <f t="shared" si="70"/>
        <v>0</v>
      </c>
      <c r="AG210" s="112">
        <f t="shared" si="70"/>
        <v>475.94670839656033</v>
      </c>
      <c r="AH210" s="112">
        <f t="shared" si="70"/>
        <v>0.83579579115248481</v>
      </c>
      <c r="AI210" s="113">
        <f t="shared" si="66"/>
        <v>43718.246376580188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6.4450777666393996E-2</v>
      </c>
      <c r="C211" s="114">
        <f t="shared" ref="C211:I211" si="71">C210/$I210</f>
        <v>3.7598693063885746E-2</v>
      </c>
      <c r="D211" s="114">
        <f t="shared" si="71"/>
        <v>0.8192869049372955</v>
      </c>
      <c r="E211" s="114">
        <f t="shared" si="71"/>
        <v>7.0748142687973525E-2</v>
      </c>
      <c r="F211" s="114">
        <f t="shared" si="71"/>
        <v>0</v>
      </c>
      <c r="G211" s="114">
        <f t="shared" si="71"/>
        <v>7.9154816444511715E-3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5.8317453110978752E-2</v>
      </c>
      <c r="M211" s="82">
        <f t="shared" ref="M211:S211" si="72">M210/$S210</f>
        <v>3.4020691435823258E-2</v>
      </c>
      <c r="N211" s="82">
        <f t="shared" si="72"/>
        <v>0.74132116621507393</v>
      </c>
      <c r="O211" s="82">
        <f t="shared" si="72"/>
        <v>6.4015542453974714E-2</v>
      </c>
      <c r="P211" s="82">
        <f t="shared" si="72"/>
        <v>9.5162925529962833E-2</v>
      </c>
      <c r="Q211" s="82">
        <f t="shared" si="72"/>
        <v>7.1622212541864773E-3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4.9583979275217759E-2</v>
      </c>
      <c r="W211" s="118">
        <f t="shared" ref="W211:AC211" si="73">W210/$I210</f>
        <v>1.603272415137499E-3</v>
      </c>
      <c r="X211" s="118">
        <f t="shared" si="73"/>
        <v>7.9154816444511715E-3</v>
      </c>
      <c r="Y211" s="118">
        <f t="shared" si="73"/>
        <v>3.7598693063885746E-2</v>
      </c>
      <c r="Z211" s="118">
        <f t="shared" si="73"/>
        <v>0.80725525444826285</v>
      </c>
      <c r="AA211" s="118">
        <f t="shared" si="73"/>
        <v>7.0136785718773742E-2</v>
      </c>
      <c r="AB211" s="118">
        <f t="shared" si="73"/>
        <v>0.10517133770817219</v>
      </c>
      <c r="AC211" s="118">
        <f t="shared" si="73"/>
        <v>2.5906533434271066E-2</v>
      </c>
      <c r="AD211" s="118">
        <f t="shared" ref="AD211:AH211" si="74">AD210/$AI210</f>
        <v>1.2001330041316219E-2</v>
      </c>
      <c r="AE211" s="118">
        <f t="shared" si="74"/>
        <v>5.3406067204083297E-4</v>
      </c>
      <c r="AF211" s="118">
        <f t="shared" si="74"/>
        <v>0</v>
      </c>
      <c r="AG211" s="118">
        <f t="shared" si="74"/>
        <v>1.0886683429542233E-2</v>
      </c>
      <c r="AH211" s="118">
        <f t="shared" si="74"/>
        <v>1.9117779426766296E-5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5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90.329399931945929</v>
      </c>
      <c r="C219" s="43">
        <v>46.2872186794038</v>
      </c>
      <c r="D219" s="43">
        <v>12.228782676548843</v>
      </c>
      <c r="E219" s="43">
        <v>0</v>
      </c>
      <c r="F219" s="236"/>
      <c r="G219" s="43">
        <v>0</v>
      </c>
      <c r="H219" s="53">
        <v>0</v>
      </c>
      <c r="I219" s="41">
        <f t="shared" si="75"/>
        <v>148.84540128789857</v>
      </c>
      <c r="J219" s="1"/>
      <c r="K219" s="54" t="s">
        <v>16</v>
      </c>
      <c r="L219" s="43">
        <v>90.329399931945929</v>
      </c>
      <c r="M219" s="43">
        <v>46.2872186794038</v>
      </c>
      <c r="N219" s="43">
        <v>12.228782676548843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148.84540128789857</v>
      </c>
      <c r="U219" s="100" t="s">
        <v>16</v>
      </c>
      <c r="V219" s="92">
        <v>90.329399931945929</v>
      </c>
      <c r="W219" s="92">
        <v>0</v>
      </c>
      <c r="X219" s="92">
        <v>0</v>
      </c>
      <c r="Y219" s="92">
        <v>46.2872186794038</v>
      </c>
      <c r="Z219" s="92">
        <v>8.6320818893285924</v>
      </c>
      <c r="AA219" s="92">
        <v>0</v>
      </c>
      <c r="AB219" s="92">
        <v>0</v>
      </c>
      <c r="AC219" s="93">
        <v>3.5967007872202483</v>
      </c>
      <c r="AD219" s="94">
        <v>0</v>
      </c>
      <c r="AE219" s="94">
        <v>0</v>
      </c>
      <c r="AF219" s="94">
        <v>0</v>
      </c>
      <c r="AG219" s="94">
        <v>3.5967007872202483</v>
      </c>
      <c r="AH219" s="94">
        <v>0</v>
      </c>
      <c r="AI219" s="95">
        <f t="shared" si="77"/>
        <v>148.84540128789857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26.836110642837401</v>
      </c>
      <c r="C220" s="46">
        <v>0</v>
      </c>
      <c r="D220" s="46">
        <v>26.420328435106128</v>
      </c>
      <c r="E220" s="46">
        <v>0</v>
      </c>
      <c r="F220" s="236"/>
      <c r="G220" s="46">
        <v>0</v>
      </c>
      <c r="H220" s="47">
        <v>0</v>
      </c>
      <c r="I220" s="48">
        <f t="shared" si="75"/>
        <v>53.256439077943526</v>
      </c>
      <c r="J220" s="1"/>
      <c r="K220" s="49" t="s">
        <v>15</v>
      </c>
      <c r="L220" s="50">
        <v>26.836110642837401</v>
      </c>
      <c r="M220" s="50">
        <v>0</v>
      </c>
      <c r="N220" s="50">
        <v>26.420328435106128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53.256439077943526</v>
      </c>
      <c r="U220" s="96" t="s">
        <v>59</v>
      </c>
      <c r="V220" s="97">
        <v>26.836110642837401</v>
      </c>
      <c r="W220" s="97">
        <v>0</v>
      </c>
      <c r="X220" s="97">
        <v>0</v>
      </c>
      <c r="Y220" s="97">
        <v>0</v>
      </c>
      <c r="Z220" s="97">
        <v>26.420328435106128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53.256439077943526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1.5384401257248859</v>
      </c>
      <c r="F221" s="236"/>
      <c r="G221" s="43">
        <v>0</v>
      </c>
      <c r="H221" s="53">
        <v>0</v>
      </c>
      <c r="I221" s="41">
        <f t="shared" si="75"/>
        <v>1.5384401257248859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1.5384401257248859</v>
      </c>
      <c r="P221" s="43">
        <v>376.96384388991476</v>
      </c>
      <c r="Q221" s="43">
        <v>0</v>
      </c>
      <c r="R221" s="44">
        <v>0</v>
      </c>
      <c r="S221" s="45">
        <f t="shared" si="76"/>
        <v>378.50228401563965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1.5384401257248859</v>
      </c>
      <c r="AB221" s="92">
        <v>376.96384388991476</v>
      </c>
      <c r="AC221" s="93">
        <v>0</v>
      </c>
      <c r="AD221" s="92">
        <v>0</v>
      </c>
      <c r="AE221" s="92">
        <v>0</v>
      </c>
      <c r="AF221" s="92">
        <v>0</v>
      </c>
      <c r="AG221" s="92">
        <v>0</v>
      </c>
      <c r="AH221" s="92">
        <v>0</v>
      </c>
      <c r="AI221" s="95">
        <f t="shared" si="77"/>
        <v>378.50228401563965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0.30608536543135434</v>
      </c>
      <c r="F222" s="236"/>
      <c r="G222" s="46">
        <v>0</v>
      </c>
      <c r="H222" s="47">
        <v>0</v>
      </c>
      <c r="I222" s="48">
        <f t="shared" si="75"/>
        <v>0.30608536543135434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0.30608536543135434</v>
      </c>
      <c r="P222" s="50">
        <v>93.370041223064518</v>
      </c>
      <c r="Q222" s="50">
        <v>0</v>
      </c>
      <c r="R222" s="51">
        <v>0</v>
      </c>
      <c r="S222" s="52">
        <f t="shared" si="76"/>
        <v>93.676126588495876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0.30608536543135434</v>
      </c>
      <c r="AB222" s="97">
        <v>93.370041223064518</v>
      </c>
      <c r="AC222" s="98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9">
        <f t="shared" si="77"/>
        <v>93.676126588495876</v>
      </c>
      <c r="AJ222" t="str">
        <f t="shared" si="78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22.902414557077762</v>
      </c>
      <c r="C224" s="46">
        <v>0</v>
      </c>
      <c r="D224" s="46">
        <v>90.715659791880967</v>
      </c>
      <c r="E224" s="46">
        <v>4.7943827587149164</v>
      </c>
      <c r="F224" s="236"/>
      <c r="G224" s="46">
        <v>0</v>
      </c>
      <c r="H224" s="47">
        <v>0</v>
      </c>
      <c r="I224" s="48">
        <f t="shared" si="75"/>
        <v>118.41245710767365</v>
      </c>
      <c r="J224" s="1"/>
      <c r="K224" s="49" t="s">
        <v>17</v>
      </c>
      <c r="L224" s="50">
        <v>22.902414557077762</v>
      </c>
      <c r="M224" s="50">
        <v>0</v>
      </c>
      <c r="N224" s="50">
        <v>90.715659791880967</v>
      </c>
      <c r="O224" s="50">
        <v>4.7943827587149164</v>
      </c>
      <c r="P224" s="50">
        <v>0</v>
      </c>
      <c r="Q224" s="50">
        <v>0</v>
      </c>
      <c r="R224" s="51">
        <v>0</v>
      </c>
      <c r="S224" s="52">
        <f t="shared" si="76"/>
        <v>118.41245710767365</v>
      </c>
      <c r="U224" s="96" t="s">
        <v>17</v>
      </c>
      <c r="V224" s="97">
        <v>22.902414557077762</v>
      </c>
      <c r="W224" s="97">
        <v>0</v>
      </c>
      <c r="X224" s="97">
        <v>0</v>
      </c>
      <c r="Y224" s="97">
        <v>0</v>
      </c>
      <c r="Z224" s="97">
        <v>90.715659791880967</v>
      </c>
      <c r="AA224" s="97">
        <v>4.7943827587149164</v>
      </c>
      <c r="AB224" s="97">
        <v>0</v>
      </c>
      <c r="AC224" s="98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9">
        <f t="shared" si="77"/>
        <v>118.41245710767365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218.12693074637275</v>
      </c>
      <c r="C225" s="43">
        <v>8.607589673824485</v>
      </c>
      <c r="D225" s="43">
        <v>1872.675340303887</v>
      </c>
      <c r="E225" s="43">
        <v>2.3836402173667808</v>
      </c>
      <c r="F225" s="236"/>
      <c r="G225" s="43">
        <v>0</v>
      </c>
      <c r="H225" s="53">
        <v>0</v>
      </c>
      <c r="I225" s="41">
        <f t="shared" si="75"/>
        <v>2101.7935009414514</v>
      </c>
      <c r="J225" s="1"/>
      <c r="K225" s="54" t="s">
        <v>19</v>
      </c>
      <c r="L225" s="43">
        <v>218.12693074637275</v>
      </c>
      <c r="M225" s="43">
        <v>8.607589673824485</v>
      </c>
      <c r="N225" s="43">
        <v>1872.675340303887</v>
      </c>
      <c r="O225" s="43">
        <v>2.3836402173667808</v>
      </c>
      <c r="P225" s="43">
        <v>0</v>
      </c>
      <c r="Q225" s="43">
        <v>0</v>
      </c>
      <c r="R225" s="44">
        <v>0</v>
      </c>
      <c r="S225" s="45">
        <f t="shared" si="76"/>
        <v>2101.7935009414514</v>
      </c>
      <c r="U225" s="100" t="s">
        <v>89</v>
      </c>
      <c r="V225" s="92">
        <v>200.37775317246448</v>
      </c>
      <c r="W225" s="92">
        <v>0</v>
      </c>
      <c r="X225" s="92">
        <v>0</v>
      </c>
      <c r="Y225" s="92">
        <v>8.607589673824485</v>
      </c>
      <c r="Z225" s="92">
        <v>626.38754300985977</v>
      </c>
      <c r="AA225" s="92">
        <v>2.3836402173667808</v>
      </c>
      <c r="AB225" s="92">
        <v>0</v>
      </c>
      <c r="AC225" s="93">
        <v>1264.0369748679354</v>
      </c>
      <c r="AD225" s="92">
        <v>17.749177573908238</v>
      </c>
      <c r="AE225" s="92">
        <v>0</v>
      </c>
      <c r="AF225" s="92">
        <v>0</v>
      </c>
      <c r="AG225" s="92">
        <v>1246.2877972940275</v>
      </c>
      <c r="AH225" s="92">
        <v>0</v>
      </c>
      <c r="AI225" s="95">
        <f t="shared" si="77"/>
        <v>2101.7935009414509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193.84581235197066</v>
      </c>
      <c r="C226" s="46">
        <v>8.1548981019431199</v>
      </c>
      <c r="D226" s="46">
        <v>247.14932282943448</v>
      </c>
      <c r="E226" s="46">
        <v>2387.7364424127222</v>
      </c>
      <c r="F226" s="236"/>
      <c r="G226" s="46">
        <v>457.04142657968833</v>
      </c>
      <c r="H226" s="47">
        <v>50.338877172488381</v>
      </c>
      <c r="I226" s="48">
        <f t="shared" si="75"/>
        <v>3344.2667794482477</v>
      </c>
      <c r="J226" s="1"/>
      <c r="K226" s="49" t="s">
        <v>27</v>
      </c>
      <c r="L226" s="50">
        <v>193.84581235197066</v>
      </c>
      <c r="M226" s="50">
        <v>8.1548981019431199</v>
      </c>
      <c r="N226" s="50">
        <v>247.14932282943448</v>
      </c>
      <c r="O226" s="50">
        <v>2387.7364424127222</v>
      </c>
      <c r="P226" s="50">
        <v>66.882092575062615</v>
      </c>
      <c r="Q226" s="50">
        <v>457.04142657968833</v>
      </c>
      <c r="R226" s="51">
        <v>50.338877172488381</v>
      </c>
      <c r="S226" s="52">
        <f t="shared" si="76"/>
        <v>3411.1488720233101</v>
      </c>
      <c r="U226" s="96" t="s">
        <v>27</v>
      </c>
      <c r="V226" s="97">
        <v>0</v>
      </c>
      <c r="W226" s="97">
        <v>173.88546709256821</v>
      </c>
      <c r="X226" s="97">
        <v>457.04142657968833</v>
      </c>
      <c r="Y226" s="97">
        <v>8.1548981019431199</v>
      </c>
      <c r="Z226" s="97">
        <v>244.05204613203048</v>
      </c>
      <c r="AA226" s="97">
        <v>2364.3514752209858</v>
      </c>
      <c r="AB226" s="97">
        <v>66.882092575062615</v>
      </c>
      <c r="AC226" s="98">
        <v>96.781466321031374</v>
      </c>
      <c r="AD226" s="97">
        <v>19.96034525940247</v>
      </c>
      <c r="AE226" s="97">
        <v>12.974887392465927</v>
      </c>
      <c r="AF226" s="97">
        <v>50.338877172488381</v>
      </c>
      <c r="AG226" s="97">
        <v>3.0972766974040176</v>
      </c>
      <c r="AH226" s="97">
        <v>10.410079799270598</v>
      </c>
      <c r="AI226" s="99">
        <f t="shared" si="77"/>
        <v>3411.1488720233097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451.08033223060789</v>
      </c>
      <c r="C227" s="43">
        <v>0</v>
      </c>
      <c r="D227" s="43">
        <v>124.18933100911936</v>
      </c>
      <c r="E227" s="43">
        <v>0</v>
      </c>
      <c r="F227" s="236"/>
      <c r="G227" s="43">
        <v>0</v>
      </c>
      <c r="H227" s="53">
        <v>0</v>
      </c>
      <c r="I227" s="41">
        <f t="shared" si="75"/>
        <v>575.26966323972727</v>
      </c>
      <c r="J227" s="1"/>
      <c r="K227" s="54" t="s">
        <v>26</v>
      </c>
      <c r="L227" s="43">
        <v>451.08033223060789</v>
      </c>
      <c r="M227" s="43">
        <v>0</v>
      </c>
      <c r="N227" s="43">
        <v>124.18933100911936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575.26966323972727</v>
      </c>
      <c r="U227" s="100" t="s">
        <v>26</v>
      </c>
      <c r="V227" s="92">
        <v>451.08033223060789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124.18933100911936</v>
      </c>
      <c r="AD227" s="92">
        <v>0</v>
      </c>
      <c r="AE227" s="92">
        <v>0</v>
      </c>
      <c r="AF227" s="92">
        <v>0</v>
      </c>
      <c r="AG227" s="92">
        <v>124.18933100911936</v>
      </c>
      <c r="AH227" s="92">
        <v>0</v>
      </c>
      <c r="AI227" s="95">
        <f t="shared" si="77"/>
        <v>575.26966323972727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0.41588356684294336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0.41588356684294336</v>
      </c>
      <c r="J228" s="1"/>
      <c r="K228" s="49" t="s">
        <v>23</v>
      </c>
      <c r="L228" s="50">
        <v>0.41588356684294336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0.41588356684294336</v>
      </c>
      <c r="U228" s="96" t="s">
        <v>62</v>
      </c>
      <c r="V228" s="97">
        <v>0.41588356684294336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0.41588356684294336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27.442449198398862</v>
      </c>
      <c r="C229" s="43">
        <v>0</v>
      </c>
      <c r="D229" s="43">
        <v>0</v>
      </c>
      <c r="E229" s="43">
        <v>0</v>
      </c>
      <c r="F229" s="236"/>
      <c r="G229" s="43">
        <v>0</v>
      </c>
      <c r="H229" s="53">
        <v>0</v>
      </c>
      <c r="I229" s="41">
        <f t="shared" si="75"/>
        <v>27.442449198398862</v>
      </c>
      <c r="J229" s="1"/>
      <c r="K229" s="54" t="s">
        <v>24</v>
      </c>
      <c r="L229" s="43">
        <v>27.442449198398862</v>
      </c>
      <c r="M229" s="43">
        <v>0</v>
      </c>
      <c r="N229" s="43">
        <v>0</v>
      </c>
      <c r="O229" s="43">
        <v>0</v>
      </c>
      <c r="P229" s="43">
        <v>15.490683526511898</v>
      </c>
      <c r="Q229" s="43">
        <v>0</v>
      </c>
      <c r="R229" s="44">
        <v>0</v>
      </c>
      <c r="S229" s="45">
        <f t="shared" si="76"/>
        <v>42.933132724910763</v>
      </c>
      <c r="U229" s="100" t="s">
        <v>24</v>
      </c>
      <c r="V229" s="92">
        <v>27.442449198398862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15.490683526511898</v>
      </c>
      <c r="AC229" s="93">
        <v>0</v>
      </c>
      <c r="AD229" s="92">
        <v>0</v>
      </c>
      <c r="AE229" s="92">
        <v>0</v>
      </c>
      <c r="AF229" s="92">
        <v>0</v>
      </c>
      <c r="AG229" s="92">
        <v>0</v>
      </c>
      <c r="AH229" s="92">
        <v>0</v>
      </c>
      <c r="AI229" s="95">
        <f t="shared" si="77"/>
        <v>42.933132724910763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1030.9793332260542</v>
      </c>
      <c r="C236" s="75">
        <f t="shared" ref="C236:H236" si="79">SUM(C215:C231)</f>
        <v>63.049706455171403</v>
      </c>
      <c r="D236" s="75">
        <f t="shared" si="79"/>
        <v>2373.3787650459767</v>
      </c>
      <c r="E236" s="75">
        <f t="shared" si="79"/>
        <v>2396.75899087996</v>
      </c>
      <c r="F236" s="75">
        <f t="shared" si="79"/>
        <v>0</v>
      </c>
      <c r="G236" s="75">
        <f t="shared" si="79"/>
        <v>457.04142657968833</v>
      </c>
      <c r="H236" s="76">
        <f t="shared" si="79"/>
        <v>50.338877172488381</v>
      </c>
      <c r="I236" s="41">
        <f t="shared" si="75"/>
        <v>6371.547099359339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1030.9793332260542</v>
      </c>
      <c r="M236" s="75">
        <f t="shared" ref="M236:R236" si="80">SUM(M215:M231)</f>
        <v>63.049706455171403</v>
      </c>
      <c r="N236" s="75">
        <f t="shared" si="80"/>
        <v>2373.3787650459767</v>
      </c>
      <c r="O236" s="75">
        <f t="shared" si="80"/>
        <v>2396.75899087996</v>
      </c>
      <c r="P236" s="75">
        <f t="shared" si="80"/>
        <v>552.70666121455383</v>
      </c>
      <c r="Q236" s="75">
        <f t="shared" si="80"/>
        <v>457.04142657968833</v>
      </c>
      <c r="R236" s="76">
        <f t="shared" si="80"/>
        <v>50.338877172488381</v>
      </c>
      <c r="S236" s="78">
        <f t="shared" si="76"/>
        <v>6924.2537605738926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819.38434330017526</v>
      </c>
      <c r="W236" s="111">
        <f t="shared" ref="W236:AH236" si="81">SUM(W215:W231)</f>
        <v>173.88546709256821</v>
      </c>
      <c r="X236" s="111">
        <f t="shared" si="81"/>
        <v>457.04142657968833</v>
      </c>
      <c r="Y236" s="111">
        <f t="shared" si="81"/>
        <v>63.049706455171403</v>
      </c>
      <c r="Z236" s="111">
        <f t="shared" si="81"/>
        <v>996.20765925820592</v>
      </c>
      <c r="AA236" s="111">
        <f t="shared" si="81"/>
        <v>2373.3740236882236</v>
      </c>
      <c r="AB236" s="111">
        <f t="shared" si="81"/>
        <v>552.70666121455383</v>
      </c>
      <c r="AC236" s="111">
        <f t="shared" si="81"/>
        <v>1488.6044729853063</v>
      </c>
      <c r="AD236" s="112">
        <f t="shared" si="81"/>
        <v>37.709522833310707</v>
      </c>
      <c r="AE236" s="112">
        <f t="shared" si="81"/>
        <v>12.974887392465927</v>
      </c>
      <c r="AF236" s="112">
        <f t="shared" si="81"/>
        <v>50.338877172488381</v>
      </c>
      <c r="AG236" s="112">
        <f t="shared" si="81"/>
        <v>1377.171105787771</v>
      </c>
      <c r="AH236" s="112">
        <f t="shared" si="81"/>
        <v>10.410079799270598</v>
      </c>
      <c r="AI236" s="113">
        <f t="shared" si="77"/>
        <v>6924.2537605738935</v>
      </c>
      <c r="AJ236" t="str">
        <f t="shared" si="78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0.16180988967808455</v>
      </c>
      <c r="C237" s="114">
        <f t="shared" ref="C237:I237" si="82">C236/$I236</f>
        <v>9.8955097517070961E-3</v>
      </c>
      <c r="D237" s="114">
        <f t="shared" si="82"/>
        <v>0.37249646405103409</v>
      </c>
      <c r="E237" s="114">
        <f t="shared" si="82"/>
        <v>0.37616593795892289</v>
      </c>
      <c r="F237" s="114">
        <f t="shared" si="82"/>
        <v>0</v>
      </c>
      <c r="G237" s="114">
        <f t="shared" si="82"/>
        <v>7.1731624902473687E-2</v>
      </c>
      <c r="H237" s="115">
        <f t="shared" si="82"/>
        <v>7.9005736577777118E-3</v>
      </c>
      <c r="I237" s="116">
        <f t="shared" si="82"/>
        <v>1</v>
      </c>
      <c r="J237"/>
      <c r="K237" s="81" t="s">
        <v>87</v>
      </c>
      <c r="L237" s="82">
        <f>L236/$S236</f>
        <v>0.14889392689452866</v>
      </c>
      <c r="M237" s="82">
        <f t="shared" ref="M237:S237" si="83">M236/$S236</f>
        <v>9.1056319764262587E-3</v>
      </c>
      <c r="N237" s="82">
        <f t="shared" si="83"/>
        <v>0.34276311168140483</v>
      </c>
      <c r="O237" s="82">
        <f t="shared" si="83"/>
        <v>0.34613968143786128</v>
      </c>
      <c r="P237" s="82">
        <f t="shared" si="83"/>
        <v>7.9821837894159545E-2</v>
      </c>
      <c r="Q237" s="82">
        <f t="shared" si="83"/>
        <v>6.6005874767623776E-2</v>
      </c>
      <c r="R237" s="83">
        <f t="shared" si="83"/>
        <v>7.269935347995712E-3</v>
      </c>
      <c r="S237" s="84">
        <f t="shared" si="83"/>
        <v>1</v>
      </c>
      <c r="U237" s="117" t="s">
        <v>87</v>
      </c>
      <c r="V237" s="118">
        <f>V236/$I236</f>
        <v>0.12860053147571721</v>
      </c>
      <c r="W237" s="118">
        <f t="shared" ref="W237:AC237" si="84">W236/$I236</f>
        <v>2.7290933329214884E-2</v>
      </c>
      <c r="X237" s="118">
        <f t="shared" si="84"/>
        <v>7.1731624902473687E-2</v>
      </c>
      <c r="Y237" s="118">
        <f t="shared" si="84"/>
        <v>9.8955097517070961E-3</v>
      </c>
      <c r="Z237" s="118">
        <f t="shared" si="84"/>
        <v>0.15635255358284567</v>
      </c>
      <c r="AA237" s="118">
        <f t="shared" si="84"/>
        <v>0.37249571990558888</v>
      </c>
      <c r="AB237" s="118">
        <f t="shared" si="84"/>
        <v>8.6746068512956395E-2</v>
      </c>
      <c r="AC237" s="118">
        <f t="shared" si="84"/>
        <v>0.23363312705245259</v>
      </c>
      <c r="AD237" s="118">
        <f t="shared" ref="AD237:AH237" si="85">AD236/$AI236</f>
        <v>5.4460053223389206E-3</v>
      </c>
      <c r="AE237" s="118">
        <f t="shared" si="85"/>
        <v>1.8738318728790419E-3</v>
      </c>
      <c r="AF237" s="118">
        <f t="shared" si="85"/>
        <v>7.2699353479957112E-3</v>
      </c>
      <c r="AG237" s="118">
        <f t="shared" si="85"/>
        <v>0.19889090628498698</v>
      </c>
      <c r="AH237" s="118">
        <f t="shared" si="85"/>
        <v>1.5034226299655133E-3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10.486929275301513</v>
      </c>
      <c r="E241" s="39">
        <v>0</v>
      </c>
      <c r="F241" s="235"/>
      <c r="G241" s="39">
        <v>0</v>
      </c>
      <c r="H241" s="40">
        <v>0</v>
      </c>
      <c r="I241" s="41">
        <f>SUM(B241:H241)</f>
        <v>10.486929275301513</v>
      </c>
      <c r="J241" s="1"/>
      <c r="K241" s="88" t="s">
        <v>7</v>
      </c>
      <c r="L241" s="39">
        <v>0</v>
      </c>
      <c r="M241" s="39">
        <v>0</v>
      </c>
      <c r="N241" s="39">
        <v>10.486929275301513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10.486929275301513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10.486929275301513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10.486929275301513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0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1.7227967571511331</v>
      </c>
      <c r="E243" s="43">
        <v>0</v>
      </c>
      <c r="F243" s="236"/>
      <c r="G243" s="43">
        <v>0</v>
      </c>
      <c r="H243" s="53">
        <v>0</v>
      </c>
      <c r="I243" s="41">
        <f t="shared" si="86"/>
        <v>1.7227967571511331</v>
      </c>
      <c r="J243" s="1"/>
      <c r="K243" s="54" t="s">
        <v>10</v>
      </c>
      <c r="L243" s="43">
        <v>0</v>
      </c>
      <c r="M243" s="43">
        <v>0</v>
      </c>
      <c r="N243" s="43">
        <v>1.7227967571511331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1.7227967571511331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1.7227967571511331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1.7227967571511331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982.34506067470352</v>
      </c>
      <c r="C245" s="43">
        <v>5.7965781868206383</v>
      </c>
      <c r="D245" s="43">
        <v>20.980806202758263</v>
      </c>
      <c r="E245" s="43">
        <v>0</v>
      </c>
      <c r="F245" s="236"/>
      <c r="G245" s="43">
        <v>0</v>
      </c>
      <c r="H245" s="53">
        <v>0</v>
      </c>
      <c r="I245" s="41">
        <f t="shared" si="86"/>
        <v>1009.1224450642824</v>
      </c>
      <c r="J245" s="1"/>
      <c r="K245" s="54" t="s">
        <v>16</v>
      </c>
      <c r="L245" s="43">
        <v>982.34506067470352</v>
      </c>
      <c r="M245" s="43">
        <v>5.7965781868206383</v>
      </c>
      <c r="N245" s="43">
        <v>20.980806202758263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1009.1224450642824</v>
      </c>
      <c r="U245" s="100" t="s">
        <v>16</v>
      </c>
      <c r="V245" s="92">
        <v>980.69416478808523</v>
      </c>
      <c r="W245" s="92">
        <v>0</v>
      </c>
      <c r="X245" s="92">
        <v>0</v>
      </c>
      <c r="Y245" s="92">
        <v>5.7965781868206383</v>
      </c>
      <c r="Z245" s="92">
        <v>20.136061070439393</v>
      </c>
      <c r="AA245" s="92">
        <v>0</v>
      </c>
      <c r="AB245" s="92">
        <v>0</v>
      </c>
      <c r="AC245" s="93">
        <v>2.4956410189373366</v>
      </c>
      <c r="AD245" s="94">
        <v>1.650895886618466</v>
      </c>
      <c r="AE245" s="94">
        <v>0</v>
      </c>
      <c r="AF245" s="94">
        <v>0</v>
      </c>
      <c r="AG245" s="94">
        <v>0.84474513231887161</v>
      </c>
      <c r="AH245" s="94">
        <v>0</v>
      </c>
      <c r="AI245" s="95">
        <f t="shared" si="88"/>
        <v>1009.1224450642826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423.97323741748642</v>
      </c>
      <c r="C246" s="46">
        <v>2.0642026649391556</v>
      </c>
      <c r="D246" s="46">
        <v>7.1092907116175672</v>
      </c>
      <c r="E246" s="46">
        <v>0</v>
      </c>
      <c r="F246" s="236"/>
      <c r="G246" s="46">
        <v>0</v>
      </c>
      <c r="H246" s="47">
        <v>0</v>
      </c>
      <c r="I246" s="48">
        <f t="shared" si="86"/>
        <v>433.14673079404315</v>
      </c>
      <c r="J246" s="1"/>
      <c r="K246" s="49" t="s">
        <v>15</v>
      </c>
      <c r="L246" s="50">
        <v>423.97323741748642</v>
      </c>
      <c r="M246" s="50">
        <v>2.0642026649391556</v>
      </c>
      <c r="N246" s="50">
        <v>7.1092907116175672</v>
      </c>
      <c r="O246" s="50">
        <v>0</v>
      </c>
      <c r="P246" s="50">
        <v>0</v>
      </c>
      <c r="Q246" s="50">
        <v>0</v>
      </c>
      <c r="R246" s="51">
        <v>0</v>
      </c>
      <c r="S246" s="52">
        <f t="shared" si="87"/>
        <v>433.14673079404315</v>
      </c>
      <c r="U246" s="96" t="s">
        <v>59</v>
      </c>
      <c r="V246" s="97">
        <v>423.92854906884804</v>
      </c>
      <c r="W246" s="97">
        <v>0</v>
      </c>
      <c r="X246" s="97">
        <v>0</v>
      </c>
      <c r="Y246" s="97">
        <v>2.0642026649391556</v>
      </c>
      <c r="Z246" s="97">
        <v>7.0731710240409216</v>
      </c>
      <c r="AA246" s="97">
        <v>0</v>
      </c>
      <c r="AB246" s="97">
        <v>0</v>
      </c>
      <c r="AC246" s="98">
        <v>8.0808036215070211E-2</v>
      </c>
      <c r="AD246" s="97">
        <v>4.4688348638425357E-2</v>
      </c>
      <c r="AE246" s="97">
        <v>0</v>
      </c>
      <c r="AF246" s="97">
        <v>0</v>
      </c>
      <c r="AG246" s="97">
        <v>3.6119687576644847E-2</v>
      </c>
      <c r="AH246" s="97">
        <v>0</v>
      </c>
      <c r="AI246" s="99">
        <f t="shared" si="88"/>
        <v>433.14673079404315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15.378001789517919</v>
      </c>
      <c r="F247" s="236"/>
      <c r="G247" s="43">
        <v>0</v>
      </c>
      <c r="H247" s="53">
        <v>0</v>
      </c>
      <c r="I247" s="41">
        <f t="shared" si="86"/>
        <v>15.378001789517919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15.378001789517919</v>
      </c>
      <c r="P247" s="43">
        <v>2861.5102250188056</v>
      </c>
      <c r="Q247" s="43">
        <v>0</v>
      </c>
      <c r="R247" s="44">
        <v>0</v>
      </c>
      <c r="S247" s="45">
        <f t="shared" si="87"/>
        <v>2876.8882268083235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15.378001789517919</v>
      </c>
      <c r="AB247" s="92">
        <v>2861.5102250188056</v>
      </c>
      <c r="AC247" s="93">
        <v>0</v>
      </c>
      <c r="AD247" s="92">
        <v>0</v>
      </c>
      <c r="AE247" s="92">
        <v>0</v>
      </c>
      <c r="AF247" s="92">
        <v>0</v>
      </c>
      <c r="AG247" s="92">
        <v>0</v>
      </c>
      <c r="AH247" s="92">
        <v>0</v>
      </c>
      <c r="AI247" s="95">
        <f t="shared" si="88"/>
        <v>2876.8882268083235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2.7126297571575368</v>
      </c>
      <c r="F248" s="236"/>
      <c r="G248" s="46">
        <v>0</v>
      </c>
      <c r="H248" s="47">
        <v>0</v>
      </c>
      <c r="I248" s="48">
        <f t="shared" si="86"/>
        <v>2.7126297571575368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2.7126297571575368</v>
      </c>
      <c r="P248" s="50">
        <v>233.29694198304713</v>
      </c>
      <c r="Q248" s="50">
        <v>0</v>
      </c>
      <c r="R248" s="51">
        <v>0</v>
      </c>
      <c r="S248" s="52">
        <f t="shared" si="87"/>
        <v>236.00957174020468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2.7126297571575368</v>
      </c>
      <c r="AB248" s="97">
        <v>233.29694198304713</v>
      </c>
      <c r="AC248" s="98">
        <v>0</v>
      </c>
      <c r="AD248" s="97">
        <v>0</v>
      </c>
      <c r="AE248" s="97">
        <v>0</v>
      </c>
      <c r="AF248" s="97">
        <v>0</v>
      </c>
      <c r="AG248" s="97">
        <v>0</v>
      </c>
      <c r="AH248" s="97">
        <v>0</v>
      </c>
      <c r="AI248" s="99">
        <f t="shared" si="88"/>
        <v>236.00957174020468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3.8714999999999962</v>
      </c>
      <c r="E249" s="43">
        <v>0</v>
      </c>
      <c r="F249" s="236"/>
      <c r="G249" s="43">
        <v>0</v>
      </c>
      <c r="H249" s="53">
        <v>0</v>
      </c>
      <c r="I249" s="41">
        <f t="shared" si="86"/>
        <v>3.8714999999999962</v>
      </c>
      <c r="J249" s="1"/>
      <c r="K249" s="54" t="s">
        <v>61</v>
      </c>
      <c r="L249" s="43">
        <v>0</v>
      </c>
      <c r="M249" s="43">
        <v>0</v>
      </c>
      <c r="N249" s="43">
        <v>3.8714999999999962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3.8714999999999962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3.8714999999999962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3.8714999999999962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293.83573595282672</v>
      </c>
      <c r="C250" s="46">
        <v>14.074177894820762</v>
      </c>
      <c r="D250" s="46">
        <v>144.25440713847817</v>
      </c>
      <c r="E250" s="46">
        <v>0.54759437616503814</v>
      </c>
      <c r="F250" s="236"/>
      <c r="G250" s="46">
        <v>0</v>
      </c>
      <c r="H250" s="47">
        <v>0</v>
      </c>
      <c r="I250" s="48">
        <f t="shared" si="86"/>
        <v>452.71191536229065</v>
      </c>
      <c r="J250" s="1"/>
      <c r="K250" s="49" t="s">
        <v>17</v>
      </c>
      <c r="L250" s="50">
        <v>293.83573595282672</v>
      </c>
      <c r="M250" s="50">
        <v>14.074177894820762</v>
      </c>
      <c r="N250" s="50">
        <v>144.25440713847817</v>
      </c>
      <c r="O250" s="50">
        <v>0.54759437616503814</v>
      </c>
      <c r="P250" s="50">
        <v>0.16219467374597027</v>
      </c>
      <c r="Q250" s="50">
        <v>0</v>
      </c>
      <c r="R250" s="51">
        <v>0</v>
      </c>
      <c r="S250" s="52">
        <f t="shared" si="87"/>
        <v>452.8741100360366</v>
      </c>
      <c r="U250" s="96" t="s">
        <v>17</v>
      </c>
      <c r="V250" s="97">
        <v>293.58118052522229</v>
      </c>
      <c r="W250" s="97">
        <v>0</v>
      </c>
      <c r="X250" s="97">
        <v>0</v>
      </c>
      <c r="Y250" s="97">
        <v>14.074177894820762</v>
      </c>
      <c r="Z250" s="97">
        <v>144.25440713847817</v>
      </c>
      <c r="AA250" s="97">
        <v>0</v>
      </c>
      <c r="AB250" s="97">
        <v>0.16219467374597027</v>
      </c>
      <c r="AC250" s="98">
        <v>0.80214980376954037</v>
      </c>
      <c r="AD250" s="97">
        <v>0.25455542760450217</v>
      </c>
      <c r="AE250" s="97">
        <v>0</v>
      </c>
      <c r="AF250" s="97">
        <v>0</v>
      </c>
      <c r="AG250" s="97">
        <v>0</v>
      </c>
      <c r="AH250" s="97">
        <v>0.54759437616503814</v>
      </c>
      <c r="AI250" s="99">
        <f t="shared" si="88"/>
        <v>452.87411003603677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3958.2554197689101</v>
      </c>
      <c r="C251" s="43">
        <v>116.08847814250875</v>
      </c>
      <c r="D251" s="43">
        <v>2729.1081445739105</v>
      </c>
      <c r="E251" s="43">
        <v>16.002886679760767</v>
      </c>
      <c r="F251" s="236"/>
      <c r="G251" s="43">
        <v>0</v>
      </c>
      <c r="H251" s="53">
        <v>0</v>
      </c>
      <c r="I251" s="41">
        <f t="shared" si="86"/>
        <v>6819.4549291650901</v>
      </c>
      <c r="J251" s="1"/>
      <c r="K251" s="54" t="s">
        <v>19</v>
      </c>
      <c r="L251" s="43">
        <v>3958.2554197689101</v>
      </c>
      <c r="M251" s="43">
        <v>116.08847814250875</v>
      </c>
      <c r="N251" s="43">
        <v>2729.1081445739105</v>
      </c>
      <c r="O251" s="43">
        <v>16.002886679760767</v>
      </c>
      <c r="P251" s="43">
        <v>2.6741289591451163</v>
      </c>
      <c r="Q251" s="43">
        <v>0</v>
      </c>
      <c r="R251" s="44">
        <v>0</v>
      </c>
      <c r="S251" s="45">
        <f t="shared" si="87"/>
        <v>6822.1290581242356</v>
      </c>
      <c r="U251" s="100" t="s">
        <v>89</v>
      </c>
      <c r="V251" s="92">
        <v>3847.9666946289494</v>
      </c>
      <c r="W251" s="92">
        <v>0</v>
      </c>
      <c r="X251" s="92">
        <v>0</v>
      </c>
      <c r="Y251" s="92">
        <v>116.08847814250875</v>
      </c>
      <c r="Z251" s="92">
        <v>2726.2959377257594</v>
      </c>
      <c r="AA251" s="92">
        <v>16.002886679760767</v>
      </c>
      <c r="AB251" s="92">
        <v>2.6741289591451163</v>
      </c>
      <c r="AC251" s="93">
        <v>113.10093198811234</v>
      </c>
      <c r="AD251" s="92">
        <v>110.28872513996113</v>
      </c>
      <c r="AE251" s="92">
        <v>0</v>
      </c>
      <c r="AF251" s="92">
        <v>0</v>
      </c>
      <c r="AG251" s="92">
        <v>2.8122068481511961</v>
      </c>
      <c r="AH251" s="92">
        <v>0</v>
      </c>
      <c r="AI251" s="95">
        <f t="shared" si="88"/>
        <v>6822.1290581242365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1590.0906703765247</v>
      </c>
      <c r="C252" s="46">
        <v>69.930339349173977</v>
      </c>
      <c r="D252" s="46">
        <v>1142.2176894936883</v>
      </c>
      <c r="E252" s="46">
        <v>7609.3803020951345</v>
      </c>
      <c r="F252" s="236"/>
      <c r="G252" s="46">
        <v>1189.5524844207566</v>
      </c>
      <c r="H252" s="47">
        <v>178.35140758697071</v>
      </c>
      <c r="I252" s="48">
        <f t="shared" si="86"/>
        <v>11779.52289332225</v>
      </c>
      <c r="J252" s="1"/>
      <c r="K252" s="49" t="s">
        <v>27</v>
      </c>
      <c r="L252" s="50">
        <v>1590.0906703765247</v>
      </c>
      <c r="M252" s="50">
        <v>69.930339349173977</v>
      </c>
      <c r="N252" s="50">
        <v>1142.2176894936883</v>
      </c>
      <c r="O252" s="50">
        <v>7609.3803020951345</v>
      </c>
      <c r="P252" s="50">
        <v>216.74024078156097</v>
      </c>
      <c r="Q252" s="50">
        <v>1189.5524844207566</v>
      </c>
      <c r="R252" s="51">
        <v>178.35140758697071</v>
      </c>
      <c r="S252" s="52">
        <f t="shared" si="87"/>
        <v>11996.26313410381</v>
      </c>
      <c r="U252" s="96" t="s">
        <v>27</v>
      </c>
      <c r="V252" s="97">
        <v>58.877724648923277</v>
      </c>
      <c r="W252" s="97">
        <v>591.53225681532854</v>
      </c>
      <c r="X252" s="97">
        <v>1189.5524844207566</v>
      </c>
      <c r="Y252" s="97">
        <v>69.930339349173977</v>
      </c>
      <c r="Z252" s="97">
        <v>1129.2030723963005</v>
      </c>
      <c r="AA252" s="97">
        <v>7057.7035367153267</v>
      </c>
      <c r="AB252" s="97">
        <v>216.74024078156097</v>
      </c>
      <c r="AC252" s="98">
        <v>1682.723478976442</v>
      </c>
      <c r="AD252" s="97">
        <v>939.68068891227313</v>
      </c>
      <c r="AE252" s="97">
        <v>526.71180173306209</v>
      </c>
      <c r="AF252" s="97">
        <v>178.35140758697071</v>
      </c>
      <c r="AG252" s="97">
        <v>13.014617097387644</v>
      </c>
      <c r="AH252" s="97">
        <v>24.964963646747933</v>
      </c>
      <c r="AI252" s="99">
        <f t="shared" si="88"/>
        <v>11996.263134103812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989.94992657709577</v>
      </c>
      <c r="C253" s="43">
        <v>0</v>
      </c>
      <c r="D253" s="43">
        <v>18.191269930026568</v>
      </c>
      <c r="E253" s="43">
        <v>0</v>
      </c>
      <c r="F253" s="236"/>
      <c r="G253" s="43">
        <v>0</v>
      </c>
      <c r="H253" s="53">
        <v>0</v>
      </c>
      <c r="I253" s="41">
        <f t="shared" si="86"/>
        <v>1008.1411965071223</v>
      </c>
      <c r="J253" s="1"/>
      <c r="K253" s="54" t="s">
        <v>26</v>
      </c>
      <c r="L253" s="43">
        <v>989.94992657709577</v>
      </c>
      <c r="M253" s="43">
        <v>0</v>
      </c>
      <c r="N253" s="43">
        <v>18.191269930026568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1008.1411965071223</v>
      </c>
      <c r="U253" s="100" t="s">
        <v>26</v>
      </c>
      <c r="V253" s="92">
        <v>982.00864355476551</v>
      </c>
      <c r="W253" s="92">
        <v>0</v>
      </c>
      <c r="X253" s="92">
        <v>0</v>
      </c>
      <c r="Y253" s="92">
        <v>0</v>
      </c>
      <c r="Z253" s="92">
        <v>18.191269930026568</v>
      </c>
      <c r="AA253" s="92">
        <v>0</v>
      </c>
      <c r="AB253" s="92">
        <v>0</v>
      </c>
      <c r="AC253" s="93">
        <v>7.9412830223301043</v>
      </c>
      <c r="AD253" s="92">
        <v>7.9412830223301043</v>
      </c>
      <c r="AE253" s="92">
        <v>0</v>
      </c>
      <c r="AF253" s="92">
        <v>0</v>
      </c>
      <c r="AG253" s="92">
        <v>0</v>
      </c>
      <c r="AH253" s="92">
        <v>0</v>
      </c>
      <c r="AI253" s="95">
        <f t="shared" si="88"/>
        <v>1008.1411965071222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7.7526195588141187</v>
      </c>
      <c r="C254" s="46">
        <v>13.147483684793016</v>
      </c>
      <c r="D254" s="46">
        <v>23.977173893239545</v>
      </c>
      <c r="E254" s="46">
        <v>0</v>
      </c>
      <c r="F254" s="236"/>
      <c r="G254" s="46">
        <v>0</v>
      </c>
      <c r="H254" s="47">
        <v>0</v>
      </c>
      <c r="I254" s="48">
        <f t="shared" si="86"/>
        <v>44.877277136846679</v>
      </c>
      <c r="J254" s="1"/>
      <c r="K254" s="49" t="s">
        <v>23</v>
      </c>
      <c r="L254" s="50">
        <v>7.7526195588141187</v>
      </c>
      <c r="M254" s="50">
        <v>13.147483684793016</v>
      </c>
      <c r="N254" s="50">
        <v>23.977173893239545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44.877277136846679</v>
      </c>
      <c r="U254" s="96" t="s">
        <v>62</v>
      </c>
      <c r="V254" s="97">
        <v>7.7526195588141187</v>
      </c>
      <c r="W254" s="97">
        <v>0</v>
      </c>
      <c r="X254" s="97">
        <v>0</v>
      </c>
      <c r="Y254" s="97">
        <v>13.147483684793016</v>
      </c>
      <c r="Z254" s="97">
        <v>23.977173893239545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44.877277136846679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12.955205378157309</v>
      </c>
      <c r="C255" s="43">
        <v>0</v>
      </c>
      <c r="D255" s="43">
        <v>487.6217998469379</v>
      </c>
      <c r="E255" s="43">
        <v>0</v>
      </c>
      <c r="F255" s="236"/>
      <c r="G255" s="43">
        <v>0</v>
      </c>
      <c r="H255" s="53">
        <v>0</v>
      </c>
      <c r="I255" s="41">
        <f t="shared" si="86"/>
        <v>500.57700522509521</v>
      </c>
      <c r="J255" s="1"/>
      <c r="K255" s="54" t="s">
        <v>24</v>
      </c>
      <c r="L255" s="43">
        <v>12.955205378157309</v>
      </c>
      <c r="M255" s="43">
        <v>0</v>
      </c>
      <c r="N255" s="43">
        <v>487.6217998469379</v>
      </c>
      <c r="O255" s="43">
        <v>0</v>
      </c>
      <c r="P255" s="43">
        <v>117.56337908118456</v>
      </c>
      <c r="Q255" s="43">
        <v>0</v>
      </c>
      <c r="R255" s="44">
        <v>0</v>
      </c>
      <c r="S255" s="45">
        <f t="shared" si="87"/>
        <v>618.14038430627977</v>
      </c>
      <c r="U255" s="100" t="s">
        <v>24</v>
      </c>
      <c r="V255" s="92">
        <v>12.955205378157309</v>
      </c>
      <c r="W255" s="92">
        <v>0</v>
      </c>
      <c r="X255" s="92">
        <v>0</v>
      </c>
      <c r="Y255" s="92">
        <v>0</v>
      </c>
      <c r="Z255" s="92">
        <v>487.45525870616319</v>
      </c>
      <c r="AA255" s="92">
        <v>0</v>
      </c>
      <c r="AB255" s="92">
        <v>117.56337908118456</v>
      </c>
      <c r="AC255" s="93">
        <v>0.1665411407747088</v>
      </c>
      <c r="AD255" s="92">
        <v>0</v>
      </c>
      <c r="AE255" s="92">
        <v>0</v>
      </c>
      <c r="AF255" s="92">
        <v>0</v>
      </c>
      <c r="AG255" s="92">
        <v>0.1665411407747088</v>
      </c>
      <c r="AH255" s="92">
        <v>0</v>
      </c>
      <c r="AI255" s="95">
        <f t="shared" si="88"/>
        <v>618.14038430627977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53.035611104806662</v>
      </c>
      <c r="C256" s="46">
        <v>0</v>
      </c>
      <c r="D256" s="46">
        <v>13.258902776201666</v>
      </c>
      <c r="E256" s="46">
        <v>0</v>
      </c>
      <c r="F256" s="236"/>
      <c r="G256" s="46">
        <v>0</v>
      </c>
      <c r="H256" s="47">
        <v>0</v>
      </c>
      <c r="I256" s="48">
        <f t="shared" si="86"/>
        <v>66.294513881008328</v>
      </c>
      <c r="J256" s="1"/>
      <c r="K256" s="49" t="s">
        <v>22</v>
      </c>
      <c r="L256" s="50">
        <v>53.035611104806662</v>
      </c>
      <c r="M256" s="50">
        <v>0</v>
      </c>
      <c r="N256" s="50">
        <v>13.258902776201666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66.294513881008328</v>
      </c>
      <c r="U256" s="96" t="s">
        <v>63</v>
      </c>
      <c r="V256" s="97">
        <v>53.035611104806662</v>
      </c>
      <c r="W256" s="97">
        <v>0</v>
      </c>
      <c r="X256" s="97">
        <v>0</v>
      </c>
      <c r="Y256" s="97">
        <v>0</v>
      </c>
      <c r="Z256" s="97">
        <v>13.258902776201666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66.294513881008328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114.33240000000004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114.33240000000004</v>
      </c>
      <c r="J257" s="1"/>
      <c r="K257" s="55" t="s">
        <v>66</v>
      </c>
      <c r="L257" s="43">
        <v>114.33240000000004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114.33240000000004</v>
      </c>
      <c r="U257" s="101" t="s">
        <v>64</v>
      </c>
      <c r="V257" s="92">
        <v>114.33240000000004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</v>
      </c>
      <c r="AD257" s="94">
        <v>0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114.33240000000004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114.33240000000004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114.33240000000004</v>
      </c>
      <c r="J258" s="1"/>
      <c r="K258" s="59" t="s">
        <v>25</v>
      </c>
      <c r="L258" s="60">
        <v>114.33240000000004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114.33240000000004</v>
      </c>
      <c r="U258" s="102" t="s">
        <v>68</v>
      </c>
      <c r="V258" s="103">
        <v>114.33240000000004</v>
      </c>
      <c r="W258" s="103">
        <v>0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</v>
      </c>
      <c r="AD258" s="103">
        <v>0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114.33240000000004</v>
      </c>
      <c r="AJ258" t="str">
        <f>IF(ABS(S258-AI258)&gt;0.2,S258-AI258,"")</f>
        <v/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8426.5258868093242</v>
      </c>
      <c r="C262" s="75">
        <f t="shared" ref="C262:H262" si="90">SUM(C241:C257)</f>
        <v>221.10125992305632</v>
      </c>
      <c r="D262" s="75">
        <f t="shared" si="90"/>
        <v>4602.8007105993111</v>
      </c>
      <c r="E262" s="75">
        <f t="shared" si="90"/>
        <v>7644.021414697736</v>
      </c>
      <c r="F262" s="75">
        <f t="shared" si="90"/>
        <v>0</v>
      </c>
      <c r="G262" s="75">
        <f t="shared" si="90"/>
        <v>1189.5524844207566</v>
      </c>
      <c r="H262" s="76">
        <f t="shared" si="90"/>
        <v>178.35140758697071</v>
      </c>
      <c r="I262" s="41">
        <f t="shared" si="86"/>
        <v>22262.353164037158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8426.5258868093242</v>
      </c>
      <c r="M262" s="75">
        <f t="shared" ref="M262:R262" si="91">SUM(M241:M257)</f>
        <v>221.10125992305632</v>
      </c>
      <c r="N262" s="75">
        <f t="shared" si="91"/>
        <v>4602.8007105993111</v>
      </c>
      <c r="O262" s="75">
        <f t="shared" si="91"/>
        <v>7644.021414697736</v>
      </c>
      <c r="P262" s="75">
        <f t="shared" si="91"/>
        <v>3431.9471104974891</v>
      </c>
      <c r="Q262" s="75">
        <f t="shared" si="91"/>
        <v>1189.5524844207566</v>
      </c>
      <c r="R262" s="76">
        <f t="shared" si="91"/>
        <v>178.35140758697071</v>
      </c>
      <c r="S262" s="78">
        <f t="shared" si="87"/>
        <v>25694.300274534646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6775.1327932565728</v>
      </c>
      <c r="W262" s="111">
        <f t="shared" ref="W262:AH262" si="92">SUM(W241:W257)</f>
        <v>591.53225681532854</v>
      </c>
      <c r="X262" s="111">
        <f t="shared" si="92"/>
        <v>1189.5524844207566</v>
      </c>
      <c r="Y262" s="111">
        <f t="shared" si="92"/>
        <v>221.10125992305632</v>
      </c>
      <c r="Z262" s="111">
        <f t="shared" si="92"/>
        <v>4585.9264806931023</v>
      </c>
      <c r="AA262" s="111">
        <f t="shared" si="92"/>
        <v>7091.7970549417632</v>
      </c>
      <c r="AB262" s="111">
        <f t="shared" si="92"/>
        <v>3431.9471104974891</v>
      </c>
      <c r="AC262" s="111">
        <f t="shared" si="92"/>
        <v>1807.310833986581</v>
      </c>
      <c r="AD262" s="112">
        <f t="shared" si="92"/>
        <v>1059.8608367374256</v>
      </c>
      <c r="AE262" s="112">
        <f t="shared" si="92"/>
        <v>526.71180173306209</v>
      </c>
      <c r="AF262" s="112">
        <f t="shared" si="92"/>
        <v>178.35140758697071</v>
      </c>
      <c r="AG262" s="112">
        <f t="shared" si="92"/>
        <v>16.874229906209063</v>
      </c>
      <c r="AH262" s="112">
        <f t="shared" si="92"/>
        <v>25.51255802291297</v>
      </c>
      <c r="AI262" s="113">
        <f t="shared" si="88"/>
        <v>25694.300274534646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0.37851011637087961</v>
      </c>
      <c r="C263" s="114">
        <f t="shared" ref="C263:I263" si="93">C262/$I262</f>
        <v>9.9316212573711954E-3</v>
      </c>
      <c r="D263" s="114">
        <f t="shared" si="93"/>
        <v>0.20675265892532529</v>
      </c>
      <c r="E263" s="114">
        <f t="shared" si="93"/>
        <v>0.34336089084445798</v>
      </c>
      <c r="F263" s="114">
        <f t="shared" si="93"/>
        <v>0</v>
      </c>
      <c r="G263" s="114">
        <f t="shared" si="93"/>
        <v>5.3433366888742576E-2</v>
      </c>
      <c r="H263" s="115">
        <f t="shared" si="93"/>
        <v>8.0113457132232301E-3</v>
      </c>
      <c r="I263" s="116">
        <f t="shared" si="93"/>
        <v>1</v>
      </c>
      <c r="J263"/>
      <c r="K263" s="81" t="s">
        <v>87</v>
      </c>
      <c r="L263" s="82">
        <f>L262/$S262</f>
        <v>0.32795311788119663</v>
      </c>
      <c r="M263" s="82">
        <f t="shared" ref="M263:S263" si="94">M262/$S262</f>
        <v>8.6050702903237835E-3</v>
      </c>
      <c r="N263" s="82">
        <f t="shared" si="94"/>
        <v>0.17913703278236764</v>
      </c>
      <c r="O263" s="82">
        <f t="shared" si="94"/>
        <v>0.29749871889967933</v>
      </c>
      <c r="P263" s="82">
        <f t="shared" si="94"/>
        <v>0.13356842077146799</v>
      </c>
      <c r="Q263" s="82">
        <f t="shared" si="94"/>
        <v>4.6296356456910784E-2</v>
      </c>
      <c r="R263" s="83">
        <f t="shared" si="94"/>
        <v>6.9412829180537337E-3</v>
      </c>
      <c r="S263" s="84">
        <f t="shared" si="94"/>
        <v>1</v>
      </c>
      <c r="U263" s="117" t="s">
        <v>87</v>
      </c>
      <c r="V263" s="118">
        <f>V262/$I262</f>
        <v>0.30433138596512765</v>
      </c>
      <c r="W263" s="118">
        <f t="shared" ref="W263:AC263" si="95">W262/$I262</f>
        <v>2.6570967249360505E-2</v>
      </c>
      <c r="X263" s="118">
        <f t="shared" si="95"/>
        <v>5.3433366888742576E-2</v>
      </c>
      <c r="Y263" s="118">
        <f t="shared" si="95"/>
        <v>9.9316212573711954E-3</v>
      </c>
      <c r="Z263" s="118">
        <f t="shared" si="95"/>
        <v>0.20599468739455884</v>
      </c>
      <c r="AA263" s="118">
        <f t="shared" si="95"/>
        <v>0.31855559035861164</v>
      </c>
      <c r="AB263" s="118">
        <f t="shared" si="95"/>
        <v>0.15415922500239071</v>
      </c>
      <c r="AC263" s="118">
        <f t="shared" si="95"/>
        <v>8.1182380886227701E-2</v>
      </c>
      <c r="AD263" s="118">
        <f t="shared" ref="AD263:AH263" si="96">AD262/$AI262</f>
        <v>4.1248869415130278E-2</v>
      </c>
      <c r="AE263" s="118">
        <f t="shared" si="96"/>
        <v>2.0499168924832747E-2</v>
      </c>
      <c r="AF263" s="118">
        <f t="shared" si="96"/>
        <v>6.9412829180537337E-3</v>
      </c>
      <c r="AG263" s="118">
        <f t="shared" si="96"/>
        <v>6.5673047041226254E-4</v>
      </c>
      <c r="AH263" s="118">
        <f t="shared" si="96"/>
        <v>9.9292674835742474E-4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7.1314776240062605E-2</v>
      </c>
      <c r="C267" s="39">
        <v>0</v>
      </c>
      <c r="D267" s="39">
        <v>1.3714380046165885E-2</v>
      </c>
      <c r="E267" s="39">
        <v>0</v>
      </c>
      <c r="F267" s="235"/>
      <c r="G267" s="39">
        <v>0</v>
      </c>
      <c r="H267" s="40">
        <v>0</v>
      </c>
      <c r="I267" s="41">
        <f>SUM(B267:H267)</f>
        <v>8.5029156286228494E-2</v>
      </c>
      <c r="J267" s="1"/>
      <c r="K267" s="88" t="s">
        <v>7</v>
      </c>
      <c r="L267" s="39">
        <v>7.1314776240062605E-2</v>
      </c>
      <c r="M267" s="39">
        <v>0</v>
      </c>
      <c r="N267" s="39">
        <v>1.3714380046165885E-2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8.5029156286228494E-2</v>
      </c>
      <c r="U267" s="91" t="s">
        <v>7</v>
      </c>
      <c r="V267" s="92">
        <v>7.1314776240062605E-2</v>
      </c>
      <c r="W267" s="92">
        <v>0</v>
      </c>
      <c r="X267" s="92">
        <v>0</v>
      </c>
      <c r="Y267" s="92">
        <v>0</v>
      </c>
      <c r="Z267" s="92">
        <v>1.3714380046165885E-2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8.5029156286228494E-2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97"/>
        <v>0</v>
      </c>
      <c r="J269" s="1"/>
      <c r="K269" s="54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0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0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36.484260198808109</v>
      </c>
      <c r="C271" s="43">
        <v>197.6626646636966</v>
      </c>
      <c r="D271" s="43">
        <v>70.995279104814458</v>
      </c>
      <c r="E271" s="43">
        <v>0</v>
      </c>
      <c r="F271" s="236"/>
      <c r="G271" s="43">
        <v>0</v>
      </c>
      <c r="H271" s="53">
        <v>0</v>
      </c>
      <c r="I271" s="41">
        <f t="shared" si="97"/>
        <v>305.14220396731918</v>
      </c>
      <c r="J271" s="1"/>
      <c r="K271" s="54" t="s">
        <v>16</v>
      </c>
      <c r="L271" s="43">
        <v>36.484260198808109</v>
      </c>
      <c r="M271" s="43">
        <v>197.6626646636966</v>
      </c>
      <c r="N271" s="43">
        <v>70.995279104814458</v>
      </c>
      <c r="O271" s="43">
        <v>0</v>
      </c>
      <c r="P271" s="43">
        <v>0</v>
      </c>
      <c r="Q271" s="43">
        <v>0</v>
      </c>
      <c r="R271" s="44">
        <v>0</v>
      </c>
      <c r="S271" s="45">
        <f t="shared" si="98"/>
        <v>305.14220396731918</v>
      </c>
      <c r="U271" s="100" t="s">
        <v>16</v>
      </c>
      <c r="V271" s="92">
        <v>36.484260198808109</v>
      </c>
      <c r="W271" s="92">
        <v>0</v>
      </c>
      <c r="X271" s="92">
        <v>0</v>
      </c>
      <c r="Y271" s="92">
        <v>197.6626646636966</v>
      </c>
      <c r="Z271" s="92">
        <v>70.995279104814458</v>
      </c>
      <c r="AA271" s="92">
        <v>0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305.14220396731918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27.830485045604163</v>
      </c>
      <c r="C272" s="46">
        <v>4.4006197115609416</v>
      </c>
      <c r="D272" s="46">
        <v>77.815836362967858</v>
      </c>
      <c r="E272" s="46">
        <v>3.9820241780222174</v>
      </c>
      <c r="F272" s="236"/>
      <c r="G272" s="46">
        <v>0</v>
      </c>
      <c r="H272" s="47">
        <v>0</v>
      </c>
      <c r="I272" s="48">
        <f t="shared" si="97"/>
        <v>114.02896529815519</v>
      </c>
      <c r="J272" s="1"/>
      <c r="K272" s="49" t="s">
        <v>15</v>
      </c>
      <c r="L272" s="50">
        <v>27.830485045604163</v>
      </c>
      <c r="M272" s="50">
        <v>4.4006197115609416</v>
      </c>
      <c r="N272" s="50">
        <v>77.815836362967858</v>
      </c>
      <c r="O272" s="50">
        <v>3.9820241780222174</v>
      </c>
      <c r="P272" s="50">
        <v>0</v>
      </c>
      <c r="Q272" s="50">
        <v>0</v>
      </c>
      <c r="R272" s="51">
        <v>0</v>
      </c>
      <c r="S272" s="52">
        <f t="shared" si="98"/>
        <v>114.02896529815519</v>
      </c>
      <c r="U272" s="96" t="s">
        <v>59</v>
      </c>
      <c r="V272" s="97">
        <v>27.830485045604163</v>
      </c>
      <c r="W272" s="97">
        <v>0</v>
      </c>
      <c r="X272" s="97">
        <v>0</v>
      </c>
      <c r="Y272" s="97">
        <v>4.4006197115609416</v>
      </c>
      <c r="Z272" s="97">
        <v>77.815836362967858</v>
      </c>
      <c r="AA272" s="97">
        <v>3.9820241780222174</v>
      </c>
      <c r="AB272" s="97">
        <v>0</v>
      </c>
      <c r="AC272" s="98">
        <v>0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9">
        <f t="shared" si="99"/>
        <v>114.02896529815519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179.55740823756346</v>
      </c>
      <c r="F273" s="236"/>
      <c r="G273" s="43">
        <v>0</v>
      </c>
      <c r="H273" s="53">
        <v>0</v>
      </c>
      <c r="I273" s="41">
        <f t="shared" si="97"/>
        <v>179.55740823756346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179.55740823756346</v>
      </c>
      <c r="P273" s="43">
        <v>2458.7927993454468</v>
      </c>
      <c r="Q273" s="43">
        <v>0</v>
      </c>
      <c r="R273" s="44">
        <v>0</v>
      </c>
      <c r="S273" s="45">
        <f t="shared" si="98"/>
        <v>2638.3502075830102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179.55740823756346</v>
      </c>
      <c r="AB273" s="92">
        <v>2458.7927993454468</v>
      </c>
      <c r="AC273" s="93">
        <v>0</v>
      </c>
      <c r="AD273" s="92">
        <v>0</v>
      </c>
      <c r="AE273" s="92">
        <v>0</v>
      </c>
      <c r="AF273" s="92">
        <v>0</v>
      </c>
      <c r="AG273" s="92">
        <v>0</v>
      </c>
      <c r="AH273" s="92">
        <v>0</v>
      </c>
      <c r="AI273" s="95">
        <f t="shared" si="99"/>
        <v>2638.3502075830102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9.0094996124975776E-2</v>
      </c>
      <c r="F274" s="236"/>
      <c r="G274" s="46">
        <v>0</v>
      </c>
      <c r="H274" s="47">
        <v>0</v>
      </c>
      <c r="I274" s="48">
        <f t="shared" si="97"/>
        <v>9.0094996124975776E-2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9.0094996124975776E-2</v>
      </c>
      <c r="P274" s="50">
        <v>3.8567730703399454</v>
      </c>
      <c r="Q274" s="50">
        <v>0</v>
      </c>
      <c r="R274" s="51">
        <v>0</v>
      </c>
      <c r="S274" s="52">
        <f t="shared" si="98"/>
        <v>3.9468680664649214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9.0094996124975776E-2</v>
      </c>
      <c r="AB274" s="97">
        <v>3.8567730703399454</v>
      </c>
      <c r="AC274" s="98">
        <v>0</v>
      </c>
      <c r="AD274" s="97">
        <v>0</v>
      </c>
      <c r="AE274" s="97">
        <v>0</v>
      </c>
      <c r="AF274" s="97">
        <v>0</v>
      </c>
      <c r="AG274" s="97">
        <v>0</v>
      </c>
      <c r="AH274" s="97">
        <v>0</v>
      </c>
      <c r="AI274" s="99">
        <f t="shared" si="99"/>
        <v>3.9468680664649214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3.6837137011214187</v>
      </c>
      <c r="C276" s="46">
        <v>0</v>
      </c>
      <c r="D276" s="46">
        <v>49.77991488001917</v>
      </c>
      <c r="E276" s="46">
        <v>0</v>
      </c>
      <c r="F276" s="236"/>
      <c r="G276" s="46">
        <v>0</v>
      </c>
      <c r="H276" s="47">
        <v>0</v>
      </c>
      <c r="I276" s="48">
        <f t="shared" si="97"/>
        <v>53.46362858114059</v>
      </c>
      <c r="J276" s="1"/>
      <c r="K276" s="49" t="s">
        <v>17</v>
      </c>
      <c r="L276" s="50">
        <v>3.6837137011214187</v>
      </c>
      <c r="M276" s="50">
        <v>0</v>
      </c>
      <c r="N276" s="50">
        <v>49.77991488001917</v>
      </c>
      <c r="O276" s="50">
        <v>0</v>
      </c>
      <c r="P276" s="50">
        <v>23.431028256832157</v>
      </c>
      <c r="Q276" s="50">
        <v>0</v>
      </c>
      <c r="R276" s="51">
        <v>0</v>
      </c>
      <c r="S276" s="52">
        <f t="shared" si="98"/>
        <v>76.894656837972747</v>
      </c>
      <c r="U276" s="96" t="s">
        <v>17</v>
      </c>
      <c r="V276" s="97">
        <v>3.6837137011214187</v>
      </c>
      <c r="W276" s="97">
        <v>0</v>
      </c>
      <c r="X276" s="97">
        <v>0</v>
      </c>
      <c r="Y276" s="97">
        <v>0</v>
      </c>
      <c r="Z276" s="97">
        <v>49.77991488001917</v>
      </c>
      <c r="AA276" s="97">
        <v>0</v>
      </c>
      <c r="AB276" s="97">
        <v>23.431028256832157</v>
      </c>
      <c r="AC276" s="98">
        <v>0</v>
      </c>
      <c r="AD276" s="97">
        <v>0</v>
      </c>
      <c r="AE276" s="97">
        <v>0</v>
      </c>
      <c r="AF276" s="97">
        <v>0</v>
      </c>
      <c r="AG276" s="97">
        <v>0</v>
      </c>
      <c r="AH276" s="97">
        <v>0</v>
      </c>
      <c r="AI276" s="99">
        <f t="shared" si="99"/>
        <v>76.894656837972747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51.593081395208245</v>
      </c>
      <c r="C277" s="43">
        <v>599.19314813657343</v>
      </c>
      <c r="D277" s="43">
        <v>2249.2404420012103</v>
      </c>
      <c r="E277" s="43">
        <v>0</v>
      </c>
      <c r="F277" s="236"/>
      <c r="G277" s="43">
        <v>0</v>
      </c>
      <c r="H277" s="53">
        <v>0</v>
      </c>
      <c r="I277" s="41">
        <f t="shared" si="97"/>
        <v>2900.0266715329922</v>
      </c>
      <c r="J277" s="1"/>
      <c r="K277" s="54" t="s">
        <v>19</v>
      </c>
      <c r="L277" s="43">
        <v>51.593081395208245</v>
      </c>
      <c r="M277" s="43">
        <v>599.19314813657343</v>
      </c>
      <c r="N277" s="43">
        <v>2249.2404420012103</v>
      </c>
      <c r="O277" s="43">
        <v>0</v>
      </c>
      <c r="P277" s="43">
        <v>0</v>
      </c>
      <c r="Q277" s="43">
        <v>0</v>
      </c>
      <c r="R277" s="44">
        <v>0</v>
      </c>
      <c r="S277" s="45">
        <f t="shared" si="98"/>
        <v>2900.0266715329922</v>
      </c>
      <c r="U277" s="100" t="s">
        <v>89</v>
      </c>
      <c r="V277" s="92">
        <v>50.926570663131969</v>
      </c>
      <c r="W277" s="92">
        <v>0</v>
      </c>
      <c r="X277" s="92">
        <v>0</v>
      </c>
      <c r="Y277" s="92">
        <v>599.19314813657343</v>
      </c>
      <c r="Z277" s="92">
        <v>1781.416559156871</v>
      </c>
      <c r="AA277" s="92">
        <v>0</v>
      </c>
      <c r="AB277" s="92">
        <v>0</v>
      </c>
      <c r="AC277" s="93">
        <v>468.49039357641539</v>
      </c>
      <c r="AD277" s="92">
        <v>0.66651073207627753</v>
      </c>
      <c r="AE277" s="92">
        <v>0</v>
      </c>
      <c r="AF277" s="92">
        <v>0</v>
      </c>
      <c r="AG277" s="92">
        <v>467.82388284433915</v>
      </c>
      <c r="AH277" s="92">
        <v>0</v>
      </c>
      <c r="AI277" s="95">
        <f t="shared" si="99"/>
        <v>2900.0266715329922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31.199715287677471</v>
      </c>
      <c r="C278" s="46">
        <v>0</v>
      </c>
      <c r="D278" s="46">
        <v>4.6816350927741768</v>
      </c>
      <c r="E278" s="46">
        <v>2714.9708235881371</v>
      </c>
      <c r="F278" s="236"/>
      <c r="G278" s="46">
        <v>27.1110337509141</v>
      </c>
      <c r="H278" s="47">
        <v>0</v>
      </c>
      <c r="I278" s="48">
        <f t="shared" si="97"/>
        <v>2777.9632077195029</v>
      </c>
      <c r="J278" s="1"/>
      <c r="K278" s="49" t="s">
        <v>27</v>
      </c>
      <c r="L278" s="50">
        <v>31.199715287677471</v>
      </c>
      <c r="M278" s="50">
        <v>0</v>
      </c>
      <c r="N278" s="50">
        <v>4.6816350927741768</v>
      </c>
      <c r="O278" s="50">
        <v>2714.9708235881371</v>
      </c>
      <c r="P278" s="50">
        <v>2.7282349405582496</v>
      </c>
      <c r="Q278" s="50">
        <v>27.1110337509141</v>
      </c>
      <c r="R278" s="51">
        <v>0</v>
      </c>
      <c r="S278" s="52">
        <f t="shared" si="98"/>
        <v>2780.6914426600611</v>
      </c>
      <c r="U278" s="96" t="s">
        <v>27</v>
      </c>
      <c r="V278" s="97">
        <v>16.183257085757479</v>
      </c>
      <c r="W278" s="97">
        <v>8.3902969005291954</v>
      </c>
      <c r="X278" s="97">
        <v>27.1110337509141</v>
      </c>
      <c r="Y278" s="97">
        <v>0</v>
      </c>
      <c r="Z278" s="97">
        <v>0</v>
      </c>
      <c r="AA278" s="97">
        <v>2710.2891884953629</v>
      </c>
      <c r="AB278" s="97">
        <v>2.7282349405582496</v>
      </c>
      <c r="AC278" s="98">
        <v>15.989431486939152</v>
      </c>
      <c r="AD278" s="97">
        <v>6.6261613013908027</v>
      </c>
      <c r="AE278" s="97">
        <v>4.6816350927741768</v>
      </c>
      <c r="AF278" s="97">
        <v>0</v>
      </c>
      <c r="AG278" s="97">
        <v>4.6816350927741768</v>
      </c>
      <c r="AH278" s="97">
        <v>0</v>
      </c>
      <c r="AI278" s="99">
        <f t="shared" si="99"/>
        <v>2780.6914426600611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15.673454775000002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15.673454775000002</v>
      </c>
      <c r="J279" s="1"/>
      <c r="K279" s="54" t="s">
        <v>26</v>
      </c>
      <c r="L279" s="43">
        <v>15.673454775000002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15.673454775000002</v>
      </c>
      <c r="U279" s="100" t="s">
        <v>26</v>
      </c>
      <c r="V279" s="92">
        <v>15.673454775000002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15.673454775000002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0.90982830733765618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0.90982830733765618</v>
      </c>
      <c r="J280" s="1"/>
      <c r="K280" s="49" t="s">
        <v>23</v>
      </c>
      <c r="L280" s="50">
        <v>0.90982830733765618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0.90982830733765618</v>
      </c>
      <c r="U280" s="96" t="s">
        <v>62</v>
      </c>
      <c r="V280" s="97">
        <v>0.90982830733765618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0.90982830733765618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15.209645968439471</v>
      </c>
      <c r="C281" s="43">
        <v>0</v>
      </c>
      <c r="D281" s="43">
        <v>0</v>
      </c>
      <c r="E281" s="43">
        <v>0</v>
      </c>
      <c r="F281" s="236"/>
      <c r="G281" s="43">
        <v>0</v>
      </c>
      <c r="H281" s="53">
        <v>0</v>
      </c>
      <c r="I281" s="41">
        <f t="shared" si="97"/>
        <v>15.209645968439471</v>
      </c>
      <c r="J281" s="1"/>
      <c r="K281" s="54" t="s">
        <v>24</v>
      </c>
      <c r="L281" s="43">
        <v>15.209645968439471</v>
      </c>
      <c r="M281" s="43">
        <v>0</v>
      </c>
      <c r="N281" s="43">
        <v>0</v>
      </c>
      <c r="O281" s="43">
        <v>0</v>
      </c>
      <c r="P281" s="43">
        <v>100.47783176177954</v>
      </c>
      <c r="Q281" s="43">
        <v>0</v>
      </c>
      <c r="R281" s="44">
        <v>0</v>
      </c>
      <c r="S281" s="45">
        <f t="shared" si="98"/>
        <v>115.68747773021902</v>
      </c>
      <c r="U281" s="100" t="s">
        <v>24</v>
      </c>
      <c r="V281" s="92">
        <v>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100.47783176177954</v>
      </c>
      <c r="AC281" s="93">
        <v>15.209645968439471</v>
      </c>
      <c r="AD281" s="92">
        <v>15.209645968439471</v>
      </c>
      <c r="AE281" s="92">
        <v>0</v>
      </c>
      <c r="AF281" s="92">
        <v>0</v>
      </c>
      <c r="AG281" s="92">
        <v>0</v>
      </c>
      <c r="AH281" s="92">
        <v>0</v>
      </c>
      <c r="AI281" s="95">
        <f t="shared" si="99"/>
        <v>115.68747773021902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182.6554994554366</v>
      </c>
      <c r="C288" s="75">
        <f t="shared" ref="C288:H288" si="101">SUM(C267:C283)</f>
        <v>801.25643251183101</v>
      </c>
      <c r="D288" s="75">
        <f t="shared" si="101"/>
        <v>2452.5268218218321</v>
      </c>
      <c r="E288" s="75">
        <f t="shared" si="101"/>
        <v>2898.6003509998477</v>
      </c>
      <c r="F288" s="75">
        <f t="shared" si="101"/>
        <v>0</v>
      </c>
      <c r="G288" s="75">
        <f t="shared" si="101"/>
        <v>27.1110337509141</v>
      </c>
      <c r="H288" s="76">
        <f t="shared" si="101"/>
        <v>0</v>
      </c>
      <c r="I288" s="41">
        <f t="shared" si="97"/>
        <v>6362.1501385398624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182.6554994554366</v>
      </c>
      <c r="M288" s="75">
        <f t="shared" ref="M288:R288" si="102">SUM(M267:M283)</f>
        <v>801.25643251183101</v>
      </c>
      <c r="N288" s="75">
        <f t="shared" si="102"/>
        <v>2452.5268218218321</v>
      </c>
      <c r="O288" s="75">
        <f t="shared" si="102"/>
        <v>2898.6003509998477</v>
      </c>
      <c r="P288" s="75">
        <f t="shared" si="102"/>
        <v>2589.2866673749568</v>
      </c>
      <c r="Q288" s="75">
        <f t="shared" si="102"/>
        <v>27.1110337509141</v>
      </c>
      <c r="R288" s="76">
        <f t="shared" si="102"/>
        <v>0</v>
      </c>
      <c r="S288" s="78">
        <f t="shared" si="98"/>
        <v>8951.4368059148201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151.76288455300087</v>
      </c>
      <c r="W288" s="111">
        <f t="shared" ref="W288:AH288" si="103">SUM(W267:W283)</f>
        <v>8.3902969005291954</v>
      </c>
      <c r="X288" s="111">
        <f t="shared" si="103"/>
        <v>27.1110337509141</v>
      </c>
      <c r="Y288" s="111">
        <f t="shared" si="103"/>
        <v>801.25643251183101</v>
      </c>
      <c r="Z288" s="111">
        <f t="shared" si="103"/>
        <v>1980.0213038847187</v>
      </c>
      <c r="AA288" s="111">
        <f t="shared" si="103"/>
        <v>2893.9187159070734</v>
      </c>
      <c r="AB288" s="111">
        <f t="shared" si="103"/>
        <v>2589.2866673749568</v>
      </c>
      <c r="AC288" s="111">
        <f t="shared" si="103"/>
        <v>499.68947103179403</v>
      </c>
      <c r="AD288" s="112">
        <f t="shared" si="103"/>
        <v>22.502318001906552</v>
      </c>
      <c r="AE288" s="112">
        <f t="shared" si="103"/>
        <v>4.6816350927741768</v>
      </c>
      <c r="AF288" s="112">
        <f t="shared" si="103"/>
        <v>0</v>
      </c>
      <c r="AG288" s="112">
        <f t="shared" si="103"/>
        <v>472.50551793711332</v>
      </c>
      <c r="AH288" s="112">
        <f t="shared" si="103"/>
        <v>0</v>
      </c>
      <c r="AI288" s="113">
        <f t="shared" si="99"/>
        <v>8951.4368059148183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2.8709712200749277E-2</v>
      </c>
      <c r="C289" s="114">
        <f t="shared" ref="C289:I289" si="104">C288/$I288</f>
        <v>0.12594113861885731</v>
      </c>
      <c r="D289" s="114">
        <f t="shared" si="104"/>
        <v>0.38548710238150657</v>
      </c>
      <c r="E289" s="114">
        <f t="shared" si="104"/>
        <v>0.45560074626989039</v>
      </c>
      <c r="F289" s="114">
        <f t="shared" si="104"/>
        <v>0</v>
      </c>
      <c r="G289" s="114">
        <f t="shared" si="104"/>
        <v>4.2613005289963476E-3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2.0405159910724471E-2</v>
      </c>
      <c r="M289" s="82">
        <f t="shared" ref="M289:S289" si="105">M288/$S288</f>
        <v>8.9511488477736517E-2</v>
      </c>
      <c r="N289" s="82">
        <f t="shared" si="105"/>
        <v>0.27398135908207288</v>
      </c>
      <c r="O289" s="82">
        <f t="shared" si="105"/>
        <v>0.32381397688967051</v>
      </c>
      <c r="P289" s="82">
        <f t="shared" si="105"/>
        <v>0.28925933607262244</v>
      </c>
      <c r="Q289" s="82">
        <f t="shared" si="105"/>
        <v>3.0286795671729486E-3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2.385402438613796E-2</v>
      </c>
      <c r="W289" s="118">
        <f t="shared" ref="W289:AC289" si="106">W288/$I288</f>
        <v>1.3187832285980602E-3</v>
      </c>
      <c r="X289" s="118">
        <f t="shared" si="106"/>
        <v>4.2613005289963476E-3</v>
      </c>
      <c r="Y289" s="118">
        <f t="shared" si="106"/>
        <v>0.12594113861885731</v>
      </c>
      <c r="Z289" s="118">
        <f t="shared" si="106"/>
        <v>0.31121888996149044</v>
      </c>
      <c r="AA289" s="118">
        <f t="shared" si="106"/>
        <v>0.45486488889607357</v>
      </c>
      <c r="AB289" s="118">
        <f t="shared" si="106"/>
        <v>0.40698295560330927</v>
      </c>
      <c r="AC289" s="118">
        <f t="shared" si="106"/>
        <v>7.8540974379846154E-2</v>
      </c>
      <c r="AD289" s="118">
        <f t="shared" ref="AD289:AH289" si="107">AD288/$AI288</f>
        <v>2.5138219137108529E-3</v>
      </c>
      <c r="AE289" s="118">
        <f t="shared" si="107"/>
        <v>5.2300375842241381E-4</v>
      </c>
      <c r="AF289" s="118">
        <f t="shared" si="107"/>
        <v>0</v>
      </c>
      <c r="AG289" s="118">
        <f t="shared" si="107"/>
        <v>5.2785438604101752E-2</v>
      </c>
      <c r="AH289" s="118">
        <f t="shared" si="107"/>
        <v>0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26.265639999999994</v>
      </c>
      <c r="E293" s="39">
        <v>0</v>
      </c>
      <c r="F293" s="235"/>
      <c r="G293" s="39">
        <v>0</v>
      </c>
      <c r="H293" s="40">
        <v>0</v>
      </c>
      <c r="I293" s="41">
        <f>SUM(B293:H293)</f>
        <v>26.265639999999994</v>
      </c>
      <c r="J293" s="1"/>
      <c r="K293" s="88" t="s">
        <v>7</v>
      </c>
      <c r="L293" s="39">
        <v>0</v>
      </c>
      <c r="M293" s="39">
        <v>0</v>
      </c>
      <c r="N293" s="39">
        <v>26.265639999999994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26.265639999999994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26.265639999999994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26.265639999999994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2.4286230083670191E-2</v>
      </c>
      <c r="C295" s="43">
        <v>0</v>
      </c>
      <c r="D295" s="43">
        <v>113.3357403904609</v>
      </c>
      <c r="E295" s="43">
        <v>0</v>
      </c>
      <c r="F295" s="236"/>
      <c r="G295" s="43">
        <v>0</v>
      </c>
      <c r="H295" s="53">
        <v>0</v>
      </c>
      <c r="I295" s="41">
        <f t="shared" si="108"/>
        <v>113.36002662054457</v>
      </c>
      <c r="J295" s="1"/>
      <c r="K295" s="54" t="s">
        <v>10</v>
      </c>
      <c r="L295" s="43">
        <v>2.4286230083670191E-2</v>
      </c>
      <c r="M295" s="43">
        <v>0</v>
      </c>
      <c r="N295" s="43">
        <v>113.3357403904609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113.36002662054457</v>
      </c>
      <c r="U295" s="100" t="s">
        <v>10</v>
      </c>
      <c r="V295" s="92">
        <v>2.4286230083670191E-2</v>
      </c>
      <c r="W295" s="92">
        <v>0</v>
      </c>
      <c r="X295" s="92">
        <v>0</v>
      </c>
      <c r="Y295" s="92">
        <v>0</v>
      </c>
      <c r="Z295" s="92">
        <v>113.3357403904609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113.36002662054457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410.64052715690195</v>
      </c>
      <c r="C297" s="43">
        <v>990.23730369084683</v>
      </c>
      <c r="D297" s="43">
        <v>130.63371968505581</v>
      </c>
      <c r="E297" s="43">
        <v>0</v>
      </c>
      <c r="F297" s="236"/>
      <c r="G297" s="43">
        <v>0</v>
      </c>
      <c r="H297" s="53">
        <v>0</v>
      </c>
      <c r="I297" s="41">
        <f t="shared" si="108"/>
        <v>1531.5115505328047</v>
      </c>
      <c r="J297" s="1"/>
      <c r="K297" s="54" t="s">
        <v>16</v>
      </c>
      <c r="L297" s="43">
        <v>410.64052715690195</v>
      </c>
      <c r="M297" s="43">
        <v>990.23730369084683</v>
      </c>
      <c r="N297" s="43">
        <v>130.63371968505581</v>
      </c>
      <c r="O297" s="43">
        <v>0</v>
      </c>
      <c r="P297" s="43">
        <v>0</v>
      </c>
      <c r="Q297" s="43">
        <v>0</v>
      </c>
      <c r="R297" s="44">
        <v>0</v>
      </c>
      <c r="S297" s="45">
        <f t="shared" si="109"/>
        <v>1531.5115505328047</v>
      </c>
      <c r="U297" s="100" t="s">
        <v>16</v>
      </c>
      <c r="V297" s="92">
        <v>408.47786958356608</v>
      </c>
      <c r="W297" s="92">
        <v>0</v>
      </c>
      <c r="X297" s="92">
        <v>0</v>
      </c>
      <c r="Y297" s="92">
        <v>990.23730369084683</v>
      </c>
      <c r="Z297" s="92">
        <v>112.98259300586828</v>
      </c>
      <c r="AA297" s="92">
        <v>0</v>
      </c>
      <c r="AB297" s="92">
        <v>0</v>
      </c>
      <c r="AC297" s="93">
        <v>19.813784252523416</v>
      </c>
      <c r="AD297" s="94">
        <v>2.1626575733358919</v>
      </c>
      <c r="AE297" s="94">
        <v>0</v>
      </c>
      <c r="AF297" s="94">
        <v>0</v>
      </c>
      <c r="AG297" s="94">
        <v>17.651126679187524</v>
      </c>
      <c r="AH297" s="94">
        <v>0</v>
      </c>
      <c r="AI297" s="95">
        <f t="shared" si="110"/>
        <v>1531.5115505328044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310.28673842388815</v>
      </c>
      <c r="C298" s="46">
        <v>560.45530956739537</v>
      </c>
      <c r="D298" s="46">
        <v>161.71038227659625</v>
      </c>
      <c r="E298" s="46">
        <v>2.43078253385052</v>
      </c>
      <c r="F298" s="236"/>
      <c r="G298" s="46">
        <v>0</v>
      </c>
      <c r="H298" s="47">
        <v>0</v>
      </c>
      <c r="I298" s="48">
        <f t="shared" si="108"/>
        <v>1034.8832128017302</v>
      </c>
      <c r="J298" s="1"/>
      <c r="K298" s="49" t="s">
        <v>15</v>
      </c>
      <c r="L298" s="50">
        <v>310.28673842388815</v>
      </c>
      <c r="M298" s="50">
        <v>560.45530956739537</v>
      </c>
      <c r="N298" s="50">
        <v>161.71038227659625</v>
      </c>
      <c r="O298" s="50">
        <v>2.43078253385052</v>
      </c>
      <c r="P298" s="50">
        <v>0</v>
      </c>
      <c r="Q298" s="50">
        <v>0</v>
      </c>
      <c r="R298" s="51">
        <v>0</v>
      </c>
      <c r="S298" s="52">
        <f t="shared" si="109"/>
        <v>1034.8832128017302</v>
      </c>
      <c r="U298" s="96" t="s">
        <v>59</v>
      </c>
      <c r="V298" s="97">
        <v>294.71757629457557</v>
      </c>
      <c r="W298" s="97">
        <v>0</v>
      </c>
      <c r="X298" s="97">
        <v>0</v>
      </c>
      <c r="Y298" s="97">
        <v>560.45530956739537</v>
      </c>
      <c r="Z298" s="97">
        <v>150.68746302572913</v>
      </c>
      <c r="AA298" s="97">
        <v>2.43078253385052</v>
      </c>
      <c r="AB298" s="97">
        <v>0</v>
      </c>
      <c r="AC298" s="98">
        <v>26.592081380179717</v>
      </c>
      <c r="AD298" s="97">
        <v>15.569162129312581</v>
      </c>
      <c r="AE298" s="97">
        <v>0</v>
      </c>
      <c r="AF298" s="97">
        <v>0</v>
      </c>
      <c r="AG298" s="97">
        <v>11.022919250867133</v>
      </c>
      <c r="AH298" s="97">
        <v>0</v>
      </c>
      <c r="AI298" s="99">
        <f t="shared" si="110"/>
        <v>1034.8832128017305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7.0720044064659167</v>
      </c>
      <c r="F299" s="236"/>
      <c r="G299" s="43">
        <v>0</v>
      </c>
      <c r="H299" s="53">
        <v>0</v>
      </c>
      <c r="I299" s="41">
        <f t="shared" si="108"/>
        <v>7.0720044064659167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7.0720044064659167</v>
      </c>
      <c r="P299" s="43">
        <v>2639.580059551799</v>
      </c>
      <c r="Q299" s="43">
        <v>0</v>
      </c>
      <c r="R299" s="44">
        <v>0</v>
      </c>
      <c r="S299" s="45">
        <f t="shared" si="109"/>
        <v>2646.652063958265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7.0720044064659167</v>
      </c>
      <c r="AB299" s="92">
        <v>2639.580059551799</v>
      </c>
      <c r="AC299" s="93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0</v>
      </c>
      <c r="AI299" s="95">
        <f t="shared" si="110"/>
        <v>2646.652063958265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/>
      <c r="G300" s="46">
        <v>0</v>
      </c>
      <c r="H300" s="47">
        <v>0</v>
      </c>
      <c r="I300" s="48">
        <f t="shared" si="108"/>
        <v>0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</v>
      </c>
      <c r="P300" s="50">
        <v>99.908166673446672</v>
      </c>
      <c r="Q300" s="50">
        <v>0</v>
      </c>
      <c r="R300" s="51">
        <v>0</v>
      </c>
      <c r="S300" s="52">
        <f t="shared" si="109"/>
        <v>99.908166673446672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99.908166673446672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99.908166673446672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0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12.893761488252878</v>
      </c>
      <c r="C302" s="46">
        <v>2.2458621440149167</v>
      </c>
      <c r="D302" s="46">
        <v>56.151004377511271</v>
      </c>
      <c r="E302" s="46">
        <v>110.63360315344416</v>
      </c>
      <c r="F302" s="236"/>
      <c r="G302" s="46">
        <v>0</v>
      </c>
      <c r="H302" s="47">
        <v>0</v>
      </c>
      <c r="I302" s="48">
        <f t="shared" si="108"/>
        <v>181.92423116322323</v>
      </c>
      <c r="J302" s="1"/>
      <c r="K302" s="49" t="s">
        <v>17</v>
      </c>
      <c r="L302" s="50">
        <v>12.893761488252878</v>
      </c>
      <c r="M302" s="50">
        <v>2.2458621440149167</v>
      </c>
      <c r="N302" s="50">
        <v>56.151004377511271</v>
      </c>
      <c r="O302" s="50">
        <v>110.63360315344416</v>
      </c>
      <c r="P302" s="50">
        <v>1.9319488155051372</v>
      </c>
      <c r="Q302" s="50">
        <v>0</v>
      </c>
      <c r="R302" s="51">
        <v>0</v>
      </c>
      <c r="S302" s="52">
        <f t="shared" si="109"/>
        <v>183.85617997872836</v>
      </c>
      <c r="U302" s="96" t="s">
        <v>17</v>
      </c>
      <c r="V302" s="97">
        <v>10.167100964740424</v>
      </c>
      <c r="W302" s="97">
        <v>0</v>
      </c>
      <c r="X302" s="97">
        <v>0</v>
      </c>
      <c r="Y302" s="97">
        <v>2.2458621440149167</v>
      </c>
      <c r="Z302" s="97">
        <v>49.347673608879937</v>
      </c>
      <c r="AA302" s="97">
        <v>110.63360315344416</v>
      </c>
      <c r="AB302" s="97">
        <v>1.9319488155051372</v>
      </c>
      <c r="AC302" s="98">
        <v>9.5299912921437926</v>
      </c>
      <c r="AD302" s="97">
        <v>2.7266605235124537</v>
      </c>
      <c r="AE302" s="97">
        <v>0</v>
      </c>
      <c r="AF302" s="97">
        <v>0</v>
      </c>
      <c r="AG302" s="97">
        <v>6.8033307686313371</v>
      </c>
      <c r="AH302" s="97">
        <v>0</v>
      </c>
      <c r="AI302" s="99">
        <f t="shared" si="110"/>
        <v>183.85617997872836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766.27441660681859</v>
      </c>
      <c r="C303" s="43">
        <v>8371.8214357926354</v>
      </c>
      <c r="D303" s="43">
        <v>1738.7950778957984</v>
      </c>
      <c r="E303" s="43">
        <v>0</v>
      </c>
      <c r="F303" s="236"/>
      <c r="G303" s="43">
        <v>0</v>
      </c>
      <c r="H303" s="53">
        <v>0</v>
      </c>
      <c r="I303" s="41">
        <f t="shared" si="108"/>
        <v>10876.890930295252</v>
      </c>
      <c r="J303" s="1"/>
      <c r="K303" s="54" t="s">
        <v>19</v>
      </c>
      <c r="L303" s="43">
        <v>766.27441660681859</v>
      </c>
      <c r="M303" s="43">
        <v>8371.8214357926354</v>
      </c>
      <c r="N303" s="43">
        <v>1738.7950778957984</v>
      </c>
      <c r="O303" s="43">
        <v>0</v>
      </c>
      <c r="P303" s="43">
        <v>3.6088041301805989</v>
      </c>
      <c r="Q303" s="43">
        <v>0</v>
      </c>
      <c r="R303" s="44">
        <v>0</v>
      </c>
      <c r="S303" s="45">
        <f t="shared" si="109"/>
        <v>10880.499734425433</v>
      </c>
      <c r="U303" s="100" t="s">
        <v>89</v>
      </c>
      <c r="V303" s="92">
        <v>687.98661219703479</v>
      </c>
      <c r="W303" s="92">
        <v>0</v>
      </c>
      <c r="X303" s="92">
        <v>0</v>
      </c>
      <c r="Y303" s="92">
        <v>8371.8214357926354</v>
      </c>
      <c r="Z303" s="92">
        <v>1547.6346249356932</v>
      </c>
      <c r="AA303" s="92">
        <v>0</v>
      </c>
      <c r="AB303" s="92">
        <v>3.6088041301805989</v>
      </c>
      <c r="AC303" s="93">
        <v>269.44825736988918</v>
      </c>
      <c r="AD303" s="92">
        <v>78.287804409783874</v>
      </c>
      <c r="AE303" s="92">
        <v>0</v>
      </c>
      <c r="AF303" s="92">
        <v>0</v>
      </c>
      <c r="AG303" s="92">
        <v>191.16045296010523</v>
      </c>
      <c r="AH303" s="92">
        <v>0</v>
      </c>
      <c r="AI303" s="95">
        <f t="shared" si="110"/>
        <v>10880.499734425435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852.07832889599581</v>
      </c>
      <c r="C304" s="46">
        <v>30.914574284354934</v>
      </c>
      <c r="D304" s="46">
        <v>107.14939603010055</v>
      </c>
      <c r="E304" s="46">
        <v>5284.4703752969062</v>
      </c>
      <c r="F304" s="236"/>
      <c r="G304" s="46">
        <v>355.60031036054971</v>
      </c>
      <c r="H304" s="47">
        <v>0</v>
      </c>
      <c r="I304" s="48">
        <f t="shared" si="108"/>
        <v>6630.2129848679078</v>
      </c>
      <c r="J304" s="1"/>
      <c r="K304" s="49" t="s">
        <v>27</v>
      </c>
      <c r="L304" s="50">
        <v>852.07832889599581</v>
      </c>
      <c r="M304" s="50">
        <v>30.914574284354934</v>
      </c>
      <c r="N304" s="50">
        <v>107.14939603010055</v>
      </c>
      <c r="O304" s="50">
        <v>5284.4703752969062</v>
      </c>
      <c r="P304" s="50">
        <v>81.739579130656352</v>
      </c>
      <c r="Q304" s="50">
        <v>355.60031036054971</v>
      </c>
      <c r="R304" s="51">
        <v>0</v>
      </c>
      <c r="S304" s="52">
        <f t="shared" si="109"/>
        <v>6711.9525639985641</v>
      </c>
      <c r="U304" s="96" t="s">
        <v>27</v>
      </c>
      <c r="V304" s="97">
        <v>17.089766189503745</v>
      </c>
      <c r="W304" s="97">
        <v>483.91681029493196</v>
      </c>
      <c r="X304" s="97">
        <v>355.60031036054971</v>
      </c>
      <c r="Y304" s="97">
        <v>30.914574284354934</v>
      </c>
      <c r="Z304" s="97">
        <v>45.984996548668676</v>
      </c>
      <c r="AA304" s="97">
        <v>4667.4717772012737</v>
      </c>
      <c r="AB304" s="97">
        <v>81.739579130656352</v>
      </c>
      <c r="AC304" s="98">
        <v>1029.2347499886253</v>
      </c>
      <c r="AD304" s="97">
        <v>351.07175241156011</v>
      </c>
      <c r="AE304" s="97">
        <v>616.99859809563316</v>
      </c>
      <c r="AF304" s="97">
        <v>0</v>
      </c>
      <c r="AG304" s="97">
        <v>61.164399481431857</v>
      </c>
      <c r="AH304" s="97">
        <v>0</v>
      </c>
      <c r="AI304" s="99">
        <f t="shared" si="110"/>
        <v>6711.9525639985641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95.739138424422634</v>
      </c>
      <c r="C305" s="43">
        <v>0</v>
      </c>
      <c r="D305" s="43">
        <v>610.32564020957727</v>
      </c>
      <c r="E305" s="43">
        <v>0</v>
      </c>
      <c r="F305" s="236"/>
      <c r="G305" s="43">
        <v>0</v>
      </c>
      <c r="H305" s="53">
        <v>0</v>
      </c>
      <c r="I305" s="41">
        <f t="shared" si="108"/>
        <v>706.06477863399994</v>
      </c>
      <c r="J305" s="1"/>
      <c r="K305" s="54" t="s">
        <v>26</v>
      </c>
      <c r="L305" s="43">
        <v>95.739138424422634</v>
      </c>
      <c r="M305" s="43">
        <v>0</v>
      </c>
      <c r="N305" s="43">
        <v>610.32564020957727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706.06477863399994</v>
      </c>
      <c r="U305" s="100" t="s">
        <v>26</v>
      </c>
      <c r="V305" s="92">
        <v>75.497753495131604</v>
      </c>
      <c r="W305" s="92">
        <v>0</v>
      </c>
      <c r="X305" s="92">
        <v>0</v>
      </c>
      <c r="Y305" s="92">
        <v>0</v>
      </c>
      <c r="Z305" s="92">
        <v>25.971303838705417</v>
      </c>
      <c r="AA305" s="92">
        <v>0</v>
      </c>
      <c r="AB305" s="92">
        <v>0</v>
      </c>
      <c r="AC305" s="93">
        <v>604.59572130016284</v>
      </c>
      <c r="AD305" s="92">
        <v>20.241384929291034</v>
      </c>
      <c r="AE305" s="92">
        <v>0</v>
      </c>
      <c r="AF305" s="92">
        <v>0</v>
      </c>
      <c r="AG305" s="92">
        <v>584.35433637087181</v>
      </c>
      <c r="AH305" s="92">
        <v>0</v>
      </c>
      <c r="AI305" s="95">
        <f t="shared" si="110"/>
        <v>706.06477863399982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18.037978859546321</v>
      </c>
      <c r="C306" s="46">
        <v>0</v>
      </c>
      <c r="D306" s="46">
        <v>14.508809082678564</v>
      </c>
      <c r="E306" s="46">
        <v>0</v>
      </c>
      <c r="F306" s="236"/>
      <c r="G306" s="46">
        <v>0</v>
      </c>
      <c r="H306" s="47">
        <v>0</v>
      </c>
      <c r="I306" s="48">
        <f t="shared" si="108"/>
        <v>32.546787942224881</v>
      </c>
      <c r="J306" s="1"/>
      <c r="K306" s="49" t="s">
        <v>23</v>
      </c>
      <c r="L306" s="50">
        <v>18.037978859546321</v>
      </c>
      <c r="M306" s="50">
        <v>0</v>
      </c>
      <c r="N306" s="50">
        <v>14.508809082678564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32.546787942224881</v>
      </c>
      <c r="U306" s="96" t="s">
        <v>62</v>
      </c>
      <c r="V306" s="97">
        <v>6.2740796033204598</v>
      </c>
      <c r="W306" s="97">
        <v>0</v>
      </c>
      <c r="X306" s="97">
        <v>0</v>
      </c>
      <c r="Y306" s="97">
        <v>0</v>
      </c>
      <c r="Z306" s="97">
        <v>14.508809082678564</v>
      </c>
      <c r="AA306" s="97">
        <v>0</v>
      </c>
      <c r="AB306" s="97">
        <v>0</v>
      </c>
      <c r="AC306" s="98">
        <v>11.76389925622586</v>
      </c>
      <c r="AD306" s="97">
        <v>11.76389925622586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32.546787942224881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686.22079731292638</v>
      </c>
      <c r="C307" s="43">
        <v>0</v>
      </c>
      <c r="D307" s="43">
        <v>0</v>
      </c>
      <c r="E307" s="43">
        <v>0</v>
      </c>
      <c r="F307" s="236"/>
      <c r="G307" s="43">
        <v>0</v>
      </c>
      <c r="H307" s="53">
        <v>0</v>
      </c>
      <c r="I307" s="41">
        <f t="shared" si="108"/>
        <v>686.22079731292638</v>
      </c>
      <c r="J307" s="1"/>
      <c r="K307" s="54" t="s">
        <v>24</v>
      </c>
      <c r="L307" s="43">
        <v>686.22079731292638</v>
      </c>
      <c r="M307" s="43">
        <v>0</v>
      </c>
      <c r="N307" s="43">
        <v>0</v>
      </c>
      <c r="O307" s="43">
        <v>0</v>
      </c>
      <c r="P307" s="43">
        <v>108.4589814737227</v>
      </c>
      <c r="Q307" s="43">
        <v>0</v>
      </c>
      <c r="R307" s="44">
        <v>0</v>
      </c>
      <c r="S307" s="45">
        <f t="shared" si="109"/>
        <v>794.67977878664908</v>
      </c>
      <c r="U307" s="100" t="s">
        <v>24</v>
      </c>
      <c r="V307" s="92">
        <v>686.22079731292638</v>
      </c>
      <c r="W307" s="92">
        <v>0</v>
      </c>
      <c r="X307" s="92">
        <v>0</v>
      </c>
      <c r="Y307" s="92">
        <v>0</v>
      </c>
      <c r="Z307" s="92">
        <v>0</v>
      </c>
      <c r="AA307" s="92">
        <v>0</v>
      </c>
      <c r="AB307" s="92">
        <v>108.4589814737227</v>
      </c>
      <c r="AC307" s="93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794.67977878664908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/>
      <c r="G308" s="46">
        <v>0</v>
      </c>
      <c r="H308" s="47">
        <v>0</v>
      </c>
      <c r="I308" s="48">
        <f t="shared" si="108"/>
        <v>0</v>
      </c>
      <c r="J308" s="1"/>
      <c r="K308" s="49" t="s">
        <v>22</v>
      </c>
      <c r="L308" s="50">
        <v>0</v>
      </c>
      <c r="M308" s="50">
        <v>0</v>
      </c>
      <c r="N308" s="50">
        <v>0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0</v>
      </c>
      <c r="U308" s="96" t="s">
        <v>63</v>
      </c>
      <c r="V308" s="97">
        <v>0</v>
      </c>
      <c r="W308" s="97">
        <v>0</v>
      </c>
      <c r="X308" s="97">
        <v>0</v>
      </c>
      <c r="Y308" s="97">
        <v>0</v>
      </c>
      <c r="Z308" s="97">
        <v>0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0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6.7680000000000016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6.7680000000000016</v>
      </c>
      <c r="J309" s="1"/>
      <c r="K309" s="55" t="s">
        <v>66</v>
      </c>
      <c r="L309" s="43">
        <v>6.7680000000000016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6.7680000000000016</v>
      </c>
      <c r="U309" s="101" t="s">
        <v>64</v>
      </c>
      <c r="V309" s="92">
        <v>6.7680000000000016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0</v>
      </c>
      <c r="AD309" s="94">
        <v>0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6.7680000000000016</v>
      </c>
      <c r="AJ309" t="str">
        <f t="shared" si="111"/>
        <v/>
      </c>
      <c r="AS309"/>
      <c r="BH309"/>
    </row>
    <row r="310" spans="1:60">
      <c r="A310" s="28" t="s">
        <v>25</v>
      </c>
      <c r="B310" s="56">
        <v>6.7680000000000016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6.7680000000000016</v>
      </c>
      <c r="J310" s="1"/>
      <c r="K310" s="59" t="s">
        <v>25</v>
      </c>
      <c r="L310" s="60">
        <v>6.7680000000000016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6.7680000000000016</v>
      </c>
      <c r="U310" s="102" t="s">
        <v>68</v>
      </c>
      <c r="V310" s="103">
        <v>6.7680000000000016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0</v>
      </c>
      <c r="AD310" s="103">
        <v>0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6.7680000000000016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3158.9639733988361</v>
      </c>
      <c r="C314" s="75">
        <f t="shared" ref="C314:H314" si="112">SUM(C293:C309)</f>
        <v>9955.6744854792487</v>
      </c>
      <c r="D314" s="75">
        <f t="shared" si="112"/>
        <v>2958.8754099477787</v>
      </c>
      <c r="E314" s="75">
        <f t="shared" si="112"/>
        <v>5404.6067653906666</v>
      </c>
      <c r="F314" s="75">
        <f t="shared" si="112"/>
        <v>0</v>
      </c>
      <c r="G314" s="75">
        <f t="shared" si="112"/>
        <v>355.60031036054971</v>
      </c>
      <c r="H314" s="76">
        <f t="shared" si="112"/>
        <v>0</v>
      </c>
      <c r="I314" s="41">
        <f t="shared" si="108"/>
        <v>21833.720944577082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3158.9639733988361</v>
      </c>
      <c r="M314" s="75">
        <f t="shared" ref="M314:R314" si="113">SUM(M293:M309)</f>
        <v>9955.6744854792487</v>
      </c>
      <c r="N314" s="75">
        <f t="shared" si="113"/>
        <v>2958.8754099477787</v>
      </c>
      <c r="O314" s="75">
        <f t="shared" si="113"/>
        <v>5404.6067653906666</v>
      </c>
      <c r="P314" s="75">
        <f t="shared" si="113"/>
        <v>2935.2275397753106</v>
      </c>
      <c r="Q314" s="75">
        <f t="shared" si="113"/>
        <v>355.60031036054971</v>
      </c>
      <c r="R314" s="76">
        <f t="shared" si="113"/>
        <v>0</v>
      </c>
      <c r="S314" s="78">
        <f t="shared" si="109"/>
        <v>24768.948484352393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2193.2238418708826</v>
      </c>
      <c r="W314" s="111">
        <f t="shared" ref="W314:AH314" si="114">SUM(W293:W309)</f>
        <v>483.91681029493196</v>
      </c>
      <c r="X314" s="111">
        <f t="shared" si="114"/>
        <v>355.60031036054971</v>
      </c>
      <c r="Y314" s="111">
        <f t="shared" si="114"/>
        <v>9955.6744854792487</v>
      </c>
      <c r="Z314" s="111">
        <f t="shared" si="114"/>
        <v>2086.7188444366839</v>
      </c>
      <c r="AA314" s="111">
        <f t="shared" si="114"/>
        <v>4787.608167295034</v>
      </c>
      <c r="AB314" s="111">
        <f t="shared" si="114"/>
        <v>2935.2275397753106</v>
      </c>
      <c r="AC314" s="111">
        <f t="shared" si="114"/>
        <v>1970.9784848397501</v>
      </c>
      <c r="AD314" s="112">
        <f t="shared" si="114"/>
        <v>481.82332123302177</v>
      </c>
      <c r="AE314" s="112">
        <f t="shared" si="114"/>
        <v>616.99859809563316</v>
      </c>
      <c r="AF314" s="112">
        <f t="shared" si="114"/>
        <v>0</v>
      </c>
      <c r="AG314" s="112">
        <f t="shared" si="114"/>
        <v>872.15656551109487</v>
      </c>
      <c r="AH314" s="112">
        <f t="shared" si="114"/>
        <v>0</v>
      </c>
      <c r="AI314" s="113">
        <f t="shared" si="110"/>
        <v>24768.948484352393</v>
      </c>
      <c r="AJ314" t="str">
        <f t="shared" si="111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0.14468280424658625</v>
      </c>
      <c r="C315" s="114">
        <f t="shared" ref="C315:I315" si="115">C314/$I314</f>
        <v>0.45597699589322516</v>
      </c>
      <c r="D315" s="114">
        <f t="shared" si="115"/>
        <v>0.13551860525554096</v>
      </c>
      <c r="E315" s="114">
        <f t="shared" si="115"/>
        <v>0.24753484663057526</v>
      </c>
      <c r="F315" s="114">
        <f t="shared" si="115"/>
        <v>0</v>
      </c>
      <c r="G315" s="114">
        <f t="shared" si="115"/>
        <v>1.6286747974072254E-2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0.12753726608113738</v>
      </c>
      <c r="M315" s="82">
        <f t="shared" ref="M315:S315" si="116">M314/$S314</f>
        <v>0.40194174943553518</v>
      </c>
      <c r="N315" s="82">
        <f t="shared" si="116"/>
        <v>0.11945906431260202</v>
      </c>
      <c r="O315" s="82">
        <f t="shared" si="116"/>
        <v>0.21820089652998342</v>
      </c>
      <c r="P315" s="82">
        <f t="shared" si="116"/>
        <v>0.11850432575406339</v>
      </c>
      <c r="Q315" s="82">
        <f t="shared" si="116"/>
        <v>1.4356697886678463E-2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0.10045121706181837</v>
      </c>
      <c r="W315" s="118">
        <f t="shared" ref="W315:AC315" si="117">W314/$I314</f>
        <v>2.2163735238867936E-2</v>
      </c>
      <c r="X315" s="118">
        <f t="shared" si="117"/>
        <v>1.6286747974072254E-2</v>
      </c>
      <c r="Y315" s="118">
        <f t="shared" si="117"/>
        <v>0.45597699589322516</v>
      </c>
      <c r="Z315" s="118">
        <f t="shared" si="117"/>
        <v>9.5573212176414193E-2</v>
      </c>
      <c r="AA315" s="118">
        <f t="shared" si="117"/>
        <v>0.21927587054208225</v>
      </c>
      <c r="AB315" s="118">
        <f t="shared" si="117"/>
        <v>0.13443551592631045</v>
      </c>
      <c r="AC315" s="118">
        <f t="shared" si="117"/>
        <v>9.0272221113519763E-2</v>
      </c>
      <c r="AD315" s="118">
        <f t="shared" ref="AD315:AH315" si="118">AD314/$AI314</f>
        <v>1.9452716030210575E-2</v>
      </c>
      <c r="AE315" s="118">
        <f t="shared" si="118"/>
        <v>2.491016518062596E-2</v>
      </c>
      <c r="AF315" s="118">
        <f t="shared" si="118"/>
        <v>0</v>
      </c>
      <c r="AG315" s="118">
        <f t="shared" si="118"/>
        <v>3.5211691205303833E-2</v>
      </c>
      <c r="AH315" s="118">
        <f t="shared" si="118"/>
        <v>0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2872.8883393119036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2872.8883393119036</v>
      </c>
      <c r="J319" s="1"/>
      <c r="K319" s="88" t="s">
        <v>7</v>
      </c>
      <c r="L319" s="39">
        <v>0</v>
      </c>
      <c r="M319" s="39">
        <v>2872.8883393119036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2872.8883393119036</v>
      </c>
      <c r="U319" s="91" t="s">
        <v>7</v>
      </c>
      <c r="V319" s="92">
        <v>0</v>
      </c>
      <c r="W319" s="92">
        <v>0</v>
      </c>
      <c r="X319" s="92">
        <v>0</v>
      </c>
      <c r="Y319" s="92">
        <v>2872.8883393119036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2872.8883393119036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43.502200000000002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43.502200000000002</v>
      </c>
      <c r="J320" s="1"/>
      <c r="K320" s="49" t="s">
        <v>8</v>
      </c>
      <c r="L320" s="50">
        <v>0</v>
      </c>
      <c r="M320" s="50">
        <v>43.502200000000002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43.502200000000002</v>
      </c>
      <c r="U320" s="96" t="s">
        <v>8</v>
      </c>
      <c r="V320" s="97">
        <v>0</v>
      </c>
      <c r="W320" s="97">
        <v>0</v>
      </c>
      <c r="X320" s="97">
        <v>0</v>
      </c>
      <c r="Y320" s="97">
        <v>43.502200000000002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43.502200000000002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246.13368989154515</v>
      </c>
      <c r="C323" s="43">
        <v>666.58626691656445</v>
      </c>
      <c r="D323" s="43">
        <v>373.0182510110057</v>
      </c>
      <c r="E323" s="43">
        <v>0</v>
      </c>
      <c r="F323" s="236"/>
      <c r="G323" s="43">
        <v>0</v>
      </c>
      <c r="H323" s="53">
        <v>0</v>
      </c>
      <c r="I323" s="41">
        <f t="shared" si="119"/>
        <v>1285.7382078191154</v>
      </c>
      <c r="J323" s="1"/>
      <c r="K323" s="54" t="s">
        <v>16</v>
      </c>
      <c r="L323" s="43">
        <v>246.13368989154515</v>
      </c>
      <c r="M323" s="43">
        <v>666.58626691656445</v>
      </c>
      <c r="N323" s="43">
        <v>373.0182510110057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1285.7382078191154</v>
      </c>
      <c r="U323" s="100" t="s">
        <v>16</v>
      </c>
      <c r="V323" s="92">
        <v>246.13368989154515</v>
      </c>
      <c r="W323" s="92">
        <v>0</v>
      </c>
      <c r="X323" s="92">
        <v>0</v>
      </c>
      <c r="Y323" s="92">
        <v>666.58626691656445</v>
      </c>
      <c r="Z323" s="92">
        <v>373.0182510110057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1285.7382078191154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61.491445594889548</v>
      </c>
      <c r="C324" s="46">
        <v>2.7299707833313655E-3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61.494175565672876</v>
      </c>
      <c r="J324" s="1"/>
      <c r="K324" s="49" t="s">
        <v>15</v>
      </c>
      <c r="L324" s="50">
        <v>61.491445594889548</v>
      </c>
      <c r="M324" s="50">
        <v>2.7299707833313655E-3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61.494175565672876</v>
      </c>
      <c r="U324" s="96" t="s">
        <v>59</v>
      </c>
      <c r="V324" s="97">
        <v>61.461425525770068</v>
      </c>
      <c r="W324" s="97">
        <v>0</v>
      </c>
      <c r="X324" s="97">
        <v>0</v>
      </c>
      <c r="Y324" s="97">
        <v>2.7299707833313655E-3</v>
      </c>
      <c r="Z324" s="97">
        <v>0</v>
      </c>
      <c r="AA324" s="97">
        <v>0</v>
      </c>
      <c r="AB324" s="97">
        <v>0</v>
      </c>
      <c r="AC324" s="98">
        <v>3.0020069119487694E-2</v>
      </c>
      <c r="AD324" s="97">
        <v>3.0020069119487694E-2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61.494175565672883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21.118102592399872</v>
      </c>
      <c r="F325" s="236"/>
      <c r="G325" s="43">
        <v>0</v>
      </c>
      <c r="H325" s="53">
        <v>0</v>
      </c>
      <c r="I325" s="41">
        <f t="shared" si="119"/>
        <v>21.118102592399872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21.118102592399872</v>
      </c>
      <c r="P325" s="43">
        <v>328.8498403537738</v>
      </c>
      <c r="Q325" s="43">
        <v>0</v>
      </c>
      <c r="R325" s="44">
        <v>0</v>
      </c>
      <c r="S325" s="45">
        <f t="shared" si="120"/>
        <v>349.96794294617365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21.118102592399872</v>
      </c>
      <c r="AB325" s="92">
        <v>328.8498403537738</v>
      </c>
      <c r="AC325" s="93">
        <v>0</v>
      </c>
      <c r="AD325" s="92">
        <v>0</v>
      </c>
      <c r="AE325" s="92">
        <v>0</v>
      </c>
      <c r="AF325" s="92">
        <v>0</v>
      </c>
      <c r="AG325" s="92">
        <v>0</v>
      </c>
      <c r="AH325" s="92">
        <v>0</v>
      </c>
      <c r="AI325" s="95">
        <f t="shared" si="121"/>
        <v>349.96794294617365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90.180402662621248</v>
      </c>
      <c r="Q326" s="50">
        <v>0</v>
      </c>
      <c r="R326" s="51">
        <v>0</v>
      </c>
      <c r="S326" s="52">
        <f t="shared" si="120"/>
        <v>90.180402662621248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90.180402662621248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90.180402662621248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1.8269999999999986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1.8269999999999986</v>
      </c>
      <c r="J327" s="1"/>
      <c r="K327" s="54" t="s">
        <v>61</v>
      </c>
      <c r="L327" s="43">
        <v>1.8269999999999986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1.8269999999999986</v>
      </c>
      <c r="U327" s="100" t="s">
        <v>61</v>
      </c>
      <c r="V327" s="92">
        <v>1.8269999999999986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1.8269999999999986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19.783015974429073</v>
      </c>
      <c r="C328" s="46">
        <v>0</v>
      </c>
      <c r="D328" s="46">
        <v>0.25194125376625215</v>
      </c>
      <c r="E328" s="46">
        <v>0</v>
      </c>
      <c r="F328" s="236"/>
      <c r="G328" s="46">
        <v>0</v>
      </c>
      <c r="H328" s="47">
        <v>0</v>
      </c>
      <c r="I328" s="48">
        <f t="shared" si="119"/>
        <v>20.034957228195324</v>
      </c>
      <c r="J328" s="1"/>
      <c r="K328" s="49" t="s">
        <v>17</v>
      </c>
      <c r="L328" s="50">
        <v>19.783015974429073</v>
      </c>
      <c r="M328" s="50">
        <v>0</v>
      </c>
      <c r="N328" s="50">
        <v>0.25194125376625215</v>
      </c>
      <c r="O328" s="50">
        <v>0</v>
      </c>
      <c r="P328" s="50">
        <v>5.8858832619284556</v>
      </c>
      <c r="Q328" s="50">
        <v>0</v>
      </c>
      <c r="R328" s="51">
        <v>0</v>
      </c>
      <c r="S328" s="52">
        <f t="shared" si="120"/>
        <v>25.92084049012378</v>
      </c>
      <c r="U328" s="96" t="s">
        <v>17</v>
      </c>
      <c r="V328" s="97">
        <v>0</v>
      </c>
      <c r="W328" s="97">
        <v>19.783015974429073</v>
      </c>
      <c r="X328" s="97">
        <v>0</v>
      </c>
      <c r="Y328" s="97">
        <v>0</v>
      </c>
      <c r="Z328" s="97">
        <v>0</v>
      </c>
      <c r="AA328" s="97">
        <v>0</v>
      </c>
      <c r="AB328" s="97">
        <v>5.8858832619284556</v>
      </c>
      <c r="AC328" s="98">
        <v>0.25194125376625215</v>
      </c>
      <c r="AD328" s="97">
        <v>0</v>
      </c>
      <c r="AE328" s="97">
        <v>0</v>
      </c>
      <c r="AF328" s="97">
        <v>0</v>
      </c>
      <c r="AG328" s="97">
        <v>0.25194125376625215</v>
      </c>
      <c r="AH328" s="97">
        <v>0</v>
      </c>
      <c r="AI328" s="99">
        <f t="shared" si="121"/>
        <v>25.92084049012378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1424.8719380677148</v>
      </c>
      <c r="C329" s="43">
        <v>15426.468693350225</v>
      </c>
      <c r="D329" s="43">
        <v>3187.8505175618716</v>
      </c>
      <c r="E329" s="43">
        <v>0</v>
      </c>
      <c r="F329" s="236"/>
      <c r="G329" s="43">
        <v>0</v>
      </c>
      <c r="H329" s="53">
        <v>0</v>
      </c>
      <c r="I329" s="41">
        <f t="shared" si="119"/>
        <v>20039.191148979811</v>
      </c>
      <c r="J329" s="1"/>
      <c r="K329" s="54" t="s">
        <v>19</v>
      </c>
      <c r="L329" s="43">
        <v>1424.8719380677148</v>
      </c>
      <c r="M329" s="43">
        <v>15426.468693350225</v>
      </c>
      <c r="N329" s="43">
        <v>3187.8505175618716</v>
      </c>
      <c r="O329" s="43">
        <v>0</v>
      </c>
      <c r="P329" s="43">
        <v>5.6785481540295271</v>
      </c>
      <c r="Q329" s="43">
        <v>0</v>
      </c>
      <c r="R329" s="44">
        <v>0</v>
      </c>
      <c r="S329" s="45">
        <f t="shared" si="120"/>
        <v>20044.86969713384</v>
      </c>
      <c r="U329" s="100" t="s">
        <v>89</v>
      </c>
      <c r="V329" s="92">
        <v>1397.0613947830161</v>
      </c>
      <c r="W329" s="92">
        <v>0</v>
      </c>
      <c r="X329" s="92">
        <v>0</v>
      </c>
      <c r="Y329" s="92">
        <v>15426.468693350225</v>
      </c>
      <c r="Z329" s="92">
        <v>917.84583716147529</v>
      </c>
      <c r="AA329" s="92">
        <v>0</v>
      </c>
      <c r="AB329" s="92">
        <v>5.6785481540295271</v>
      </c>
      <c r="AC329" s="93">
        <v>2297.8152236850951</v>
      </c>
      <c r="AD329" s="92">
        <v>27.810543284698717</v>
      </c>
      <c r="AE329" s="92">
        <v>0</v>
      </c>
      <c r="AF329" s="92">
        <v>0</v>
      </c>
      <c r="AG329" s="92">
        <v>2270.0046804003964</v>
      </c>
      <c r="AH329" s="92">
        <v>0</v>
      </c>
      <c r="AI329" s="95">
        <f t="shared" si="121"/>
        <v>20044.86969713384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1094.1971017215578</v>
      </c>
      <c r="C330" s="46">
        <v>63.432799411734344</v>
      </c>
      <c r="D330" s="46">
        <v>132.80237336026394</v>
      </c>
      <c r="E330" s="46">
        <v>15955.499695359853</v>
      </c>
      <c r="F330" s="236"/>
      <c r="G330" s="46">
        <v>779.3399369277322</v>
      </c>
      <c r="H330" s="47">
        <v>0</v>
      </c>
      <c r="I330" s="48">
        <f t="shared" si="119"/>
        <v>18025.271906781141</v>
      </c>
      <c r="J330" s="1"/>
      <c r="K330" s="49" t="s">
        <v>27</v>
      </c>
      <c r="L330" s="50">
        <v>1094.1971017215578</v>
      </c>
      <c r="M330" s="50">
        <v>63.432799411734344</v>
      </c>
      <c r="N330" s="50">
        <v>132.80237336026394</v>
      </c>
      <c r="O330" s="50">
        <v>15955.499695359853</v>
      </c>
      <c r="P330" s="50">
        <v>132.59987916632045</v>
      </c>
      <c r="Q330" s="50">
        <v>779.3399369277322</v>
      </c>
      <c r="R330" s="51">
        <v>0</v>
      </c>
      <c r="S330" s="52">
        <f t="shared" si="120"/>
        <v>18157.87178594746</v>
      </c>
      <c r="U330" s="96" t="s">
        <v>27</v>
      </c>
      <c r="V330" s="97">
        <v>31.691978548480019</v>
      </c>
      <c r="W330" s="97">
        <v>327.81559629402273</v>
      </c>
      <c r="X330" s="97">
        <v>779.3399369277322</v>
      </c>
      <c r="Y330" s="97">
        <v>63.432799411734344</v>
      </c>
      <c r="Z330" s="97">
        <v>1.0979465729412092</v>
      </c>
      <c r="AA330" s="97">
        <v>15725.10440080505</v>
      </c>
      <c r="AB330" s="97">
        <v>132.59987916632045</v>
      </c>
      <c r="AC330" s="98">
        <v>1096.7892482211794</v>
      </c>
      <c r="AD330" s="97">
        <v>734.68952687905482</v>
      </c>
      <c r="AE330" s="97">
        <v>230.39529455480184</v>
      </c>
      <c r="AF330" s="97">
        <v>0</v>
      </c>
      <c r="AG330" s="97">
        <v>131.70442678732272</v>
      </c>
      <c r="AH330" s="97">
        <v>0</v>
      </c>
      <c r="AI330" s="99">
        <f t="shared" si="121"/>
        <v>18157.87178594746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818.33792791217741</v>
      </c>
      <c r="C331" s="43">
        <v>0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818.33792791217741</v>
      </c>
      <c r="J331" s="1"/>
      <c r="K331" s="54" t="s">
        <v>26</v>
      </c>
      <c r="L331" s="43">
        <v>818.33792791217741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818.33792791217741</v>
      </c>
      <c r="U331" s="100" t="s">
        <v>26</v>
      </c>
      <c r="V331" s="92">
        <v>759.20871798064445</v>
      </c>
      <c r="W331" s="92">
        <v>0</v>
      </c>
      <c r="X331" s="92">
        <v>0</v>
      </c>
      <c r="Y331" s="92">
        <v>0</v>
      </c>
      <c r="Z331" s="92">
        <v>0</v>
      </c>
      <c r="AA331" s="92">
        <v>0</v>
      </c>
      <c r="AB331" s="92">
        <v>0</v>
      </c>
      <c r="AC331" s="93">
        <v>59.129209931532849</v>
      </c>
      <c r="AD331" s="92">
        <v>59.129209931532849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818.33792791217729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0.64417135070758857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0.64417135070758857</v>
      </c>
      <c r="J332" s="1"/>
      <c r="K332" s="49" t="s">
        <v>23</v>
      </c>
      <c r="L332" s="50">
        <v>0</v>
      </c>
      <c r="M332" s="50">
        <v>0.64417135070758857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0.64417135070758857</v>
      </c>
      <c r="U332" s="96" t="s">
        <v>62</v>
      </c>
      <c r="V332" s="97">
        <v>0</v>
      </c>
      <c r="W332" s="97">
        <v>0</v>
      </c>
      <c r="X332" s="97">
        <v>0</v>
      </c>
      <c r="Y332" s="97">
        <v>0.64417135070758857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0.64417135070758857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0</v>
      </c>
      <c r="C333" s="43">
        <v>28031.259698940328</v>
      </c>
      <c r="D333" s="43">
        <v>0</v>
      </c>
      <c r="E333" s="43">
        <v>0</v>
      </c>
      <c r="F333" s="236"/>
      <c r="G333" s="43">
        <v>0</v>
      </c>
      <c r="H333" s="53">
        <v>0</v>
      </c>
      <c r="I333" s="41">
        <f t="shared" si="119"/>
        <v>28031.259698940328</v>
      </c>
      <c r="J333" s="1"/>
      <c r="K333" s="54" t="s">
        <v>24</v>
      </c>
      <c r="L333" s="43">
        <v>0</v>
      </c>
      <c r="M333" s="43">
        <v>28031.259698940328</v>
      </c>
      <c r="N333" s="43">
        <v>0</v>
      </c>
      <c r="O333" s="43">
        <v>0</v>
      </c>
      <c r="P333" s="43">
        <v>13.473959809862706</v>
      </c>
      <c r="Q333" s="43">
        <v>0</v>
      </c>
      <c r="R333" s="44">
        <v>0</v>
      </c>
      <c r="S333" s="45">
        <f t="shared" si="120"/>
        <v>28044.733658750192</v>
      </c>
      <c r="U333" s="100" t="s">
        <v>24</v>
      </c>
      <c r="V333" s="92">
        <v>0</v>
      </c>
      <c r="W333" s="92">
        <v>0</v>
      </c>
      <c r="X333" s="92">
        <v>0</v>
      </c>
      <c r="Y333" s="92">
        <v>28031.259698940328</v>
      </c>
      <c r="Z333" s="92">
        <v>0</v>
      </c>
      <c r="AA333" s="92">
        <v>0</v>
      </c>
      <c r="AB333" s="92">
        <v>13.473959809862706</v>
      </c>
      <c r="AC333" s="93">
        <v>0</v>
      </c>
      <c r="AD333" s="92">
        <v>0</v>
      </c>
      <c r="AE333" s="92">
        <v>0</v>
      </c>
      <c r="AF333" s="92">
        <v>0</v>
      </c>
      <c r="AG333" s="92">
        <v>0</v>
      </c>
      <c r="AH333" s="92">
        <v>0</v>
      </c>
      <c r="AI333" s="95">
        <f t="shared" si="121"/>
        <v>28044.733658750192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1.2613035100984715</v>
      </c>
      <c r="C334" s="46">
        <v>67.902032623295284</v>
      </c>
      <c r="D334" s="46">
        <v>21.140786266606231</v>
      </c>
      <c r="E334" s="46">
        <v>0</v>
      </c>
      <c r="F334" s="236"/>
      <c r="G334" s="46">
        <v>0</v>
      </c>
      <c r="H334" s="47">
        <v>0</v>
      </c>
      <c r="I334" s="48">
        <f t="shared" si="119"/>
        <v>90.304122399999983</v>
      </c>
      <c r="J334" s="1"/>
      <c r="K334" s="49" t="s">
        <v>22</v>
      </c>
      <c r="L334" s="50">
        <v>1.2613035100984715</v>
      </c>
      <c r="M334" s="50">
        <v>67.902032623295284</v>
      </c>
      <c r="N334" s="50">
        <v>21.140786266606231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90.304122399999983</v>
      </c>
      <c r="U334" s="96" t="s">
        <v>63</v>
      </c>
      <c r="V334" s="97">
        <v>1.2613035100984715</v>
      </c>
      <c r="W334" s="97">
        <v>0</v>
      </c>
      <c r="X334" s="97">
        <v>0</v>
      </c>
      <c r="Y334" s="97">
        <v>67.902032623295284</v>
      </c>
      <c r="Z334" s="97">
        <v>21.140786266606231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90.304122399999983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0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0</v>
      </c>
      <c r="J335" s="1"/>
      <c r="K335" s="55" t="s">
        <v>66</v>
      </c>
      <c r="L335" s="43">
        <v>0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0</v>
      </c>
      <c r="U335" s="101" t="s">
        <v>64</v>
      </c>
      <c r="V335" s="92">
        <v>0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0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0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0</v>
      </c>
      <c r="J336" s="1"/>
      <c r="K336" s="59" t="s">
        <v>25</v>
      </c>
      <c r="L336" s="60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0</v>
      </c>
      <c r="U336" s="102" t="s">
        <v>68</v>
      </c>
      <c r="V336" s="103">
        <v>0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0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3667.9034226724125</v>
      </c>
      <c r="C340" s="75">
        <f t="shared" ref="C340:H340" si="123">SUM(C319:C335)</f>
        <v>47172.686931875542</v>
      </c>
      <c r="D340" s="75">
        <f t="shared" si="123"/>
        <v>3715.0638694535137</v>
      </c>
      <c r="E340" s="75">
        <f t="shared" si="123"/>
        <v>15976.617797952253</v>
      </c>
      <c r="F340" s="75">
        <f t="shared" si="123"/>
        <v>0</v>
      </c>
      <c r="G340" s="75">
        <f t="shared" si="123"/>
        <v>779.3399369277322</v>
      </c>
      <c r="H340" s="76">
        <f t="shared" si="123"/>
        <v>0</v>
      </c>
      <c r="I340" s="41">
        <f t="shared" si="119"/>
        <v>71311.611958881447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3667.9034226724125</v>
      </c>
      <c r="M340" s="75">
        <f t="shared" ref="M340:R340" si="124">SUM(M319:M335)</f>
        <v>47172.686931875542</v>
      </c>
      <c r="N340" s="75">
        <f t="shared" si="124"/>
        <v>3715.0638694535137</v>
      </c>
      <c r="O340" s="75">
        <f t="shared" si="124"/>
        <v>15976.617797952253</v>
      </c>
      <c r="P340" s="75">
        <f t="shared" si="124"/>
        <v>576.66851340853611</v>
      </c>
      <c r="Q340" s="75">
        <f t="shared" si="124"/>
        <v>779.3399369277322</v>
      </c>
      <c r="R340" s="76">
        <f t="shared" si="124"/>
        <v>0</v>
      </c>
      <c r="S340" s="78">
        <f t="shared" si="120"/>
        <v>71888.280472289989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2498.6455102395539</v>
      </c>
      <c r="W340" s="111">
        <f t="shared" ref="W340:AH340" si="125">SUM(W319:W335)</f>
        <v>347.5986122684518</v>
      </c>
      <c r="X340" s="111">
        <f t="shared" si="125"/>
        <v>779.3399369277322</v>
      </c>
      <c r="Y340" s="111">
        <f t="shared" si="125"/>
        <v>47172.686931875542</v>
      </c>
      <c r="Z340" s="111">
        <f t="shared" si="125"/>
        <v>1313.1028210120285</v>
      </c>
      <c r="AA340" s="111">
        <f t="shared" si="125"/>
        <v>15746.22250339745</v>
      </c>
      <c r="AB340" s="111">
        <f t="shared" si="125"/>
        <v>576.66851340853611</v>
      </c>
      <c r="AC340" s="111">
        <f t="shared" si="125"/>
        <v>3454.0156431606933</v>
      </c>
      <c r="AD340" s="112">
        <f t="shared" si="125"/>
        <v>821.65930016440586</v>
      </c>
      <c r="AE340" s="112">
        <f t="shared" si="125"/>
        <v>230.39529455480184</v>
      </c>
      <c r="AF340" s="112">
        <f t="shared" si="125"/>
        <v>0</v>
      </c>
      <c r="AG340" s="112">
        <f t="shared" si="125"/>
        <v>2401.9610484414852</v>
      </c>
      <c r="AH340" s="112">
        <f t="shared" si="125"/>
        <v>0</v>
      </c>
      <c r="AI340" s="113">
        <f t="shared" si="121"/>
        <v>71888.280472289989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5.1434869047516971E-2</v>
      </c>
      <c r="C341" s="114">
        <f t="shared" ref="C341:I341" si="126">C340/$I340</f>
        <v>0.66150077997220835</v>
      </c>
      <c r="D341" s="114">
        <f t="shared" si="126"/>
        <v>5.2096198184324233E-2</v>
      </c>
      <c r="E341" s="114">
        <f t="shared" si="126"/>
        <v>0.22403949874481077</v>
      </c>
      <c r="F341" s="114">
        <f t="shared" si="126"/>
        <v>0</v>
      </c>
      <c r="G341" s="114">
        <f t="shared" si="126"/>
        <v>1.0928654051139703E-2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5.1022272317199746E-2</v>
      </c>
      <c r="M341" s="82">
        <f t="shared" ref="M341:S341" si="127">M340/$S340</f>
        <v>0.65619439805711721</v>
      </c>
      <c r="N341" s="82">
        <f t="shared" si="127"/>
        <v>5.1678296448967362E-2</v>
      </c>
      <c r="O341" s="82">
        <f t="shared" si="127"/>
        <v>0.22224231394866356</v>
      </c>
      <c r="P341" s="82">
        <f t="shared" si="127"/>
        <v>8.0217319098461175E-3</v>
      </c>
      <c r="Q341" s="82">
        <f t="shared" si="127"/>
        <v>1.0840987318206005E-2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3.5038410177577847E-2</v>
      </c>
      <c r="W341" s="118">
        <f t="shared" ref="W341:AC341" si="128">W340/$I340</f>
        <v>4.8743620109005324E-3</v>
      </c>
      <c r="X341" s="118">
        <f t="shared" si="128"/>
        <v>1.0928654051139703E-2</v>
      </c>
      <c r="Y341" s="118">
        <f t="shared" si="128"/>
        <v>0.66150077997220835</v>
      </c>
      <c r="Z341" s="118">
        <f t="shared" si="128"/>
        <v>1.8413590507099582E-2</v>
      </c>
      <c r="AA341" s="118">
        <f t="shared" si="128"/>
        <v>0.2208086743639561</v>
      </c>
      <c r="AB341" s="118">
        <f t="shared" si="128"/>
        <v>8.0866004507238656E-3</v>
      </c>
      <c r="AC341" s="118">
        <f t="shared" si="128"/>
        <v>4.8435528917117908E-2</v>
      </c>
      <c r="AD341" s="118">
        <f t="shared" ref="AD341:AH341" si="129">AD340/$AI340</f>
        <v>1.142966968699609E-2</v>
      </c>
      <c r="AE341" s="118">
        <f t="shared" si="129"/>
        <v>3.2049075738236617E-3</v>
      </c>
      <c r="AF341" s="118">
        <f t="shared" si="129"/>
        <v>0</v>
      </c>
      <c r="AG341" s="118">
        <f t="shared" si="129"/>
        <v>3.3412414828413423E-2</v>
      </c>
      <c r="AH341" s="118">
        <f t="shared" si="129"/>
        <v>0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0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0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201.67035630810315</v>
      </c>
      <c r="C349" s="43">
        <v>0</v>
      </c>
      <c r="D349" s="43">
        <v>184.0880624106417</v>
      </c>
      <c r="E349" s="43">
        <v>0</v>
      </c>
      <c r="F349" s="236"/>
      <c r="G349" s="43">
        <v>0</v>
      </c>
      <c r="H349" s="53">
        <v>0</v>
      </c>
      <c r="I349" s="41">
        <f t="shared" si="130"/>
        <v>385.75841871874485</v>
      </c>
      <c r="J349" s="1"/>
      <c r="K349" s="54" t="s">
        <v>16</v>
      </c>
      <c r="L349" s="43">
        <v>201.67035630810315</v>
      </c>
      <c r="M349" s="43">
        <v>0</v>
      </c>
      <c r="N349" s="43">
        <v>184.0880624106417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385.75841871874485</v>
      </c>
      <c r="U349" s="100" t="s">
        <v>16</v>
      </c>
      <c r="V349" s="92">
        <v>201.67035630810315</v>
      </c>
      <c r="W349" s="92">
        <v>0</v>
      </c>
      <c r="X349" s="92">
        <v>0</v>
      </c>
      <c r="Y349" s="92">
        <v>0</v>
      </c>
      <c r="Z349" s="92">
        <v>161.77435787601846</v>
      </c>
      <c r="AA349" s="92">
        <v>0</v>
      </c>
      <c r="AB349" s="92">
        <v>0</v>
      </c>
      <c r="AC349" s="93">
        <v>22.313704534623234</v>
      </c>
      <c r="AD349" s="94">
        <v>0</v>
      </c>
      <c r="AE349" s="94">
        <v>0</v>
      </c>
      <c r="AF349" s="94">
        <v>0</v>
      </c>
      <c r="AG349" s="94">
        <v>22.313704534623234</v>
      </c>
      <c r="AH349" s="94">
        <v>0</v>
      </c>
      <c r="AI349" s="95">
        <f t="shared" si="132"/>
        <v>385.75841871874485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233.73978104144908</v>
      </c>
      <c r="C350" s="46">
        <v>0</v>
      </c>
      <c r="D350" s="46">
        <v>0.4560627735348502</v>
      </c>
      <c r="E350" s="46">
        <v>0</v>
      </c>
      <c r="F350" s="236"/>
      <c r="G350" s="46">
        <v>0</v>
      </c>
      <c r="H350" s="47">
        <v>0</v>
      </c>
      <c r="I350" s="48">
        <f t="shared" si="130"/>
        <v>234.19584381498393</v>
      </c>
      <c r="J350" s="1"/>
      <c r="K350" s="49" t="s">
        <v>15</v>
      </c>
      <c r="L350" s="50">
        <v>233.73978104144908</v>
      </c>
      <c r="M350" s="50">
        <v>0</v>
      </c>
      <c r="N350" s="50">
        <v>0.4560627735348502</v>
      </c>
      <c r="O350" s="50">
        <v>0</v>
      </c>
      <c r="P350" s="50">
        <v>0</v>
      </c>
      <c r="Q350" s="50">
        <v>0</v>
      </c>
      <c r="R350" s="51">
        <v>0</v>
      </c>
      <c r="S350" s="52">
        <f t="shared" si="131"/>
        <v>234.19584381498393</v>
      </c>
      <c r="U350" s="96" t="s">
        <v>59</v>
      </c>
      <c r="V350" s="97">
        <v>233.73978104144908</v>
      </c>
      <c r="W350" s="97">
        <v>0</v>
      </c>
      <c r="X350" s="97">
        <v>0</v>
      </c>
      <c r="Y350" s="97">
        <v>0</v>
      </c>
      <c r="Z350" s="97">
        <v>0</v>
      </c>
      <c r="AA350" s="97">
        <v>0</v>
      </c>
      <c r="AB350" s="97">
        <v>0</v>
      </c>
      <c r="AC350" s="98">
        <v>0.4560627735348502</v>
      </c>
      <c r="AD350" s="97">
        <v>0</v>
      </c>
      <c r="AE350" s="97">
        <v>0</v>
      </c>
      <c r="AF350" s="97">
        <v>0</v>
      </c>
      <c r="AG350" s="97">
        <v>0.4560627735348502</v>
      </c>
      <c r="AH350" s="97">
        <v>0</v>
      </c>
      <c r="AI350" s="99">
        <f t="shared" si="132"/>
        <v>234.19584381498393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87.099515302215536</v>
      </c>
      <c r="E351" s="43">
        <v>0</v>
      </c>
      <c r="F351" s="236"/>
      <c r="G351" s="43">
        <v>0</v>
      </c>
      <c r="H351" s="53">
        <v>0</v>
      </c>
      <c r="I351" s="41">
        <f t="shared" si="130"/>
        <v>87.099515302215536</v>
      </c>
      <c r="J351" s="1"/>
      <c r="K351" s="54" t="s">
        <v>60</v>
      </c>
      <c r="L351" s="43">
        <v>0</v>
      </c>
      <c r="M351" s="43">
        <v>0</v>
      </c>
      <c r="N351" s="43">
        <v>87.099515302215536</v>
      </c>
      <c r="O351" s="43">
        <v>0</v>
      </c>
      <c r="P351" s="43">
        <v>5053.2195832395546</v>
      </c>
      <c r="Q351" s="43">
        <v>0</v>
      </c>
      <c r="R351" s="44">
        <v>0</v>
      </c>
      <c r="S351" s="45">
        <f t="shared" si="131"/>
        <v>5140.3190985417705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0</v>
      </c>
      <c r="AB351" s="92">
        <v>5053.2195832395546</v>
      </c>
      <c r="AC351" s="93">
        <v>87.099515302215536</v>
      </c>
      <c r="AD351" s="92">
        <v>0</v>
      </c>
      <c r="AE351" s="92">
        <v>0</v>
      </c>
      <c r="AF351" s="92">
        <v>0</v>
      </c>
      <c r="AG351" s="92">
        <v>87.099515302215536</v>
      </c>
      <c r="AH351" s="92">
        <v>0</v>
      </c>
      <c r="AI351" s="95">
        <f t="shared" si="132"/>
        <v>5140.3190985417705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68.329140180768874</v>
      </c>
      <c r="Q352" s="50">
        <v>0</v>
      </c>
      <c r="R352" s="51">
        <v>0</v>
      </c>
      <c r="S352" s="52">
        <f t="shared" si="131"/>
        <v>68.329140180768874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68.329140180768874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68.329140180768874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49.480600007289553</v>
      </c>
      <c r="D354" s="46">
        <v>0</v>
      </c>
      <c r="E354" s="46">
        <v>0</v>
      </c>
      <c r="F354" s="236"/>
      <c r="G354" s="46">
        <v>0</v>
      </c>
      <c r="H354" s="47">
        <v>0</v>
      </c>
      <c r="I354" s="48">
        <f t="shared" si="130"/>
        <v>49.480600007289553</v>
      </c>
      <c r="J354" s="1"/>
      <c r="K354" s="49" t="s">
        <v>17</v>
      </c>
      <c r="L354" s="50">
        <v>0</v>
      </c>
      <c r="M354" s="50">
        <v>49.480600007289553</v>
      </c>
      <c r="N354" s="50">
        <v>0</v>
      </c>
      <c r="O354" s="50">
        <v>0</v>
      </c>
      <c r="P354" s="50">
        <v>0.10744443723612156</v>
      </c>
      <c r="Q354" s="50">
        <v>0</v>
      </c>
      <c r="R354" s="51">
        <v>0</v>
      </c>
      <c r="S354" s="52">
        <f t="shared" si="131"/>
        <v>49.588044444525671</v>
      </c>
      <c r="U354" s="96" t="s">
        <v>17</v>
      </c>
      <c r="V354" s="97">
        <v>0</v>
      </c>
      <c r="W354" s="97">
        <v>0</v>
      </c>
      <c r="X354" s="97">
        <v>0</v>
      </c>
      <c r="Y354" s="97">
        <v>49.480600007289553</v>
      </c>
      <c r="Z354" s="97">
        <v>0</v>
      </c>
      <c r="AA354" s="97">
        <v>0</v>
      </c>
      <c r="AB354" s="97">
        <v>0.10744443723612156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49.588044444525671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80.988077915918581</v>
      </c>
      <c r="C355" s="43">
        <v>2810.2082286052364</v>
      </c>
      <c r="D355" s="43">
        <v>0</v>
      </c>
      <c r="E355" s="43">
        <v>0</v>
      </c>
      <c r="F355" s="236"/>
      <c r="G355" s="43">
        <v>0</v>
      </c>
      <c r="H355" s="53">
        <v>0</v>
      </c>
      <c r="I355" s="41">
        <f t="shared" si="130"/>
        <v>2891.1963065211548</v>
      </c>
      <c r="J355" s="1"/>
      <c r="K355" s="54" t="s">
        <v>19</v>
      </c>
      <c r="L355" s="43">
        <v>80.988077915918581</v>
      </c>
      <c r="M355" s="43">
        <v>2810.2082286052364</v>
      </c>
      <c r="N355" s="43">
        <v>0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2891.1963065211548</v>
      </c>
      <c r="U355" s="100" t="s">
        <v>89</v>
      </c>
      <c r="V355" s="92">
        <v>80.988077915918581</v>
      </c>
      <c r="W355" s="92">
        <v>0</v>
      </c>
      <c r="X355" s="92">
        <v>0</v>
      </c>
      <c r="Y355" s="92">
        <v>2810.2082286052364</v>
      </c>
      <c r="Z355" s="92">
        <v>0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2891.1963065211548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54.873293715072258</v>
      </c>
      <c r="C356" s="46">
        <v>0</v>
      </c>
      <c r="D356" s="46">
        <v>414.22147655430609</v>
      </c>
      <c r="E356" s="46">
        <v>6303.9511447722143</v>
      </c>
      <c r="F356" s="236"/>
      <c r="G356" s="46">
        <v>179.61656602685656</v>
      </c>
      <c r="H356" s="47">
        <v>0</v>
      </c>
      <c r="I356" s="48">
        <f t="shared" si="130"/>
        <v>6952.6624810684489</v>
      </c>
      <c r="J356" s="1"/>
      <c r="K356" s="49" t="s">
        <v>27</v>
      </c>
      <c r="L356" s="50">
        <v>54.873293715072258</v>
      </c>
      <c r="M356" s="50">
        <v>0</v>
      </c>
      <c r="N356" s="50">
        <v>414.22147655430609</v>
      </c>
      <c r="O356" s="50">
        <v>6303.9511447722143</v>
      </c>
      <c r="P356" s="50">
        <v>7.2658216298667613</v>
      </c>
      <c r="Q356" s="50">
        <v>179.61656602685656</v>
      </c>
      <c r="R356" s="51">
        <v>0</v>
      </c>
      <c r="S356" s="52">
        <f t="shared" si="131"/>
        <v>6959.9283026983157</v>
      </c>
      <c r="U356" s="96" t="s">
        <v>27</v>
      </c>
      <c r="V356" s="97">
        <v>3.8786212770847497</v>
      </c>
      <c r="W356" s="97">
        <v>8.6860513304110221</v>
      </c>
      <c r="X356" s="97">
        <v>179.61656602685656</v>
      </c>
      <c r="Y356" s="97">
        <v>0</v>
      </c>
      <c r="Z356" s="97">
        <v>406.7945375785722</v>
      </c>
      <c r="AA356" s="97">
        <v>6301.7201529538734</v>
      </c>
      <c r="AB356" s="97">
        <v>7.2658216298667613</v>
      </c>
      <c r="AC356" s="98">
        <v>51.966551901652011</v>
      </c>
      <c r="AD356" s="97">
        <v>42.308621107576485</v>
      </c>
      <c r="AE356" s="97">
        <v>2.2309918183416007</v>
      </c>
      <c r="AF356" s="97">
        <v>0</v>
      </c>
      <c r="AG356" s="97">
        <v>7.4269389757339273</v>
      </c>
      <c r="AH356" s="97">
        <v>0</v>
      </c>
      <c r="AI356" s="99">
        <f t="shared" si="132"/>
        <v>6959.9283026983167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448.82894797963598</v>
      </c>
      <c r="C357" s="43">
        <v>0</v>
      </c>
      <c r="D357" s="43">
        <v>1689.959026185403</v>
      </c>
      <c r="E357" s="43">
        <v>0</v>
      </c>
      <c r="F357" s="236"/>
      <c r="G357" s="43">
        <v>0</v>
      </c>
      <c r="H357" s="53">
        <v>0</v>
      </c>
      <c r="I357" s="41">
        <f t="shared" si="130"/>
        <v>2138.787974165039</v>
      </c>
      <c r="J357" s="1"/>
      <c r="K357" s="54" t="s">
        <v>26</v>
      </c>
      <c r="L357" s="43">
        <v>448.82894797963598</v>
      </c>
      <c r="M357" s="43">
        <v>0</v>
      </c>
      <c r="N357" s="43">
        <v>1689.959026185403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2138.787974165039</v>
      </c>
      <c r="U357" s="100" t="s">
        <v>26</v>
      </c>
      <c r="V357" s="92">
        <v>448.82894797963598</v>
      </c>
      <c r="W357" s="92">
        <v>0</v>
      </c>
      <c r="X357" s="92">
        <v>0</v>
      </c>
      <c r="Y357" s="92">
        <v>0</v>
      </c>
      <c r="Z357" s="92">
        <v>0</v>
      </c>
      <c r="AA357" s="92">
        <v>0</v>
      </c>
      <c r="AB357" s="92">
        <v>0</v>
      </c>
      <c r="AC357" s="93">
        <v>1689.959026185403</v>
      </c>
      <c r="AD357" s="92">
        <v>0</v>
      </c>
      <c r="AE357" s="92">
        <v>0</v>
      </c>
      <c r="AF357" s="92">
        <v>0</v>
      </c>
      <c r="AG357" s="92">
        <v>1689.959026185403</v>
      </c>
      <c r="AH357" s="92">
        <v>0</v>
      </c>
      <c r="AI357" s="95">
        <f t="shared" si="132"/>
        <v>2138.787974165039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34.386996056915507</v>
      </c>
      <c r="C358" s="46">
        <v>58.316091251160834</v>
      </c>
      <c r="D358" s="46">
        <v>106.35153419664587</v>
      </c>
      <c r="E358" s="46">
        <v>0</v>
      </c>
      <c r="F358" s="236"/>
      <c r="G358" s="46">
        <v>0</v>
      </c>
      <c r="H358" s="47">
        <v>0</v>
      </c>
      <c r="I358" s="48">
        <f t="shared" si="130"/>
        <v>199.05462150472221</v>
      </c>
      <c r="J358" s="1"/>
      <c r="K358" s="49" t="s">
        <v>23</v>
      </c>
      <c r="L358" s="50">
        <v>34.386996056915507</v>
      </c>
      <c r="M358" s="50">
        <v>58.316091251160834</v>
      </c>
      <c r="N358" s="50">
        <v>106.35153419664587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199.05462150472221</v>
      </c>
      <c r="U358" s="96" t="s">
        <v>62</v>
      </c>
      <c r="V358" s="97">
        <v>34.386996056915507</v>
      </c>
      <c r="W358" s="97">
        <v>0</v>
      </c>
      <c r="X358" s="97">
        <v>0</v>
      </c>
      <c r="Y358" s="97">
        <v>58.316091251160834</v>
      </c>
      <c r="Z358" s="97">
        <v>106.35153419664587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199.05462150472221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205.52084624273493</v>
      </c>
      <c r="C359" s="43">
        <v>9617.3940785367649</v>
      </c>
      <c r="D359" s="43">
        <v>4250.9724768402211</v>
      </c>
      <c r="E359" s="43">
        <v>0</v>
      </c>
      <c r="F359" s="236"/>
      <c r="G359" s="43">
        <v>0</v>
      </c>
      <c r="H359" s="53">
        <v>0</v>
      </c>
      <c r="I359" s="41">
        <f t="shared" si="130"/>
        <v>14073.887401619721</v>
      </c>
      <c r="J359" s="1"/>
      <c r="K359" s="54" t="s">
        <v>24</v>
      </c>
      <c r="L359" s="43">
        <v>205.52084624273493</v>
      </c>
      <c r="M359" s="43">
        <v>9617.3940785367649</v>
      </c>
      <c r="N359" s="43">
        <v>4250.9724768402211</v>
      </c>
      <c r="O359" s="43">
        <v>0</v>
      </c>
      <c r="P359" s="43">
        <v>207.49492658683786</v>
      </c>
      <c r="Q359" s="43">
        <v>0</v>
      </c>
      <c r="R359" s="44">
        <v>0</v>
      </c>
      <c r="S359" s="45">
        <f t="shared" si="131"/>
        <v>14281.382328206559</v>
      </c>
      <c r="U359" s="100" t="s">
        <v>24</v>
      </c>
      <c r="V359" s="92">
        <v>205.52084624273493</v>
      </c>
      <c r="W359" s="92">
        <v>0</v>
      </c>
      <c r="X359" s="92">
        <v>0</v>
      </c>
      <c r="Y359" s="92">
        <v>9617.3940785367649</v>
      </c>
      <c r="Z359" s="92">
        <v>1296.613608422344</v>
      </c>
      <c r="AA359" s="92">
        <v>0</v>
      </c>
      <c r="AB359" s="92">
        <v>207.49492658683786</v>
      </c>
      <c r="AC359" s="93">
        <v>2954.3588684178767</v>
      </c>
      <c r="AD359" s="92">
        <v>0</v>
      </c>
      <c r="AE359" s="92">
        <v>0</v>
      </c>
      <c r="AF359" s="92">
        <v>0</v>
      </c>
      <c r="AG359" s="92">
        <v>2954.3588684178767</v>
      </c>
      <c r="AH359" s="92">
        <v>0</v>
      </c>
      <c r="AI359" s="95">
        <f t="shared" si="132"/>
        <v>14281.382328206557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8.2646632696877198</v>
      </c>
      <c r="C360" s="46">
        <v>444.92656245368977</v>
      </c>
      <c r="D360" s="46">
        <v>138.52453303352684</v>
      </c>
      <c r="E360" s="46">
        <v>0</v>
      </c>
      <c r="F360" s="236"/>
      <c r="G360" s="46">
        <v>0</v>
      </c>
      <c r="H360" s="47">
        <v>0</v>
      </c>
      <c r="I360" s="48">
        <f t="shared" si="130"/>
        <v>591.71575875690428</v>
      </c>
      <c r="J360" s="1"/>
      <c r="K360" s="49" t="s">
        <v>22</v>
      </c>
      <c r="L360" s="50">
        <v>8.2646632696877198</v>
      </c>
      <c r="M360" s="50">
        <v>444.92656245368977</v>
      </c>
      <c r="N360" s="50">
        <v>138.52453303352684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591.71575875690428</v>
      </c>
      <c r="U360" s="96" t="s">
        <v>63</v>
      </c>
      <c r="V360" s="97">
        <v>8.2646632696877198</v>
      </c>
      <c r="W360" s="97">
        <v>0</v>
      </c>
      <c r="X360" s="97">
        <v>0</v>
      </c>
      <c r="Y360" s="97">
        <v>444.92656245368977</v>
      </c>
      <c r="Z360" s="97">
        <v>138.52453303352684</v>
      </c>
      <c r="AA360" s="97">
        <v>0</v>
      </c>
      <c r="AB360" s="97">
        <v>0</v>
      </c>
      <c r="AC360" s="98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9">
        <f t="shared" si="132"/>
        <v>591.71575875690428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0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1268.2729625295169</v>
      </c>
      <c r="C366" s="75">
        <f t="shared" ref="C366:H366" si="134">SUM(C345:C361)</f>
        <v>12980.32556085414</v>
      </c>
      <c r="D366" s="75">
        <f t="shared" si="134"/>
        <v>6871.6726872964946</v>
      </c>
      <c r="E366" s="75">
        <f t="shared" si="134"/>
        <v>6303.9511447722143</v>
      </c>
      <c r="F366" s="75">
        <f t="shared" si="134"/>
        <v>0</v>
      </c>
      <c r="G366" s="75">
        <f t="shared" si="134"/>
        <v>179.61656602685656</v>
      </c>
      <c r="H366" s="76">
        <f t="shared" si="134"/>
        <v>0</v>
      </c>
      <c r="I366" s="41">
        <f t="shared" si="130"/>
        <v>27603.838921479222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1268.2729625295169</v>
      </c>
      <c r="M366" s="75">
        <f t="shared" ref="M366:R366" si="135">SUM(M345:M361)</f>
        <v>12980.32556085414</v>
      </c>
      <c r="N366" s="75">
        <f t="shared" si="135"/>
        <v>6871.6726872964946</v>
      </c>
      <c r="O366" s="75">
        <f t="shared" si="135"/>
        <v>6303.9511447722143</v>
      </c>
      <c r="P366" s="75">
        <f t="shared" si="135"/>
        <v>5336.4169160742649</v>
      </c>
      <c r="Q366" s="75">
        <f t="shared" si="135"/>
        <v>179.61656602685656</v>
      </c>
      <c r="R366" s="76">
        <f t="shared" si="135"/>
        <v>0</v>
      </c>
      <c r="S366" s="78">
        <f t="shared" si="131"/>
        <v>32940.255837553486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1217.2782900915295</v>
      </c>
      <c r="W366" s="111">
        <f t="shared" ref="W366:AH366" si="136">SUM(W345:W361)</f>
        <v>8.6860513304110221</v>
      </c>
      <c r="X366" s="111">
        <f t="shared" si="136"/>
        <v>179.61656602685656</v>
      </c>
      <c r="Y366" s="111">
        <f t="shared" si="136"/>
        <v>12980.32556085414</v>
      </c>
      <c r="Z366" s="111">
        <f t="shared" si="136"/>
        <v>2110.0585711071076</v>
      </c>
      <c r="AA366" s="111">
        <f t="shared" si="136"/>
        <v>6301.7201529538734</v>
      </c>
      <c r="AB366" s="111">
        <f t="shared" si="136"/>
        <v>5336.4169160742649</v>
      </c>
      <c r="AC366" s="111">
        <f t="shared" si="136"/>
        <v>4806.1537291153054</v>
      </c>
      <c r="AD366" s="112">
        <f t="shared" si="136"/>
        <v>42.308621107576485</v>
      </c>
      <c r="AE366" s="112">
        <f t="shared" si="136"/>
        <v>2.2309918183416007</v>
      </c>
      <c r="AF366" s="112">
        <f t="shared" si="136"/>
        <v>0</v>
      </c>
      <c r="AG366" s="112">
        <f t="shared" si="136"/>
        <v>4761.6141161893875</v>
      </c>
      <c r="AH366" s="112">
        <f t="shared" si="136"/>
        <v>0</v>
      </c>
      <c r="AI366" s="113">
        <f t="shared" si="132"/>
        <v>32940.255837553486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4.5945528306305349E-2</v>
      </c>
      <c r="C367" s="114">
        <f t="shared" ref="C367:I367" si="137">C366/$I366</f>
        <v>0.47023624495771971</v>
      </c>
      <c r="D367" s="114">
        <f t="shared" si="137"/>
        <v>0.24893902282372318</v>
      </c>
      <c r="E367" s="114">
        <f t="shared" si="137"/>
        <v>0.22837226237641012</v>
      </c>
      <c r="F367" s="114">
        <f t="shared" si="137"/>
        <v>0</v>
      </c>
      <c r="G367" s="114">
        <f t="shared" si="137"/>
        <v>6.5069415358416875E-3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3.8502219557251416E-2</v>
      </c>
      <c r="M367" s="82">
        <f t="shared" ref="M367:S367" si="138">M366/$S366</f>
        <v>0.39405661039389805</v>
      </c>
      <c r="N367" s="82">
        <f t="shared" si="138"/>
        <v>0.2086101796289771</v>
      </c>
      <c r="O367" s="82">
        <f t="shared" si="138"/>
        <v>0.19137529398255021</v>
      </c>
      <c r="P367" s="82">
        <f t="shared" si="138"/>
        <v>0.16200289828928685</v>
      </c>
      <c r="Q367" s="82">
        <f t="shared" si="138"/>
        <v>5.4527981480363905E-3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4.4098152201009093E-2</v>
      </c>
      <c r="W367" s="118">
        <f t="shared" ref="W367:AC367" si="139">W366/$I366</f>
        <v>3.1466823709263832E-4</v>
      </c>
      <c r="X367" s="118">
        <f t="shared" si="139"/>
        <v>6.5069415358416875E-3</v>
      </c>
      <c r="Y367" s="118">
        <f t="shared" si="139"/>
        <v>0.47023624495771971</v>
      </c>
      <c r="Z367" s="118">
        <f t="shared" si="139"/>
        <v>7.6440765254039339E-2</v>
      </c>
      <c r="AA367" s="118">
        <f t="shared" si="139"/>
        <v>0.22829144058112696</v>
      </c>
      <c r="AB367" s="118">
        <f t="shared" si="139"/>
        <v>0.19332154963134016</v>
      </c>
      <c r="AC367" s="118">
        <f t="shared" si="139"/>
        <v>0.17411178723317067</v>
      </c>
      <c r="AD367" s="118">
        <f t="shared" ref="AD367:AH367" si="140">AD366/$AI366</f>
        <v>1.2844047513238378E-3</v>
      </c>
      <c r="AE367" s="118">
        <f t="shared" si="140"/>
        <v>6.7728430202359331E-5</v>
      </c>
      <c r="AF367" s="118">
        <f t="shared" si="140"/>
        <v>0</v>
      </c>
      <c r="AG367" s="118">
        <f t="shared" si="140"/>
        <v>0.14455303989354318</v>
      </c>
      <c r="AH367" s="118">
        <f t="shared" si="140"/>
        <v>0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634.37483648328748</v>
      </c>
      <c r="C375" s="43">
        <v>13.052249959975198</v>
      </c>
      <c r="D375" s="43">
        <v>13.052249959975198</v>
      </c>
      <c r="E375" s="43">
        <v>0</v>
      </c>
      <c r="F375" s="236"/>
      <c r="G375" s="43">
        <v>0</v>
      </c>
      <c r="H375" s="53">
        <v>0</v>
      </c>
      <c r="I375" s="41">
        <f t="shared" si="141"/>
        <v>660.47933640323777</v>
      </c>
      <c r="J375" s="1"/>
      <c r="K375" s="54" t="s">
        <v>16</v>
      </c>
      <c r="L375" s="43">
        <v>634.37483648328748</v>
      </c>
      <c r="M375" s="43">
        <v>13.052249959975198</v>
      </c>
      <c r="N375" s="43">
        <v>13.052249959975198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660.47933640323777</v>
      </c>
      <c r="U375" s="100" t="s">
        <v>16</v>
      </c>
      <c r="V375" s="92">
        <v>634.37483648328748</v>
      </c>
      <c r="W375" s="92">
        <v>0</v>
      </c>
      <c r="X375" s="92">
        <v>0</v>
      </c>
      <c r="Y375" s="92">
        <v>13.052249959975198</v>
      </c>
      <c r="Z375" s="92">
        <v>13.052249959975198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660.47933640323777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1102.5253499494361</v>
      </c>
      <c r="C376" s="46">
        <v>5.442116000327669</v>
      </c>
      <c r="D376" s="46">
        <v>0</v>
      </c>
      <c r="E376" s="46">
        <v>11.449800152106246</v>
      </c>
      <c r="F376" s="236"/>
      <c r="G376" s="46">
        <v>0</v>
      </c>
      <c r="H376" s="47">
        <v>0</v>
      </c>
      <c r="I376" s="48">
        <f t="shared" si="141"/>
        <v>1119.4172661018699</v>
      </c>
      <c r="J376" s="1"/>
      <c r="K376" s="49" t="s">
        <v>15</v>
      </c>
      <c r="L376" s="50">
        <v>1102.5253499494361</v>
      </c>
      <c r="M376" s="50">
        <v>5.442116000327669</v>
      </c>
      <c r="N376" s="50">
        <v>0</v>
      </c>
      <c r="O376" s="50">
        <v>11.449800152106246</v>
      </c>
      <c r="P376" s="50">
        <v>0</v>
      </c>
      <c r="Q376" s="50">
        <v>0</v>
      </c>
      <c r="R376" s="51">
        <v>0</v>
      </c>
      <c r="S376" s="52">
        <f t="shared" si="142"/>
        <v>1119.4172661018699</v>
      </c>
      <c r="U376" s="96" t="s">
        <v>59</v>
      </c>
      <c r="V376" s="97">
        <v>1088.3758483485838</v>
      </c>
      <c r="W376" s="97">
        <v>14.149501600851941</v>
      </c>
      <c r="X376" s="97">
        <v>0</v>
      </c>
      <c r="Y376" s="97">
        <v>5.442116000327669</v>
      </c>
      <c r="Z376" s="97">
        <v>0</v>
      </c>
      <c r="AA376" s="97">
        <v>0</v>
      </c>
      <c r="AB376" s="97">
        <v>0</v>
      </c>
      <c r="AC376" s="98">
        <v>11.449800152106246</v>
      </c>
      <c r="AD376" s="97">
        <v>0</v>
      </c>
      <c r="AE376" s="97">
        <v>0</v>
      </c>
      <c r="AF376" s="97">
        <v>0</v>
      </c>
      <c r="AG376" s="97">
        <v>0</v>
      </c>
      <c r="AH376" s="97">
        <v>11.449800152106246</v>
      </c>
      <c r="AI376" s="99">
        <f t="shared" si="143"/>
        <v>1119.4172661018695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13572.636413306607</v>
      </c>
      <c r="F377" s="236"/>
      <c r="G377" s="43">
        <v>0</v>
      </c>
      <c r="H377" s="53">
        <v>0</v>
      </c>
      <c r="I377" s="41">
        <f t="shared" si="141"/>
        <v>13572.636413306607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13572.636413306607</v>
      </c>
      <c r="P377" s="43">
        <v>8517.975029138941</v>
      </c>
      <c r="Q377" s="43">
        <v>0</v>
      </c>
      <c r="R377" s="44">
        <v>0</v>
      </c>
      <c r="S377" s="45">
        <f t="shared" si="142"/>
        <v>22090.611442445548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13572.636413306607</v>
      </c>
      <c r="AB377" s="92">
        <v>8517.975029138941</v>
      </c>
      <c r="AC377" s="93">
        <v>0</v>
      </c>
      <c r="AD377" s="92">
        <v>0</v>
      </c>
      <c r="AE377" s="92">
        <v>0</v>
      </c>
      <c r="AF377" s="92">
        <v>0</v>
      </c>
      <c r="AG377" s="92">
        <v>0</v>
      </c>
      <c r="AH377" s="92">
        <v>0</v>
      </c>
      <c r="AI377" s="95">
        <f t="shared" si="143"/>
        <v>22090.611442445548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225.26321621307434</v>
      </c>
      <c r="F378" s="236"/>
      <c r="G378" s="46">
        <v>0</v>
      </c>
      <c r="H378" s="47">
        <v>0</v>
      </c>
      <c r="I378" s="48">
        <f t="shared" si="141"/>
        <v>225.26321621307434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225.26321621307434</v>
      </c>
      <c r="P378" s="50">
        <v>603.49874668736857</v>
      </c>
      <c r="Q378" s="50">
        <v>0</v>
      </c>
      <c r="R378" s="51">
        <v>0</v>
      </c>
      <c r="S378" s="52">
        <f t="shared" si="142"/>
        <v>828.76196290044288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225.26321621307434</v>
      </c>
      <c r="AB378" s="97">
        <v>603.49874668736857</v>
      </c>
      <c r="AC378" s="98">
        <v>0</v>
      </c>
      <c r="AD378" s="97">
        <v>0</v>
      </c>
      <c r="AE378" s="97">
        <v>0</v>
      </c>
      <c r="AF378" s="97">
        <v>0</v>
      </c>
      <c r="AG378" s="97">
        <v>0</v>
      </c>
      <c r="AH378" s="97">
        <v>0</v>
      </c>
      <c r="AI378" s="99">
        <f t="shared" si="143"/>
        <v>828.76196290044288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1.3049999999999988</v>
      </c>
      <c r="F379" s="236"/>
      <c r="G379" s="43">
        <v>0</v>
      </c>
      <c r="H379" s="53">
        <v>0</v>
      </c>
      <c r="I379" s="41">
        <f t="shared" si="141"/>
        <v>1.3049999999999988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1.3049999999999988</v>
      </c>
      <c r="P379" s="43">
        <v>0</v>
      </c>
      <c r="Q379" s="43">
        <v>0</v>
      </c>
      <c r="R379" s="44">
        <v>0</v>
      </c>
      <c r="S379" s="45">
        <f t="shared" si="142"/>
        <v>1.3049999999999988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1.3049999999999988</v>
      </c>
      <c r="AD379" s="92">
        <v>0</v>
      </c>
      <c r="AE379" s="92">
        <v>0</v>
      </c>
      <c r="AF379" s="92">
        <v>0</v>
      </c>
      <c r="AG379" s="92">
        <v>0</v>
      </c>
      <c r="AH379" s="92">
        <v>1.3049999999999988</v>
      </c>
      <c r="AI379" s="95">
        <f t="shared" si="143"/>
        <v>1.3049999999999988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209.64286467549161</v>
      </c>
      <c r="C380" s="46">
        <v>0</v>
      </c>
      <c r="D380" s="46">
        <v>0</v>
      </c>
      <c r="E380" s="46">
        <v>109.35687306883746</v>
      </c>
      <c r="F380" s="236"/>
      <c r="G380" s="46">
        <v>0</v>
      </c>
      <c r="H380" s="47">
        <v>0</v>
      </c>
      <c r="I380" s="48">
        <f t="shared" si="141"/>
        <v>318.99973774432908</v>
      </c>
      <c r="J380" s="1"/>
      <c r="K380" s="49" t="s">
        <v>17</v>
      </c>
      <c r="L380" s="50">
        <v>209.64286467549161</v>
      </c>
      <c r="M380" s="50">
        <v>0</v>
      </c>
      <c r="N380" s="50">
        <v>0</v>
      </c>
      <c r="O380" s="50">
        <v>109.35687306883746</v>
      </c>
      <c r="P380" s="50">
        <v>0.58823792285752519</v>
      </c>
      <c r="Q380" s="50">
        <v>0</v>
      </c>
      <c r="R380" s="51">
        <v>0</v>
      </c>
      <c r="S380" s="52">
        <f t="shared" si="142"/>
        <v>319.58797566718658</v>
      </c>
      <c r="U380" s="96" t="s">
        <v>17</v>
      </c>
      <c r="V380" s="97">
        <v>192.52144905955564</v>
      </c>
      <c r="W380" s="97">
        <v>0</v>
      </c>
      <c r="X380" s="97">
        <v>0</v>
      </c>
      <c r="Y380" s="97">
        <v>0</v>
      </c>
      <c r="Z380" s="97">
        <v>0</v>
      </c>
      <c r="AA380" s="97">
        <v>0</v>
      </c>
      <c r="AB380" s="97">
        <v>0.58823792285752519</v>
      </c>
      <c r="AC380" s="98">
        <v>126.47828868477339</v>
      </c>
      <c r="AD380" s="97">
        <v>17.121415615935945</v>
      </c>
      <c r="AE380" s="97">
        <v>0</v>
      </c>
      <c r="AF380" s="97">
        <v>0</v>
      </c>
      <c r="AG380" s="97">
        <v>0</v>
      </c>
      <c r="AH380" s="97">
        <v>109.35687306883746</v>
      </c>
      <c r="AI380" s="99">
        <f t="shared" si="143"/>
        <v>319.58797566718658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933.87503889056939</v>
      </c>
      <c r="C381" s="43">
        <v>0</v>
      </c>
      <c r="D381" s="43">
        <v>711.58570795146511</v>
      </c>
      <c r="E381" s="43">
        <v>0.40014445164458695</v>
      </c>
      <c r="F381" s="236"/>
      <c r="G381" s="43">
        <v>0</v>
      </c>
      <c r="H381" s="53">
        <v>0</v>
      </c>
      <c r="I381" s="41">
        <f t="shared" si="141"/>
        <v>1645.8608912936791</v>
      </c>
      <c r="J381" s="1"/>
      <c r="K381" s="54" t="s">
        <v>19</v>
      </c>
      <c r="L381" s="43">
        <v>933.87503889056939</v>
      </c>
      <c r="M381" s="43">
        <v>0</v>
      </c>
      <c r="N381" s="43">
        <v>711.58570795146511</v>
      </c>
      <c r="O381" s="43">
        <v>0.40014445164458695</v>
      </c>
      <c r="P381" s="43">
        <v>0</v>
      </c>
      <c r="Q381" s="43">
        <v>0</v>
      </c>
      <c r="R381" s="44">
        <v>0</v>
      </c>
      <c r="S381" s="45">
        <f t="shared" si="142"/>
        <v>1645.8608912936791</v>
      </c>
      <c r="U381" s="100" t="s">
        <v>89</v>
      </c>
      <c r="V381" s="92">
        <v>929.41490146851424</v>
      </c>
      <c r="W381" s="92">
        <v>0</v>
      </c>
      <c r="X381" s="92">
        <v>0</v>
      </c>
      <c r="Y381" s="92">
        <v>0</v>
      </c>
      <c r="Z381" s="92">
        <v>711.58570795146511</v>
      </c>
      <c r="AA381" s="92">
        <v>0.40014445164458695</v>
      </c>
      <c r="AB381" s="92">
        <v>0</v>
      </c>
      <c r="AC381" s="93">
        <v>4.4601374220550545</v>
      </c>
      <c r="AD381" s="92">
        <v>4.4601374220550545</v>
      </c>
      <c r="AE381" s="92">
        <v>0</v>
      </c>
      <c r="AF381" s="92">
        <v>0</v>
      </c>
      <c r="AG381" s="92">
        <v>0</v>
      </c>
      <c r="AH381" s="92">
        <v>0</v>
      </c>
      <c r="AI381" s="95">
        <f t="shared" si="143"/>
        <v>1645.8608912936791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275.28691897317503</v>
      </c>
      <c r="C382" s="46">
        <v>4.7055045153743633E-2</v>
      </c>
      <c r="D382" s="46">
        <v>83.729345323967379</v>
      </c>
      <c r="E382" s="46">
        <v>991.05842760764483</v>
      </c>
      <c r="F382" s="236"/>
      <c r="G382" s="46">
        <v>1086.5526600648298</v>
      </c>
      <c r="H382" s="47">
        <v>0</v>
      </c>
      <c r="I382" s="48">
        <f t="shared" si="141"/>
        <v>2436.6744070147706</v>
      </c>
      <c r="J382" s="1"/>
      <c r="K382" s="49" t="s">
        <v>27</v>
      </c>
      <c r="L382" s="50">
        <v>275.28691897317503</v>
      </c>
      <c r="M382" s="50">
        <v>4.7055045153743633E-2</v>
      </c>
      <c r="N382" s="50">
        <v>83.729345323967379</v>
      </c>
      <c r="O382" s="50">
        <v>991.05842760764483</v>
      </c>
      <c r="P382" s="50">
        <v>26.291760073942179</v>
      </c>
      <c r="Q382" s="50">
        <v>1086.5526600648298</v>
      </c>
      <c r="R382" s="51">
        <v>0</v>
      </c>
      <c r="S382" s="52">
        <f t="shared" si="142"/>
        <v>2462.9661670887131</v>
      </c>
      <c r="U382" s="96" t="s">
        <v>27</v>
      </c>
      <c r="V382" s="97">
        <v>73.993438839951864</v>
      </c>
      <c r="W382" s="97">
        <v>130.55177635054085</v>
      </c>
      <c r="X382" s="97">
        <v>1086.5526600648298</v>
      </c>
      <c r="Y382" s="97">
        <v>4.7055045153743633E-2</v>
      </c>
      <c r="Z382" s="97">
        <v>83.729345323967379</v>
      </c>
      <c r="AA382" s="97">
        <v>932.25499679443362</v>
      </c>
      <c r="AB382" s="97">
        <v>26.291760073942179</v>
      </c>
      <c r="AC382" s="98">
        <v>129.54513459589336</v>
      </c>
      <c r="AD382" s="97">
        <v>70.741703782682279</v>
      </c>
      <c r="AE382" s="97">
        <v>0</v>
      </c>
      <c r="AF382" s="97">
        <v>0</v>
      </c>
      <c r="AG382" s="97">
        <v>0</v>
      </c>
      <c r="AH382" s="97">
        <v>58.803430813211058</v>
      </c>
      <c r="AI382" s="99">
        <f t="shared" si="143"/>
        <v>2462.9661670887122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372.46845194291279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372.46845194291279</v>
      </c>
      <c r="J383" s="1"/>
      <c r="K383" s="54" t="s">
        <v>26</v>
      </c>
      <c r="L383" s="43">
        <v>372.46845194291279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372.46845194291279</v>
      </c>
      <c r="U383" s="100" t="s">
        <v>26</v>
      </c>
      <c r="V383" s="92">
        <v>372.46845194291279</v>
      </c>
      <c r="W383" s="92">
        <v>0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</v>
      </c>
      <c r="AD383" s="92">
        <v>0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372.46845194291279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279.60311349273252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279.60311349273252</v>
      </c>
      <c r="J384" s="1"/>
      <c r="K384" s="49" t="s">
        <v>23</v>
      </c>
      <c r="L384" s="50">
        <v>279.60311349273252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279.60311349273252</v>
      </c>
      <c r="U384" s="96" t="s">
        <v>62</v>
      </c>
      <c r="V384" s="97">
        <v>279.60311349273252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279.60311349273252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1634.6481377449668</v>
      </c>
      <c r="C385" s="43">
        <v>0</v>
      </c>
      <c r="D385" s="43">
        <v>0</v>
      </c>
      <c r="E385" s="43">
        <v>0</v>
      </c>
      <c r="F385" s="236"/>
      <c r="G385" s="43">
        <v>0</v>
      </c>
      <c r="H385" s="53">
        <v>0</v>
      </c>
      <c r="I385" s="41">
        <f t="shared" si="141"/>
        <v>1634.6481377449668</v>
      </c>
      <c r="J385" s="1"/>
      <c r="K385" s="54" t="s">
        <v>24</v>
      </c>
      <c r="L385" s="43">
        <v>1634.6481377449668</v>
      </c>
      <c r="M385" s="43">
        <v>0</v>
      </c>
      <c r="N385" s="43">
        <v>0</v>
      </c>
      <c r="O385" s="43">
        <v>0</v>
      </c>
      <c r="P385" s="43">
        <v>915.04376720128334</v>
      </c>
      <c r="Q385" s="43">
        <v>0</v>
      </c>
      <c r="R385" s="44">
        <v>0</v>
      </c>
      <c r="S385" s="45">
        <f t="shared" si="142"/>
        <v>2549.6919049462504</v>
      </c>
      <c r="U385" s="100" t="s">
        <v>24</v>
      </c>
      <c r="V385" s="92">
        <v>1619.2965765080014</v>
      </c>
      <c r="W385" s="92">
        <v>0</v>
      </c>
      <c r="X385" s="92">
        <v>0</v>
      </c>
      <c r="Y385" s="92">
        <v>0</v>
      </c>
      <c r="Z385" s="92">
        <v>0</v>
      </c>
      <c r="AA385" s="92">
        <v>0</v>
      </c>
      <c r="AB385" s="92">
        <v>915.04376720128334</v>
      </c>
      <c r="AC385" s="93">
        <v>15.351561236965569</v>
      </c>
      <c r="AD385" s="92">
        <v>15.351561236965569</v>
      </c>
      <c r="AE385" s="92">
        <v>0</v>
      </c>
      <c r="AF385" s="92">
        <v>0</v>
      </c>
      <c r="AG385" s="92">
        <v>0</v>
      </c>
      <c r="AH385" s="92">
        <v>0</v>
      </c>
      <c r="AI385" s="95">
        <f t="shared" si="143"/>
        <v>2549.6919049462504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64.894695706021665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64.894695706021665</v>
      </c>
      <c r="J386" s="1"/>
      <c r="K386" s="49" t="s">
        <v>22</v>
      </c>
      <c r="L386" s="50">
        <v>64.894695706021665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64.894695706021665</v>
      </c>
      <c r="U386" s="96" t="s">
        <v>63</v>
      </c>
      <c r="V386" s="97">
        <v>64.894695706021665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64.894695706021665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0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0</v>
      </c>
      <c r="J387" s="1"/>
      <c r="K387" s="55" t="s">
        <v>66</v>
      </c>
      <c r="L387" s="43">
        <v>0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0</v>
      </c>
      <c r="U387" s="101" t="s">
        <v>64</v>
      </c>
      <c r="V387" s="92">
        <v>0</v>
      </c>
      <c r="W387" s="92">
        <v>0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0</v>
      </c>
      <c r="AD387" s="94">
        <v>0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0</v>
      </c>
      <c r="AJ387" t="str">
        <f t="shared" si="144"/>
        <v/>
      </c>
      <c r="AS387"/>
      <c r="BH387"/>
    </row>
    <row r="388" spans="1:60">
      <c r="A388" s="28" t="s">
        <v>25</v>
      </c>
      <c r="B388" s="56">
        <v>0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0</v>
      </c>
      <c r="J388" s="1"/>
      <c r="K388" s="59" t="s">
        <v>25</v>
      </c>
      <c r="L388" s="60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0</v>
      </c>
      <c r="U388" s="102" t="s">
        <v>68</v>
      </c>
      <c r="V388" s="103">
        <v>0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0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5507.319407858593</v>
      </c>
      <c r="C392" s="75">
        <f t="shared" ref="C392:H392" si="145">SUM(C371:C387)</f>
        <v>18.541421005456609</v>
      </c>
      <c r="D392" s="75">
        <f t="shared" si="145"/>
        <v>808.36730323540769</v>
      </c>
      <c r="E392" s="75">
        <f t="shared" si="145"/>
        <v>14911.469874799914</v>
      </c>
      <c r="F392" s="75">
        <f t="shared" si="145"/>
        <v>0</v>
      </c>
      <c r="G392" s="75">
        <f t="shared" si="145"/>
        <v>1086.5526600648298</v>
      </c>
      <c r="H392" s="76">
        <f t="shared" si="145"/>
        <v>0</v>
      </c>
      <c r="I392" s="41">
        <f t="shared" si="141"/>
        <v>22332.250666964203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5507.319407858593</v>
      </c>
      <c r="M392" s="75">
        <f t="shared" ref="M392:R392" si="146">SUM(M371:M387)</f>
        <v>18.541421005456609</v>
      </c>
      <c r="N392" s="75">
        <f t="shared" si="146"/>
        <v>808.36730323540769</v>
      </c>
      <c r="O392" s="75">
        <f t="shared" si="146"/>
        <v>14911.469874799914</v>
      </c>
      <c r="P392" s="75">
        <f t="shared" si="146"/>
        <v>10063.397541024391</v>
      </c>
      <c r="Q392" s="75">
        <f t="shared" si="146"/>
        <v>1086.5526600648298</v>
      </c>
      <c r="R392" s="76">
        <f t="shared" si="146"/>
        <v>0</v>
      </c>
      <c r="S392" s="78">
        <f t="shared" si="142"/>
        <v>32395.648207988594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5254.9433118495617</v>
      </c>
      <c r="W392" s="111">
        <f t="shared" ref="W392:AH392" si="147">SUM(W371:W387)</f>
        <v>144.7012779513928</v>
      </c>
      <c r="X392" s="111">
        <f t="shared" si="147"/>
        <v>1086.5526600648298</v>
      </c>
      <c r="Y392" s="111">
        <f t="shared" si="147"/>
        <v>18.541421005456609</v>
      </c>
      <c r="Z392" s="111">
        <f t="shared" si="147"/>
        <v>808.36730323540769</v>
      </c>
      <c r="AA392" s="111">
        <f t="shared" si="147"/>
        <v>14730.554770765761</v>
      </c>
      <c r="AB392" s="111">
        <f t="shared" si="147"/>
        <v>10063.397541024391</v>
      </c>
      <c r="AC392" s="111">
        <f t="shared" si="147"/>
        <v>288.5899220917936</v>
      </c>
      <c r="AD392" s="112">
        <f t="shared" si="147"/>
        <v>107.67481805763884</v>
      </c>
      <c r="AE392" s="112">
        <f t="shared" si="147"/>
        <v>0</v>
      </c>
      <c r="AF392" s="112">
        <f t="shared" si="147"/>
        <v>0</v>
      </c>
      <c r="AG392" s="112">
        <f t="shared" si="147"/>
        <v>0</v>
      </c>
      <c r="AH392" s="112">
        <f t="shared" si="147"/>
        <v>180.91510403415475</v>
      </c>
      <c r="AI392" s="113">
        <f t="shared" si="143"/>
        <v>32395.648207988594</v>
      </c>
      <c r="AJ392" t="str">
        <f t="shared" si="144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0.2466083463770849</v>
      </c>
      <c r="C393" s="114">
        <f t="shared" ref="C393:I393" si="148">C392/$I392</f>
        <v>8.3025312951930466E-4</v>
      </c>
      <c r="D393" s="114">
        <f t="shared" si="148"/>
        <v>3.6197305649591983E-2</v>
      </c>
      <c r="E393" s="114">
        <f t="shared" si="148"/>
        <v>0.66771012457146783</v>
      </c>
      <c r="F393" s="114">
        <f t="shared" si="148"/>
        <v>0</v>
      </c>
      <c r="G393" s="114">
        <f t="shared" si="148"/>
        <v>4.8653970272335895E-2</v>
      </c>
      <c r="H393" s="115">
        <f t="shared" si="148"/>
        <v>0</v>
      </c>
      <c r="I393" s="116">
        <f t="shared" si="148"/>
        <v>1</v>
      </c>
      <c r="J393"/>
      <c r="K393" s="81" t="s">
        <v>87</v>
      </c>
      <c r="L393" s="82">
        <f>L392/$S392</f>
        <v>0.17000182779181178</v>
      </c>
      <c r="M393" s="82">
        <f t="shared" ref="M393:S393" si="149">M392/$S392</f>
        <v>5.7234295441214208E-4</v>
      </c>
      <c r="N393" s="82">
        <f t="shared" si="149"/>
        <v>2.4952959670554411E-2</v>
      </c>
      <c r="O393" s="82">
        <f t="shared" si="149"/>
        <v>0.4602923756630628</v>
      </c>
      <c r="P393" s="82">
        <f t="shared" si="149"/>
        <v>0.31064041307075346</v>
      </c>
      <c r="Q393" s="82">
        <f t="shared" si="149"/>
        <v>3.354008084940531E-2</v>
      </c>
      <c r="R393" s="83">
        <f t="shared" si="149"/>
        <v>0</v>
      </c>
      <c r="S393" s="84">
        <f t="shared" si="149"/>
        <v>1</v>
      </c>
      <c r="U393" s="117" t="s">
        <v>87</v>
      </c>
      <c r="V393" s="118">
        <f>V392/$I392</f>
        <v>0.23530737632383505</v>
      </c>
      <c r="W393" s="118">
        <f t="shared" ref="W393:AC393" si="150">W392/$I392</f>
        <v>6.4794758087436052E-3</v>
      </c>
      <c r="X393" s="118">
        <f t="shared" si="150"/>
        <v>4.8653970272335895E-2</v>
      </c>
      <c r="Y393" s="118">
        <f t="shared" si="150"/>
        <v>8.3025312951930466E-4</v>
      </c>
      <c r="Z393" s="118">
        <f t="shared" si="150"/>
        <v>3.6197305649591983E-2</v>
      </c>
      <c r="AA393" s="118">
        <f t="shared" si="150"/>
        <v>0.65960905555105875</v>
      </c>
      <c r="AB393" s="118">
        <f t="shared" si="150"/>
        <v>0.45062173495621016</v>
      </c>
      <c r="AC393" s="118">
        <f t="shared" si="150"/>
        <v>1.2922563264915379E-2</v>
      </c>
      <c r="AD393" s="118">
        <f t="shared" ref="AD393:AH393" si="151">AD392/$AI392</f>
        <v>3.3237432807745704E-3</v>
      </c>
      <c r="AE393" s="118">
        <f t="shared" si="151"/>
        <v>0</v>
      </c>
      <c r="AF393" s="118">
        <f t="shared" si="151"/>
        <v>0</v>
      </c>
      <c r="AG393" s="118">
        <f t="shared" si="151"/>
        <v>0</v>
      </c>
      <c r="AH393" s="118">
        <f t="shared" si="151"/>
        <v>5.5845495935945514E-3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</v>
      </c>
      <c r="J398" s="1"/>
      <c r="K398" s="49" t="s">
        <v>8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</v>
      </c>
      <c r="U398" s="96" t="s">
        <v>8</v>
      </c>
      <c r="V398" s="97">
        <v>0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2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208.92731988974174</v>
      </c>
      <c r="C401" s="43">
        <v>91.094035923330537</v>
      </c>
      <c r="D401" s="43">
        <v>0</v>
      </c>
      <c r="E401" s="43">
        <v>0</v>
      </c>
      <c r="F401" s="236"/>
      <c r="G401" s="43">
        <v>0</v>
      </c>
      <c r="H401" s="53">
        <v>0</v>
      </c>
      <c r="I401" s="41">
        <f t="shared" si="152"/>
        <v>300.02135581307226</v>
      </c>
      <c r="J401" s="1"/>
      <c r="K401" s="54" t="s">
        <v>16</v>
      </c>
      <c r="L401" s="43">
        <v>208.92731988974174</v>
      </c>
      <c r="M401" s="43">
        <v>91.094035923330537</v>
      </c>
      <c r="N401" s="43">
        <v>0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300.02135581307226</v>
      </c>
      <c r="U401" s="100" t="s">
        <v>16</v>
      </c>
      <c r="V401" s="92">
        <v>208.92731988974174</v>
      </c>
      <c r="W401" s="92">
        <v>0</v>
      </c>
      <c r="X401" s="92">
        <v>0</v>
      </c>
      <c r="Y401" s="92">
        <v>91.094035923330537</v>
      </c>
      <c r="Z401" s="92">
        <v>0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300.02135581307226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60.809495082206752</v>
      </c>
      <c r="C402" s="46">
        <v>38.387113561556276</v>
      </c>
      <c r="D402" s="46">
        <v>9.2515624010039836</v>
      </c>
      <c r="E402" s="46">
        <v>0</v>
      </c>
      <c r="F402" s="236"/>
      <c r="G402" s="46">
        <v>0</v>
      </c>
      <c r="H402" s="47">
        <v>0</v>
      </c>
      <c r="I402" s="48">
        <f t="shared" si="152"/>
        <v>108.44817104476701</v>
      </c>
      <c r="J402" s="1"/>
      <c r="K402" s="49" t="s">
        <v>15</v>
      </c>
      <c r="L402" s="50">
        <v>60.809495082206752</v>
      </c>
      <c r="M402" s="50">
        <v>38.387113561556276</v>
      </c>
      <c r="N402" s="50">
        <v>9.2515624010039836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108.44817104476701</v>
      </c>
      <c r="U402" s="96" t="s">
        <v>59</v>
      </c>
      <c r="V402" s="97">
        <v>60.809495082206752</v>
      </c>
      <c r="W402" s="97">
        <v>0</v>
      </c>
      <c r="X402" s="97">
        <v>0</v>
      </c>
      <c r="Y402" s="97">
        <v>38.387113561556276</v>
      </c>
      <c r="Z402" s="97">
        <v>9.2515624010039836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108.44817104476701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0</v>
      </c>
      <c r="F403" s="236"/>
      <c r="G403" s="43">
        <v>0</v>
      </c>
      <c r="H403" s="53">
        <v>0</v>
      </c>
      <c r="I403" s="41">
        <f t="shared" si="152"/>
        <v>0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0</v>
      </c>
      <c r="P403" s="43">
        <v>136.16484406765204</v>
      </c>
      <c r="Q403" s="43">
        <v>0</v>
      </c>
      <c r="R403" s="44">
        <v>0</v>
      </c>
      <c r="S403" s="45">
        <f t="shared" si="153"/>
        <v>136.16484406765204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0</v>
      </c>
      <c r="AB403" s="92">
        <v>136.16484406765204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136.16484406765204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2.2683556896575774</v>
      </c>
      <c r="D404" s="46">
        <v>0</v>
      </c>
      <c r="E404" s="46">
        <v>0</v>
      </c>
      <c r="F404" s="236"/>
      <c r="G404" s="46">
        <v>0</v>
      </c>
      <c r="H404" s="47">
        <v>0</v>
      </c>
      <c r="I404" s="48">
        <f t="shared" si="152"/>
        <v>2.2683556896575774</v>
      </c>
      <c r="J404" s="1"/>
      <c r="K404" s="49" t="s">
        <v>12</v>
      </c>
      <c r="L404" s="50">
        <v>0</v>
      </c>
      <c r="M404" s="50">
        <v>2.2683556896575774</v>
      </c>
      <c r="N404" s="50">
        <v>0</v>
      </c>
      <c r="O404" s="50">
        <v>0</v>
      </c>
      <c r="P404" s="50">
        <v>36.111677604549072</v>
      </c>
      <c r="Q404" s="50">
        <v>0</v>
      </c>
      <c r="R404" s="51">
        <v>0</v>
      </c>
      <c r="S404" s="52">
        <f t="shared" si="153"/>
        <v>38.380033294206648</v>
      </c>
      <c r="U404" s="96" t="s">
        <v>12</v>
      </c>
      <c r="V404" s="97">
        <v>0</v>
      </c>
      <c r="W404" s="97">
        <v>0</v>
      </c>
      <c r="X404" s="97">
        <v>0</v>
      </c>
      <c r="Y404" s="97">
        <v>2.2683556896575774</v>
      </c>
      <c r="Z404" s="97">
        <v>0</v>
      </c>
      <c r="AA404" s="97">
        <v>0</v>
      </c>
      <c r="AB404" s="97">
        <v>36.111677604549072</v>
      </c>
      <c r="AC404" s="98">
        <v>0</v>
      </c>
      <c r="AD404" s="97">
        <v>0</v>
      </c>
      <c r="AE404" s="97">
        <v>0</v>
      </c>
      <c r="AF404" s="97">
        <v>0</v>
      </c>
      <c r="AG404" s="97">
        <v>0</v>
      </c>
      <c r="AH404" s="97">
        <v>0</v>
      </c>
      <c r="AI404" s="99">
        <f t="shared" si="154"/>
        <v>38.380033294206648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0</v>
      </c>
      <c r="C406" s="46">
        <v>0</v>
      </c>
      <c r="D406" s="46">
        <v>12.972068912785105</v>
      </c>
      <c r="E406" s="46">
        <v>0</v>
      </c>
      <c r="F406" s="236"/>
      <c r="G406" s="46">
        <v>0</v>
      </c>
      <c r="H406" s="47">
        <v>0</v>
      </c>
      <c r="I406" s="48">
        <f t="shared" si="152"/>
        <v>12.972068912785105</v>
      </c>
      <c r="J406" s="1"/>
      <c r="K406" s="49" t="s">
        <v>17</v>
      </c>
      <c r="L406" s="50">
        <v>0</v>
      </c>
      <c r="M406" s="50">
        <v>0</v>
      </c>
      <c r="N406" s="50">
        <v>12.972068912785105</v>
      </c>
      <c r="O406" s="50">
        <v>0</v>
      </c>
      <c r="P406" s="50">
        <v>0</v>
      </c>
      <c r="Q406" s="50">
        <v>0</v>
      </c>
      <c r="R406" s="51">
        <v>0</v>
      </c>
      <c r="S406" s="52">
        <f t="shared" si="153"/>
        <v>12.972068912785105</v>
      </c>
      <c r="U406" s="96" t="s">
        <v>17</v>
      </c>
      <c r="V406" s="97">
        <v>0</v>
      </c>
      <c r="W406" s="97">
        <v>0</v>
      </c>
      <c r="X406" s="97">
        <v>0</v>
      </c>
      <c r="Y406" s="97">
        <v>0</v>
      </c>
      <c r="Z406" s="97">
        <v>12.972068912785105</v>
      </c>
      <c r="AA406" s="97">
        <v>0</v>
      </c>
      <c r="AB406" s="97">
        <v>0</v>
      </c>
      <c r="AC406" s="98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9">
        <f t="shared" si="154"/>
        <v>12.972068912785105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183.04333919376214</v>
      </c>
      <c r="C407" s="43">
        <v>1351.9993539298998</v>
      </c>
      <c r="D407" s="43">
        <v>534.22028111634484</v>
      </c>
      <c r="E407" s="43">
        <v>0</v>
      </c>
      <c r="F407" s="236"/>
      <c r="G407" s="43">
        <v>0</v>
      </c>
      <c r="H407" s="53">
        <v>0</v>
      </c>
      <c r="I407" s="41">
        <f t="shared" si="152"/>
        <v>2069.2629742400068</v>
      </c>
      <c r="J407" s="1"/>
      <c r="K407" s="54" t="s">
        <v>19</v>
      </c>
      <c r="L407" s="43">
        <v>183.04333919376214</v>
      </c>
      <c r="M407" s="43">
        <v>1351.9993539298998</v>
      </c>
      <c r="N407" s="43">
        <v>534.22028111634484</v>
      </c>
      <c r="O407" s="43">
        <v>0</v>
      </c>
      <c r="P407" s="43">
        <v>0</v>
      </c>
      <c r="Q407" s="43">
        <v>0</v>
      </c>
      <c r="R407" s="44">
        <v>0</v>
      </c>
      <c r="S407" s="45">
        <f t="shared" si="153"/>
        <v>2069.2629742400068</v>
      </c>
      <c r="U407" s="100" t="s">
        <v>89</v>
      </c>
      <c r="V407" s="92">
        <v>183.04333919376214</v>
      </c>
      <c r="W407" s="92">
        <v>0</v>
      </c>
      <c r="X407" s="92">
        <v>0</v>
      </c>
      <c r="Y407" s="92">
        <v>1351.9993539298998</v>
      </c>
      <c r="Z407" s="92">
        <v>231.58283378475991</v>
      </c>
      <c r="AA407" s="92">
        <v>0</v>
      </c>
      <c r="AB407" s="92">
        <v>0</v>
      </c>
      <c r="AC407" s="93">
        <v>302.63744733158489</v>
      </c>
      <c r="AD407" s="92">
        <v>0</v>
      </c>
      <c r="AE407" s="92">
        <v>0</v>
      </c>
      <c r="AF407" s="92">
        <v>0</v>
      </c>
      <c r="AG407" s="92">
        <v>302.63744733158489</v>
      </c>
      <c r="AH407" s="92">
        <v>0</v>
      </c>
      <c r="AI407" s="95">
        <f t="shared" si="154"/>
        <v>2069.2629742400068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214.0203575329989</v>
      </c>
      <c r="C408" s="46">
        <v>5.2309034528640472</v>
      </c>
      <c r="D408" s="46">
        <v>42.158590923678091</v>
      </c>
      <c r="E408" s="46">
        <v>1565.3917657339719</v>
      </c>
      <c r="F408" s="236"/>
      <c r="G408" s="46">
        <v>217.90075608671381</v>
      </c>
      <c r="H408" s="47">
        <v>0</v>
      </c>
      <c r="I408" s="48">
        <f t="shared" si="152"/>
        <v>2044.7023737302266</v>
      </c>
      <c r="J408" s="1"/>
      <c r="K408" s="49" t="s">
        <v>27</v>
      </c>
      <c r="L408" s="50">
        <v>214.0203575329989</v>
      </c>
      <c r="M408" s="50">
        <v>5.2309034528640472</v>
      </c>
      <c r="N408" s="50">
        <v>42.158590923678091</v>
      </c>
      <c r="O408" s="50">
        <v>1565.3917657339719</v>
      </c>
      <c r="P408" s="50">
        <v>21.709304558964988</v>
      </c>
      <c r="Q408" s="50">
        <v>217.90075608671381</v>
      </c>
      <c r="R408" s="51">
        <v>0</v>
      </c>
      <c r="S408" s="52">
        <f t="shared" si="153"/>
        <v>2066.4116782891915</v>
      </c>
      <c r="U408" s="96" t="s">
        <v>27</v>
      </c>
      <c r="V408" s="97">
        <v>0</v>
      </c>
      <c r="W408" s="97">
        <v>165.19626007391494</v>
      </c>
      <c r="X408" s="97">
        <v>217.90075608671381</v>
      </c>
      <c r="Y408" s="97">
        <v>5.2309034528640472</v>
      </c>
      <c r="Z408" s="97">
        <v>42.158590923678091</v>
      </c>
      <c r="AA408" s="97">
        <v>1501.5718087841444</v>
      </c>
      <c r="AB408" s="97">
        <v>21.709304558964988</v>
      </c>
      <c r="AC408" s="98">
        <v>112.6440544089117</v>
      </c>
      <c r="AD408" s="97">
        <v>48.824097459083973</v>
      </c>
      <c r="AE408" s="97">
        <v>63.819956949827699</v>
      </c>
      <c r="AF408" s="97">
        <v>0</v>
      </c>
      <c r="AG408" s="97">
        <v>0</v>
      </c>
      <c r="AH408" s="97">
        <v>0</v>
      </c>
      <c r="AI408" s="99">
        <f t="shared" si="154"/>
        <v>2066.411678289192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42.273551631216101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42.273551631216101</v>
      </c>
      <c r="J409" s="1"/>
      <c r="K409" s="54" t="s">
        <v>26</v>
      </c>
      <c r="L409" s="43">
        <v>42.273551631216101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42.273551631216101</v>
      </c>
      <c r="U409" s="100" t="s">
        <v>26</v>
      </c>
      <c r="V409" s="92">
        <v>42.273551631216101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0</v>
      </c>
      <c r="AD409" s="92">
        <v>0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42.273551631216101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1.8530350644981866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1.8530350644981866</v>
      </c>
      <c r="J410" s="1"/>
      <c r="K410" s="49" t="s">
        <v>23</v>
      </c>
      <c r="L410" s="50">
        <v>1.8530350644981866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1.8530350644981866</v>
      </c>
      <c r="U410" s="96" t="s">
        <v>62</v>
      </c>
      <c r="V410" s="97">
        <v>1.8530350644981866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1.8530350644981866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12.15200119918898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12.15200119918898</v>
      </c>
      <c r="J411" s="1"/>
      <c r="K411" s="54" t="s">
        <v>24</v>
      </c>
      <c r="L411" s="43">
        <v>12.15200119918898</v>
      </c>
      <c r="M411" s="43">
        <v>0</v>
      </c>
      <c r="N411" s="43">
        <v>0</v>
      </c>
      <c r="O411" s="43">
        <v>0</v>
      </c>
      <c r="P411" s="43">
        <v>5.595633745589133</v>
      </c>
      <c r="Q411" s="43">
        <v>0</v>
      </c>
      <c r="R411" s="44">
        <v>0</v>
      </c>
      <c r="S411" s="45">
        <f t="shared" si="153"/>
        <v>17.747634944778113</v>
      </c>
      <c r="U411" s="100" t="s">
        <v>24</v>
      </c>
      <c r="V411" s="92">
        <v>0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5.595633745589133</v>
      </c>
      <c r="AC411" s="93">
        <v>12.15200119918898</v>
      </c>
      <c r="AD411" s="92">
        <v>12.15200119918898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17.747634944778113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0.69990908749332437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152"/>
        <v>0.69990908749332437</v>
      </c>
      <c r="J412" s="1"/>
      <c r="K412" s="49" t="s">
        <v>22</v>
      </c>
      <c r="L412" s="50">
        <v>0.69990908749332437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0.69990908749332437</v>
      </c>
      <c r="U412" s="96" t="s">
        <v>63</v>
      </c>
      <c r="V412" s="97">
        <v>0.69990908749332437</v>
      </c>
      <c r="W412" s="97">
        <v>0</v>
      </c>
      <c r="X412" s="97">
        <v>0</v>
      </c>
      <c r="Y412" s="97">
        <v>0</v>
      </c>
      <c r="Z412" s="97">
        <v>0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0.69990908749332437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0</v>
      </c>
      <c r="J413" s="1"/>
      <c r="K413" s="55" t="s">
        <v>66</v>
      </c>
      <c r="L413" s="43">
        <v>0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0</v>
      </c>
      <c r="U413" s="101" t="s">
        <v>64</v>
      </c>
      <c r="V413" s="92">
        <v>0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0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0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0</v>
      </c>
      <c r="J414" s="1"/>
      <c r="K414" s="59" t="s">
        <v>25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0</v>
      </c>
      <c r="U414" s="102" t="s">
        <v>68</v>
      </c>
      <c r="V414" s="103">
        <v>0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0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723.77900868110612</v>
      </c>
      <c r="C418" s="75">
        <f t="shared" ref="C418:H418" si="156">SUM(C397:C413)</f>
        <v>1488.9797625573083</v>
      </c>
      <c r="D418" s="75">
        <f t="shared" si="156"/>
        <v>598.60250335381193</v>
      </c>
      <c r="E418" s="75">
        <f t="shared" si="156"/>
        <v>1565.3917657339719</v>
      </c>
      <c r="F418" s="75">
        <f t="shared" si="156"/>
        <v>0</v>
      </c>
      <c r="G418" s="75">
        <f t="shared" si="156"/>
        <v>217.90075608671381</v>
      </c>
      <c r="H418" s="76">
        <f t="shared" si="156"/>
        <v>0</v>
      </c>
      <c r="I418" s="41">
        <f t="shared" si="152"/>
        <v>4594.653796412912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723.77900868110612</v>
      </c>
      <c r="M418" s="75">
        <f t="shared" ref="M418:R418" si="157">SUM(M397:M413)</f>
        <v>1488.9797625573083</v>
      </c>
      <c r="N418" s="75">
        <f t="shared" si="157"/>
        <v>598.60250335381193</v>
      </c>
      <c r="O418" s="75">
        <f t="shared" si="157"/>
        <v>1565.3917657339719</v>
      </c>
      <c r="P418" s="75">
        <f t="shared" si="157"/>
        <v>199.58145997675524</v>
      </c>
      <c r="Q418" s="75">
        <f t="shared" si="157"/>
        <v>217.90075608671381</v>
      </c>
      <c r="R418" s="76">
        <f t="shared" si="157"/>
        <v>0</v>
      </c>
      <c r="S418" s="78">
        <f t="shared" si="153"/>
        <v>4794.2352563896675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497.60664994891829</v>
      </c>
      <c r="W418" s="111">
        <f t="shared" ref="W418:AH418" si="158">SUM(W397:W413)</f>
        <v>165.19626007391494</v>
      </c>
      <c r="X418" s="111">
        <f t="shared" si="158"/>
        <v>217.90075608671381</v>
      </c>
      <c r="Y418" s="111">
        <f t="shared" si="158"/>
        <v>1488.9797625573083</v>
      </c>
      <c r="Z418" s="111">
        <f t="shared" si="158"/>
        <v>295.96505602222709</v>
      </c>
      <c r="AA418" s="111">
        <f t="shared" si="158"/>
        <v>1501.5718087841444</v>
      </c>
      <c r="AB418" s="111">
        <f t="shared" si="158"/>
        <v>199.58145997675524</v>
      </c>
      <c r="AC418" s="111">
        <f t="shared" si="158"/>
        <v>427.43350293968558</v>
      </c>
      <c r="AD418" s="112">
        <f t="shared" si="158"/>
        <v>60.976098658272953</v>
      </c>
      <c r="AE418" s="112">
        <f t="shared" si="158"/>
        <v>63.819956949827699</v>
      </c>
      <c r="AF418" s="112">
        <f t="shared" si="158"/>
        <v>0</v>
      </c>
      <c r="AG418" s="112">
        <f t="shared" si="158"/>
        <v>302.63744733158489</v>
      </c>
      <c r="AH418" s="112">
        <f t="shared" si="158"/>
        <v>0</v>
      </c>
      <c r="AI418" s="113">
        <f t="shared" si="154"/>
        <v>4794.2352563896675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0.15752634273471638</v>
      </c>
      <c r="C419" s="114">
        <f t="shared" ref="C419:I419" si="159">C418/$I418</f>
        <v>0.32406789032065231</v>
      </c>
      <c r="D419" s="114">
        <f t="shared" si="159"/>
        <v>0.13028239555745122</v>
      </c>
      <c r="E419" s="114">
        <f t="shared" si="159"/>
        <v>0.34069852378346493</v>
      </c>
      <c r="F419" s="114">
        <f t="shared" si="159"/>
        <v>0</v>
      </c>
      <c r="G419" s="114">
        <f t="shared" si="159"/>
        <v>4.7424847603715195E-2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0.15096860499627485</v>
      </c>
      <c r="M419" s="82">
        <f t="shared" ref="M419:S419" si="160">M418/$S418</f>
        <v>0.31057711666794485</v>
      </c>
      <c r="N419" s="82">
        <f t="shared" si="160"/>
        <v>0.12485880882795763</v>
      </c>
      <c r="O419" s="82">
        <f t="shared" si="160"/>
        <v>0.32651542571834513</v>
      </c>
      <c r="P419" s="82">
        <f t="shared" si="160"/>
        <v>4.1629467329697009E-2</v>
      </c>
      <c r="Q419" s="82">
        <f t="shared" si="160"/>
        <v>4.545057645978047E-2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0.1083012283400774</v>
      </c>
      <c r="W419" s="118">
        <f t="shared" ref="W419:AC419" si="161">W418/$I418</f>
        <v>3.5954016862573011E-2</v>
      </c>
      <c r="X419" s="118">
        <f t="shared" si="161"/>
        <v>4.7424847603715195E-2</v>
      </c>
      <c r="Y419" s="118">
        <f t="shared" si="161"/>
        <v>0.32406789032065231</v>
      </c>
      <c r="Z419" s="118">
        <f t="shared" si="161"/>
        <v>6.4415093962746375E-2</v>
      </c>
      <c r="AA419" s="118">
        <f t="shared" si="161"/>
        <v>0.32680847683375736</v>
      </c>
      <c r="AB419" s="118">
        <f t="shared" si="161"/>
        <v>4.3437758059719382E-2</v>
      </c>
      <c r="AC419" s="118">
        <f t="shared" si="161"/>
        <v>9.3028446076478449E-2</v>
      </c>
      <c r="AD419" s="118">
        <f t="shared" ref="AD419:AH419" si="162">AD418/$AI418</f>
        <v>1.2718628810925611E-2</v>
      </c>
      <c r="AE419" s="118">
        <f t="shared" si="162"/>
        <v>1.3311811694006807E-2</v>
      </c>
      <c r="AF419" s="118">
        <f t="shared" si="162"/>
        <v>0</v>
      </c>
      <c r="AG419" s="118">
        <f t="shared" si="162"/>
        <v>6.3125280914872781E-2</v>
      </c>
      <c r="AH419" s="118">
        <f t="shared" si="162"/>
        <v>0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3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476.16822298496396</v>
      </c>
      <c r="C427" s="43">
        <v>0</v>
      </c>
      <c r="D427" s="43">
        <v>17.023179863079843</v>
      </c>
      <c r="E427" s="43">
        <v>0</v>
      </c>
      <c r="F427" s="236"/>
      <c r="G427" s="43">
        <v>0</v>
      </c>
      <c r="H427" s="53">
        <v>0</v>
      </c>
      <c r="I427" s="41">
        <f t="shared" si="163"/>
        <v>493.19140284804382</v>
      </c>
      <c r="J427" s="1"/>
      <c r="K427" s="54" t="s">
        <v>16</v>
      </c>
      <c r="L427" s="43">
        <v>476.16822298496396</v>
      </c>
      <c r="M427" s="43">
        <v>0</v>
      </c>
      <c r="N427" s="43">
        <v>17.023179863079843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493.19140284804382</v>
      </c>
      <c r="U427" s="100" t="s">
        <v>16</v>
      </c>
      <c r="V427" s="92">
        <v>321.58549487873523</v>
      </c>
      <c r="W427" s="92">
        <v>0</v>
      </c>
      <c r="X427" s="92">
        <v>0</v>
      </c>
      <c r="Y427" s="92">
        <v>0</v>
      </c>
      <c r="Z427" s="92">
        <v>15.953226353958756</v>
      </c>
      <c r="AA427" s="92">
        <v>0</v>
      </c>
      <c r="AB427" s="92">
        <v>0</v>
      </c>
      <c r="AC427" s="93">
        <v>155.65268161534971</v>
      </c>
      <c r="AD427" s="94">
        <v>154.58272810622861</v>
      </c>
      <c r="AE427" s="94">
        <v>0</v>
      </c>
      <c r="AF427" s="94">
        <v>0</v>
      </c>
      <c r="AG427" s="94">
        <v>1.0699535091210848</v>
      </c>
      <c r="AH427" s="94">
        <v>0</v>
      </c>
      <c r="AI427" s="95">
        <f t="shared" si="165"/>
        <v>493.19140284804371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142.69943712824801</v>
      </c>
      <c r="C428" s="46">
        <v>66.957041342010299</v>
      </c>
      <c r="D428" s="46">
        <v>0</v>
      </c>
      <c r="E428" s="46">
        <v>0</v>
      </c>
      <c r="F428" s="236"/>
      <c r="G428" s="46">
        <v>0</v>
      </c>
      <c r="H428" s="47">
        <v>0</v>
      </c>
      <c r="I428" s="48">
        <f t="shared" si="163"/>
        <v>209.65647847025832</v>
      </c>
      <c r="J428" s="1"/>
      <c r="K428" s="49" t="s">
        <v>15</v>
      </c>
      <c r="L428" s="50">
        <v>142.69943712824801</v>
      </c>
      <c r="M428" s="50">
        <v>66.957041342010299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f t="shared" si="164"/>
        <v>209.65647847025832</v>
      </c>
      <c r="U428" s="96" t="s">
        <v>59</v>
      </c>
      <c r="V428" s="97">
        <v>141.71893495409591</v>
      </c>
      <c r="W428" s="97">
        <v>0</v>
      </c>
      <c r="X428" s="97">
        <v>0</v>
      </c>
      <c r="Y428" s="97">
        <v>66.957041342010299</v>
      </c>
      <c r="Z428" s="97">
        <v>0</v>
      </c>
      <c r="AA428" s="97">
        <v>0</v>
      </c>
      <c r="AB428" s="97">
        <v>0</v>
      </c>
      <c r="AC428" s="98">
        <v>0.98050217415206309</v>
      </c>
      <c r="AD428" s="97">
        <v>0.98050217415206309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209.65647847025829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0.11964557530276046</v>
      </c>
      <c r="F429" s="236"/>
      <c r="G429" s="43">
        <v>0</v>
      </c>
      <c r="H429" s="53">
        <v>0</v>
      </c>
      <c r="I429" s="41">
        <f t="shared" si="163"/>
        <v>0.11964557530276046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0.11964557530276046</v>
      </c>
      <c r="P429" s="43">
        <v>1381.7807959964907</v>
      </c>
      <c r="Q429" s="43">
        <v>0</v>
      </c>
      <c r="R429" s="44">
        <v>0</v>
      </c>
      <c r="S429" s="45">
        <f t="shared" si="164"/>
        <v>1381.9004415717934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0.11964557530276046</v>
      </c>
      <c r="AB429" s="92">
        <v>1381.7807959964907</v>
      </c>
      <c r="AC429" s="93">
        <v>0</v>
      </c>
      <c r="AD429" s="92">
        <v>0</v>
      </c>
      <c r="AE429" s="92">
        <v>0</v>
      </c>
      <c r="AF429" s="92">
        <v>0</v>
      </c>
      <c r="AG429" s="92">
        <v>0</v>
      </c>
      <c r="AH429" s="92">
        <v>0</v>
      </c>
      <c r="AI429" s="95">
        <f t="shared" si="165"/>
        <v>1381.9004415717934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128.84536560730345</v>
      </c>
      <c r="Q430" s="50">
        <v>0</v>
      </c>
      <c r="R430" s="51">
        <v>0</v>
      </c>
      <c r="S430" s="52">
        <f t="shared" si="164"/>
        <v>128.84536560730345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128.84536560730345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128.84536560730345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0</v>
      </c>
      <c r="C432" s="46">
        <v>0</v>
      </c>
      <c r="D432" s="46">
        <v>0</v>
      </c>
      <c r="E432" s="46">
        <v>0</v>
      </c>
      <c r="F432" s="236"/>
      <c r="G432" s="46">
        <v>0</v>
      </c>
      <c r="H432" s="47">
        <v>0</v>
      </c>
      <c r="I432" s="48">
        <f t="shared" si="163"/>
        <v>0</v>
      </c>
      <c r="J432" s="1"/>
      <c r="K432" s="49" t="s">
        <v>17</v>
      </c>
      <c r="L432" s="50">
        <v>0</v>
      </c>
      <c r="M432" s="50">
        <v>0</v>
      </c>
      <c r="N432" s="50">
        <v>0</v>
      </c>
      <c r="O432" s="50">
        <v>0</v>
      </c>
      <c r="P432" s="50">
        <v>32.872204678801566</v>
      </c>
      <c r="Q432" s="50">
        <v>0</v>
      </c>
      <c r="R432" s="51">
        <v>0</v>
      </c>
      <c r="S432" s="52">
        <f t="shared" si="164"/>
        <v>32.872204678801566</v>
      </c>
      <c r="U432" s="96" t="s">
        <v>17</v>
      </c>
      <c r="V432" s="97">
        <v>0</v>
      </c>
      <c r="W432" s="97">
        <v>0</v>
      </c>
      <c r="X432" s="97">
        <v>0</v>
      </c>
      <c r="Y432" s="97">
        <v>0</v>
      </c>
      <c r="Z432" s="97">
        <v>0</v>
      </c>
      <c r="AA432" s="97">
        <v>0</v>
      </c>
      <c r="AB432" s="97">
        <v>32.872204678801566</v>
      </c>
      <c r="AC432" s="98">
        <v>0</v>
      </c>
      <c r="AD432" s="97">
        <v>0</v>
      </c>
      <c r="AE432" s="97">
        <v>0</v>
      </c>
      <c r="AF432" s="97">
        <v>0</v>
      </c>
      <c r="AG432" s="97">
        <v>0</v>
      </c>
      <c r="AH432" s="97">
        <v>0</v>
      </c>
      <c r="AI432" s="99">
        <f t="shared" si="165"/>
        <v>32.872204678801566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468.97840160556132</v>
      </c>
      <c r="C433" s="43">
        <v>931.40674484033025</v>
      </c>
      <c r="D433" s="43">
        <v>381.76180394604307</v>
      </c>
      <c r="E433" s="43">
        <v>0</v>
      </c>
      <c r="F433" s="236"/>
      <c r="G433" s="43">
        <v>0</v>
      </c>
      <c r="H433" s="53">
        <v>0</v>
      </c>
      <c r="I433" s="41">
        <f t="shared" si="163"/>
        <v>1782.1469503919348</v>
      </c>
      <c r="J433" s="1"/>
      <c r="K433" s="54" t="s">
        <v>19</v>
      </c>
      <c r="L433" s="43">
        <v>468.97840160556132</v>
      </c>
      <c r="M433" s="43">
        <v>931.40674484033025</v>
      </c>
      <c r="N433" s="43">
        <v>381.76180394604307</v>
      </c>
      <c r="O433" s="43">
        <v>0</v>
      </c>
      <c r="P433" s="43">
        <v>0.46176086134475264</v>
      </c>
      <c r="Q433" s="43">
        <v>0</v>
      </c>
      <c r="R433" s="44">
        <v>0</v>
      </c>
      <c r="S433" s="45">
        <f t="shared" si="164"/>
        <v>1782.6087112532796</v>
      </c>
      <c r="U433" s="100" t="s">
        <v>89</v>
      </c>
      <c r="V433" s="92">
        <v>449.8928727976251</v>
      </c>
      <c r="W433" s="92">
        <v>0</v>
      </c>
      <c r="X433" s="92">
        <v>0</v>
      </c>
      <c r="Y433" s="92">
        <v>931.40674484033025</v>
      </c>
      <c r="Z433" s="92">
        <v>381.76180394604307</v>
      </c>
      <c r="AA433" s="92">
        <v>0</v>
      </c>
      <c r="AB433" s="92">
        <v>0.46176086134475264</v>
      </c>
      <c r="AC433" s="93">
        <v>19.085528807936157</v>
      </c>
      <c r="AD433" s="92">
        <v>19.085528807936157</v>
      </c>
      <c r="AE433" s="92">
        <v>0</v>
      </c>
      <c r="AF433" s="92">
        <v>0</v>
      </c>
      <c r="AG433" s="92">
        <v>0</v>
      </c>
      <c r="AH433" s="92">
        <v>0</v>
      </c>
      <c r="AI433" s="95">
        <f t="shared" si="165"/>
        <v>1782.6087112532796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1844.1668549465915</v>
      </c>
      <c r="C434" s="46">
        <v>3.716327626496639E-3</v>
      </c>
      <c r="D434" s="46">
        <v>52.694044945618458</v>
      </c>
      <c r="E434" s="46">
        <v>3503.4668435659059</v>
      </c>
      <c r="F434" s="236"/>
      <c r="G434" s="46">
        <v>980.81128157072362</v>
      </c>
      <c r="H434" s="47">
        <v>0</v>
      </c>
      <c r="I434" s="48">
        <f t="shared" si="163"/>
        <v>6381.1427413564661</v>
      </c>
      <c r="J434" s="1"/>
      <c r="K434" s="49" t="s">
        <v>27</v>
      </c>
      <c r="L434" s="50">
        <v>1844.1668549465915</v>
      </c>
      <c r="M434" s="50">
        <v>3.716327626496639E-3</v>
      </c>
      <c r="N434" s="50">
        <v>52.694044945618458</v>
      </c>
      <c r="O434" s="50">
        <v>3503.4668435659059</v>
      </c>
      <c r="P434" s="50">
        <v>7.3021637111763491</v>
      </c>
      <c r="Q434" s="50">
        <v>980.81128157072362</v>
      </c>
      <c r="R434" s="51">
        <v>0</v>
      </c>
      <c r="S434" s="52">
        <f t="shared" si="164"/>
        <v>6388.4449050676421</v>
      </c>
      <c r="U434" s="96" t="s">
        <v>27</v>
      </c>
      <c r="V434" s="97">
        <v>2.5127106490876923</v>
      </c>
      <c r="W434" s="97">
        <v>1751.6704014116356</v>
      </c>
      <c r="X434" s="97">
        <v>980.81128157072362</v>
      </c>
      <c r="Y434" s="97">
        <v>3.716327626496639E-3</v>
      </c>
      <c r="Z434" s="97">
        <v>28.248298863969481</v>
      </c>
      <c r="AA434" s="97">
        <v>3484.8083806546019</v>
      </c>
      <c r="AB434" s="97">
        <v>7.3021637111763491</v>
      </c>
      <c r="AC434" s="98">
        <v>133.08795187882234</v>
      </c>
      <c r="AD434" s="97">
        <v>89.983742885868566</v>
      </c>
      <c r="AE434" s="97">
        <v>18.658462911304799</v>
      </c>
      <c r="AF434" s="97">
        <v>0</v>
      </c>
      <c r="AG434" s="97">
        <v>24.445746081648974</v>
      </c>
      <c r="AH434" s="97">
        <v>0</v>
      </c>
      <c r="AI434" s="99">
        <f t="shared" si="165"/>
        <v>6388.444905067643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409.19057731918167</v>
      </c>
      <c r="C435" s="43">
        <v>0</v>
      </c>
      <c r="D435" s="43">
        <v>0</v>
      </c>
      <c r="E435" s="43">
        <v>0</v>
      </c>
      <c r="F435" s="236"/>
      <c r="G435" s="43">
        <v>0</v>
      </c>
      <c r="H435" s="53">
        <v>0</v>
      </c>
      <c r="I435" s="41">
        <f t="shared" si="163"/>
        <v>409.19057731918167</v>
      </c>
      <c r="J435" s="1"/>
      <c r="K435" s="54" t="s">
        <v>26</v>
      </c>
      <c r="L435" s="43">
        <v>409.19057731918167</v>
      </c>
      <c r="M435" s="43">
        <v>0</v>
      </c>
      <c r="N435" s="43">
        <v>0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409.19057731918167</v>
      </c>
      <c r="U435" s="100" t="s">
        <v>26</v>
      </c>
      <c r="V435" s="92">
        <v>345.09654056586351</v>
      </c>
      <c r="W435" s="92">
        <v>0</v>
      </c>
      <c r="X435" s="92">
        <v>0</v>
      </c>
      <c r="Y435" s="92">
        <v>0</v>
      </c>
      <c r="Z435" s="92">
        <v>0</v>
      </c>
      <c r="AA435" s="92">
        <v>0</v>
      </c>
      <c r="AB435" s="92">
        <v>0</v>
      </c>
      <c r="AC435" s="93">
        <v>64.094036753318164</v>
      </c>
      <c r="AD435" s="92">
        <v>64.094036753318164</v>
      </c>
      <c r="AE435" s="92">
        <v>0</v>
      </c>
      <c r="AF435" s="92">
        <v>0</v>
      </c>
      <c r="AG435" s="92">
        <v>0</v>
      </c>
      <c r="AH435" s="92">
        <v>0</v>
      </c>
      <c r="AI435" s="95">
        <f t="shared" si="165"/>
        <v>409.19057731918167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98.059629241836461</v>
      </c>
      <c r="C436" s="46">
        <v>6.5010158609616013</v>
      </c>
      <c r="D436" s="46">
        <v>74.395428438075498</v>
      </c>
      <c r="E436" s="46">
        <v>0</v>
      </c>
      <c r="F436" s="236"/>
      <c r="G436" s="46">
        <v>0</v>
      </c>
      <c r="H436" s="47">
        <v>0</v>
      </c>
      <c r="I436" s="48">
        <f t="shared" si="163"/>
        <v>178.95607354087355</v>
      </c>
      <c r="J436" s="1"/>
      <c r="K436" s="49" t="s">
        <v>23</v>
      </c>
      <c r="L436" s="50">
        <v>98.059629241836461</v>
      </c>
      <c r="M436" s="50">
        <v>6.5010158609616013</v>
      </c>
      <c r="N436" s="50">
        <v>74.395428438075498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178.95607354087355</v>
      </c>
      <c r="U436" s="96" t="s">
        <v>62</v>
      </c>
      <c r="V436" s="97">
        <v>98.059629241836461</v>
      </c>
      <c r="W436" s="97">
        <v>0</v>
      </c>
      <c r="X436" s="97">
        <v>0</v>
      </c>
      <c r="Y436" s="97">
        <v>6.5010158609616013</v>
      </c>
      <c r="Z436" s="97">
        <v>74.395428438075498</v>
      </c>
      <c r="AA436" s="97">
        <v>0</v>
      </c>
      <c r="AB436" s="97">
        <v>0</v>
      </c>
      <c r="AC436" s="98">
        <v>0</v>
      </c>
      <c r="AD436" s="97">
        <v>0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178.95607354087355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227.25071363888878</v>
      </c>
      <c r="C437" s="43">
        <v>0</v>
      </c>
      <c r="D437" s="43">
        <v>1209.9778127027057</v>
      </c>
      <c r="E437" s="43">
        <v>0</v>
      </c>
      <c r="F437" s="236"/>
      <c r="G437" s="43">
        <v>0</v>
      </c>
      <c r="H437" s="53">
        <v>0</v>
      </c>
      <c r="I437" s="41">
        <f t="shared" si="163"/>
        <v>1437.2285263415945</v>
      </c>
      <c r="J437" s="1"/>
      <c r="K437" s="54" t="s">
        <v>24</v>
      </c>
      <c r="L437" s="43">
        <v>227.25071363888878</v>
      </c>
      <c r="M437" s="43">
        <v>0</v>
      </c>
      <c r="N437" s="43">
        <v>1209.9778127027057</v>
      </c>
      <c r="O437" s="43">
        <v>0</v>
      </c>
      <c r="P437" s="43">
        <v>56.78344115110567</v>
      </c>
      <c r="Q437" s="43">
        <v>0</v>
      </c>
      <c r="R437" s="44">
        <v>0</v>
      </c>
      <c r="S437" s="45">
        <f t="shared" si="164"/>
        <v>1494.0119674927003</v>
      </c>
      <c r="U437" s="100" t="s">
        <v>24</v>
      </c>
      <c r="V437" s="92">
        <v>226.55925608979905</v>
      </c>
      <c r="W437" s="92">
        <v>0</v>
      </c>
      <c r="X437" s="92">
        <v>0</v>
      </c>
      <c r="Y437" s="92">
        <v>0</v>
      </c>
      <c r="Z437" s="92">
        <v>1125.1073064953164</v>
      </c>
      <c r="AA437" s="92">
        <v>0</v>
      </c>
      <c r="AB437" s="92">
        <v>56.78344115110567</v>
      </c>
      <c r="AC437" s="93">
        <v>85.561963756479088</v>
      </c>
      <c r="AD437" s="92">
        <v>0.69145754908974566</v>
      </c>
      <c r="AE437" s="92">
        <v>0</v>
      </c>
      <c r="AF437" s="92">
        <v>0</v>
      </c>
      <c r="AG437" s="92">
        <v>84.87050620738934</v>
      </c>
      <c r="AH437" s="92">
        <v>0</v>
      </c>
      <c r="AI437" s="95">
        <f t="shared" si="165"/>
        <v>1494.0119674927003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83.578078175811413</v>
      </c>
      <c r="C438" s="46">
        <v>0.97680209593857947</v>
      </c>
      <c r="D438" s="46">
        <v>50.024513957825803</v>
      </c>
      <c r="E438" s="46">
        <v>0</v>
      </c>
      <c r="F438" s="236"/>
      <c r="G438" s="46">
        <v>0</v>
      </c>
      <c r="H438" s="47">
        <v>0</v>
      </c>
      <c r="I438" s="48">
        <f t="shared" si="163"/>
        <v>134.5793942295758</v>
      </c>
      <c r="J438" s="1"/>
      <c r="K438" s="49" t="s">
        <v>22</v>
      </c>
      <c r="L438" s="50">
        <v>83.578078175811413</v>
      </c>
      <c r="M438" s="50">
        <v>0.97680209593857947</v>
      </c>
      <c r="N438" s="50">
        <v>50.024513957825803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134.5793942295758</v>
      </c>
      <c r="U438" s="96" t="s">
        <v>63</v>
      </c>
      <c r="V438" s="97">
        <v>83.578078175811413</v>
      </c>
      <c r="W438" s="97">
        <v>0</v>
      </c>
      <c r="X438" s="97">
        <v>0</v>
      </c>
      <c r="Y438" s="97">
        <v>0.97680209593857947</v>
      </c>
      <c r="Z438" s="97">
        <v>50.024513957825803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134.5793942295758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1.9468800000000004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1.9468800000000004</v>
      </c>
      <c r="J439" s="1"/>
      <c r="K439" s="55" t="s">
        <v>66</v>
      </c>
      <c r="L439" s="43">
        <v>1.9468800000000004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1.9468800000000004</v>
      </c>
      <c r="U439" s="101" t="s">
        <v>64</v>
      </c>
      <c r="V439" s="92">
        <v>1.9468800000000004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1.9468800000000004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1.9468800000000004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1.9468800000000004</v>
      </c>
      <c r="J440" s="1"/>
      <c r="K440" s="59" t="s">
        <v>25</v>
      </c>
      <c r="L440" s="60">
        <v>1.9468800000000004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1.9468800000000004</v>
      </c>
      <c r="U440" s="102" t="s">
        <v>68</v>
      </c>
      <c r="V440" s="103">
        <v>1.9468800000000004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1.9468800000000004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3752.0387950410827</v>
      </c>
      <c r="C444" s="75">
        <f t="shared" ref="C444:H444" si="167">SUM(C423:C439)</f>
        <v>1005.8453204668672</v>
      </c>
      <c r="D444" s="75">
        <f t="shared" si="167"/>
        <v>1785.8767838533483</v>
      </c>
      <c r="E444" s="75">
        <f t="shared" si="167"/>
        <v>3503.5864891412089</v>
      </c>
      <c r="F444" s="75">
        <f t="shared" si="167"/>
        <v>0</v>
      </c>
      <c r="G444" s="75">
        <f t="shared" si="167"/>
        <v>980.81128157072362</v>
      </c>
      <c r="H444" s="76">
        <f t="shared" si="167"/>
        <v>0</v>
      </c>
      <c r="I444" s="41">
        <f t="shared" si="163"/>
        <v>11028.15867007323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3752.0387950410827</v>
      </c>
      <c r="M444" s="75">
        <f t="shared" ref="M444:R444" si="168">SUM(M423:M439)</f>
        <v>1005.8453204668672</v>
      </c>
      <c r="N444" s="75">
        <f t="shared" si="168"/>
        <v>1785.8767838533483</v>
      </c>
      <c r="O444" s="75">
        <f t="shared" si="168"/>
        <v>3503.5864891412089</v>
      </c>
      <c r="P444" s="75">
        <f t="shared" si="168"/>
        <v>1608.0457320062226</v>
      </c>
      <c r="Q444" s="75">
        <f t="shared" si="168"/>
        <v>980.81128157072362</v>
      </c>
      <c r="R444" s="76">
        <f t="shared" si="168"/>
        <v>0</v>
      </c>
      <c r="S444" s="78">
        <f t="shared" si="164"/>
        <v>12636.204402079453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1670.9503973528545</v>
      </c>
      <c r="W444" s="111">
        <f t="shared" ref="W444:AH444" si="169">SUM(W423:W439)</f>
        <v>1751.6704014116356</v>
      </c>
      <c r="X444" s="111">
        <f t="shared" si="169"/>
        <v>980.81128157072362</v>
      </c>
      <c r="Y444" s="111">
        <f t="shared" si="169"/>
        <v>1005.8453204668672</v>
      </c>
      <c r="Z444" s="111">
        <f t="shared" si="169"/>
        <v>1675.490578055189</v>
      </c>
      <c r="AA444" s="111">
        <f t="shared" si="169"/>
        <v>3484.9280262299048</v>
      </c>
      <c r="AB444" s="111">
        <f t="shared" si="169"/>
        <v>1608.0457320062226</v>
      </c>
      <c r="AC444" s="111">
        <f t="shared" si="169"/>
        <v>458.46266498605752</v>
      </c>
      <c r="AD444" s="112">
        <f t="shared" si="169"/>
        <v>329.41799627659333</v>
      </c>
      <c r="AE444" s="112">
        <f t="shared" si="169"/>
        <v>18.658462911304799</v>
      </c>
      <c r="AF444" s="112">
        <f t="shared" si="169"/>
        <v>0</v>
      </c>
      <c r="AG444" s="112">
        <f t="shared" si="169"/>
        <v>110.38620579815939</v>
      </c>
      <c r="AH444" s="112">
        <f t="shared" si="169"/>
        <v>0</v>
      </c>
      <c r="AI444" s="113">
        <f t="shared" si="165"/>
        <v>12636.204402079456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0.3402235048741975</v>
      </c>
      <c r="C445" s="114">
        <f t="shared" ref="C445:I445" si="170">C444/$I444</f>
        <v>9.1207004773734196E-2</v>
      </c>
      <c r="D445" s="114">
        <f t="shared" si="170"/>
        <v>0.16193789346716841</v>
      </c>
      <c r="E445" s="114">
        <f t="shared" si="170"/>
        <v>0.31769460287588919</v>
      </c>
      <c r="F445" s="114">
        <f t="shared" si="170"/>
        <v>0</v>
      </c>
      <c r="G445" s="114">
        <f t="shared" si="170"/>
        <v>8.8936994009010825E-2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0.29692767508759477</v>
      </c>
      <c r="M445" s="82">
        <f t="shared" ref="M445:S445" si="171">M444/$S444</f>
        <v>7.9600273029877724E-2</v>
      </c>
      <c r="N445" s="82">
        <f t="shared" si="171"/>
        <v>0.14133015951842778</v>
      </c>
      <c r="O445" s="82">
        <f t="shared" si="171"/>
        <v>0.27726573404943083</v>
      </c>
      <c r="P445" s="82">
        <f t="shared" si="171"/>
        <v>0.12725702124140992</v>
      </c>
      <c r="Q445" s="82">
        <f t="shared" si="171"/>
        <v>7.7619137073258987E-2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0.1515167171004948</v>
      </c>
      <c r="W445" s="118">
        <f t="shared" ref="W445:AC445" si="172">W444/$I444</f>
        <v>0.15883616239264756</v>
      </c>
      <c r="X445" s="118">
        <f t="shared" si="172"/>
        <v>8.8936994009010825E-2</v>
      </c>
      <c r="Y445" s="118">
        <f t="shared" si="172"/>
        <v>9.1207004773734196E-2</v>
      </c>
      <c r="Z445" s="118">
        <f t="shared" si="172"/>
        <v>0.1519284069245318</v>
      </c>
      <c r="AA445" s="118">
        <f t="shared" si="172"/>
        <v>0.31600271001602881</v>
      </c>
      <c r="AB445" s="118">
        <f t="shared" si="172"/>
        <v>0.14581271272147417</v>
      </c>
      <c r="AC445" s="118">
        <f t="shared" si="172"/>
        <v>4.1572004783552247E-2</v>
      </c>
      <c r="AD445" s="118">
        <f t="shared" ref="AD445:AH445" si="173">AD444/$AI444</f>
        <v>2.6069378572444048E-2</v>
      </c>
      <c r="AE445" s="118">
        <f t="shared" si="173"/>
        <v>1.4765876142549814E-3</v>
      </c>
      <c r="AF445" s="118">
        <f t="shared" si="173"/>
        <v>0</v>
      </c>
      <c r="AG445" s="118">
        <f t="shared" si="173"/>
        <v>8.7357091010647047E-3</v>
      </c>
      <c r="AH445" s="118">
        <f t="shared" si="173"/>
        <v>0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7.3125074406156507</v>
      </c>
      <c r="G449" s="242"/>
      <c r="H449" s="244"/>
      <c r="I449" s="41">
        <f>SUM(B449:H449)</f>
        <v>7.3125074406156507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4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2159.209147364988</v>
      </c>
      <c r="G455" s="245"/>
      <c r="H455" s="247"/>
      <c r="I455" s="41">
        <f t="shared" si="174"/>
        <v>2159.209147364988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6544.7999999999993</v>
      </c>
      <c r="G460" s="245"/>
      <c r="H460" s="247"/>
      <c r="I460" s="48">
        <f t="shared" si="174"/>
        <v>6544.7999999999993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0.31051292250000001</v>
      </c>
      <c r="G462" s="245"/>
      <c r="H462" s="247"/>
      <c r="I462" s="48">
        <f t="shared" si="174"/>
        <v>0.31051292250000001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98.955055821451225</v>
      </c>
      <c r="G463" s="245"/>
      <c r="H463" s="247"/>
      <c r="I463" s="41">
        <f t="shared" si="174"/>
        <v>98.955055821451225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8810.5872235495535</v>
      </c>
      <c r="G470" s="75">
        <f t="shared" si="176"/>
        <v>0</v>
      </c>
      <c r="H470" s="76">
        <f t="shared" si="176"/>
        <v>0</v>
      </c>
      <c r="I470" s="41">
        <f t="shared" si="174"/>
        <v>8810.5872235495535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227849.89146105826</v>
      </c>
      <c r="G481" s="245"/>
      <c r="H481" s="247"/>
      <c r="I481" s="41">
        <f t="shared" si="179"/>
        <v>227849.89146105826</v>
      </c>
      <c r="J481" s="1"/>
      <c r="K481" s="54" t="s">
        <v>60</v>
      </c>
      <c r="L481" s="245"/>
      <c r="M481" s="246"/>
      <c r="N481" s="246"/>
      <c r="O481" s="247"/>
      <c r="P481" s="43">
        <v>63284.707933909296</v>
      </c>
      <c r="Q481" s="245"/>
      <c r="R481" s="252"/>
      <c r="S481" s="45">
        <f t="shared" si="180"/>
        <v>63284.707933909296</v>
      </c>
    </row>
    <row r="482" spans="1:20" ht="15">
      <c r="A482" s="25" t="s">
        <v>12</v>
      </c>
      <c r="B482" s="245"/>
      <c r="C482" s="246"/>
      <c r="D482" s="246"/>
      <c r="E482" s="247"/>
      <c r="F482" s="46">
        <v>83809.53963195649</v>
      </c>
      <c r="G482" s="245"/>
      <c r="H482" s="247"/>
      <c r="I482" s="48">
        <f t="shared" si="179"/>
        <v>83809.53963195649</v>
      </c>
      <c r="J482" s="1"/>
      <c r="K482" s="49" t="s">
        <v>12</v>
      </c>
      <c r="L482" s="245"/>
      <c r="M482" s="246"/>
      <c r="N482" s="246"/>
      <c r="O482" s="247"/>
      <c r="P482" s="50">
        <v>32331.137890170441</v>
      </c>
      <c r="Q482" s="245"/>
      <c r="R482" s="252"/>
      <c r="S482" s="52">
        <f t="shared" si="180"/>
        <v>32331.137890170441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1.1499412533311215E-12</v>
      </c>
      <c r="Q483" s="245"/>
      <c r="R483" s="252"/>
      <c r="S483" s="45">
        <f t="shared" si="180"/>
        <v>1.1499412533311215E-12</v>
      </c>
    </row>
    <row r="484" spans="1:20" ht="15">
      <c r="A484" s="25" t="s">
        <v>17</v>
      </c>
      <c r="B484" s="245"/>
      <c r="C484" s="246"/>
      <c r="D484" s="246"/>
      <c r="E484" s="247"/>
      <c r="F484" s="46">
        <v>920.86240758027031</v>
      </c>
      <c r="G484" s="245"/>
      <c r="H484" s="247"/>
      <c r="I484" s="48">
        <f t="shared" si="179"/>
        <v>920.86240758027031</v>
      </c>
      <c r="J484" s="1"/>
      <c r="K484" s="49" t="s">
        <v>17</v>
      </c>
      <c r="L484" s="245"/>
      <c r="M484" s="246"/>
      <c r="N484" s="246"/>
      <c r="O484" s="247"/>
      <c r="P484" s="50">
        <v>797.07317855857877</v>
      </c>
      <c r="Q484" s="245"/>
      <c r="R484" s="252"/>
      <c r="S484" s="52">
        <f t="shared" si="180"/>
        <v>797.07317855857877</v>
      </c>
    </row>
    <row r="485" spans="1:20" ht="15">
      <c r="A485" s="26" t="s">
        <v>19</v>
      </c>
      <c r="B485" s="245"/>
      <c r="C485" s="246"/>
      <c r="D485" s="246"/>
      <c r="E485" s="247"/>
      <c r="F485" s="43">
        <v>75.213238511835002</v>
      </c>
      <c r="G485" s="245"/>
      <c r="H485" s="247"/>
      <c r="I485" s="41">
        <f t="shared" si="179"/>
        <v>75.213238511835002</v>
      </c>
      <c r="J485" s="1"/>
      <c r="K485" s="54" t="s">
        <v>19</v>
      </c>
      <c r="L485" s="245"/>
      <c r="M485" s="246"/>
      <c r="N485" s="246"/>
      <c r="O485" s="247"/>
      <c r="P485" s="43">
        <v>60.360321195126069</v>
      </c>
      <c r="Q485" s="245"/>
      <c r="R485" s="252"/>
      <c r="S485" s="45">
        <f t="shared" si="180"/>
        <v>60.360321195126069</v>
      </c>
    </row>
    <row r="486" spans="1:20" ht="15">
      <c r="A486" s="25" t="s">
        <v>27</v>
      </c>
      <c r="B486" s="245"/>
      <c r="C486" s="246"/>
      <c r="D486" s="246"/>
      <c r="E486" s="247"/>
      <c r="F486" s="46">
        <v>5379.824074561634</v>
      </c>
      <c r="G486" s="245"/>
      <c r="H486" s="247"/>
      <c r="I486" s="48">
        <f t="shared" si="179"/>
        <v>5379.824074561634</v>
      </c>
      <c r="J486" s="1"/>
      <c r="K486" s="49" t="s">
        <v>27</v>
      </c>
      <c r="L486" s="245"/>
      <c r="M486" s="246"/>
      <c r="N486" s="246"/>
      <c r="O486" s="247"/>
      <c r="P486" s="50">
        <v>-6.390443729742401E-12</v>
      </c>
      <c r="Q486" s="245"/>
      <c r="R486" s="252"/>
      <c r="S486" s="52">
        <f t="shared" si="180"/>
        <v>-6.390443729742401E-12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3.7359004778636518E-12</v>
      </c>
      <c r="Q487" s="245"/>
      <c r="R487" s="252"/>
      <c r="S487" s="45">
        <f t="shared" si="180"/>
        <v>3.7359004778636518E-12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2.7356727994032326E-12</v>
      </c>
      <c r="Q488" s="245"/>
      <c r="R488" s="252"/>
      <c r="S488" s="52">
        <f t="shared" si="180"/>
        <v>2.7356727994032326E-12</v>
      </c>
    </row>
    <row r="489" spans="1:20" ht="15">
      <c r="A489" s="26" t="s">
        <v>24</v>
      </c>
      <c r="B489" s="245"/>
      <c r="C489" s="246"/>
      <c r="D489" s="246"/>
      <c r="E489" s="247"/>
      <c r="F489" s="43">
        <v>13386.51052756834</v>
      </c>
      <c r="G489" s="245"/>
      <c r="H489" s="247"/>
      <c r="I489" s="41">
        <f t="shared" si="179"/>
        <v>13386.51052756834</v>
      </c>
      <c r="J489" s="1"/>
      <c r="K489" s="54" t="s">
        <v>24</v>
      </c>
      <c r="L489" s="245"/>
      <c r="M489" s="246"/>
      <c r="N489" s="246"/>
      <c r="O489" s="247"/>
      <c r="P489" s="43">
        <v>5040.1800197246448</v>
      </c>
      <c r="Q489" s="245"/>
      <c r="R489" s="252"/>
      <c r="S489" s="45">
        <f t="shared" si="180"/>
        <v>5040.1800197246448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331421.84134123684</v>
      </c>
      <c r="G496" s="75">
        <f t="shared" si="181"/>
        <v>0</v>
      </c>
      <c r="H496" s="76">
        <f t="shared" si="181"/>
        <v>0</v>
      </c>
      <c r="I496" s="41">
        <f t="shared" si="179"/>
        <v>331421.84134123684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101513.45934355809</v>
      </c>
      <c r="Q496" s="75">
        <f t="shared" si="182"/>
        <v>0</v>
      </c>
      <c r="R496" s="76">
        <f t="shared" si="182"/>
        <v>0</v>
      </c>
      <c r="S496" s="78">
        <f t="shared" si="180"/>
        <v>101513.45934355809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8801.6478900298844</v>
      </c>
      <c r="G511" s="245"/>
      <c r="H511" s="247"/>
      <c r="I511" s="41">
        <f t="shared" si="185"/>
        <v>8801.6478900298844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600.33090875156131</v>
      </c>
      <c r="G512" s="245"/>
      <c r="H512" s="247"/>
      <c r="I512" s="48">
        <f t="shared" si="185"/>
        <v>600.33090875156131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9401.9787987814452</v>
      </c>
      <c r="G522" s="75">
        <f t="shared" si="187"/>
        <v>0</v>
      </c>
      <c r="H522" s="76">
        <f t="shared" si="187"/>
        <v>0</v>
      </c>
      <c r="I522" s="41">
        <f t="shared" si="185"/>
        <v>9401.9787987814452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1114.5969762499269</v>
      </c>
      <c r="G533" s="245"/>
      <c r="H533" s="247"/>
      <c r="I533" s="41">
        <f t="shared" si="191"/>
        <v>1114.5969762499269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112.98327538462217</v>
      </c>
      <c r="G534" s="245"/>
      <c r="H534" s="247"/>
      <c r="I534" s="48">
        <f t="shared" si="191"/>
        <v>112.98327538462217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1227.5802516345491</v>
      </c>
      <c r="G548" s="75">
        <f t="shared" si="193"/>
        <v>0</v>
      </c>
      <c r="H548" s="76">
        <f t="shared" si="193"/>
        <v>0</v>
      </c>
      <c r="I548" s="41">
        <f t="shared" si="191"/>
        <v>1227.5802516345491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125.96499089999999</v>
      </c>
      <c r="G560" s="245"/>
      <c r="H560" s="247"/>
      <c r="I560" s="48">
        <f t="shared" si="197"/>
        <v>125.96499089999999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31355.835205399992</v>
      </c>
      <c r="G561" s="245"/>
      <c r="H561" s="247"/>
      <c r="I561" s="41">
        <f t="shared" si="197"/>
        <v>31355.835205399992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31481.800196299992</v>
      </c>
      <c r="G574" s="75">
        <f t="shared" si="199"/>
        <v>0</v>
      </c>
      <c r="H574" s="76">
        <f t="shared" si="199"/>
        <v>0</v>
      </c>
      <c r="I574" s="41">
        <f t="shared" si="197"/>
        <v>31481.800196299992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79.863198599733494</v>
      </c>
      <c r="C579" s="39">
        <v>0</v>
      </c>
      <c r="D579" s="39">
        <v>15.227178957891836</v>
      </c>
      <c r="E579" s="39">
        <v>0</v>
      </c>
      <c r="F579" s="235"/>
      <c r="G579" s="39">
        <v>0</v>
      </c>
      <c r="H579" s="40">
        <v>0</v>
      </c>
      <c r="I579" s="41">
        <f>SUM(B579:H579)</f>
        <v>95.090377557625331</v>
      </c>
      <c r="J579" s="1"/>
      <c r="K579" s="88" t="s">
        <v>7</v>
      </c>
      <c r="L579" s="39">
        <v>79.863198599733494</v>
      </c>
      <c r="M579" s="39">
        <v>0</v>
      </c>
      <c r="N579" s="39">
        <v>15.227178957891836</v>
      </c>
      <c r="O579" s="39">
        <v>0</v>
      </c>
      <c r="P579" s="39">
        <v>7.3125074406156507</v>
      </c>
      <c r="Q579" s="39">
        <v>0</v>
      </c>
      <c r="R579" s="89">
        <v>0</v>
      </c>
      <c r="S579" s="90">
        <f>SUM(L579:R579)</f>
        <v>102.40288499824098</v>
      </c>
    </row>
    <row r="580" spans="1:19" ht="15">
      <c r="A580" s="25" t="s">
        <v>8</v>
      </c>
      <c r="B580" s="46">
        <v>202.66098025447022</v>
      </c>
      <c r="C580" s="46">
        <v>0</v>
      </c>
      <c r="D580" s="46">
        <v>49.301536195382212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251.96251644985244</v>
      </c>
      <c r="J580" s="1"/>
      <c r="K580" s="49" t="s">
        <v>8</v>
      </c>
      <c r="L580" s="50">
        <v>202.66098025447022</v>
      </c>
      <c r="M580" s="50">
        <v>0</v>
      </c>
      <c r="N580" s="50">
        <v>49.301536195382212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4">SUM(L580:R580)</f>
        <v>251.96251644985244</v>
      </c>
    </row>
    <row r="581" spans="1:19" ht="15">
      <c r="A581" s="26" t="s">
        <v>10</v>
      </c>
      <c r="B581" s="43">
        <v>60.764051699437026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60.764051699437026</v>
      </c>
      <c r="J581" s="1"/>
      <c r="K581" s="54" t="s">
        <v>10</v>
      </c>
      <c r="L581" s="43">
        <v>60.764051699437026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60.764051699437026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1811.2394816979709</v>
      </c>
      <c r="C583" s="43">
        <v>219.38601817576213</v>
      </c>
      <c r="D583" s="43">
        <v>47.304434525894862</v>
      </c>
      <c r="E583" s="43">
        <v>105.5023209149045</v>
      </c>
      <c r="F583" s="236"/>
      <c r="G583" s="43">
        <v>0</v>
      </c>
      <c r="H583" s="53">
        <v>0</v>
      </c>
      <c r="I583" s="41">
        <f t="shared" si="203"/>
        <v>2183.4322553145321</v>
      </c>
      <c r="J583" s="1"/>
      <c r="K583" s="54" t="s">
        <v>16</v>
      </c>
      <c r="L583" s="43">
        <v>1811.2394816979709</v>
      </c>
      <c r="M583" s="43">
        <v>219.38601817576213</v>
      </c>
      <c r="N583" s="43">
        <v>47.304434525894862</v>
      </c>
      <c r="O583" s="43">
        <v>105.5023209149045</v>
      </c>
      <c r="P583" s="43">
        <v>0</v>
      </c>
      <c r="Q583" s="43">
        <v>0</v>
      </c>
      <c r="R583" s="44">
        <v>0</v>
      </c>
      <c r="S583" s="45">
        <f t="shared" si="204"/>
        <v>2183.4322553145321</v>
      </c>
    </row>
    <row r="584" spans="1:19" ht="15">
      <c r="A584" s="25" t="s">
        <v>15</v>
      </c>
      <c r="B584" s="46">
        <v>14113.930425729133</v>
      </c>
      <c r="C584" s="46">
        <v>214.19081924662902</v>
      </c>
      <c r="D584" s="46">
        <v>253.25869938389624</v>
      </c>
      <c r="E584" s="46">
        <v>0</v>
      </c>
      <c r="F584" s="236"/>
      <c r="G584" s="46">
        <v>0</v>
      </c>
      <c r="H584" s="47">
        <v>0</v>
      </c>
      <c r="I584" s="48">
        <f t="shared" si="203"/>
        <v>14581.379944359658</v>
      </c>
      <c r="J584" s="1"/>
      <c r="K584" s="49" t="s">
        <v>15</v>
      </c>
      <c r="L584" s="50">
        <v>14113.930425729133</v>
      </c>
      <c r="M584" s="50">
        <v>214.19081924662902</v>
      </c>
      <c r="N584" s="50">
        <v>253.25869938389624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14581.379944359658</v>
      </c>
    </row>
    <row r="585" spans="1:19" ht="15">
      <c r="A585" s="26" t="s">
        <v>60</v>
      </c>
      <c r="B585" s="43">
        <v>0</v>
      </c>
      <c r="C585" s="43">
        <v>0</v>
      </c>
      <c r="D585" s="43">
        <v>2.3826018110477825</v>
      </c>
      <c r="E585" s="43">
        <v>1111.4471833894909</v>
      </c>
      <c r="F585" s="236"/>
      <c r="G585" s="43">
        <v>0</v>
      </c>
      <c r="H585" s="53">
        <v>0</v>
      </c>
      <c r="I585" s="41">
        <f t="shared" si="203"/>
        <v>1113.8297852005387</v>
      </c>
      <c r="J585" s="1"/>
      <c r="K585" s="54" t="s">
        <v>60</v>
      </c>
      <c r="L585" s="43">
        <v>0</v>
      </c>
      <c r="M585" s="43">
        <v>0</v>
      </c>
      <c r="N585" s="43">
        <v>2.3826018110477825</v>
      </c>
      <c r="O585" s="43">
        <v>1111.4471833894909</v>
      </c>
      <c r="P585" s="43">
        <v>65084.883103975328</v>
      </c>
      <c r="Q585" s="43">
        <v>0</v>
      </c>
      <c r="R585" s="44">
        <v>0</v>
      </c>
      <c r="S585" s="45">
        <f t="shared" si="204"/>
        <v>66198.712889175862</v>
      </c>
    </row>
    <row r="586" spans="1:19" ht="15">
      <c r="A586" s="25" t="s">
        <v>12</v>
      </c>
      <c r="B586" s="46">
        <v>0</v>
      </c>
      <c r="C586" s="46">
        <v>0</v>
      </c>
      <c r="D586" s="46">
        <v>0.40616223030843351</v>
      </c>
      <c r="E586" s="46">
        <v>11.875171879435049</v>
      </c>
      <c r="F586" s="236"/>
      <c r="G586" s="46">
        <v>0</v>
      </c>
      <c r="H586" s="47">
        <v>0</v>
      </c>
      <c r="I586" s="48">
        <f t="shared" si="203"/>
        <v>12.281334109743483</v>
      </c>
      <c r="J586" s="1"/>
      <c r="K586" s="49" t="s">
        <v>12</v>
      </c>
      <c r="L586" s="50">
        <v>0</v>
      </c>
      <c r="M586" s="50">
        <v>0</v>
      </c>
      <c r="N586" s="50">
        <v>0.40616223030843351</v>
      </c>
      <c r="O586" s="50">
        <v>11.875171879435049</v>
      </c>
      <c r="P586" s="50">
        <v>3444.5178719840433</v>
      </c>
      <c r="Q586" s="50">
        <v>0</v>
      </c>
      <c r="R586" s="51">
        <v>0</v>
      </c>
      <c r="S586" s="52">
        <f t="shared" si="204"/>
        <v>3456.7992060937868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31355.835205399992</v>
      </c>
      <c r="Q587" s="43">
        <v>0</v>
      </c>
      <c r="R587" s="44">
        <v>0</v>
      </c>
      <c r="S587" s="45">
        <f t="shared" si="204"/>
        <v>31355.835205399992</v>
      </c>
    </row>
    <row r="588" spans="1:19" ht="15">
      <c r="A588" s="25" t="s">
        <v>17</v>
      </c>
      <c r="B588" s="46">
        <v>2083.8421342246838</v>
      </c>
      <c r="C588" s="46">
        <v>11.290870799891914</v>
      </c>
      <c r="D588" s="46">
        <v>264.47376272798243</v>
      </c>
      <c r="E588" s="46">
        <v>36.052354899189616</v>
      </c>
      <c r="F588" s="236"/>
      <c r="G588" s="46">
        <v>0</v>
      </c>
      <c r="H588" s="47">
        <v>0</v>
      </c>
      <c r="I588" s="48">
        <f t="shared" si="203"/>
        <v>2395.6591226517476</v>
      </c>
      <c r="J588" s="1"/>
      <c r="K588" s="49" t="s">
        <v>17</v>
      </c>
      <c r="L588" s="50">
        <v>2083.8421342246838</v>
      </c>
      <c r="M588" s="50">
        <v>11.290870799891914</v>
      </c>
      <c r="N588" s="50">
        <v>264.47376272798243</v>
      </c>
      <c r="O588" s="50">
        <v>36.052354899189616</v>
      </c>
      <c r="P588" s="50">
        <v>1.339415361421014</v>
      </c>
      <c r="Q588" s="50">
        <v>0</v>
      </c>
      <c r="R588" s="51">
        <v>0</v>
      </c>
      <c r="S588" s="52">
        <f t="shared" si="204"/>
        <v>2396.9985380131684</v>
      </c>
    </row>
    <row r="589" spans="1:19" ht="15">
      <c r="A589" s="26" t="s">
        <v>19</v>
      </c>
      <c r="B589" s="43">
        <v>14824.262898247782</v>
      </c>
      <c r="C589" s="43">
        <v>2336.1079092265295</v>
      </c>
      <c r="D589" s="43">
        <v>455.6139224668259</v>
      </c>
      <c r="E589" s="43">
        <v>358.75925392917532</v>
      </c>
      <c r="F589" s="236"/>
      <c r="G589" s="43">
        <v>0</v>
      </c>
      <c r="H589" s="53">
        <v>0</v>
      </c>
      <c r="I589" s="41">
        <f t="shared" si="203"/>
        <v>17974.743983870314</v>
      </c>
      <c r="J589" s="1"/>
      <c r="K589" s="54" t="s">
        <v>19</v>
      </c>
      <c r="L589" s="43">
        <v>14824.262898247782</v>
      </c>
      <c r="M589" s="43">
        <v>2336.1079092265295</v>
      </c>
      <c r="N589" s="43">
        <v>455.6139224668259</v>
      </c>
      <c r="O589" s="43">
        <v>358.75925392917532</v>
      </c>
      <c r="P589" s="43">
        <v>8801.6478900298844</v>
      </c>
      <c r="Q589" s="43">
        <v>0</v>
      </c>
      <c r="R589" s="44">
        <v>0</v>
      </c>
      <c r="S589" s="45">
        <f t="shared" si="204"/>
        <v>26776.391873900197</v>
      </c>
    </row>
    <row r="590" spans="1:19" ht="15">
      <c r="A590" s="25" t="s">
        <v>27</v>
      </c>
      <c r="B590" s="46">
        <v>8550.4298200394696</v>
      </c>
      <c r="C590" s="46">
        <v>0</v>
      </c>
      <c r="D590" s="46">
        <v>18858.225841234351</v>
      </c>
      <c r="E590" s="46">
        <v>4155.6630222761869</v>
      </c>
      <c r="F590" s="236"/>
      <c r="G590" s="46">
        <v>12920.021627365659</v>
      </c>
      <c r="H590" s="47">
        <v>3.3635086107633425</v>
      </c>
      <c r="I590" s="48">
        <f t="shared" si="203"/>
        <v>44487.703819526425</v>
      </c>
      <c r="J590" s="1"/>
      <c r="K590" s="49" t="s">
        <v>27</v>
      </c>
      <c r="L590" s="50">
        <v>8550.4298200394696</v>
      </c>
      <c r="M590" s="50">
        <v>0</v>
      </c>
      <c r="N590" s="50">
        <v>18858.225841234351</v>
      </c>
      <c r="O590" s="50">
        <v>4155.6630222761869</v>
      </c>
      <c r="P590" s="50">
        <v>11633.948561608599</v>
      </c>
      <c r="Q590" s="50">
        <v>12920.021627365659</v>
      </c>
      <c r="R590" s="51">
        <v>3.3635086107633425</v>
      </c>
      <c r="S590" s="52">
        <f t="shared" si="204"/>
        <v>56121.652381135027</v>
      </c>
    </row>
    <row r="591" spans="1:19" ht="15">
      <c r="A591" s="26" t="s">
        <v>26</v>
      </c>
      <c r="B591" s="43">
        <v>23080.656876184643</v>
      </c>
      <c r="C591" s="43">
        <v>146.32724575482479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23226.984121939469</v>
      </c>
      <c r="J591" s="1"/>
      <c r="K591" s="54" t="s">
        <v>26</v>
      </c>
      <c r="L591" s="43">
        <v>23080.656876184643</v>
      </c>
      <c r="M591" s="43">
        <v>146.32724575482479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23226.984121939469</v>
      </c>
    </row>
    <row r="592" spans="1:19" ht="15">
      <c r="A592" s="25" t="s">
        <v>23</v>
      </c>
      <c r="B592" s="46">
        <v>482.33014852912248</v>
      </c>
      <c r="C592" s="46">
        <v>0</v>
      </c>
      <c r="D592" s="46">
        <v>85.744096821271128</v>
      </c>
      <c r="E592" s="46">
        <v>0</v>
      </c>
      <c r="F592" s="236"/>
      <c r="G592" s="46">
        <v>0</v>
      </c>
      <c r="H592" s="47">
        <v>0</v>
      </c>
      <c r="I592" s="48">
        <f t="shared" si="203"/>
        <v>568.07424535039365</v>
      </c>
      <c r="J592" s="1"/>
      <c r="K592" s="49" t="s">
        <v>23</v>
      </c>
      <c r="L592" s="50">
        <v>482.33014852912248</v>
      </c>
      <c r="M592" s="50">
        <v>0</v>
      </c>
      <c r="N592" s="50">
        <v>85.744096821271128</v>
      </c>
      <c r="O592" s="50">
        <v>0</v>
      </c>
      <c r="P592" s="50">
        <v>0.31051292250000001</v>
      </c>
      <c r="Q592" s="50">
        <v>0</v>
      </c>
      <c r="R592" s="51">
        <v>0</v>
      </c>
      <c r="S592" s="52">
        <f t="shared" si="204"/>
        <v>568.38475827289369</v>
      </c>
    </row>
    <row r="593" spans="1:60" ht="15">
      <c r="A593" s="26" t="s">
        <v>24</v>
      </c>
      <c r="B593" s="43">
        <v>2437.1718596213914</v>
      </c>
      <c r="C593" s="43">
        <v>0</v>
      </c>
      <c r="D593" s="43">
        <v>150.32285486217845</v>
      </c>
      <c r="E593" s="43">
        <v>0</v>
      </c>
      <c r="F593" s="236"/>
      <c r="G593" s="43">
        <v>0</v>
      </c>
      <c r="H593" s="53">
        <v>0</v>
      </c>
      <c r="I593" s="41">
        <f t="shared" si="203"/>
        <v>2587.4947144835696</v>
      </c>
      <c r="J593" s="1"/>
      <c r="K593" s="54" t="s">
        <v>24</v>
      </c>
      <c r="L593" s="43">
        <v>2437.1718596213914</v>
      </c>
      <c r="M593" s="43">
        <v>0</v>
      </c>
      <c r="N593" s="43">
        <v>150.32285486217845</v>
      </c>
      <c r="O593" s="43">
        <v>0</v>
      </c>
      <c r="P593" s="43">
        <v>3003.1716860050824</v>
      </c>
      <c r="Q593" s="43">
        <v>0</v>
      </c>
      <c r="R593" s="44">
        <v>0</v>
      </c>
      <c r="S593" s="45">
        <f t="shared" si="204"/>
        <v>5590.6664004886516</v>
      </c>
    </row>
    <row r="594" spans="1:60" ht="15">
      <c r="A594" s="25" t="s">
        <v>22</v>
      </c>
      <c r="B594" s="46">
        <v>321.976515125704</v>
      </c>
      <c r="C594" s="46">
        <v>0</v>
      </c>
      <c r="D594" s="46">
        <v>5.9489210159707726</v>
      </c>
      <c r="E594" s="46">
        <v>0</v>
      </c>
      <c r="F594" s="236"/>
      <c r="G594" s="46">
        <v>0</v>
      </c>
      <c r="H594" s="47">
        <v>0</v>
      </c>
      <c r="I594" s="48">
        <f t="shared" si="203"/>
        <v>327.92543614167477</v>
      </c>
      <c r="J594" s="1"/>
      <c r="K594" s="49" t="s">
        <v>22</v>
      </c>
      <c r="L594" s="50">
        <v>321.976515125704</v>
      </c>
      <c r="M594" s="50">
        <v>0</v>
      </c>
      <c r="N594" s="50">
        <v>5.9489210159707726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327.92543614167477</v>
      </c>
    </row>
    <row r="595" spans="1:60" ht="15">
      <c r="A595" s="27" t="s">
        <v>66</v>
      </c>
      <c r="B595" s="43">
        <v>3474.501472986251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3474.501472986251</v>
      </c>
      <c r="J595" s="1"/>
      <c r="K595" s="55" t="s">
        <v>66</v>
      </c>
      <c r="L595" s="43">
        <v>3474.501472986251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3474.501472986251</v>
      </c>
    </row>
    <row r="596" spans="1:60">
      <c r="A596" s="28" t="s">
        <v>25</v>
      </c>
      <c r="B596" s="56">
        <v>3474.501472986251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3474.501472986251</v>
      </c>
      <c r="J596" s="1"/>
      <c r="K596" s="59" t="s">
        <v>25</v>
      </c>
      <c r="L596" s="60">
        <v>3474.501472986251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3474.501472986251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71523.629862939793</v>
      </c>
      <c r="C600" s="75">
        <f t="shared" ref="C600:H600" si="205">SUM(C579:C595)</f>
        <v>2927.3028632036371</v>
      </c>
      <c r="D600" s="75">
        <f t="shared" si="205"/>
        <v>20188.210012233001</v>
      </c>
      <c r="E600" s="75">
        <f t="shared" si="205"/>
        <v>5779.2993072883819</v>
      </c>
      <c r="F600" s="75">
        <f t="shared" si="205"/>
        <v>0</v>
      </c>
      <c r="G600" s="75">
        <f t="shared" si="205"/>
        <v>12920.021627365659</v>
      </c>
      <c r="H600" s="76">
        <f t="shared" si="205"/>
        <v>3.3635086107633425</v>
      </c>
      <c r="I600" s="41">
        <f t="shared" si="203"/>
        <v>113341.82718164125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71523.629862939793</v>
      </c>
      <c r="M600" s="75">
        <f t="shared" ref="M600:R600" si="206">SUM(M579:M595)</f>
        <v>2927.3028632036371</v>
      </c>
      <c r="N600" s="75">
        <f t="shared" si="206"/>
        <v>20188.210012233001</v>
      </c>
      <c r="O600" s="75">
        <f t="shared" si="206"/>
        <v>5779.2993072883819</v>
      </c>
      <c r="P600" s="75">
        <f t="shared" si="206"/>
        <v>123332.96675472747</v>
      </c>
      <c r="Q600" s="75">
        <f t="shared" si="206"/>
        <v>12920.021627365659</v>
      </c>
      <c r="R600" s="76">
        <f t="shared" si="206"/>
        <v>3.3635086107633425</v>
      </c>
      <c r="S600" s="78">
        <f t="shared" si="204"/>
        <v>236674.79393636872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0.63104355771780751</v>
      </c>
      <c r="C601" s="114">
        <f t="shared" ref="C601:I601" si="207">C600/$I600</f>
        <v>2.5827207271966343E-2</v>
      </c>
      <c r="D601" s="114">
        <f t="shared" si="207"/>
        <v>0.17811791563832335</v>
      </c>
      <c r="E601" s="114">
        <f t="shared" si="207"/>
        <v>5.0989995935273709E-2</v>
      </c>
      <c r="F601" s="114">
        <f t="shared" si="207"/>
        <v>0</v>
      </c>
      <c r="G601" s="114">
        <f t="shared" si="207"/>
        <v>0.11399164764354887</v>
      </c>
      <c r="H601" s="115">
        <f t="shared" si="207"/>
        <v>2.967579308010444E-5</v>
      </c>
      <c r="I601" s="116">
        <f t="shared" si="207"/>
        <v>1</v>
      </c>
      <c r="K601" s="81" t="s">
        <v>87</v>
      </c>
      <c r="L601" s="82">
        <f>L600/$S600</f>
        <v>0.3022021427519202</v>
      </c>
      <c r="M601" s="82">
        <f t="shared" ref="M601:S601" si="208">M600/$S600</f>
        <v>1.2368460597416461E-2</v>
      </c>
      <c r="N601" s="82">
        <f t="shared" si="208"/>
        <v>8.5299366596937695E-2</v>
      </c>
      <c r="O601" s="82">
        <f t="shared" si="208"/>
        <v>2.4418735984374312E-2</v>
      </c>
      <c r="P601" s="82">
        <f t="shared" si="208"/>
        <v>0.52110731651417941</v>
      </c>
      <c r="Q601" s="82">
        <f t="shared" si="208"/>
        <v>5.4589766034989239E-2</v>
      </c>
      <c r="R601" s="83">
        <f t="shared" si="208"/>
        <v>1.4211520182701162E-5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900.20123811443659</v>
      </c>
      <c r="C605" s="39">
        <v>0</v>
      </c>
      <c r="D605" s="39">
        <v>77.309886156738656</v>
      </c>
      <c r="E605" s="39">
        <v>0</v>
      </c>
      <c r="F605" s="235"/>
      <c r="G605" s="39">
        <v>0</v>
      </c>
      <c r="H605" s="40">
        <v>0</v>
      </c>
      <c r="I605" s="41">
        <f>SUM(B605:H605)</f>
        <v>977.51112427117528</v>
      </c>
      <c r="J605" s="1"/>
      <c r="K605" s="88" t="s">
        <v>7</v>
      </c>
      <c r="L605" s="39">
        <v>900.20123811443659</v>
      </c>
      <c r="M605" s="39">
        <v>0</v>
      </c>
      <c r="N605" s="39">
        <v>77.309886156738656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977.51112427117528</v>
      </c>
      <c r="U605" s="91" t="s">
        <v>7</v>
      </c>
      <c r="V605" s="92">
        <v>900.20123811443659</v>
      </c>
      <c r="W605" s="92">
        <v>75.64051198518969</v>
      </c>
      <c r="X605" s="92">
        <v>1.6693741715489629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977.51112427117528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535.9049856564352</v>
      </c>
      <c r="C606" s="46">
        <v>0</v>
      </c>
      <c r="D606" s="46">
        <v>41.230141443366556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577.13512709980171</v>
      </c>
      <c r="J606" s="1"/>
      <c r="K606" s="49" t="s">
        <v>8</v>
      </c>
      <c r="L606" s="50">
        <v>535.9049856564352</v>
      </c>
      <c r="M606" s="50">
        <v>0</v>
      </c>
      <c r="N606" s="50">
        <v>41.230141443366556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577.13512709980171</v>
      </c>
      <c r="U606" s="96" t="s">
        <v>8</v>
      </c>
      <c r="V606" s="97">
        <v>535.9049856564352</v>
      </c>
      <c r="W606" s="97">
        <v>37.26172308133598</v>
      </c>
      <c r="X606" s="97">
        <v>3.9684183620305702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577.13512709980171</v>
      </c>
      <c r="AG606" s="16" t="str">
        <f t="shared" ref="AG606:AG626" si="212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1480.5629763872566</v>
      </c>
      <c r="C607" s="43">
        <v>0</v>
      </c>
      <c r="D607" s="43">
        <v>150.78520605217528</v>
      </c>
      <c r="E607" s="43">
        <v>0</v>
      </c>
      <c r="F607" s="236"/>
      <c r="G607" s="43">
        <v>0</v>
      </c>
      <c r="H607" s="53">
        <v>0</v>
      </c>
      <c r="I607" s="41">
        <f t="shared" si="209"/>
        <v>1631.3481824394319</v>
      </c>
      <c r="J607" s="1"/>
      <c r="K607" s="54" t="s">
        <v>10</v>
      </c>
      <c r="L607" s="43">
        <v>1480.5629763872566</v>
      </c>
      <c r="M607" s="43">
        <v>0</v>
      </c>
      <c r="N607" s="43">
        <v>150.78520605217528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1631.3481824394319</v>
      </c>
      <c r="U607" s="155" t="s">
        <v>10</v>
      </c>
      <c r="V607" s="92">
        <v>1480.5629763872566</v>
      </c>
      <c r="W607" s="92">
        <v>149.90744337156207</v>
      </c>
      <c r="X607" s="92">
        <v>0.87776268061323204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1631.3481824394319</v>
      </c>
      <c r="AG607" s="16" t="str">
        <f t="shared" si="212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2524.5272853295755</v>
      </c>
      <c r="C609" s="43">
        <v>0</v>
      </c>
      <c r="D609" s="43">
        <v>404.78777951014877</v>
      </c>
      <c r="E609" s="43">
        <v>0</v>
      </c>
      <c r="F609" s="236"/>
      <c r="G609" s="43">
        <v>0</v>
      </c>
      <c r="H609" s="53">
        <v>0</v>
      </c>
      <c r="I609" s="41">
        <f t="shared" si="209"/>
        <v>2929.3150648397241</v>
      </c>
      <c r="J609" s="1"/>
      <c r="K609" s="54" t="s">
        <v>16</v>
      </c>
      <c r="L609" s="43">
        <v>2524.5272853295755</v>
      </c>
      <c r="M609" s="43">
        <v>0</v>
      </c>
      <c r="N609" s="43">
        <v>404.78777951014877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2929.3150648397241</v>
      </c>
      <c r="U609" s="155" t="s">
        <v>16</v>
      </c>
      <c r="V609" s="92">
        <v>2524.5272853295755</v>
      </c>
      <c r="W609" s="92">
        <v>404.78777951014877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2929.3150648397241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41826.226722286185</v>
      </c>
      <c r="C610" s="46">
        <v>0</v>
      </c>
      <c r="D610" s="46">
        <v>6707.6473397031759</v>
      </c>
      <c r="E610" s="46">
        <v>0</v>
      </c>
      <c r="F610" s="236"/>
      <c r="G610" s="46">
        <v>0</v>
      </c>
      <c r="H610" s="47">
        <v>0</v>
      </c>
      <c r="I610" s="48">
        <f t="shared" si="209"/>
        <v>48533.874061989358</v>
      </c>
      <c r="J610" s="1"/>
      <c r="K610" s="49" t="s">
        <v>15</v>
      </c>
      <c r="L610" s="50">
        <v>41826.226722286185</v>
      </c>
      <c r="M610" s="50">
        <v>0</v>
      </c>
      <c r="N610" s="50">
        <v>6707.6473397031759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48533.874061989358</v>
      </c>
      <c r="U610" s="96" t="s">
        <v>15</v>
      </c>
      <c r="V610" s="97">
        <v>41826.226722286185</v>
      </c>
      <c r="W610" s="97">
        <v>6707.6473397031759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48533.874061989358</v>
      </c>
      <c r="AG610" s="16" t="str">
        <f t="shared" si="212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74657.187149385936</v>
      </c>
      <c r="Q611" s="43">
        <v>0</v>
      </c>
      <c r="R611" s="44">
        <v>0</v>
      </c>
      <c r="S611" s="45">
        <f t="shared" si="210"/>
        <v>74657.187149385936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74657.187149385936</v>
      </c>
      <c r="AF611" s="126">
        <f t="shared" si="211"/>
        <v>74657.187149385936</v>
      </c>
      <c r="AG611" s="16" t="str">
        <f t="shared" si="212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46853.523432423484</v>
      </c>
      <c r="Q612" s="50">
        <v>0</v>
      </c>
      <c r="R612" s="51">
        <v>0</v>
      </c>
      <c r="S612" s="52">
        <f t="shared" si="210"/>
        <v>46853.523432423484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46853.523432423484</v>
      </c>
      <c r="AF612" s="99">
        <f t="shared" si="211"/>
        <v>46853.523432423484</v>
      </c>
      <c r="AG612" s="16" t="str">
        <f t="shared" si="212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1688.0347593796287</v>
      </c>
      <c r="C614" s="46">
        <v>0</v>
      </c>
      <c r="D614" s="46">
        <v>333.50095212267291</v>
      </c>
      <c r="E614" s="46">
        <v>0</v>
      </c>
      <c r="F614" s="236"/>
      <c r="G614" s="46">
        <v>0</v>
      </c>
      <c r="H614" s="47">
        <v>0</v>
      </c>
      <c r="I614" s="48">
        <f t="shared" si="209"/>
        <v>2021.5357115023016</v>
      </c>
      <c r="J614" s="1"/>
      <c r="K614" s="49" t="s">
        <v>17</v>
      </c>
      <c r="L614" s="50">
        <v>1688.0347593796287</v>
      </c>
      <c r="M614" s="50">
        <v>0</v>
      </c>
      <c r="N614" s="50">
        <v>333.50095212267291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2021.5357115023016</v>
      </c>
      <c r="U614" s="96" t="s">
        <v>17</v>
      </c>
      <c r="V614" s="97">
        <v>1688.0347593796287</v>
      </c>
      <c r="W614" s="97">
        <v>309.40638399496368</v>
      </c>
      <c r="X614" s="97">
        <v>24.09456812770922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2021.5357115023014</v>
      </c>
      <c r="AG614" s="16" t="str">
        <f t="shared" si="212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49512.733163415978</v>
      </c>
      <c r="C615" s="43">
        <v>0</v>
      </c>
      <c r="D615" s="43">
        <v>8081.289100936162</v>
      </c>
      <c r="E615" s="43">
        <v>0</v>
      </c>
      <c r="F615" s="236"/>
      <c r="G615" s="43">
        <v>0</v>
      </c>
      <c r="H615" s="53">
        <v>0</v>
      </c>
      <c r="I615" s="41">
        <f t="shared" si="209"/>
        <v>57594.022264352141</v>
      </c>
      <c r="J615" s="1"/>
      <c r="K615" s="54" t="s">
        <v>19</v>
      </c>
      <c r="L615" s="43">
        <v>49512.733163415978</v>
      </c>
      <c r="M615" s="43">
        <v>0</v>
      </c>
      <c r="N615" s="43">
        <v>8081.289100936162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57594.022264352141</v>
      </c>
      <c r="U615" s="100" t="s">
        <v>19</v>
      </c>
      <c r="V615" s="92">
        <v>49512.733163415978</v>
      </c>
      <c r="W615" s="92">
        <v>7617.7378514078518</v>
      </c>
      <c r="X615" s="92">
        <v>463.55124952830954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57594.022264352141</v>
      </c>
      <c r="AG615" s="16" t="str">
        <f t="shared" si="212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8179.4800421485052</v>
      </c>
      <c r="C616" s="46">
        <v>0</v>
      </c>
      <c r="D616" s="46">
        <v>16641.410747242509</v>
      </c>
      <c r="E616" s="46">
        <v>23491.506038831511</v>
      </c>
      <c r="F616" s="236"/>
      <c r="G616" s="46">
        <v>11029.593585001967</v>
      </c>
      <c r="H616" s="47">
        <v>0</v>
      </c>
      <c r="I616" s="48">
        <f t="shared" si="209"/>
        <v>59341.990413224492</v>
      </c>
      <c r="J616" s="1"/>
      <c r="K616" s="49" t="s">
        <v>27</v>
      </c>
      <c r="L616" s="50">
        <v>8179.4800421485052</v>
      </c>
      <c r="M616" s="50">
        <v>0</v>
      </c>
      <c r="N616" s="50">
        <v>16641.410747242509</v>
      </c>
      <c r="O616" s="50">
        <v>23491.506038831511</v>
      </c>
      <c r="P616" s="50">
        <v>0</v>
      </c>
      <c r="Q616" s="50">
        <v>11029.593585001967</v>
      </c>
      <c r="R616" s="51">
        <v>0</v>
      </c>
      <c r="S616" s="52">
        <f t="shared" si="210"/>
        <v>59341.990413224492</v>
      </c>
      <c r="U616" s="96" t="s">
        <v>27</v>
      </c>
      <c r="V616" s="97">
        <v>8179.4800421485052</v>
      </c>
      <c r="W616" s="97">
        <v>10807.763077776013</v>
      </c>
      <c r="X616" s="97">
        <v>5833.6476694664952</v>
      </c>
      <c r="Y616" s="97">
        <v>7277.1577523568858</v>
      </c>
      <c r="Z616" s="97">
        <v>6842.7261189702094</v>
      </c>
      <c r="AA616" s="97">
        <v>3019.2250000880167</v>
      </c>
      <c r="AB616" s="97">
        <v>5747.4681903906294</v>
      </c>
      <c r="AC616" s="97">
        <v>5282.1253946113366</v>
      </c>
      <c r="AD616" s="97">
        <v>6352.397167416404</v>
      </c>
      <c r="AE616" s="97">
        <v>0</v>
      </c>
      <c r="AF616" s="99">
        <f t="shared" si="211"/>
        <v>59341.990413224499</v>
      </c>
      <c r="AG616" s="16" t="str">
        <f t="shared" si="212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16983.745378244355</v>
      </c>
      <c r="C617" s="43">
        <v>0</v>
      </c>
      <c r="D617" s="43">
        <v>3291.7679229405953</v>
      </c>
      <c r="E617" s="43">
        <v>0</v>
      </c>
      <c r="F617" s="236"/>
      <c r="G617" s="43">
        <v>0</v>
      </c>
      <c r="H617" s="53">
        <v>0</v>
      </c>
      <c r="I617" s="41">
        <f t="shared" si="209"/>
        <v>20275.51330118495</v>
      </c>
      <c r="J617" s="1"/>
      <c r="K617" s="54" t="s">
        <v>26</v>
      </c>
      <c r="L617" s="43">
        <v>16983.745378244355</v>
      </c>
      <c r="M617" s="43">
        <v>0</v>
      </c>
      <c r="N617" s="43">
        <v>3291.7679229405953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20275.51330118495</v>
      </c>
      <c r="U617" s="157" t="s">
        <v>26</v>
      </c>
      <c r="V617" s="92">
        <v>16983.745378244355</v>
      </c>
      <c r="W617" s="92">
        <v>3291.7679229405953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20275.51330118495</v>
      </c>
      <c r="AG617" s="16" t="str">
        <f t="shared" si="212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48654.022864974613</v>
      </c>
      <c r="C618" s="46">
        <v>0</v>
      </c>
      <c r="D618" s="46">
        <v>6283.9922968154624</v>
      </c>
      <c r="E618" s="46">
        <v>0</v>
      </c>
      <c r="F618" s="236"/>
      <c r="G618" s="46">
        <v>0</v>
      </c>
      <c r="H618" s="47">
        <v>0</v>
      </c>
      <c r="I618" s="48">
        <f t="shared" si="209"/>
        <v>54938.015161790077</v>
      </c>
      <c r="J618" s="1"/>
      <c r="K618" s="49" t="s">
        <v>23</v>
      </c>
      <c r="L618" s="50">
        <v>48654.022864974613</v>
      </c>
      <c r="M618" s="50">
        <v>0</v>
      </c>
      <c r="N618" s="50">
        <v>6283.9922968154624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54938.015161790077</v>
      </c>
      <c r="U618" s="96" t="s">
        <v>23</v>
      </c>
      <c r="V618" s="97">
        <v>48654.022864974613</v>
      </c>
      <c r="W618" s="97">
        <v>5815.5878972904902</v>
      </c>
      <c r="X618" s="97">
        <v>468.4043995249711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54938.015161790077</v>
      </c>
      <c r="AG618" s="16" t="str">
        <f t="shared" si="212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6684.300436314219</v>
      </c>
      <c r="C619" s="43">
        <v>0</v>
      </c>
      <c r="D619" s="43">
        <v>1647.4141725027059</v>
      </c>
      <c r="E619" s="43">
        <v>0</v>
      </c>
      <c r="F619" s="236"/>
      <c r="G619" s="43">
        <v>0</v>
      </c>
      <c r="H619" s="53">
        <v>0</v>
      </c>
      <c r="I619" s="41">
        <f t="shared" si="209"/>
        <v>8331.7146088169247</v>
      </c>
      <c r="J619" s="1"/>
      <c r="K619" s="54" t="s">
        <v>24</v>
      </c>
      <c r="L619" s="43">
        <v>6684.300436314219</v>
      </c>
      <c r="M619" s="43">
        <v>0</v>
      </c>
      <c r="N619" s="43">
        <v>1647.4141725027059</v>
      </c>
      <c r="O619" s="43">
        <v>0</v>
      </c>
      <c r="P619" s="43">
        <v>3723.3590800428237</v>
      </c>
      <c r="Q619" s="43">
        <v>0</v>
      </c>
      <c r="R619" s="44">
        <v>0</v>
      </c>
      <c r="S619" s="45">
        <f t="shared" si="210"/>
        <v>12055.073688859749</v>
      </c>
      <c r="U619" s="157" t="s">
        <v>24</v>
      </c>
      <c r="V619" s="92">
        <v>6684.300436314219</v>
      </c>
      <c r="W619" s="92">
        <v>1639.3313206375658</v>
      </c>
      <c r="X619" s="92">
        <v>8.082851865140233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3723.3590800428237</v>
      </c>
      <c r="AF619" s="126">
        <f t="shared" si="211"/>
        <v>12055.073688859749</v>
      </c>
      <c r="AG619" s="16" t="str">
        <f t="shared" si="212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1962.1679876454939</v>
      </c>
      <c r="C621" s="43">
        <v>0</v>
      </c>
      <c r="D621" s="43">
        <v>3266.6328101080126</v>
      </c>
      <c r="E621" s="43">
        <v>0</v>
      </c>
      <c r="F621" s="236"/>
      <c r="G621" s="43">
        <v>0</v>
      </c>
      <c r="H621" s="53">
        <v>0</v>
      </c>
      <c r="I621" s="41">
        <f t="shared" si="209"/>
        <v>5228.8007977535062</v>
      </c>
      <c r="J621" s="1"/>
      <c r="K621" s="55" t="s">
        <v>66</v>
      </c>
      <c r="L621" s="43">
        <v>1962.1679876454939</v>
      </c>
      <c r="M621" s="43">
        <v>0</v>
      </c>
      <c r="N621" s="43">
        <v>3266.6328101080126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5228.8007977535062</v>
      </c>
      <c r="U621" s="158" t="s">
        <v>66</v>
      </c>
      <c r="V621" s="92">
        <v>1962.1679876454939</v>
      </c>
      <c r="W621" s="92">
        <v>3266.6328101080126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5228.8007977535062</v>
      </c>
      <c r="AG621" s="16" t="str">
        <f t="shared" si="212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1957.7679876454938</v>
      </c>
      <c r="C622" s="56">
        <v>0</v>
      </c>
      <c r="D622" s="56">
        <v>3266.6328101080126</v>
      </c>
      <c r="E622" s="56">
        <v>0</v>
      </c>
      <c r="F622" s="236"/>
      <c r="G622" s="56">
        <v>0</v>
      </c>
      <c r="H622" s="57">
        <v>0</v>
      </c>
      <c r="I622" s="58">
        <f t="shared" si="209"/>
        <v>5224.4007977535066</v>
      </c>
      <c r="J622" s="1"/>
      <c r="K622" s="59" t="s">
        <v>25</v>
      </c>
      <c r="L622" s="60">
        <v>1957.7679876454938</v>
      </c>
      <c r="M622" s="60">
        <v>0</v>
      </c>
      <c r="N622" s="60">
        <v>3266.6328101080126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5224.4007977535066</v>
      </c>
      <c r="U622" s="159" t="s">
        <v>135</v>
      </c>
      <c r="V622" s="97">
        <v>1957.7679876454938</v>
      </c>
      <c r="W622" s="97">
        <v>3266.6328101080126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5224.4007977535066</v>
      </c>
      <c r="AG622" s="127" t="str">
        <f t="shared" si="212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4.4000000000000004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4.4000000000000004</v>
      </c>
      <c r="J625" s="1"/>
      <c r="K625" s="72" t="s">
        <v>11</v>
      </c>
      <c r="L625" s="69">
        <v>4.4000000000000004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4.4000000000000004</v>
      </c>
      <c r="U625" s="161" t="s">
        <v>11</v>
      </c>
      <c r="V625" s="92">
        <v>4.4000000000000004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4.4000000000000004</v>
      </c>
      <c r="AG625" s="162" t="str">
        <f>+IF(ABS(S625-AF625)&gt;0.4,S625-AF625,"")</f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180931.90783989665</v>
      </c>
      <c r="C626" s="75">
        <f t="shared" ref="C626:H626" si="213">SUM(C605:C621)</f>
        <v>0</v>
      </c>
      <c r="D626" s="75">
        <f t="shared" si="213"/>
        <v>46927.768355533735</v>
      </c>
      <c r="E626" s="75">
        <f t="shared" si="213"/>
        <v>23491.506038831511</v>
      </c>
      <c r="F626" s="75">
        <f t="shared" si="213"/>
        <v>0</v>
      </c>
      <c r="G626" s="75">
        <f t="shared" si="213"/>
        <v>11029.593585001967</v>
      </c>
      <c r="H626" s="76">
        <f t="shared" si="213"/>
        <v>0</v>
      </c>
      <c r="I626" s="41">
        <f t="shared" si="209"/>
        <v>262380.77581926389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180931.90783989665</v>
      </c>
      <c r="M626" s="75">
        <f t="shared" ref="M626:R626" si="214">SUM(M605:M621)</f>
        <v>0</v>
      </c>
      <c r="N626" s="75">
        <f t="shared" si="214"/>
        <v>46927.768355533735</v>
      </c>
      <c r="O626" s="75">
        <f t="shared" si="214"/>
        <v>23491.506038831511</v>
      </c>
      <c r="P626" s="75">
        <f t="shared" si="214"/>
        <v>125234.06966185225</v>
      </c>
      <c r="Q626" s="75">
        <f t="shared" si="214"/>
        <v>11029.593585001967</v>
      </c>
      <c r="R626" s="76">
        <f t="shared" si="214"/>
        <v>0</v>
      </c>
      <c r="S626" s="78">
        <f t="shared" si="210"/>
        <v>387614.84548111609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180931.90783989665</v>
      </c>
      <c r="W626" s="111">
        <f t="shared" ref="W626:AE626" si="215">SUM(W605:W621)</f>
        <v>40123.472061806904</v>
      </c>
      <c r="X626" s="111">
        <f t="shared" si="215"/>
        <v>6804.2962937268185</v>
      </c>
      <c r="Y626" s="111">
        <f t="shared" si="215"/>
        <v>7277.1577523568858</v>
      </c>
      <c r="Z626" s="111">
        <f t="shared" si="215"/>
        <v>6842.7261189702094</v>
      </c>
      <c r="AA626" s="111">
        <f t="shared" si="215"/>
        <v>3019.2250000880167</v>
      </c>
      <c r="AB626" s="111">
        <f t="shared" si="215"/>
        <v>5747.4681903906294</v>
      </c>
      <c r="AC626" s="111">
        <f t="shared" si="215"/>
        <v>5282.1253946113366</v>
      </c>
      <c r="AD626" s="111">
        <f t="shared" si="215"/>
        <v>6352.397167416404</v>
      </c>
      <c r="AE626" s="111">
        <f t="shared" si="215"/>
        <v>125234.06966185225</v>
      </c>
      <c r="AF626" s="113">
        <f>SUM(V626:AE626)</f>
        <v>387614.84548111609</v>
      </c>
      <c r="AG626" s="5" t="str">
        <f t="shared" si="212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0.68957760824873937</v>
      </c>
      <c r="C627" s="114">
        <f t="shared" ref="C627:I627" si="216">C626/$I626</f>
        <v>0</v>
      </c>
      <c r="D627" s="114">
        <f t="shared" si="216"/>
        <v>0.17885368395990664</v>
      </c>
      <c r="E627" s="114">
        <f t="shared" si="216"/>
        <v>8.9532115931440032E-2</v>
      </c>
      <c r="F627" s="114">
        <f t="shared" si="216"/>
        <v>0</v>
      </c>
      <c r="G627" s="114">
        <f t="shared" si="216"/>
        <v>4.2036591859913916E-2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0.46678270956139456</v>
      </c>
      <c r="M627" s="82">
        <f t="shared" ref="M627:S627" si="217">M626/$S626</f>
        <v>0</v>
      </c>
      <c r="N627" s="82">
        <f t="shared" si="217"/>
        <v>0.12106803674478968</v>
      </c>
      <c r="O627" s="82">
        <f t="shared" si="217"/>
        <v>6.0605279474457006E-2</v>
      </c>
      <c r="P627" s="82">
        <f t="shared" si="217"/>
        <v>0.32308894027629143</v>
      </c>
      <c r="Q627" s="82">
        <f t="shared" si="217"/>
        <v>2.8455033943067358E-2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0.46678270956139456</v>
      </c>
      <c r="W627" s="118">
        <f t="shared" ref="W627:AF627" si="218">W626/$AF626</f>
        <v>0.1035137650932971</v>
      </c>
      <c r="X627" s="118">
        <f t="shared" si="218"/>
        <v>1.7554271651492544E-2</v>
      </c>
      <c r="Y627" s="118">
        <f t="shared" si="218"/>
        <v>1.8774197730544395E-2</v>
      </c>
      <c r="Z627" s="118">
        <f t="shared" si="218"/>
        <v>1.7653416010103708E-2</v>
      </c>
      <c r="AA627" s="118">
        <f t="shared" si="218"/>
        <v>7.7892398479745741E-3</v>
      </c>
      <c r="AB627" s="118">
        <f t="shared" si="218"/>
        <v>1.4827781385041497E-2</v>
      </c>
      <c r="AC627" s="118">
        <f t="shared" si="218"/>
        <v>1.3627252558025858E-2</v>
      </c>
      <c r="AD627" s="118">
        <f t="shared" si="218"/>
        <v>1.6388425885834348E-2</v>
      </c>
      <c r="AE627" s="118">
        <f t="shared" si="218"/>
        <v>0.32308894027629143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+IF(ABS(AF626-S626)&gt;0.01,AF626-V626,"")</f>
        <v/>
      </c>
    </row>
    <row r="631" spans="1:60" ht="15">
      <c r="A631" s="24" t="s">
        <v>7</v>
      </c>
      <c r="B631" s="39">
        <v>3.459247157061597</v>
      </c>
      <c r="C631" s="39">
        <v>0</v>
      </c>
      <c r="D631" s="39">
        <v>3.6614525670136864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7.1206997240752834</v>
      </c>
      <c r="J631" s="1"/>
      <c r="K631" s="88" t="s">
        <v>7</v>
      </c>
      <c r="L631" s="39">
        <v>3.459247157061597</v>
      </c>
      <c r="M631" s="39">
        <v>0</v>
      </c>
      <c r="N631" s="39">
        <v>3.6614525670136864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7.1206997240752834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84.524391347225446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84.524391347225446</v>
      </c>
      <c r="J632" s="1"/>
      <c r="K632" s="49" t="s">
        <v>8</v>
      </c>
      <c r="L632" s="50">
        <v>84.524391347225446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84.524391347225446</v>
      </c>
    </row>
    <row r="633" spans="1:60" ht="15">
      <c r="A633" s="26" t="s">
        <v>10</v>
      </c>
      <c r="B633" s="43">
        <v>37.565363491176896</v>
      </c>
      <c r="C633" s="43">
        <v>0</v>
      </c>
      <c r="D633" s="43">
        <v>0.12033859234940622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37.685702083526301</v>
      </c>
      <c r="J633" s="1"/>
      <c r="K633" s="54" t="s">
        <v>10</v>
      </c>
      <c r="L633" s="43">
        <v>37.565363491176896</v>
      </c>
      <c r="M633" s="43">
        <v>0</v>
      </c>
      <c r="N633" s="43">
        <v>0.12033859234940622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37.685702083526301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702.30983734537983</v>
      </c>
      <c r="C635" s="43">
        <v>3.0354271362242784</v>
      </c>
      <c r="D635" s="43">
        <v>56.591936944701757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761.93720142630582</v>
      </c>
      <c r="J635" s="1"/>
      <c r="K635" s="54" t="s">
        <v>16</v>
      </c>
      <c r="L635" s="43">
        <v>702.30983734537983</v>
      </c>
      <c r="M635" s="43">
        <v>3.0354271362242784</v>
      </c>
      <c r="N635" s="43">
        <v>56.591936944701757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761.93720142630582</v>
      </c>
    </row>
    <row r="636" spans="1:60" ht="15">
      <c r="A636" s="25" t="s">
        <v>15</v>
      </c>
      <c r="B636" s="46">
        <v>47.809482373670335</v>
      </c>
      <c r="C636" s="46">
        <v>1.0789551414096503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48.888437515079985</v>
      </c>
      <c r="J636" s="1"/>
      <c r="K636" s="49" t="s">
        <v>15</v>
      </c>
      <c r="L636" s="50">
        <v>47.809482373670335</v>
      </c>
      <c r="M636" s="50">
        <v>1.0789551414096503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48.888437515079985</v>
      </c>
    </row>
    <row r="637" spans="1:60" ht="15">
      <c r="A637" s="26" t="s">
        <v>60</v>
      </c>
      <c r="B637" s="43">
        <v>0</v>
      </c>
      <c r="C637" s="43">
        <v>4.8901744719699058</v>
      </c>
      <c r="D637" s="43">
        <v>0</v>
      </c>
      <c r="E637" s="43">
        <v>237.3478490456622</v>
      </c>
      <c r="F637" s="43">
        <v>9373.5263027509536</v>
      </c>
      <c r="G637" s="43">
        <v>0</v>
      </c>
      <c r="H637" s="53">
        <v>0</v>
      </c>
      <c r="I637" s="41">
        <f t="shared" si="219"/>
        <v>9615.7643262685851</v>
      </c>
      <c r="J637" s="1"/>
      <c r="K637" s="54" t="s">
        <v>60</v>
      </c>
      <c r="L637" s="43">
        <v>0</v>
      </c>
      <c r="M637" s="43">
        <v>4.8901744719699058</v>
      </c>
      <c r="N637" s="43">
        <v>0</v>
      </c>
      <c r="O637" s="43">
        <v>237.3478490456622</v>
      </c>
      <c r="P637" s="43">
        <v>9373.5263027509536</v>
      </c>
      <c r="Q637" s="43">
        <v>0</v>
      </c>
      <c r="R637" s="44">
        <v>0</v>
      </c>
      <c r="S637" s="45">
        <f t="shared" si="220"/>
        <v>9615.7643262685851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196.0091505885751</v>
      </c>
      <c r="F638" s="46">
        <v>0</v>
      </c>
      <c r="G638" s="46">
        <v>0</v>
      </c>
      <c r="H638" s="47">
        <v>0</v>
      </c>
      <c r="I638" s="48">
        <f t="shared" si="219"/>
        <v>196.0091505885751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196.0091505885751</v>
      </c>
      <c r="P638" s="50">
        <v>0</v>
      </c>
      <c r="Q638" s="50">
        <v>0</v>
      </c>
      <c r="R638" s="51">
        <v>0</v>
      </c>
      <c r="S638" s="52">
        <f t="shared" si="220"/>
        <v>196.0091505885751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199.98133246564589</v>
      </c>
      <c r="C640" s="46">
        <v>0</v>
      </c>
      <c r="D640" s="46">
        <v>0.96815598631765976</v>
      </c>
      <c r="E640" s="46">
        <v>5.8909515388915992</v>
      </c>
      <c r="F640" s="46">
        <v>0</v>
      </c>
      <c r="G640" s="46">
        <v>0</v>
      </c>
      <c r="H640" s="47">
        <v>0</v>
      </c>
      <c r="I640" s="48">
        <f t="shared" si="219"/>
        <v>206.84043999085515</v>
      </c>
      <c r="J640" s="1"/>
      <c r="K640" s="49" t="s">
        <v>17</v>
      </c>
      <c r="L640" s="50">
        <v>199.98133246564589</v>
      </c>
      <c r="M640" s="50">
        <v>0</v>
      </c>
      <c r="N640" s="50">
        <v>0.96815598631765976</v>
      </c>
      <c r="O640" s="50">
        <v>5.8909515388915992</v>
      </c>
      <c r="P640" s="50">
        <v>0</v>
      </c>
      <c r="Q640" s="50">
        <v>0</v>
      </c>
      <c r="R640" s="51">
        <v>0</v>
      </c>
      <c r="S640" s="52">
        <f t="shared" si="220"/>
        <v>206.84043999085515</v>
      </c>
    </row>
    <row r="641" spans="1:45" ht="15">
      <c r="A641" s="26" t="s">
        <v>19</v>
      </c>
      <c r="B641" s="43">
        <v>586.98906055773091</v>
      </c>
      <c r="C641" s="43">
        <v>0</v>
      </c>
      <c r="D641" s="43">
        <v>151.71104241685691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738.70010297458782</v>
      </c>
      <c r="J641" s="1"/>
      <c r="K641" s="54" t="s">
        <v>19</v>
      </c>
      <c r="L641" s="43">
        <v>586.98906055773091</v>
      </c>
      <c r="M641" s="43">
        <v>0</v>
      </c>
      <c r="N641" s="43">
        <v>151.71104241685691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738.70010297458782</v>
      </c>
    </row>
    <row r="642" spans="1:45" ht="15">
      <c r="A642" s="25" t="s">
        <v>27</v>
      </c>
      <c r="B642" s="46">
        <v>1143.4312128476515</v>
      </c>
      <c r="C642" s="46">
        <v>1.4856870085688632</v>
      </c>
      <c r="D642" s="46">
        <v>23.651075627496454</v>
      </c>
      <c r="E642" s="46">
        <v>1900.0246372259357</v>
      </c>
      <c r="F642" s="46">
        <v>0</v>
      </c>
      <c r="G642" s="46">
        <v>640.72678969772289</v>
      </c>
      <c r="H642" s="47">
        <v>8.9893912059205778</v>
      </c>
      <c r="I642" s="48">
        <f t="shared" si="219"/>
        <v>3718.3087936132961</v>
      </c>
      <c r="J642" s="1"/>
      <c r="K642" s="49" t="s">
        <v>27</v>
      </c>
      <c r="L642" s="50">
        <v>1143.4312128476515</v>
      </c>
      <c r="M642" s="50">
        <v>1.4856870085688632</v>
      </c>
      <c r="N642" s="50">
        <v>23.651075627496454</v>
      </c>
      <c r="O642" s="50">
        <v>1900.0246372259357</v>
      </c>
      <c r="P642" s="50">
        <v>0</v>
      </c>
      <c r="Q642" s="50">
        <v>640.72678969772289</v>
      </c>
      <c r="R642" s="51">
        <v>8.9893912059205778</v>
      </c>
      <c r="S642" s="52">
        <f t="shared" si="220"/>
        <v>3718.3087936132961</v>
      </c>
    </row>
    <row r="643" spans="1:45" ht="15">
      <c r="A643" s="26" t="s">
        <v>26</v>
      </c>
      <c r="B643" s="43">
        <v>286.61757412325125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286.61757412325125</v>
      </c>
      <c r="J643" s="1"/>
      <c r="K643" s="54" t="s">
        <v>26</v>
      </c>
      <c r="L643" s="43">
        <v>286.61757412325125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286.61757412325125</v>
      </c>
    </row>
    <row r="644" spans="1:45" ht="15">
      <c r="A644" s="25" t="s">
        <v>23</v>
      </c>
      <c r="B644" s="46">
        <v>2144.8345085340889</v>
      </c>
      <c r="C644" s="46">
        <v>97.153723729796894</v>
      </c>
      <c r="D644" s="46">
        <v>1221.2850632766406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3463.2732955405263</v>
      </c>
      <c r="J644" s="1"/>
      <c r="K644" s="49" t="s">
        <v>23</v>
      </c>
      <c r="L644" s="50">
        <v>2144.8345085340889</v>
      </c>
      <c r="M644" s="50">
        <v>97.153723729796894</v>
      </c>
      <c r="N644" s="50">
        <v>1221.2850632766406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3463.2732955405263</v>
      </c>
    </row>
    <row r="645" spans="1:45" ht="15">
      <c r="A645" s="26" t="s">
        <v>24</v>
      </c>
      <c r="B645" s="43">
        <v>1749.4364384722855</v>
      </c>
      <c r="C645" s="43">
        <v>0</v>
      </c>
      <c r="D645" s="43">
        <v>19.480986275524636</v>
      </c>
      <c r="E645" s="43">
        <v>16.843815006560931</v>
      </c>
      <c r="F645" s="43">
        <v>725.69526629074755</v>
      </c>
      <c r="G645" s="43">
        <v>0</v>
      </c>
      <c r="H645" s="53">
        <v>0</v>
      </c>
      <c r="I645" s="41">
        <f t="shared" si="219"/>
        <v>2511.4565060451187</v>
      </c>
      <c r="J645" s="1"/>
      <c r="K645" s="54" t="s">
        <v>24</v>
      </c>
      <c r="L645" s="43">
        <v>1749.4364384722855</v>
      </c>
      <c r="M645" s="43">
        <v>0</v>
      </c>
      <c r="N645" s="43">
        <v>19.480986275524636</v>
      </c>
      <c r="O645" s="43">
        <v>16.843815006560931</v>
      </c>
      <c r="P645" s="43">
        <v>725.69526629074755</v>
      </c>
      <c r="Q645" s="43">
        <v>0</v>
      </c>
      <c r="R645" s="44">
        <v>0</v>
      </c>
      <c r="S645" s="45">
        <f t="shared" si="220"/>
        <v>2511.4565060451187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70.543976422082224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70.543976422082224</v>
      </c>
      <c r="J647" s="1"/>
      <c r="K647" s="55" t="s">
        <v>66</v>
      </c>
      <c r="L647" s="43">
        <v>70.543976422082224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70.543976422082224</v>
      </c>
    </row>
    <row r="648" spans="1:45">
      <c r="A648" s="28" t="s">
        <v>25</v>
      </c>
      <c r="B648" s="56">
        <v>70.543976422082224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70.543976422082224</v>
      </c>
      <c r="J648" s="1"/>
      <c r="K648" s="59" t="s">
        <v>25</v>
      </c>
      <c r="L648" s="60">
        <v>70.543976422082224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70.543976422082224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7057.5024251372506</v>
      </c>
      <c r="C652" s="75">
        <f t="shared" ref="C652:H652" si="221">SUM(C631:C647)</f>
        <v>107.64396748796959</v>
      </c>
      <c r="D652" s="75">
        <f t="shared" si="221"/>
        <v>1477.4700516869011</v>
      </c>
      <c r="E652" s="75">
        <f t="shared" si="221"/>
        <v>2356.1164034056255</v>
      </c>
      <c r="F652" s="75">
        <f t="shared" si="221"/>
        <v>10099.221569041702</v>
      </c>
      <c r="G652" s="75">
        <f t="shared" si="221"/>
        <v>640.72678969772289</v>
      </c>
      <c r="H652" s="76">
        <f t="shared" si="221"/>
        <v>8.9893912059205778</v>
      </c>
      <c r="I652" s="41">
        <f t="shared" si="219"/>
        <v>21747.670597663095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7057.5024251372506</v>
      </c>
      <c r="M652" s="75">
        <f t="shared" ref="M652:R652" si="222">SUM(M631:M647)</f>
        <v>107.64396748796959</v>
      </c>
      <c r="N652" s="75">
        <f t="shared" si="222"/>
        <v>1477.4700516869011</v>
      </c>
      <c r="O652" s="75">
        <f t="shared" si="222"/>
        <v>2356.1164034056255</v>
      </c>
      <c r="P652" s="75">
        <f t="shared" si="222"/>
        <v>10099.221569041702</v>
      </c>
      <c r="Q652" s="75">
        <f t="shared" si="222"/>
        <v>640.72678969772289</v>
      </c>
      <c r="R652" s="76">
        <f t="shared" si="222"/>
        <v>8.9893912059205778</v>
      </c>
      <c r="S652" s="78">
        <f t="shared" si="220"/>
        <v>21747.670597663095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0.3245176256208156</v>
      </c>
      <c r="C653" s="114">
        <f t="shared" ref="C653:I653" si="223">C652/$I652</f>
        <v>4.9496780358415267E-3</v>
      </c>
      <c r="D653" s="114">
        <f t="shared" si="223"/>
        <v>6.7936933523614407E-2</v>
      </c>
      <c r="E653" s="114">
        <f t="shared" si="223"/>
        <v>0.10833879393312142</v>
      </c>
      <c r="F653" s="114">
        <f t="shared" si="223"/>
        <v>0.46438176096555911</v>
      </c>
      <c r="G653" s="114">
        <f t="shared" si="223"/>
        <v>2.9461858308934129E-2</v>
      </c>
      <c r="H653" s="115">
        <f t="shared" si="223"/>
        <v>4.133496121137009E-4</v>
      </c>
      <c r="I653" s="116">
        <f t="shared" si="223"/>
        <v>1</v>
      </c>
      <c r="K653" s="81" t="s">
        <v>87</v>
      </c>
      <c r="L653" s="82">
        <f>L652/$S652</f>
        <v>0.3245176256208156</v>
      </c>
      <c r="M653" s="82">
        <f t="shared" ref="M653:S653" si="224">M652/$S652</f>
        <v>4.9496780358415267E-3</v>
      </c>
      <c r="N653" s="82">
        <f t="shared" si="224"/>
        <v>6.7936933523614407E-2</v>
      </c>
      <c r="O653" s="82">
        <f t="shared" si="224"/>
        <v>0.10833879393312142</v>
      </c>
      <c r="P653" s="82">
        <f t="shared" si="224"/>
        <v>0.46438176096555911</v>
      </c>
      <c r="Q653" s="82">
        <f t="shared" si="224"/>
        <v>2.9461858308934129E-2</v>
      </c>
      <c r="R653" s="83">
        <f t="shared" si="224"/>
        <v>4.133496121137009E-4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60" zoomScaleNormal="60" workbookViewId="0">
      <pane ySplit="5" topLeftCell="A6" activePane="bottomLeft" state="frozen"/>
      <selection activeCell="V630" sqref="V630"/>
      <selection pane="bottomLeft"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120</v>
      </c>
      <c r="B1" s="201"/>
      <c r="C1" s="201"/>
      <c r="D1" s="201"/>
      <c r="E1" s="201"/>
      <c r="F1" s="201"/>
      <c r="G1" s="201"/>
      <c r="H1" s="201"/>
      <c r="I1" s="202"/>
      <c r="K1" s="209" t="s">
        <v>121</v>
      </c>
      <c r="L1" s="210"/>
      <c r="M1" s="210"/>
      <c r="N1" s="210"/>
      <c r="O1" s="210"/>
      <c r="P1" s="210"/>
      <c r="Q1" s="210"/>
      <c r="R1" s="210"/>
      <c r="S1" s="211"/>
      <c r="U1" s="218" t="s">
        <v>122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1267.8161408093142</v>
      </c>
      <c r="C7" s="39">
        <v>4331.9149476731418</v>
      </c>
      <c r="D7" s="39">
        <v>4158.4005604267768</v>
      </c>
      <c r="E7" s="39">
        <v>0</v>
      </c>
      <c r="F7" s="39">
        <v>8.7341361965383069</v>
      </c>
      <c r="G7" s="39">
        <v>0</v>
      </c>
      <c r="H7" s="40">
        <v>0</v>
      </c>
      <c r="I7" s="41">
        <f>SUM(B7:H7)</f>
        <v>9766.8657851057724</v>
      </c>
      <c r="J7" s="1"/>
      <c r="K7" s="42" t="s">
        <v>7</v>
      </c>
      <c r="L7" s="43">
        <v>1267.8161408093142</v>
      </c>
      <c r="M7" s="43">
        <v>4331.9149476731418</v>
      </c>
      <c r="N7" s="43">
        <v>4158.4005604267768</v>
      </c>
      <c r="O7" s="43">
        <v>0</v>
      </c>
      <c r="P7" s="43">
        <v>8.7341361965383069</v>
      </c>
      <c r="Q7" s="43">
        <v>0</v>
      </c>
      <c r="R7" s="44">
        <v>0</v>
      </c>
      <c r="S7" s="45">
        <f>SUM(L7:R7)</f>
        <v>9766.8657851057724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868.65682326089666</v>
      </c>
      <c r="C8" s="46">
        <v>36.131518512594958</v>
      </c>
      <c r="D8" s="46">
        <v>1870.1129314465456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8" si="0">SUM(B8:H8)</f>
        <v>2774.9012732200372</v>
      </c>
      <c r="J8" s="1"/>
      <c r="K8" s="49" t="s">
        <v>8</v>
      </c>
      <c r="L8" s="50">
        <v>868.65682326089666</v>
      </c>
      <c r="M8" s="50">
        <v>36.131518512594958</v>
      </c>
      <c r="N8" s="50">
        <v>1870.1129314465456</v>
      </c>
      <c r="O8" s="50">
        <v>0</v>
      </c>
      <c r="P8" s="50">
        <v>0</v>
      </c>
      <c r="Q8" s="50">
        <v>0</v>
      </c>
      <c r="R8" s="51">
        <v>0</v>
      </c>
      <c r="S8" s="52">
        <f t="shared" ref="S8:S28" si="1">SUM(L8:R8)</f>
        <v>2774.9012732200372</v>
      </c>
      <c r="T8" s="1" t="str">
        <f t="shared" ref="T8:T24" si="2">IF(ABS(S8-I8)&gt;0.01,S8-I8,"")</f>
        <v/>
      </c>
      <c r="U8" s="1"/>
      <c r="X8"/>
      <c r="Y8"/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1908.6833645239462</v>
      </c>
      <c r="C9" s="43">
        <v>0</v>
      </c>
      <c r="D9" s="43">
        <v>7647.7825814406015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9556.4659459645482</v>
      </c>
      <c r="J9" s="1"/>
      <c r="K9" s="42" t="s">
        <v>10</v>
      </c>
      <c r="L9" s="43">
        <v>1908.6833645239462</v>
      </c>
      <c r="M9" s="43">
        <v>0</v>
      </c>
      <c r="N9" s="43">
        <v>7647.7825814406015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9556.4659459645482</v>
      </c>
      <c r="T9" s="1" t="str">
        <f t="shared" si="2"/>
        <v/>
      </c>
      <c r="U9" s="1"/>
      <c r="X9"/>
      <c r="Y9"/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300.65134867660117</v>
      </c>
      <c r="D10" s="46">
        <v>1299.3945334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1600.0458820766012</v>
      </c>
      <c r="J10" s="1"/>
      <c r="K10" s="49" t="s">
        <v>58</v>
      </c>
      <c r="L10" s="50">
        <v>0</v>
      </c>
      <c r="M10" s="50">
        <v>300.65134867660117</v>
      </c>
      <c r="N10" s="50">
        <v>1299.3945334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1600.0458820766012</v>
      </c>
      <c r="T10" s="1" t="str">
        <f t="shared" si="2"/>
        <v/>
      </c>
      <c r="U10" s="1"/>
      <c r="X10"/>
      <c r="Y10"/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14199.824561601239</v>
      </c>
      <c r="C11" s="43">
        <v>3326.5822510589264</v>
      </c>
      <c r="D11" s="43">
        <v>3700.879474588678</v>
      </c>
      <c r="E11" s="43">
        <v>267.75663946640384</v>
      </c>
      <c r="F11" s="43">
        <v>0</v>
      </c>
      <c r="G11" s="43">
        <v>0</v>
      </c>
      <c r="H11" s="53">
        <v>0</v>
      </c>
      <c r="I11" s="41">
        <f t="shared" si="0"/>
        <v>21495.042926715247</v>
      </c>
      <c r="J11" s="1"/>
      <c r="K11" s="42" t="s">
        <v>16</v>
      </c>
      <c r="L11" s="43">
        <v>14199.824561601239</v>
      </c>
      <c r="M11" s="43">
        <v>3326.5822510589264</v>
      </c>
      <c r="N11" s="43">
        <v>3700.879474588678</v>
      </c>
      <c r="O11" s="43">
        <v>267.75663946640384</v>
      </c>
      <c r="P11" s="43">
        <v>0</v>
      </c>
      <c r="Q11" s="43">
        <v>0</v>
      </c>
      <c r="R11" s="44">
        <v>0</v>
      </c>
      <c r="S11" s="45">
        <f t="shared" si="1"/>
        <v>21495.042926715247</v>
      </c>
      <c r="T11" s="1" t="str">
        <f t="shared" si="2"/>
        <v/>
      </c>
      <c r="U11" s="1"/>
      <c r="X11"/>
      <c r="Y11"/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69075.182975156305</v>
      </c>
      <c r="C12" s="46">
        <v>1101.5897968184265</v>
      </c>
      <c r="D12" s="46">
        <v>8338.1364150073896</v>
      </c>
      <c r="E12" s="46">
        <v>22.740122644613457</v>
      </c>
      <c r="F12" s="46">
        <v>0</v>
      </c>
      <c r="G12" s="46">
        <v>0</v>
      </c>
      <c r="H12" s="47">
        <v>0</v>
      </c>
      <c r="I12" s="48">
        <f t="shared" si="0"/>
        <v>78537.649309626737</v>
      </c>
      <c r="J12" s="1"/>
      <c r="K12" s="49" t="s">
        <v>15</v>
      </c>
      <c r="L12" s="50">
        <v>69075.182975156305</v>
      </c>
      <c r="M12" s="50">
        <v>1101.5897968184265</v>
      </c>
      <c r="N12" s="50">
        <v>8338.1364150073896</v>
      </c>
      <c r="O12" s="50">
        <v>22.740122644613457</v>
      </c>
      <c r="P12" s="50">
        <v>0</v>
      </c>
      <c r="Q12" s="50">
        <v>0</v>
      </c>
      <c r="R12" s="51">
        <v>0</v>
      </c>
      <c r="S12" s="52">
        <f t="shared" si="1"/>
        <v>78537.649309626737</v>
      </c>
      <c r="T12" s="1" t="str">
        <f t="shared" si="2"/>
        <v/>
      </c>
      <c r="U12" s="1"/>
      <c r="X12"/>
      <c r="Y12"/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4.918937351814181</v>
      </c>
      <c r="D13" s="43">
        <v>44.508315296716049</v>
      </c>
      <c r="E13" s="43">
        <v>15025.213631638089</v>
      </c>
      <c r="F13" s="43">
        <v>236279.45165511279</v>
      </c>
      <c r="G13" s="43">
        <v>0</v>
      </c>
      <c r="H13" s="53">
        <v>0</v>
      </c>
      <c r="I13" s="41">
        <f t="shared" si="0"/>
        <v>251354.0925393994</v>
      </c>
      <c r="J13" s="1"/>
      <c r="K13" s="54" t="s">
        <v>60</v>
      </c>
      <c r="L13" s="43">
        <v>0</v>
      </c>
      <c r="M13" s="43">
        <v>4.918937351814181</v>
      </c>
      <c r="N13" s="43">
        <v>44.508315296716049</v>
      </c>
      <c r="O13" s="43">
        <v>15025.213631638089</v>
      </c>
      <c r="P13" s="43">
        <v>236279.45165511279</v>
      </c>
      <c r="Q13" s="43">
        <v>0</v>
      </c>
      <c r="R13" s="44">
        <v>0</v>
      </c>
      <c r="S13" s="45">
        <f t="shared" si="1"/>
        <v>251354.0925393994</v>
      </c>
      <c r="T13" s="1" t="str">
        <f t="shared" si="2"/>
        <v/>
      </c>
      <c r="U13" s="1"/>
      <c r="X13"/>
      <c r="Y13"/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1.9586006766189699</v>
      </c>
      <c r="D14" s="46">
        <v>0.35341802835602093</v>
      </c>
      <c r="E14" s="46">
        <v>366.67987464939262</v>
      </c>
      <c r="F14" s="46">
        <v>86145.190415719189</v>
      </c>
      <c r="G14" s="46">
        <v>0</v>
      </c>
      <c r="H14" s="47">
        <v>0</v>
      </c>
      <c r="I14" s="48">
        <f t="shared" si="0"/>
        <v>86514.182309073556</v>
      </c>
      <c r="J14" s="1"/>
      <c r="K14" s="49" t="s">
        <v>12</v>
      </c>
      <c r="L14" s="50">
        <v>0</v>
      </c>
      <c r="M14" s="50">
        <v>1.9586006766189699</v>
      </c>
      <c r="N14" s="50">
        <v>0.35341802835602093</v>
      </c>
      <c r="O14" s="50">
        <v>366.67987464939262</v>
      </c>
      <c r="P14" s="50">
        <v>86145.190415719189</v>
      </c>
      <c r="Q14" s="50">
        <v>0</v>
      </c>
      <c r="R14" s="51">
        <v>0</v>
      </c>
      <c r="S14" s="52">
        <f t="shared" si="1"/>
        <v>86514.182309073556</v>
      </c>
      <c r="T14" s="1" t="str">
        <f t="shared" si="2"/>
        <v/>
      </c>
      <c r="U14" s="1"/>
      <c r="X14"/>
      <c r="Y14"/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4.4369999999999994</v>
      </c>
      <c r="C15" s="43">
        <v>0</v>
      </c>
      <c r="D15" s="43">
        <v>10.613999999999999</v>
      </c>
      <c r="E15" s="43">
        <v>1.2180000000000002</v>
      </c>
      <c r="F15" s="43">
        <v>29578.17955550001</v>
      </c>
      <c r="G15" s="43">
        <v>0</v>
      </c>
      <c r="H15" s="53">
        <v>0</v>
      </c>
      <c r="I15" s="41">
        <f t="shared" si="0"/>
        <v>29594.44855550001</v>
      </c>
      <c r="J15" s="1"/>
      <c r="K15" s="54" t="s">
        <v>61</v>
      </c>
      <c r="L15" s="43">
        <v>4.4369999999999994</v>
      </c>
      <c r="M15" s="43">
        <v>0</v>
      </c>
      <c r="N15" s="43">
        <v>10.613999999999999</v>
      </c>
      <c r="O15" s="43">
        <v>1.2180000000000002</v>
      </c>
      <c r="P15" s="43">
        <v>29578.17955550001</v>
      </c>
      <c r="Q15" s="43">
        <v>0</v>
      </c>
      <c r="R15" s="44">
        <v>0</v>
      </c>
      <c r="S15" s="45">
        <f t="shared" si="1"/>
        <v>29594.44855550001</v>
      </c>
      <c r="T15" s="1" t="str">
        <f t="shared" si="2"/>
        <v/>
      </c>
      <c r="U15" s="1"/>
      <c r="X15"/>
      <c r="Y15"/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5369.3521645930123</v>
      </c>
      <c r="C16" s="46">
        <v>91.815143695500652</v>
      </c>
      <c r="D16" s="46">
        <v>1446.8804368108551</v>
      </c>
      <c r="E16" s="46">
        <v>377.47452372313148</v>
      </c>
      <c r="F16" s="46">
        <v>945.96595854808641</v>
      </c>
      <c r="G16" s="46">
        <v>0</v>
      </c>
      <c r="H16" s="47">
        <v>0</v>
      </c>
      <c r="I16" s="48">
        <f t="shared" si="0"/>
        <v>8231.4882273705862</v>
      </c>
      <c r="J16" s="1"/>
      <c r="K16" s="49" t="s">
        <v>17</v>
      </c>
      <c r="L16" s="50">
        <v>5369.3521645930123</v>
      </c>
      <c r="M16" s="50">
        <v>91.815143695500652</v>
      </c>
      <c r="N16" s="50">
        <v>1446.8804368108551</v>
      </c>
      <c r="O16" s="50">
        <v>377.47452372313148</v>
      </c>
      <c r="P16" s="50">
        <v>945.96595854808629</v>
      </c>
      <c r="Q16" s="50">
        <v>0</v>
      </c>
      <c r="R16" s="51">
        <v>0</v>
      </c>
      <c r="S16" s="52">
        <f t="shared" si="1"/>
        <v>8231.4882273705862</v>
      </c>
      <c r="T16" s="1" t="str">
        <f t="shared" si="2"/>
        <v/>
      </c>
      <c r="U16" s="1"/>
      <c r="X16"/>
      <c r="Y16"/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86243.807528182602</v>
      </c>
      <c r="C17" s="43">
        <v>44489.966162307668</v>
      </c>
      <c r="D17" s="43">
        <v>53097.766735441925</v>
      </c>
      <c r="E17" s="43">
        <v>437.8762494596354</v>
      </c>
      <c r="F17" s="43">
        <v>8425.2421706237456</v>
      </c>
      <c r="G17" s="43">
        <v>0</v>
      </c>
      <c r="H17" s="53">
        <v>0</v>
      </c>
      <c r="I17" s="41">
        <f t="shared" si="0"/>
        <v>192694.65884601558</v>
      </c>
      <c r="J17" s="1"/>
      <c r="K17" s="54" t="s">
        <v>19</v>
      </c>
      <c r="L17" s="43">
        <v>86243.807528182602</v>
      </c>
      <c r="M17" s="43">
        <v>44489.966162307668</v>
      </c>
      <c r="N17" s="43">
        <v>53097.766735441925</v>
      </c>
      <c r="O17" s="43">
        <v>437.8762494596354</v>
      </c>
      <c r="P17" s="43">
        <v>8425.2421706237583</v>
      </c>
      <c r="Q17" s="43">
        <v>0</v>
      </c>
      <c r="R17" s="44">
        <v>0</v>
      </c>
      <c r="S17" s="45">
        <f t="shared" si="1"/>
        <v>192694.65884601561</v>
      </c>
      <c r="T17" s="1" t="str">
        <f t="shared" si="2"/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28206.212096321578</v>
      </c>
      <c r="C18" s="46">
        <v>361.44122151594678</v>
      </c>
      <c r="D18" s="46">
        <v>47031.796350085198</v>
      </c>
      <c r="E18" s="46">
        <v>90125.993759741978</v>
      </c>
      <c r="F18" s="46">
        <v>12655.578685627397</v>
      </c>
      <c r="G18" s="46">
        <v>32426.512474115665</v>
      </c>
      <c r="H18" s="47">
        <v>272.53183499230886</v>
      </c>
      <c r="I18" s="48">
        <f t="shared" si="0"/>
        <v>211080.06642240009</v>
      </c>
      <c r="J18" s="1"/>
      <c r="K18" s="49" t="s">
        <v>27</v>
      </c>
      <c r="L18" s="50">
        <v>28206.212096321578</v>
      </c>
      <c r="M18" s="50">
        <v>361.44122151594678</v>
      </c>
      <c r="N18" s="50">
        <v>47031.796350085198</v>
      </c>
      <c r="O18" s="50">
        <v>90125.993759741978</v>
      </c>
      <c r="P18" s="50">
        <v>12655.578685627395</v>
      </c>
      <c r="Q18" s="50">
        <v>32426.512474115665</v>
      </c>
      <c r="R18" s="51">
        <v>272.53183499230886</v>
      </c>
      <c r="S18" s="52">
        <f t="shared" si="1"/>
        <v>211080.06642240009</v>
      </c>
      <c r="T18" s="1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46484.050298260423</v>
      </c>
      <c r="C19" s="43">
        <v>161.05655801510312</v>
      </c>
      <c r="D19" s="43">
        <v>5395.9724739007779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52041.079330176304</v>
      </c>
      <c r="J19" s="1"/>
      <c r="K19" s="54" t="s">
        <v>26</v>
      </c>
      <c r="L19" s="43">
        <v>46484.050298260423</v>
      </c>
      <c r="M19" s="43">
        <v>161.05655801510312</v>
      </c>
      <c r="N19" s="43">
        <v>5395.9724739007779</v>
      </c>
      <c r="O19" s="43">
        <v>0</v>
      </c>
      <c r="P19" s="43">
        <v>-5.8175686490358203E-12</v>
      </c>
      <c r="Q19" s="43">
        <v>0</v>
      </c>
      <c r="R19" s="44">
        <v>0</v>
      </c>
      <c r="S19" s="45">
        <f t="shared" si="1"/>
        <v>52041.079330176297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52651.172911461632</v>
      </c>
      <c r="C20" s="46">
        <v>240.01121487357116</v>
      </c>
      <c r="D20" s="46">
        <v>8041.7797428576214</v>
      </c>
      <c r="E20" s="46">
        <v>0</v>
      </c>
      <c r="F20" s="46">
        <v>0.31051292250000001</v>
      </c>
      <c r="G20" s="46">
        <v>0</v>
      </c>
      <c r="H20" s="47">
        <v>0</v>
      </c>
      <c r="I20" s="48">
        <f t="shared" si="0"/>
        <v>60933.274382115327</v>
      </c>
      <c r="J20" s="1"/>
      <c r="K20" s="49" t="s">
        <v>23</v>
      </c>
      <c r="L20" s="50">
        <v>52651.172911461632</v>
      </c>
      <c r="M20" s="50">
        <v>240.01121487357116</v>
      </c>
      <c r="N20" s="50">
        <v>8041.7797428576214</v>
      </c>
      <c r="O20" s="50">
        <v>0</v>
      </c>
      <c r="P20" s="50">
        <v>0.31051292250294005</v>
      </c>
      <c r="Q20" s="50">
        <v>0</v>
      </c>
      <c r="R20" s="51">
        <v>0</v>
      </c>
      <c r="S20" s="52">
        <f t="shared" si="1"/>
        <v>60933.274382115327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11077.61520181993</v>
      </c>
      <c r="C21" s="43">
        <v>37200.528183075519</v>
      </c>
      <c r="D21" s="43">
        <v>9625.1940312389179</v>
      </c>
      <c r="E21" s="43">
        <v>15.19114427357362</v>
      </c>
      <c r="F21" s="43">
        <v>11392.814153838555</v>
      </c>
      <c r="G21" s="43">
        <v>0</v>
      </c>
      <c r="H21" s="53">
        <v>0</v>
      </c>
      <c r="I21" s="41">
        <f t="shared" si="0"/>
        <v>69311.342714246493</v>
      </c>
      <c r="J21" s="1"/>
      <c r="K21" s="54" t="s">
        <v>24</v>
      </c>
      <c r="L21" s="43">
        <v>11077.61520181993</v>
      </c>
      <c r="M21" s="43">
        <v>37200.528183075519</v>
      </c>
      <c r="N21" s="43">
        <v>9625.1940312389179</v>
      </c>
      <c r="O21" s="43">
        <v>15.19114427357362</v>
      </c>
      <c r="P21" s="43">
        <v>11392.814153838553</v>
      </c>
      <c r="Q21" s="43">
        <v>0</v>
      </c>
      <c r="R21" s="44">
        <v>0</v>
      </c>
      <c r="S21" s="45">
        <f t="shared" si="1"/>
        <v>69311.342714246493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887.91703597422338</v>
      </c>
      <c r="C22" s="46">
        <v>3334.5267972437305</v>
      </c>
      <c r="D22" s="46">
        <v>4910.8270600179758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9133.270893235931</v>
      </c>
      <c r="J22" s="1"/>
      <c r="K22" s="49" t="s">
        <v>22</v>
      </c>
      <c r="L22" s="50">
        <v>887.91703597422338</v>
      </c>
      <c r="M22" s="50">
        <v>3334.5267972437305</v>
      </c>
      <c r="N22" s="50">
        <v>4910.8270600179758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9133.270893235931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4765.8631102844583</v>
      </c>
      <c r="C23" s="43">
        <v>0.26535716756585959</v>
      </c>
      <c r="D23" s="43">
        <v>8056.648224986312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12822.776692438336</v>
      </c>
      <c r="J23" s="1"/>
      <c r="K23" s="55" t="s">
        <v>66</v>
      </c>
      <c r="L23" s="43">
        <v>4765.8631102844583</v>
      </c>
      <c r="M23" s="43">
        <v>0.26535716756585959</v>
      </c>
      <c r="N23" s="43">
        <v>8056.648224986312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12822.776692438336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4761.4631102844578</v>
      </c>
      <c r="C24" s="56">
        <v>0</v>
      </c>
      <c r="D24" s="56">
        <v>3268.0670301067971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8029.5301403912545</v>
      </c>
      <c r="J24" s="1"/>
      <c r="K24" s="59" t="s">
        <v>25</v>
      </c>
      <c r="L24" s="60">
        <v>4761.4631102844578</v>
      </c>
      <c r="M24" s="60">
        <v>0</v>
      </c>
      <c r="N24" s="60">
        <v>3268.0670301067971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8029.5301403912545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1.9942315041694476</v>
      </c>
      <c r="D25" s="63">
        <v>987.08797283998865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989.08220434415807</v>
      </c>
      <c r="J25" s="1"/>
      <c r="K25" s="66" t="s">
        <v>20</v>
      </c>
      <c r="L25" s="63">
        <v>0</v>
      </c>
      <c r="M25" s="63">
        <v>1.9942315041694476</v>
      </c>
      <c r="N25" s="63">
        <v>987.08797283998865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989.08220434415807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8.6806783476873655</v>
      </c>
      <c r="D26" s="56">
        <v>3791.0836693552355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3799.7643477029228</v>
      </c>
      <c r="J26" s="1"/>
      <c r="K26" s="59" t="s">
        <v>21</v>
      </c>
      <c r="L26" s="60">
        <v>0</v>
      </c>
      <c r="M26" s="60">
        <v>8.6806783476873655</v>
      </c>
      <c r="N26" s="60">
        <v>3791.0836693552355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3799.7643477029228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4.4000000000000004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4.4000000000000004</v>
      </c>
      <c r="J27" s="1"/>
      <c r="K27" s="72" t="s">
        <v>69</v>
      </c>
      <c r="L27" s="69">
        <v>4.4000000000000004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4.4000000000000004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323010.59121224948</v>
      </c>
      <c r="C28" s="75">
        <f t="shared" ref="C28:H28" si="3">SUM(C7:C23)</f>
        <v>94983.358038662729</v>
      </c>
      <c r="D28" s="75">
        <f t="shared" si="3"/>
        <v>164677.0472849746</v>
      </c>
      <c r="E28" s="75">
        <f t="shared" si="3"/>
        <v>106640.14394559682</v>
      </c>
      <c r="F28" s="75">
        <f t="shared" si="3"/>
        <v>385431.46724408871</v>
      </c>
      <c r="G28" s="75">
        <f t="shared" si="3"/>
        <v>32426.512474115665</v>
      </c>
      <c r="H28" s="76">
        <f t="shared" si="3"/>
        <v>272.53183499230886</v>
      </c>
      <c r="I28" s="41">
        <f t="shared" si="0"/>
        <v>1107441.6520346804</v>
      </c>
      <c r="J28" s="182">
        <v>0</v>
      </c>
      <c r="K28" s="77" t="s">
        <v>28</v>
      </c>
      <c r="L28" s="75">
        <f>SUM(L7:L23)</f>
        <v>323010.59121224948</v>
      </c>
      <c r="M28" s="75">
        <f t="shared" ref="M28:R28" si="4">SUM(M7:M23)</f>
        <v>94983.358038662729</v>
      </c>
      <c r="N28" s="75">
        <f t="shared" si="4"/>
        <v>164677.0472849746</v>
      </c>
      <c r="O28" s="75">
        <f t="shared" si="4"/>
        <v>106640.14394559682</v>
      </c>
      <c r="P28" s="75">
        <f t="shared" si="4"/>
        <v>385431.46724408877</v>
      </c>
      <c r="Q28" s="75">
        <f t="shared" si="4"/>
        <v>32426.512474115665</v>
      </c>
      <c r="R28" s="76">
        <f t="shared" si="4"/>
        <v>272.53183499230886</v>
      </c>
      <c r="S28" s="78">
        <f t="shared" si="1"/>
        <v>1107441.6520346804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0.29167278530547286</v>
      </c>
      <c r="C29" s="79">
        <f t="shared" ref="C29:I29" si="5">C28/$I28</f>
        <v>8.5768273086127569E-2</v>
      </c>
      <c r="D29" s="79">
        <f t="shared" si="5"/>
        <v>0.14870042767708508</v>
      </c>
      <c r="E29" s="79">
        <f t="shared" si="5"/>
        <v>9.6294142223808374E-2</v>
      </c>
      <c r="F29" s="79">
        <f t="shared" si="5"/>
        <v>0.34803771967213187</v>
      </c>
      <c r="G29" s="79">
        <f t="shared" si="5"/>
        <v>2.9280560663886068E-2</v>
      </c>
      <c r="H29" s="79">
        <f t="shared" si="5"/>
        <v>2.4609137148814259E-4</v>
      </c>
      <c r="I29" s="80">
        <f t="shared" si="5"/>
        <v>1</v>
      </c>
      <c r="K29" s="81" t="s">
        <v>87</v>
      </c>
      <c r="L29" s="82">
        <f>L28/$S28</f>
        <v>0.29167278530547286</v>
      </c>
      <c r="M29" s="82">
        <f t="shared" ref="M29:S29" si="6">M28/$S28</f>
        <v>8.5768273086127569E-2</v>
      </c>
      <c r="N29" s="82">
        <f t="shared" si="6"/>
        <v>0.14870042767708508</v>
      </c>
      <c r="O29" s="82">
        <f t="shared" si="6"/>
        <v>9.6294142223808374E-2</v>
      </c>
      <c r="P29" s="82">
        <f t="shared" si="6"/>
        <v>0.34803771967213193</v>
      </c>
      <c r="Q29" s="82">
        <f t="shared" si="6"/>
        <v>2.9280560663886068E-2</v>
      </c>
      <c r="R29" s="83">
        <f t="shared" si="6"/>
        <v>2.4609137148814259E-4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132.29956806341363</v>
      </c>
      <c r="C33" s="39">
        <v>4331.9149476731418</v>
      </c>
      <c r="D33" s="39">
        <v>4043.8361057619613</v>
      </c>
      <c r="E33" s="39">
        <v>0</v>
      </c>
      <c r="F33" s="235"/>
      <c r="G33" s="39">
        <v>0</v>
      </c>
      <c r="H33" s="40">
        <v>0</v>
      </c>
      <c r="I33" s="41">
        <f>SUM(B33:H33)</f>
        <v>8508.050621498518</v>
      </c>
      <c r="J33" s="1"/>
      <c r="K33" s="88" t="s">
        <v>7</v>
      </c>
      <c r="L33" s="39">
        <v>132.29956806341363</v>
      </c>
      <c r="M33" s="39">
        <v>4331.9149476731418</v>
      </c>
      <c r="N33" s="39">
        <v>4043.8361057619613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8508.050621498518</v>
      </c>
      <c r="T33" s="1"/>
      <c r="U33" s="91" t="s">
        <v>7</v>
      </c>
      <c r="V33" s="92">
        <v>132.29956806341363</v>
      </c>
      <c r="W33" s="92">
        <v>0</v>
      </c>
      <c r="X33" s="92">
        <v>0</v>
      </c>
      <c r="Y33" s="92">
        <v>4331.9149476731418</v>
      </c>
      <c r="Z33" s="92">
        <v>4043.8361057619613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8508.050621498518</v>
      </c>
      <c r="AJ33" s="136" t="str">
        <f>IF(ABS(S33-AI33)&gt;0.001,S33-AI33,"")</f>
        <v/>
      </c>
    </row>
    <row r="34" spans="1:36" ht="15">
      <c r="A34" s="25" t="s">
        <v>8</v>
      </c>
      <c r="B34" s="46">
        <v>0.15440000000000001</v>
      </c>
      <c r="C34" s="46">
        <v>36.131518512594958</v>
      </c>
      <c r="D34" s="46">
        <v>1775.3767978404067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1811.6627163530015</v>
      </c>
      <c r="J34" s="1"/>
      <c r="K34" s="49" t="s">
        <v>8</v>
      </c>
      <c r="L34" s="50">
        <v>0.15440000000000001</v>
      </c>
      <c r="M34" s="50">
        <v>36.131518512594958</v>
      </c>
      <c r="N34" s="50">
        <v>1775.3767978404067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1811.6627163530015</v>
      </c>
      <c r="T34" s="1"/>
      <c r="U34" s="96" t="s">
        <v>8</v>
      </c>
      <c r="V34" s="97">
        <v>0.15440000000000001</v>
      </c>
      <c r="W34" s="97">
        <v>0</v>
      </c>
      <c r="X34" s="97">
        <v>0</v>
      </c>
      <c r="Y34" s="97">
        <v>36.131518512594958</v>
      </c>
      <c r="Z34" s="97">
        <v>1775.3767978404067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1811.6627163530015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2.4366199939568799E-2</v>
      </c>
      <c r="C35" s="43">
        <v>0</v>
      </c>
      <c r="D35" s="43">
        <v>7453.9195044942317</v>
      </c>
      <c r="E35" s="43">
        <v>0</v>
      </c>
      <c r="F35" s="236"/>
      <c r="G35" s="43">
        <v>0</v>
      </c>
      <c r="H35" s="53">
        <v>0</v>
      </c>
      <c r="I35" s="41">
        <f t="shared" si="7"/>
        <v>7453.943870694171</v>
      </c>
      <c r="J35" s="1"/>
      <c r="K35" s="54" t="s">
        <v>10</v>
      </c>
      <c r="L35" s="43">
        <v>2.4366199939568799E-2</v>
      </c>
      <c r="M35" s="43">
        <v>0</v>
      </c>
      <c r="N35" s="43">
        <v>7453.9195044942317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7453.943870694171</v>
      </c>
      <c r="T35" s="1"/>
      <c r="U35" s="100" t="s">
        <v>10</v>
      </c>
      <c r="V35" s="92">
        <v>2.4366199939568799E-2</v>
      </c>
      <c r="W35" s="92">
        <v>0</v>
      </c>
      <c r="X35" s="92">
        <v>0</v>
      </c>
      <c r="Y35" s="92">
        <v>0</v>
      </c>
      <c r="Z35" s="92">
        <v>7453.9195044942317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7453.943870694171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300.65134867660117</v>
      </c>
      <c r="D36" s="46">
        <v>1299.3945334</v>
      </c>
      <c r="E36" s="46">
        <v>0</v>
      </c>
      <c r="F36" s="236"/>
      <c r="G36" s="46">
        <v>0</v>
      </c>
      <c r="H36" s="47">
        <v>0</v>
      </c>
      <c r="I36" s="48">
        <f t="shared" si="7"/>
        <v>1600.0458820766012</v>
      </c>
      <c r="J36" s="1"/>
      <c r="K36" s="49" t="s">
        <v>58</v>
      </c>
      <c r="L36" s="50">
        <v>0</v>
      </c>
      <c r="M36" s="50">
        <v>300.65134867660117</v>
      </c>
      <c r="N36" s="50">
        <v>1299.3945334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1600.0458820766012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300.65134867660117</v>
      </c>
      <c r="Z36" s="97">
        <v>1298.6852569079692</v>
      </c>
      <c r="AA36" s="97">
        <v>0</v>
      </c>
      <c r="AB36" s="97">
        <v>0</v>
      </c>
      <c r="AC36" s="98">
        <v>0.70927649203056775</v>
      </c>
      <c r="AD36" s="97">
        <v>0</v>
      </c>
      <c r="AE36" s="97">
        <v>0</v>
      </c>
      <c r="AF36" s="97">
        <v>0</v>
      </c>
      <c r="AG36" s="97">
        <v>0.70927649203056775</v>
      </c>
      <c r="AH36" s="97">
        <v>0</v>
      </c>
      <c r="AI36" s="99">
        <f t="shared" si="9"/>
        <v>1600.0458820766009</v>
      </c>
      <c r="AJ36" t="str">
        <f t="shared" si="10"/>
        <v/>
      </c>
    </row>
    <row r="37" spans="1:36" ht="15">
      <c r="A37" s="26" t="s">
        <v>16</v>
      </c>
      <c r="B37" s="43">
        <v>4979.9416412015753</v>
      </c>
      <c r="C37" s="43">
        <v>2765.4608370760029</v>
      </c>
      <c r="D37" s="43">
        <v>2934.3946014268399</v>
      </c>
      <c r="E37" s="43">
        <v>0</v>
      </c>
      <c r="F37" s="236"/>
      <c r="G37" s="43">
        <v>0</v>
      </c>
      <c r="H37" s="53">
        <v>0</v>
      </c>
      <c r="I37" s="41">
        <f t="shared" si="7"/>
        <v>10679.797079704418</v>
      </c>
      <c r="J37" s="1"/>
      <c r="K37" s="54" t="s">
        <v>16</v>
      </c>
      <c r="L37" s="43">
        <v>4979.9416412015753</v>
      </c>
      <c r="M37" s="43">
        <v>2765.4608370760029</v>
      </c>
      <c r="N37" s="43">
        <v>2934.3946014268399</v>
      </c>
      <c r="O37" s="43">
        <v>0</v>
      </c>
      <c r="P37" s="43">
        <v>0</v>
      </c>
      <c r="Q37" s="43">
        <v>0</v>
      </c>
      <c r="R37" s="44">
        <v>0</v>
      </c>
      <c r="S37" s="45">
        <f t="shared" si="8"/>
        <v>10679.797079704418</v>
      </c>
      <c r="T37" s="1"/>
      <c r="U37" s="100" t="s">
        <v>16</v>
      </c>
      <c r="V37" s="92">
        <v>4783.275695525097</v>
      </c>
      <c r="W37" s="92">
        <v>0</v>
      </c>
      <c r="X37" s="92">
        <v>0</v>
      </c>
      <c r="Y37" s="92">
        <v>2765.4608370760029</v>
      </c>
      <c r="Z37" s="92">
        <v>2195.1920168520905</v>
      </c>
      <c r="AA37" s="92">
        <v>0</v>
      </c>
      <c r="AB37" s="92">
        <v>0</v>
      </c>
      <c r="AC37" s="93">
        <v>935.86853025122673</v>
      </c>
      <c r="AD37" s="94">
        <v>196.66594567647761</v>
      </c>
      <c r="AE37" s="94">
        <v>0</v>
      </c>
      <c r="AF37" s="94">
        <v>0</v>
      </c>
      <c r="AG37" s="94">
        <v>739.20258457474915</v>
      </c>
      <c r="AH37" s="94">
        <v>0</v>
      </c>
      <c r="AI37" s="95">
        <f t="shared" si="9"/>
        <v>10679.797079704418</v>
      </c>
      <c r="AJ37" t="str">
        <f t="shared" si="10"/>
        <v/>
      </c>
    </row>
    <row r="38" spans="1:36" ht="15">
      <c r="A38" s="25" t="s">
        <v>15</v>
      </c>
      <c r="B38" s="46">
        <v>3192.4738674056121</v>
      </c>
      <c r="C38" s="46">
        <v>826.4251357983203</v>
      </c>
      <c r="D38" s="46">
        <v>536.44458795338608</v>
      </c>
      <c r="E38" s="46">
        <v>22.740122644613457</v>
      </c>
      <c r="F38" s="236"/>
      <c r="G38" s="46">
        <v>0</v>
      </c>
      <c r="H38" s="47">
        <v>0</v>
      </c>
      <c r="I38" s="48">
        <f t="shared" si="7"/>
        <v>4578.0837138019324</v>
      </c>
      <c r="J38" s="1"/>
      <c r="K38" s="49" t="s">
        <v>15</v>
      </c>
      <c r="L38" s="50">
        <v>3192.4738674056121</v>
      </c>
      <c r="M38" s="50">
        <v>826.4251357983203</v>
      </c>
      <c r="N38" s="50">
        <v>536.44458795338608</v>
      </c>
      <c r="O38" s="50">
        <v>22.740122644613457</v>
      </c>
      <c r="P38" s="50">
        <v>0</v>
      </c>
      <c r="Q38" s="50">
        <v>0</v>
      </c>
      <c r="R38" s="51">
        <v>0</v>
      </c>
      <c r="S38" s="52">
        <f t="shared" si="8"/>
        <v>4578.0837138019324</v>
      </c>
      <c r="T38" s="1"/>
      <c r="U38" s="96" t="s">
        <v>59</v>
      </c>
      <c r="V38" s="97">
        <v>3154.0527531137709</v>
      </c>
      <c r="W38" s="97">
        <v>18.159205710890834</v>
      </c>
      <c r="X38" s="97">
        <v>0</v>
      </c>
      <c r="Y38" s="97">
        <v>826.4251357983203</v>
      </c>
      <c r="Z38" s="97">
        <v>456.76001256492799</v>
      </c>
      <c r="AA38" s="97">
        <v>8.0456632794745744</v>
      </c>
      <c r="AB38" s="97">
        <v>0</v>
      </c>
      <c r="AC38" s="98">
        <v>114.64094333454703</v>
      </c>
      <c r="AD38" s="97">
        <v>20.261908580950113</v>
      </c>
      <c r="AE38" s="97">
        <v>0</v>
      </c>
      <c r="AF38" s="97">
        <v>0</v>
      </c>
      <c r="AG38" s="97">
        <v>79.684575388458015</v>
      </c>
      <c r="AH38" s="97">
        <v>14.694459365138886</v>
      </c>
      <c r="AI38" s="99">
        <f t="shared" si="9"/>
        <v>4578.0837138019324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42.186993271240006</v>
      </c>
      <c r="E39" s="43">
        <v>13703.608653445011</v>
      </c>
      <c r="F39" s="236"/>
      <c r="G39" s="43">
        <v>0</v>
      </c>
      <c r="H39" s="53">
        <v>0</v>
      </c>
      <c r="I39" s="41">
        <f t="shared" si="7"/>
        <v>13745.795646716251</v>
      </c>
      <c r="J39" s="1"/>
      <c r="K39" s="54" t="s">
        <v>60</v>
      </c>
      <c r="L39" s="43">
        <v>0</v>
      </c>
      <c r="M39" s="43">
        <v>0</v>
      </c>
      <c r="N39" s="43">
        <v>42.186993271240006</v>
      </c>
      <c r="O39" s="43">
        <v>13703.608653445011</v>
      </c>
      <c r="P39" s="43">
        <v>25405.300221896745</v>
      </c>
      <c r="Q39" s="43">
        <v>0</v>
      </c>
      <c r="R39" s="44">
        <v>0</v>
      </c>
      <c r="S39" s="45">
        <f t="shared" si="8"/>
        <v>39151.095868612996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13682.895364585265</v>
      </c>
      <c r="AB39" s="92">
        <v>25405.300221896745</v>
      </c>
      <c r="AC39" s="93">
        <v>62.900282130986255</v>
      </c>
      <c r="AD39" s="92">
        <v>0</v>
      </c>
      <c r="AE39" s="92">
        <v>20.713288859746257</v>
      </c>
      <c r="AF39" s="92">
        <v>0</v>
      </c>
      <c r="AG39" s="92">
        <v>42.186993271240006</v>
      </c>
      <c r="AH39" s="92">
        <v>0</v>
      </c>
      <c r="AI39" s="95">
        <f t="shared" si="9"/>
        <v>39151.095868612996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1.9586006766189699</v>
      </c>
      <c r="D40" s="46">
        <v>0</v>
      </c>
      <c r="E40" s="46">
        <v>155.77760156965454</v>
      </c>
      <c r="F40" s="236"/>
      <c r="G40" s="46">
        <v>0</v>
      </c>
      <c r="H40" s="47">
        <v>0</v>
      </c>
      <c r="I40" s="48">
        <f t="shared" si="7"/>
        <v>157.73620224627351</v>
      </c>
      <c r="J40" s="1"/>
      <c r="K40" s="49" t="s">
        <v>12</v>
      </c>
      <c r="L40" s="50">
        <v>0</v>
      </c>
      <c r="M40" s="50">
        <v>1.9586006766189699</v>
      </c>
      <c r="N40" s="50">
        <v>0</v>
      </c>
      <c r="O40" s="50">
        <v>155.77760156965454</v>
      </c>
      <c r="P40" s="50">
        <v>1572.8698356342152</v>
      </c>
      <c r="Q40" s="50">
        <v>0</v>
      </c>
      <c r="R40" s="51">
        <v>0</v>
      </c>
      <c r="S40" s="52">
        <f t="shared" si="8"/>
        <v>1730.6060378804887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1.9586006766189699</v>
      </c>
      <c r="Z40" s="97">
        <v>0</v>
      </c>
      <c r="AA40" s="97">
        <v>155.77760156965454</v>
      </c>
      <c r="AB40" s="97">
        <v>1572.8698356342152</v>
      </c>
      <c r="AC40" s="98">
        <v>0</v>
      </c>
      <c r="AD40" s="97">
        <v>0</v>
      </c>
      <c r="AE40" s="97">
        <v>0</v>
      </c>
      <c r="AF40" s="97">
        <v>0</v>
      </c>
      <c r="AG40" s="97">
        <v>0</v>
      </c>
      <c r="AH40" s="97">
        <v>0</v>
      </c>
      <c r="AI40" s="99">
        <f t="shared" si="9"/>
        <v>1730.6060378804887</v>
      </c>
      <c r="AJ40" t="str">
        <f t="shared" si="10"/>
        <v/>
      </c>
    </row>
    <row r="41" spans="1:36" ht="15">
      <c r="A41" s="26" t="s">
        <v>61</v>
      </c>
      <c r="B41" s="43">
        <v>4.4369999999999994</v>
      </c>
      <c r="C41" s="43">
        <v>0</v>
      </c>
      <c r="D41" s="43">
        <v>10.613999999999999</v>
      </c>
      <c r="E41" s="43">
        <v>1.2180000000000002</v>
      </c>
      <c r="F41" s="236"/>
      <c r="G41" s="43">
        <v>0</v>
      </c>
      <c r="H41" s="53">
        <v>0</v>
      </c>
      <c r="I41" s="41">
        <f t="shared" si="7"/>
        <v>16.268999999999998</v>
      </c>
      <c r="J41" s="1"/>
      <c r="K41" s="54" t="s">
        <v>61</v>
      </c>
      <c r="L41" s="43">
        <v>4.4369999999999994</v>
      </c>
      <c r="M41" s="43">
        <v>0</v>
      </c>
      <c r="N41" s="43">
        <v>10.613999999999999</v>
      </c>
      <c r="O41" s="43">
        <v>1.2180000000000002</v>
      </c>
      <c r="P41" s="43">
        <v>0</v>
      </c>
      <c r="Q41" s="43">
        <v>0</v>
      </c>
      <c r="R41" s="44">
        <v>0</v>
      </c>
      <c r="S41" s="45">
        <f t="shared" si="8"/>
        <v>16.268999999999998</v>
      </c>
      <c r="T41" s="1"/>
      <c r="U41" s="100" t="s">
        <v>61</v>
      </c>
      <c r="V41" s="92">
        <v>1.7399999999999998</v>
      </c>
      <c r="W41" s="92">
        <v>0</v>
      </c>
      <c r="X41" s="92">
        <v>0</v>
      </c>
      <c r="Y41" s="92">
        <v>0</v>
      </c>
      <c r="Z41" s="92">
        <v>10.613999999999999</v>
      </c>
      <c r="AA41" s="92">
        <v>0</v>
      </c>
      <c r="AB41" s="92">
        <v>0</v>
      </c>
      <c r="AC41" s="93">
        <v>3.9149999999999996</v>
      </c>
      <c r="AD41" s="92">
        <v>2.6970000000000001</v>
      </c>
      <c r="AE41" s="92">
        <v>0</v>
      </c>
      <c r="AF41" s="92">
        <v>0</v>
      </c>
      <c r="AG41" s="92">
        <v>0</v>
      </c>
      <c r="AH41" s="92">
        <v>1.2180000000000002</v>
      </c>
      <c r="AI41" s="95">
        <f t="shared" si="9"/>
        <v>16.268999999999998</v>
      </c>
      <c r="AJ41" t="str">
        <f t="shared" si="10"/>
        <v/>
      </c>
    </row>
    <row r="42" spans="1:36" ht="15">
      <c r="A42" s="25" t="s">
        <v>17</v>
      </c>
      <c r="B42" s="46">
        <v>826.41996752255659</v>
      </c>
      <c r="C42" s="46">
        <v>76.86818975314452</v>
      </c>
      <c r="D42" s="46">
        <v>749.94520067005578</v>
      </c>
      <c r="E42" s="46">
        <v>324.09925251207426</v>
      </c>
      <c r="F42" s="236"/>
      <c r="G42" s="46">
        <v>0</v>
      </c>
      <c r="H42" s="47">
        <v>0</v>
      </c>
      <c r="I42" s="48">
        <f t="shared" si="7"/>
        <v>1977.3326104578309</v>
      </c>
      <c r="J42" s="1"/>
      <c r="K42" s="49" t="s">
        <v>17</v>
      </c>
      <c r="L42" s="50">
        <v>826.41996752255659</v>
      </c>
      <c r="M42" s="50">
        <v>76.86818975314452</v>
      </c>
      <c r="N42" s="50">
        <v>749.94520067005578</v>
      </c>
      <c r="O42" s="50">
        <v>324.09925251207426</v>
      </c>
      <c r="P42" s="50">
        <v>128.68491074808631</v>
      </c>
      <c r="Q42" s="50">
        <v>0</v>
      </c>
      <c r="R42" s="51">
        <v>0</v>
      </c>
      <c r="S42" s="52">
        <f t="shared" si="8"/>
        <v>2106.0175212059171</v>
      </c>
      <c r="T42" s="1"/>
      <c r="U42" s="96" t="s">
        <v>17</v>
      </c>
      <c r="V42" s="97">
        <v>765.76832275918582</v>
      </c>
      <c r="W42" s="97">
        <v>34.331351123518544</v>
      </c>
      <c r="X42" s="97">
        <v>0</v>
      </c>
      <c r="Y42" s="97">
        <v>76.86818975314452</v>
      </c>
      <c r="Z42" s="97">
        <v>689.89140934196587</v>
      </c>
      <c r="AA42" s="97">
        <v>184.39240949196912</v>
      </c>
      <c r="AB42" s="97">
        <v>128.68491074808631</v>
      </c>
      <c r="AC42" s="98">
        <v>226.08092798804711</v>
      </c>
      <c r="AD42" s="97">
        <v>26.320293639852181</v>
      </c>
      <c r="AE42" s="97">
        <v>0</v>
      </c>
      <c r="AF42" s="97">
        <v>0</v>
      </c>
      <c r="AG42" s="97">
        <v>60.053791328089837</v>
      </c>
      <c r="AH42" s="97">
        <v>139.70684302010508</v>
      </c>
      <c r="AI42" s="99">
        <f t="shared" si="9"/>
        <v>2106.0175212059175</v>
      </c>
      <c r="AJ42" t="str">
        <f t="shared" si="10"/>
        <v/>
      </c>
    </row>
    <row r="43" spans="1:36" ht="15">
      <c r="A43" s="26" t="s">
        <v>19</v>
      </c>
      <c r="B43" s="43">
        <v>12523.029098905363</v>
      </c>
      <c r="C43" s="43">
        <v>41763.685422808667</v>
      </c>
      <c r="D43" s="43">
        <v>42620.216554111539</v>
      </c>
      <c r="E43" s="43">
        <v>19.197625821917732</v>
      </c>
      <c r="F43" s="236"/>
      <c r="G43" s="43">
        <v>0</v>
      </c>
      <c r="H43" s="53">
        <v>0</v>
      </c>
      <c r="I43" s="41">
        <f t="shared" si="7"/>
        <v>96926.128701647482</v>
      </c>
      <c r="J43" s="1"/>
      <c r="K43" s="54" t="s">
        <v>19</v>
      </c>
      <c r="L43" s="43">
        <v>12523.029098905363</v>
      </c>
      <c r="M43" s="43">
        <v>41763.685422808667</v>
      </c>
      <c r="N43" s="43">
        <v>42620.216554111539</v>
      </c>
      <c r="O43" s="43">
        <v>19.197625821917732</v>
      </c>
      <c r="P43" s="43">
        <v>14.894350397557782</v>
      </c>
      <c r="Q43" s="43">
        <v>0</v>
      </c>
      <c r="R43" s="44">
        <v>0</v>
      </c>
      <c r="S43" s="45">
        <f t="shared" si="8"/>
        <v>96941.023052045042</v>
      </c>
      <c r="T43" s="1"/>
      <c r="U43" s="100" t="s">
        <v>89</v>
      </c>
      <c r="V43" s="92">
        <v>11921.697995164046</v>
      </c>
      <c r="W43" s="92">
        <v>0</v>
      </c>
      <c r="X43" s="92">
        <v>0</v>
      </c>
      <c r="Y43" s="92">
        <v>41763.685422808667</v>
      </c>
      <c r="Z43" s="92">
        <v>37496.128692758764</v>
      </c>
      <c r="AA43" s="92">
        <v>19.197625821917732</v>
      </c>
      <c r="AB43" s="92">
        <v>14.894350397557782</v>
      </c>
      <c r="AC43" s="93">
        <v>5725.4189650940798</v>
      </c>
      <c r="AD43" s="92">
        <v>601.33110374131979</v>
      </c>
      <c r="AE43" s="92">
        <v>0</v>
      </c>
      <c r="AF43" s="92">
        <v>0</v>
      </c>
      <c r="AG43" s="92">
        <v>5124.0878613527593</v>
      </c>
      <c r="AH43" s="92">
        <v>0</v>
      </c>
      <c r="AI43" s="95">
        <f t="shared" si="9"/>
        <v>96941.023052045042</v>
      </c>
      <c r="AJ43" t="str">
        <f t="shared" si="10"/>
        <v/>
      </c>
    </row>
    <row r="44" spans="1:36" ht="15">
      <c r="A44" s="25" t="s">
        <v>27</v>
      </c>
      <c r="B44" s="46">
        <v>10513.007354582891</v>
      </c>
      <c r="C44" s="46">
        <v>360.02811298617127</v>
      </c>
      <c r="D44" s="46">
        <v>11401.218463167725</v>
      </c>
      <c r="E44" s="46">
        <v>60300.545704093267</v>
      </c>
      <c r="F44" s="236"/>
      <c r="G44" s="46">
        <v>7416.2715055240378</v>
      </c>
      <c r="H44" s="47">
        <v>260.54561167609347</v>
      </c>
      <c r="I44" s="48">
        <f t="shared" si="7"/>
        <v>90251.616752030182</v>
      </c>
      <c r="J44" s="1"/>
      <c r="K44" s="49" t="s">
        <v>27</v>
      </c>
      <c r="L44" s="50">
        <v>10513.007354582891</v>
      </c>
      <c r="M44" s="50">
        <v>360.02811298617127</v>
      </c>
      <c r="N44" s="50">
        <v>11401.218463167725</v>
      </c>
      <c r="O44" s="50">
        <v>60300.545704093267</v>
      </c>
      <c r="P44" s="50">
        <v>883.30196061204776</v>
      </c>
      <c r="Q44" s="50">
        <v>7416.2715055240378</v>
      </c>
      <c r="R44" s="51">
        <v>260.54561167609347</v>
      </c>
      <c r="S44" s="52">
        <f t="shared" si="8"/>
        <v>91134.918712642233</v>
      </c>
      <c r="T44" s="1"/>
      <c r="U44" s="96" t="s">
        <v>27</v>
      </c>
      <c r="V44" s="97">
        <v>362.04454896331225</v>
      </c>
      <c r="W44" s="97">
        <v>6418.3134682953669</v>
      </c>
      <c r="X44" s="97">
        <v>7416.2715055240378</v>
      </c>
      <c r="Y44" s="97">
        <v>360.02811298617127</v>
      </c>
      <c r="Z44" s="97">
        <v>11086.873218820054</v>
      </c>
      <c r="AA44" s="97">
        <v>55409.444456203521</v>
      </c>
      <c r="AB44" s="97">
        <v>883.30196061204776</v>
      </c>
      <c r="AC44" s="98">
        <v>9198.641441237738</v>
      </c>
      <c r="AD44" s="97">
        <v>3732.6493373242142</v>
      </c>
      <c r="AE44" s="97">
        <v>4791.3525635723436</v>
      </c>
      <c r="AF44" s="97">
        <v>260.54561167609347</v>
      </c>
      <c r="AG44" s="97">
        <v>314.34524434767178</v>
      </c>
      <c r="AH44" s="97">
        <v>99.748684317414828</v>
      </c>
      <c r="AI44" s="99">
        <f t="shared" si="9"/>
        <v>91134.918712642248</v>
      </c>
      <c r="AJ44" t="str">
        <f t="shared" si="10"/>
        <v/>
      </c>
    </row>
    <row r="45" spans="1:36" ht="15">
      <c r="A45" s="26" t="s">
        <v>26</v>
      </c>
      <c r="B45" s="43">
        <v>6214.9335355652638</v>
      </c>
      <c r="C45" s="43">
        <v>3.7488908443536402</v>
      </c>
      <c r="D45" s="43">
        <v>2293.0738156236966</v>
      </c>
      <c r="E45" s="43">
        <v>0</v>
      </c>
      <c r="F45" s="236"/>
      <c r="G45" s="43">
        <v>0</v>
      </c>
      <c r="H45" s="53">
        <v>0</v>
      </c>
      <c r="I45" s="41">
        <f t="shared" si="7"/>
        <v>8511.7562420333143</v>
      </c>
      <c r="J45" s="1"/>
      <c r="K45" s="54" t="s">
        <v>26</v>
      </c>
      <c r="L45" s="43">
        <v>6214.9335355652638</v>
      </c>
      <c r="M45" s="43">
        <v>3.7488908443536402</v>
      </c>
      <c r="N45" s="43">
        <v>2293.0738156236966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8511.7562420333143</v>
      </c>
      <c r="T45" s="1"/>
      <c r="U45" s="100" t="s">
        <v>26</v>
      </c>
      <c r="V45" s="92">
        <v>4400.6820632423241</v>
      </c>
      <c r="W45" s="92">
        <v>0</v>
      </c>
      <c r="X45" s="92">
        <v>0</v>
      </c>
      <c r="Y45" s="92">
        <v>3.7488908443536402</v>
      </c>
      <c r="Z45" s="92">
        <v>41.834444421556114</v>
      </c>
      <c r="AA45" s="92">
        <v>0</v>
      </c>
      <c r="AB45" s="92">
        <v>0</v>
      </c>
      <c r="AC45" s="93">
        <v>4065.49084352508</v>
      </c>
      <c r="AD45" s="92">
        <v>1814.2514723229394</v>
      </c>
      <c r="AE45" s="92">
        <v>0</v>
      </c>
      <c r="AF45" s="92">
        <v>0</v>
      </c>
      <c r="AG45" s="92">
        <v>2251.2393712021403</v>
      </c>
      <c r="AH45" s="92">
        <v>0</v>
      </c>
      <c r="AI45" s="95">
        <f t="shared" si="9"/>
        <v>8511.7562420333143</v>
      </c>
      <c r="AJ45" t="str">
        <f t="shared" si="10"/>
        <v/>
      </c>
    </row>
    <row r="46" spans="1:36" ht="15">
      <c r="A46" s="25" t="s">
        <v>23</v>
      </c>
      <c r="B46" s="46">
        <v>553.06583370614669</v>
      </c>
      <c r="C46" s="46">
        <v>128.59669199629235</v>
      </c>
      <c r="D46" s="46">
        <v>357.67212664952865</v>
      </c>
      <c r="E46" s="46">
        <v>0</v>
      </c>
      <c r="F46" s="236"/>
      <c r="G46" s="46">
        <v>0</v>
      </c>
      <c r="H46" s="47">
        <v>0</v>
      </c>
      <c r="I46" s="48">
        <f t="shared" si="7"/>
        <v>1039.3346523519676</v>
      </c>
      <c r="J46" s="1"/>
      <c r="K46" s="49" t="s">
        <v>23</v>
      </c>
      <c r="L46" s="50">
        <v>553.06583370614669</v>
      </c>
      <c r="M46" s="50">
        <v>128.59669199629235</v>
      </c>
      <c r="N46" s="50">
        <v>357.67212664952865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1039.3346523519676</v>
      </c>
      <c r="T46" s="1"/>
      <c r="U46" s="96" t="s">
        <v>62</v>
      </c>
      <c r="V46" s="97">
        <v>539.20524875597027</v>
      </c>
      <c r="W46" s="97">
        <v>0</v>
      </c>
      <c r="X46" s="97">
        <v>0</v>
      </c>
      <c r="Y46" s="97">
        <v>128.59669199629235</v>
      </c>
      <c r="Z46" s="97">
        <v>357.67212664952865</v>
      </c>
      <c r="AA46" s="97">
        <v>0</v>
      </c>
      <c r="AB46" s="97">
        <v>0</v>
      </c>
      <c r="AC46" s="98">
        <v>13.860584950176344</v>
      </c>
      <c r="AD46" s="97">
        <v>13.860584950176344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1039.3346523519676</v>
      </c>
      <c r="AJ46" t="str">
        <f t="shared" si="10"/>
        <v/>
      </c>
    </row>
    <row r="47" spans="1:36" ht="15">
      <c r="A47" s="26" t="s">
        <v>24</v>
      </c>
      <c r="B47" s="43">
        <v>2259.7291827657014</v>
      </c>
      <c r="C47" s="43">
        <v>37200.528183075519</v>
      </c>
      <c r="D47" s="43">
        <v>7866.4456936187817</v>
      </c>
      <c r="E47" s="43">
        <v>0</v>
      </c>
      <c r="F47" s="236"/>
      <c r="G47" s="43">
        <v>0</v>
      </c>
      <c r="H47" s="53">
        <v>0</v>
      </c>
      <c r="I47" s="41">
        <f t="shared" si="7"/>
        <v>47326.703059460007</v>
      </c>
      <c r="J47" s="1"/>
      <c r="K47" s="54" t="s">
        <v>24</v>
      </c>
      <c r="L47" s="43">
        <v>2259.7291827657014</v>
      </c>
      <c r="M47" s="43">
        <v>37200.528183075519</v>
      </c>
      <c r="N47" s="43">
        <v>7866.4456936187817</v>
      </c>
      <c r="O47" s="43">
        <v>0</v>
      </c>
      <c r="P47" s="43">
        <v>1338.1988734374941</v>
      </c>
      <c r="Q47" s="43">
        <v>0</v>
      </c>
      <c r="R47" s="44">
        <v>0</v>
      </c>
      <c r="S47" s="45">
        <f t="shared" si="8"/>
        <v>48664.901932897505</v>
      </c>
      <c r="T47" s="1"/>
      <c r="U47" s="100" t="s">
        <v>24</v>
      </c>
      <c r="V47" s="92">
        <v>2212.9845093111467</v>
      </c>
      <c r="W47" s="92">
        <v>0</v>
      </c>
      <c r="X47" s="92">
        <v>0</v>
      </c>
      <c r="Y47" s="92">
        <v>37200.528183075519</v>
      </c>
      <c r="Z47" s="92">
        <v>5357.9629840680691</v>
      </c>
      <c r="AA47" s="92">
        <v>0</v>
      </c>
      <c r="AB47" s="92">
        <v>1338.1988734374941</v>
      </c>
      <c r="AC47" s="93">
        <v>2555.2273830052668</v>
      </c>
      <c r="AD47" s="92">
        <v>46.744673454555326</v>
      </c>
      <c r="AE47" s="92">
        <v>0</v>
      </c>
      <c r="AF47" s="92">
        <v>0</v>
      </c>
      <c r="AG47" s="92">
        <v>2508.4827095507121</v>
      </c>
      <c r="AH47" s="92">
        <v>0</v>
      </c>
      <c r="AI47" s="95">
        <f t="shared" si="9"/>
        <v>48664.901932897497</v>
      </c>
      <c r="AJ47" t="str">
        <f t="shared" si="10"/>
        <v/>
      </c>
    </row>
    <row r="48" spans="1:36" ht="15">
      <c r="A48" s="25" t="s">
        <v>22</v>
      </c>
      <c r="B48" s="46">
        <v>180.05234458875583</v>
      </c>
      <c r="C48" s="46">
        <v>3334.5267972437305</v>
      </c>
      <c r="D48" s="46">
        <v>4897.7483696749778</v>
      </c>
      <c r="E48" s="46">
        <v>0</v>
      </c>
      <c r="F48" s="236"/>
      <c r="G48" s="46">
        <v>0</v>
      </c>
      <c r="H48" s="47">
        <v>0</v>
      </c>
      <c r="I48" s="48">
        <f t="shared" si="7"/>
        <v>8412.3275115074648</v>
      </c>
      <c r="J48" s="1"/>
      <c r="K48" s="49" t="s">
        <v>22</v>
      </c>
      <c r="L48" s="50">
        <v>180.05234458875583</v>
      </c>
      <c r="M48" s="50">
        <v>3334.5267972437305</v>
      </c>
      <c r="N48" s="50">
        <v>4897.7483696749778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8412.3275115074648</v>
      </c>
      <c r="T48" s="1"/>
      <c r="U48" s="96" t="s">
        <v>63</v>
      </c>
      <c r="V48" s="97">
        <v>180.05234458875583</v>
      </c>
      <c r="W48" s="97">
        <v>0</v>
      </c>
      <c r="X48" s="97">
        <v>0</v>
      </c>
      <c r="Y48" s="97">
        <v>3334.5267972437305</v>
      </c>
      <c r="Z48" s="97">
        <v>4897.7483696749778</v>
      </c>
      <c r="AA48" s="97">
        <v>0</v>
      </c>
      <c r="AB48" s="97">
        <v>0</v>
      </c>
      <c r="AC48" s="98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9">
        <f t="shared" si="9"/>
        <v>8412.3275115074648</v>
      </c>
      <c r="AJ48" t="str">
        <f t="shared" si="10"/>
        <v/>
      </c>
    </row>
    <row r="49" spans="1:36" ht="15">
      <c r="A49" s="27" t="s">
        <v>66</v>
      </c>
      <c r="B49" s="43">
        <v>112.392</v>
      </c>
      <c r="C49" s="43">
        <v>0.26535716756585959</v>
      </c>
      <c r="D49" s="43">
        <v>4788.5811948795154</v>
      </c>
      <c r="E49" s="43">
        <v>0</v>
      </c>
      <c r="F49" s="236"/>
      <c r="G49" s="43">
        <v>0</v>
      </c>
      <c r="H49" s="53">
        <v>0</v>
      </c>
      <c r="I49" s="41">
        <f t="shared" si="7"/>
        <v>4901.2385520470816</v>
      </c>
      <c r="J49" s="1"/>
      <c r="K49" s="55" t="s">
        <v>66</v>
      </c>
      <c r="L49" s="43">
        <v>112.392</v>
      </c>
      <c r="M49" s="43">
        <v>0.26535716756585959</v>
      </c>
      <c r="N49" s="43">
        <v>4788.5811948795154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4901.2385520470816</v>
      </c>
      <c r="T49" s="1"/>
      <c r="U49" s="101" t="s">
        <v>64</v>
      </c>
      <c r="V49" s="92">
        <v>112.392</v>
      </c>
      <c r="W49" s="92">
        <v>0</v>
      </c>
      <c r="X49" s="92">
        <v>0</v>
      </c>
      <c r="Y49" s="92">
        <v>0.26535716756585959</v>
      </c>
      <c r="Z49" s="92">
        <v>4788.5811948795154</v>
      </c>
      <c r="AA49" s="92">
        <v>0</v>
      </c>
      <c r="AB49" s="92">
        <v>0</v>
      </c>
      <c r="AC49" s="93">
        <v>0</v>
      </c>
      <c r="AD49" s="94">
        <v>0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4901.2385520470816</v>
      </c>
      <c r="AJ49" t="str">
        <f t="shared" si="10"/>
        <v/>
      </c>
    </row>
    <row r="50" spans="1:36">
      <c r="A50" s="28" t="s">
        <v>25</v>
      </c>
      <c r="B50" s="56">
        <v>112.392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112.392</v>
      </c>
      <c r="J50" s="1"/>
      <c r="K50" s="59" t="s">
        <v>25</v>
      </c>
      <c r="L50" s="60">
        <v>112.392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112.392</v>
      </c>
      <c r="T50" s="1"/>
      <c r="U50" s="102" t="s">
        <v>68</v>
      </c>
      <c r="V50" s="103">
        <v>112.2948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112.2948</v>
      </c>
      <c r="AJ50" t="str">
        <f>IF(ABS(S50-AI50)&gt;0.2,S50-AI50,"")</f>
        <v/>
      </c>
    </row>
    <row r="51" spans="1:36">
      <c r="A51" s="29" t="s">
        <v>20</v>
      </c>
      <c r="B51" s="63">
        <v>0</v>
      </c>
      <c r="C51" s="63">
        <v>1.9942315041694476</v>
      </c>
      <c r="D51" s="63">
        <v>987.08797283998865</v>
      </c>
      <c r="E51" s="63">
        <v>0</v>
      </c>
      <c r="F51" s="236"/>
      <c r="G51" s="63">
        <v>0</v>
      </c>
      <c r="H51" s="64">
        <v>0</v>
      </c>
      <c r="I51" s="65">
        <f t="shared" si="7"/>
        <v>989.08220434415807</v>
      </c>
      <c r="J51" s="1"/>
      <c r="K51" s="66" t="s">
        <v>20</v>
      </c>
      <c r="L51" s="63">
        <v>0</v>
      </c>
      <c r="M51" s="63">
        <v>1.9942315041694476</v>
      </c>
      <c r="N51" s="63">
        <v>987.08797283998865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989.08220434415807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1.9942315041694476</v>
      </c>
      <c r="Z51" s="107">
        <v>987.08797283998865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989.08220434415807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8.6806783476873655</v>
      </c>
      <c r="D52" s="56">
        <v>3791.0836693552355</v>
      </c>
      <c r="E52" s="56">
        <v>0</v>
      </c>
      <c r="F52" s="236"/>
      <c r="G52" s="56">
        <v>0</v>
      </c>
      <c r="H52" s="57">
        <v>0</v>
      </c>
      <c r="I52" s="58">
        <f t="shared" si="7"/>
        <v>3799.7643477029228</v>
      </c>
      <c r="J52" s="1"/>
      <c r="K52" s="59" t="s">
        <v>21</v>
      </c>
      <c r="L52" s="60">
        <v>0</v>
      </c>
      <c r="M52" s="60">
        <v>8.6806783476873655</v>
      </c>
      <c r="N52" s="60">
        <v>3791.0836693552355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3799.7643477029228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8.6806783476873655</v>
      </c>
      <c r="Z52" s="103">
        <v>3791.0836693552355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3799.7643477029228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41491.960160507224</v>
      </c>
      <c r="C54" s="75">
        <f t="shared" ref="C54:H54" si="11">SUM(C33:C49)</f>
        <v>91130.790034288715</v>
      </c>
      <c r="D54" s="75">
        <f t="shared" si="11"/>
        <v>93071.068542543886</v>
      </c>
      <c r="E54" s="75">
        <f t="shared" si="11"/>
        <v>74527.186960086547</v>
      </c>
      <c r="F54" s="75">
        <f t="shared" si="11"/>
        <v>0</v>
      </c>
      <c r="G54" s="75">
        <f t="shared" si="11"/>
        <v>7416.2715055240378</v>
      </c>
      <c r="H54" s="76">
        <f t="shared" si="11"/>
        <v>260.54561167609347</v>
      </c>
      <c r="I54" s="41">
        <f t="shared" si="7"/>
        <v>307897.82281462656</v>
      </c>
      <c r="J54" s="1" t="str">
        <f>+IF(ABS(SUM(I33:I49)-I54)&gt;0.0001,ABS(SUM(I33:I49)-I54),"")</f>
        <v/>
      </c>
      <c r="K54" s="77" t="s">
        <v>28</v>
      </c>
      <c r="L54" s="75">
        <f>SUM(L33:L49)</f>
        <v>41491.960160507224</v>
      </c>
      <c r="M54" s="75">
        <f t="shared" ref="M54:R54" si="12">SUM(M33:M49)</f>
        <v>91130.790034288715</v>
      </c>
      <c r="N54" s="75">
        <f t="shared" si="12"/>
        <v>93071.068542543886</v>
      </c>
      <c r="O54" s="75">
        <f t="shared" si="12"/>
        <v>74527.186960086547</v>
      </c>
      <c r="P54" s="75">
        <f t="shared" si="12"/>
        <v>29343.250152726141</v>
      </c>
      <c r="Q54" s="75">
        <f t="shared" si="12"/>
        <v>7416.2715055240378</v>
      </c>
      <c r="R54" s="76">
        <f t="shared" si="12"/>
        <v>260.54561167609347</v>
      </c>
      <c r="S54" s="78">
        <f t="shared" si="8"/>
        <v>337241.07296735269</v>
      </c>
      <c r="T54" s="1" t="str">
        <f>+IF(ABS(SUM(S33:S49)-S54)&gt;0.0001,ABS(SUM(S33:S49)-S54),"")</f>
        <v/>
      </c>
      <c r="U54" s="110" t="s">
        <v>65</v>
      </c>
      <c r="V54" s="111">
        <f>SUM(V33:V49)</f>
        <v>28566.373815686966</v>
      </c>
      <c r="W54" s="111">
        <f t="shared" ref="W54:AH54" si="13">SUM(W33:W49)</f>
        <v>6470.8040251297762</v>
      </c>
      <c r="X54" s="111">
        <f t="shared" si="13"/>
        <v>7416.2715055240378</v>
      </c>
      <c r="Y54" s="111">
        <f t="shared" si="13"/>
        <v>91130.790034288715</v>
      </c>
      <c r="Z54" s="111">
        <f t="shared" si="13"/>
        <v>81951.076135036041</v>
      </c>
      <c r="AA54" s="111">
        <f t="shared" si="13"/>
        <v>69459.753120951806</v>
      </c>
      <c r="AB54" s="111">
        <f t="shared" si="13"/>
        <v>29343.250152726141</v>
      </c>
      <c r="AC54" s="111">
        <f t="shared" si="13"/>
        <v>22902.754178009178</v>
      </c>
      <c r="AD54" s="112">
        <f t="shared" si="13"/>
        <v>6454.7823196904856</v>
      </c>
      <c r="AE54" s="112">
        <f t="shared" si="13"/>
        <v>4812.0658524320897</v>
      </c>
      <c r="AF54" s="112">
        <f t="shared" si="13"/>
        <v>260.54561167609347</v>
      </c>
      <c r="AG54" s="112">
        <f t="shared" si="13"/>
        <v>11119.992407507851</v>
      </c>
      <c r="AH54" s="112">
        <f t="shared" si="13"/>
        <v>255.36798670265881</v>
      </c>
      <c r="AI54" s="113">
        <f t="shared" si="9"/>
        <v>337241.07296735264</v>
      </c>
      <c r="AJ54" t="str">
        <f t="shared" si="10"/>
        <v/>
      </c>
    </row>
    <row r="55" spans="1:36" ht="15" thickBot="1">
      <c r="A55" s="32" t="s">
        <v>87</v>
      </c>
      <c r="B55" s="114">
        <f>B54/$I54</f>
        <v>0.13475886182374189</v>
      </c>
      <c r="C55" s="114">
        <f t="shared" ref="C55:I55" si="14">C54/$I54</f>
        <v>0.29597737717409928</v>
      </c>
      <c r="D55" s="114">
        <f t="shared" si="14"/>
        <v>0.30227907327093506</v>
      </c>
      <c r="E55" s="114">
        <f t="shared" si="14"/>
        <v>0.24205168545461428</v>
      </c>
      <c r="F55" s="114">
        <f t="shared" si="14"/>
        <v>0</v>
      </c>
      <c r="G55" s="114">
        <f t="shared" si="14"/>
        <v>2.4086794241442524E-2</v>
      </c>
      <c r="H55" s="115">
        <f t="shared" si="14"/>
        <v>8.462080351667766E-4</v>
      </c>
      <c r="I55" s="116">
        <f t="shared" si="14"/>
        <v>1</v>
      </c>
      <c r="K55" s="81" t="s">
        <v>87</v>
      </c>
      <c r="L55" s="82">
        <f>L54/$S54</f>
        <v>0.12303353145992374</v>
      </c>
      <c r="M55" s="82">
        <f t="shared" ref="M55:S55" si="15">M54/$S54</f>
        <v>0.27022446949429202</v>
      </c>
      <c r="N55" s="82">
        <f t="shared" si="15"/>
        <v>0.27597785680024156</v>
      </c>
      <c r="O55" s="82">
        <f t="shared" si="15"/>
        <v>0.22099083692365462</v>
      </c>
      <c r="P55" s="82">
        <f t="shared" si="15"/>
        <v>8.7009716504984472E-2</v>
      </c>
      <c r="Q55" s="82">
        <f t="shared" si="15"/>
        <v>2.199100910298072E-2</v>
      </c>
      <c r="R55" s="83">
        <f t="shared" si="15"/>
        <v>7.7257971392267544E-4</v>
      </c>
      <c r="S55" s="84">
        <f t="shared" si="15"/>
        <v>1</v>
      </c>
      <c r="U55" s="117" t="s">
        <v>87</v>
      </c>
      <c r="V55" s="118">
        <f>V54/$I54</f>
        <v>9.2778745736327217E-2</v>
      </c>
      <c r="W55" s="118">
        <f t="shared" ref="W55:AC55" si="16">W54/$I54</f>
        <v>2.1016075937066947E-2</v>
      </c>
      <c r="X55" s="118">
        <f t="shared" si="16"/>
        <v>2.4086794241442524E-2</v>
      </c>
      <c r="Y55" s="118">
        <f t="shared" si="16"/>
        <v>0.29597737717409928</v>
      </c>
      <c r="Z55" s="118">
        <f t="shared" si="16"/>
        <v>0.2661632205966446</v>
      </c>
      <c r="AA55" s="118">
        <f t="shared" si="16"/>
        <v>0.22559351828470334</v>
      </c>
      <c r="AB55" s="118">
        <f t="shared" si="16"/>
        <v>9.5301908550332895E-2</v>
      </c>
      <c r="AC55" s="118">
        <f t="shared" si="16"/>
        <v>7.4384268029715969E-2</v>
      </c>
      <c r="AD55" s="118">
        <f t="shared" ref="AD55:AH55" si="17">AD54/$AI54</f>
        <v>1.9139964960066876E-2</v>
      </c>
      <c r="AE55" s="118">
        <f t="shared" si="17"/>
        <v>1.4268919885977033E-2</v>
      </c>
      <c r="AF55" s="118">
        <f t="shared" si="17"/>
        <v>7.7257971392267566E-4</v>
      </c>
      <c r="AG55" s="118">
        <f t="shared" si="17"/>
        <v>3.29734225717647E-2</v>
      </c>
      <c r="AH55" s="118">
        <f t="shared" si="17"/>
        <v>7.5722682428833415E-4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8.7341361965383069</v>
      </c>
      <c r="G59" s="242"/>
      <c r="H59" s="244"/>
      <c r="I59" s="41">
        <f>+F59</f>
        <v>8.7341361965383069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18">+F60</f>
        <v>0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226850.79242974144</v>
      </c>
      <c r="G65" s="245"/>
      <c r="H65" s="247"/>
      <c r="I65" s="41">
        <f t="shared" si="18"/>
        <v>226850.79242974144</v>
      </c>
      <c r="J65" s="1"/>
      <c r="K65" s="54" t="s">
        <v>60</v>
      </c>
      <c r="L65" s="245"/>
      <c r="M65" s="246"/>
      <c r="N65" s="246"/>
      <c r="O65" s="247"/>
      <c r="P65" s="43">
        <v>63150.047674287998</v>
      </c>
      <c r="Q65" s="245"/>
      <c r="R65" s="252"/>
      <c r="S65" s="45">
        <v>63150.047674287998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86145.190415719189</v>
      </c>
      <c r="G66" s="245"/>
      <c r="H66" s="247"/>
      <c r="I66" s="48">
        <f t="shared" si="18"/>
        <v>86145.190415719189</v>
      </c>
      <c r="J66" s="1"/>
      <c r="K66" s="49" t="s">
        <v>12</v>
      </c>
      <c r="L66" s="245"/>
      <c r="M66" s="246"/>
      <c r="N66" s="246"/>
      <c r="O66" s="247"/>
      <c r="P66" s="50">
        <v>34086.27455756117</v>
      </c>
      <c r="Q66" s="245"/>
      <c r="R66" s="252"/>
      <c r="S66" s="52">
        <v>34086.27455756117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29578.17955550001</v>
      </c>
      <c r="G67" s="245"/>
      <c r="H67" s="247"/>
      <c r="I67" s="41">
        <f t="shared" si="18"/>
        <v>29578.17955550001</v>
      </c>
      <c r="J67" s="1"/>
      <c r="K67" s="54" t="s">
        <v>61</v>
      </c>
      <c r="L67" s="245"/>
      <c r="M67" s="246"/>
      <c r="N67" s="246"/>
      <c r="O67" s="247"/>
      <c r="P67" s="43">
        <v>-7.4365513746954548E-13</v>
      </c>
      <c r="Q67" s="245"/>
      <c r="R67" s="252"/>
      <c r="S67" s="45">
        <v>-7.4365513746954548E-13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945.96595854808641</v>
      </c>
      <c r="G68" s="245"/>
      <c r="H68" s="247"/>
      <c r="I68" s="48">
        <f t="shared" si="18"/>
        <v>945.96595854808641</v>
      </c>
      <c r="J68" s="1"/>
      <c r="K68" s="49" t="s">
        <v>17</v>
      </c>
      <c r="L68" s="245"/>
      <c r="M68" s="246"/>
      <c r="N68" s="246"/>
      <c r="O68" s="247"/>
      <c r="P68" s="50">
        <v>815.66911770440004</v>
      </c>
      <c r="Q68" s="245"/>
      <c r="R68" s="252"/>
      <c r="S68" s="52">
        <v>815.66911770440004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8425.2421706237456</v>
      </c>
      <c r="G69" s="245"/>
      <c r="H69" s="247"/>
      <c r="I69" s="41">
        <f t="shared" si="18"/>
        <v>8425.2421706237456</v>
      </c>
      <c r="J69" s="1"/>
      <c r="K69" s="54" t="s">
        <v>19</v>
      </c>
      <c r="L69" s="245"/>
      <c r="M69" s="246"/>
      <c r="N69" s="246"/>
      <c r="O69" s="247"/>
      <c r="P69" s="43">
        <v>0.2167792261517012</v>
      </c>
      <c r="Q69" s="245"/>
      <c r="R69" s="252"/>
      <c r="S69" s="45">
        <v>0.2167792261517012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12655.578685627397</v>
      </c>
      <c r="G70" s="245"/>
      <c r="H70" s="247"/>
      <c r="I70" s="48">
        <f t="shared" si="18"/>
        <v>12655.578685627397</v>
      </c>
      <c r="J70" s="1"/>
      <c r="K70" s="49" t="s">
        <v>27</v>
      </c>
      <c r="L70" s="245"/>
      <c r="M70" s="246"/>
      <c r="N70" s="246"/>
      <c r="O70" s="247"/>
      <c r="P70" s="50">
        <v>1.2789769243681803E-13</v>
      </c>
      <c r="Q70" s="245"/>
      <c r="R70" s="252"/>
      <c r="S70" s="52">
        <v>1.2789769243681803E-13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-5.8175686490358203E-12</v>
      </c>
      <c r="Q71" s="245"/>
      <c r="R71" s="252"/>
      <c r="S71" s="45">
        <v>-5.8175686490358203E-12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0.31051292250000001</v>
      </c>
      <c r="G72" s="245"/>
      <c r="H72" s="247"/>
      <c r="I72" s="48">
        <f t="shared" si="18"/>
        <v>0.31051292250000001</v>
      </c>
      <c r="J72" s="1"/>
      <c r="K72" s="49" t="s">
        <v>23</v>
      </c>
      <c r="L72" s="245"/>
      <c r="M72" s="246"/>
      <c r="N72" s="246"/>
      <c r="O72" s="247"/>
      <c r="P72" s="50">
        <v>2.9400787360245317E-12</v>
      </c>
      <c r="Q72" s="245"/>
      <c r="R72" s="252"/>
      <c r="S72" s="52">
        <v>2.9400787360245317E-12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10720.863513895543</v>
      </c>
      <c r="G73" s="245"/>
      <c r="H73" s="247"/>
      <c r="I73" s="41">
        <f t="shared" si="18"/>
        <v>10720.863513895543</v>
      </c>
      <c r="J73" s="1"/>
      <c r="K73" s="54" t="s">
        <v>24</v>
      </c>
      <c r="L73" s="245"/>
      <c r="M73" s="246"/>
      <c r="N73" s="246"/>
      <c r="O73" s="247"/>
      <c r="P73" s="43">
        <v>3722.5382631010434</v>
      </c>
      <c r="Q73" s="245"/>
      <c r="R73" s="252"/>
      <c r="S73" s="45">
        <v>3722.5382631010434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375330.85737877438</v>
      </c>
      <c r="G80" s="75">
        <f t="shared" si="19"/>
        <v>0</v>
      </c>
      <c r="H80" s="76">
        <f t="shared" si="19"/>
        <v>0</v>
      </c>
      <c r="I80" s="41">
        <f t="shared" ref="I80" si="20">SUM(B80:H80)</f>
        <v>375330.85737877438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101774.74639188075</v>
      </c>
      <c r="Q80" s="75">
        <f t="shared" si="21"/>
        <v>0</v>
      </c>
      <c r="R80" s="76">
        <f t="shared" si="21"/>
        <v>0</v>
      </c>
      <c r="S80" s="78">
        <f t="shared" ref="S80" si="22">SUM(L80:R80)</f>
        <v>101774.74639188075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1135.5165727459007</v>
      </c>
      <c r="C85" s="39">
        <v>0</v>
      </c>
      <c r="D85" s="39">
        <v>114.56445466481451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1250.0810274107153</v>
      </c>
      <c r="J85" s="1"/>
      <c r="K85" s="88" t="s">
        <v>7</v>
      </c>
      <c r="L85" s="39">
        <v>1135.5165727459007</v>
      </c>
      <c r="M85" s="39">
        <v>0</v>
      </c>
      <c r="N85" s="39">
        <v>114.56445466481451</v>
      </c>
      <c r="O85" s="39">
        <v>0</v>
      </c>
      <c r="P85" s="39">
        <v>8.7341361965383069</v>
      </c>
      <c r="Q85" s="39">
        <v>0</v>
      </c>
      <c r="R85" s="89">
        <v>0</v>
      </c>
      <c r="S85" s="90">
        <f>SUM(L85:R85)</f>
        <v>1258.8151636072535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868.50242326089665</v>
      </c>
      <c r="C86" s="46">
        <v>0</v>
      </c>
      <c r="D86" s="46">
        <v>94.736133606139006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963.23855686703564</v>
      </c>
      <c r="J86" s="1"/>
      <c r="K86" s="49" t="s">
        <v>8</v>
      </c>
      <c r="L86" s="50">
        <v>868.50242326089665</v>
      </c>
      <c r="M86" s="50">
        <v>0</v>
      </c>
      <c r="N86" s="50">
        <v>94.736133606139006</v>
      </c>
      <c r="O86" s="50">
        <v>0</v>
      </c>
      <c r="P86" s="50">
        <v>0</v>
      </c>
      <c r="Q86" s="50">
        <v>0</v>
      </c>
      <c r="R86" s="51">
        <v>0</v>
      </c>
      <c r="S86" s="52">
        <f t="shared" ref="S86:S106" si="26">SUM(L86:R86)</f>
        <v>963.23855686703564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1908.6589983240067</v>
      </c>
      <c r="C87" s="43">
        <v>0</v>
      </c>
      <c r="D87" s="43">
        <v>193.86307694636898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2102.5220752703758</v>
      </c>
      <c r="J87" s="1"/>
      <c r="K87" s="54" t="s">
        <v>10</v>
      </c>
      <c r="L87" s="43">
        <v>1908.6589983240067</v>
      </c>
      <c r="M87" s="43">
        <v>0</v>
      </c>
      <c r="N87" s="43">
        <v>193.86307694636898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2102.5220752703758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9219.8829203996647</v>
      </c>
      <c r="C89" s="43">
        <v>561.12141398292374</v>
      </c>
      <c r="D89" s="43">
        <v>766.48487316183798</v>
      </c>
      <c r="E89" s="43">
        <v>267.75663946640384</v>
      </c>
      <c r="F89" s="43">
        <v>0</v>
      </c>
      <c r="G89" s="43">
        <v>0</v>
      </c>
      <c r="H89" s="53">
        <v>0</v>
      </c>
      <c r="I89" s="41">
        <f t="shared" si="25"/>
        <v>10815.245847010832</v>
      </c>
      <c r="J89" s="1"/>
      <c r="K89" s="54" t="s">
        <v>16</v>
      </c>
      <c r="L89" s="43">
        <v>9219.8829203996647</v>
      </c>
      <c r="M89" s="43">
        <v>561.12141398292374</v>
      </c>
      <c r="N89" s="43">
        <v>766.48487316183798</v>
      </c>
      <c r="O89" s="43">
        <v>267.75663946640384</v>
      </c>
      <c r="P89" s="43">
        <v>0</v>
      </c>
      <c r="Q89" s="43">
        <v>0</v>
      </c>
      <c r="R89" s="44">
        <v>0</v>
      </c>
      <c r="S89" s="45">
        <f t="shared" si="26"/>
        <v>10815.245847010832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65882.709107750707</v>
      </c>
      <c r="C90" s="46">
        <v>275.16466102010622</v>
      </c>
      <c r="D90" s="46">
        <v>7801.6918270540045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73959.565595824824</v>
      </c>
      <c r="J90" s="1"/>
      <c r="K90" s="49" t="s">
        <v>15</v>
      </c>
      <c r="L90" s="50">
        <v>65882.709107750707</v>
      </c>
      <c r="M90" s="50">
        <v>275.16466102010622</v>
      </c>
      <c r="N90" s="50">
        <v>7801.6918270540045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73959.565595824824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4.918937351814181</v>
      </c>
      <c r="D91" s="43">
        <v>2.3213220254760465</v>
      </c>
      <c r="E91" s="43">
        <v>1321.6049781930774</v>
      </c>
      <c r="F91" s="43">
        <v>9428.6592253713115</v>
      </c>
      <c r="G91" s="43">
        <v>0</v>
      </c>
      <c r="H91" s="53">
        <v>0</v>
      </c>
      <c r="I91" s="41">
        <f t="shared" si="25"/>
        <v>10757.504462941679</v>
      </c>
      <c r="J91" s="1"/>
      <c r="K91" s="54" t="s">
        <v>60</v>
      </c>
      <c r="L91" s="43">
        <v>0</v>
      </c>
      <c r="M91" s="43">
        <v>4.918937351814181</v>
      </c>
      <c r="N91" s="43">
        <v>2.3213220254760465</v>
      </c>
      <c r="O91" s="43">
        <v>1321.6049781930774</v>
      </c>
      <c r="P91" s="43">
        <v>147724.10375892802</v>
      </c>
      <c r="Q91" s="43">
        <v>0</v>
      </c>
      <c r="R91" s="44">
        <v>0</v>
      </c>
      <c r="S91" s="45">
        <f t="shared" si="26"/>
        <v>149052.94899649839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0.35341802835602093</v>
      </c>
      <c r="E92" s="46">
        <v>210.90227307973808</v>
      </c>
      <c r="F92" s="46">
        <v>0</v>
      </c>
      <c r="G92" s="46">
        <v>0</v>
      </c>
      <c r="H92" s="47">
        <v>0</v>
      </c>
      <c r="I92" s="48">
        <f t="shared" si="25"/>
        <v>211.25569110809411</v>
      </c>
      <c r="J92" s="1"/>
      <c r="K92" s="49" t="s">
        <v>12</v>
      </c>
      <c r="L92" s="50">
        <v>0</v>
      </c>
      <c r="M92" s="50">
        <v>0</v>
      </c>
      <c r="N92" s="50">
        <v>0.35341802835602093</v>
      </c>
      <c r="O92" s="50">
        <v>210.90227307973808</v>
      </c>
      <c r="P92" s="50">
        <v>50486.046022523806</v>
      </c>
      <c r="Q92" s="50">
        <v>0</v>
      </c>
      <c r="R92" s="51">
        <v>0</v>
      </c>
      <c r="S92" s="52">
        <f t="shared" si="26"/>
        <v>50697.301713631903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29578.17955550001</v>
      </c>
      <c r="Q93" s="43">
        <v>0</v>
      </c>
      <c r="R93" s="44">
        <v>0</v>
      </c>
      <c r="S93" s="45">
        <f t="shared" si="26"/>
        <v>29578.17955550001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4542.9321970704559</v>
      </c>
      <c r="C94" s="46">
        <v>14.946953942356119</v>
      </c>
      <c r="D94" s="46">
        <v>696.93523614079936</v>
      </c>
      <c r="E94" s="46">
        <v>53.375271211057232</v>
      </c>
      <c r="F94" s="46">
        <v>0</v>
      </c>
      <c r="G94" s="46">
        <v>0</v>
      </c>
      <c r="H94" s="47">
        <v>0</v>
      </c>
      <c r="I94" s="48">
        <f t="shared" si="25"/>
        <v>5308.1896583646685</v>
      </c>
      <c r="J94" s="1"/>
      <c r="K94" s="49" t="s">
        <v>17</v>
      </c>
      <c r="L94" s="50">
        <v>4542.9321970704559</v>
      </c>
      <c r="M94" s="50">
        <v>14.946953942356119</v>
      </c>
      <c r="N94" s="50">
        <v>696.93523614079936</v>
      </c>
      <c r="O94" s="50">
        <v>53.375271211057232</v>
      </c>
      <c r="P94" s="50">
        <v>1.6119300956</v>
      </c>
      <c r="Q94" s="50">
        <v>0</v>
      </c>
      <c r="R94" s="51">
        <v>0</v>
      </c>
      <c r="S94" s="52">
        <f t="shared" si="26"/>
        <v>5309.8015884602682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73720.778429277241</v>
      </c>
      <c r="C95" s="43">
        <v>2726.2807394990232</v>
      </c>
      <c r="D95" s="43">
        <v>10477.550181330385</v>
      </c>
      <c r="E95" s="43">
        <v>418.67862363771764</v>
      </c>
      <c r="F95" s="43">
        <v>0</v>
      </c>
      <c r="G95" s="43">
        <v>0</v>
      </c>
      <c r="H95" s="53">
        <v>0</v>
      </c>
      <c r="I95" s="41">
        <f t="shared" si="25"/>
        <v>87343.287973744373</v>
      </c>
      <c r="J95" s="1"/>
      <c r="K95" s="54" t="s">
        <v>19</v>
      </c>
      <c r="L95" s="43">
        <v>73720.778429277241</v>
      </c>
      <c r="M95" s="43">
        <v>2726.2807394990232</v>
      </c>
      <c r="N95" s="43">
        <v>10477.550181330385</v>
      </c>
      <c r="O95" s="43">
        <v>418.67862363771764</v>
      </c>
      <c r="P95" s="43">
        <v>8410.1310410000478</v>
      </c>
      <c r="Q95" s="43">
        <v>0</v>
      </c>
      <c r="R95" s="44">
        <v>0</v>
      </c>
      <c r="S95" s="45">
        <f t="shared" si="26"/>
        <v>95753.419014744417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17693.204741738686</v>
      </c>
      <c r="C96" s="46">
        <v>1.4131085297754906</v>
      </c>
      <c r="D96" s="46">
        <v>35630.577886917476</v>
      </c>
      <c r="E96" s="46">
        <v>29825.448055648711</v>
      </c>
      <c r="F96" s="46">
        <v>0</v>
      </c>
      <c r="G96" s="46">
        <v>25010.240968591628</v>
      </c>
      <c r="H96" s="47">
        <v>11.986223316215394</v>
      </c>
      <c r="I96" s="48">
        <f t="shared" si="25"/>
        <v>108172.87098474249</v>
      </c>
      <c r="J96" s="1"/>
      <c r="K96" s="49" t="s">
        <v>27</v>
      </c>
      <c r="L96" s="50">
        <v>17693.204741738686</v>
      </c>
      <c r="M96" s="50">
        <v>1.4131085297754906</v>
      </c>
      <c r="N96" s="50">
        <v>35630.577886917476</v>
      </c>
      <c r="O96" s="50">
        <v>29825.448055648711</v>
      </c>
      <c r="P96" s="50">
        <v>11772.276725015348</v>
      </c>
      <c r="Q96" s="50">
        <v>25010.240968591628</v>
      </c>
      <c r="R96" s="51">
        <v>11.986223316215394</v>
      </c>
      <c r="S96" s="52">
        <f t="shared" si="26"/>
        <v>119945.14770975783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40269.116762695165</v>
      </c>
      <c r="C97" s="43">
        <v>157.30766717074948</v>
      </c>
      <c r="D97" s="43">
        <v>3102.8986582770808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43529.323088142999</v>
      </c>
      <c r="J97" s="1"/>
      <c r="K97" s="54" t="s">
        <v>26</v>
      </c>
      <c r="L97" s="43">
        <v>40269.116762695165</v>
      </c>
      <c r="M97" s="43">
        <v>157.30766717074948</v>
      </c>
      <c r="N97" s="43">
        <v>3102.8986582770808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43529.323088142999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52098.107077755492</v>
      </c>
      <c r="C98" s="46">
        <v>111.41452287727884</v>
      </c>
      <c r="D98" s="46">
        <v>7684.1076162080926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59893.629216840862</v>
      </c>
      <c r="J98" s="1"/>
      <c r="K98" s="49" t="s">
        <v>23</v>
      </c>
      <c r="L98" s="50">
        <v>52098.107077755492</v>
      </c>
      <c r="M98" s="50">
        <v>111.41452287727884</v>
      </c>
      <c r="N98" s="50">
        <v>7684.1076162080926</v>
      </c>
      <c r="O98" s="50">
        <v>0</v>
      </c>
      <c r="P98" s="50">
        <v>0.31051292250000001</v>
      </c>
      <c r="Q98" s="50">
        <v>0</v>
      </c>
      <c r="R98" s="51">
        <v>0</v>
      </c>
      <c r="S98" s="52">
        <f t="shared" si="26"/>
        <v>59893.939729763362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8817.8860190542291</v>
      </c>
      <c r="C99" s="43">
        <v>0</v>
      </c>
      <c r="D99" s="43">
        <v>1758.7483376201351</v>
      </c>
      <c r="E99" s="43">
        <v>15.19114427357362</v>
      </c>
      <c r="F99" s="43">
        <v>671.95063994301324</v>
      </c>
      <c r="G99" s="43">
        <v>0</v>
      </c>
      <c r="H99" s="53">
        <v>0</v>
      </c>
      <c r="I99" s="41">
        <f t="shared" si="25"/>
        <v>11263.77614089095</v>
      </c>
      <c r="J99" s="1"/>
      <c r="K99" s="54" t="s">
        <v>24</v>
      </c>
      <c r="L99" s="43">
        <v>8817.8860190542291</v>
      </c>
      <c r="M99" s="43">
        <v>0</v>
      </c>
      <c r="N99" s="43">
        <v>1758.7483376201351</v>
      </c>
      <c r="O99" s="43">
        <v>15.19114427357362</v>
      </c>
      <c r="P99" s="43">
        <v>6332.0770173000155</v>
      </c>
      <c r="Q99" s="43">
        <v>0</v>
      </c>
      <c r="R99" s="44">
        <v>0</v>
      </c>
      <c r="S99" s="45">
        <f t="shared" si="26"/>
        <v>16923.902518247953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707.86469138546727</v>
      </c>
      <c r="C100" s="46">
        <v>0</v>
      </c>
      <c r="D100" s="46">
        <v>13.078690342997927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720.94338172846517</v>
      </c>
      <c r="J100" s="1"/>
      <c r="K100" s="49" t="s">
        <v>22</v>
      </c>
      <c r="L100" s="50">
        <v>707.86469138546727</v>
      </c>
      <c r="M100" s="50">
        <v>0</v>
      </c>
      <c r="N100" s="50">
        <v>13.078690342997927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720.94338172846517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4653.4711102844585</v>
      </c>
      <c r="C101" s="43">
        <v>0</v>
      </c>
      <c r="D101" s="43">
        <v>3268.0670301067971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7921.5381403912561</v>
      </c>
      <c r="J101" s="1"/>
      <c r="K101" s="55" t="s">
        <v>66</v>
      </c>
      <c r="L101" s="43">
        <v>4653.4711102844585</v>
      </c>
      <c r="M101" s="43">
        <v>0</v>
      </c>
      <c r="N101" s="43">
        <v>3268.0670301067971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7921.5381403912561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4649.0711102844589</v>
      </c>
      <c r="C102" s="56">
        <v>0</v>
      </c>
      <c r="D102" s="56">
        <v>3268.0670301067971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7917.1381403912565</v>
      </c>
      <c r="J102" s="1"/>
      <c r="K102" s="59" t="s">
        <v>25</v>
      </c>
      <c r="L102" s="60">
        <v>4649.0711102844589</v>
      </c>
      <c r="M102" s="60">
        <v>0</v>
      </c>
      <c r="N102" s="60">
        <v>3268.0670301067971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7917.1381403912565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4.4000000000000004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4.4000000000000004</v>
      </c>
      <c r="J105" s="1"/>
      <c r="K105" s="72" t="s">
        <v>11</v>
      </c>
      <c r="L105" s="69">
        <v>4.4000000000000004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4.4000000000000004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281518.63105174236</v>
      </c>
      <c r="C106" s="75">
        <f t="shared" ref="C106:H106" si="27">SUM(C85:C101)</f>
        <v>3852.5680043740276</v>
      </c>
      <c r="D106" s="75">
        <f t="shared" si="27"/>
        <v>71605.978742430772</v>
      </c>
      <c r="E106" s="75">
        <f t="shared" si="27"/>
        <v>32112.956985510278</v>
      </c>
      <c r="F106" s="75">
        <f t="shared" si="27"/>
        <v>10100.609865314325</v>
      </c>
      <c r="G106" s="75">
        <f t="shared" si="27"/>
        <v>25010.240968591628</v>
      </c>
      <c r="H106" s="76">
        <f t="shared" si="27"/>
        <v>11.986223316215394</v>
      </c>
      <c r="I106" s="41">
        <f t="shared" si="25"/>
        <v>424212.97184127971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281518.63105174236</v>
      </c>
      <c r="M106" s="75">
        <f t="shared" ref="M106:R106" si="28">SUM(M85:M101)</f>
        <v>3852.5680043740276</v>
      </c>
      <c r="N106" s="75">
        <f t="shared" si="28"/>
        <v>71605.978742430772</v>
      </c>
      <c r="O106" s="75">
        <f t="shared" si="28"/>
        <v>32112.956985510278</v>
      </c>
      <c r="P106" s="75">
        <f t="shared" si="28"/>
        <v>254313.47069948187</v>
      </c>
      <c r="Q106" s="75">
        <f t="shared" si="28"/>
        <v>25010.240968591628</v>
      </c>
      <c r="R106" s="76">
        <f t="shared" si="28"/>
        <v>11.986223316215394</v>
      </c>
      <c r="S106" s="78">
        <f t="shared" si="26"/>
        <v>668425.83267544722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0.66362570156641321</v>
      </c>
      <c r="C107" s="114">
        <f t="shared" ref="C107:I107" si="29">C106/$I106</f>
        <v>9.0816836355854646E-3</v>
      </c>
      <c r="D107" s="114">
        <f t="shared" si="29"/>
        <v>0.16879723981948935</v>
      </c>
      <c r="E107" s="114">
        <f t="shared" si="29"/>
        <v>7.5700082546097669E-2</v>
      </c>
      <c r="F107" s="114">
        <f t="shared" si="29"/>
        <v>2.381023338695426E-2</v>
      </c>
      <c r="G107" s="114">
        <f t="shared" si="29"/>
        <v>5.8956803843210316E-2</v>
      </c>
      <c r="H107" s="115">
        <f t="shared" si="29"/>
        <v>2.8255202249449525E-5</v>
      </c>
      <c r="I107" s="116">
        <f t="shared" si="29"/>
        <v>1</v>
      </c>
      <c r="K107" s="81" t="s">
        <v>87</v>
      </c>
      <c r="L107" s="82">
        <f>L106/$S106</f>
        <v>0.42116659364425424</v>
      </c>
      <c r="M107" s="82">
        <f t="shared" ref="M107:S107" si="30">M106/$S106</f>
        <v>5.7636431987580497E-3</v>
      </c>
      <c r="N107" s="82">
        <f t="shared" si="30"/>
        <v>0.10712628872498844</v>
      </c>
      <c r="O107" s="82">
        <f t="shared" si="30"/>
        <v>4.804266294881912E-2</v>
      </c>
      <c r="P107" s="82">
        <f t="shared" si="30"/>
        <v>0.38046625110457583</v>
      </c>
      <c r="Q107" s="82">
        <f t="shared" si="30"/>
        <v>3.7416628361721771E-2</v>
      </c>
      <c r="R107" s="83">
        <f t="shared" si="30"/>
        <v>1.793201688247031E-5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132.17908443591469</v>
      </c>
      <c r="C111" s="39">
        <v>0</v>
      </c>
      <c r="D111" s="39">
        <v>0</v>
      </c>
      <c r="E111" s="39">
        <v>0</v>
      </c>
      <c r="F111" s="235"/>
      <c r="G111" s="39">
        <v>0</v>
      </c>
      <c r="H111" s="40">
        <v>0</v>
      </c>
      <c r="I111" s="41">
        <f>SUM(B111:H111)</f>
        <v>132.17908443591469</v>
      </c>
      <c r="J111" s="1"/>
      <c r="K111" s="88" t="s">
        <v>7</v>
      </c>
      <c r="L111" s="39">
        <v>132.17908443591469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132.17908443591469</v>
      </c>
      <c r="U111" s="91" t="s">
        <v>7</v>
      </c>
      <c r="V111" s="92">
        <v>132.17908443591469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132.17908443591469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6762.0399797429909</v>
      </c>
      <c r="E113" s="43">
        <v>0</v>
      </c>
      <c r="F113" s="236"/>
      <c r="G113" s="43">
        <v>0</v>
      </c>
      <c r="H113" s="53">
        <v>0</v>
      </c>
      <c r="I113" s="41">
        <f t="shared" si="31"/>
        <v>6762.0399797429909</v>
      </c>
      <c r="J113" s="1"/>
      <c r="K113" s="54" t="s">
        <v>10</v>
      </c>
      <c r="L113" s="43">
        <v>0</v>
      </c>
      <c r="M113" s="43">
        <v>0</v>
      </c>
      <c r="N113" s="43">
        <v>6762.0399797429909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6762.0399797429909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6762.0399797429909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6762.0399797429909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4.3165777395358287</v>
      </c>
      <c r="C115" s="43">
        <v>0</v>
      </c>
      <c r="D115" s="43">
        <v>647.48666093037446</v>
      </c>
      <c r="E115" s="43">
        <v>0</v>
      </c>
      <c r="F115" s="236"/>
      <c r="G115" s="43">
        <v>0</v>
      </c>
      <c r="H115" s="53">
        <v>0</v>
      </c>
      <c r="I115" s="41">
        <f t="shared" si="31"/>
        <v>651.80323866991023</v>
      </c>
      <c r="J115" s="1"/>
      <c r="K115" s="54" t="s">
        <v>16</v>
      </c>
      <c r="L115" s="43">
        <v>4.3165777395358287</v>
      </c>
      <c r="M115" s="43">
        <v>0</v>
      </c>
      <c r="N115" s="43">
        <v>647.48666093037446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651.80323866991023</v>
      </c>
      <c r="U115" s="100" t="s">
        <v>16</v>
      </c>
      <c r="V115" s="92">
        <v>4.3165777395358287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0</v>
      </c>
      <c r="AC115" s="93">
        <v>647.48666093037446</v>
      </c>
      <c r="AD115" s="94">
        <v>0</v>
      </c>
      <c r="AE115" s="94">
        <v>0</v>
      </c>
      <c r="AF115" s="94">
        <v>0</v>
      </c>
      <c r="AG115" s="94">
        <v>647.48666093037446</v>
      </c>
      <c r="AH115" s="94">
        <v>0</v>
      </c>
      <c r="AI115" s="95">
        <f t="shared" si="33"/>
        <v>651.80323866991023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0</v>
      </c>
      <c r="C116" s="46">
        <v>0</v>
      </c>
      <c r="D116" s="46">
        <v>3.2604506137628575</v>
      </c>
      <c r="E116" s="46">
        <v>0</v>
      </c>
      <c r="F116" s="236"/>
      <c r="G116" s="46">
        <v>0</v>
      </c>
      <c r="H116" s="47">
        <v>0</v>
      </c>
      <c r="I116" s="48">
        <f t="shared" si="31"/>
        <v>3.2604506137628575</v>
      </c>
      <c r="J116" s="1"/>
      <c r="K116" s="49" t="s">
        <v>15</v>
      </c>
      <c r="L116" s="50">
        <v>0</v>
      </c>
      <c r="M116" s="50">
        <v>0</v>
      </c>
      <c r="N116" s="50">
        <v>3.2604506137628575</v>
      </c>
      <c r="O116" s="50">
        <v>0</v>
      </c>
      <c r="P116" s="50">
        <v>0</v>
      </c>
      <c r="Q116" s="50">
        <v>0</v>
      </c>
      <c r="R116" s="51">
        <v>0</v>
      </c>
      <c r="S116" s="52">
        <f t="shared" si="32"/>
        <v>3.2604506137628575</v>
      </c>
      <c r="U116" s="96" t="s">
        <v>59</v>
      </c>
      <c r="V116" s="97">
        <v>0</v>
      </c>
      <c r="W116" s="97">
        <v>0</v>
      </c>
      <c r="X116" s="97">
        <v>0</v>
      </c>
      <c r="Y116" s="97">
        <v>0</v>
      </c>
      <c r="Z116" s="97">
        <v>3.2604506137628575</v>
      </c>
      <c r="AA116" s="97">
        <v>0</v>
      </c>
      <c r="AB116" s="97">
        <v>0</v>
      </c>
      <c r="AC116" s="98">
        <v>0</v>
      </c>
      <c r="AD116" s="97">
        <v>0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3.2604506137628575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2.3709157571680248</v>
      </c>
      <c r="F117" s="236"/>
      <c r="G117" s="43">
        <v>0</v>
      </c>
      <c r="H117" s="53">
        <v>0</v>
      </c>
      <c r="I117" s="41">
        <f t="shared" si="31"/>
        <v>2.3709157571680248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2.3709157571680248</v>
      </c>
      <c r="P117" s="43">
        <v>192.12382650511483</v>
      </c>
      <c r="Q117" s="43">
        <v>0</v>
      </c>
      <c r="R117" s="44">
        <v>0</v>
      </c>
      <c r="S117" s="45">
        <f t="shared" si="32"/>
        <v>194.49474226228287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2.3709157571680248</v>
      </c>
      <c r="AB117" s="92">
        <v>192.12382650511483</v>
      </c>
      <c r="AC117" s="93">
        <v>0</v>
      </c>
      <c r="AD117" s="92">
        <v>0</v>
      </c>
      <c r="AE117" s="92">
        <v>0</v>
      </c>
      <c r="AF117" s="92">
        <v>0</v>
      </c>
      <c r="AG117" s="92">
        <v>0</v>
      </c>
      <c r="AH117" s="92">
        <v>0</v>
      </c>
      <c r="AI117" s="95">
        <f t="shared" si="33"/>
        <v>194.49474226228287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5.9628837014800746</v>
      </c>
      <c r="Q118" s="50">
        <v>0</v>
      </c>
      <c r="R118" s="51">
        <v>0</v>
      </c>
      <c r="S118" s="52">
        <f t="shared" si="32"/>
        <v>5.9628837014800746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5.9628837014800746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5.9628837014800746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2.6970000000000001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2.6970000000000001</v>
      </c>
      <c r="J119" s="1"/>
      <c r="K119" s="54" t="s">
        <v>61</v>
      </c>
      <c r="L119" s="43">
        <v>2.6970000000000001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2.6970000000000001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2.6970000000000001</v>
      </c>
      <c r="AD119" s="92">
        <v>2.6970000000000001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2.6970000000000001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0.34045700323312628</v>
      </c>
      <c r="C120" s="46">
        <v>0</v>
      </c>
      <c r="D120" s="46">
        <v>10.895784179174765</v>
      </c>
      <c r="E120" s="46">
        <v>0</v>
      </c>
      <c r="F120" s="236"/>
      <c r="G120" s="46">
        <v>0</v>
      </c>
      <c r="H120" s="47">
        <v>0</v>
      </c>
      <c r="I120" s="48">
        <f t="shared" si="31"/>
        <v>11.236241182407891</v>
      </c>
      <c r="J120" s="1"/>
      <c r="K120" s="49" t="s">
        <v>17</v>
      </c>
      <c r="L120" s="50">
        <v>0.34045700323312628</v>
      </c>
      <c r="M120" s="50">
        <v>0</v>
      </c>
      <c r="N120" s="50">
        <v>10.895784179174765</v>
      </c>
      <c r="O120" s="50">
        <v>0</v>
      </c>
      <c r="P120" s="50">
        <v>0</v>
      </c>
      <c r="Q120" s="50">
        <v>0</v>
      </c>
      <c r="R120" s="51">
        <v>0</v>
      </c>
      <c r="S120" s="52">
        <f t="shared" si="32"/>
        <v>11.236241182407891</v>
      </c>
      <c r="U120" s="96" t="s">
        <v>17</v>
      </c>
      <c r="V120" s="97">
        <v>0.34045700323312628</v>
      </c>
      <c r="W120" s="97">
        <v>0</v>
      </c>
      <c r="X120" s="97">
        <v>0</v>
      </c>
      <c r="Y120" s="97">
        <v>0</v>
      </c>
      <c r="Z120" s="97">
        <v>10.895784179174765</v>
      </c>
      <c r="AA120" s="97">
        <v>0</v>
      </c>
      <c r="AB120" s="97">
        <v>0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11.236241182407891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645.14299342495292</v>
      </c>
      <c r="C121" s="43">
        <v>499.16182968405701</v>
      </c>
      <c r="D121" s="43">
        <v>12781.394935679655</v>
      </c>
      <c r="E121" s="43">
        <v>0</v>
      </c>
      <c r="F121" s="236"/>
      <c r="G121" s="43">
        <v>0</v>
      </c>
      <c r="H121" s="53">
        <v>0</v>
      </c>
      <c r="I121" s="41">
        <f t="shared" si="31"/>
        <v>13925.699758788665</v>
      </c>
      <c r="J121" s="1"/>
      <c r="K121" s="54" t="s">
        <v>19</v>
      </c>
      <c r="L121" s="43">
        <v>645.14299342495292</v>
      </c>
      <c r="M121" s="43">
        <v>499.16182968405701</v>
      </c>
      <c r="N121" s="43">
        <v>12781.394935679655</v>
      </c>
      <c r="O121" s="43">
        <v>0</v>
      </c>
      <c r="P121" s="43">
        <v>0</v>
      </c>
      <c r="Q121" s="43">
        <v>0</v>
      </c>
      <c r="R121" s="44">
        <v>0</v>
      </c>
      <c r="S121" s="45">
        <f t="shared" si="32"/>
        <v>13925.699758788665</v>
      </c>
      <c r="U121" s="100" t="s">
        <v>89</v>
      </c>
      <c r="V121" s="92">
        <v>605.20230482815134</v>
      </c>
      <c r="W121" s="92">
        <v>0</v>
      </c>
      <c r="X121" s="92">
        <v>0</v>
      </c>
      <c r="Y121" s="92">
        <v>499.16182968405701</v>
      </c>
      <c r="Z121" s="92">
        <v>12476.666669709484</v>
      </c>
      <c r="AA121" s="92">
        <v>0</v>
      </c>
      <c r="AB121" s="92">
        <v>0</v>
      </c>
      <c r="AC121" s="93">
        <v>344.66895456697057</v>
      </c>
      <c r="AD121" s="92">
        <v>39.9406885968015</v>
      </c>
      <c r="AE121" s="92">
        <v>0</v>
      </c>
      <c r="AF121" s="92">
        <v>0</v>
      </c>
      <c r="AG121" s="92">
        <v>304.7282659701691</v>
      </c>
      <c r="AH121" s="92">
        <v>0</v>
      </c>
      <c r="AI121" s="95">
        <f t="shared" si="33"/>
        <v>13925.699758788664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231.44546545422139</v>
      </c>
      <c r="C122" s="46">
        <v>3.9173897865543115</v>
      </c>
      <c r="D122" s="46">
        <v>2857.7116662446165</v>
      </c>
      <c r="E122" s="46">
        <v>4102.6965567331845</v>
      </c>
      <c r="F122" s="236"/>
      <c r="G122" s="46">
        <v>331.14389735512992</v>
      </c>
      <c r="H122" s="47">
        <v>9.8428901397553883</v>
      </c>
      <c r="I122" s="48">
        <f t="shared" si="31"/>
        <v>7536.7578657134627</v>
      </c>
      <c r="J122" s="1"/>
      <c r="K122" s="49" t="s">
        <v>27</v>
      </c>
      <c r="L122" s="50">
        <v>231.44546545422139</v>
      </c>
      <c r="M122" s="50">
        <v>3.9173897865543115</v>
      </c>
      <c r="N122" s="50">
        <v>2857.7116662446165</v>
      </c>
      <c r="O122" s="50">
        <v>4102.6965567331845</v>
      </c>
      <c r="P122" s="50">
        <v>58.798890149116275</v>
      </c>
      <c r="Q122" s="50">
        <v>331.14389735512992</v>
      </c>
      <c r="R122" s="51">
        <v>9.8428901397553883</v>
      </c>
      <c r="S122" s="52">
        <f t="shared" si="32"/>
        <v>7595.5567558625789</v>
      </c>
      <c r="U122" s="96" t="s">
        <v>27</v>
      </c>
      <c r="V122" s="97">
        <v>4.8292502083177249</v>
      </c>
      <c r="W122" s="97">
        <v>113.22388261836137</v>
      </c>
      <c r="X122" s="97">
        <v>331.14389735512992</v>
      </c>
      <c r="Y122" s="97">
        <v>3.9173897865543115</v>
      </c>
      <c r="Z122" s="97">
        <v>2857.7116662446165</v>
      </c>
      <c r="AA122" s="97">
        <v>4096.4029651696628</v>
      </c>
      <c r="AB122" s="97">
        <v>58.798890149116275</v>
      </c>
      <c r="AC122" s="98">
        <v>129.52881433081981</v>
      </c>
      <c r="AD122" s="97">
        <v>113.3923326275423</v>
      </c>
      <c r="AE122" s="97">
        <v>6.2935915635221349</v>
      </c>
      <c r="AF122" s="97">
        <v>9.8428901397553883</v>
      </c>
      <c r="AG122" s="97">
        <v>0</v>
      </c>
      <c r="AH122" s="97">
        <v>0</v>
      </c>
      <c r="AI122" s="99">
        <f t="shared" si="33"/>
        <v>7595.5567558625789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219.65040000000002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219.65040000000002</v>
      </c>
      <c r="J123" s="1"/>
      <c r="K123" s="54" t="s">
        <v>26</v>
      </c>
      <c r="L123" s="43">
        <v>219.65040000000002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219.65040000000002</v>
      </c>
      <c r="U123" s="100" t="s">
        <v>26</v>
      </c>
      <c r="V123" s="92">
        <v>176.22533739474264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43.425062605257374</v>
      </c>
      <c r="AD123" s="92">
        <v>43.425062605257374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219.65040000000002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0</v>
      </c>
      <c r="C125" s="43">
        <v>9.7168259362634596E-2</v>
      </c>
      <c r="D125" s="43">
        <v>0</v>
      </c>
      <c r="E125" s="43">
        <v>0</v>
      </c>
      <c r="F125" s="236"/>
      <c r="G125" s="43">
        <v>0</v>
      </c>
      <c r="H125" s="53">
        <v>0</v>
      </c>
      <c r="I125" s="41">
        <f t="shared" si="31"/>
        <v>9.7168259362634596E-2</v>
      </c>
      <c r="J125" s="1"/>
      <c r="K125" s="54" t="s">
        <v>24</v>
      </c>
      <c r="L125" s="43">
        <v>0</v>
      </c>
      <c r="M125" s="43">
        <v>9.7168259362634596E-2</v>
      </c>
      <c r="N125" s="43">
        <v>0</v>
      </c>
      <c r="O125" s="43">
        <v>0</v>
      </c>
      <c r="P125" s="43">
        <v>7.0080452510105138</v>
      </c>
      <c r="Q125" s="43">
        <v>0</v>
      </c>
      <c r="R125" s="44">
        <v>0</v>
      </c>
      <c r="S125" s="45">
        <f t="shared" si="32"/>
        <v>7.1052135103731482</v>
      </c>
      <c r="U125" s="100" t="s">
        <v>24</v>
      </c>
      <c r="V125" s="92">
        <v>0</v>
      </c>
      <c r="W125" s="92">
        <v>0</v>
      </c>
      <c r="X125" s="92">
        <v>0</v>
      </c>
      <c r="Y125" s="92">
        <v>9.7168259362634596E-2</v>
      </c>
      <c r="Z125" s="92">
        <v>0</v>
      </c>
      <c r="AA125" s="92">
        <v>0</v>
      </c>
      <c r="AB125" s="92">
        <v>7.0080452510105138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7.1052135103731482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1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0.26535716756585959</v>
      </c>
      <c r="D127" s="43">
        <v>4788.5811948795154</v>
      </c>
      <c r="E127" s="43">
        <v>0</v>
      </c>
      <c r="F127" s="236"/>
      <c r="G127" s="43">
        <v>0</v>
      </c>
      <c r="H127" s="53">
        <v>0</v>
      </c>
      <c r="I127" s="41">
        <f t="shared" si="31"/>
        <v>4788.8465520470809</v>
      </c>
      <c r="J127" s="1"/>
      <c r="K127" s="55" t="s">
        <v>66</v>
      </c>
      <c r="L127" s="43">
        <v>0</v>
      </c>
      <c r="M127" s="43">
        <v>0.26535716756585959</v>
      </c>
      <c r="N127" s="43">
        <v>4788.5811948795154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4788.8465520470809</v>
      </c>
      <c r="U127" s="101" t="s">
        <v>64</v>
      </c>
      <c r="V127" s="92">
        <v>0</v>
      </c>
      <c r="W127" s="92">
        <v>0</v>
      </c>
      <c r="X127" s="92">
        <v>0</v>
      </c>
      <c r="Y127" s="92">
        <v>0.26535716756585959</v>
      </c>
      <c r="Z127" s="92">
        <v>4788.5811948795154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4788.8465520470809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1.9942315041694476</v>
      </c>
      <c r="D129" s="63">
        <v>987.08797283998865</v>
      </c>
      <c r="E129" s="63">
        <v>0</v>
      </c>
      <c r="F129" s="236"/>
      <c r="G129" s="63">
        <v>0</v>
      </c>
      <c r="H129" s="64">
        <v>0</v>
      </c>
      <c r="I129" s="65">
        <f t="shared" si="31"/>
        <v>989.08220434415807</v>
      </c>
      <c r="J129" s="1"/>
      <c r="K129" s="66" t="s">
        <v>20</v>
      </c>
      <c r="L129" s="63">
        <v>0</v>
      </c>
      <c r="M129" s="63">
        <v>1.9942315041694476</v>
      </c>
      <c r="N129" s="63">
        <v>987.08797283998865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989.08220434415807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1.9942315041694476</v>
      </c>
      <c r="Z129" s="107">
        <v>987.08797283998865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989.08220434415807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8.6806783476873655</v>
      </c>
      <c r="D130" s="56">
        <v>3791.0836693552355</v>
      </c>
      <c r="E130" s="56">
        <v>0</v>
      </c>
      <c r="F130" s="236"/>
      <c r="G130" s="56">
        <v>0</v>
      </c>
      <c r="H130" s="57">
        <v>0</v>
      </c>
      <c r="I130" s="58">
        <f t="shared" si="31"/>
        <v>3799.7643477029228</v>
      </c>
      <c r="J130" s="1"/>
      <c r="K130" s="59" t="s">
        <v>21</v>
      </c>
      <c r="L130" s="60">
        <v>0</v>
      </c>
      <c r="M130" s="60">
        <v>8.6806783476873655</v>
      </c>
      <c r="N130" s="60">
        <v>3791.0836693552355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3799.7643477029228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8.6806783476873655</v>
      </c>
      <c r="Z130" s="103">
        <v>3791.0836693552355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3799.7643477029228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1235.771978057858</v>
      </c>
      <c r="C132" s="75">
        <f t="shared" ref="C132:H132" si="35">SUM(C111:C127)</f>
        <v>503.44174489753988</v>
      </c>
      <c r="D132" s="75">
        <f t="shared" si="35"/>
        <v>27851.370672270092</v>
      </c>
      <c r="E132" s="75">
        <f t="shared" si="35"/>
        <v>4105.0674724903529</v>
      </c>
      <c r="F132" s="75">
        <f t="shared" si="35"/>
        <v>0</v>
      </c>
      <c r="G132" s="75">
        <f t="shared" si="35"/>
        <v>331.14389735512992</v>
      </c>
      <c r="H132" s="76">
        <f t="shared" si="35"/>
        <v>9.8428901397553883</v>
      </c>
      <c r="I132" s="41">
        <f t="shared" si="31"/>
        <v>34036.638655210729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1235.771978057858</v>
      </c>
      <c r="M132" s="75">
        <f t="shared" ref="M132:R132" si="36">SUM(M111:M127)</f>
        <v>503.44174489753988</v>
      </c>
      <c r="N132" s="75">
        <f t="shared" si="36"/>
        <v>27851.370672270092</v>
      </c>
      <c r="O132" s="75">
        <f t="shared" si="36"/>
        <v>4105.0674724903529</v>
      </c>
      <c r="P132" s="75">
        <f t="shared" si="36"/>
        <v>263.89364560672169</v>
      </c>
      <c r="Q132" s="75">
        <f t="shared" si="36"/>
        <v>331.14389735512992</v>
      </c>
      <c r="R132" s="76">
        <f t="shared" si="36"/>
        <v>9.8428901397553883</v>
      </c>
      <c r="S132" s="78">
        <f t="shared" si="32"/>
        <v>34300.532300817453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923.09301160989526</v>
      </c>
      <c r="W132" s="111">
        <f t="shared" ref="W132:AH132" si="37">SUM(W111:W127)</f>
        <v>113.22388261836137</v>
      </c>
      <c r="X132" s="111">
        <f t="shared" si="37"/>
        <v>331.14389735512992</v>
      </c>
      <c r="Y132" s="111">
        <f t="shared" si="37"/>
        <v>503.44174489753988</v>
      </c>
      <c r="Z132" s="111">
        <f t="shared" si="37"/>
        <v>26899.155745369546</v>
      </c>
      <c r="AA132" s="111">
        <f t="shared" si="37"/>
        <v>4098.7738809268312</v>
      </c>
      <c r="AB132" s="111">
        <f t="shared" si="37"/>
        <v>263.89364560672169</v>
      </c>
      <c r="AC132" s="111">
        <f t="shared" si="37"/>
        <v>1167.8064924334221</v>
      </c>
      <c r="AD132" s="112">
        <f t="shared" si="37"/>
        <v>199.45508382960119</v>
      </c>
      <c r="AE132" s="112">
        <f t="shared" si="37"/>
        <v>6.2935915635221349</v>
      </c>
      <c r="AF132" s="112">
        <f t="shared" si="37"/>
        <v>9.8428901397553883</v>
      </c>
      <c r="AG132" s="112">
        <f t="shared" si="37"/>
        <v>952.21492690054356</v>
      </c>
      <c r="AH132" s="112">
        <f t="shared" si="37"/>
        <v>0</v>
      </c>
      <c r="AI132" s="113">
        <f t="shared" si="33"/>
        <v>34300.532300817453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3.6307109834674334E-2</v>
      </c>
      <c r="C133" s="114">
        <f t="shared" ref="C133:I133" si="38">C132/$I132</f>
        <v>1.479117106707795E-2</v>
      </c>
      <c r="D133" s="114">
        <f t="shared" si="38"/>
        <v>0.81827618039498373</v>
      </c>
      <c r="E133" s="114">
        <f t="shared" si="38"/>
        <v>0.12060731125874267</v>
      </c>
      <c r="F133" s="114">
        <f t="shared" si="38"/>
        <v>0</v>
      </c>
      <c r="G133" s="114">
        <f t="shared" si="38"/>
        <v>9.7290423037832644E-3</v>
      </c>
      <c r="H133" s="115">
        <f t="shared" si="38"/>
        <v>2.8918514073799479E-4</v>
      </c>
      <c r="I133" s="116">
        <f t="shared" si="38"/>
        <v>1</v>
      </c>
      <c r="J133"/>
      <c r="K133" s="81" t="s">
        <v>87</v>
      </c>
      <c r="L133" s="82">
        <f>L132/$S132</f>
        <v>3.6027778438540645E-2</v>
      </c>
      <c r="M133" s="82">
        <f t="shared" ref="M133:S133" si="39">M132/$S132</f>
        <v>1.467737411426533E-2</v>
      </c>
      <c r="N133" s="82">
        <f t="shared" si="39"/>
        <v>0.81198071295256069</v>
      </c>
      <c r="O133" s="82">
        <f t="shared" si="39"/>
        <v>0.11967941011785757</v>
      </c>
      <c r="P133" s="82">
        <f t="shared" si="39"/>
        <v>7.6935728953813516E-3</v>
      </c>
      <c r="Q133" s="82">
        <f t="shared" si="39"/>
        <v>9.6541912076168589E-3</v>
      </c>
      <c r="R133" s="83">
        <f t="shared" si="39"/>
        <v>2.8696027377746587E-4</v>
      </c>
      <c r="S133" s="84">
        <f t="shared" si="39"/>
        <v>1</v>
      </c>
      <c r="U133" s="117" t="s">
        <v>87</v>
      </c>
      <c r="V133" s="118">
        <f>V132/$I132</f>
        <v>2.7120569130247452E-2</v>
      </c>
      <c r="W133" s="118">
        <f t="shared" ref="W133:AC133" si="40">W132/$I132</f>
        <v>3.326529501497285E-3</v>
      </c>
      <c r="X133" s="118">
        <f t="shared" si="40"/>
        <v>9.7290423037832644E-3</v>
      </c>
      <c r="Y133" s="118">
        <f t="shared" si="40"/>
        <v>1.479117106707795E-2</v>
      </c>
      <c r="Z133" s="118">
        <f t="shared" si="40"/>
        <v>0.79030000635070075</v>
      </c>
      <c r="AA133" s="118">
        <f t="shared" si="40"/>
        <v>0.12042240488102202</v>
      </c>
      <c r="AB133" s="118">
        <f t="shared" si="40"/>
        <v>7.7532228807888392E-3</v>
      </c>
      <c r="AC133" s="118">
        <f t="shared" si="40"/>
        <v>3.431027676567118E-2</v>
      </c>
      <c r="AD133" s="118">
        <f t="shared" ref="AD133:AH133" si="41">AD132/$AI132</f>
        <v>5.8149267795720994E-3</v>
      </c>
      <c r="AE133" s="118">
        <f t="shared" si="41"/>
        <v>1.8348378702484877E-4</v>
      </c>
      <c r="AF133" s="118">
        <f t="shared" si="41"/>
        <v>2.8696027377746587E-4</v>
      </c>
      <c r="AG133" s="118">
        <f t="shared" si="41"/>
        <v>2.7760937309939365E-2</v>
      </c>
      <c r="AH133" s="118">
        <f t="shared" si="41"/>
        <v>0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845.57102998405458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845.57102998405458</v>
      </c>
      <c r="J137" s="1"/>
      <c r="K137" s="88" t="s">
        <v>7</v>
      </c>
      <c r="L137" s="39">
        <v>0</v>
      </c>
      <c r="M137" s="39">
        <v>845.57102998405458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845.57102998405458</v>
      </c>
      <c r="U137" s="91" t="s">
        <v>7</v>
      </c>
      <c r="V137" s="92">
        <v>0</v>
      </c>
      <c r="W137" s="92">
        <v>0</v>
      </c>
      <c r="X137" s="92">
        <v>0</v>
      </c>
      <c r="Y137" s="92">
        <v>845.57102998405458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845.57102998405458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42"/>
        <v>0</v>
      </c>
      <c r="J139" s="1"/>
      <c r="K139" s="54" t="s">
        <v>10</v>
      </c>
      <c r="L139" s="43">
        <v>0</v>
      </c>
      <c r="M139" s="43">
        <v>0</v>
      </c>
      <c r="N139" s="43">
        <v>0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0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0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0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300.65134867660117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300.65134867660117</v>
      </c>
      <c r="J140" s="1"/>
      <c r="K140" s="49" t="s">
        <v>58</v>
      </c>
      <c r="L140" s="50">
        <v>0</v>
      </c>
      <c r="M140" s="50">
        <v>300.65134867660117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300.65134867660117</v>
      </c>
      <c r="U140" s="96" t="s">
        <v>58</v>
      </c>
      <c r="V140" s="97">
        <v>0</v>
      </c>
      <c r="W140" s="97">
        <v>0</v>
      </c>
      <c r="X140" s="97">
        <v>0</v>
      </c>
      <c r="Y140" s="97">
        <v>300.65134867660117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300.65134867660117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31.074609620187751</v>
      </c>
      <c r="C141" s="43">
        <v>386.52932978157611</v>
      </c>
      <c r="D141" s="43">
        <v>39.412237273868556</v>
      </c>
      <c r="E141" s="43">
        <v>0</v>
      </c>
      <c r="F141" s="236"/>
      <c r="G141" s="43">
        <v>0</v>
      </c>
      <c r="H141" s="53">
        <v>0</v>
      </c>
      <c r="I141" s="41">
        <f t="shared" si="42"/>
        <v>457.01617667563244</v>
      </c>
      <c r="J141" s="1"/>
      <c r="K141" s="54" t="s">
        <v>16</v>
      </c>
      <c r="L141" s="43">
        <v>31.074609620187751</v>
      </c>
      <c r="M141" s="43">
        <v>386.52932978157611</v>
      </c>
      <c r="N141" s="43">
        <v>39.412237273868556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457.01617667563244</v>
      </c>
      <c r="U141" s="100" t="s">
        <v>16</v>
      </c>
      <c r="V141" s="92">
        <v>31.074609620187751</v>
      </c>
      <c r="W141" s="92">
        <v>0</v>
      </c>
      <c r="X141" s="92">
        <v>0</v>
      </c>
      <c r="Y141" s="92">
        <v>386.52932978157611</v>
      </c>
      <c r="Z141" s="92">
        <v>2.4140779905591425</v>
      </c>
      <c r="AA141" s="92">
        <v>0</v>
      </c>
      <c r="AB141" s="92">
        <v>0</v>
      </c>
      <c r="AC141" s="93">
        <v>36.998159283309413</v>
      </c>
      <c r="AD141" s="94">
        <v>0</v>
      </c>
      <c r="AE141" s="94">
        <v>0</v>
      </c>
      <c r="AF141" s="94">
        <v>0</v>
      </c>
      <c r="AG141" s="94">
        <v>36.998159283309413</v>
      </c>
      <c r="AH141" s="94">
        <v>0</v>
      </c>
      <c r="AI141" s="95">
        <f t="shared" si="44"/>
        <v>457.01617667563238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33.890147690040564</v>
      </c>
      <c r="C142" s="46">
        <v>4.8997803889215277</v>
      </c>
      <c r="D142" s="46">
        <v>17.720872406599526</v>
      </c>
      <c r="E142" s="46">
        <v>0</v>
      </c>
      <c r="F142" s="236"/>
      <c r="G142" s="46">
        <v>0</v>
      </c>
      <c r="H142" s="47">
        <v>0</v>
      </c>
      <c r="I142" s="48">
        <f t="shared" si="42"/>
        <v>56.510800485561617</v>
      </c>
      <c r="J142" s="1"/>
      <c r="K142" s="49" t="s">
        <v>15</v>
      </c>
      <c r="L142" s="50">
        <v>33.890147690040564</v>
      </c>
      <c r="M142" s="50">
        <v>4.8997803889215277</v>
      </c>
      <c r="N142" s="50">
        <v>17.720872406599526</v>
      </c>
      <c r="O142" s="50">
        <v>0</v>
      </c>
      <c r="P142" s="50">
        <v>0</v>
      </c>
      <c r="Q142" s="50">
        <v>0</v>
      </c>
      <c r="R142" s="51">
        <v>0</v>
      </c>
      <c r="S142" s="52">
        <f t="shared" si="43"/>
        <v>56.510800485561617</v>
      </c>
      <c r="U142" s="96" t="s">
        <v>59</v>
      </c>
      <c r="V142" s="97">
        <v>33.890147690040564</v>
      </c>
      <c r="W142" s="97">
        <v>0</v>
      </c>
      <c r="X142" s="97">
        <v>0</v>
      </c>
      <c r="Y142" s="97">
        <v>4.8997803889215277</v>
      </c>
      <c r="Z142" s="97">
        <v>6.8052505401687879</v>
      </c>
      <c r="AA142" s="97">
        <v>0</v>
      </c>
      <c r="AB142" s="97">
        <v>0</v>
      </c>
      <c r="AC142" s="98">
        <v>10.915621866430737</v>
      </c>
      <c r="AD142" s="97">
        <v>0</v>
      </c>
      <c r="AE142" s="97">
        <v>0</v>
      </c>
      <c r="AF142" s="97">
        <v>0</v>
      </c>
      <c r="AG142" s="97">
        <v>10.915621866430737</v>
      </c>
      <c r="AH142" s="97">
        <v>0</v>
      </c>
      <c r="AI142" s="99">
        <f t="shared" si="44"/>
        <v>56.510800485561617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0</v>
      </c>
      <c r="F143" s="236"/>
      <c r="G143" s="43">
        <v>0</v>
      </c>
      <c r="H143" s="53">
        <v>0</v>
      </c>
      <c r="I143" s="41">
        <f t="shared" si="42"/>
        <v>0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0</v>
      </c>
      <c r="P143" s="43">
        <v>214.91911123187396</v>
      </c>
      <c r="Q143" s="43">
        <v>0</v>
      </c>
      <c r="R143" s="44">
        <v>0</v>
      </c>
      <c r="S143" s="45">
        <f t="shared" si="43"/>
        <v>214.91911123187396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2">
        <v>214.91911123187396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214.91911123187396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/>
      <c r="G144" s="46">
        <v>0</v>
      </c>
      <c r="H144" s="47">
        <v>0</v>
      </c>
      <c r="I144" s="48">
        <f t="shared" si="42"/>
        <v>0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0</v>
      </c>
      <c r="P144" s="50">
        <v>18.027870780158178</v>
      </c>
      <c r="Q144" s="50">
        <v>0</v>
      </c>
      <c r="R144" s="51">
        <v>0</v>
      </c>
      <c r="S144" s="52">
        <f t="shared" si="43"/>
        <v>18.027870780158178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18.027870780158178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18.027870780158178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0</v>
      </c>
      <c r="C146" s="46">
        <v>0</v>
      </c>
      <c r="D146" s="46">
        <v>57.071778952499727</v>
      </c>
      <c r="E146" s="46">
        <v>0</v>
      </c>
      <c r="F146" s="236"/>
      <c r="G146" s="46">
        <v>0</v>
      </c>
      <c r="H146" s="47">
        <v>0</v>
      </c>
      <c r="I146" s="48">
        <f t="shared" si="42"/>
        <v>57.071778952499727</v>
      </c>
      <c r="J146" s="1"/>
      <c r="K146" s="49" t="s">
        <v>17</v>
      </c>
      <c r="L146" s="50">
        <v>0</v>
      </c>
      <c r="M146" s="50">
        <v>0</v>
      </c>
      <c r="N146" s="50">
        <v>57.071778952499727</v>
      </c>
      <c r="O146" s="50">
        <v>0</v>
      </c>
      <c r="P146" s="50">
        <v>0</v>
      </c>
      <c r="Q146" s="50">
        <v>0</v>
      </c>
      <c r="R146" s="51">
        <v>0</v>
      </c>
      <c r="S146" s="52">
        <f t="shared" si="43"/>
        <v>57.071778952499727</v>
      </c>
      <c r="U146" s="96" t="s">
        <v>17</v>
      </c>
      <c r="V146" s="97">
        <v>0</v>
      </c>
      <c r="W146" s="97">
        <v>0</v>
      </c>
      <c r="X146" s="97">
        <v>0</v>
      </c>
      <c r="Y146" s="97">
        <v>0</v>
      </c>
      <c r="Z146" s="97">
        <v>57.071778952499727</v>
      </c>
      <c r="AA146" s="97">
        <v>0</v>
      </c>
      <c r="AB146" s="97">
        <v>0</v>
      </c>
      <c r="AC146" s="98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9">
        <f t="shared" si="44"/>
        <v>57.071778952499727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2448.6646412002824</v>
      </c>
      <c r="C147" s="43">
        <v>9930.6485461069424</v>
      </c>
      <c r="D147" s="43">
        <v>2228.7931233203221</v>
      </c>
      <c r="E147" s="43">
        <v>0</v>
      </c>
      <c r="F147" s="236"/>
      <c r="G147" s="43">
        <v>0</v>
      </c>
      <c r="H147" s="53">
        <v>0</v>
      </c>
      <c r="I147" s="41">
        <f t="shared" si="42"/>
        <v>14608.106310627547</v>
      </c>
      <c r="J147" s="1"/>
      <c r="K147" s="54" t="s">
        <v>19</v>
      </c>
      <c r="L147" s="43">
        <v>2448.6646412002824</v>
      </c>
      <c r="M147" s="43">
        <v>9930.6485461069424</v>
      </c>
      <c r="N147" s="43">
        <v>2228.7931233203221</v>
      </c>
      <c r="O147" s="43">
        <v>0</v>
      </c>
      <c r="P147" s="43">
        <v>2.3499401996340006</v>
      </c>
      <c r="Q147" s="43">
        <v>0</v>
      </c>
      <c r="R147" s="44">
        <v>0</v>
      </c>
      <c r="S147" s="45">
        <f t="shared" si="43"/>
        <v>14610.456250827181</v>
      </c>
      <c r="U147" s="100" t="s">
        <v>89</v>
      </c>
      <c r="V147" s="92">
        <v>2405.654353216486</v>
      </c>
      <c r="W147" s="92">
        <v>0</v>
      </c>
      <c r="X147" s="92">
        <v>0</v>
      </c>
      <c r="Y147" s="92">
        <v>9930.6485461069424</v>
      </c>
      <c r="Z147" s="92">
        <v>2228.7931233203221</v>
      </c>
      <c r="AA147" s="92">
        <v>0</v>
      </c>
      <c r="AB147" s="92">
        <v>2.3499401996340006</v>
      </c>
      <c r="AC147" s="93">
        <v>43.010287983796267</v>
      </c>
      <c r="AD147" s="92">
        <v>43.010287983796267</v>
      </c>
      <c r="AE147" s="92">
        <v>0</v>
      </c>
      <c r="AF147" s="92">
        <v>0</v>
      </c>
      <c r="AG147" s="92">
        <v>0</v>
      </c>
      <c r="AH147" s="92">
        <v>0</v>
      </c>
      <c r="AI147" s="95">
        <f t="shared" si="44"/>
        <v>14610.456250827181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3873.8060281236894</v>
      </c>
      <c r="C148" s="46">
        <v>163.75900205879802</v>
      </c>
      <c r="D148" s="46">
        <v>52.505385475469311</v>
      </c>
      <c r="E148" s="46">
        <v>7733.1510611862504</v>
      </c>
      <c r="F148" s="236"/>
      <c r="G148" s="46">
        <v>1453.4266070664517</v>
      </c>
      <c r="H148" s="47">
        <v>0</v>
      </c>
      <c r="I148" s="48">
        <f t="shared" si="42"/>
        <v>13276.648083910659</v>
      </c>
      <c r="J148" s="1"/>
      <c r="K148" s="49" t="s">
        <v>27</v>
      </c>
      <c r="L148" s="50">
        <v>3873.8060281236894</v>
      </c>
      <c r="M148" s="50">
        <v>163.75900205879802</v>
      </c>
      <c r="N148" s="50">
        <v>52.505385475469311</v>
      </c>
      <c r="O148" s="50">
        <v>7733.1510611862504</v>
      </c>
      <c r="P148" s="50">
        <v>158.28443916275643</v>
      </c>
      <c r="Q148" s="50">
        <v>1453.4266070664517</v>
      </c>
      <c r="R148" s="51">
        <v>0</v>
      </c>
      <c r="S148" s="52">
        <f t="shared" si="43"/>
        <v>13434.932523073414</v>
      </c>
      <c r="U148" s="96" t="s">
        <v>27</v>
      </c>
      <c r="V148" s="97">
        <v>108.34195679055534</v>
      </c>
      <c r="W148" s="97">
        <v>2681.3356526299121</v>
      </c>
      <c r="X148" s="97">
        <v>1453.4266070664517</v>
      </c>
      <c r="Y148" s="97">
        <v>163.75900205879802</v>
      </c>
      <c r="Z148" s="97">
        <v>51.939348672020287</v>
      </c>
      <c r="AA148" s="97">
        <v>4414.6536372928867</v>
      </c>
      <c r="AB148" s="97">
        <v>158.28443916275643</v>
      </c>
      <c r="AC148" s="98">
        <v>4403.1918794000385</v>
      </c>
      <c r="AD148" s="97">
        <v>1084.1284187032227</v>
      </c>
      <c r="AE148" s="97">
        <v>3318.4974238933642</v>
      </c>
      <c r="AF148" s="97">
        <v>0</v>
      </c>
      <c r="AG148" s="97">
        <v>0.56603680344902219</v>
      </c>
      <c r="AH148" s="97">
        <v>0</v>
      </c>
      <c r="AI148" s="99">
        <f t="shared" si="44"/>
        <v>13434.932523073421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2018.7197042364157</v>
      </c>
      <c r="C149" s="43">
        <v>0</v>
      </c>
      <c r="D149" s="43">
        <v>0</v>
      </c>
      <c r="E149" s="43">
        <v>0</v>
      </c>
      <c r="F149" s="236"/>
      <c r="G149" s="43">
        <v>0</v>
      </c>
      <c r="H149" s="53">
        <v>0</v>
      </c>
      <c r="I149" s="41">
        <f t="shared" si="42"/>
        <v>2018.7197042364157</v>
      </c>
      <c r="J149" s="1"/>
      <c r="K149" s="54" t="s">
        <v>26</v>
      </c>
      <c r="L149" s="43">
        <v>2018.7197042364157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2018.7197042364157</v>
      </c>
      <c r="U149" s="100" t="s">
        <v>26</v>
      </c>
      <c r="V149" s="92">
        <v>403.74394084728317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2">
        <v>0</v>
      </c>
      <c r="AC149" s="93">
        <v>1614.9757633891327</v>
      </c>
      <c r="AD149" s="92">
        <v>1614.9757633891327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2018.719704236416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0.12980443948717948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0.12980443948717948</v>
      </c>
      <c r="J150" s="1"/>
      <c r="K150" s="49" t="s">
        <v>23</v>
      </c>
      <c r="L150" s="50">
        <v>0.12980443948717948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0.12980443948717948</v>
      </c>
      <c r="U150" s="96" t="s">
        <v>62</v>
      </c>
      <c r="V150" s="97">
        <v>0.12980443948717948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0.12980443948717948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0</v>
      </c>
      <c r="C151" s="43">
        <v>1753.9683393294392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1753.9683393294392</v>
      </c>
      <c r="J151" s="1"/>
      <c r="K151" s="54" t="s">
        <v>24</v>
      </c>
      <c r="L151" s="43">
        <v>0</v>
      </c>
      <c r="M151" s="43">
        <v>1753.9683393294392</v>
      </c>
      <c r="N151" s="43">
        <v>0</v>
      </c>
      <c r="O151" s="43">
        <v>0</v>
      </c>
      <c r="P151" s="43">
        <v>7.8435841877133727</v>
      </c>
      <c r="Q151" s="43">
        <v>0</v>
      </c>
      <c r="R151" s="44">
        <v>0</v>
      </c>
      <c r="S151" s="45">
        <f t="shared" si="43"/>
        <v>1761.8119235171525</v>
      </c>
      <c r="U151" s="100" t="s">
        <v>24</v>
      </c>
      <c r="V151" s="92">
        <v>0</v>
      </c>
      <c r="W151" s="92">
        <v>0</v>
      </c>
      <c r="X151" s="92">
        <v>0</v>
      </c>
      <c r="Y151" s="92">
        <v>1753.9683393294392</v>
      </c>
      <c r="Z151" s="92">
        <v>0</v>
      </c>
      <c r="AA151" s="92">
        <v>0</v>
      </c>
      <c r="AB151" s="92">
        <v>7.8435841877133727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1761.8119235171525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2805.4717248137308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2805.4717248137308</v>
      </c>
      <c r="J152" s="1"/>
      <c r="K152" s="49" t="s">
        <v>22</v>
      </c>
      <c r="L152" s="50">
        <v>0</v>
      </c>
      <c r="M152" s="50">
        <v>2805.4717248137308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2805.4717248137308</v>
      </c>
      <c r="U152" s="96" t="s">
        <v>63</v>
      </c>
      <c r="V152" s="97">
        <v>0</v>
      </c>
      <c r="W152" s="97">
        <v>0</v>
      </c>
      <c r="X152" s="97">
        <v>0</v>
      </c>
      <c r="Y152" s="97">
        <v>2805.4717248137308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2805.4717248137308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0</v>
      </c>
      <c r="J153" s="1"/>
      <c r="K153" s="55" t="s">
        <v>66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0</v>
      </c>
      <c r="U153" s="101" t="s">
        <v>64</v>
      </c>
      <c r="V153" s="92">
        <v>0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0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0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0</v>
      </c>
      <c r="J154" s="1"/>
      <c r="K154" s="59" t="s">
        <v>25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0</v>
      </c>
      <c r="U154" s="102" t="s">
        <v>68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0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8406.2849353101028</v>
      </c>
      <c r="C158" s="75">
        <f t="shared" ref="C158:H158" si="46">SUM(C137:C153)</f>
        <v>16191.499101140065</v>
      </c>
      <c r="D158" s="75">
        <f t="shared" si="46"/>
        <v>2395.5033974287589</v>
      </c>
      <c r="E158" s="75">
        <f t="shared" si="46"/>
        <v>7733.1510611862504</v>
      </c>
      <c r="F158" s="75">
        <f t="shared" si="46"/>
        <v>0</v>
      </c>
      <c r="G158" s="75">
        <f t="shared" si="46"/>
        <v>1453.4266070664517</v>
      </c>
      <c r="H158" s="76">
        <f t="shared" si="46"/>
        <v>0</v>
      </c>
      <c r="I158" s="41">
        <f t="shared" si="42"/>
        <v>36179.865102131625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8406.2849353101028</v>
      </c>
      <c r="M158" s="75">
        <f t="shared" ref="M158:R158" si="47">SUM(M137:M153)</f>
        <v>16191.499101140065</v>
      </c>
      <c r="N158" s="75">
        <f t="shared" si="47"/>
        <v>2395.5033974287589</v>
      </c>
      <c r="O158" s="75">
        <f t="shared" si="47"/>
        <v>7733.1510611862504</v>
      </c>
      <c r="P158" s="75">
        <f t="shared" si="47"/>
        <v>401.42494556213592</v>
      </c>
      <c r="Q158" s="75">
        <f t="shared" si="47"/>
        <v>1453.4266070664517</v>
      </c>
      <c r="R158" s="76">
        <f t="shared" si="47"/>
        <v>0</v>
      </c>
      <c r="S158" s="78">
        <f>SUM(L158:R158)</f>
        <v>36581.290047693765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2982.8348126040401</v>
      </c>
      <c r="W158" s="111">
        <f t="shared" ref="W158:AH158" si="48">SUM(W137:W153)</f>
        <v>2681.3356526299121</v>
      </c>
      <c r="X158" s="111">
        <f t="shared" si="48"/>
        <v>1453.4266070664517</v>
      </c>
      <c r="Y158" s="111">
        <f t="shared" si="48"/>
        <v>16191.499101140065</v>
      </c>
      <c r="Z158" s="111">
        <f t="shared" si="48"/>
        <v>2347.0235794755699</v>
      </c>
      <c r="AA158" s="111">
        <f t="shared" si="48"/>
        <v>4414.6536372928867</v>
      </c>
      <c r="AB158" s="111">
        <f t="shared" si="48"/>
        <v>401.42494556213592</v>
      </c>
      <c r="AC158" s="111">
        <f t="shared" si="48"/>
        <v>6109.091711922707</v>
      </c>
      <c r="AD158" s="112">
        <f t="shared" si="48"/>
        <v>2742.1144700761515</v>
      </c>
      <c r="AE158" s="112">
        <f t="shared" si="48"/>
        <v>3318.4974238933642</v>
      </c>
      <c r="AF158" s="112">
        <f t="shared" si="48"/>
        <v>0</v>
      </c>
      <c r="AG158" s="112">
        <f t="shared" si="48"/>
        <v>48.479817953189169</v>
      </c>
      <c r="AH158" s="112">
        <f t="shared" si="48"/>
        <v>0</v>
      </c>
      <c r="AI158" s="113">
        <f t="shared" si="44"/>
        <v>36581.290047693772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0.23234705026069391</v>
      </c>
      <c r="C159" s="114">
        <f t="shared" ref="C159:I159" si="49">C158/$I158</f>
        <v>0.44752790137368709</v>
      </c>
      <c r="D159" s="114">
        <f t="shared" si="49"/>
        <v>6.6210954371071495E-2</v>
      </c>
      <c r="E159" s="114">
        <f t="shared" si="49"/>
        <v>0.21374184340810692</v>
      </c>
      <c r="F159" s="114">
        <f t="shared" si="49"/>
        <v>0</v>
      </c>
      <c r="G159" s="114">
        <f t="shared" si="49"/>
        <v>4.0172250586440673E-2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0.22979738889334411</v>
      </c>
      <c r="M159" s="82">
        <f t="shared" ref="M159:S159" si="50">M158/$S158</f>
        <v>0.44261695200005241</v>
      </c>
      <c r="N159" s="82">
        <f t="shared" si="50"/>
        <v>6.5484388175090655E-2</v>
      </c>
      <c r="O159" s="82">
        <f t="shared" si="50"/>
        <v>0.21139634635913504</v>
      </c>
      <c r="P159" s="82">
        <f t="shared" si="50"/>
        <v>1.0973504352601238E-2</v>
      </c>
      <c r="Q159" s="82">
        <f t="shared" si="50"/>
        <v>3.9731420219776575E-2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8.2444608463404664E-2</v>
      </c>
      <c r="W159" s="118">
        <f t="shared" ref="W159:AC159" si="51">W158/$I158</f>
        <v>7.4111267277000833E-2</v>
      </c>
      <c r="X159" s="118">
        <f t="shared" si="51"/>
        <v>4.0172250586440673E-2</v>
      </c>
      <c r="Y159" s="118">
        <f t="shared" si="51"/>
        <v>0.44752790137368709</v>
      </c>
      <c r="Z159" s="118">
        <f t="shared" si="51"/>
        <v>6.4870987574171174E-2</v>
      </c>
      <c r="AA159" s="118">
        <f t="shared" si="51"/>
        <v>0.12201962679603209</v>
      </c>
      <c r="AB159" s="118">
        <f t="shared" si="51"/>
        <v>1.1095258216938044E-2</v>
      </c>
      <c r="AC159" s="118">
        <f t="shared" si="51"/>
        <v>0.16885335792926368</v>
      </c>
      <c r="AD159" s="118">
        <f t="shared" ref="AD159:AH159" si="52">AD158/$AI158</f>
        <v>7.4959479736801282E-2</v>
      </c>
      <c r="AE159" s="118">
        <f t="shared" si="52"/>
        <v>9.071570246885198E-2</v>
      </c>
      <c r="AF159" s="118">
        <f t="shared" si="52"/>
        <v>0</v>
      </c>
      <c r="AG159" s="118">
        <f t="shared" si="52"/>
        <v>1.3252626654221978E-3</v>
      </c>
      <c r="AH159" s="118">
        <f t="shared" si="52"/>
        <v>0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/>
      <c r="G163" s="39">
        <v>0</v>
      </c>
      <c r="H163" s="40">
        <v>0</v>
      </c>
      <c r="I163" s="41">
        <f>SUM(B163:H163)</f>
        <v>0</v>
      </c>
      <c r="J163" s="1"/>
      <c r="K163" s="88" t="s">
        <v>7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0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0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0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121.51459793772659</v>
      </c>
      <c r="E165" s="43">
        <v>0</v>
      </c>
      <c r="F165" s="236"/>
      <c r="G165" s="43">
        <v>0</v>
      </c>
      <c r="H165" s="53">
        <v>0</v>
      </c>
      <c r="I165" s="41">
        <f t="shared" si="53"/>
        <v>121.51459793772659</v>
      </c>
      <c r="J165" s="1"/>
      <c r="K165" s="54" t="s">
        <v>10</v>
      </c>
      <c r="L165" s="43">
        <v>0</v>
      </c>
      <c r="M165" s="43">
        <v>0</v>
      </c>
      <c r="N165" s="43">
        <v>121.51459793772659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121.51459793772659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121.51459793772659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121.51459793772659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32.913801258381064</v>
      </c>
      <c r="C167" s="43">
        <v>0</v>
      </c>
      <c r="D167" s="43">
        <v>203.29712120663967</v>
      </c>
      <c r="E167" s="43">
        <v>0</v>
      </c>
      <c r="F167" s="236"/>
      <c r="G167" s="43">
        <v>0</v>
      </c>
      <c r="H167" s="53">
        <v>0</v>
      </c>
      <c r="I167" s="41">
        <f t="shared" si="53"/>
        <v>236.21092246502073</v>
      </c>
      <c r="J167" s="1"/>
      <c r="K167" s="54" t="s">
        <v>16</v>
      </c>
      <c r="L167" s="43">
        <v>32.913801258381064</v>
      </c>
      <c r="M167" s="43">
        <v>0</v>
      </c>
      <c r="N167" s="43">
        <v>203.29712120663967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236.21092246502073</v>
      </c>
      <c r="U167" s="100" t="s">
        <v>16</v>
      </c>
      <c r="V167" s="92">
        <v>32.913801258381064</v>
      </c>
      <c r="W167" s="92">
        <v>0</v>
      </c>
      <c r="X167" s="92">
        <v>0</v>
      </c>
      <c r="Y167" s="92">
        <v>0</v>
      </c>
      <c r="Z167" s="92">
        <v>203.29712120663967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236.21092246502073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30.78930639657202</v>
      </c>
      <c r="C168" s="46">
        <v>0</v>
      </c>
      <c r="D168" s="46">
        <v>1.3059623983679816</v>
      </c>
      <c r="E168" s="46">
        <v>0</v>
      </c>
      <c r="F168" s="236"/>
      <c r="G168" s="46">
        <v>0</v>
      </c>
      <c r="H168" s="47">
        <v>0</v>
      </c>
      <c r="I168" s="48">
        <f t="shared" si="53"/>
        <v>32.095268794940004</v>
      </c>
      <c r="J168" s="1"/>
      <c r="K168" s="49" t="s">
        <v>15</v>
      </c>
      <c r="L168" s="50">
        <v>30.78930639657202</v>
      </c>
      <c r="M168" s="50">
        <v>0</v>
      </c>
      <c r="N168" s="50">
        <v>1.3059623983679816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32.095268794940004</v>
      </c>
      <c r="U168" s="96" t="s">
        <v>59</v>
      </c>
      <c r="V168" s="97">
        <v>30.78930639657202</v>
      </c>
      <c r="W168" s="97">
        <v>0</v>
      </c>
      <c r="X168" s="97">
        <v>0</v>
      </c>
      <c r="Y168" s="97">
        <v>0</v>
      </c>
      <c r="Z168" s="97">
        <v>1.3059623983679816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32.095268794940004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5.0404693141271002</v>
      </c>
      <c r="F169" s="236"/>
      <c r="G169" s="43">
        <v>0</v>
      </c>
      <c r="H169" s="53">
        <v>0</v>
      </c>
      <c r="I169" s="41">
        <f t="shared" si="53"/>
        <v>5.0404693141271002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5.0404693141271002</v>
      </c>
      <c r="P169" s="43">
        <v>73.976075666936921</v>
      </c>
      <c r="Q169" s="43">
        <v>0</v>
      </c>
      <c r="R169" s="44">
        <v>0</v>
      </c>
      <c r="S169" s="45">
        <f t="shared" si="54"/>
        <v>79.016544981064015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5.0404693141271002</v>
      </c>
      <c r="AB169" s="92">
        <v>73.976075666936921</v>
      </c>
      <c r="AC169" s="93">
        <v>0</v>
      </c>
      <c r="AD169" s="92">
        <v>0</v>
      </c>
      <c r="AE169" s="92">
        <v>0</v>
      </c>
      <c r="AF169" s="92">
        <v>0</v>
      </c>
      <c r="AG169" s="92">
        <v>0</v>
      </c>
      <c r="AH169" s="92">
        <v>0</v>
      </c>
      <c r="AI169" s="95">
        <f t="shared" si="55"/>
        <v>79.016544981064015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6.9964790028976971</v>
      </c>
      <c r="Q170" s="50">
        <v>0</v>
      </c>
      <c r="R170" s="51">
        <v>0</v>
      </c>
      <c r="S170" s="52">
        <f t="shared" si="54"/>
        <v>6.9964790028976971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6.9964790028976971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6.9964790028976971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4.3934999999999995</v>
      </c>
      <c r="E171" s="43">
        <v>0</v>
      </c>
      <c r="F171" s="236"/>
      <c r="G171" s="43">
        <v>0</v>
      </c>
      <c r="H171" s="53">
        <v>0</v>
      </c>
      <c r="I171" s="41">
        <f t="shared" si="53"/>
        <v>4.3934999999999995</v>
      </c>
      <c r="J171" s="1"/>
      <c r="K171" s="54" t="s">
        <v>61</v>
      </c>
      <c r="L171" s="43">
        <v>0</v>
      </c>
      <c r="M171" s="43">
        <v>0</v>
      </c>
      <c r="N171" s="43">
        <v>4.3934999999999995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4.3934999999999995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4.3934999999999995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4.3934999999999995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3.0335738194226924</v>
      </c>
      <c r="C172" s="46">
        <v>0</v>
      </c>
      <c r="D172" s="46">
        <v>170.12281979322455</v>
      </c>
      <c r="E172" s="46">
        <v>1.1612520580750068</v>
      </c>
      <c r="F172" s="236"/>
      <c r="G172" s="46">
        <v>0</v>
      </c>
      <c r="H172" s="47">
        <v>0</v>
      </c>
      <c r="I172" s="48">
        <f t="shared" si="53"/>
        <v>174.31764567072224</v>
      </c>
      <c r="J172" s="1"/>
      <c r="K172" s="49" t="s">
        <v>17</v>
      </c>
      <c r="L172" s="50">
        <v>3.0335738194226924</v>
      </c>
      <c r="M172" s="50">
        <v>0</v>
      </c>
      <c r="N172" s="50">
        <v>170.12281979322455</v>
      </c>
      <c r="O172" s="50">
        <v>1.1612520580750068</v>
      </c>
      <c r="P172" s="50">
        <v>3.033573819422692</v>
      </c>
      <c r="Q172" s="50">
        <v>0</v>
      </c>
      <c r="R172" s="51">
        <v>0</v>
      </c>
      <c r="S172" s="52">
        <f t="shared" si="54"/>
        <v>177.35121949014493</v>
      </c>
      <c r="U172" s="96" t="s">
        <v>17</v>
      </c>
      <c r="V172" s="97">
        <v>3.0335738194226924</v>
      </c>
      <c r="W172" s="97">
        <v>0</v>
      </c>
      <c r="X172" s="97">
        <v>0</v>
      </c>
      <c r="Y172" s="97">
        <v>0</v>
      </c>
      <c r="Z172" s="97">
        <v>170.12281979322455</v>
      </c>
      <c r="AA172" s="97">
        <v>0</v>
      </c>
      <c r="AB172" s="97">
        <v>3.033573819422692</v>
      </c>
      <c r="AC172" s="98">
        <v>1.1612520580750068</v>
      </c>
      <c r="AD172" s="97">
        <v>0</v>
      </c>
      <c r="AE172" s="97">
        <v>0</v>
      </c>
      <c r="AF172" s="97">
        <v>0</v>
      </c>
      <c r="AG172" s="97">
        <v>0</v>
      </c>
      <c r="AH172" s="97">
        <v>1.1612520580750068</v>
      </c>
      <c r="AI172" s="99">
        <f t="shared" si="55"/>
        <v>177.35121949014493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90.694712476313043</v>
      </c>
      <c r="C173" s="43">
        <v>231.1328244634868</v>
      </c>
      <c r="D173" s="43">
        <v>2866.1629565978787</v>
      </c>
      <c r="E173" s="43">
        <v>0</v>
      </c>
      <c r="F173" s="236"/>
      <c r="G173" s="43">
        <v>0</v>
      </c>
      <c r="H173" s="53">
        <v>0</v>
      </c>
      <c r="I173" s="41">
        <f t="shared" si="53"/>
        <v>3187.9904935376785</v>
      </c>
      <c r="J173" s="1"/>
      <c r="K173" s="54" t="s">
        <v>19</v>
      </c>
      <c r="L173" s="43">
        <v>90.694712476313043</v>
      </c>
      <c r="M173" s="43">
        <v>231.1328244634868</v>
      </c>
      <c r="N173" s="43">
        <v>2866.1629565978787</v>
      </c>
      <c r="O173" s="43">
        <v>0</v>
      </c>
      <c r="P173" s="43">
        <v>0</v>
      </c>
      <c r="Q173" s="43">
        <v>0</v>
      </c>
      <c r="R173" s="44">
        <v>0</v>
      </c>
      <c r="S173" s="45">
        <f t="shared" si="54"/>
        <v>3187.9904935376785</v>
      </c>
      <c r="U173" s="100" t="s">
        <v>89</v>
      </c>
      <c r="V173" s="92">
        <v>90.694712476313043</v>
      </c>
      <c r="W173" s="92">
        <v>0</v>
      </c>
      <c r="X173" s="92">
        <v>0</v>
      </c>
      <c r="Y173" s="92">
        <v>231.1328244634868</v>
      </c>
      <c r="Z173" s="92">
        <v>2866.1629565978787</v>
      </c>
      <c r="AA173" s="92">
        <v>0</v>
      </c>
      <c r="AB173" s="92">
        <v>0</v>
      </c>
      <c r="AC173" s="93">
        <v>0</v>
      </c>
      <c r="AD173" s="92">
        <v>0</v>
      </c>
      <c r="AE173" s="92">
        <v>0</v>
      </c>
      <c r="AF173" s="92">
        <v>0</v>
      </c>
      <c r="AG173" s="92">
        <v>0</v>
      </c>
      <c r="AH173" s="92">
        <v>0</v>
      </c>
      <c r="AI173" s="95">
        <f t="shared" si="55"/>
        <v>3187.9904935376785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29.955949418919843</v>
      </c>
      <c r="C174" s="46">
        <v>13.828540118000651</v>
      </c>
      <c r="D174" s="46">
        <v>2612.8441288352533</v>
      </c>
      <c r="E174" s="46">
        <v>257.34998844408273</v>
      </c>
      <c r="F174" s="236"/>
      <c r="G174" s="46">
        <v>42.80301895462167</v>
      </c>
      <c r="H174" s="47">
        <v>28.055867797030643</v>
      </c>
      <c r="I174" s="48">
        <f t="shared" si="53"/>
        <v>2984.8374935679085</v>
      </c>
      <c r="J174" s="1"/>
      <c r="K174" s="49" t="s">
        <v>27</v>
      </c>
      <c r="L174" s="50">
        <v>29.955949418919843</v>
      </c>
      <c r="M174" s="50">
        <v>13.828540118000651</v>
      </c>
      <c r="N174" s="50">
        <v>2612.8441288352533</v>
      </c>
      <c r="O174" s="50">
        <v>257.34998844408273</v>
      </c>
      <c r="P174" s="50">
        <v>1.555747232090261</v>
      </c>
      <c r="Q174" s="50">
        <v>42.80301895462167</v>
      </c>
      <c r="R174" s="51">
        <v>28.055867797030643</v>
      </c>
      <c r="S174" s="52">
        <f t="shared" si="54"/>
        <v>2986.3932407999987</v>
      </c>
      <c r="U174" s="96" t="s">
        <v>27</v>
      </c>
      <c r="V174" s="97">
        <v>7.435567339122465</v>
      </c>
      <c r="W174" s="97">
        <v>11.201400414805528</v>
      </c>
      <c r="X174" s="97">
        <v>42.80301895462167</v>
      </c>
      <c r="Y174" s="97">
        <v>13.828540118000651</v>
      </c>
      <c r="Z174" s="97">
        <v>2600.7886511514284</v>
      </c>
      <c r="AA174" s="97">
        <v>257.29805067817227</v>
      </c>
      <c r="AB174" s="97">
        <v>1.555747232090261</v>
      </c>
      <c r="AC174" s="98">
        <v>51.482264911757618</v>
      </c>
      <c r="AD174" s="97">
        <v>11.318981664991853</v>
      </c>
      <c r="AE174" s="97">
        <v>5.1937765910414824E-2</v>
      </c>
      <c r="AF174" s="97">
        <v>28.055867797030643</v>
      </c>
      <c r="AG174" s="97">
        <v>12.055477683824707</v>
      </c>
      <c r="AH174" s="97">
        <v>0</v>
      </c>
      <c r="AI174" s="99">
        <f t="shared" si="55"/>
        <v>2986.3932407999991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112.13370892521519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112.13370892521519</v>
      </c>
      <c r="J175" s="1"/>
      <c r="K175" s="54" t="s">
        <v>26</v>
      </c>
      <c r="L175" s="43">
        <v>112.13370892521519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112.13370892521519</v>
      </c>
      <c r="U175" s="100" t="s">
        <v>26</v>
      </c>
      <c r="V175" s="92">
        <v>112.13370892521519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112.13370892521519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0.20657572001188285</v>
      </c>
      <c r="C177" s="43">
        <v>0</v>
      </c>
      <c r="D177" s="43">
        <v>0</v>
      </c>
      <c r="E177" s="43">
        <v>0</v>
      </c>
      <c r="F177" s="236"/>
      <c r="G177" s="43">
        <v>0</v>
      </c>
      <c r="H177" s="53">
        <v>0</v>
      </c>
      <c r="I177" s="41">
        <f t="shared" si="53"/>
        <v>0.20657572001188285</v>
      </c>
      <c r="J177" s="1"/>
      <c r="K177" s="54" t="s">
        <v>24</v>
      </c>
      <c r="L177" s="43">
        <v>0.20657572001188285</v>
      </c>
      <c r="M177" s="43">
        <v>0</v>
      </c>
      <c r="N177" s="43">
        <v>0</v>
      </c>
      <c r="O177" s="43">
        <v>0</v>
      </c>
      <c r="P177" s="43">
        <v>2.692113600012302</v>
      </c>
      <c r="Q177" s="43">
        <v>0</v>
      </c>
      <c r="R177" s="44">
        <v>0</v>
      </c>
      <c r="S177" s="45">
        <f t="shared" si="54"/>
        <v>2.898689320024185</v>
      </c>
      <c r="U177" s="100" t="s">
        <v>24</v>
      </c>
      <c r="V177" s="92">
        <v>0.20657572001188285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2.692113600012302</v>
      </c>
      <c r="AC177" s="93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5">
        <f t="shared" si="55"/>
        <v>2.898689320024185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0</v>
      </c>
      <c r="J178" s="1"/>
      <c r="K178" s="49" t="s">
        <v>22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0</v>
      </c>
      <c r="U178" s="96" t="s">
        <v>63</v>
      </c>
      <c r="V178" s="97">
        <v>0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0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299.72762801483577</v>
      </c>
      <c r="C184" s="75">
        <f t="shared" ref="C184:H184" si="57">SUM(C163:C179)</f>
        <v>244.96136458148746</v>
      </c>
      <c r="D184" s="75">
        <f t="shared" si="57"/>
        <v>5979.6410867690911</v>
      </c>
      <c r="E184" s="75">
        <f t="shared" si="57"/>
        <v>263.55170981628481</v>
      </c>
      <c r="F184" s="75">
        <f t="shared" si="57"/>
        <v>0</v>
      </c>
      <c r="G184" s="75">
        <f t="shared" si="57"/>
        <v>42.80301895462167</v>
      </c>
      <c r="H184" s="76">
        <f t="shared" si="57"/>
        <v>28.055867797030643</v>
      </c>
      <c r="I184" s="41">
        <f t="shared" si="53"/>
        <v>6858.7406759333508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299.72762801483577</v>
      </c>
      <c r="M184" s="75">
        <f t="shared" ref="M184:R184" si="58">SUM(M163:M179)</f>
        <v>244.96136458148746</v>
      </c>
      <c r="N184" s="75">
        <f t="shared" si="58"/>
        <v>5979.6410867690911</v>
      </c>
      <c r="O184" s="75">
        <f t="shared" si="58"/>
        <v>263.55170981628481</v>
      </c>
      <c r="P184" s="75">
        <f t="shared" si="58"/>
        <v>88.253989321359882</v>
      </c>
      <c r="Q184" s="75">
        <f t="shared" si="58"/>
        <v>42.80301895462167</v>
      </c>
      <c r="R184" s="76">
        <f t="shared" si="58"/>
        <v>28.055867797030643</v>
      </c>
      <c r="S184" s="78">
        <f t="shared" si="54"/>
        <v>6946.9946652547105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277.20724593503837</v>
      </c>
      <c r="W184" s="111">
        <f t="shared" ref="W184:AH184" si="59">SUM(W163:W179)</f>
        <v>11.201400414805528</v>
      </c>
      <c r="X184" s="111">
        <f t="shared" si="59"/>
        <v>42.80301895462167</v>
      </c>
      <c r="Y184" s="111">
        <f t="shared" si="59"/>
        <v>244.96136458148746</v>
      </c>
      <c r="Z184" s="111">
        <f t="shared" si="59"/>
        <v>5967.5856090852667</v>
      </c>
      <c r="AA184" s="111">
        <f t="shared" si="59"/>
        <v>262.33851999229938</v>
      </c>
      <c r="AB184" s="111">
        <f t="shared" si="59"/>
        <v>88.253989321359882</v>
      </c>
      <c r="AC184" s="111">
        <f t="shared" si="59"/>
        <v>52.643516969832625</v>
      </c>
      <c r="AD184" s="112">
        <f t="shared" si="59"/>
        <v>11.318981664991853</v>
      </c>
      <c r="AE184" s="112">
        <f t="shared" si="59"/>
        <v>5.1937765910414824E-2</v>
      </c>
      <c r="AF184" s="112">
        <f t="shared" si="59"/>
        <v>28.055867797030643</v>
      </c>
      <c r="AG184" s="112">
        <f t="shared" si="59"/>
        <v>12.055477683824707</v>
      </c>
      <c r="AH184" s="112">
        <f t="shared" si="59"/>
        <v>1.1612520580750068</v>
      </c>
      <c r="AI184" s="113">
        <f t="shared" si="55"/>
        <v>6946.9946652547114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4.3700096297057948E-2</v>
      </c>
      <c r="C185" s="114">
        <f t="shared" ref="C185:I185" si="60">C184/$I184</f>
        <v>3.5715210146526302E-2</v>
      </c>
      <c r="D185" s="114">
        <f t="shared" si="60"/>
        <v>0.87182784264625512</v>
      </c>
      <c r="E185" s="114">
        <f t="shared" si="60"/>
        <v>3.8425670581344759E-2</v>
      </c>
      <c r="F185" s="114">
        <f t="shared" si="60"/>
        <v>0</v>
      </c>
      <c r="G185" s="114">
        <f t="shared" si="60"/>
        <v>6.2406527636790924E-3</v>
      </c>
      <c r="H185" s="115">
        <f t="shared" si="60"/>
        <v>4.0905275651368384E-3</v>
      </c>
      <c r="I185" s="116">
        <f t="shared" si="60"/>
        <v>1</v>
      </c>
      <c r="J185"/>
      <c r="K185" s="81" t="s">
        <v>87</v>
      </c>
      <c r="L185" s="82">
        <f>L184/$S184</f>
        <v>4.3144934242416944E-2</v>
      </c>
      <c r="M185" s="82">
        <f t="shared" ref="M185:S185" si="61">M184/$S184</f>
        <v>3.5261487360377292E-2</v>
      </c>
      <c r="N185" s="82">
        <f t="shared" si="61"/>
        <v>0.86075222091016945</v>
      </c>
      <c r="O185" s="82">
        <f t="shared" si="61"/>
        <v>3.7937514351988021E-2</v>
      </c>
      <c r="P185" s="82">
        <f t="shared" si="61"/>
        <v>1.2703909182881756E-2</v>
      </c>
      <c r="Q185" s="82">
        <f t="shared" si="61"/>
        <v>6.1613720777274131E-3</v>
      </c>
      <c r="R185" s="83">
        <f t="shared" si="61"/>
        <v>4.0385618744392662E-3</v>
      </c>
      <c r="S185" s="84">
        <f t="shared" si="61"/>
        <v>1</v>
      </c>
      <c r="U185" s="117" t="s">
        <v>87</v>
      </c>
      <c r="V185" s="118">
        <f>V184/$I184</f>
        <v>4.0416639006010453E-2</v>
      </c>
      <c r="W185" s="118">
        <f t="shared" ref="W185:AC185" si="62">W184/$I184</f>
        <v>1.6331570100193678E-3</v>
      </c>
      <c r="X185" s="118">
        <f t="shared" si="62"/>
        <v>6.2406527636790924E-3</v>
      </c>
      <c r="Y185" s="118">
        <f t="shared" si="62"/>
        <v>3.5715210146526302E-2</v>
      </c>
      <c r="Z185" s="118">
        <f t="shared" si="62"/>
        <v>0.87007016171714147</v>
      </c>
      <c r="AA185" s="118">
        <f t="shared" si="62"/>
        <v>3.8248788281618457E-2</v>
      </c>
      <c r="AB185" s="118">
        <f t="shared" si="62"/>
        <v>1.2867375148186384E-2</v>
      </c>
      <c r="AC185" s="118">
        <f t="shared" si="62"/>
        <v>7.6753910750050032E-3</v>
      </c>
      <c r="AD185" s="118">
        <f t="shared" ref="AD185:AH185" si="63">AD184/$AI184</f>
        <v>1.6293350161334611E-3</v>
      </c>
      <c r="AE185" s="118">
        <f t="shared" si="63"/>
        <v>7.4762927586774714E-6</v>
      </c>
      <c r="AF185" s="118">
        <f t="shared" si="63"/>
        <v>4.0385618744392653E-3</v>
      </c>
      <c r="AG185" s="118">
        <f t="shared" si="63"/>
        <v>1.7353515102177918E-3</v>
      </c>
      <c r="AH185" s="118">
        <f t="shared" si="63"/>
        <v>1.6715891029584222E-4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0</v>
      </c>
      <c r="C189" s="39">
        <v>0</v>
      </c>
      <c r="D189" s="39">
        <v>4025.0289817566913</v>
      </c>
      <c r="E189" s="39">
        <v>0</v>
      </c>
      <c r="F189" s="235"/>
      <c r="G189" s="39">
        <v>0</v>
      </c>
      <c r="H189" s="40">
        <v>0</v>
      </c>
      <c r="I189" s="41">
        <f>SUM(B189:H189)</f>
        <v>4025.0289817566913</v>
      </c>
      <c r="J189" s="1"/>
      <c r="K189" s="88" t="s">
        <v>7</v>
      </c>
      <c r="L189" s="39">
        <v>0</v>
      </c>
      <c r="M189" s="39">
        <v>0</v>
      </c>
      <c r="N189" s="39">
        <v>4025.0289817566913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4025.0289817566913</v>
      </c>
      <c r="U189" s="91" t="s">
        <v>7</v>
      </c>
      <c r="V189" s="92">
        <v>0</v>
      </c>
      <c r="W189" s="92">
        <v>0</v>
      </c>
      <c r="X189" s="92">
        <v>0</v>
      </c>
      <c r="Y189" s="92">
        <v>0</v>
      </c>
      <c r="Z189" s="92">
        <v>4025.0289817566913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4025.0289817566913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1775.3767978404067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1775.3767978404067</v>
      </c>
      <c r="J190" s="1"/>
      <c r="K190" s="49" t="s">
        <v>8</v>
      </c>
      <c r="L190" s="50">
        <v>0</v>
      </c>
      <c r="M190" s="50">
        <v>0</v>
      </c>
      <c r="N190" s="50">
        <v>1775.3767978404067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1775.3767978404067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1775.3767978404067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1775.3767978404067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454.87577044647082</v>
      </c>
      <c r="E191" s="43">
        <v>0</v>
      </c>
      <c r="F191" s="236"/>
      <c r="G191" s="43">
        <v>0</v>
      </c>
      <c r="H191" s="53">
        <v>0</v>
      </c>
      <c r="I191" s="41">
        <f t="shared" si="64"/>
        <v>454.87577044647082</v>
      </c>
      <c r="J191" s="1"/>
      <c r="K191" s="54" t="s">
        <v>10</v>
      </c>
      <c r="L191" s="43">
        <v>0</v>
      </c>
      <c r="M191" s="43">
        <v>0</v>
      </c>
      <c r="N191" s="43">
        <v>454.87577044647082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454.87577044647082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454.87577044647082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454.87577044647082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1299.3945334</v>
      </c>
      <c r="E192" s="46">
        <v>0</v>
      </c>
      <c r="F192" s="236"/>
      <c r="G192" s="46">
        <v>0</v>
      </c>
      <c r="H192" s="47">
        <v>0</v>
      </c>
      <c r="I192" s="48">
        <f t="shared" si="64"/>
        <v>1299.3945334</v>
      </c>
      <c r="J192" s="1"/>
      <c r="K192" s="49" t="s">
        <v>58</v>
      </c>
      <c r="L192" s="50">
        <v>0</v>
      </c>
      <c r="M192" s="50">
        <v>0</v>
      </c>
      <c r="N192" s="50">
        <v>1299.3945334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1299.3945334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1298.6852569079692</v>
      </c>
      <c r="AA192" s="97">
        <v>0</v>
      </c>
      <c r="AB192" s="97">
        <v>0</v>
      </c>
      <c r="AC192" s="98">
        <v>0.70927649203056775</v>
      </c>
      <c r="AD192" s="97">
        <v>0</v>
      </c>
      <c r="AE192" s="97">
        <v>0</v>
      </c>
      <c r="AF192" s="97">
        <v>0</v>
      </c>
      <c r="AG192" s="97">
        <v>0.70927649203056775</v>
      </c>
      <c r="AH192" s="97">
        <v>0</v>
      </c>
      <c r="AI192" s="99">
        <f t="shared" si="66"/>
        <v>1299.3945333999998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846.4943561472046</v>
      </c>
      <c r="C193" s="43">
        <v>0</v>
      </c>
      <c r="D193" s="43">
        <v>1048.2576093850641</v>
      </c>
      <c r="E193" s="43">
        <v>0</v>
      </c>
      <c r="F193" s="236"/>
      <c r="G193" s="43">
        <v>0</v>
      </c>
      <c r="H193" s="53">
        <v>0</v>
      </c>
      <c r="I193" s="41">
        <f t="shared" si="64"/>
        <v>1894.7519655322687</v>
      </c>
      <c r="J193" s="1"/>
      <c r="K193" s="54" t="s">
        <v>16</v>
      </c>
      <c r="L193" s="43">
        <v>846.4943561472046</v>
      </c>
      <c r="M193" s="43">
        <v>0</v>
      </c>
      <c r="N193" s="43">
        <v>1048.2576093850641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1894.7519655322687</v>
      </c>
      <c r="U193" s="100" t="s">
        <v>16</v>
      </c>
      <c r="V193" s="92">
        <v>846.4943561472046</v>
      </c>
      <c r="W193" s="92">
        <v>0</v>
      </c>
      <c r="X193" s="92">
        <v>0</v>
      </c>
      <c r="Y193" s="92">
        <v>0</v>
      </c>
      <c r="Z193" s="92">
        <v>1048.2576093850641</v>
      </c>
      <c r="AA193" s="92">
        <v>0</v>
      </c>
      <c r="AB193" s="92">
        <v>0</v>
      </c>
      <c r="AC193" s="93">
        <v>0</v>
      </c>
      <c r="AD193" s="94">
        <v>0</v>
      </c>
      <c r="AE193" s="94">
        <v>0</v>
      </c>
      <c r="AF193" s="94">
        <v>0</v>
      </c>
      <c r="AG193" s="94">
        <v>0</v>
      </c>
      <c r="AH193" s="94">
        <v>0</v>
      </c>
      <c r="AI193" s="95">
        <f t="shared" si="66"/>
        <v>1894.7519655322687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61.3747164740101</v>
      </c>
      <c r="C194" s="46">
        <v>38.770267956357102</v>
      </c>
      <c r="D194" s="46">
        <v>177.05345703284286</v>
      </c>
      <c r="E194" s="46">
        <v>0</v>
      </c>
      <c r="F194" s="236"/>
      <c r="G194" s="46">
        <v>0</v>
      </c>
      <c r="H194" s="47">
        <v>0</v>
      </c>
      <c r="I194" s="48">
        <f t="shared" si="64"/>
        <v>277.19844146321009</v>
      </c>
      <c r="J194" s="1"/>
      <c r="K194" s="49" t="s">
        <v>15</v>
      </c>
      <c r="L194" s="50">
        <v>61.3747164740101</v>
      </c>
      <c r="M194" s="50">
        <v>38.770267956357102</v>
      </c>
      <c r="N194" s="50">
        <v>177.05345703284286</v>
      </c>
      <c r="O194" s="50">
        <v>0</v>
      </c>
      <c r="P194" s="50">
        <v>0</v>
      </c>
      <c r="Q194" s="50">
        <v>0</v>
      </c>
      <c r="R194" s="51">
        <v>0</v>
      </c>
      <c r="S194" s="52">
        <f t="shared" si="65"/>
        <v>277.19844146321009</v>
      </c>
      <c r="U194" s="96" t="s">
        <v>59</v>
      </c>
      <c r="V194" s="97">
        <v>59.819810019864079</v>
      </c>
      <c r="W194" s="97">
        <v>0</v>
      </c>
      <c r="X194" s="97">
        <v>0</v>
      </c>
      <c r="Y194" s="97">
        <v>38.770267956357102</v>
      </c>
      <c r="Z194" s="97">
        <v>121.16186462393553</v>
      </c>
      <c r="AA194" s="97">
        <v>0</v>
      </c>
      <c r="AB194" s="97">
        <v>0</v>
      </c>
      <c r="AC194" s="98">
        <v>57.446498863053357</v>
      </c>
      <c r="AD194" s="97">
        <v>1.5549064541460087</v>
      </c>
      <c r="AE194" s="97">
        <v>0</v>
      </c>
      <c r="AF194" s="97">
        <v>0</v>
      </c>
      <c r="AG194" s="97">
        <v>55.891592408907329</v>
      </c>
      <c r="AH194" s="97">
        <v>0</v>
      </c>
      <c r="AI194" s="99">
        <f t="shared" si="66"/>
        <v>277.19844146321009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1.69506839782727</v>
      </c>
      <c r="E195" s="43">
        <v>23.760755016447302</v>
      </c>
      <c r="F195" s="236"/>
      <c r="G195" s="43">
        <v>0</v>
      </c>
      <c r="H195" s="53">
        <v>0</v>
      </c>
      <c r="I195" s="41">
        <f t="shared" si="64"/>
        <v>25.455823414274573</v>
      </c>
      <c r="J195" s="1"/>
      <c r="K195" s="54" t="s">
        <v>60</v>
      </c>
      <c r="L195" s="43">
        <v>0</v>
      </c>
      <c r="M195" s="43">
        <v>0</v>
      </c>
      <c r="N195" s="43">
        <v>1.69506839782727</v>
      </c>
      <c r="O195" s="43">
        <v>23.760755016447302</v>
      </c>
      <c r="P195" s="43">
        <v>3871.9269033394198</v>
      </c>
      <c r="Q195" s="43">
        <v>0</v>
      </c>
      <c r="R195" s="44">
        <v>0</v>
      </c>
      <c r="S195" s="45">
        <f t="shared" si="65"/>
        <v>3897.3827267536944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3.0474661567010437</v>
      </c>
      <c r="AB195" s="92">
        <v>3871.9269033394198</v>
      </c>
      <c r="AC195" s="93">
        <v>22.408357257573524</v>
      </c>
      <c r="AD195" s="92">
        <v>0</v>
      </c>
      <c r="AE195" s="92">
        <v>20.713288859746257</v>
      </c>
      <c r="AF195" s="92">
        <v>0</v>
      </c>
      <c r="AG195" s="92">
        <v>1.69506839782727</v>
      </c>
      <c r="AH195" s="92">
        <v>0</v>
      </c>
      <c r="AI195" s="95">
        <f t="shared" si="66"/>
        <v>3897.3827267536944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/>
      <c r="G196" s="46">
        <v>0</v>
      </c>
      <c r="H196" s="47">
        <v>0</v>
      </c>
      <c r="I196" s="48">
        <f t="shared" si="64"/>
        <v>0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0</v>
      </c>
      <c r="P196" s="50">
        <v>28.23885060181399</v>
      </c>
      <c r="Q196" s="50">
        <v>0</v>
      </c>
      <c r="R196" s="51">
        <v>0</v>
      </c>
      <c r="S196" s="52">
        <f t="shared" si="65"/>
        <v>28.23885060181399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28.23885060181399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28.23885060181399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2.3054999999999999</v>
      </c>
      <c r="E197" s="43">
        <v>0</v>
      </c>
      <c r="F197" s="236"/>
      <c r="G197" s="43">
        <v>0</v>
      </c>
      <c r="H197" s="53">
        <v>0</v>
      </c>
      <c r="I197" s="41">
        <f t="shared" si="64"/>
        <v>2.3054999999999999</v>
      </c>
      <c r="J197" s="1"/>
      <c r="K197" s="54" t="s">
        <v>61</v>
      </c>
      <c r="L197" s="43">
        <v>0</v>
      </c>
      <c r="M197" s="43">
        <v>0</v>
      </c>
      <c r="N197" s="43">
        <v>2.3054999999999999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2.3054999999999999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2.3054999999999999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2.3054999999999999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130.18027744713368</v>
      </c>
      <c r="C198" s="46">
        <v>0</v>
      </c>
      <c r="D198" s="46">
        <v>77.512723046773147</v>
      </c>
      <c r="E198" s="46">
        <v>0</v>
      </c>
      <c r="F198" s="236"/>
      <c r="G198" s="46">
        <v>0</v>
      </c>
      <c r="H198" s="47">
        <v>0</v>
      </c>
      <c r="I198" s="48">
        <f t="shared" si="64"/>
        <v>207.69300049390682</v>
      </c>
      <c r="J198" s="1"/>
      <c r="K198" s="49" t="s">
        <v>17</v>
      </c>
      <c r="L198" s="50">
        <v>130.18027744713368</v>
      </c>
      <c r="M198" s="50">
        <v>0</v>
      </c>
      <c r="N198" s="50">
        <v>77.512723046773147</v>
      </c>
      <c r="O198" s="50">
        <v>0</v>
      </c>
      <c r="P198" s="50">
        <v>39.988112130621786</v>
      </c>
      <c r="Q198" s="50">
        <v>0</v>
      </c>
      <c r="R198" s="51">
        <v>0</v>
      </c>
      <c r="S198" s="52">
        <f t="shared" si="65"/>
        <v>247.68111262452862</v>
      </c>
      <c r="U198" s="96" t="s">
        <v>17</v>
      </c>
      <c r="V198" s="97">
        <v>130.18027744713368</v>
      </c>
      <c r="W198" s="97">
        <v>0</v>
      </c>
      <c r="X198" s="97">
        <v>0</v>
      </c>
      <c r="Y198" s="97">
        <v>0</v>
      </c>
      <c r="Z198" s="97">
        <v>28.949058110328966</v>
      </c>
      <c r="AA198" s="97">
        <v>0</v>
      </c>
      <c r="AB198" s="97">
        <v>39.988112130621786</v>
      </c>
      <c r="AC198" s="98">
        <v>48.563664936444177</v>
      </c>
      <c r="AD198" s="97">
        <v>0</v>
      </c>
      <c r="AE198" s="97">
        <v>0</v>
      </c>
      <c r="AF198" s="97">
        <v>0</v>
      </c>
      <c r="AG198" s="97">
        <v>48.563664936444177</v>
      </c>
      <c r="AH198" s="97">
        <v>0</v>
      </c>
      <c r="AI198" s="99">
        <f t="shared" si="66"/>
        <v>247.68111262452862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1003.4833734211044</v>
      </c>
      <c r="C199" s="43">
        <v>1420.4195201173366</v>
      </c>
      <c r="D199" s="43">
        <v>11114.534194530454</v>
      </c>
      <c r="E199" s="43">
        <v>0</v>
      </c>
      <c r="F199" s="236"/>
      <c r="G199" s="43">
        <v>0</v>
      </c>
      <c r="H199" s="53">
        <v>0</v>
      </c>
      <c r="I199" s="41">
        <f t="shared" si="64"/>
        <v>13538.437088068895</v>
      </c>
      <c r="J199" s="1"/>
      <c r="K199" s="54" t="s">
        <v>19</v>
      </c>
      <c r="L199" s="43">
        <v>1003.4833734211044</v>
      </c>
      <c r="M199" s="43">
        <v>1420.4195201173366</v>
      </c>
      <c r="N199" s="43">
        <v>11114.534194530454</v>
      </c>
      <c r="O199" s="43">
        <v>0</v>
      </c>
      <c r="P199" s="43">
        <v>0</v>
      </c>
      <c r="Q199" s="43">
        <v>0</v>
      </c>
      <c r="R199" s="44">
        <v>0</v>
      </c>
      <c r="S199" s="45">
        <f t="shared" si="65"/>
        <v>13538.437088068895</v>
      </c>
      <c r="U199" s="100" t="s">
        <v>89</v>
      </c>
      <c r="V199" s="92">
        <v>748.31445894881142</v>
      </c>
      <c r="W199" s="92">
        <v>0</v>
      </c>
      <c r="X199" s="92">
        <v>0</v>
      </c>
      <c r="Y199" s="92">
        <v>1420.4195201173366</v>
      </c>
      <c r="Z199" s="92">
        <v>10820.645332442942</v>
      </c>
      <c r="AA199" s="92">
        <v>0</v>
      </c>
      <c r="AB199" s="92">
        <v>0</v>
      </c>
      <c r="AC199" s="93">
        <v>549.05777655980603</v>
      </c>
      <c r="AD199" s="92">
        <v>255.16891447229301</v>
      </c>
      <c r="AE199" s="92">
        <v>0</v>
      </c>
      <c r="AF199" s="92">
        <v>0</v>
      </c>
      <c r="AG199" s="92">
        <v>293.88886208751296</v>
      </c>
      <c r="AH199" s="92">
        <v>0</v>
      </c>
      <c r="AI199" s="95">
        <f t="shared" si="66"/>
        <v>13538.437088068897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357.36911718055467</v>
      </c>
      <c r="C200" s="46">
        <v>3.5534221689000596</v>
      </c>
      <c r="D200" s="46">
        <v>3709.4395389890983</v>
      </c>
      <c r="E200" s="46">
        <v>2741.8536165286055</v>
      </c>
      <c r="F200" s="236"/>
      <c r="G200" s="46">
        <v>309.35954979916488</v>
      </c>
      <c r="H200" s="47">
        <v>0</v>
      </c>
      <c r="I200" s="48">
        <f t="shared" si="64"/>
        <v>7121.5752446663228</v>
      </c>
      <c r="J200" s="1"/>
      <c r="K200" s="49" t="s">
        <v>27</v>
      </c>
      <c r="L200" s="50">
        <v>357.36911718055467</v>
      </c>
      <c r="M200" s="50">
        <v>3.5534221689000596</v>
      </c>
      <c r="N200" s="50">
        <v>3709.4395389890983</v>
      </c>
      <c r="O200" s="50">
        <v>2741.8536165286055</v>
      </c>
      <c r="P200" s="50">
        <v>95.248240428339471</v>
      </c>
      <c r="Q200" s="50">
        <v>309.35954979916488</v>
      </c>
      <c r="R200" s="51">
        <v>0</v>
      </c>
      <c r="S200" s="52">
        <f t="shared" si="65"/>
        <v>7216.8234850946619</v>
      </c>
      <c r="U200" s="96" t="s">
        <v>27</v>
      </c>
      <c r="V200" s="97">
        <v>33.809585387958414</v>
      </c>
      <c r="W200" s="97">
        <v>62.660448830684672</v>
      </c>
      <c r="X200" s="97">
        <v>309.35954979916488</v>
      </c>
      <c r="Y200" s="97">
        <v>3.5534221689000596</v>
      </c>
      <c r="Z200" s="97">
        <v>3650.2829369848787</v>
      </c>
      <c r="AA200" s="97">
        <v>2738.1715516023137</v>
      </c>
      <c r="AB200" s="97">
        <v>95.248240428339471</v>
      </c>
      <c r="AC200" s="98">
        <v>323.73774989242276</v>
      </c>
      <c r="AD200" s="97">
        <v>260.89908296191157</v>
      </c>
      <c r="AE200" s="97">
        <v>2.8563060692659654</v>
      </c>
      <c r="AF200" s="97">
        <v>0</v>
      </c>
      <c r="AG200" s="97">
        <v>59.156602004219273</v>
      </c>
      <c r="AH200" s="97">
        <v>0.82575885702597296</v>
      </c>
      <c r="AI200" s="99">
        <f t="shared" si="66"/>
        <v>7216.8234850946619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22.872573076981521</v>
      </c>
      <c r="C201" s="43">
        <v>3.7488908443536402</v>
      </c>
      <c r="D201" s="43">
        <v>0</v>
      </c>
      <c r="E201" s="43">
        <v>0</v>
      </c>
      <c r="F201" s="236"/>
      <c r="G201" s="43">
        <v>0</v>
      </c>
      <c r="H201" s="53">
        <v>0</v>
      </c>
      <c r="I201" s="41">
        <f t="shared" si="64"/>
        <v>26.62146392133516</v>
      </c>
      <c r="J201" s="1"/>
      <c r="K201" s="54" t="s">
        <v>26</v>
      </c>
      <c r="L201" s="43">
        <v>22.872573076981521</v>
      </c>
      <c r="M201" s="43">
        <v>3.7488908443536402</v>
      </c>
      <c r="N201" s="43">
        <v>0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26.62146392133516</v>
      </c>
      <c r="U201" s="100" t="s">
        <v>26</v>
      </c>
      <c r="V201" s="92">
        <v>22.870425518091857</v>
      </c>
      <c r="W201" s="92">
        <v>0</v>
      </c>
      <c r="X201" s="92">
        <v>0</v>
      </c>
      <c r="Y201" s="92">
        <v>3.7488908443536402</v>
      </c>
      <c r="Z201" s="92">
        <v>0</v>
      </c>
      <c r="AA201" s="92">
        <v>0</v>
      </c>
      <c r="AB201" s="92">
        <v>0</v>
      </c>
      <c r="AC201" s="93">
        <v>2.1475588896670912E-3</v>
      </c>
      <c r="AD201" s="92">
        <v>2.1475588896670912E-3</v>
      </c>
      <c r="AE201" s="92">
        <v>0</v>
      </c>
      <c r="AF201" s="92">
        <v>0</v>
      </c>
      <c r="AG201" s="92">
        <v>0</v>
      </c>
      <c r="AH201" s="92">
        <v>0</v>
      </c>
      <c r="AI201" s="95">
        <f t="shared" si="66"/>
        <v>26.621463921335163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3.0055886540477323</v>
      </c>
      <c r="C202" s="46">
        <v>5.0971065318644531</v>
      </c>
      <c r="D202" s="46">
        <v>9.2956350125187583</v>
      </c>
      <c r="E202" s="46">
        <v>0</v>
      </c>
      <c r="F202" s="236"/>
      <c r="G202" s="46">
        <v>0</v>
      </c>
      <c r="H202" s="47">
        <v>0</v>
      </c>
      <c r="I202" s="48">
        <f t="shared" si="64"/>
        <v>17.398330198430944</v>
      </c>
      <c r="J202" s="1"/>
      <c r="K202" s="49" t="s">
        <v>23</v>
      </c>
      <c r="L202" s="50">
        <v>3.0055886540477323</v>
      </c>
      <c r="M202" s="50">
        <v>5.0971065318644531</v>
      </c>
      <c r="N202" s="50">
        <v>9.2956350125187583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17.398330198430944</v>
      </c>
      <c r="U202" s="96" t="s">
        <v>62</v>
      </c>
      <c r="V202" s="97">
        <v>3.0055886540477323</v>
      </c>
      <c r="W202" s="97">
        <v>0</v>
      </c>
      <c r="X202" s="97">
        <v>0</v>
      </c>
      <c r="Y202" s="97">
        <v>5.0971065318644531</v>
      </c>
      <c r="Z202" s="97">
        <v>9.2956350125187583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17.398330198430944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0</v>
      </c>
      <c r="C203" s="43">
        <v>0</v>
      </c>
      <c r="D203" s="43">
        <v>2904.1111265671921</v>
      </c>
      <c r="E203" s="43">
        <v>0</v>
      </c>
      <c r="F203" s="236"/>
      <c r="G203" s="43">
        <v>0</v>
      </c>
      <c r="H203" s="53">
        <v>0</v>
      </c>
      <c r="I203" s="41">
        <f t="shared" si="64"/>
        <v>2904.1111265671921</v>
      </c>
      <c r="J203" s="1"/>
      <c r="K203" s="54" t="s">
        <v>24</v>
      </c>
      <c r="L203" s="43">
        <v>0</v>
      </c>
      <c r="M203" s="43">
        <v>0</v>
      </c>
      <c r="N203" s="43">
        <v>2904.1111265671921</v>
      </c>
      <c r="O203" s="43">
        <v>0</v>
      </c>
      <c r="P203" s="43">
        <v>141.26918198946325</v>
      </c>
      <c r="Q203" s="43">
        <v>0</v>
      </c>
      <c r="R203" s="44">
        <v>0</v>
      </c>
      <c r="S203" s="45">
        <f t="shared" si="65"/>
        <v>3045.3803085566551</v>
      </c>
      <c r="U203" s="100" t="s">
        <v>24</v>
      </c>
      <c r="V203" s="92">
        <v>0</v>
      </c>
      <c r="W203" s="92">
        <v>0</v>
      </c>
      <c r="X203" s="92">
        <v>0</v>
      </c>
      <c r="Y203" s="92">
        <v>0</v>
      </c>
      <c r="Z203" s="92">
        <v>2904.1111265671921</v>
      </c>
      <c r="AA203" s="92">
        <v>0</v>
      </c>
      <c r="AB203" s="92">
        <v>141.26918198946325</v>
      </c>
      <c r="AC203" s="93">
        <v>0</v>
      </c>
      <c r="AD203" s="92">
        <v>0</v>
      </c>
      <c r="AE203" s="92">
        <v>0</v>
      </c>
      <c r="AF203" s="92">
        <v>0</v>
      </c>
      <c r="AG203" s="92">
        <v>0</v>
      </c>
      <c r="AH203" s="92">
        <v>0</v>
      </c>
      <c r="AI203" s="95">
        <f t="shared" si="66"/>
        <v>3045.3803085566551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4693.1824589275066</v>
      </c>
      <c r="E204" s="46">
        <v>0</v>
      </c>
      <c r="F204" s="236"/>
      <c r="G204" s="46">
        <v>0</v>
      </c>
      <c r="H204" s="47">
        <v>0</v>
      </c>
      <c r="I204" s="48">
        <f t="shared" si="64"/>
        <v>4693.1824589275066</v>
      </c>
      <c r="J204" s="1"/>
      <c r="K204" s="49" t="s">
        <v>22</v>
      </c>
      <c r="L204" s="50">
        <v>0</v>
      </c>
      <c r="M204" s="50">
        <v>0</v>
      </c>
      <c r="N204" s="50">
        <v>4693.1824589275066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4693.1824589275066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4693.1824589275066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4693.1824589275066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2424.7800024010362</v>
      </c>
      <c r="C210" s="75">
        <f t="shared" ref="C210:H210" si="68">SUM(C189:C205)</f>
        <v>1471.589207618812</v>
      </c>
      <c r="D210" s="75">
        <f t="shared" si="68"/>
        <v>31292.063395332851</v>
      </c>
      <c r="E210" s="75">
        <f t="shared" si="68"/>
        <v>2765.6143715450526</v>
      </c>
      <c r="F210" s="75">
        <f t="shared" si="68"/>
        <v>0</v>
      </c>
      <c r="G210" s="75">
        <f t="shared" si="68"/>
        <v>309.35954979916488</v>
      </c>
      <c r="H210" s="76">
        <f t="shared" si="68"/>
        <v>0</v>
      </c>
      <c r="I210" s="41">
        <f t="shared" si="64"/>
        <v>38263.406526696912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2424.7800024010362</v>
      </c>
      <c r="M210" s="75">
        <f t="shared" ref="M210:R210" si="69">SUM(M189:M205)</f>
        <v>1471.589207618812</v>
      </c>
      <c r="N210" s="75">
        <f t="shared" si="69"/>
        <v>31292.063395332851</v>
      </c>
      <c r="O210" s="75">
        <f t="shared" si="69"/>
        <v>2765.6143715450526</v>
      </c>
      <c r="P210" s="75">
        <f t="shared" si="69"/>
        <v>4176.6712884896588</v>
      </c>
      <c r="Q210" s="75">
        <f t="shared" si="69"/>
        <v>309.35954979916488</v>
      </c>
      <c r="R210" s="76">
        <f t="shared" si="69"/>
        <v>0</v>
      </c>
      <c r="S210" s="78">
        <f t="shared" si="65"/>
        <v>42440.077815186567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1844.4945021231117</v>
      </c>
      <c r="W210" s="111">
        <f t="shared" ref="W210:AH210" si="70">SUM(W189:W205)</f>
        <v>62.660448830684672</v>
      </c>
      <c r="X210" s="111">
        <f t="shared" si="70"/>
        <v>309.35954979916488</v>
      </c>
      <c r="Y210" s="111">
        <f t="shared" si="70"/>
        <v>1471.589207618812</v>
      </c>
      <c r="Z210" s="111">
        <f t="shared" si="70"/>
        <v>30832.15832900591</v>
      </c>
      <c r="AA210" s="111">
        <f t="shared" si="70"/>
        <v>2741.2190177590146</v>
      </c>
      <c r="AB210" s="111">
        <f t="shared" si="70"/>
        <v>4176.6712884896588</v>
      </c>
      <c r="AC210" s="111">
        <f t="shared" si="70"/>
        <v>1001.9254715602201</v>
      </c>
      <c r="AD210" s="112">
        <f t="shared" si="70"/>
        <v>517.62505144724025</v>
      </c>
      <c r="AE210" s="112">
        <f t="shared" si="70"/>
        <v>23.569594929012222</v>
      </c>
      <c r="AF210" s="112">
        <f t="shared" si="70"/>
        <v>0</v>
      </c>
      <c r="AG210" s="112">
        <f t="shared" si="70"/>
        <v>459.90506632694155</v>
      </c>
      <c r="AH210" s="112">
        <f t="shared" si="70"/>
        <v>0.82575885702597296</v>
      </c>
      <c r="AI210" s="113">
        <f t="shared" si="66"/>
        <v>42440.077815186574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6.3370729961255104E-2</v>
      </c>
      <c r="C211" s="114">
        <f t="shared" ref="C211:I211" si="71">C210/$I210</f>
        <v>3.8459440525559684E-2</v>
      </c>
      <c r="D211" s="114">
        <f t="shared" si="71"/>
        <v>0.81780652157825895</v>
      </c>
      <c r="E211" s="114">
        <f t="shared" si="71"/>
        <v>7.2278310338506971E-2</v>
      </c>
      <c r="F211" s="114">
        <f t="shared" si="71"/>
        <v>0</v>
      </c>
      <c r="G211" s="114">
        <f t="shared" si="71"/>
        <v>8.084997596419452E-3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5.7134202556371465E-2</v>
      </c>
      <c r="M211" s="82">
        <f t="shared" ref="M211:S211" si="72">M210/$S210</f>
        <v>3.4674517186964841E-2</v>
      </c>
      <c r="N211" s="82">
        <f t="shared" si="72"/>
        <v>0.73732342178070742</v>
      </c>
      <c r="O211" s="82">
        <f t="shared" si="72"/>
        <v>6.5165157886572428E-2</v>
      </c>
      <c r="P211" s="82">
        <f t="shared" si="72"/>
        <v>9.8413374892425326E-2</v>
      </c>
      <c r="Q211" s="82">
        <f t="shared" si="72"/>
        <v>7.2893256969586671E-3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4.8205182694232469E-2</v>
      </c>
      <c r="W211" s="118">
        <f t="shared" ref="W211:AC211" si="73">W210/$I210</f>
        <v>1.63760769148888E-3</v>
      </c>
      <c r="X211" s="118">
        <f t="shared" si="73"/>
        <v>8.084997596419452E-3</v>
      </c>
      <c r="Y211" s="118">
        <f t="shared" si="73"/>
        <v>3.8459440525559684E-2</v>
      </c>
      <c r="Z211" s="118">
        <f t="shared" si="73"/>
        <v>0.8057870724995142</v>
      </c>
      <c r="AA211" s="118">
        <f t="shared" si="73"/>
        <v>7.1640746775811184E-2</v>
      </c>
      <c r="AB211" s="118">
        <f t="shared" si="73"/>
        <v>0.10915576180012977</v>
      </c>
      <c r="AC211" s="118">
        <f t="shared" si="73"/>
        <v>2.6184952216974273E-2</v>
      </c>
      <c r="AD211" s="118">
        <f t="shared" ref="AD211:AH211" si="74">AD210/$AI210</f>
        <v>1.2196609386564685E-2</v>
      </c>
      <c r="AE211" s="118">
        <f t="shared" si="74"/>
        <v>5.5536172746078658E-4</v>
      </c>
      <c r="AF211" s="118">
        <f t="shared" si="74"/>
        <v>0</v>
      </c>
      <c r="AG211" s="118">
        <f t="shared" si="74"/>
        <v>1.083657453055779E-2</v>
      </c>
      <c r="AH211" s="118">
        <f t="shared" si="74"/>
        <v>1.9457053321671501E-5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75"/>
        <v>0</v>
      </c>
      <c r="J217" s="1"/>
      <c r="K217" s="54" t="s">
        <v>10</v>
      </c>
      <c r="L217" s="43">
        <v>0</v>
      </c>
      <c r="M217" s="43">
        <v>0</v>
      </c>
      <c r="N217" s="43">
        <v>0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103.58934124727912</v>
      </c>
      <c r="C219" s="43">
        <v>53.081969932055756</v>
      </c>
      <c r="D219" s="43">
        <v>14.023911845691632</v>
      </c>
      <c r="E219" s="43">
        <v>0</v>
      </c>
      <c r="F219" s="236"/>
      <c r="G219" s="43">
        <v>0</v>
      </c>
      <c r="H219" s="53">
        <v>0</v>
      </c>
      <c r="I219" s="41">
        <f t="shared" si="75"/>
        <v>170.69522302502651</v>
      </c>
      <c r="J219" s="1"/>
      <c r="K219" s="54" t="s">
        <v>16</v>
      </c>
      <c r="L219" s="43">
        <v>103.58934124727912</v>
      </c>
      <c r="M219" s="43">
        <v>53.081969932055756</v>
      </c>
      <c r="N219" s="43">
        <v>14.023911845691632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170.69522302502651</v>
      </c>
      <c r="U219" s="100" t="s">
        <v>16</v>
      </c>
      <c r="V219" s="92">
        <v>103.58934124727912</v>
      </c>
      <c r="W219" s="92">
        <v>0</v>
      </c>
      <c r="X219" s="92">
        <v>0</v>
      </c>
      <c r="Y219" s="92">
        <v>53.081969932055756</v>
      </c>
      <c r="Z219" s="92">
        <v>9.899231891076445</v>
      </c>
      <c r="AA219" s="92">
        <v>0</v>
      </c>
      <c r="AB219" s="92">
        <v>0</v>
      </c>
      <c r="AC219" s="93">
        <v>4.1246799546151864</v>
      </c>
      <c r="AD219" s="94">
        <v>0</v>
      </c>
      <c r="AE219" s="94">
        <v>0</v>
      </c>
      <c r="AF219" s="94">
        <v>0</v>
      </c>
      <c r="AG219" s="94">
        <v>4.1246799546151864</v>
      </c>
      <c r="AH219" s="94">
        <v>0</v>
      </c>
      <c r="AI219" s="95">
        <f t="shared" si="77"/>
        <v>170.69522302502651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31.1592374137491</v>
      </c>
      <c r="C220" s="46">
        <v>0</v>
      </c>
      <c r="D220" s="46">
        <v>30.676475336355093</v>
      </c>
      <c r="E220" s="46">
        <v>0</v>
      </c>
      <c r="F220" s="236"/>
      <c r="G220" s="46">
        <v>0</v>
      </c>
      <c r="H220" s="47">
        <v>0</v>
      </c>
      <c r="I220" s="48">
        <f t="shared" si="75"/>
        <v>61.835712750104193</v>
      </c>
      <c r="J220" s="1"/>
      <c r="K220" s="49" t="s">
        <v>15</v>
      </c>
      <c r="L220" s="50">
        <v>31.1592374137491</v>
      </c>
      <c r="M220" s="50">
        <v>0</v>
      </c>
      <c r="N220" s="50">
        <v>30.676475336355093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61.835712750104193</v>
      </c>
      <c r="U220" s="96" t="s">
        <v>59</v>
      </c>
      <c r="V220" s="97">
        <v>31.1592374137491</v>
      </c>
      <c r="W220" s="97">
        <v>0</v>
      </c>
      <c r="X220" s="97">
        <v>0</v>
      </c>
      <c r="Y220" s="97">
        <v>0</v>
      </c>
      <c r="Z220" s="97">
        <v>30.676475336355093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61.835712750104193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2.2941703302612573</v>
      </c>
      <c r="F221" s="236"/>
      <c r="G221" s="43">
        <v>0</v>
      </c>
      <c r="H221" s="53">
        <v>0</v>
      </c>
      <c r="I221" s="41">
        <f t="shared" si="75"/>
        <v>2.2941703302612573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2.2941703302612573</v>
      </c>
      <c r="P221" s="43">
        <v>366.64669240405249</v>
      </c>
      <c r="Q221" s="43">
        <v>0</v>
      </c>
      <c r="R221" s="44">
        <v>0</v>
      </c>
      <c r="S221" s="45">
        <f t="shared" si="76"/>
        <v>368.94086273431373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2.2941703302612573</v>
      </c>
      <c r="AB221" s="92">
        <v>366.64669240405249</v>
      </c>
      <c r="AC221" s="93">
        <v>0</v>
      </c>
      <c r="AD221" s="92">
        <v>0</v>
      </c>
      <c r="AE221" s="92">
        <v>0</v>
      </c>
      <c r="AF221" s="92">
        <v>0</v>
      </c>
      <c r="AG221" s="92">
        <v>0</v>
      </c>
      <c r="AH221" s="92">
        <v>0</v>
      </c>
      <c r="AI221" s="95">
        <f t="shared" si="77"/>
        <v>368.94086273431373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0.48359635501329684</v>
      </c>
      <c r="F222" s="236"/>
      <c r="G222" s="46">
        <v>0</v>
      </c>
      <c r="H222" s="47">
        <v>0</v>
      </c>
      <c r="I222" s="48">
        <f t="shared" si="75"/>
        <v>0.48359635501329684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0.48359635501329684</v>
      </c>
      <c r="P222" s="50">
        <v>122.82051851691064</v>
      </c>
      <c r="Q222" s="50">
        <v>0</v>
      </c>
      <c r="R222" s="51">
        <v>0</v>
      </c>
      <c r="S222" s="52">
        <f t="shared" si="76"/>
        <v>123.30411487192393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0.48359635501329684</v>
      </c>
      <c r="AB222" s="97">
        <v>122.82051851691064</v>
      </c>
      <c r="AC222" s="98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9">
        <f t="shared" si="77"/>
        <v>123.30411487192393</v>
      </c>
      <c r="AJ222" t="str">
        <f t="shared" si="78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22.229521515773207</v>
      </c>
      <c r="C224" s="46">
        <v>0</v>
      </c>
      <c r="D224" s="46">
        <v>88.050354085394076</v>
      </c>
      <c r="E224" s="46">
        <v>4.6535195851988815</v>
      </c>
      <c r="F224" s="236"/>
      <c r="G224" s="46">
        <v>0</v>
      </c>
      <c r="H224" s="47">
        <v>0</v>
      </c>
      <c r="I224" s="48">
        <f t="shared" si="75"/>
        <v>114.93339518636616</v>
      </c>
      <c r="J224" s="1"/>
      <c r="K224" s="49" t="s">
        <v>17</v>
      </c>
      <c r="L224" s="50">
        <v>22.229521515773207</v>
      </c>
      <c r="M224" s="50">
        <v>0</v>
      </c>
      <c r="N224" s="50">
        <v>88.050354085394076</v>
      </c>
      <c r="O224" s="50">
        <v>4.6535195851988815</v>
      </c>
      <c r="P224" s="50">
        <v>0</v>
      </c>
      <c r="Q224" s="50">
        <v>0</v>
      </c>
      <c r="R224" s="51">
        <v>0</v>
      </c>
      <c r="S224" s="52">
        <f t="shared" si="76"/>
        <v>114.93339518636616</v>
      </c>
      <c r="U224" s="96" t="s">
        <v>17</v>
      </c>
      <c r="V224" s="97">
        <v>22.229521515773207</v>
      </c>
      <c r="W224" s="97">
        <v>0</v>
      </c>
      <c r="X224" s="97">
        <v>0</v>
      </c>
      <c r="Y224" s="97">
        <v>0</v>
      </c>
      <c r="Z224" s="97">
        <v>88.050354085394076</v>
      </c>
      <c r="AA224" s="97">
        <v>4.6535195851988815</v>
      </c>
      <c r="AB224" s="97">
        <v>0</v>
      </c>
      <c r="AC224" s="98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9">
        <f t="shared" si="77"/>
        <v>114.93339518636616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231.29674529399094</v>
      </c>
      <c r="C225" s="43">
        <v>9.1272887284912905</v>
      </c>
      <c r="D225" s="43">
        <v>1985.7415575532218</v>
      </c>
      <c r="E225" s="43">
        <v>2.5275568786591274</v>
      </c>
      <c r="F225" s="236"/>
      <c r="G225" s="43">
        <v>0</v>
      </c>
      <c r="H225" s="53">
        <v>0</v>
      </c>
      <c r="I225" s="41">
        <f t="shared" si="75"/>
        <v>2228.6931484543634</v>
      </c>
      <c r="J225" s="1"/>
      <c r="K225" s="54" t="s">
        <v>19</v>
      </c>
      <c r="L225" s="43">
        <v>231.29674529399094</v>
      </c>
      <c r="M225" s="43">
        <v>9.1272887284912905</v>
      </c>
      <c r="N225" s="43">
        <v>1985.7415575532218</v>
      </c>
      <c r="O225" s="43">
        <v>2.5275568786591274</v>
      </c>
      <c r="P225" s="43">
        <v>0</v>
      </c>
      <c r="Q225" s="43">
        <v>0</v>
      </c>
      <c r="R225" s="44">
        <v>0</v>
      </c>
      <c r="S225" s="45">
        <f t="shared" si="76"/>
        <v>2228.6931484543634</v>
      </c>
      <c r="U225" s="100" t="s">
        <v>89</v>
      </c>
      <c r="V225" s="92">
        <v>212.47592848589338</v>
      </c>
      <c r="W225" s="92">
        <v>0</v>
      </c>
      <c r="X225" s="92">
        <v>0</v>
      </c>
      <c r="Y225" s="92">
        <v>9.1272887284912905</v>
      </c>
      <c r="Z225" s="92">
        <v>664.20684275497047</v>
      </c>
      <c r="AA225" s="92">
        <v>2.5275568786591274</v>
      </c>
      <c r="AB225" s="92">
        <v>0</v>
      </c>
      <c r="AC225" s="93">
        <v>1340.3555316063489</v>
      </c>
      <c r="AD225" s="92">
        <v>18.82081680809759</v>
      </c>
      <c r="AE225" s="92">
        <v>0</v>
      </c>
      <c r="AF225" s="92">
        <v>0</v>
      </c>
      <c r="AG225" s="92">
        <v>1321.5347147982513</v>
      </c>
      <c r="AH225" s="92">
        <v>0</v>
      </c>
      <c r="AI225" s="95">
        <f t="shared" si="77"/>
        <v>2228.6931484543629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199.45075943118658</v>
      </c>
      <c r="C226" s="46">
        <v>8.3906925807776513</v>
      </c>
      <c r="D226" s="46">
        <v>254.29551215545297</v>
      </c>
      <c r="E226" s="46">
        <v>2456.776553398141</v>
      </c>
      <c r="F226" s="236"/>
      <c r="G226" s="46">
        <v>470.25653284330559</v>
      </c>
      <c r="H226" s="47">
        <v>51.794398646775605</v>
      </c>
      <c r="I226" s="48">
        <f t="shared" si="75"/>
        <v>3440.9644490556398</v>
      </c>
      <c r="J226" s="1"/>
      <c r="K226" s="49" t="s">
        <v>27</v>
      </c>
      <c r="L226" s="50">
        <v>199.45075943118658</v>
      </c>
      <c r="M226" s="50">
        <v>8.3906925807776513</v>
      </c>
      <c r="N226" s="50">
        <v>254.29551215545297</v>
      </c>
      <c r="O226" s="50">
        <v>2456.776553398141</v>
      </c>
      <c r="P226" s="50">
        <v>80.761505436125248</v>
      </c>
      <c r="Q226" s="50">
        <v>470.25653284330559</v>
      </c>
      <c r="R226" s="51">
        <v>51.794398646775605</v>
      </c>
      <c r="S226" s="52">
        <f t="shared" si="76"/>
        <v>3521.7259544917652</v>
      </c>
      <c r="U226" s="96" t="s">
        <v>27</v>
      </c>
      <c r="V226" s="97">
        <v>0</v>
      </c>
      <c r="W226" s="97">
        <v>178.91327155774252</v>
      </c>
      <c r="X226" s="97">
        <v>470.25653284330559</v>
      </c>
      <c r="Y226" s="97">
        <v>8.3906925807776513</v>
      </c>
      <c r="Z226" s="97">
        <v>251.10867937340618</v>
      </c>
      <c r="AA226" s="97">
        <v>2432.7154224968631</v>
      </c>
      <c r="AB226" s="97">
        <v>80.761505436125248</v>
      </c>
      <c r="AC226" s="98">
        <v>99.579850203543884</v>
      </c>
      <c r="AD226" s="97">
        <v>20.537487873444043</v>
      </c>
      <c r="AE226" s="97">
        <v>13.350049261124258</v>
      </c>
      <c r="AF226" s="97">
        <v>51.794398646775605</v>
      </c>
      <c r="AG226" s="97">
        <v>3.186832782046781</v>
      </c>
      <c r="AH226" s="97">
        <v>10.711081640153198</v>
      </c>
      <c r="AI226" s="99">
        <f t="shared" si="77"/>
        <v>3521.7259544917647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646.71438422309757</v>
      </c>
      <c r="C227" s="43">
        <v>0</v>
      </c>
      <c r="D227" s="43">
        <v>178.05038480281428</v>
      </c>
      <c r="E227" s="43">
        <v>0</v>
      </c>
      <c r="F227" s="236"/>
      <c r="G227" s="43">
        <v>0</v>
      </c>
      <c r="H227" s="53">
        <v>0</v>
      </c>
      <c r="I227" s="41">
        <f t="shared" si="75"/>
        <v>824.76476902591185</v>
      </c>
      <c r="J227" s="1"/>
      <c r="K227" s="54" t="s">
        <v>26</v>
      </c>
      <c r="L227" s="43">
        <v>646.71438422309757</v>
      </c>
      <c r="M227" s="43">
        <v>0</v>
      </c>
      <c r="N227" s="43">
        <v>178.05038480281428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824.76476902591185</v>
      </c>
      <c r="U227" s="100" t="s">
        <v>26</v>
      </c>
      <c r="V227" s="92">
        <v>646.71438422309757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178.05038480281428</v>
      </c>
      <c r="AD227" s="92">
        <v>0</v>
      </c>
      <c r="AE227" s="92">
        <v>0</v>
      </c>
      <c r="AF227" s="92">
        <v>0</v>
      </c>
      <c r="AG227" s="92">
        <v>178.05038480281428</v>
      </c>
      <c r="AH227" s="92">
        <v>0</v>
      </c>
      <c r="AI227" s="95">
        <f t="shared" si="77"/>
        <v>824.76476902591185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0.83176713368588673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0.83176713368588673</v>
      </c>
      <c r="J228" s="1"/>
      <c r="K228" s="49" t="s">
        <v>23</v>
      </c>
      <c r="L228" s="50">
        <v>0.83176713368588673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0.83176713368588673</v>
      </c>
      <c r="U228" s="96" t="s">
        <v>62</v>
      </c>
      <c r="V228" s="97">
        <v>0.83176713368588673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0.83176713368588673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33.763367891576095</v>
      </c>
      <c r="C229" s="43">
        <v>0</v>
      </c>
      <c r="D229" s="43">
        <v>0</v>
      </c>
      <c r="E229" s="43">
        <v>0</v>
      </c>
      <c r="F229" s="236"/>
      <c r="G229" s="43">
        <v>0</v>
      </c>
      <c r="H229" s="53">
        <v>0</v>
      </c>
      <c r="I229" s="41">
        <f t="shared" si="75"/>
        <v>33.763367891576095</v>
      </c>
      <c r="J229" s="1"/>
      <c r="K229" s="54" t="s">
        <v>24</v>
      </c>
      <c r="L229" s="43">
        <v>33.763367891576095</v>
      </c>
      <c r="M229" s="43">
        <v>0</v>
      </c>
      <c r="N229" s="43">
        <v>0</v>
      </c>
      <c r="O229" s="43">
        <v>0</v>
      </c>
      <c r="P229" s="43">
        <v>13.380586573855632</v>
      </c>
      <c r="Q229" s="43">
        <v>0</v>
      </c>
      <c r="R229" s="44">
        <v>0</v>
      </c>
      <c r="S229" s="45">
        <f t="shared" si="76"/>
        <v>47.143954465431726</v>
      </c>
      <c r="U229" s="100" t="s">
        <v>24</v>
      </c>
      <c r="V229" s="92">
        <v>33.763367891576095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13.380586573855632</v>
      </c>
      <c r="AC229" s="93">
        <v>0</v>
      </c>
      <c r="AD229" s="92">
        <v>0</v>
      </c>
      <c r="AE229" s="92">
        <v>0</v>
      </c>
      <c r="AF229" s="92">
        <v>0</v>
      </c>
      <c r="AG229" s="92">
        <v>0</v>
      </c>
      <c r="AH229" s="92">
        <v>0</v>
      </c>
      <c r="AI229" s="95">
        <f t="shared" si="77"/>
        <v>47.143954465431726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</v>
      </c>
      <c r="J231" s="1"/>
      <c r="K231" s="55" t="s">
        <v>66</v>
      </c>
      <c r="L231" s="43">
        <v>0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</v>
      </c>
      <c r="U231" s="101" t="s">
        <v>64</v>
      </c>
      <c r="V231" s="92">
        <v>0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</v>
      </c>
      <c r="J232" s="1"/>
      <c r="K232" s="59" t="s">
        <v>25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</v>
      </c>
      <c r="U232" s="102" t="s">
        <v>68</v>
      </c>
      <c r="V232" s="103">
        <v>0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1269.0351241503383</v>
      </c>
      <c r="C236" s="75">
        <f t="shared" ref="C236:H236" si="79">SUM(C215:C231)</f>
        <v>70.599951241324703</v>
      </c>
      <c r="D236" s="75">
        <f t="shared" si="79"/>
        <v>2550.8381957789297</v>
      </c>
      <c r="E236" s="75">
        <f t="shared" si="79"/>
        <v>2466.7353965472735</v>
      </c>
      <c r="F236" s="75">
        <f t="shared" si="79"/>
        <v>0</v>
      </c>
      <c r="G236" s="75">
        <f t="shared" si="79"/>
        <v>470.25653284330559</v>
      </c>
      <c r="H236" s="76">
        <f t="shared" si="79"/>
        <v>51.794398646775605</v>
      </c>
      <c r="I236" s="41">
        <f t="shared" si="75"/>
        <v>6879.2595992079478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1269.0351241503383</v>
      </c>
      <c r="M236" s="75">
        <f t="shared" ref="M236:R236" si="80">SUM(M215:M231)</f>
        <v>70.599951241324703</v>
      </c>
      <c r="N236" s="75">
        <f t="shared" si="80"/>
        <v>2550.8381957789297</v>
      </c>
      <c r="O236" s="75">
        <f t="shared" si="80"/>
        <v>2466.7353965472735</v>
      </c>
      <c r="P236" s="75">
        <f t="shared" si="80"/>
        <v>583.60930293094407</v>
      </c>
      <c r="Q236" s="75">
        <f t="shared" si="80"/>
        <v>470.25653284330559</v>
      </c>
      <c r="R236" s="76">
        <f t="shared" si="80"/>
        <v>51.794398646775605</v>
      </c>
      <c r="S236" s="78">
        <f t="shared" si="76"/>
        <v>7462.8689021388918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1050.7635479110543</v>
      </c>
      <c r="W236" s="111">
        <f t="shared" ref="W236:AH236" si="81">SUM(W215:W231)</f>
        <v>178.91327155774252</v>
      </c>
      <c r="X236" s="111">
        <f t="shared" si="81"/>
        <v>470.25653284330559</v>
      </c>
      <c r="Y236" s="111">
        <f t="shared" si="81"/>
        <v>70.599951241324703</v>
      </c>
      <c r="Z236" s="111">
        <f t="shared" si="81"/>
        <v>1043.9415834412023</v>
      </c>
      <c r="AA236" s="111">
        <f t="shared" si="81"/>
        <v>2442.6742656459955</v>
      </c>
      <c r="AB236" s="111">
        <f t="shared" si="81"/>
        <v>583.60930293094407</v>
      </c>
      <c r="AC236" s="111">
        <f t="shared" si="81"/>
        <v>1622.1104465673222</v>
      </c>
      <c r="AD236" s="112">
        <f t="shared" si="81"/>
        <v>39.358304681541632</v>
      </c>
      <c r="AE236" s="112">
        <f t="shared" si="81"/>
        <v>13.350049261124258</v>
      </c>
      <c r="AF236" s="112">
        <f t="shared" si="81"/>
        <v>51.794398646775605</v>
      </c>
      <c r="AG236" s="112">
        <f t="shared" si="81"/>
        <v>1506.8966123377277</v>
      </c>
      <c r="AH236" s="112">
        <f t="shared" si="81"/>
        <v>10.711081640153198</v>
      </c>
      <c r="AI236" s="113">
        <f t="shared" si="77"/>
        <v>7462.8689021388918</v>
      </c>
      <c r="AJ236" t="str">
        <f t="shared" si="78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0.18447263195249244</v>
      </c>
      <c r="C237" s="114">
        <f t="shared" ref="C237:I237" si="82">C236/$I236</f>
        <v>1.0262725257446792E-2</v>
      </c>
      <c r="D237" s="114">
        <f t="shared" si="82"/>
        <v>0.37080126996117774</v>
      </c>
      <c r="E237" s="114">
        <f t="shared" si="82"/>
        <v>0.35857571021615237</v>
      </c>
      <c r="F237" s="114">
        <f t="shared" si="82"/>
        <v>0</v>
      </c>
      <c r="G237" s="114">
        <f t="shared" si="82"/>
        <v>6.8358596744546349E-2</v>
      </c>
      <c r="H237" s="115">
        <f t="shared" si="82"/>
        <v>7.5290658681842768E-3</v>
      </c>
      <c r="I237" s="116">
        <f t="shared" si="82"/>
        <v>1</v>
      </c>
      <c r="J237"/>
      <c r="K237" s="81" t="s">
        <v>87</v>
      </c>
      <c r="L237" s="82">
        <f>L236/$S236</f>
        <v>0.1700465519080239</v>
      </c>
      <c r="M237" s="82">
        <f t="shared" ref="M237:S237" si="83">M236/$S236</f>
        <v>9.4601623272640416E-3</v>
      </c>
      <c r="N237" s="82">
        <f t="shared" si="83"/>
        <v>0.34180396697680809</v>
      </c>
      <c r="O237" s="82">
        <f t="shared" si="83"/>
        <v>0.33053446722617569</v>
      </c>
      <c r="P237" s="82">
        <f t="shared" si="83"/>
        <v>7.8201735898600466E-2</v>
      </c>
      <c r="Q237" s="82">
        <f t="shared" si="83"/>
        <v>6.3012835815530396E-2</v>
      </c>
      <c r="R237" s="83">
        <f t="shared" si="83"/>
        <v>6.9402798475973627E-3</v>
      </c>
      <c r="S237" s="84">
        <f t="shared" si="83"/>
        <v>1</v>
      </c>
      <c r="U237" s="117" t="s">
        <v>87</v>
      </c>
      <c r="V237" s="118">
        <f>V236/$I236</f>
        <v>0.15274369759676393</v>
      </c>
      <c r="W237" s="118">
        <f t="shared" ref="W237:AC237" si="84">W236/$I236</f>
        <v>2.6007634830111939E-2</v>
      </c>
      <c r="X237" s="118">
        <f t="shared" si="84"/>
        <v>6.8358596744546349E-2</v>
      </c>
      <c r="Y237" s="118">
        <f t="shared" si="84"/>
        <v>1.0262725257446792E-2</v>
      </c>
      <c r="Z237" s="118">
        <f t="shared" si="84"/>
        <v>0.15175202627349574</v>
      </c>
      <c r="AA237" s="118">
        <f t="shared" si="84"/>
        <v>0.35507807641497291</v>
      </c>
      <c r="AB237" s="118">
        <f t="shared" si="84"/>
        <v>8.4836063316775928E-2</v>
      </c>
      <c r="AC237" s="118">
        <f t="shared" si="84"/>
        <v>0.23579724288266224</v>
      </c>
      <c r="AD237" s="118">
        <f t="shared" ref="AD237:AH237" si="85">AD236/$AI236</f>
        <v>5.2738839711175102E-3</v>
      </c>
      <c r="AE237" s="118">
        <f t="shared" si="85"/>
        <v>1.7888628939064003E-3</v>
      </c>
      <c r="AF237" s="118">
        <f t="shared" si="85"/>
        <v>6.9402798475973627E-3</v>
      </c>
      <c r="AG237" s="118">
        <f t="shared" si="85"/>
        <v>0.20191921258402976</v>
      </c>
      <c r="AH237" s="118">
        <f t="shared" si="85"/>
        <v>1.435249872483135E-3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15.112354076905097</v>
      </c>
      <c r="E241" s="39">
        <v>0</v>
      </c>
      <c r="F241" s="235"/>
      <c r="G241" s="39">
        <v>0</v>
      </c>
      <c r="H241" s="40">
        <v>0</v>
      </c>
      <c r="I241" s="41">
        <f>SUM(B241:H241)</f>
        <v>15.112354076905097</v>
      </c>
      <c r="J241" s="1"/>
      <c r="K241" s="88" t="s">
        <v>7</v>
      </c>
      <c r="L241" s="39">
        <v>0</v>
      </c>
      <c r="M241" s="39">
        <v>0</v>
      </c>
      <c r="N241" s="39">
        <v>15.112354076905097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15.112354076905097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15.112354076905097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15.112354076905097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0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1.7802233157228375</v>
      </c>
      <c r="E243" s="43">
        <v>0</v>
      </c>
      <c r="F243" s="236"/>
      <c r="G243" s="43">
        <v>0</v>
      </c>
      <c r="H243" s="53">
        <v>0</v>
      </c>
      <c r="I243" s="41">
        <f t="shared" si="86"/>
        <v>1.7802233157228375</v>
      </c>
      <c r="J243" s="1"/>
      <c r="K243" s="54" t="s">
        <v>10</v>
      </c>
      <c r="L243" s="43">
        <v>0</v>
      </c>
      <c r="M243" s="43">
        <v>0</v>
      </c>
      <c r="N243" s="43">
        <v>1.7802233157228375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1.7802233157228375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1.7802233157228375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1.7802233157228375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1236.0030444528447</v>
      </c>
      <c r="C245" s="43">
        <v>7.293351972878459</v>
      </c>
      <c r="D245" s="43">
        <v>26.398402536755505</v>
      </c>
      <c r="E245" s="43">
        <v>0</v>
      </c>
      <c r="F245" s="236"/>
      <c r="G245" s="43">
        <v>0</v>
      </c>
      <c r="H245" s="53">
        <v>0</v>
      </c>
      <c r="I245" s="41">
        <f t="shared" si="86"/>
        <v>1269.6947989624789</v>
      </c>
      <c r="J245" s="1"/>
      <c r="K245" s="54" t="s">
        <v>16</v>
      </c>
      <c r="L245" s="43">
        <v>1236.0030444528447</v>
      </c>
      <c r="M245" s="43">
        <v>7.293351972878459</v>
      </c>
      <c r="N245" s="43">
        <v>26.398402536755505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1269.6947989624789</v>
      </c>
      <c r="U245" s="100" t="s">
        <v>16</v>
      </c>
      <c r="V245" s="92">
        <v>1233.9258595372571</v>
      </c>
      <c r="W245" s="92">
        <v>0</v>
      </c>
      <c r="X245" s="92">
        <v>0</v>
      </c>
      <c r="Y245" s="92">
        <v>7.293351972878459</v>
      </c>
      <c r="Z245" s="92">
        <v>25.33553003183782</v>
      </c>
      <c r="AA245" s="92">
        <v>0</v>
      </c>
      <c r="AB245" s="92">
        <v>0</v>
      </c>
      <c r="AC245" s="93">
        <v>3.1400574205049088</v>
      </c>
      <c r="AD245" s="94">
        <v>2.0771849155872149</v>
      </c>
      <c r="AE245" s="94">
        <v>0</v>
      </c>
      <c r="AF245" s="94">
        <v>0</v>
      </c>
      <c r="AG245" s="94">
        <v>1.0628725049176937</v>
      </c>
      <c r="AH245" s="94">
        <v>0</v>
      </c>
      <c r="AI245" s="95">
        <f t="shared" si="88"/>
        <v>1269.6947989624784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549.79353942108708</v>
      </c>
      <c r="C246" s="46">
        <v>2.6767852050100447</v>
      </c>
      <c r="D246" s="46">
        <v>9.2190774279104826</v>
      </c>
      <c r="E246" s="46">
        <v>0</v>
      </c>
      <c r="F246" s="236"/>
      <c r="G246" s="46">
        <v>0</v>
      </c>
      <c r="H246" s="47">
        <v>0</v>
      </c>
      <c r="I246" s="48">
        <f t="shared" si="86"/>
        <v>561.68940205400759</v>
      </c>
      <c r="J246" s="1"/>
      <c r="K246" s="49" t="s">
        <v>15</v>
      </c>
      <c r="L246" s="50">
        <v>549.79353942108708</v>
      </c>
      <c r="M246" s="50">
        <v>2.6767852050100447</v>
      </c>
      <c r="N246" s="50">
        <v>9.2190774279104826</v>
      </c>
      <c r="O246" s="50">
        <v>0</v>
      </c>
      <c r="P246" s="50">
        <v>0</v>
      </c>
      <c r="Q246" s="50">
        <v>0</v>
      </c>
      <c r="R246" s="51">
        <v>0</v>
      </c>
      <c r="S246" s="52">
        <f t="shared" si="87"/>
        <v>561.68940205400759</v>
      </c>
      <c r="U246" s="96" t="s">
        <v>59</v>
      </c>
      <c r="V246" s="97">
        <v>549.73558914687067</v>
      </c>
      <c r="W246" s="97">
        <v>0</v>
      </c>
      <c r="X246" s="97">
        <v>0</v>
      </c>
      <c r="Y246" s="97">
        <v>2.6767852050100447</v>
      </c>
      <c r="Z246" s="97">
        <v>9.172238691115421</v>
      </c>
      <c r="AA246" s="97">
        <v>0</v>
      </c>
      <c r="AB246" s="97">
        <v>0</v>
      </c>
      <c r="AC246" s="98">
        <v>0.10478901101156735</v>
      </c>
      <c r="AD246" s="97">
        <v>5.7950274216506593E-2</v>
      </c>
      <c r="AE246" s="97">
        <v>0</v>
      </c>
      <c r="AF246" s="97">
        <v>0</v>
      </c>
      <c r="AG246" s="97">
        <v>4.6838736795060731E-2</v>
      </c>
      <c r="AH246" s="97">
        <v>0</v>
      </c>
      <c r="AI246" s="99">
        <f t="shared" si="88"/>
        <v>561.6894020540077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14.471702659952715</v>
      </c>
      <c r="F247" s="236"/>
      <c r="G247" s="43">
        <v>0</v>
      </c>
      <c r="H247" s="53">
        <v>0</v>
      </c>
      <c r="I247" s="41">
        <f t="shared" si="86"/>
        <v>14.471702659952715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14.471702659952715</v>
      </c>
      <c r="P247" s="43">
        <v>2693.7534089684536</v>
      </c>
      <c r="Q247" s="43">
        <v>0</v>
      </c>
      <c r="R247" s="44">
        <v>0</v>
      </c>
      <c r="S247" s="45">
        <f t="shared" si="87"/>
        <v>2708.2251116284065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14.471702659952715</v>
      </c>
      <c r="AB247" s="92">
        <v>2693.7534089684536</v>
      </c>
      <c r="AC247" s="93">
        <v>0</v>
      </c>
      <c r="AD247" s="92">
        <v>0</v>
      </c>
      <c r="AE247" s="92">
        <v>0</v>
      </c>
      <c r="AF247" s="92">
        <v>0</v>
      </c>
      <c r="AG247" s="92">
        <v>0</v>
      </c>
      <c r="AH247" s="92">
        <v>0</v>
      </c>
      <c r="AI247" s="95">
        <f t="shared" si="88"/>
        <v>2708.2251116284065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2.2375591504815451</v>
      </c>
      <c r="F248" s="236"/>
      <c r="G248" s="46">
        <v>0</v>
      </c>
      <c r="H248" s="47">
        <v>0</v>
      </c>
      <c r="I248" s="48">
        <f t="shared" si="86"/>
        <v>2.2375591504815451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2.2375591504815451</v>
      </c>
      <c r="P248" s="50">
        <v>261.28502799802595</v>
      </c>
      <c r="Q248" s="50">
        <v>0</v>
      </c>
      <c r="R248" s="51">
        <v>0</v>
      </c>
      <c r="S248" s="52">
        <f t="shared" si="87"/>
        <v>263.52258714850751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2.2375591504815451</v>
      </c>
      <c r="AB248" s="97">
        <v>261.28502799802595</v>
      </c>
      <c r="AC248" s="98">
        <v>0</v>
      </c>
      <c r="AD248" s="97">
        <v>0</v>
      </c>
      <c r="AE248" s="97">
        <v>0</v>
      </c>
      <c r="AF248" s="97">
        <v>0</v>
      </c>
      <c r="AG248" s="97">
        <v>0</v>
      </c>
      <c r="AH248" s="97">
        <v>0</v>
      </c>
      <c r="AI248" s="99">
        <f t="shared" si="88"/>
        <v>263.52258714850751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3.9149999999999983</v>
      </c>
      <c r="E249" s="43">
        <v>0</v>
      </c>
      <c r="F249" s="236"/>
      <c r="G249" s="43">
        <v>0</v>
      </c>
      <c r="H249" s="53">
        <v>0</v>
      </c>
      <c r="I249" s="41">
        <f t="shared" si="86"/>
        <v>3.9149999999999983</v>
      </c>
      <c r="J249" s="1"/>
      <c r="K249" s="54" t="s">
        <v>61</v>
      </c>
      <c r="L249" s="43">
        <v>0</v>
      </c>
      <c r="M249" s="43">
        <v>0</v>
      </c>
      <c r="N249" s="43">
        <v>3.9149999999999983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3.9149999999999983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3.9149999999999983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3.9149999999999983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346.60197742873891</v>
      </c>
      <c r="C250" s="46">
        <v>16.6015814012897</v>
      </c>
      <c r="D250" s="46">
        <v>170.15923064931039</v>
      </c>
      <c r="E250" s="46">
        <v>0.64592992064834998</v>
      </c>
      <c r="F250" s="236"/>
      <c r="G250" s="46">
        <v>0</v>
      </c>
      <c r="H250" s="47">
        <v>0</v>
      </c>
      <c r="I250" s="48">
        <f t="shared" si="86"/>
        <v>534.00871939998729</v>
      </c>
      <c r="J250" s="1"/>
      <c r="K250" s="49" t="s">
        <v>17</v>
      </c>
      <c r="L250" s="50">
        <v>346.60197742873891</v>
      </c>
      <c r="M250" s="50">
        <v>16.6015814012897</v>
      </c>
      <c r="N250" s="50">
        <v>170.15923064931039</v>
      </c>
      <c r="O250" s="50">
        <v>0.64592992064834998</v>
      </c>
      <c r="P250" s="50">
        <v>0.19095869390315853</v>
      </c>
      <c r="Q250" s="50">
        <v>0</v>
      </c>
      <c r="R250" s="51">
        <v>0</v>
      </c>
      <c r="S250" s="52">
        <f t="shared" si="87"/>
        <v>534.1996780938905</v>
      </c>
      <c r="U250" s="96" t="s">
        <v>17</v>
      </c>
      <c r="V250" s="97">
        <v>346.30170961316213</v>
      </c>
      <c r="W250" s="97">
        <v>0</v>
      </c>
      <c r="X250" s="97">
        <v>0</v>
      </c>
      <c r="Y250" s="97">
        <v>16.6015814012897</v>
      </c>
      <c r="Z250" s="97">
        <v>170.15923064931039</v>
      </c>
      <c r="AA250" s="97">
        <v>0</v>
      </c>
      <c r="AB250" s="97">
        <v>0.19095869390315853</v>
      </c>
      <c r="AC250" s="98">
        <v>0.94619773622508863</v>
      </c>
      <c r="AD250" s="97">
        <v>0.30026781557673854</v>
      </c>
      <c r="AE250" s="97">
        <v>0</v>
      </c>
      <c r="AF250" s="97">
        <v>0</v>
      </c>
      <c r="AG250" s="97">
        <v>0</v>
      </c>
      <c r="AH250" s="97">
        <v>0.64592992064834998</v>
      </c>
      <c r="AI250" s="99">
        <f t="shared" si="88"/>
        <v>534.19967809389061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4002.7709810347669</v>
      </c>
      <c r="C251" s="43">
        <v>117.39403910636253</v>
      </c>
      <c r="D251" s="43">
        <v>2759.8003985917221</v>
      </c>
      <c r="E251" s="43">
        <v>16.182859270429269</v>
      </c>
      <c r="F251" s="236"/>
      <c r="G251" s="43">
        <v>0</v>
      </c>
      <c r="H251" s="53">
        <v>0</v>
      </c>
      <c r="I251" s="41">
        <f t="shared" si="86"/>
        <v>6896.1482780032811</v>
      </c>
      <c r="J251" s="1"/>
      <c r="K251" s="54" t="s">
        <v>19</v>
      </c>
      <c r="L251" s="43">
        <v>4002.7709810347669</v>
      </c>
      <c r="M251" s="43">
        <v>117.39403910636253</v>
      </c>
      <c r="N251" s="43">
        <v>2759.8003985917221</v>
      </c>
      <c r="O251" s="43">
        <v>16.182859270429269</v>
      </c>
      <c r="P251" s="43">
        <v>2.7048138849845667</v>
      </c>
      <c r="Q251" s="43">
        <v>0</v>
      </c>
      <c r="R251" s="44">
        <v>0</v>
      </c>
      <c r="S251" s="45">
        <f t="shared" si="87"/>
        <v>6898.8530918882661</v>
      </c>
      <c r="U251" s="100" t="s">
        <v>89</v>
      </c>
      <c r="V251" s="92">
        <v>3891.241920448947</v>
      </c>
      <c r="W251" s="92">
        <v>0</v>
      </c>
      <c r="X251" s="92">
        <v>0</v>
      </c>
      <c r="Y251" s="92">
        <v>117.39403910636253</v>
      </c>
      <c r="Z251" s="92">
        <v>2756.956564940102</v>
      </c>
      <c r="AA251" s="92">
        <v>16.182859270429269</v>
      </c>
      <c r="AB251" s="92">
        <v>2.7048138849845667</v>
      </c>
      <c r="AC251" s="93">
        <v>114.37289423743991</v>
      </c>
      <c r="AD251" s="92">
        <v>111.52906058581971</v>
      </c>
      <c r="AE251" s="92">
        <v>0</v>
      </c>
      <c r="AF251" s="92">
        <v>0</v>
      </c>
      <c r="AG251" s="92">
        <v>2.843833651620197</v>
      </c>
      <c r="AH251" s="92">
        <v>0</v>
      </c>
      <c r="AI251" s="95">
        <f t="shared" si="88"/>
        <v>6898.8530918882661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1523.2338142387939</v>
      </c>
      <c r="C252" s="46">
        <v>66.990052531175508</v>
      </c>
      <c r="D252" s="46">
        <v>1094.1920736170989</v>
      </c>
      <c r="E252" s="46">
        <v>7289.4367582254054</v>
      </c>
      <c r="F252" s="236"/>
      <c r="G252" s="46">
        <v>1139.5366326200747</v>
      </c>
      <c r="H252" s="47">
        <v>170.85245509253184</v>
      </c>
      <c r="I252" s="48">
        <f t="shared" si="86"/>
        <v>11284.241786325081</v>
      </c>
      <c r="J252" s="1"/>
      <c r="K252" s="49" t="s">
        <v>27</v>
      </c>
      <c r="L252" s="50">
        <v>1523.2338142387939</v>
      </c>
      <c r="M252" s="50">
        <v>66.990052531175508</v>
      </c>
      <c r="N252" s="50">
        <v>1094.1920736170989</v>
      </c>
      <c r="O252" s="50">
        <v>7289.4367582254054</v>
      </c>
      <c r="P252" s="50">
        <v>207.10043866257524</v>
      </c>
      <c r="Q252" s="50">
        <v>1139.5366326200747</v>
      </c>
      <c r="R252" s="51">
        <v>170.85245509253184</v>
      </c>
      <c r="S252" s="52">
        <f t="shared" si="87"/>
        <v>11491.342224987657</v>
      </c>
      <c r="U252" s="96" t="s">
        <v>27</v>
      </c>
      <c r="V252" s="97">
        <v>56.402155400008766</v>
      </c>
      <c r="W252" s="97">
        <v>566.66072732867042</v>
      </c>
      <c r="X252" s="97">
        <v>1139.5366326200747</v>
      </c>
      <c r="Y252" s="97">
        <v>66.990052531175508</v>
      </c>
      <c r="Z252" s="97">
        <v>1081.7246683228987</v>
      </c>
      <c r="AA252" s="97">
        <v>6760.9557607503239</v>
      </c>
      <c r="AB252" s="97">
        <v>207.10043866257524</v>
      </c>
      <c r="AC252" s="98">
        <v>1611.9717893719301</v>
      </c>
      <c r="AD252" s="97">
        <v>900.17093151011466</v>
      </c>
      <c r="AE252" s="97">
        <v>504.56570917962677</v>
      </c>
      <c r="AF252" s="97">
        <v>170.85245509253184</v>
      </c>
      <c r="AG252" s="97">
        <v>12.467405294200553</v>
      </c>
      <c r="AH252" s="97">
        <v>23.91528829545549</v>
      </c>
      <c r="AI252" s="99">
        <f t="shared" si="88"/>
        <v>11491.342224987657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933.44916633003209</v>
      </c>
      <c r="C253" s="43">
        <v>0</v>
      </c>
      <c r="D253" s="43">
        <v>17.153014808921707</v>
      </c>
      <c r="E253" s="43">
        <v>0</v>
      </c>
      <c r="F253" s="236"/>
      <c r="G253" s="43">
        <v>0</v>
      </c>
      <c r="H253" s="53">
        <v>0</v>
      </c>
      <c r="I253" s="41">
        <f t="shared" si="86"/>
        <v>950.60218113895382</v>
      </c>
      <c r="J253" s="1"/>
      <c r="K253" s="54" t="s">
        <v>26</v>
      </c>
      <c r="L253" s="43">
        <v>933.44916633003209</v>
      </c>
      <c r="M253" s="43">
        <v>0</v>
      </c>
      <c r="N253" s="43">
        <v>17.153014808921707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950.60218113895382</v>
      </c>
      <c r="U253" s="100" t="s">
        <v>26</v>
      </c>
      <c r="V253" s="92">
        <v>925.96112696786395</v>
      </c>
      <c r="W253" s="92">
        <v>0</v>
      </c>
      <c r="X253" s="92">
        <v>0</v>
      </c>
      <c r="Y253" s="92">
        <v>0</v>
      </c>
      <c r="Z253" s="92">
        <v>17.153014808921707</v>
      </c>
      <c r="AA253" s="92">
        <v>0</v>
      </c>
      <c r="AB253" s="92">
        <v>0</v>
      </c>
      <c r="AC253" s="93">
        <v>7.4880393621682622</v>
      </c>
      <c r="AD253" s="92">
        <v>7.4880393621682622</v>
      </c>
      <c r="AE253" s="92">
        <v>0</v>
      </c>
      <c r="AF253" s="92">
        <v>0</v>
      </c>
      <c r="AG253" s="92">
        <v>0</v>
      </c>
      <c r="AH253" s="92">
        <v>0</v>
      </c>
      <c r="AI253" s="95">
        <f t="shared" si="88"/>
        <v>950.60218113895394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10.095239585634662</v>
      </c>
      <c r="C254" s="46">
        <v>17.120277441617549</v>
      </c>
      <c r="D254" s="46">
        <v>31.222390471035034</v>
      </c>
      <c r="E254" s="46">
        <v>0</v>
      </c>
      <c r="F254" s="236"/>
      <c r="G254" s="46">
        <v>0</v>
      </c>
      <c r="H254" s="47">
        <v>0</v>
      </c>
      <c r="I254" s="48">
        <f t="shared" si="86"/>
        <v>58.437907498287245</v>
      </c>
      <c r="J254" s="1"/>
      <c r="K254" s="49" t="s">
        <v>23</v>
      </c>
      <c r="L254" s="50">
        <v>10.095239585634662</v>
      </c>
      <c r="M254" s="50">
        <v>17.120277441617549</v>
      </c>
      <c r="N254" s="50">
        <v>31.222390471035034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58.437907498287245</v>
      </c>
      <c r="U254" s="96" t="s">
        <v>62</v>
      </c>
      <c r="V254" s="97">
        <v>10.095239585634662</v>
      </c>
      <c r="W254" s="97">
        <v>0</v>
      </c>
      <c r="X254" s="97">
        <v>0</v>
      </c>
      <c r="Y254" s="97">
        <v>17.120277441617549</v>
      </c>
      <c r="Z254" s="97">
        <v>31.222390471035034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58.437907498287245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9.4748286247433207</v>
      </c>
      <c r="C255" s="43">
        <v>0</v>
      </c>
      <c r="D255" s="43">
        <v>356.62367769392876</v>
      </c>
      <c r="E255" s="43">
        <v>0</v>
      </c>
      <c r="F255" s="236"/>
      <c r="G255" s="43">
        <v>0</v>
      </c>
      <c r="H255" s="53">
        <v>0</v>
      </c>
      <c r="I255" s="41">
        <f t="shared" si="86"/>
        <v>366.09850631867209</v>
      </c>
      <c r="J255" s="1"/>
      <c r="K255" s="54" t="s">
        <v>24</v>
      </c>
      <c r="L255" s="43">
        <v>9.4748286247433207</v>
      </c>
      <c r="M255" s="43">
        <v>0</v>
      </c>
      <c r="N255" s="43">
        <v>356.62367769392876</v>
      </c>
      <c r="O255" s="43">
        <v>0</v>
      </c>
      <c r="P255" s="43">
        <v>98.287870152780698</v>
      </c>
      <c r="Q255" s="43">
        <v>0</v>
      </c>
      <c r="R255" s="44">
        <v>0</v>
      </c>
      <c r="S255" s="45">
        <f t="shared" si="87"/>
        <v>464.38637647145276</v>
      </c>
      <c r="U255" s="100" t="s">
        <v>24</v>
      </c>
      <c r="V255" s="92">
        <v>9.4748286247433207</v>
      </c>
      <c r="W255" s="92">
        <v>0</v>
      </c>
      <c r="X255" s="92">
        <v>0</v>
      </c>
      <c r="Y255" s="92">
        <v>0</v>
      </c>
      <c r="Z255" s="92">
        <v>356.50187732706854</v>
      </c>
      <c r="AA255" s="92">
        <v>0</v>
      </c>
      <c r="AB255" s="92">
        <v>98.287870152780698</v>
      </c>
      <c r="AC255" s="93">
        <v>0.12180036686026341</v>
      </c>
      <c r="AD255" s="92">
        <v>0</v>
      </c>
      <c r="AE255" s="92">
        <v>0</v>
      </c>
      <c r="AF255" s="92">
        <v>0</v>
      </c>
      <c r="AG255" s="92">
        <v>0.12180036686026341</v>
      </c>
      <c r="AH255" s="92">
        <v>0</v>
      </c>
      <c r="AI255" s="95">
        <f t="shared" si="88"/>
        <v>464.38637647145288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38.64074857860232</v>
      </c>
      <c r="C256" s="46">
        <v>0</v>
      </c>
      <c r="D256" s="46">
        <v>9.66018714465058</v>
      </c>
      <c r="E256" s="46">
        <v>0</v>
      </c>
      <c r="F256" s="236"/>
      <c r="G256" s="46">
        <v>0</v>
      </c>
      <c r="H256" s="47">
        <v>0</v>
      </c>
      <c r="I256" s="48">
        <f t="shared" si="86"/>
        <v>48.300935723252898</v>
      </c>
      <c r="J256" s="1"/>
      <c r="K256" s="49" t="s">
        <v>22</v>
      </c>
      <c r="L256" s="50">
        <v>38.64074857860232</v>
      </c>
      <c r="M256" s="50">
        <v>0</v>
      </c>
      <c r="N256" s="50">
        <v>9.66018714465058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48.300935723252898</v>
      </c>
      <c r="U256" s="96" t="s">
        <v>63</v>
      </c>
      <c r="V256" s="97">
        <v>38.64074857860232</v>
      </c>
      <c r="W256" s="97">
        <v>0</v>
      </c>
      <c r="X256" s="97">
        <v>0</v>
      </c>
      <c r="Y256" s="97">
        <v>0</v>
      </c>
      <c r="Z256" s="97">
        <v>9.66018714465058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48.300935723252898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111.0744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111.0744</v>
      </c>
      <c r="J257" s="1"/>
      <c r="K257" s="55" t="s">
        <v>66</v>
      </c>
      <c r="L257" s="43">
        <v>111.0744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111.0744</v>
      </c>
      <c r="U257" s="101" t="s">
        <v>64</v>
      </c>
      <c r="V257" s="92">
        <v>111.0744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</v>
      </c>
      <c r="AD257" s="94">
        <v>0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111.0744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111.0744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111.0744</v>
      </c>
      <c r="J258" s="1"/>
      <c r="K258" s="59" t="s">
        <v>25</v>
      </c>
      <c r="L258" s="60">
        <v>111.0744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111.0744</v>
      </c>
      <c r="U258" s="102" t="s">
        <v>68</v>
      </c>
      <c r="V258" s="103">
        <v>111.0744</v>
      </c>
      <c r="W258" s="103">
        <v>0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</v>
      </c>
      <c r="AD258" s="103">
        <v>0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111.0744</v>
      </c>
      <c r="AJ258" t="str">
        <f>IF(ABS(S258-AI258)&gt;0.2,S258-AI258,"")</f>
        <v/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8761.137739695243</v>
      </c>
      <c r="C262" s="75">
        <f t="shared" ref="C262:H262" si="90">SUM(C241:C257)</f>
        <v>228.07608765833379</v>
      </c>
      <c r="D262" s="75">
        <f t="shared" si="90"/>
        <v>4495.2360303339619</v>
      </c>
      <c r="E262" s="75">
        <f t="shared" si="90"/>
        <v>7322.9748092269174</v>
      </c>
      <c r="F262" s="75">
        <f t="shared" si="90"/>
        <v>0</v>
      </c>
      <c r="G262" s="75">
        <f t="shared" si="90"/>
        <v>1139.5366326200747</v>
      </c>
      <c r="H262" s="76">
        <f t="shared" si="90"/>
        <v>170.85245509253184</v>
      </c>
      <c r="I262" s="41">
        <f t="shared" si="86"/>
        <v>22117.813754627063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8761.137739695243</v>
      </c>
      <c r="M262" s="75">
        <f t="shared" ref="M262:R262" si="91">SUM(M241:M257)</f>
        <v>228.07608765833379</v>
      </c>
      <c r="N262" s="75">
        <f t="shared" si="91"/>
        <v>4495.2360303339619</v>
      </c>
      <c r="O262" s="75">
        <f t="shared" si="91"/>
        <v>7322.9748092269174</v>
      </c>
      <c r="P262" s="75">
        <f t="shared" si="91"/>
        <v>3263.3225183607237</v>
      </c>
      <c r="Q262" s="75">
        <f t="shared" si="91"/>
        <v>1139.5366326200747</v>
      </c>
      <c r="R262" s="76">
        <f t="shared" si="91"/>
        <v>170.85245509253184</v>
      </c>
      <c r="S262" s="78">
        <f t="shared" si="87"/>
        <v>25381.136272987787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7172.8535779030908</v>
      </c>
      <c r="W262" s="111">
        <f t="shared" ref="W262:AH262" si="92">SUM(W241:W257)</f>
        <v>566.66072732867042</v>
      </c>
      <c r="X262" s="111">
        <f t="shared" si="92"/>
        <v>1139.5366326200747</v>
      </c>
      <c r="Y262" s="111">
        <f t="shared" si="92"/>
        <v>228.07608765833379</v>
      </c>
      <c r="Z262" s="111">
        <f t="shared" si="92"/>
        <v>4478.6932797795689</v>
      </c>
      <c r="AA262" s="111">
        <f t="shared" si="92"/>
        <v>6793.8478818311878</v>
      </c>
      <c r="AB262" s="111">
        <f t="shared" si="92"/>
        <v>3263.3225183607237</v>
      </c>
      <c r="AC262" s="111">
        <f t="shared" si="92"/>
        <v>1738.1455675061402</v>
      </c>
      <c r="AD262" s="112">
        <f t="shared" si="92"/>
        <v>1021.623434463483</v>
      </c>
      <c r="AE262" s="112">
        <f t="shared" si="92"/>
        <v>504.56570917962677</v>
      </c>
      <c r="AF262" s="112">
        <f t="shared" si="92"/>
        <v>170.85245509253184</v>
      </c>
      <c r="AG262" s="112">
        <f t="shared" si="92"/>
        <v>16.54275055439377</v>
      </c>
      <c r="AH262" s="112">
        <f t="shared" si="92"/>
        <v>24.561218216103839</v>
      </c>
      <c r="AI262" s="113">
        <f t="shared" si="88"/>
        <v>25381.136272987791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0.3961122847353033</v>
      </c>
      <c r="C263" s="114">
        <f t="shared" ref="C263:I263" si="93">C262/$I262</f>
        <v>1.0311873053484778E-2</v>
      </c>
      <c r="D263" s="114">
        <f t="shared" si="93"/>
        <v>0.20324052278419946</v>
      </c>
      <c r="E263" s="114">
        <f t="shared" si="93"/>
        <v>0.33108945081405011</v>
      </c>
      <c r="F263" s="114">
        <f t="shared" si="93"/>
        <v>0</v>
      </c>
      <c r="G263" s="114">
        <f t="shared" si="93"/>
        <v>5.1521214766612401E-2</v>
      </c>
      <c r="H263" s="115">
        <f t="shared" si="93"/>
        <v>7.7246538463499534E-3</v>
      </c>
      <c r="I263" s="116">
        <f t="shared" si="93"/>
        <v>1</v>
      </c>
      <c r="J263"/>
      <c r="K263" s="81" t="s">
        <v>87</v>
      </c>
      <c r="L263" s="82">
        <f>L262/$S262</f>
        <v>0.34518303851586818</v>
      </c>
      <c r="M263" s="82">
        <f t="shared" ref="M263:S263" si="94">M262/$S262</f>
        <v>8.9860471653141396E-3</v>
      </c>
      <c r="N263" s="82">
        <f t="shared" si="94"/>
        <v>0.17710932962123044</v>
      </c>
      <c r="O263" s="82">
        <f t="shared" si="94"/>
        <v>0.2885203692405407</v>
      </c>
      <c r="P263" s="82">
        <f t="shared" si="94"/>
        <v>0.12857275116692701</v>
      </c>
      <c r="Q263" s="82">
        <f t="shared" si="94"/>
        <v>4.4896990440606938E-2</v>
      </c>
      <c r="R263" s="83">
        <f t="shared" si="94"/>
        <v>6.7314738495125549E-3</v>
      </c>
      <c r="S263" s="84">
        <f t="shared" si="94"/>
        <v>1</v>
      </c>
      <c r="U263" s="117" t="s">
        <v>87</v>
      </c>
      <c r="V263" s="118">
        <f>V262/$I262</f>
        <v>0.32430210587167663</v>
      </c>
      <c r="W263" s="118">
        <f t="shared" ref="W263:AC263" si="95">W262/$I262</f>
        <v>2.5620105748929395E-2</v>
      </c>
      <c r="X263" s="118">
        <f t="shared" si="95"/>
        <v>5.1521214766612401E-2</v>
      </c>
      <c r="Y263" s="118">
        <f t="shared" si="95"/>
        <v>1.0311873053484778E-2</v>
      </c>
      <c r="Z263" s="118">
        <f t="shared" si="95"/>
        <v>0.20249258491213323</v>
      </c>
      <c r="AA263" s="118">
        <f t="shared" si="95"/>
        <v>0.30716633918711383</v>
      </c>
      <c r="AB263" s="118">
        <f t="shared" si="95"/>
        <v>0.14754272526949164</v>
      </c>
      <c r="AC263" s="118">
        <f t="shared" si="95"/>
        <v>7.8585776460049939E-2</v>
      </c>
      <c r="AD263" s="118">
        <f t="shared" ref="AD263:AH263" si="96">AD262/$AI262</f>
        <v>4.0251288337739208E-2</v>
      </c>
      <c r="AE263" s="118">
        <f t="shared" si="96"/>
        <v>1.9879555578314178E-2</v>
      </c>
      <c r="AF263" s="118">
        <f t="shared" si="96"/>
        <v>6.731473849512554E-3</v>
      </c>
      <c r="AG263" s="118">
        <f t="shared" si="96"/>
        <v>6.5177344215276961E-4</v>
      </c>
      <c r="AH263" s="118">
        <f t="shared" si="96"/>
        <v>9.6769577027343095E-4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0.12048362749893676</v>
      </c>
      <c r="C267" s="39">
        <v>0</v>
      </c>
      <c r="D267" s="39">
        <v>2.3169928365180146E-2</v>
      </c>
      <c r="E267" s="39">
        <v>0</v>
      </c>
      <c r="F267" s="235"/>
      <c r="G267" s="39">
        <v>0</v>
      </c>
      <c r="H267" s="40">
        <v>0</v>
      </c>
      <c r="I267" s="41">
        <f>SUM(B267:H267)</f>
        <v>0.14365355586411691</v>
      </c>
      <c r="J267" s="1"/>
      <c r="K267" s="88" t="s">
        <v>7</v>
      </c>
      <c r="L267" s="39">
        <v>0.12048362749893676</v>
      </c>
      <c r="M267" s="39">
        <v>0</v>
      </c>
      <c r="N267" s="39">
        <v>2.3169928365180146E-2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0.14365355586411691</v>
      </c>
      <c r="U267" s="91" t="s">
        <v>7</v>
      </c>
      <c r="V267" s="92">
        <v>0.12048362749893676</v>
      </c>
      <c r="W267" s="92">
        <v>0</v>
      </c>
      <c r="X267" s="92">
        <v>0</v>
      </c>
      <c r="Y267" s="92">
        <v>0</v>
      </c>
      <c r="Z267" s="92">
        <v>2.3169928365180146E-2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0.14365355586411691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97"/>
        <v>0</v>
      </c>
      <c r="J269" s="1"/>
      <c r="K269" s="54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0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0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54.2504406913948</v>
      </c>
      <c r="C271" s="43">
        <v>293.9154201786788</v>
      </c>
      <c r="D271" s="43">
        <v>105.56676104866125</v>
      </c>
      <c r="E271" s="43">
        <v>0</v>
      </c>
      <c r="F271" s="236"/>
      <c r="G271" s="43">
        <v>0</v>
      </c>
      <c r="H271" s="53">
        <v>0</v>
      </c>
      <c r="I271" s="41">
        <f t="shared" si="97"/>
        <v>453.73262191873488</v>
      </c>
      <c r="J271" s="1"/>
      <c r="K271" s="54" t="s">
        <v>16</v>
      </c>
      <c r="L271" s="43">
        <v>54.2504406913948</v>
      </c>
      <c r="M271" s="43">
        <v>293.9154201786788</v>
      </c>
      <c r="N271" s="43">
        <v>105.56676104866125</v>
      </c>
      <c r="O271" s="43">
        <v>0</v>
      </c>
      <c r="P271" s="43">
        <v>0</v>
      </c>
      <c r="Q271" s="43">
        <v>0</v>
      </c>
      <c r="R271" s="44">
        <v>0</v>
      </c>
      <c r="S271" s="45">
        <f t="shared" si="98"/>
        <v>453.73262191873488</v>
      </c>
      <c r="U271" s="100" t="s">
        <v>16</v>
      </c>
      <c r="V271" s="92">
        <v>54.2504406913948</v>
      </c>
      <c r="W271" s="92">
        <v>0</v>
      </c>
      <c r="X271" s="92">
        <v>0</v>
      </c>
      <c r="Y271" s="92">
        <v>293.9154201786788</v>
      </c>
      <c r="Z271" s="92">
        <v>105.56676104866125</v>
      </c>
      <c r="AA271" s="92">
        <v>0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453.73262191873488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37.415407380017406</v>
      </c>
      <c r="C272" s="46">
        <v>5.9162094718357769</v>
      </c>
      <c r="D272" s="46">
        <v>104.61589919709603</v>
      </c>
      <c r="E272" s="46">
        <v>5.3534480830513989</v>
      </c>
      <c r="F272" s="236"/>
      <c r="G272" s="46">
        <v>0</v>
      </c>
      <c r="H272" s="47">
        <v>0</v>
      </c>
      <c r="I272" s="48">
        <f t="shared" si="97"/>
        <v>153.30096413200062</v>
      </c>
      <c r="J272" s="1"/>
      <c r="K272" s="49" t="s">
        <v>15</v>
      </c>
      <c r="L272" s="50">
        <v>37.415407380017406</v>
      </c>
      <c r="M272" s="50">
        <v>5.9162094718357769</v>
      </c>
      <c r="N272" s="50">
        <v>104.61589919709603</v>
      </c>
      <c r="O272" s="50">
        <v>5.3534480830513989</v>
      </c>
      <c r="P272" s="50">
        <v>0</v>
      </c>
      <c r="Q272" s="50">
        <v>0</v>
      </c>
      <c r="R272" s="51">
        <v>0</v>
      </c>
      <c r="S272" s="52">
        <f t="shared" si="98"/>
        <v>153.30096413200062</v>
      </c>
      <c r="U272" s="96" t="s">
        <v>59</v>
      </c>
      <c r="V272" s="97">
        <v>37.415407380017406</v>
      </c>
      <c r="W272" s="97">
        <v>0</v>
      </c>
      <c r="X272" s="97">
        <v>0</v>
      </c>
      <c r="Y272" s="97">
        <v>5.9162094718357769</v>
      </c>
      <c r="Z272" s="97">
        <v>104.61589919709603</v>
      </c>
      <c r="AA272" s="97">
        <v>5.3534480830513989</v>
      </c>
      <c r="AB272" s="97">
        <v>0</v>
      </c>
      <c r="AC272" s="98">
        <v>0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9">
        <f t="shared" si="99"/>
        <v>153.30096413200062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177.63018370032086</v>
      </c>
      <c r="F273" s="236"/>
      <c r="G273" s="43">
        <v>0</v>
      </c>
      <c r="H273" s="53">
        <v>0</v>
      </c>
      <c r="I273" s="41">
        <f t="shared" si="97"/>
        <v>177.63018370032086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177.63018370032086</v>
      </c>
      <c r="P273" s="43">
        <v>2431.8406329686368</v>
      </c>
      <c r="Q273" s="43">
        <v>0</v>
      </c>
      <c r="R273" s="44">
        <v>0</v>
      </c>
      <c r="S273" s="45">
        <f t="shared" si="98"/>
        <v>2609.4708166689575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177.63018370032086</v>
      </c>
      <c r="AB273" s="92">
        <v>2431.8406329686368</v>
      </c>
      <c r="AC273" s="93">
        <v>0</v>
      </c>
      <c r="AD273" s="92">
        <v>0</v>
      </c>
      <c r="AE273" s="92">
        <v>0</v>
      </c>
      <c r="AF273" s="92">
        <v>0</v>
      </c>
      <c r="AG273" s="92">
        <v>0</v>
      </c>
      <c r="AH273" s="92">
        <v>0</v>
      </c>
      <c r="AI273" s="95">
        <f t="shared" si="99"/>
        <v>2609.4708166689575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8.1565715139588782E-2</v>
      </c>
      <c r="F274" s="236"/>
      <c r="G274" s="46">
        <v>0</v>
      </c>
      <c r="H274" s="47">
        <v>0</v>
      </c>
      <c r="I274" s="48">
        <f t="shared" si="97"/>
        <v>8.1565715139588782E-2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8.1565715139588782E-2</v>
      </c>
      <c r="P274" s="50">
        <v>4.7552975699287527</v>
      </c>
      <c r="Q274" s="50">
        <v>0</v>
      </c>
      <c r="R274" s="51">
        <v>0</v>
      </c>
      <c r="S274" s="52">
        <f t="shared" si="98"/>
        <v>4.8368632850683415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8.1565715139588782E-2</v>
      </c>
      <c r="AB274" s="97">
        <v>4.7552975699287527</v>
      </c>
      <c r="AC274" s="98">
        <v>0</v>
      </c>
      <c r="AD274" s="97">
        <v>0</v>
      </c>
      <c r="AE274" s="97">
        <v>0</v>
      </c>
      <c r="AF274" s="97">
        <v>0</v>
      </c>
      <c r="AG274" s="97">
        <v>0</v>
      </c>
      <c r="AH274" s="97">
        <v>0</v>
      </c>
      <c r="AI274" s="99">
        <f t="shared" si="99"/>
        <v>4.8368632850683415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4.3943047773367017</v>
      </c>
      <c r="C276" s="46">
        <v>0</v>
      </c>
      <c r="D276" s="46">
        <v>59.382496991036504</v>
      </c>
      <c r="E276" s="46">
        <v>0</v>
      </c>
      <c r="F276" s="236"/>
      <c r="G276" s="46">
        <v>0</v>
      </c>
      <c r="H276" s="47">
        <v>0</v>
      </c>
      <c r="I276" s="48">
        <f t="shared" si="97"/>
        <v>63.776801768373204</v>
      </c>
      <c r="J276" s="1"/>
      <c r="K276" s="49" t="s">
        <v>17</v>
      </c>
      <c r="L276" s="50">
        <v>4.3943047773367017</v>
      </c>
      <c r="M276" s="50">
        <v>0</v>
      </c>
      <c r="N276" s="50">
        <v>59.382496991036504</v>
      </c>
      <c r="O276" s="50">
        <v>0</v>
      </c>
      <c r="P276" s="50">
        <v>22.684113850575933</v>
      </c>
      <c r="Q276" s="50">
        <v>0</v>
      </c>
      <c r="R276" s="51">
        <v>0</v>
      </c>
      <c r="S276" s="52">
        <f t="shared" si="98"/>
        <v>86.460915618949144</v>
      </c>
      <c r="U276" s="96" t="s">
        <v>17</v>
      </c>
      <c r="V276" s="97">
        <v>4.3943047773367017</v>
      </c>
      <c r="W276" s="97">
        <v>0</v>
      </c>
      <c r="X276" s="97">
        <v>0</v>
      </c>
      <c r="Y276" s="97">
        <v>0</v>
      </c>
      <c r="Z276" s="97">
        <v>59.382496991036504</v>
      </c>
      <c r="AA276" s="97">
        <v>0</v>
      </c>
      <c r="AB276" s="97">
        <v>22.684113850575933</v>
      </c>
      <c r="AC276" s="98">
        <v>0</v>
      </c>
      <c r="AD276" s="97">
        <v>0</v>
      </c>
      <c r="AE276" s="97">
        <v>0</v>
      </c>
      <c r="AF276" s="97">
        <v>0</v>
      </c>
      <c r="AG276" s="97">
        <v>0</v>
      </c>
      <c r="AH276" s="97">
        <v>0</v>
      </c>
      <c r="AI276" s="99">
        <f t="shared" si="99"/>
        <v>86.460915618949144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49.634542064424082</v>
      </c>
      <c r="C277" s="43">
        <v>576.44701017337638</v>
      </c>
      <c r="D277" s="43">
        <v>2163.8563992008731</v>
      </c>
      <c r="E277" s="43">
        <v>0</v>
      </c>
      <c r="F277" s="236"/>
      <c r="G277" s="43">
        <v>0</v>
      </c>
      <c r="H277" s="53">
        <v>0</v>
      </c>
      <c r="I277" s="41">
        <f t="shared" si="97"/>
        <v>2789.9379514386737</v>
      </c>
      <c r="J277" s="1"/>
      <c r="K277" s="54" t="s">
        <v>19</v>
      </c>
      <c r="L277" s="43">
        <v>49.634542064424082</v>
      </c>
      <c r="M277" s="43">
        <v>576.44701017337638</v>
      </c>
      <c r="N277" s="43">
        <v>2163.8563992008731</v>
      </c>
      <c r="O277" s="43">
        <v>0</v>
      </c>
      <c r="P277" s="43">
        <v>0</v>
      </c>
      <c r="Q277" s="43">
        <v>0</v>
      </c>
      <c r="R277" s="44">
        <v>0</v>
      </c>
      <c r="S277" s="45">
        <f t="shared" si="98"/>
        <v>2789.9379514386737</v>
      </c>
      <c r="U277" s="100" t="s">
        <v>89</v>
      </c>
      <c r="V277" s="92">
        <v>48.993332931861929</v>
      </c>
      <c r="W277" s="92">
        <v>0</v>
      </c>
      <c r="X277" s="92">
        <v>0</v>
      </c>
      <c r="Y277" s="92">
        <v>576.44701017337638</v>
      </c>
      <c r="Z277" s="92">
        <v>1713.7917090554972</v>
      </c>
      <c r="AA277" s="92">
        <v>0</v>
      </c>
      <c r="AB277" s="92">
        <v>0</v>
      </c>
      <c r="AC277" s="93">
        <v>450.70589927793799</v>
      </c>
      <c r="AD277" s="92">
        <v>0.64120913256215395</v>
      </c>
      <c r="AE277" s="92">
        <v>0</v>
      </c>
      <c r="AF277" s="92">
        <v>0</v>
      </c>
      <c r="AG277" s="92">
        <v>450.06469014537572</v>
      </c>
      <c r="AH277" s="92">
        <v>0</v>
      </c>
      <c r="AI277" s="95">
        <f t="shared" si="99"/>
        <v>2789.9379514386733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30.096439018465595</v>
      </c>
      <c r="C278" s="46">
        <v>0</v>
      </c>
      <c r="D278" s="46">
        <v>4.5160843224757272</v>
      </c>
      <c r="E278" s="46">
        <v>2618.9647269411439</v>
      </c>
      <c r="F278" s="236"/>
      <c r="G278" s="46">
        <v>26.15234038158713</v>
      </c>
      <c r="H278" s="47">
        <v>0</v>
      </c>
      <c r="I278" s="48">
        <f t="shared" si="97"/>
        <v>2679.7295906636723</v>
      </c>
      <c r="J278" s="1"/>
      <c r="K278" s="49" t="s">
        <v>27</v>
      </c>
      <c r="L278" s="50">
        <v>30.096439018465595</v>
      </c>
      <c r="M278" s="50">
        <v>0</v>
      </c>
      <c r="N278" s="50">
        <v>4.5160843224757272</v>
      </c>
      <c r="O278" s="50">
        <v>2618.9647269411439</v>
      </c>
      <c r="P278" s="50">
        <v>2.6317598016347405</v>
      </c>
      <c r="Q278" s="50">
        <v>26.15234038158713</v>
      </c>
      <c r="R278" s="51">
        <v>0</v>
      </c>
      <c r="S278" s="52">
        <f t="shared" si="98"/>
        <v>2682.3613504653072</v>
      </c>
      <c r="U278" s="96" t="s">
        <v>27</v>
      </c>
      <c r="V278" s="97">
        <v>15.610988930851493</v>
      </c>
      <c r="W278" s="97">
        <v>8.0936013897963832</v>
      </c>
      <c r="X278" s="97">
        <v>26.15234038158713</v>
      </c>
      <c r="Y278" s="97">
        <v>0</v>
      </c>
      <c r="Z278" s="97">
        <v>0</v>
      </c>
      <c r="AA278" s="97">
        <v>2614.4486426186677</v>
      </c>
      <c r="AB278" s="97">
        <v>2.6317598016347405</v>
      </c>
      <c r="AC278" s="98">
        <v>15.424017342769172</v>
      </c>
      <c r="AD278" s="97">
        <v>6.3918486978177205</v>
      </c>
      <c r="AE278" s="97">
        <v>4.5160843224757272</v>
      </c>
      <c r="AF278" s="97">
        <v>0</v>
      </c>
      <c r="AG278" s="97">
        <v>4.5160843224757272</v>
      </c>
      <c r="AH278" s="97">
        <v>0</v>
      </c>
      <c r="AI278" s="99">
        <f t="shared" si="99"/>
        <v>2682.3613504653067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13.622399999999999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13.622399999999999</v>
      </c>
      <c r="J279" s="1"/>
      <c r="K279" s="54" t="s">
        <v>26</v>
      </c>
      <c r="L279" s="43">
        <v>13.622399999999999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13.622399999999999</v>
      </c>
      <c r="U279" s="100" t="s">
        <v>26</v>
      </c>
      <c r="V279" s="92">
        <v>13.622399999999999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13.622399999999999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1.8196566146753124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1.8196566146753124</v>
      </c>
      <c r="J280" s="1"/>
      <c r="K280" s="49" t="s">
        <v>23</v>
      </c>
      <c r="L280" s="50">
        <v>1.8196566146753124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1.8196566146753124</v>
      </c>
      <c r="U280" s="96" t="s">
        <v>62</v>
      </c>
      <c r="V280" s="97">
        <v>1.8196566146753124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1.8196566146753124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17.473875993489393</v>
      </c>
      <c r="C281" s="43">
        <v>0</v>
      </c>
      <c r="D281" s="43">
        <v>0</v>
      </c>
      <c r="E281" s="43">
        <v>0</v>
      </c>
      <c r="F281" s="236"/>
      <c r="G281" s="43">
        <v>0</v>
      </c>
      <c r="H281" s="53">
        <v>0</v>
      </c>
      <c r="I281" s="41">
        <f t="shared" si="97"/>
        <v>17.473875993489393</v>
      </c>
      <c r="J281" s="1"/>
      <c r="K281" s="54" t="s">
        <v>24</v>
      </c>
      <c r="L281" s="43">
        <v>17.473875993489393</v>
      </c>
      <c r="M281" s="43">
        <v>0</v>
      </c>
      <c r="N281" s="43">
        <v>0</v>
      </c>
      <c r="O281" s="43">
        <v>0</v>
      </c>
      <c r="P281" s="43">
        <v>88.30632915823044</v>
      </c>
      <c r="Q281" s="43">
        <v>0</v>
      </c>
      <c r="R281" s="44">
        <v>0</v>
      </c>
      <c r="S281" s="45">
        <f t="shared" si="98"/>
        <v>105.78020515171983</v>
      </c>
      <c r="U281" s="100" t="s">
        <v>24</v>
      </c>
      <c r="V281" s="92">
        <v>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88.30632915823044</v>
      </c>
      <c r="AC281" s="93">
        <v>17.473875993489393</v>
      </c>
      <c r="AD281" s="92">
        <v>17.473875993489393</v>
      </c>
      <c r="AE281" s="92">
        <v>0</v>
      </c>
      <c r="AF281" s="92">
        <v>0</v>
      </c>
      <c r="AG281" s="92">
        <v>0</v>
      </c>
      <c r="AH281" s="92">
        <v>0</v>
      </c>
      <c r="AI281" s="95">
        <f t="shared" si="99"/>
        <v>105.78020515171983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208.82755016730223</v>
      </c>
      <c r="C288" s="75">
        <f t="shared" ref="C288:H288" si="101">SUM(C267:C283)</f>
        <v>876.2786398238909</v>
      </c>
      <c r="D288" s="75">
        <f t="shared" si="101"/>
        <v>2437.960810688508</v>
      </c>
      <c r="E288" s="75">
        <f t="shared" si="101"/>
        <v>2802.0299244396556</v>
      </c>
      <c r="F288" s="75">
        <f t="shared" si="101"/>
        <v>0</v>
      </c>
      <c r="G288" s="75">
        <f t="shared" si="101"/>
        <v>26.15234038158713</v>
      </c>
      <c r="H288" s="76">
        <f t="shared" si="101"/>
        <v>0</v>
      </c>
      <c r="I288" s="41">
        <f t="shared" si="97"/>
        <v>6351.2492655009437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208.82755016730223</v>
      </c>
      <c r="M288" s="75">
        <f t="shared" ref="M288:R288" si="102">SUM(M267:M283)</f>
        <v>876.2786398238909</v>
      </c>
      <c r="N288" s="75">
        <f t="shared" si="102"/>
        <v>2437.960810688508</v>
      </c>
      <c r="O288" s="75">
        <f t="shared" si="102"/>
        <v>2802.0299244396556</v>
      </c>
      <c r="P288" s="75">
        <f t="shared" si="102"/>
        <v>2550.2181333490066</v>
      </c>
      <c r="Q288" s="75">
        <f t="shared" si="102"/>
        <v>26.15234038158713</v>
      </c>
      <c r="R288" s="76">
        <f t="shared" si="102"/>
        <v>0</v>
      </c>
      <c r="S288" s="78">
        <f t="shared" si="98"/>
        <v>8901.4673988499489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176.2270149536366</v>
      </c>
      <c r="W288" s="111">
        <f t="shared" ref="W288:AH288" si="103">SUM(W267:W283)</f>
        <v>8.0936013897963832</v>
      </c>
      <c r="X288" s="111">
        <f t="shared" si="103"/>
        <v>26.15234038158713</v>
      </c>
      <c r="Y288" s="111">
        <f t="shared" si="103"/>
        <v>876.2786398238909</v>
      </c>
      <c r="Z288" s="111">
        <f t="shared" si="103"/>
        <v>1983.3800362206562</v>
      </c>
      <c r="AA288" s="111">
        <f t="shared" si="103"/>
        <v>2797.5138401171794</v>
      </c>
      <c r="AB288" s="111">
        <f t="shared" si="103"/>
        <v>2550.2181333490066</v>
      </c>
      <c r="AC288" s="111">
        <f t="shared" si="103"/>
        <v>483.60379261419655</v>
      </c>
      <c r="AD288" s="112">
        <f t="shared" si="103"/>
        <v>24.506933823869268</v>
      </c>
      <c r="AE288" s="112">
        <f t="shared" si="103"/>
        <v>4.5160843224757272</v>
      </c>
      <c r="AF288" s="112">
        <f t="shared" si="103"/>
        <v>0</v>
      </c>
      <c r="AG288" s="112">
        <f t="shared" si="103"/>
        <v>454.58077446785143</v>
      </c>
      <c r="AH288" s="112">
        <f t="shared" si="103"/>
        <v>0</v>
      </c>
      <c r="AI288" s="113">
        <f t="shared" si="99"/>
        <v>8901.4673988499489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3.287975978231919E-2</v>
      </c>
      <c r="C289" s="114">
        <f t="shared" ref="C289:I289" si="104">C288/$I288</f>
        <v>0.13796949280257478</v>
      </c>
      <c r="D289" s="114">
        <f t="shared" si="104"/>
        <v>0.38385531865851247</v>
      </c>
      <c r="E289" s="114">
        <f t="shared" si="104"/>
        <v>0.44117776004476345</v>
      </c>
      <c r="F289" s="114">
        <f t="shared" si="104"/>
        <v>0</v>
      </c>
      <c r="G289" s="114">
        <f t="shared" si="104"/>
        <v>4.1176687118300989E-3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2.3459901700508649E-2</v>
      </c>
      <c r="M289" s="82">
        <f t="shared" ref="M289:S289" si="105">M288/$S288</f>
        <v>9.8442043380072855E-2</v>
      </c>
      <c r="N289" s="82">
        <f t="shared" si="105"/>
        <v>0.2738830241633517</v>
      </c>
      <c r="O289" s="82">
        <f t="shared" si="105"/>
        <v>0.31478292273492703</v>
      </c>
      <c r="P289" s="82">
        <f t="shared" si="105"/>
        <v>0.28649412721305811</v>
      </c>
      <c r="Q289" s="82">
        <f t="shared" si="105"/>
        <v>2.9379808080818178E-3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2.7746827055092287E-2</v>
      </c>
      <c r="W289" s="118">
        <f t="shared" ref="W289:AC289" si="106">W288/$I288</f>
        <v>1.2743321906384059E-3</v>
      </c>
      <c r="X289" s="118">
        <f t="shared" si="106"/>
        <v>4.1176687118300989E-3</v>
      </c>
      <c r="Y289" s="118">
        <f t="shared" si="106"/>
        <v>0.13796949280257478</v>
      </c>
      <c r="Z289" s="118">
        <f t="shared" si="106"/>
        <v>0.31228187610177516</v>
      </c>
      <c r="AA289" s="118">
        <f t="shared" si="106"/>
        <v>0.44046670555238088</v>
      </c>
      <c r="AB289" s="118">
        <f t="shared" si="106"/>
        <v>0.40153015993269514</v>
      </c>
      <c r="AC289" s="118">
        <f t="shared" si="106"/>
        <v>7.6143097585708308E-2</v>
      </c>
      <c r="AD289" s="118">
        <f t="shared" ref="AD289:AH289" si="107">AD288/$AI288</f>
        <v>2.753134143594742E-3</v>
      </c>
      <c r="AE289" s="118">
        <f t="shared" si="107"/>
        <v>5.0734155618647732E-4</v>
      </c>
      <c r="AF289" s="118">
        <f t="shared" si="107"/>
        <v>0</v>
      </c>
      <c r="AG289" s="118">
        <f t="shared" si="107"/>
        <v>5.1068071599810874E-2</v>
      </c>
      <c r="AH289" s="118">
        <f t="shared" si="107"/>
        <v>0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3.6715999999999998</v>
      </c>
      <c r="E293" s="39">
        <v>0</v>
      </c>
      <c r="F293" s="235"/>
      <c r="G293" s="39">
        <v>0</v>
      </c>
      <c r="H293" s="40">
        <v>0</v>
      </c>
      <c r="I293" s="41">
        <f>SUM(B293:H293)</f>
        <v>3.6715999999999998</v>
      </c>
      <c r="J293" s="1"/>
      <c r="K293" s="88" t="s">
        <v>7</v>
      </c>
      <c r="L293" s="39">
        <v>0</v>
      </c>
      <c r="M293" s="39">
        <v>0</v>
      </c>
      <c r="N293" s="39">
        <v>3.6715999999999998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3.6715999999999998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3.6715999999999998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3.6715999999999998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2.4366199939568799E-2</v>
      </c>
      <c r="C295" s="43">
        <v>0</v>
      </c>
      <c r="D295" s="43">
        <v>113.70893305132107</v>
      </c>
      <c r="E295" s="43">
        <v>0</v>
      </c>
      <c r="F295" s="236"/>
      <c r="G295" s="43">
        <v>0</v>
      </c>
      <c r="H295" s="53">
        <v>0</v>
      </c>
      <c r="I295" s="41">
        <f t="shared" si="108"/>
        <v>113.73329925126063</v>
      </c>
      <c r="J295" s="1"/>
      <c r="K295" s="54" t="s">
        <v>10</v>
      </c>
      <c r="L295" s="43">
        <v>2.4366199939568799E-2</v>
      </c>
      <c r="M295" s="43">
        <v>0</v>
      </c>
      <c r="N295" s="43">
        <v>113.70893305132107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113.73329925126063</v>
      </c>
      <c r="U295" s="100" t="s">
        <v>10</v>
      </c>
      <c r="V295" s="92">
        <v>2.4366199939568799E-2</v>
      </c>
      <c r="W295" s="92">
        <v>0</v>
      </c>
      <c r="X295" s="92">
        <v>0</v>
      </c>
      <c r="Y295" s="92">
        <v>0</v>
      </c>
      <c r="Z295" s="92">
        <v>113.70893305132107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113.73329925126063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468.60382554169405</v>
      </c>
      <c r="C297" s="43">
        <v>1130.012646136902</v>
      </c>
      <c r="D297" s="43">
        <v>149.07311076426851</v>
      </c>
      <c r="E297" s="43">
        <v>0</v>
      </c>
      <c r="F297" s="236"/>
      <c r="G297" s="43">
        <v>0</v>
      </c>
      <c r="H297" s="53">
        <v>0</v>
      </c>
      <c r="I297" s="41">
        <f t="shared" si="108"/>
        <v>1747.6895824428645</v>
      </c>
      <c r="J297" s="1"/>
      <c r="K297" s="54" t="s">
        <v>16</v>
      </c>
      <c r="L297" s="43">
        <v>468.60382554169405</v>
      </c>
      <c r="M297" s="43">
        <v>1130.012646136902</v>
      </c>
      <c r="N297" s="43">
        <v>149.07311076426851</v>
      </c>
      <c r="O297" s="43">
        <v>0</v>
      </c>
      <c r="P297" s="43">
        <v>0</v>
      </c>
      <c r="Q297" s="43">
        <v>0</v>
      </c>
      <c r="R297" s="44">
        <v>0</v>
      </c>
      <c r="S297" s="45">
        <f t="shared" si="109"/>
        <v>1747.6895824428645</v>
      </c>
      <c r="U297" s="100" t="s">
        <v>16</v>
      </c>
      <c r="V297" s="92">
        <v>466.13590154203808</v>
      </c>
      <c r="W297" s="92">
        <v>0</v>
      </c>
      <c r="X297" s="92">
        <v>0</v>
      </c>
      <c r="Y297" s="92">
        <v>1130.012646136902</v>
      </c>
      <c r="Z297" s="92">
        <v>128.93046789300627</v>
      </c>
      <c r="AA297" s="92">
        <v>0</v>
      </c>
      <c r="AB297" s="92">
        <v>0</v>
      </c>
      <c r="AC297" s="93">
        <v>22.610566870918237</v>
      </c>
      <c r="AD297" s="94">
        <v>2.4679239996560147</v>
      </c>
      <c r="AE297" s="94">
        <v>0</v>
      </c>
      <c r="AF297" s="94">
        <v>0</v>
      </c>
      <c r="AG297" s="94">
        <v>20.142642871262222</v>
      </c>
      <c r="AH297" s="94">
        <v>0</v>
      </c>
      <c r="AI297" s="95">
        <f t="shared" si="110"/>
        <v>1747.6895824428648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343.65833257412436</v>
      </c>
      <c r="C298" s="46">
        <v>620.73273948667611</v>
      </c>
      <c r="D298" s="46">
        <v>179.10246701288239</v>
      </c>
      <c r="E298" s="46">
        <v>2.692215196423176</v>
      </c>
      <c r="F298" s="236"/>
      <c r="G298" s="46">
        <v>0</v>
      </c>
      <c r="H298" s="47">
        <v>0</v>
      </c>
      <c r="I298" s="48">
        <f t="shared" si="108"/>
        <v>1146.1857542701061</v>
      </c>
      <c r="J298" s="1"/>
      <c r="K298" s="49" t="s">
        <v>15</v>
      </c>
      <c r="L298" s="50">
        <v>343.65833257412436</v>
      </c>
      <c r="M298" s="50">
        <v>620.73273948667611</v>
      </c>
      <c r="N298" s="50">
        <v>179.10246701288239</v>
      </c>
      <c r="O298" s="50">
        <v>2.692215196423176</v>
      </c>
      <c r="P298" s="50">
        <v>0</v>
      </c>
      <c r="Q298" s="50">
        <v>0</v>
      </c>
      <c r="R298" s="51">
        <v>0</v>
      </c>
      <c r="S298" s="52">
        <f t="shared" si="109"/>
        <v>1146.1857542701061</v>
      </c>
      <c r="U298" s="96" t="s">
        <v>59</v>
      </c>
      <c r="V298" s="97">
        <v>326.41469424103389</v>
      </c>
      <c r="W298" s="97">
        <v>0</v>
      </c>
      <c r="X298" s="97">
        <v>0</v>
      </c>
      <c r="Y298" s="97">
        <v>620.73273948667611</v>
      </c>
      <c r="Z298" s="97">
        <v>166.89402372235025</v>
      </c>
      <c r="AA298" s="97">
        <v>2.692215196423176</v>
      </c>
      <c r="AB298" s="97">
        <v>0</v>
      </c>
      <c r="AC298" s="98">
        <v>29.452081623622572</v>
      </c>
      <c r="AD298" s="97">
        <v>17.243638333090441</v>
      </c>
      <c r="AE298" s="97">
        <v>0</v>
      </c>
      <c r="AF298" s="97">
        <v>0</v>
      </c>
      <c r="AG298" s="97">
        <v>12.208443290532129</v>
      </c>
      <c r="AH298" s="97">
        <v>0</v>
      </c>
      <c r="AI298" s="99">
        <f t="shared" si="110"/>
        <v>1146.1857542701059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6.9199040178467079</v>
      </c>
      <c r="F299" s="236"/>
      <c r="G299" s="43">
        <v>0</v>
      </c>
      <c r="H299" s="53">
        <v>0</v>
      </c>
      <c r="I299" s="41">
        <f t="shared" si="108"/>
        <v>6.9199040178467079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6.9199040178467079</v>
      </c>
      <c r="P299" s="43">
        <v>2583.689129361223</v>
      </c>
      <c r="Q299" s="43">
        <v>0</v>
      </c>
      <c r="R299" s="44">
        <v>0</v>
      </c>
      <c r="S299" s="45">
        <f t="shared" si="109"/>
        <v>2590.6090333790698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6.9199040178467079</v>
      </c>
      <c r="AB299" s="92">
        <v>2583.689129361223</v>
      </c>
      <c r="AC299" s="93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0</v>
      </c>
      <c r="AI299" s="95">
        <f t="shared" si="110"/>
        <v>2590.6090333790698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/>
      <c r="G300" s="46">
        <v>0</v>
      </c>
      <c r="H300" s="47">
        <v>0</v>
      </c>
      <c r="I300" s="48">
        <f t="shared" si="108"/>
        <v>0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</v>
      </c>
      <c r="P300" s="50">
        <v>119.62411110304954</v>
      </c>
      <c r="Q300" s="50">
        <v>0</v>
      </c>
      <c r="R300" s="51">
        <v>0</v>
      </c>
      <c r="S300" s="52">
        <f t="shared" si="109"/>
        <v>119.62411110304954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119.62411110304954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119.62411110304954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0</v>
      </c>
      <c r="J301" s="1"/>
      <c r="K301" s="54" t="s">
        <v>61</v>
      </c>
      <c r="L301" s="43">
        <v>0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0</v>
      </c>
      <c r="U301" s="100" t="s">
        <v>61</v>
      </c>
      <c r="V301" s="92">
        <v>0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0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20.947617275078247</v>
      </c>
      <c r="C302" s="46">
        <v>3.6486994651074363</v>
      </c>
      <c r="D302" s="46">
        <v>91.224717502567216</v>
      </c>
      <c r="E302" s="46">
        <v>179.73888990677028</v>
      </c>
      <c r="F302" s="236"/>
      <c r="G302" s="46">
        <v>0</v>
      </c>
      <c r="H302" s="47">
        <v>0</v>
      </c>
      <c r="I302" s="48">
        <f t="shared" si="108"/>
        <v>295.55992414952317</v>
      </c>
      <c r="J302" s="1"/>
      <c r="K302" s="49" t="s">
        <v>17</v>
      </c>
      <c r="L302" s="50">
        <v>20.947617275078247</v>
      </c>
      <c r="M302" s="50">
        <v>3.6486994651074363</v>
      </c>
      <c r="N302" s="50">
        <v>91.224717502567216</v>
      </c>
      <c r="O302" s="50">
        <v>179.73888990677028</v>
      </c>
      <c r="P302" s="50">
        <v>3.0617590211704995</v>
      </c>
      <c r="Q302" s="50">
        <v>0</v>
      </c>
      <c r="R302" s="51">
        <v>0</v>
      </c>
      <c r="S302" s="52">
        <f t="shared" si="109"/>
        <v>298.62168317069364</v>
      </c>
      <c r="U302" s="96" t="s">
        <v>17</v>
      </c>
      <c r="V302" s="97">
        <v>16.517797386007011</v>
      </c>
      <c r="W302" s="97">
        <v>0</v>
      </c>
      <c r="X302" s="97">
        <v>0</v>
      </c>
      <c r="Y302" s="97">
        <v>3.6486994651074363</v>
      </c>
      <c r="Z302" s="97">
        <v>80.171808755426738</v>
      </c>
      <c r="AA302" s="97">
        <v>179.73888990677028</v>
      </c>
      <c r="AB302" s="97">
        <v>3.0617590211704995</v>
      </c>
      <c r="AC302" s="98">
        <v>15.482728636211711</v>
      </c>
      <c r="AD302" s="97">
        <v>4.429819889071239</v>
      </c>
      <c r="AE302" s="97">
        <v>0</v>
      </c>
      <c r="AF302" s="97">
        <v>0</v>
      </c>
      <c r="AG302" s="97">
        <v>11.052908747140473</v>
      </c>
      <c r="AH302" s="97">
        <v>0</v>
      </c>
      <c r="AI302" s="99">
        <f t="shared" si="110"/>
        <v>298.6216831706937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792.54204954288275</v>
      </c>
      <c r="C303" s="43">
        <v>8658.8046988584447</v>
      </c>
      <c r="D303" s="43">
        <v>1798.4003966528223</v>
      </c>
      <c r="E303" s="43">
        <v>0</v>
      </c>
      <c r="F303" s="236"/>
      <c r="G303" s="43">
        <v>0</v>
      </c>
      <c r="H303" s="53">
        <v>0</v>
      </c>
      <c r="I303" s="41">
        <f t="shared" si="108"/>
        <v>11249.747145054149</v>
      </c>
      <c r="J303" s="1"/>
      <c r="K303" s="54" t="s">
        <v>19</v>
      </c>
      <c r="L303" s="43">
        <v>792.54204954288275</v>
      </c>
      <c r="M303" s="43">
        <v>8658.8046988584447</v>
      </c>
      <c r="N303" s="43">
        <v>1798.4003966528223</v>
      </c>
      <c r="O303" s="43">
        <v>0</v>
      </c>
      <c r="P303" s="43">
        <v>3.7323842926180122</v>
      </c>
      <c r="Q303" s="43">
        <v>0</v>
      </c>
      <c r="R303" s="44">
        <v>0</v>
      </c>
      <c r="S303" s="45">
        <f t="shared" si="109"/>
        <v>11253.479529346767</v>
      </c>
      <c r="U303" s="100" t="s">
        <v>89</v>
      </c>
      <c r="V303" s="92">
        <v>711.57056515496163</v>
      </c>
      <c r="W303" s="92">
        <v>0</v>
      </c>
      <c r="X303" s="92">
        <v>0</v>
      </c>
      <c r="Y303" s="92">
        <v>8658.8046988584447</v>
      </c>
      <c r="Z303" s="92">
        <v>1600.6870267462227</v>
      </c>
      <c r="AA303" s="92">
        <v>0</v>
      </c>
      <c r="AB303" s="92">
        <v>3.7323842926180122</v>
      </c>
      <c r="AC303" s="93">
        <v>278.68485429452073</v>
      </c>
      <c r="AD303" s="92">
        <v>80.971484387921222</v>
      </c>
      <c r="AE303" s="92">
        <v>0</v>
      </c>
      <c r="AF303" s="92">
        <v>0</v>
      </c>
      <c r="AG303" s="92">
        <v>197.7133699065995</v>
      </c>
      <c r="AH303" s="92">
        <v>0</v>
      </c>
      <c r="AI303" s="95">
        <f t="shared" si="110"/>
        <v>11253.479529346769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866.48452605719035</v>
      </c>
      <c r="C304" s="46">
        <v>31.437250941173389</v>
      </c>
      <c r="D304" s="46">
        <v>108.96098455731087</v>
      </c>
      <c r="E304" s="46">
        <v>5373.8155910327159</v>
      </c>
      <c r="F304" s="236"/>
      <c r="G304" s="46">
        <v>361.61249023639931</v>
      </c>
      <c r="H304" s="47">
        <v>0</v>
      </c>
      <c r="I304" s="48">
        <f t="shared" si="108"/>
        <v>6742.3108428247897</v>
      </c>
      <c r="J304" s="1"/>
      <c r="K304" s="49" t="s">
        <v>27</v>
      </c>
      <c r="L304" s="50">
        <v>866.48452605719035</v>
      </c>
      <c r="M304" s="50">
        <v>31.437250941173389</v>
      </c>
      <c r="N304" s="50">
        <v>108.96098455731087</v>
      </c>
      <c r="O304" s="50">
        <v>5373.8155910327159</v>
      </c>
      <c r="P304" s="50">
        <v>83.12156063739765</v>
      </c>
      <c r="Q304" s="50">
        <v>361.61249023639931</v>
      </c>
      <c r="R304" s="51">
        <v>0</v>
      </c>
      <c r="S304" s="52">
        <f t="shared" si="109"/>
        <v>6825.4324034621877</v>
      </c>
      <c r="U304" s="96" t="s">
        <v>27</v>
      </c>
      <c r="V304" s="97">
        <v>17.378705049718274</v>
      </c>
      <c r="W304" s="97">
        <v>492.09845362783739</v>
      </c>
      <c r="X304" s="97">
        <v>361.61249023639931</v>
      </c>
      <c r="Y304" s="97">
        <v>31.437250941173389</v>
      </c>
      <c r="Z304" s="97">
        <v>46.762470759983628</v>
      </c>
      <c r="AA304" s="97">
        <v>4746.3853188163894</v>
      </c>
      <c r="AB304" s="97">
        <v>83.12156063739765</v>
      </c>
      <c r="AC304" s="98">
        <v>1046.636153393287</v>
      </c>
      <c r="AD304" s="97">
        <v>357.00736737963467</v>
      </c>
      <c r="AE304" s="97">
        <v>627.43027221632474</v>
      </c>
      <c r="AF304" s="97">
        <v>0</v>
      </c>
      <c r="AG304" s="97">
        <v>62.198513797327259</v>
      </c>
      <c r="AH304" s="97">
        <v>0</v>
      </c>
      <c r="AI304" s="99">
        <f t="shared" si="110"/>
        <v>6825.4324034621859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90.984219385823351</v>
      </c>
      <c r="C305" s="43">
        <v>0</v>
      </c>
      <c r="D305" s="43">
        <v>580.01359589690878</v>
      </c>
      <c r="E305" s="43">
        <v>0</v>
      </c>
      <c r="F305" s="236"/>
      <c r="G305" s="43">
        <v>0</v>
      </c>
      <c r="H305" s="53">
        <v>0</v>
      </c>
      <c r="I305" s="41">
        <f t="shared" si="108"/>
        <v>670.99781528273218</v>
      </c>
      <c r="J305" s="1"/>
      <c r="K305" s="54" t="s">
        <v>26</v>
      </c>
      <c r="L305" s="43">
        <v>90.984219385823351</v>
      </c>
      <c r="M305" s="43">
        <v>0</v>
      </c>
      <c r="N305" s="43">
        <v>580.01359589690878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670.99781528273218</v>
      </c>
      <c r="U305" s="100" t="s">
        <v>26</v>
      </c>
      <c r="V305" s="92">
        <v>71.748130181476427</v>
      </c>
      <c r="W305" s="92">
        <v>0</v>
      </c>
      <c r="X305" s="92">
        <v>0</v>
      </c>
      <c r="Y305" s="92">
        <v>0</v>
      </c>
      <c r="Z305" s="92">
        <v>24.681429612634407</v>
      </c>
      <c r="AA305" s="92">
        <v>0</v>
      </c>
      <c r="AB305" s="92">
        <v>0</v>
      </c>
      <c r="AC305" s="93">
        <v>574.56825548862128</v>
      </c>
      <c r="AD305" s="92">
        <v>19.236089204346943</v>
      </c>
      <c r="AE305" s="92">
        <v>0</v>
      </c>
      <c r="AF305" s="92">
        <v>0</v>
      </c>
      <c r="AG305" s="92">
        <v>555.33216628427454</v>
      </c>
      <c r="AH305" s="92">
        <v>0</v>
      </c>
      <c r="AI305" s="95">
        <f t="shared" si="110"/>
        <v>670.99781528273206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21.252896923603728</v>
      </c>
      <c r="C306" s="46">
        <v>0</v>
      </c>
      <c r="D306" s="46">
        <v>17.094721438550824</v>
      </c>
      <c r="E306" s="46">
        <v>0</v>
      </c>
      <c r="F306" s="236"/>
      <c r="G306" s="46">
        <v>0</v>
      </c>
      <c r="H306" s="47">
        <v>0</v>
      </c>
      <c r="I306" s="48">
        <f t="shared" si="108"/>
        <v>38.347618362154549</v>
      </c>
      <c r="J306" s="1"/>
      <c r="K306" s="49" t="s">
        <v>23</v>
      </c>
      <c r="L306" s="50">
        <v>21.252896923603728</v>
      </c>
      <c r="M306" s="50">
        <v>0</v>
      </c>
      <c r="N306" s="50">
        <v>17.094721438550824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38.347618362154549</v>
      </c>
      <c r="U306" s="96" t="s">
        <v>62</v>
      </c>
      <c r="V306" s="97">
        <v>7.3923119734273817</v>
      </c>
      <c r="W306" s="97">
        <v>0</v>
      </c>
      <c r="X306" s="97">
        <v>0</v>
      </c>
      <c r="Y306" s="97">
        <v>0</v>
      </c>
      <c r="Z306" s="97">
        <v>17.094721438550824</v>
      </c>
      <c r="AA306" s="97">
        <v>0</v>
      </c>
      <c r="AB306" s="97">
        <v>0</v>
      </c>
      <c r="AC306" s="98">
        <v>13.860584950176344</v>
      </c>
      <c r="AD306" s="97">
        <v>13.860584950176344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38.347618362154549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587.10821884675727</v>
      </c>
      <c r="C307" s="43">
        <v>0</v>
      </c>
      <c r="D307" s="43">
        <v>0</v>
      </c>
      <c r="E307" s="43">
        <v>0</v>
      </c>
      <c r="F307" s="236"/>
      <c r="G307" s="43">
        <v>0</v>
      </c>
      <c r="H307" s="53">
        <v>0</v>
      </c>
      <c r="I307" s="41">
        <f t="shared" si="108"/>
        <v>587.10821884675727</v>
      </c>
      <c r="J307" s="1"/>
      <c r="K307" s="54" t="s">
        <v>24</v>
      </c>
      <c r="L307" s="43">
        <v>587.10821884675727</v>
      </c>
      <c r="M307" s="43">
        <v>0</v>
      </c>
      <c r="N307" s="43">
        <v>0</v>
      </c>
      <c r="O307" s="43">
        <v>0</v>
      </c>
      <c r="P307" s="43">
        <v>94.282526084842175</v>
      </c>
      <c r="Q307" s="43">
        <v>0</v>
      </c>
      <c r="R307" s="44">
        <v>0</v>
      </c>
      <c r="S307" s="45">
        <f t="shared" si="109"/>
        <v>681.39074493159944</v>
      </c>
      <c r="U307" s="100" t="s">
        <v>24</v>
      </c>
      <c r="V307" s="92">
        <v>587.10821884675727</v>
      </c>
      <c r="W307" s="92">
        <v>0</v>
      </c>
      <c r="X307" s="92">
        <v>0</v>
      </c>
      <c r="Y307" s="92">
        <v>0</v>
      </c>
      <c r="Z307" s="92">
        <v>0</v>
      </c>
      <c r="AA307" s="92">
        <v>0</v>
      </c>
      <c r="AB307" s="92">
        <v>94.282526084842175</v>
      </c>
      <c r="AC307" s="93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681.39074493159944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/>
      <c r="G308" s="46">
        <v>0</v>
      </c>
      <c r="H308" s="47">
        <v>0</v>
      </c>
      <c r="I308" s="48">
        <f t="shared" si="108"/>
        <v>0</v>
      </c>
      <c r="J308" s="1"/>
      <c r="K308" s="49" t="s">
        <v>22</v>
      </c>
      <c r="L308" s="50">
        <v>0</v>
      </c>
      <c r="M308" s="50">
        <v>0</v>
      </c>
      <c r="N308" s="50">
        <v>0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0</v>
      </c>
      <c r="U308" s="96" t="s">
        <v>63</v>
      </c>
      <c r="V308" s="97">
        <v>0</v>
      </c>
      <c r="W308" s="97">
        <v>0</v>
      </c>
      <c r="X308" s="97">
        <v>0</v>
      </c>
      <c r="Y308" s="97">
        <v>0</v>
      </c>
      <c r="Z308" s="97">
        <v>0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0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0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0</v>
      </c>
      <c r="J309" s="1"/>
      <c r="K309" s="55" t="s">
        <v>66</v>
      </c>
      <c r="L309" s="43">
        <v>0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0</v>
      </c>
      <c r="U309" s="101" t="s">
        <v>64</v>
      </c>
      <c r="V309" s="92">
        <v>0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0</v>
      </c>
      <c r="AD309" s="94">
        <v>0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0</v>
      </c>
      <c r="AJ309" t="str">
        <f t="shared" si="111"/>
        <v/>
      </c>
      <c r="AS309"/>
      <c r="BH309"/>
    </row>
    <row r="310" spans="1:60">
      <c r="A310" s="28" t="s">
        <v>25</v>
      </c>
      <c r="B310" s="56">
        <v>0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0</v>
      </c>
      <c r="J310" s="1"/>
      <c r="K310" s="59" t="s">
        <v>25</v>
      </c>
      <c r="L310" s="60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0</v>
      </c>
      <c r="U310" s="102" t="s">
        <v>68</v>
      </c>
      <c r="V310" s="103">
        <v>0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0</v>
      </c>
      <c r="AD310" s="103">
        <v>0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0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3191.6060523470937</v>
      </c>
      <c r="C314" s="75">
        <f t="shared" ref="C314:H314" si="112">SUM(C293:C309)</f>
        <v>10444.636034888303</v>
      </c>
      <c r="D314" s="75">
        <f t="shared" si="112"/>
        <v>3041.2505268766322</v>
      </c>
      <c r="E314" s="75">
        <f t="shared" si="112"/>
        <v>5563.166600153756</v>
      </c>
      <c r="F314" s="75">
        <f t="shared" si="112"/>
        <v>0</v>
      </c>
      <c r="G314" s="75">
        <f t="shared" si="112"/>
        <v>361.61249023639931</v>
      </c>
      <c r="H314" s="76">
        <f t="shared" si="112"/>
        <v>0</v>
      </c>
      <c r="I314" s="41">
        <f t="shared" si="108"/>
        <v>22602.271704502182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3191.6060523470937</v>
      </c>
      <c r="M314" s="75">
        <f t="shared" ref="M314:R314" si="113">SUM(M293:M309)</f>
        <v>10444.636034888303</v>
      </c>
      <c r="N314" s="75">
        <f t="shared" si="113"/>
        <v>3041.2505268766322</v>
      </c>
      <c r="O314" s="75">
        <f t="shared" si="113"/>
        <v>5563.166600153756</v>
      </c>
      <c r="P314" s="75">
        <f t="shared" si="113"/>
        <v>2887.5114705003007</v>
      </c>
      <c r="Q314" s="75">
        <f t="shared" si="113"/>
        <v>361.61249023639931</v>
      </c>
      <c r="R314" s="76">
        <f t="shared" si="113"/>
        <v>0</v>
      </c>
      <c r="S314" s="78">
        <f t="shared" si="109"/>
        <v>25489.783175002482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2204.2906905753593</v>
      </c>
      <c r="W314" s="111">
        <f t="shared" ref="W314:AH314" si="114">SUM(W293:W309)</f>
        <v>492.09845362783739</v>
      </c>
      <c r="X314" s="111">
        <f t="shared" si="114"/>
        <v>361.61249023639931</v>
      </c>
      <c r="Y314" s="111">
        <f t="shared" si="114"/>
        <v>10444.636034888303</v>
      </c>
      <c r="Z314" s="111">
        <f t="shared" si="114"/>
        <v>2182.6024819794961</v>
      </c>
      <c r="AA314" s="111">
        <f t="shared" si="114"/>
        <v>4935.7363279374295</v>
      </c>
      <c r="AB314" s="111">
        <f t="shared" si="114"/>
        <v>2887.5114705003007</v>
      </c>
      <c r="AC314" s="111">
        <f t="shared" si="114"/>
        <v>1981.2952252573577</v>
      </c>
      <c r="AD314" s="112">
        <f t="shared" si="114"/>
        <v>495.21690814389689</v>
      </c>
      <c r="AE314" s="112">
        <f t="shared" si="114"/>
        <v>627.43027221632474</v>
      </c>
      <c r="AF314" s="112">
        <f t="shared" si="114"/>
        <v>0</v>
      </c>
      <c r="AG314" s="112">
        <f t="shared" si="114"/>
        <v>858.64804489713606</v>
      </c>
      <c r="AH314" s="112">
        <f t="shared" si="114"/>
        <v>0</v>
      </c>
      <c r="AI314" s="113">
        <f t="shared" si="110"/>
        <v>25489.783175002485</v>
      </c>
      <c r="AJ314" t="str">
        <f t="shared" si="111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0.14120731287870292</v>
      </c>
      <c r="C315" s="114">
        <f t="shared" ref="C315:I315" si="115">C314/$I314</f>
        <v>0.46210558705954408</v>
      </c>
      <c r="D315" s="114">
        <f t="shared" si="115"/>
        <v>0.13455508218985088</v>
      </c>
      <c r="E315" s="114">
        <f t="shared" si="115"/>
        <v>0.24613307338684987</v>
      </c>
      <c r="F315" s="114">
        <f t="shared" si="115"/>
        <v>0</v>
      </c>
      <c r="G315" s="114">
        <f t="shared" si="115"/>
        <v>1.5998944485052322E-2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0.12521118875099191</v>
      </c>
      <c r="M315" s="82">
        <f t="shared" ref="M315:S315" si="116">M314/$S314</f>
        <v>0.40975774345272697</v>
      </c>
      <c r="N315" s="82">
        <f t="shared" si="116"/>
        <v>0.11931253027915707</v>
      </c>
      <c r="O315" s="82">
        <f t="shared" si="116"/>
        <v>0.21825084042336954</v>
      </c>
      <c r="P315" s="82">
        <f t="shared" si="116"/>
        <v>0.11328113113696658</v>
      </c>
      <c r="Q315" s="82">
        <f t="shared" si="116"/>
        <v>1.4186565956788062E-2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9.7525183282186775E-2</v>
      </c>
      <c r="W315" s="118">
        <f t="shared" ref="W315:AC315" si="117">W314/$I314</f>
        <v>2.1772079375977749E-2</v>
      </c>
      <c r="X315" s="118">
        <f t="shared" si="117"/>
        <v>1.5998944485052322E-2</v>
      </c>
      <c r="Y315" s="118">
        <f t="shared" si="117"/>
        <v>0.46210558705954408</v>
      </c>
      <c r="Z315" s="118">
        <f t="shared" si="117"/>
        <v>9.6565624487415583E-2</v>
      </c>
      <c r="AA315" s="118">
        <f t="shared" si="117"/>
        <v>0.21837346229911361</v>
      </c>
      <c r="AB315" s="118">
        <f t="shared" si="117"/>
        <v>0.1277531527915016</v>
      </c>
      <c r="AC315" s="118">
        <f t="shared" si="117"/>
        <v>8.7659119010709899E-2</v>
      </c>
      <c r="AD315" s="118">
        <f t="shared" ref="AD315:AH315" si="118">AD314/$AI314</f>
        <v>1.9428054948288066E-2</v>
      </c>
      <c r="AE315" s="118">
        <f t="shared" si="118"/>
        <v>2.4614970943795153E-2</v>
      </c>
      <c r="AF315" s="118">
        <f t="shared" si="118"/>
        <v>0</v>
      </c>
      <c r="AG315" s="118">
        <f t="shared" si="118"/>
        <v>3.3685968962623485E-2</v>
      </c>
      <c r="AH315" s="118">
        <f t="shared" si="118"/>
        <v>0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3486.3439176890874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3486.3439176890874</v>
      </c>
      <c r="J319" s="1"/>
      <c r="K319" s="88" t="s">
        <v>7</v>
      </c>
      <c r="L319" s="39">
        <v>0</v>
      </c>
      <c r="M319" s="39">
        <v>3486.3439176890874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3486.3439176890874</v>
      </c>
      <c r="U319" s="91" t="s">
        <v>7</v>
      </c>
      <c r="V319" s="92">
        <v>0</v>
      </c>
      <c r="W319" s="92">
        <v>0</v>
      </c>
      <c r="X319" s="92">
        <v>0</v>
      </c>
      <c r="Y319" s="92">
        <v>3486.3439176890874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3486.3439176890874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36.131518512594958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36.131518512594958</v>
      </c>
      <c r="J320" s="1"/>
      <c r="K320" s="49" t="s">
        <v>8</v>
      </c>
      <c r="L320" s="50">
        <v>0</v>
      </c>
      <c r="M320" s="50">
        <v>36.131518512594958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36.131518512594958</v>
      </c>
      <c r="U320" s="96" t="s">
        <v>8</v>
      </c>
      <c r="V320" s="97">
        <v>0</v>
      </c>
      <c r="W320" s="97">
        <v>0</v>
      </c>
      <c r="X320" s="97">
        <v>0</v>
      </c>
      <c r="Y320" s="97">
        <v>36.131518512594958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36.131518512594958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284.53929719048261</v>
      </c>
      <c r="C323" s="43">
        <v>770.59742609328214</v>
      </c>
      <c r="D323" s="43">
        <v>431.22236142749392</v>
      </c>
      <c r="E323" s="43">
        <v>0</v>
      </c>
      <c r="F323" s="236"/>
      <c r="G323" s="43">
        <v>0</v>
      </c>
      <c r="H323" s="53">
        <v>0</v>
      </c>
      <c r="I323" s="41">
        <f t="shared" si="119"/>
        <v>1486.3590847112587</v>
      </c>
      <c r="J323" s="1"/>
      <c r="K323" s="54" t="s">
        <v>16</v>
      </c>
      <c r="L323" s="43">
        <v>284.53929719048261</v>
      </c>
      <c r="M323" s="43">
        <v>770.59742609328214</v>
      </c>
      <c r="N323" s="43">
        <v>431.22236142749392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1486.3590847112587</v>
      </c>
      <c r="U323" s="100" t="s">
        <v>16</v>
      </c>
      <c r="V323" s="92">
        <v>284.53929719048261</v>
      </c>
      <c r="W323" s="92">
        <v>0</v>
      </c>
      <c r="X323" s="92">
        <v>0</v>
      </c>
      <c r="Y323" s="92">
        <v>770.59742609328214</v>
      </c>
      <c r="Z323" s="92">
        <v>431.22236142749392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1486.3590847112587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87.720775915974457</v>
      </c>
      <c r="C324" s="46">
        <v>3.8944466669306975E-3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87.72467036264139</v>
      </c>
      <c r="J324" s="1"/>
      <c r="K324" s="49" t="s">
        <v>15</v>
      </c>
      <c r="L324" s="50">
        <v>87.720775915974457</v>
      </c>
      <c r="M324" s="50">
        <v>3.8944466669306975E-3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87.72467036264139</v>
      </c>
      <c r="U324" s="96" t="s">
        <v>59</v>
      </c>
      <c r="V324" s="97">
        <v>87.677950711090475</v>
      </c>
      <c r="W324" s="97">
        <v>0</v>
      </c>
      <c r="X324" s="97">
        <v>0</v>
      </c>
      <c r="Y324" s="97">
        <v>3.8944466669306975E-3</v>
      </c>
      <c r="Z324" s="97">
        <v>0</v>
      </c>
      <c r="AA324" s="97">
        <v>0</v>
      </c>
      <c r="AB324" s="97">
        <v>0</v>
      </c>
      <c r="AC324" s="98">
        <v>4.2825204883970069E-2</v>
      </c>
      <c r="AD324" s="97">
        <v>4.2825204883970069E-2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87.724670362641376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23.833710756992694</v>
      </c>
      <c r="F325" s="236"/>
      <c r="G325" s="43">
        <v>0</v>
      </c>
      <c r="H325" s="53">
        <v>0</v>
      </c>
      <c r="I325" s="41">
        <f t="shared" si="119"/>
        <v>23.833710756992694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23.833710756992694</v>
      </c>
      <c r="P325" s="43">
        <v>371.16474545686873</v>
      </c>
      <c r="Q325" s="43">
        <v>0</v>
      </c>
      <c r="R325" s="44">
        <v>0</v>
      </c>
      <c r="S325" s="45">
        <f t="shared" si="120"/>
        <v>394.9984562138614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23.833710756992694</v>
      </c>
      <c r="AB325" s="92">
        <v>371.16474545686873</v>
      </c>
      <c r="AC325" s="93">
        <v>0</v>
      </c>
      <c r="AD325" s="92">
        <v>0</v>
      </c>
      <c r="AE325" s="92">
        <v>0</v>
      </c>
      <c r="AF325" s="92">
        <v>0</v>
      </c>
      <c r="AG325" s="92">
        <v>0</v>
      </c>
      <c r="AH325" s="92">
        <v>0</v>
      </c>
      <c r="AI325" s="95">
        <f t="shared" si="121"/>
        <v>394.9984562138614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96.379822106115995</v>
      </c>
      <c r="Q326" s="50">
        <v>0</v>
      </c>
      <c r="R326" s="51">
        <v>0</v>
      </c>
      <c r="S326" s="52">
        <f t="shared" si="120"/>
        <v>96.379822106115995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96.379822106115995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96.379822106115995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1.7399999999999998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1.7399999999999998</v>
      </c>
      <c r="J327" s="1"/>
      <c r="K327" s="54" t="s">
        <v>61</v>
      </c>
      <c r="L327" s="43">
        <v>1.7399999999999998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1.7399999999999998</v>
      </c>
      <c r="U327" s="100" t="s">
        <v>61</v>
      </c>
      <c r="V327" s="92">
        <v>1.7399999999999998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1.7399999999999998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34.331351123518544</v>
      </c>
      <c r="C328" s="46">
        <v>0</v>
      </c>
      <c r="D328" s="46">
        <v>0.43721764450520345</v>
      </c>
      <c r="E328" s="46">
        <v>0</v>
      </c>
      <c r="F328" s="236"/>
      <c r="G328" s="46">
        <v>0</v>
      </c>
      <c r="H328" s="47">
        <v>0</v>
      </c>
      <c r="I328" s="48">
        <f t="shared" si="119"/>
        <v>34.768568768023748</v>
      </c>
      <c r="J328" s="1"/>
      <c r="K328" s="49" t="s">
        <v>17</v>
      </c>
      <c r="L328" s="50">
        <v>34.331351123518544</v>
      </c>
      <c r="M328" s="50">
        <v>0</v>
      </c>
      <c r="N328" s="50">
        <v>0.43721764450520345</v>
      </c>
      <c r="O328" s="50">
        <v>0</v>
      </c>
      <c r="P328" s="50">
        <v>10.200092325709189</v>
      </c>
      <c r="Q328" s="50">
        <v>0</v>
      </c>
      <c r="R328" s="51">
        <v>0</v>
      </c>
      <c r="S328" s="52">
        <f t="shared" si="120"/>
        <v>44.968661093732933</v>
      </c>
      <c r="U328" s="96" t="s">
        <v>17</v>
      </c>
      <c r="V328" s="97">
        <v>0</v>
      </c>
      <c r="W328" s="97">
        <v>34.331351123518544</v>
      </c>
      <c r="X328" s="97">
        <v>0</v>
      </c>
      <c r="Y328" s="97">
        <v>0</v>
      </c>
      <c r="Z328" s="97">
        <v>0</v>
      </c>
      <c r="AA328" s="97">
        <v>0</v>
      </c>
      <c r="AB328" s="97">
        <v>10.200092325709189</v>
      </c>
      <c r="AC328" s="98">
        <v>0.43721764450520345</v>
      </c>
      <c r="AD328" s="97">
        <v>0</v>
      </c>
      <c r="AE328" s="97">
        <v>0</v>
      </c>
      <c r="AF328" s="97">
        <v>0</v>
      </c>
      <c r="AG328" s="97">
        <v>0.43721764450520345</v>
      </c>
      <c r="AH328" s="97">
        <v>0</v>
      </c>
      <c r="AI328" s="99">
        <f t="shared" si="121"/>
        <v>44.968661093732941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1417.6560700321099</v>
      </c>
      <c r="C329" s="43">
        <v>15348.345628832889</v>
      </c>
      <c r="D329" s="43">
        <v>3171.7065343466811</v>
      </c>
      <c r="E329" s="43">
        <v>0</v>
      </c>
      <c r="F329" s="236"/>
      <c r="G329" s="43">
        <v>0</v>
      </c>
      <c r="H329" s="53">
        <v>0</v>
      </c>
      <c r="I329" s="41">
        <f t="shared" si="119"/>
        <v>19937.708233211681</v>
      </c>
      <c r="J329" s="1"/>
      <c r="K329" s="54" t="s">
        <v>19</v>
      </c>
      <c r="L329" s="43">
        <v>1417.6560700321099</v>
      </c>
      <c r="M329" s="43">
        <v>15348.345628832889</v>
      </c>
      <c r="N329" s="43">
        <v>3171.7065343466811</v>
      </c>
      <c r="O329" s="43">
        <v>0</v>
      </c>
      <c r="P329" s="43">
        <v>5.6680264959604596</v>
      </c>
      <c r="Q329" s="43">
        <v>0</v>
      </c>
      <c r="R329" s="44">
        <v>0</v>
      </c>
      <c r="S329" s="45">
        <f t="shared" si="120"/>
        <v>19943.376259707642</v>
      </c>
      <c r="U329" s="100" t="s">
        <v>89</v>
      </c>
      <c r="V329" s="92">
        <v>1389.9863655168326</v>
      </c>
      <c r="W329" s="92">
        <v>0</v>
      </c>
      <c r="X329" s="92">
        <v>0</v>
      </c>
      <c r="Y329" s="92">
        <v>15348.345628832889</v>
      </c>
      <c r="Z329" s="92">
        <v>913.19766193881765</v>
      </c>
      <c r="AA329" s="92">
        <v>0</v>
      </c>
      <c r="AB329" s="92">
        <v>5.6680264959604596</v>
      </c>
      <c r="AC329" s="93">
        <v>2286.1785769231406</v>
      </c>
      <c r="AD329" s="92">
        <v>27.669704515277093</v>
      </c>
      <c r="AE329" s="92">
        <v>0</v>
      </c>
      <c r="AF329" s="92">
        <v>0</v>
      </c>
      <c r="AG329" s="92">
        <v>2258.5088724078632</v>
      </c>
      <c r="AH329" s="92">
        <v>0</v>
      </c>
      <c r="AI329" s="95">
        <f t="shared" si="121"/>
        <v>19943.376259707642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1080.6341655955184</v>
      </c>
      <c r="C330" s="46">
        <v>62.646528816278021</v>
      </c>
      <c r="D330" s="46">
        <v>131.15624387916975</v>
      </c>
      <c r="E330" s="46">
        <v>15757.725982665199</v>
      </c>
      <c r="F330" s="236"/>
      <c r="G330" s="46">
        <v>769.67975982765449</v>
      </c>
      <c r="H330" s="47">
        <v>0</v>
      </c>
      <c r="I330" s="48">
        <f t="shared" si="119"/>
        <v>17801.842680783819</v>
      </c>
      <c r="J330" s="1"/>
      <c r="K330" s="49" t="s">
        <v>27</v>
      </c>
      <c r="L330" s="50">
        <v>1080.6341655955184</v>
      </c>
      <c r="M330" s="50">
        <v>62.646528816278021</v>
      </c>
      <c r="N330" s="50">
        <v>131.15624387916975</v>
      </c>
      <c r="O330" s="50">
        <v>15757.725982665199</v>
      </c>
      <c r="P330" s="50">
        <v>130.95625966794699</v>
      </c>
      <c r="Q330" s="50">
        <v>769.67975982765449</v>
      </c>
      <c r="R330" s="51">
        <v>0</v>
      </c>
      <c r="S330" s="52">
        <f t="shared" si="120"/>
        <v>17932.798940451765</v>
      </c>
      <c r="U330" s="96" t="s">
        <v>27</v>
      </c>
      <c r="V330" s="97">
        <v>31.299145959100514</v>
      </c>
      <c r="W330" s="97">
        <v>323.75221321006109</v>
      </c>
      <c r="X330" s="97">
        <v>769.67975982765449</v>
      </c>
      <c r="Y330" s="97">
        <v>62.646528816278021</v>
      </c>
      <c r="Z330" s="97">
        <v>1.0843371608753432</v>
      </c>
      <c r="AA330" s="97">
        <v>15530.186514230636</v>
      </c>
      <c r="AB330" s="97">
        <v>130.95625966794699</v>
      </c>
      <c r="AC330" s="98">
        <v>1083.1941815792136</v>
      </c>
      <c r="AD330" s="97">
        <v>725.58280642635691</v>
      </c>
      <c r="AE330" s="97">
        <v>227.53946843456237</v>
      </c>
      <c r="AF330" s="97">
        <v>0</v>
      </c>
      <c r="AG330" s="97">
        <v>130.07190671829443</v>
      </c>
      <c r="AH330" s="97">
        <v>0</v>
      </c>
      <c r="AI330" s="99">
        <f t="shared" si="121"/>
        <v>17932.798940451765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876.04210292512198</v>
      </c>
      <c r="C331" s="43">
        <v>0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876.04210292512198</v>
      </c>
      <c r="J331" s="1"/>
      <c r="K331" s="54" t="s">
        <v>26</v>
      </c>
      <c r="L331" s="43">
        <v>876.04210292512198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876.04210292512198</v>
      </c>
      <c r="U331" s="100" t="s">
        <v>26</v>
      </c>
      <c r="V331" s="92">
        <v>812.7434635172217</v>
      </c>
      <c r="W331" s="92">
        <v>0</v>
      </c>
      <c r="X331" s="92">
        <v>0</v>
      </c>
      <c r="Y331" s="92">
        <v>0</v>
      </c>
      <c r="Z331" s="92">
        <v>0</v>
      </c>
      <c r="AA331" s="92">
        <v>0</v>
      </c>
      <c r="AB331" s="92">
        <v>0</v>
      </c>
      <c r="AC331" s="93">
        <v>63.298639407900083</v>
      </c>
      <c r="AD331" s="92">
        <v>63.298639407900083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876.04210292512175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1.2883427014151771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1.2883427014151771</v>
      </c>
      <c r="J332" s="1"/>
      <c r="K332" s="49" t="s">
        <v>23</v>
      </c>
      <c r="L332" s="50">
        <v>0</v>
      </c>
      <c r="M332" s="50">
        <v>1.2883427014151771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1.2883427014151771</v>
      </c>
      <c r="U332" s="96" t="s">
        <v>62</v>
      </c>
      <c r="V332" s="97">
        <v>0</v>
      </c>
      <c r="W332" s="97">
        <v>0</v>
      </c>
      <c r="X332" s="97">
        <v>0</v>
      </c>
      <c r="Y332" s="97">
        <v>1.2883427014151771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1.2883427014151771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0</v>
      </c>
      <c r="C333" s="43">
        <v>27534.009022369639</v>
      </c>
      <c r="D333" s="43">
        <v>0</v>
      </c>
      <c r="E333" s="43">
        <v>0</v>
      </c>
      <c r="F333" s="236"/>
      <c r="G333" s="43">
        <v>0</v>
      </c>
      <c r="H333" s="53">
        <v>0</v>
      </c>
      <c r="I333" s="41">
        <f t="shared" si="119"/>
        <v>27534.009022369639</v>
      </c>
      <c r="J333" s="1"/>
      <c r="K333" s="54" t="s">
        <v>24</v>
      </c>
      <c r="L333" s="43">
        <v>0</v>
      </c>
      <c r="M333" s="43">
        <v>27534.009022369639</v>
      </c>
      <c r="N333" s="43">
        <v>0</v>
      </c>
      <c r="O333" s="43">
        <v>0</v>
      </c>
      <c r="P333" s="43">
        <v>13.509527413906671</v>
      </c>
      <c r="Q333" s="43">
        <v>0</v>
      </c>
      <c r="R333" s="44">
        <v>0</v>
      </c>
      <c r="S333" s="45">
        <f t="shared" si="120"/>
        <v>27547.518549783545</v>
      </c>
      <c r="U333" s="100" t="s">
        <v>24</v>
      </c>
      <c r="V333" s="92">
        <v>0</v>
      </c>
      <c r="W333" s="92">
        <v>0</v>
      </c>
      <c r="X333" s="92">
        <v>0</v>
      </c>
      <c r="Y333" s="92">
        <v>27534.009022369639</v>
      </c>
      <c r="Z333" s="92">
        <v>0</v>
      </c>
      <c r="AA333" s="92">
        <v>0</v>
      </c>
      <c r="AB333" s="92">
        <v>13.509527413906671</v>
      </c>
      <c r="AC333" s="93">
        <v>0</v>
      </c>
      <c r="AD333" s="92">
        <v>0</v>
      </c>
      <c r="AE333" s="92">
        <v>0</v>
      </c>
      <c r="AF333" s="92">
        <v>0</v>
      </c>
      <c r="AG333" s="92">
        <v>0</v>
      </c>
      <c r="AH333" s="92">
        <v>0</v>
      </c>
      <c r="AI333" s="95">
        <f t="shared" si="121"/>
        <v>27547.518549783545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0.99777051098018221</v>
      </c>
      <c r="C334" s="46">
        <v>53.71478414568827</v>
      </c>
      <c r="D334" s="46">
        <v>16.723693343331547</v>
      </c>
      <c r="E334" s="46">
        <v>0</v>
      </c>
      <c r="F334" s="236"/>
      <c r="G334" s="46">
        <v>0</v>
      </c>
      <c r="H334" s="47">
        <v>0</v>
      </c>
      <c r="I334" s="48">
        <f t="shared" si="119"/>
        <v>71.436248000000006</v>
      </c>
      <c r="J334" s="1"/>
      <c r="K334" s="49" t="s">
        <v>22</v>
      </c>
      <c r="L334" s="50">
        <v>0.99777051098018221</v>
      </c>
      <c r="M334" s="50">
        <v>53.71478414568827</v>
      </c>
      <c r="N334" s="50">
        <v>16.723693343331547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71.436248000000006</v>
      </c>
      <c r="U334" s="96" t="s">
        <v>63</v>
      </c>
      <c r="V334" s="97">
        <v>0.99777051098018221</v>
      </c>
      <c r="W334" s="97">
        <v>0</v>
      </c>
      <c r="X334" s="97">
        <v>0</v>
      </c>
      <c r="Y334" s="97">
        <v>53.71478414568827</v>
      </c>
      <c r="Z334" s="97">
        <v>16.723693343331547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71.436248000000006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0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0</v>
      </c>
      <c r="J335" s="1"/>
      <c r="K335" s="55" t="s">
        <v>66</v>
      </c>
      <c r="L335" s="43">
        <v>0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0</v>
      </c>
      <c r="U335" s="101" t="s">
        <v>64</v>
      </c>
      <c r="V335" s="92">
        <v>0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0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0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0</v>
      </c>
      <c r="J336" s="1"/>
      <c r="K336" s="59" t="s">
        <v>25</v>
      </c>
      <c r="L336" s="60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0</v>
      </c>
      <c r="U336" s="102" t="s">
        <v>68</v>
      </c>
      <c r="V336" s="103">
        <v>0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0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3783.6615332937058</v>
      </c>
      <c r="C340" s="75">
        <f t="shared" ref="C340:H340" si="123">SUM(C319:C335)</f>
        <v>47293.081063607548</v>
      </c>
      <c r="D340" s="75">
        <f t="shared" si="123"/>
        <v>3751.2460506411817</v>
      </c>
      <c r="E340" s="75">
        <f t="shared" si="123"/>
        <v>15781.559693422192</v>
      </c>
      <c r="F340" s="75">
        <f t="shared" si="123"/>
        <v>0</v>
      </c>
      <c r="G340" s="75">
        <f t="shared" si="123"/>
        <v>769.67975982765449</v>
      </c>
      <c r="H340" s="76">
        <f t="shared" si="123"/>
        <v>0</v>
      </c>
      <c r="I340" s="41">
        <f t="shared" si="119"/>
        <v>71379.228100792287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3783.6615332937058</v>
      </c>
      <c r="M340" s="75">
        <f t="shared" ref="M340:R340" si="124">SUM(M319:M335)</f>
        <v>47293.081063607548</v>
      </c>
      <c r="N340" s="75">
        <f t="shared" si="124"/>
        <v>3751.2460506411817</v>
      </c>
      <c r="O340" s="75">
        <f t="shared" si="124"/>
        <v>15781.559693422192</v>
      </c>
      <c r="P340" s="75">
        <f t="shared" si="124"/>
        <v>627.87847346650801</v>
      </c>
      <c r="Q340" s="75">
        <f t="shared" si="124"/>
        <v>769.67975982765449</v>
      </c>
      <c r="R340" s="76">
        <f t="shared" si="124"/>
        <v>0</v>
      </c>
      <c r="S340" s="78">
        <f t="shared" si="120"/>
        <v>72007.106574258796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2608.9839934057077</v>
      </c>
      <c r="W340" s="111">
        <f t="shared" ref="W340:AH340" si="125">SUM(W319:W335)</f>
        <v>358.0835643335796</v>
      </c>
      <c r="X340" s="111">
        <f t="shared" si="125"/>
        <v>769.67975982765449</v>
      </c>
      <c r="Y340" s="111">
        <f t="shared" si="125"/>
        <v>47293.081063607548</v>
      </c>
      <c r="Z340" s="111">
        <f t="shared" si="125"/>
        <v>1362.2280538705186</v>
      </c>
      <c r="AA340" s="111">
        <f t="shared" si="125"/>
        <v>15554.020224987629</v>
      </c>
      <c r="AB340" s="111">
        <f t="shared" si="125"/>
        <v>627.87847346650801</v>
      </c>
      <c r="AC340" s="111">
        <f t="shared" si="125"/>
        <v>3433.1514407596437</v>
      </c>
      <c r="AD340" s="112">
        <f t="shared" si="125"/>
        <v>816.59397555441808</v>
      </c>
      <c r="AE340" s="112">
        <f t="shared" si="125"/>
        <v>227.53946843456237</v>
      </c>
      <c r="AF340" s="112">
        <f t="shared" si="125"/>
        <v>0</v>
      </c>
      <c r="AG340" s="112">
        <f t="shared" si="125"/>
        <v>2389.0179967706631</v>
      </c>
      <c r="AH340" s="112">
        <f t="shared" si="125"/>
        <v>0</v>
      </c>
      <c r="AI340" s="113">
        <f t="shared" si="121"/>
        <v>72007.106574258782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5.3007879658644112E-2</v>
      </c>
      <c r="C341" s="114">
        <f t="shared" ref="C341:I341" si="126">C340/$I340</f>
        <v>0.66256083628176154</v>
      </c>
      <c r="D341" s="114">
        <f t="shared" si="126"/>
        <v>5.2553749185185489E-2</v>
      </c>
      <c r="E341" s="114">
        <f t="shared" si="126"/>
        <v>0.22109456929315016</v>
      </c>
      <c r="F341" s="114">
        <f t="shared" si="126"/>
        <v>0</v>
      </c>
      <c r="G341" s="114">
        <f t="shared" si="126"/>
        <v>1.0782965581258665E-2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5.2545668244449284E-2</v>
      </c>
      <c r="M341" s="82">
        <f t="shared" ref="M341:S341" si="127">M340/$S340</f>
        <v>0.65678352198245316</v>
      </c>
      <c r="N341" s="82">
        <f t="shared" si="127"/>
        <v>5.2095497640536809E-2</v>
      </c>
      <c r="O341" s="82">
        <f t="shared" si="127"/>
        <v>0.21916669679189424</v>
      </c>
      <c r="P341" s="82">
        <f t="shared" si="127"/>
        <v>8.7196737008033449E-3</v>
      </c>
      <c r="Q341" s="82">
        <f t="shared" si="127"/>
        <v>1.0688941639863095E-2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3.6551025596993657E-2</v>
      </c>
      <c r="W341" s="118">
        <f t="shared" ref="W341:AC341" si="128">W340/$I340</f>
        <v>5.0166354254761823E-3</v>
      </c>
      <c r="X341" s="118">
        <f t="shared" si="128"/>
        <v>1.0782965581258665E-2</v>
      </c>
      <c r="Y341" s="118">
        <f t="shared" si="128"/>
        <v>0.66256083628176154</v>
      </c>
      <c r="Z341" s="118">
        <f t="shared" si="128"/>
        <v>1.9084376367126871E-2</v>
      </c>
      <c r="AA341" s="118">
        <f t="shared" si="128"/>
        <v>0.21790681461312952</v>
      </c>
      <c r="AB341" s="118">
        <f t="shared" si="128"/>
        <v>8.7963752224933175E-3</v>
      </c>
      <c r="AC341" s="118">
        <f t="shared" si="128"/>
        <v>4.8097346134253545E-2</v>
      </c>
      <c r="AD341" s="118">
        <f t="shared" ref="AD341:AH341" si="129">AD340/$AI340</f>
        <v>1.1340463662600983E-2</v>
      </c>
      <c r="AE341" s="118">
        <f t="shared" si="129"/>
        <v>3.1599584993726652E-3</v>
      </c>
      <c r="AF341" s="118">
        <f t="shared" si="129"/>
        <v>0</v>
      </c>
      <c r="AG341" s="118">
        <f t="shared" si="129"/>
        <v>3.3177530808114614E-2</v>
      </c>
      <c r="AH341" s="118">
        <f t="shared" si="129"/>
        <v>0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0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0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253.58519733590364</v>
      </c>
      <c r="C349" s="43">
        <v>0</v>
      </c>
      <c r="D349" s="43">
        <v>231.47679454816847</v>
      </c>
      <c r="E349" s="43">
        <v>0</v>
      </c>
      <c r="F349" s="236"/>
      <c r="G349" s="43">
        <v>0</v>
      </c>
      <c r="H349" s="53">
        <v>0</v>
      </c>
      <c r="I349" s="41">
        <f t="shared" si="130"/>
        <v>485.06199188407209</v>
      </c>
      <c r="J349" s="1"/>
      <c r="K349" s="54" t="s">
        <v>16</v>
      </c>
      <c r="L349" s="43">
        <v>253.58519733590364</v>
      </c>
      <c r="M349" s="43">
        <v>0</v>
      </c>
      <c r="N349" s="43">
        <v>231.47679454816847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485.06199188407209</v>
      </c>
      <c r="U349" s="100" t="s">
        <v>16</v>
      </c>
      <c r="V349" s="92">
        <v>253.58519733590364</v>
      </c>
      <c r="W349" s="92">
        <v>0</v>
      </c>
      <c r="X349" s="92">
        <v>0</v>
      </c>
      <c r="Y349" s="92">
        <v>0</v>
      </c>
      <c r="Z349" s="92">
        <v>203.41900126960263</v>
      </c>
      <c r="AA349" s="92">
        <v>0</v>
      </c>
      <c r="AB349" s="92">
        <v>0</v>
      </c>
      <c r="AC349" s="93">
        <v>28.057793278565878</v>
      </c>
      <c r="AD349" s="94">
        <v>0</v>
      </c>
      <c r="AE349" s="94">
        <v>0</v>
      </c>
      <c r="AF349" s="94">
        <v>0</v>
      </c>
      <c r="AG349" s="94">
        <v>28.057793278565878</v>
      </c>
      <c r="AH349" s="94">
        <v>0</v>
      </c>
      <c r="AI349" s="95">
        <f t="shared" si="132"/>
        <v>485.0619918840722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318.82591112768193</v>
      </c>
      <c r="C350" s="46">
        <v>0</v>
      </c>
      <c r="D350" s="46">
        <v>0.62207908579276749</v>
      </c>
      <c r="E350" s="46">
        <v>0</v>
      </c>
      <c r="F350" s="236"/>
      <c r="G350" s="46">
        <v>0</v>
      </c>
      <c r="H350" s="47">
        <v>0</v>
      </c>
      <c r="I350" s="48">
        <f t="shared" si="130"/>
        <v>319.44799021347472</v>
      </c>
      <c r="J350" s="1"/>
      <c r="K350" s="49" t="s">
        <v>15</v>
      </c>
      <c r="L350" s="50">
        <v>318.82591112768193</v>
      </c>
      <c r="M350" s="50">
        <v>0</v>
      </c>
      <c r="N350" s="50">
        <v>0.62207908579276749</v>
      </c>
      <c r="O350" s="50">
        <v>0</v>
      </c>
      <c r="P350" s="50">
        <v>0</v>
      </c>
      <c r="Q350" s="50">
        <v>0</v>
      </c>
      <c r="R350" s="51">
        <v>0</v>
      </c>
      <c r="S350" s="52">
        <f t="shared" si="131"/>
        <v>319.44799021347472</v>
      </c>
      <c r="U350" s="96" t="s">
        <v>59</v>
      </c>
      <c r="V350" s="97">
        <v>318.82591112768193</v>
      </c>
      <c r="W350" s="97">
        <v>0</v>
      </c>
      <c r="X350" s="97">
        <v>0</v>
      </c>
      <c r="Y350" s="97">
        <v>0</v>
      </c>
      <c r="Z350" s="97">
        <v>0</v>
      </c>
      <c r="AA350" s="97">
        <v>0</v>
      </c>
      <c r="AB350" s="97">
        <v>0</v>
      </c>
      <c r="AC350" s="98">
        <v>0.62207908579276749</v>
      </c>
      <c r="AD350" s="97">
        <v>0</v>
      </c>
      <c r="AE350" s="97">
        <v>0</v>
      </c>
      <c r="AF350" s="97">
        <v>0</v>
      </c>
      <c r="AG350" s="97">
        <v>0.62207908579276749</v>
      </c>
      <c r="AH350" s="97">
        <v>0</v>
      </c>
      <c r="AI350" s="99">
        <f t="shared" si="132"/>
        <v>319.44799021347472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40.491924873412721</v>
      </c>
      <c r="E351" s="43">
        <v>0</v>
      </c>
      <c r="F351" s="236"/>
      <c r="G351" s="43">
        <v>0</v>
      </c>
      <c r="H351" s="53">
        <v>0</v>
      </c>
      <c r="I351" s="41">
        <f t="shared" si="130"/>
        <v>40.491924873412721</v>
      </c>
      <c r="J351" s="1"/>
      <c r="K351" s="54" t="s">
        <v>60</v>
      </c>
      <c r="L351" s="43">
        <v>0</v>
      </c>
      <c r="M351" s="43">
        <v>0</v>
      </c>
      <c r="N351" s="43">
        <v>40.491924873412721</v>
      </c>
      <c r="O351" s="43">
        <v>0</v>
      </c>
      <c r="P351" s="43">
        <v>2349.8567781872302</v>
      </c>
      <c r="Q351" s="43">
        <v>0</v>
      </c>
      <c r="R351" s="44">
        <v>0</v>
      </c>
      <c r="S351" s="45">
        <f t="shared" si="131"/>
        <v>2390.3487030606429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0</v>
      </c>
      <c r="AB351" s="92">
        <v>2349.8567781872302</v>
      </c>
      <c r="AC351" s="93">
        <v>40.491924873412721</v>
      </c>
      <c r="AD351" s="92">
        <v>0</v>
      </c>
      <c r="AE351" s="92">
        <v>0</v>
      </c>
      <c r="AF351" s="92">
        <v>0</v>
      </c>
      <c r="AG351" s="92">
        <v>40.491924873412721</v>
      </c>
      <c r="AH351" s="92">
        <v>0</v>
      </c>
      <c r="AI351" s="95">
        <f t="shared" si="132"/>
        <v>2390.3487030606429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96.952639122863914</v>
      </c>
      <c r="Q352" s="50">
        <v>0</v>
      </c>
      <c r="R352" s="51">
        <v>0</v>
      </c>
      <c r="S352" s="52">
        <f t="shared" si="131"/>
        <v>96.952639122863914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96.952639122863914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96.952639122863914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56.617908886747387</v>
      </c>
      <c r="D354" s="46">
        <v>0</v>
      </c>
      <c r="E354" s="46">
        <v>0</v>
      </c>
      <c r="F354" s="236"/>
      <c r="G354" s="46">
        <v>0</v>
      </c>
      <c r="H354" s="47">
        <v>0</v>
      </c>
      <c r="I354" s="48">
        <f t="shared" si="130"/>
        <v>56.617908886747387</v>
      </c>
      <c r="J354" s="1"/>
      <c r="K354" s="49" t="s">
        <v>17</v>
      </c>
      <c r="L354" s="50">
        <v>0</v>
      </c>
      <c r="M354" s="50">
        <v>56.617908886747387</v>
      </c>
      <c r="N354" s="50">
        <v>0</v>
      </c>
      <c r="O354" s="50">
        <v>0</v>
      </c>
      <c r="P354" s="50">
        <v>9.0057646162094024E-2</v>
      </c>
      <c r="Q354" s="50">
        <v>0</v>
      </c>
      <c r="R354" s="51">
        <v>0</v>
      </c>
      <c r="S354" s="52">
        <f t="shared" si="131"/>
        <v>56.707966532909481</v>
      </c>
      <c r="U354" s="96" t="s">
        <v>17</v>
      </c>
      <c r="V354" s="97">
        <v>0</v>
      </c>
      <c r="W354" s="97">
        <v>0</v>
      </c>
      <c r="X354" s="97">
        <v>0</v>
      </c>
      <c r="Y354" s="97">
        <v>56.617908886747387</v>
      </c>
      <c r="Z354" s="97">
        <v>0</v>
      </c>
      <c r="AA354" s="97">
        <v>0</v>
      </c>
      <c r="AB354" s="97">
        <v>9.0057646162094024E-2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56.707966532909481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79.815579965588498</v>
      </c>
      <c r="C355" s="43">
        <v>2769.5236800540147</v>
      </c>
      <c r="D355" s="43">
        <v>0</v>
      </c>
      <c r="E355" s="43">
        <v>0</v>
      </c>
      <c r="F355" s="236"/>
      <c r="G355" s="43">
        <v>0</v>
      </c>
      <c r="H355" s="53">
        <v>0</v>
      </c>
      <c r="I355" s="41">
        <f t="shared" si="130"/>
        <v>2849.339260019603</v>
      </c>
      <c r="J355" s="1"/>
      <c r="K355" s="54" t="s">
        <v>19</v>
      </c>
      <c r="L355" s="43">
        <v>79.815579965588498</v>
      </c>
      <c r="M355" s="43">
        <v>2769.5236800540147</v>
      </c>
      <c r="N355" s="43">
        <v>0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2849.339260019603</v>
      </c>
      <c r="U355" s="100" t="s">
        <v>89</v>
      </c>
      <c r="V355" s="92">
        <v>79.815579965588498</v>
      </c>
      <c r="W355" s="92">
        <v>0</v>
      </c>
      <c r="X355" s="92">
        <v>0</v>
      </c>
      <c r="Y355" s="92">
        <v>2769.5236800540147</v>
      </c>
      <c r="Z355" s="92">
        <v>0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2849.339260019603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51.69951615339783</v>
      </c>
      <c r="C356" s="46">
        <v>0</v>
      </c>
      <c r="D356" s="46">
        <v>390.26361401596517</v>
      </c>
      <c r="E356" s="46">
        <v>5939.3413803746662</v>
      </c>
      <c r="F356" s="236"/>
      <c r="G356" s="46">
        <v>169.22785070896282</v>
      </c>
      <c r="H356" s="47">
        <v>0</v>
      </c>
      <c r="I356" s="48">
        <f t="shared" si="130"/>
        <v>6550.5323612529919</v>
      </c>
      <c r="J356" s="1"/>
      <c r="K356" s="49" t="s">
        <v>27</v>
      </c>
      <c r="L356" s="50">
        <v>51.69951615339783</v>
      </c>
      <c r="M356" s="50">
        <v>0</v>
      </c>
      <c r="N356" s="50">
        <v>390.26361401596517</v>
      </c>
      <c r="O356" s="50">
        <v>5939.3413803746662</v>
      </c>
      <c r="P356" s="50">
        <v>6.8455789198931507</v>
      </c>
      <c r="Q356" s="50">
        <v>169.22785070896282</v>
      </c>
      <c r="R356" s="51">
        <v>0</v>
      </c>
      <c r="S356" s="52">
        <f t="shared" si="131"/>
        <v>6557.3779401728852</v>
      </c>
      <c r="U356" s="96" t="s">
        <v>27</v>
      </c>
      <c r="V356" s="97">
        <v>3.6542884487445506</v>
      </c>
      <c r="W356" s="97">
        <v>8.18366496091123</v>
      </c>
      <c r="X356" s="97">
        <v>169.22785070896282</v>
      </c>
      <c r="Y356" s="97">
        <v>0</v>
      </c>
      <c r="Z356" s="97">
        <v>383.26623650223326</v>
      </c>
      <c r="AA356" s="97">
        <v>5937.2394253116199</v>
      </c>
      <c r="AB356" s="97">
        <v>6.8455789198931507</v>
      </c>
      <c r="AC356" s="98">
        <v>48.960895320520791</v>
      </c>
      <c r="AD356" s="97">
        <v>39.861562743742041</v>
      </c>
      <c r="AE356" s="97">
        <v>2.1019550630467942</v>
      </c>
      <c r="AF356" s="97">
        <v>0</v>
      </c>
      <c r="AG356" s="97">
        <v>6.9973775137319629</v>
      </c>
      <c r="AH356" s="97">
        <v>0</v>
      </c>
      <c r="AI356" s="99">
        <f t="shared" si="132"/>
        <v>6557.3779401728852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403.12106341045336</v>
      </c>
      <c r="C357" s="43">
        <v>0</v>
      </c>
      <c r="D357" s="43">
        <v>1517.8568201150515</v>
      </c>
      <c r="E357" s="43">
        <v>0</v>
      </c>
      <c r="F357" s="236"/>
      <c r="G357" s="43">
        <v>0</v>
      </c>
      <c r="H357" s="53">
        <v>0</v>
      </c>
      <c r="I357" s="41">
        <f t="shared" si="130"/>
        <v>1920.9778835255049</v>
      </c>
      <c r="J357" s="1"/>
      <c r="K357" s="54" t="s">
        <v>26</v>
      </c>
      <c r="L357" s="43">
        <v>403.12106341045336</v>
      </c>
      <c r="M357" s="43">
        <v>0</v>
      </c>
      <c r="N357" s="43">
        <v>1517.8568201150515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1920.9778835255049</v>
      </c>
      <c r="U357" s="100" t="s">
        <v>26</v>
      </c>
      <c r="V357" s="92">
        <v>403.12106341045336</v>
      </c>
      <c r="W357" s="92">
        <v>0</v>
      </c>
      <c r="X357" s="92">
        <v>0</v>
      </c>
      <c r="Y357" s="92">
        <v>0</v>
      </c>
      <c r="Z357" s="92">
        <v>0</v>
      </c>
      <c r="AA357" s="92">
        <v>0</v>
      </c>
      <c r="AB357" s="92">
        <v>0</v>
      </c>
      <c r="AC357" s="93">
        <v>1517.8568201150515</v>
      </c>
      <c r="AD357" s="92">
        <v>0</v>
      </c>
      <c r="AE357" s="92">
        <v>0</v>
      </c>
      <c r="AF357" s="92">
        <v>0</v>
      </c>
      <c r="AG357" s="92">
        <v>1517.8568201150515</v>
      </c>
      <c r="AH357" s="92">
        <v>0</v>
      </c>
      <c r="AI357" s="95">
        <f t="shared" si="132"/>
        <v>1920.9778835255049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55.323782714376705</v>
      </c>
      <c r="C358" s="46">
        <v>93.822291304278025</v>
      </c>
      <c r="D358" s="46">
        <v>171.10448262178363</v>
      </c>
      <c r="E358" s="46">
        <v>0</v>
      </c>
      <c r="F358" s="236"/>
      <c r="G358" s="46">
        <v>0</v>
      </c>
      <c r="H358" s="47">
        <v>0</v>
      </c>
      <c r="I358" s="48">
        <f t="shared" si="130"/>
        <v>320.25055664043839</v>
      </c>
      <c r="J358" s="1"/>
      <c r="K358" s="49" t="s">
        <v>23</v>
      </c>
      <c r="L358" s="50">
        <v>55.323782714376705</v>
      </c>
      <c r="M358" s="50">
        <v>93.822291304278025</v>
      </c>
      <c r="N358" s="50">
        <v>171.10448262178363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320.25055664043839</v>
      </c>
      <c r="U358" s="96" t="s">
        <v>62</v>
      </c>
      <c r="V358" s="97">
        <v>55.323782714376705</v>
      </c>
      <c r="W358" s="97">
        <v>0</v>
      </c>
      <c r="X358" s="97">
        <v>0</v>
      </c>
      <c r="Y358" s="97">
        <v>93.822291304278025</v>
      </c>
      <c r="Z358" s="97">
        <v>171.10448262178363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320.25055664043839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169.086777287643</v>
      </c>
      <c r="C359" s="43">
        <v>7912.4536531170843</v>
      </c>
      <c r="D359" s="43">
        <v>3497.3738654153258</v>
      </c>
      <c r="E359" s="43">
        <v>0</v>
      </c>
      <c r="F359" s="236"/>
      <c r="G359" s="43">
        <v>0</v>
      </c>
      <c r="H359" s="53">
        <v>0</v>
      </c>
      <c r="I359" s="41">
        <f t="shared" si="130"/>
        <v>11578.914295820054</v>
      </c>
      <c r="J359" s="1"/>
      <c r="K359" s="54" t="s">
        <v>24</v>
      </c>
      <c r="L359" s="43">
        <v>169.086777287643</v>
      </c>
      <c r="M359" s="43">
        <v>7912.4536531170843</v>
      </c>
      <c r="N359" s="43">
        <v>3497.3738654153258</v>
      </c>
      <c r="O359" s="43">
        <v>0</v>
      </c>
      <c r="P359" s="43">
        <v>85.697530392109485</v>
      </c>
      <c r="Q359" s="43">
        <v>0</v>
      </c>
      <c r="R359" s="44">
        <v>0</v>
      </c>
      <c r="S359" s="45">
        <f t="shared" si="131"/>
        <v>11664.611826212164</v>
      </c>
      <c r="U359" s="100" t="s">
        <v>24</v>
      </c>
      <c r="V359" s="92">
        <v>169.086777287643</v>
      </c>
      <c r="W359" s="92">
        <v>0</v>
      </c>
      <c r="X359" s="92">
        <v>0</v>
      </c>
      <c r="Y359" s="92">
        <v>7912.4536531170843</v>
      </c>
      <c r="Z359" s="92">
        <v>1066.7541538657233</v>
      </c>
      <c r="AA359" s="92">
        <v>0</v>
      </c>
      <c r="AB359" s="92">
        <v>85.697530392109485</v>
      </c>
      <c r="AC359" s="93">
        <v>2430.619711549602</v>
      </c>
      <c r="AD359" s="92">
        <v>0</v>
      </c>
      <c r="AE359" s="92">
        <v>0</v>
      </c>
      <c r="AF359" s="92">
        <v>0</v>
      </c>
      <c r="AG359" s="92">
        <v>2430.619711549602</v>
      </c>
      <c r="AH359" s="92">
        <v>0</v>
      </c>
      <c r="AI359" s="95">
        <f t="shared" si="132"/>
        <v>11664.611826212162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8.8185920033243246</v>
      </c>
      <c r="C360" s="46">
        <v>474.74720961849238</v>
      </c>
      <c r="D360" s="46">
        <v>147.80896685217934</v>
      </c>
      <c r="E360" s="46">
        <v>0</v>
      </c>
      <c r="F360" s="236"/>
      <c r="G360" s="46">
        <v>0</v>
      </c>
      <c r="H360" s="47">
        <v>0</v>
      </c>
      <c r="I360" s="48">
        <f t="shared" si="130"/>
        <v>631.37476847399603</v>
      </c>
      <c r="J360" s="1"/>
      <c r="K360" s="49" t="s">
        <v>22</v>
      </c>
      <c r="L360" s="50">
        <v>8.8185920033243246</v>
      </c>
      <c r="M360" s="50">
        <v>474.74720961849238</v>
      </c>
      <c r="N360" s="50">
        <v>147.80896685217934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631.37476847399603</v>
      </c>
      <c r="U360" s="96" t="s">
        <v>63</v>
      </c>
      <c r="V360" s="97">
        <v>8.8185920033243246</v>
      </c>
      <c r="W360" s="97">
        <v>0</v>
      </c>
      <c r="X360" s="97">
        <v>0</v>
      </c>
      <c r="Y360" s="97">
        <v>474.74720961849238</v>
      </c>
      <c r="Z360" s="97">
        <v>147.80896685217934</v>
      </c>
      <c r="AA360" s="97">
        <v>0</v>
      </c>
      <c r="AB360" s="97">
        <v>0</v>
      </c>
      <c r="AC360" s="98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9">
        <f t="shared" si="132"/>
        <v>631.37476847399603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0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1340.2764199983692</v>
      </c>
      <c r="C366" s="75">
        <f t="shared" ref="C366:H366" si="134">SUM(C345:C361)</f>
        <v>11307.164742980616</v>
      </c>
      <c r="D366" s="75">
        <f t="shared" si="134"/>
        <v>5996.9985475276799</v>
      </c>
      <c r="E366" s="75">
        <f t="shared" si="134"/>
        <v>5939.3413803746662</v>
      </c>
      <c r="F366" s="75">
        <f t="shared" si="134"/>
        <v>0</v>
      </c>
      <c r="G366" s="75">
        <f t="shared" si="134"/>
        <v>169.22785070896282</v>
      </c>
      <c r="H366" s="76">
        <f t="shared" si="134"/>
        <v>0</v>
      </c>
      <c r="I366" s="41">
        <f t="shared" si="130"/>
        <v>24753.008941590291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1340.2764199983692</v>
      </c>
      <c r="M366" s="75">
        <f t="shared" ref="M366:R366" si="135">SUM(M345:M361)</f>
        <v>11307.164742980616</v>
      </c>
      <c r="N366" s="75">
        <f t="shared" si="135"/>
        <v>5996.9985475276799</v>
      </c>
      <c r="O366" s="75">
        <f t="shared" si="135"/>
        <v>5939.3413803746662</v>
      </c>
      <c r="P366" s="75">
        <f t="shared" si="135"/>
        <v>2539.442584268259</v>
      </c>
      <c r="Q366" s="75">
        <f t="shared" si="135"/>
        <v>169.22785070896282</v>
      </c>
      <c r="R366" s="76">
        <f t="shared" si="135"/>
        <v>0</v>
      </c>
      <c r="S366" s="78">
        <f t="shared" si="131"/>
        <v>27292.451525858549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1292.2311922937158</v>
      </c>
      <c r="W366" s="111">
        <f t="shared" ref="W366:AH366" si="136">SUM(W345:W361)</f>
        <v>8.18366496091123</v>
      </c>
      <c r="X366" s="111">
        <f t="shared" si="136"/>
        <v>169.22785070896282</v>
      </c>
      <c r="Y366" s="111">
        <f t="shared" si="136"/>
        <v>11307.164742980616</v>
      </c>
      <c r="Z366" s="111">
        <f t="shared" si="136"/>
        <v>1972.3528411115221</v>
      </c>
      <c r="AA366" s="111">
        <f t="shared" si="136"/>
        <v>5937.2394253116199</v>
      </c>
      <c r="AB366" s="111">
        <f t="shared" si="136"/>
        <v>2539.442584268259</v>
      </c>
      <c r="AC366" s="111">
        <f t="shared" si="136"/>
        <v>4066.6092242229456</v>
      </c>
      <c r="AD366" s="112">
        <f t="shared" si="136"/>
        <v>39.861562743742041</v>
      </c>
      <c r="AE366" s="112">
        <f t="shared" si="136"/>
        <v>2.1019550630467942</v>
      </c>
      <c r="AF366" s="112">
        <f t="shared" si="136"/>
        <v>0</v>
      </c>
      <c r="AG366" s="112">
        <f t="shared" si="136"/>
        <v>4024.6457064161568</v>
      </c>
      <c r="AH366" s="112">
        <f t="shared" si="136"/>
        <v>0</v>
      </c>
      <c r="AI366" s="113">
        <f t="shared" si="132"/>
        <v>27292.451525858552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5.4145999913021534E-2</v>
      </c>
      <c r="C367" s="114">
        <f t="shared" ref="C367:I367" si="137">C366/$I366</f>
        <v>0.45679960645035711</v>
      </c>
      <c r="D367" s="114">
        <f t="shared" si="137"/>
        <v>0.24227351760259958</v>
      </c>
      <c r="E367" s="114">
        <f t="shared" si="137"/>
        <v>0.23994421827220028</v>
      </c>
      <c r="F367" s="114">
        <f t="shared" si="137"/>
        <v>0</v>
      </c>
      <c r="G367" s="114">
        <f t="shared" si="137"/>
        <v>6.8366577618216035E-3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4.9107952751276621E-2</v>
      </c>
      <c r="M367" s="82">
        <f t="shared" ref="M367:S367" si="138">M366/$S366</f>
        <v>0.41429641204153139</v>
      </c>
      <c r="N367" s="82">
        <f t="shared" si="138"/>
        <v>0.21973103229095248</v>
      </c>
      <c r="O367" s="82">
        <f t="shared" si="138"/>
        <v>0.21761846401915813</v>
      </c>
      <c r="P367" s="82">
        <f t="shared" si="138"/>
        <v>9.3045602072874795E-2</v>
      </c>
      <c r="Q367" s="82">
        <f t="shared" si="138"/>
        <v>6.2005368242067198E-3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5.2205014563804969E-2</v>
      </c>
      <c r="W367" s="118">
        <f t="shared" ref="W367:AC367" si="139">W366/$I366</f>
        <v>3.3061293599587167E-4</v>
      </c>
      <c r="X367" s="118">
        <f t="shared" si="139"/>
        <v>6.8366577618216035E-3</v>
      </c>
      <c r="Y367" s="118">
        <f t="shared" si="139"/>
        <v>0.45679960645035711</v>
      </c>
      <c r="Z367" s="118">
        <f t="shared" si="139"/>
        <v>7.9681336752460516E-2</v>
      </c>
      <c r="AA367" s="118">
        <f t="shared" si="139"/>
        <v>0.23985930111857237</v>
      </c>
      <c r="AB367" s="118">
        <f t="shared" si="139"/>
        <v>0.10259126840945217</v>
      </c>
      <c r="AC367" s="118">
        <f t="shared" si="139"/>
        <v>0.16428747041698766</v>
      </c>
      <c r="AD367" s="118">
        <f t="shared" ref="AD367:AH367" si="140">AD366/$AI366</f>
        <v>1.4605343424710213E-3</v>
      </c>
      <c r="AE367" s="118">
        <f t="shared" si="140"/>
        <v>7.7015985942313476E-5</v>
      </c>
      <c r="AF367" s="118">
        <f t="shared" si="140"/>
        <v>0</v>
      </c>
      <c r="AG367" s="118">
        <f t="shared" si="140"/>
        <v>0.14746369349059607</v>
      </c>
      <c r="AH367" s="118">
        <f t="shared" si="140"/>
        <v>0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827.34587846371642</v>
      </c>
      <c r="C375" s="43">
        <v>17.022625406971319</v>
      </c>
      <c r="D375" s="43">
        <v>17.022625406971319</v>
      </c>
      <c r="E375" s="43">
        <v>0</v>
      </c>
      <c r="F375" s="236"/>
      <c r="G375" s="43">
        <v>0</v>
      </c>
      <c r="H375" s="53">
        <v>0</v>
      </c>
      <c r="I375" s="41">
        <f t="shared" si="141"/>
        <v>861.39112927765905</v>
      </c>
      <c r="J375" s="1"/>
      <c r="K375" s="54" t="s">
        <v>16</v>
      </c>
      <c r="L375" s="43">
        <v>827.34587846371642</v>
      </c>
      <c r="M375" s="43">
        <v>17.022625406971319</v>
      </c>
      <c r="N375" s="43">
        <v>17.022625406971319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861.39112927765905</v>
      </c>
      <c r="U375" s="100" t="s">
        <v>16</v>
      </c>
      <c r="V375" s="92">
        <v>827.34587846371642</v>
      </c>
      <c r="W375" s="92">
        <v>0</v>
      </c>
      <c r="X375" s="92">
        <v>0</v>
      </c>
      <c r="Y375" s="92">
        <v>17.022625406971319</v>
      </c>
      <c r="Z375" s="92">
        <v>17.022625406971319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861.39112927765905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1414.9604131638284</v>
      </c>
      <c r="C376" s="46">
        <v>6.9843098888041659</v>
      </c>
      <c r="D376" s="46">
        <v>0</v>
      </c>
      <c r="E376" s="46">
        <v>14.694459365138886</v>
      </c>
      <c r="F376" s="236"/>
      <c r="G376" s="46">
        <v>0</v>
      </c>
      <c r="H376" s="47">
        <v>0</v>
      </c>
      <c r="I376" s="48">
        <f t="shared" si="141"/>
        <v>1436.6391824177715</v>
      </c>
      <c r="J376" s="1"/>
      <c r="K376" s="49" t="s">
        <v>15</v>
      </c>
      <c r="L376" s="50">
        <v>1414.9604131638284</v>
      </c>
      <c r="M376" s="50">
        <v>6.9843098888041659</v>
      </c>
      <c r="N376" s="50">
        <v>0</v>
      </c>
      <c r="O376" s="50">
        <v>14.694459365138886</v>
      </c>
      <c r="P376" s="50">
        <v>0</v>
      </c>
      <c r="Q376" s="50">
        <v>0</v>
      </c>
      <c r="R376" s="51">
        <v>0</v>
      </c>
      <c r="S376" s="52">
        <f t="shared" si="142"/>
        <v>1436.6391824177715</v>
      </c>
      <c r="U376" s="96" t="s">
        <v>59</v>
      </c>
      <c r="V376" s="97">
        <v>1396.8012074529372</v>
      </c>
      <c r="W376" s="97">
        <v>18.159205710890834</v>
      </c>
      <c r="X376" s="97">
        <v>0</v>
      </c>
      <c r="Y376" s="97">
        <v>6.9843098888041659</v>
      </c>
      <c r="Z376" s="97">
        <v>0</v>
      </c>
      <c r="AA376" s="97">
        <v>0</v>
      </c>
      <c r="AB376" s="97">
        <v>0</v>
      </c>
      <c r="AC376" s="98">
        <v>14.694459365138886</v>
      </c>
      <c r="AD376" s="97">
        <v>0</v>
      </c>
      <c r="AE376" s="97">
        <v>0</v>
      </c>
      <c r="AF376" s="97">
        <v>0</v>
      </c>
      <c r="AG376" s="97">
        <v>0</v>
      </c>
      <c r="AH376" s="97">
        <v>14.694459365138886</v>
      </c>
      <c r="AI376" s="99">
        <f t="shared" si="143"/>
        <v>1436.6391824177711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13447.142177168969</v>
      </c>
      <c r="F377" s="236"/>
      <c r="G377" s="43">
        <v>0</v>
      </c>
      <c r="H377" s="53">
        <v>0</v>
      </c>
      <c r="I377" s="41">
        <f t="shared" si="141"/>
        <v>13447.142177168969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13447.142177168969</v>
      </c>
      <c r="P377" s="43">
        <v>8441.5431495399534</v>
      </c>
      <c r="Q377" s="43">
        <v>0</v>
      </c>
      <c r="R377" s="44">
        <v>0</v>
      </c>
      <c r="S377" s="45">
        <f t="shared" si="142"/>
        <v>21888.685326708925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13447.142177168969</v>
      </c>
      <c r="AB377" s="92">
        <v>8441.5431495399534</v>
      </c>
      <c r="AC377" s="93">
        <v>0</v>
      </c>
      <c r="AD377" s="92">
        <v>0</v>
      </c>
      <c r="AE377" s="92">
        <v>0</v>
      </c>
      <c r="AF377" s="92">
        <v>0</v>
      </c>
      <c r="AG377" s="92">
        <v>0</v>
      </c>
      <c r="AH377" s="92">
        <v>0</v>
      </c>
      <c r="AI377" s="95">
        <f t="shared" si="143"/>
        <v>21888.685326708925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152.97488034902014</v>
      </c>
      <c r="F378" s="236"/>
      <c r="G378" s="46">
        <v>0</v>
      </c>
      <c r="H378" s="47">
        <v>0</v>
      </c>
      <c r="I378" s="48">
        <f t="shared" si="141"/>
        <v>152.97488034902014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152.97488034902014</v>
      </c>
      <c r="P378" s="50">
        <v>608.86530596575324</v>
      </c>
      <c r="Q378" s="50">
        <v>0</v>
      </c>
      <c r="R378" s="51">
        <v>0</v>
      </c>
      <c r="S378" s="52">
        <f t="shared" si="142"/>
        <v>761.8401863147734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152.97488034902014</v>
      </c>
      <c r="AB378" s="97">
        <v>608.86530596575324</v>
      </c>
      <c r="AC378" s="98">
        <v>0</v>
      </c>
      <c r="AD378" s="97">
        <v>0</v>
      </c>
      <c r="AE378" s="97">
        <v>0</v>
      </c>
      <c r="AF378" s="97">
        <v>0</v>
      </c>
      <c r="AG378" s="97">
        <v>0</v>
      </c>
      <c r="AH378" s="97">
        <v>0</v>
      </c>
      <c r="AI378" s="99">
        <f t="shared" si="143"/>
        <v>761.8401863147734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1.2180000000000002</v>
      </c>
      <c r="F379" s="236"/>
      <c r="G379" s="43">
        <v>0</v>
      </c>
      <c r="H379" s="53">
        <v>0</v>
      </c>
      <c r="I379" s="41">
        <f t="shared" si="141"/>
        <v>1.2180000000000002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1.2180000000000002</v>
      </c>
      <c r="P379" s="43">
        <v>0</v>
      </c>
      <c r="Q379" s="43">
        <v>0</v>
      </c>
      <c r="R379" s="44">
        <v>0</v>
      </c>
      <c r="S379" s="45">
        <f t="shared" si="142"/>
        <v>1.2180000000000002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1.2180000000000002</v>
      </c>
      <c r="AD379" s="92">
        <v>0</v>
      </c>
      <c r="AE379" s="92">
        <v>0</v>
      </c>
      <c r="AF379" s="92">
        <v>0</v>
      </c>
      <c r="AG379" s="92">
        <v>0</v>
      </c>
      <c r="AH379" s="92">
        <v>1.2180000000000002</v>
      </c>
      <c r="AI379" s="95">
        <f t="shared" si="143"/>
        <v>1.2180000000000002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264.36088713232152</v>
      </c>
      <c r="C380" s="46">
        <v>0</v>
      </c>
      <c r="D380" s="46">
        <v>0</v>
      </c>
      <c r="E380" s="46">
        <v>137.89966104138173</v>
      </c>
      <c r="F380" s="236"/>
      <c r="G380" s="46">
        <v>0</v>
      </c>
      <c r="H380" s="47">
        <v>0</v>
      </c>
      <c r="I380" s="48">
        <f t="shared" si="141"/>
        <v>402.26054817370323</v>
      </c>
      <c r="J380" s="1"/>
      <c r="K380" s="49" t="s">
        <v>17</v>
      </c>
      <c r="L380" s="50">
        <v>264.36088713232152</v>
      </c>
      <c r="M380" s="50">
        <v>0</v>
      </c>
      <c r="N380" s="50">
        <v>0</v>
      </c>
      <c r="O380" s="50">
        <v>137.89966104138173</v>
      </c>
      <c r="P380" s="50">
        <v>0.72254233287849445</v>
      </c>
      <c r="Q380" s="50">
        <v>0</v>
      </c>
      <c r="R380" s="51">
        <v>0</v>
      </c>
      <c r="S380" s="52">
        <f t="shared" si="142"/>
        <v>402.98309050658173</v>
      </c>
      <c r="U380" s="96" t="s">
        <v>17</v>
      </c>
      <c r="V380" s="97">
        <v>242.77068119711731</v>
      </c>
      <c r="W380" s="97">
        <v>0</v>
      </c>
      <c r="X380" s="97">
        <v>0</v>
      </c>
      <c r="Y380" s="97">
        <v>0</v>
      </c>
      <c r="Z380" s="97">
        <v>0</v>
      </c>
      <c r="AA380" s="97">
        <v>0</v>
      </c>
      <c r="AB380" s="97">
        <v>0.72254233287849445</v>
      </c>
      <c r="AC380" s="98">
        <v>159.48986697658594</v>
      </c>
      <c r="AD380" s="97">
        <v>21.590205935204203</v>
      </c>
      <c r="AE380" s="97">
        <v>0</v>
      </c>
      <c r="AF380" s="97">
        <v>0</v>
      </c>
      <c r="AG380" s="97">
        <v>0</v>
      </c>
      <c r="AH380" s="97">
        <v>137.89966104138173</v>
      </c>
      <c r="AI380" s="99">
        <f t="shared" si="143"/>
        <v>402.98309050658179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1137.0717506923863</v>
      </c>
      <c r="C381" s="43">
        <v>0</v>
      </c>
      <c r="D381" s="43">
        <v>866.41571196643372</v>
      </c>
      <c r="E381" s="43">
        <v>0.48720967282933353</v>
      </c>
      <c r="F381" s="236"/>
      <c r="G381" s="43">
        <v>0</v>
      </c>
      <c r="H381" s="53">
        <v>0</v>
      </c>
      <c r="I381" s="41">
        <f t="shared" si="141"/>
        <v>2003.9746723316493</v>
      </c>
      <c r="J381" s="1"/>
      <c r="K381" s="54" t="s">
        <v>19</v>
      </c>
      <c r="L381" s="43">
        <v>1137.0717506923863</v>
      </c>
      <c r="M381" s="43">
        <v>0</v>
      </c>
      <c r="N381" s="43">
        <v>866.41571196643372</v>
      </c>
      <c r="O381" s="43">
        <v>0.48720967282933353</v>
      </c>
      <c r="P381" s="43">
        <v>0</v>
      </c>
      <c r="Q381" s="43">
        <v>0</v>
      </c>
      <c r="R381" s="44">
        <v>0</v>
      </c>
      <c r="S381" s="45">
        <f t="shared" si="142"/>
        <v>2003.9746723316493</v>
      </c>
      <c r="U381" s="100" t="s">
        <v>89</v>
      </c>
      <c r="V381" s="92">
        <v>1131.6411566025715</v>
      </c>
      <c r="W381" s="92">
        <v>0</v>
      </c>
      <c r="X381" s="92">
        <v>0</v>
      </c>
      <c r="Y381" s="92">
        <v>0</v>
      </c>
      <c r="Z381" s="92">
        <v>866.41571196643372</v>
      </c>
      <c r="AA381" s="92">
        <v>0.48720967282933353</v>
      </c>
      <c r="AB381" s="92">
        <v>0</v>
      </c>
      <c r="AC381" s="93">
        <v>5.4305940898148801</v>
      </c>
      <c r="AD381" s="92">
        <v>5.4305940898148801</v>
      </c>
      <c r="AE381" s="92">
        <v>0</v>
      </c>
      <c r="AF381" s="92">
        <v>0</v>
      </c>
      <c r="AG381" s="92">
        <v>0</v>
      </c>
      <c r="AH381" s="92">
        <v>0</v>
      </c>
      <c r="AI381" s="95">
        <f t="shared" si="143"/>
        <v>2003.9746723316493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301.00285691201259</v>
      </c>
      <c r="C382" s="46">
        <v>5.1450693974967807E-2</v>
      </c>
      <c r="D382" s="46">
        <v>91.550925281496916</v>
      </c>
      <c r="E382" s="46">
        <v>1083.6381880742279</v>
      </c>
      <c r="F382" s="236"/>
      <c r="G382" s="46">
        <v>1188.0530178650813</v>
      </c>
      <c r="H382" s="47">
        <v>0</v>
      </c>
      <c r="I382" s="48">
        <f t="shared" si="141"/>
        <v>2664.2964388267937</v>
      </c>
      <c r="J382" s="1"/>
      <c r="K382" s="49" t="s">
        <v>27</v>
      </c>
      <c r="L382" s="50">
        <v>301.00285691201259</v>
      </c>
      <c r="M382" s="50">
        <v>5.1450693974967807E-2</v>
      </c>
      <c r="N382" s="50">
        <v>91.550925281496916</v>
      </c>
      <c r="O382" s="50">
        <v>1083.6381880742279</v>
      </c>
      <c r="P382" s="50">
        <v>28.747805834802278</v>
      </c>
      <c r="Q382" s="50">
        <v>1188.0530178650813</v>
      </c>
      <c r="R382" s="51">
        <v>0</v>
      </c>
      <c r="S382" s="52">
        <f t="shared" si="142"/>
        <v>2693.0442446615957</v>
      </c>
      <c r="U382" s="96" t="s">
        <v>27</v>
      </c>
      <c r="V382" s="97">
        <v>80.905538725361936</v>
      </c>
      <c r="W382" s="97">
        <v>142.74727547181462</v>
      </c>
      <c r="X382" s="97">
        <v>1188.0530178650813</v>
      </c>
      <c r="Y382" s="97">
        <v>5.1450693974967807E-2</v>
      </c>
      <c r="Z382" s="97">
        <v>91.550925281496916</v>
      </c>
      <c r="AA382" s="97">
        <v>1019.3416325494477</v>
      </c>
      <c r="AB382" s="97">
        <v>28.747805834802278</v>
      </c>
      <c r="AC382" s="98">
        <v>141.6465982396162</v>
      </c>
      <c r="AD382" s="97">
        <v>77.350042714836064</v>
      </c>
      <c r="AE382" s="97">
        <v>0</v>
      </c>
      <c r="AF382" s="97">
        <v>0</v>
      </c>
      <c r="AG382" s="97">
        <v>0</v>
      </c>
      <c r="AH382" s="97">
        <v>64.29655552478016</v>
      </c>
      <c r="AI382" s="99">
        <f t="shared" si="143"/>
        <v>2693.0442446615957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420.62711684288752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420.62711684288752</v>
      </c>
      <c r="J383" s="1"/>
      <c r="K383" s="54" t="s">
        <v>26</v>
      </c>
      <c r="L383" s="43">
        <v>420.62711684288752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420.62711684288752</v>
      </c>
      <c r="U383" s="100" t="s">
        <v>26</v>
      </c>
      <c r="V383" s="92">
        <v>420.62711684288752</v>
      </c>
      <c r="W383" s="92">
        <v>0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</v>
      </c>
      <c r="AD383" s="92">
        <v>0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420.62711684288752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288.05497269552336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288.05497269552336</v>
      </c>
      <c r="J384" s="1"/>
      <c r="K384" s="49" t="s">
        <v>23</v>
      </c>
      <c r="L384" s="50">
        <v>288.05497269552336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288.05497269552336</v>
      </c>
      <c r="U384" s="96" t="s">
        <v>62</v>
      </c>
      <c r="V384" s="97">
        <v>288.05497269552336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288.05497269552336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1217.2485726960576</v>
      </c>
      <c r="C385" s="43">
        <v>0</v>
      </c>
      <c r="D385" s="43">
        <v>0</v>
      </c>
      <c r="E385" s="43">
        <v>0</v>
      </c>
      <c r="F385" s="236"/>
      <c r="G385" s="43">
        <v>0</v>
      </c>
      <c r="H385" s="53">
        <v>0</v>
      </c>
      <c r="I385" s="41">
        <f t="shared" si="141"/>
        <v>1217.2485726960576</v>
      </c>
      <c r="J385" s="1"/>
      <c r="K385" s="54" t="s">
        <v>24</v>
      </c>
      <c r="L385" s="43">
        <v>1217.2485726960576</v>
      </c>
      <c r="M385" s="43">
        <v>0</v>
      </c>
      <c r="N385" s="43">
        <v>0</v>
      </c>
      <c r="O385" s="43">
        <v>0</v>
      </c>
      <c r="P385" s="43">
        <v>719.72404816160883</v>
      </c>
      <c r="Q385" s="43">
        <v>0</v>
      </c>
      <c r="R385" s="44">
        <v>0</v>
      </c>
      <c r="S385" s="45">
        <f t="shared" si="142"/>
        <v>1936.9726208576665</v>
      </c>
      <c r="U385" s="100" t="s">
        <v>24</v>
      </c>
      <c r="V385" s="92">
        <v>1205.8169590216119</v>
      </c>
      <c r="W385" s="92">
        <v>0</v>
      </c>
      <c r="X385" s="92">
        <v>0</v>
      </c>
      <c r="Y385" s="92">
        <v>0</v>
      </c>
      <c r="Z385" s="92">
        <v>0</v>
      </c>
      <c r="AA385" s="92">
        <v>0</v>
      </c>
      <c r="AB385" s="92">
        <v>719.72404816160883</v>
      </c>
      <c r="AC385" s="93">
        <v>11.431613674445638</v>
      </c>
      <c r="AD385" s="92">
        <v>11.431613674445638</v>
      </c>
      <c r="AE385" s="92">
        <v>0</v>
      </c>
      <c r="AF385" s="92">
        <v>0</v>
      </c>
      <c r="AG385" s="92">
        <v>0</v>
      </c>
      <c r="AH385" s="92">
        <v>0</v>
      </c>
      <c r="AI385" s="95">
        <f t="shared" si="143"/>
        <v>1936.9726208576662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79.99976873732146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79.99976873732146</v>
      </c>
      <c r="J386" s="1"/>
      <c r="K386" s="49" t="s">
        <v>22</v>
      </c>
      <c r="L386" s="50">
        <v>79.99976873732146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79.99976873732146</v>
      </c>
      <c r="U386" s="96" t="s">
        <v>63</v>
      </c>
      <c r="V386" s="97">
        <v>79.99976873732146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79.99976873732146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0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0</v>
      </c>
      <c r="J387" s="1"/>
      <c r="K387" s="55" t="s">
        <v>66</v>
      </c>
      <c r="L387" s="43">
        <v>0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0</v>
      </c>
      <c r="U387" s="101" t="s">
        <v>64</v>
      </c>
      <c r="V387" s="92">
        <v>0</v>
      </c>
      <c r="W387" s="92">
        <v>0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0</v>
      </c>
      <c r="AD387" s="94">
        <v>0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0</v>
      </c>
      <c r="AJ387" t="str">
        <f t="shared" si="144"/>
        <v/>
      </c>
      <c r="AS387"/>
      <c r="BH387"/>
    </row>
    <row r="388" spans="1:60">
      <c r="A388" s="28" t="s">
        <v>25</v>
      </c>
      <c r="B388" s="56">
        <v>0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0</v>
      </c>
      <c r="J388" s="1"/>
      <c r="K388" s="59" t="s">
        <v>25</v>
      </c>
      <c r="L388" s="60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0</v>
      </c>
      <c r="U388" s="102" t="s">
        <v>68</v>
      </c>
      <c r="V388" s="103">
        <v>0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0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5950.6722173360549</v>
      </c>
      <c r="C392" s="75">
        <f t="shared" ref="C392:H392" si="145">SUM(C371:C387)</f>
        <v>24.058385989750452</v>
      </c>
      <c r="D392" s="75">
        <f t="shared" si="145"/>
        <v>974.98926265490195</v>
      </c>
      <c r="E392" s="75">
        <f t="shared" si="145"/>
        <v>14838.054575671567</v>
      </c>
      <c r="F392" s="75">
        <f t="shared" si="145"/>
        <v>0</v>
      </c>
      <c r="G392" s="75">
        <f t="shared" si="145"/>
        <v>1188.0530178650813</v>
      </c>
      <c r="H392" s="76">
        <f t="shared" si="145"/>
        <v>0</v>
      </c>
      <c r="I392" s="41">
        <f t="shared" si="141"/>
        <v>22975.827459517357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5950.6722173360549</v>
      </c>
      <c r="M392" s="75">
        <f t="shared" ref="M392:R392" si="146">SUM(M371:M387)</f>
        <v>24.058385989750452</v>
      </c>
      <c r="N392" s="75">
        <f t="shared" si="146"/>
        <v>974.98926265490195</v>
      </c>
      <c r="O392" s="75">
        <f t="shared" si="146"/>
        <v>14838.054575671567</v>
      </c>
      <c r="P392" s="75">
        <f t="shared" si="146"/>
        <v>9799.6028518349958</v>
      </c>
      <c r="Q392" s="75">
        <f t="shared" si="146"/>
        <v>1188.0530178650813</v>
      </c>
      <c r="R392" s="76">
        <f t="shared" si="146"/>
        <v>0</v>
      </c>
      <c r="S392" s="78">
        <f t="shared" si="142"/>
        <v>32775.430311352357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5673.9632797390495</v>
      </c>
      <c r="W392" s="111">
        <f t="shared" ref="W392:AH392" si="147">SUM(W371:W387)</f>
        <v>160.90648118270545</v>
      </c>
      <c r="X392" s="111">
        <f t="shared" si="147"/>
        <v>1188.0530178650813</v>
      </c>
      <c r="Y392" s="111">
        <f t="shared" si="147"/>
        <v>24.058385989750452</v>
      </c>
      <c r="Z392" s="111">
        <f t="shared" si="147"/>
        <v>974.98926265490195</v>
      </c>
      <c r="AA392" s="111">
        <f t="shared" si="147"/>
        <v>14619.945899740265</v>
      </c>
      <c r="AB392" s="111">
        <f t="shared" si="147"/>
        <v>9799.6028518349958</v>
      </c>
      <c r="AC392" s="111">
        <f t="shared" si="147"/>
        <v>333.91113234560157</v>
      </c>
      <c r="AD392" s="112">
        <f t="shared" si="147"/>
        <v>115.80245641430079</v>
      </c>
      <c r="AE392" s="112">
        <f t="shared" si="147"/>
        <v>0</v>
      </c>
      <c r="AF392" s="112">
        <f t="shared" si="147"/>
        <v>0</v>
      </c>
      <c r="AG392" s="112">
        <f t="shared" si="147"/>
        <v>0</v>
      </c>
      <c r="AH392" s="112">
        <f t="shared" si="147"/>
        <v>218.10867593130078</v>
      </c>
      <c r="AI392" s="113">
        <f t="shared" si="143"/>
        <v>32775.430311352349</v>
      </c>
      <c r="AJ392" t="str">
        <f t="shared" si="144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0.25899707977094366</v>
      </c>
      <c r="C393" s="114">
        <f t="shared" ref="C393:I393" si="148">C392/$I392</f>
        <v>1.047117281505553E-3</v>
      </c>
      <c r="D393" s="114">
        <f t="shared" si="148"/>
        <v>4.2435436302470521E-2</v>
      </c>
      <c r="E393" s="114">
        <f t="shared" si="148"/>
        <v>0.64581154266655794</v>
      </c>
      <c r="F393" s="114">
        <f t="shared" si="148"/>
        <v>0</v>
      </c>
      <c r="G393" s="114">
        <f t="shared" si="148"/>
        <v>5.1708823978522257E-2</v>
      </c>
      <c r="H393" s="115">
        <f t="shared" si="148"/>
        <v>0</v>
      </c>
      <c r="I393" s="116">
        <f t="shared" si="148"/>
        <v>1</v>
      </c>
      <c r="J393"/>
      <c r="K393" s="81" t="s">
        <v>87</v>
      </c>
      <c r="L393" s="82">
        <f>L392/$S392</f>
        <v>0.18155893487308183</v>
      </c>
      <c r="M393" s="82">
        <f t="shared" ref="M393:S393" si="149">M392/$S392</f>
        <v>7.3403722731345494E-4</v>
      </c>
      <c r="N393" s="82">
        <f t="shared" si="149"/>
        <v>2.9747565581685041E-2</v>
      </c>
      <c r="O393" s="82">
        <f t="shared" si="149"/>
        <v>0.45271883342847041</v>
      </c>
      <c r="P393" s="82">
        <f t="shared" si="149"/>
        <v>0.29899234758302251</v>
      </c>
      <c r="Q393" s="82">
        <f t="shared" si="149"/>
        <v>3.62482813064266E-2</v>
      </c>
      <c r="R393" s="83">
        <f t="shared" si="149"/>
        <v>0</v>
      </c>
      <c r="S393" s="84">
        <f t="shared" si="149"/>
        <v>1</v>
      </c>
      <c r="U393" s="117" t="s">
        <v>87</v>
      </c>
      <c r="V393" s="118">
        <f>V392/$I392</f>
        <v>0.24695359893942379</v>
      </c>
      <c r="W393" s="118">
        <f t="shared" ref="W393:AC393" si="150">W392/$I392</f>
        <v>7.003294286842E-3</v>
      </c>
      <c r="X393" s="118">
        <f t="shared" si="150"/>
        <v>5.1708823978522257E-2</v>
      </c>
      <c r="Y393" s="118">
        <f t="shared" si="150"/>
        <v>1.047117281505553E-3</v>
      </c>
      <c r="Z393" s="118">
        <f t="shared" si="150"/>
        <v>4.2435436302470521E-2</v>
      </c>
      <c r="AA393" s="118">
        <f t="shared" si="150"/>
        <v>0.63631857984223306</v>
      </c>
      <c r="AB393" s="118">
        <f t="shared" si="150"/>
        <v>0.42651795105536766</v>
      </c>
      <c r="AC393" s="118">
        <f t="shared" si="150"/>
        <v>1.4533149369002787E-2</v>
      </c>
      <c r="AD393" s="118">
        <f t="shared" ref="AD393:AH393" si="151">AD392/$AI392</f>
        <v>3.5332093374283043E-3</v>
      </c>
      <c r="AE393" s="118">
        <f t="shared" si="151"/>
        <v>0</v>
      </c>
      <c r="AF393" s="118">
        <f t="shared" si="151"/>
        <v>0</v>
      </c>
      <c r="AG393" s="118">
        <f t="shared" si="151"/>
        <v>0</v>
      </c>
      <c r="AH393" s="118">
        <f t="shared" si="151"/>
        <v>6.6546395839616173E-3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0.15440000000000001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0.15440000000000001</v>
      </c>
      <c r="J398" s="1"/>
      <c r="K398" s="49" t="s">
        <v>8</v>
      </c>
      <c r="L398" s="50">
        <v>0.15440000000000001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0.15440000000000001</v>
      </c>
      <c r="U398" s="96" t="s">
        <v>8</v>
      </c>
      <c r="V398" s="97">
        <v>0.15440000000000001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0.15440000000000001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2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245.42670151931361</v>
      </c>
      <c r="C401" s="43">
        <v>107.00806757365864</v>
      </c>
      <c r="D401" s="43">
        <v>0</v>
      </c>
      <c r="E401" s="43">
        <v>0</v>
      </c>
      <c r="F401" s="236"/>
      <c r="G401" s="43">
        <v>0</v>
      </c>
      <c r="H401" s="53">
        <v>0</v>
      </c>
      <c r="I401" s="41">
        <f t="shared" si="152"/>
        <v>352.43476909297226</v>
      </c>
      <c r="J401" s="1"/>
      <c r="K401" s="54" t="s">
        <v>16</v>
      </c>
      <c r="L401" s="43">
        <v>245.42670151931361</v>
      </c>
      <c r="M401" s="43">
        <v>107.00806757365864</v>
      </c>
      <c r="N401" s="43">
        <v>0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352.43476909297226</v>
      </c>
      <c r="U401" s="100" t="s">
        <v>16</v>
      </c>
      <c r="V401" s="92">
        <v>245.42670151931361</v>
      </c>
      <c r="W401" s="92">
        <v>0</v>
      </c>
      <c r="X401" s="92">
        <v>0</v>
      </c>
      <c r="Y401" s="92">
        <v>107.00806757365864</v>
      </c>
      <c r="Z401" s="92">
        <v>0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352.43476909297226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84.578936163729054</v>
      </c>
      <c r="C402" s="46">
        <v>53.392010952294584</v>
      </c>
      <c r="D402" s="46">
        <v>12.867847441776126</v>
      </c>
      <c r="E402" s="46">
        <v>0</v>
      </c>
      <c r="F402" s="236"/>
      <c r="G402" s="46">
        <v>0</v>
      </c>
      <c r="H402" s="47">
        <v>0</v>
      </c>
      <c r="I402" s="48">
        <f t="shared" si="152"/>
        <v>150.83879455779976</v>
      </c>
      <c r="J402" s="1"/>
      <c r="K402" s="49" t="s">
        <v>15</v>
      </c>
      <c r="L402" s="50">
        <v>84.578936163729054</v>
      </c>
      <c r="M402" s="50">
        <v>53.392010952294584</v>
      </c>
      <c r="N402" s="50">
        <v>12.867847441776126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150.83879455779976</v>
      </c>
      <c r="U402" s="96" t="s">
        <v>59</v>
      </c>
      <c r="V402" s="97">
        <v>84.578936163729054</v>
      </c>
      <c r="W402" s="97">
        <v>0</v>
      </c>
      <c r="X402" s="97">
        <v>0</v>
      </c>
      <c r="Y402" s="97">
        <v>53.392010952294584</v>
      </c>
      <c r="Z402" s="97">
        <v>12.867847441776126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150.83879455779976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0</v>
      </c>
      <c r="F403" s="236"/>
      <c r="G403" s="43">
        <v>0</v>
      </c>
      <c r="H403" s="53">
        <v>0</v>
      </c>
      <c r="I403" s="41">
        <f t="shared" si="152"/>
        <v>0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0</v>
      </c>
      <c r="P403" s="43">
        <v>142.54639360679687</v>
      </c>
      <c r="Q403" s="43">
        <v>0</v>
      </c>
      <c r="R403" s="44">
        <v>0</v>
      </c>
      <c r="S403" s="45">
        <f t="shared" si="153"/>
        <v>142.54639360679687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0</v>
      </c>
      <c r="AB403" s="92">
        <v>142.54639360679687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142.54639360679687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1.9586006766189699</v>
      </c>
      <c r="D404" s="46">
        <v>0</v>
      </c>
      <c r="E404" s="46">
        <v>0</v>
      </c>
      <c r="F404" s="236"/>
      <c r="G404" s="46">
        <v>0</v>
      </c>
      <c r="H404" s="47">
        <v>0</v>
      </c>
      <c r="I404" s="48">
        <f t="shared" si="152"/>
        <v>1.9586006766189699</v>
      </c>
      <c r="J404" s="1"/>
      <c r="K404" s="49" t="s">
        <v>12</v>
      </c>
      <c r="L404" s="50">
        <v>0</v>
      </c>
      <c r="M404" s="50">
        <v>1.9586006766189699</v>
      </c>
      <c r="N404" s="50">
        <v>0</v>
      </c>
      <c r="O404" s="50">
        <v>0</v>
      </c>
      <c r="P404" s="50">
        <v>42.899854945964066</v>
      </c>
      <c r="Q404" s="50">
        <v>0</v>
      </c>
      <c r="R404" s="51">
        <v>0</v>
      </c>
      <c r="S404" s="52">
        <f t="shared" si="153"/>
        <v>44.858455622583037</v>
      </c>
      <c r="U404" s="96" t="s">
        <v>12</v>
      </c>
      <c r="V404" s="97">
        <v>0</v>
      </c>
      <c r="W404" s="97">
        <v>0</v>
      </c>
      <c r="X404" s="97">
        <v>0</v>
      </c>
      <c r="Y404" s="97">
        <v>1.9586006766189699</v>
      </c>
      <c r="Z404" s="97">
        <v>0</v>
      </c>
      <c r="AA404" s="97">
        <v>0</v>
      </c>
      <c r="AB404" s="97">
        <v>42.899854945964066</v>
      </c>
      <c r="AC404" s="98">
        <v>0</v>
      </c>
      <c r="AD404" s="97">
        <v>0</v>
      </c>
      <c r="AE404" s="97">
        <v>0</v>
      </c>
      <c r="AF404" s="97">
        <v>0</v>
      </c>
      <c r="AG404" s="97">
        <v>0</v>
      </c>
      <c r="AH404" s="97">
        <v>0</v>
      </c>
      <c r="AI404" s="99">
        <f t="shared" si="154"/>
        <v>44.858455622583037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0</v>
      </c>
      <c r="C406" s="46">
        <v>0</v>
      </c>
      <c r="D406" s="46">
        <v>25.08807782557021</v>
      </c>
      <c r="E406" s="46">
        <v>0</v>
      </c>
      <c r="F406" s="236"/>
      <c r="G406" s="46">
        <v>0</v>
      </c>
      <c r="H406" s="47">
        <v>0</v>
      </c>
      <c r="I406" s="48">
        <f t="shared" si="152"/>
        <v>25.08807782557021</v>
      </c>
      <c r="J406" s="1"/>
      <c r="K406" s="49" t="s">
        <v>17</v>
      </c>
      <c r="L406" s="50">
        <v>0</v>
      </c>
      <c r="M406" s="50">
        <v>0</v>
      </c>
      <c r="N406" s="50">
        <v>25.08807782557021</v>
      </c>
      <c r="O406" s="50">
        <v>0</v>
      </c>
      <c r="P406" s="50">
        <v>0</v>
      </c>
      <c r="Q406" s="50">
        <v>0</v>
      </c>
      <c r="R406" s="51">
        <v>0</v>
      </c>
      <c r="S406" s="52">
        <f t="shared" si="153"/>
        <v>25.08807782557021</v>
      </c>
      <c r="U406" s="96" t="s">
        <v>17</v>
      </c>
      <c r="V406" s="97">
        <v>0</v>
      </c>
      <c r="W406" s="97">
        <v>0</v>
      </c>
      <c r="X406" s="97">
        <v>0</v>
      </c>
      <c r="Y406" s="97">
        <v>0</v>
      </c>
      <c r="Z406" s="97">
        <v>25.08807782557021</v>
      </c>
      <c r="AA406" s="97">
        <v>0</v>
      </c>
      <c r="AB406" s="97">
        <v>0</v>
      </c>
      <c r="AC406" s="98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9">
        <f t="shared" si="154"/>
        <v>25.08807782557021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178.30621519006448</v>
      </c>
      <c r="C407" s="43">
        <v>1317.009888480379</v>
      </c>
      <c r="D407" s="43">
        <v>520.39477002107628</v>
      </c>
      <c r="E407" s="43">
        <v>0</v>
      </c>
      <c r="F407" s="236"/>
      <c r="G407" s="43">
        <v>0</v>
      </c>
      <c r="H407" s="53">
        <v>0</v>
      </c>
      <c r="I407" s="41">
        <f t="shared" si="152"/>
        <v>2015.7108736915197</v>
      </c>
      <c r="J407" s="1"/>
      <c r="K407" s="54" t="s">
        <v>19</v>
      </c>
      <c r="L407" s="43">
        <v>178.30621519006448</v>
      </c>
      <c r="M407" s="43">
        <v>1317.009888480379</v>
      </c>
      <c r="N407" s="43">
        <v>520.39477002107628</v>
      </c>
      <c r="O407" s="43">
        <v>0</v>
      </c>
      <c r="P407" s="43">
        <v>0</v>
      </c>
      <c r="Q407" s="43">
        <v>0</v>
      </c>
      <c r="R407" s="44">
        <v>0</v>
      </c>
      <c r="S407" s="45">
        <f t="shared" si="153"/>
        <v>2015.7108736915197</v>
      </c>
      <c r="U407" s="100" t="s">
        <v>89</v>
      </c>
      <c r="V407" s="92">
        <v>178.30621519006448</v>
      </c>
      <c r="W407" s="92">
        <v>0</v>
      </c>
      <c r="X407" s="92">
        <v>0</v>
      </c>
      <c r="Y407" s="92">
        <v>1317.009888480379</v>
      </c>
      <c r="Z407" s="92">
        <v>225.58951763570934</v>
      </c>
      <c r="AA407" s="92">
        <v>0</v>
      </c>
      <c r="AB407" s="92">
        <v>0</v>
      </c>
      <c r="AC407" s="93">
        <v>294.80525238536694</v>
      </c>
      <c r="AD407" s="92">
        <v>0</v>
      </c>
      <c r="AE407" s="92">
        <v>0</v>
      </c>
      <c r="AF407" s="92">
        <v>0</v>
      </c>
      <c r="AG407" s="92">
        <v>294.80525238536694</v>
      </c>
      <c r="AH407" s="92">
        <v>0</v>
      </c>
      <c r="AI407" s="95">
        <f t="shared" si="154"/>
        <v>2015.7108736915197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222.99553644247382</v>
      </c>
      <c r="C408" s="46">
        <v>5.4502671381172414</v>
      </c>
      <c r="D408" s="46">
        <v>43.926557767921103</v>
      </c>
      <c r="E408" s="46">
        <v>1631.0381898537662</v>
      </c>
      <c r="F408" s="236"/>
      <c r="G408" s="46">
        <v>227.03866377424103</v>
      </c>
      <c r="H408" s="47">
        <v>0</v>
      </c>
      <c r="I408" s="48">
        <f t="shared" si="152"/>
        <v>2130.4492149765192</v>
      </c>
      <c r="J408" s="1"/>
      <c r="K408" s="49" t="s">
        <v>27</v>
      </c>
      <c r="L408" s="50">
        <v>222.99553644247382</v>
      </c>
      <c r="M408" s="50">
        <v>5.4502671381172414</v>
      </c>
      <c r="N408" s="50">
        <v>43.926557767921103</v>
      </c>
      <c r="O408" s="50">
        <v>1631.0381898537662</v>
      </c>
      <c r="P408" s="50">
        <v>22.340892619368415</v>
      </c>
      <c r="Q408" s="50">
        <v>227.03866377424103</v>
      </c>
      <c r="R408" s="51">
        <v>0</v>
      </c>
      <c r="S408" s="52">
        <f t="shared" si="153"/>
        <v>2152.7901075958875</v>
      </c>
      <c r="U408" s="96" t="s">
        <v>27</v>
      </c>
      <c r="V408" s="97">
        <v>0</v>
      </c>
      <c r="W408" s="97">
        <v>172.12394679694512</v>
      </c>
      <c r="X408" s="97">
        <v>227.03866377424103</v>
      </c>
      <c r="Y408" s="97">
        <v>5.4502671381172414</v>
      </c>
      <c r="Z408" s="97">
        <v>43.926557767921103</v>
      </c>
      <c r="AA408" s="97">
        <v>1564.5418728687423</v>
      </c>
      <c r="AB408" s="97">
        <v>22.340892619368415</v>
      </c>
      <c r="AC408" s="98">
        <v>117.36790663055248</v>
      </c>
      <c r="AD408" s="97">
        <v>50.871589645528672</v>
      </c>
      <c r="AE408" s="97">
        <v>66.496316985023753</v>
      </c>
      <c r="AF408" s="97">
        <v>0</v>
      </c>
      <c r="AG408" s="97">
        <v>0</v>
      </c>
      <c r="AH408" s="97">
        <v>0</v>
      </c>
      <c r="AI408" s="99">
        <f t="shared" si="154"/>
        <v>2152.7901075958875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36.750599209130144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36.750599209130144</v>
      </c>
      <c r="J409" s="1"/>
      <c r="K409" s="54" t="s">
        <v>26</v>
      </c>
      <c r="L409" s="43">
        <v>36.750599209130144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36.750599209130144</v>
      </c>
      <c r="U409" s="100" t="s">
        <v>26</v>
      </c>
      <c r="V409" s="92">
        <v>36.750599209130144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0</v>
      </c>
      <c r="AD409" s="92">
        <v>0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36.750599209130144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2.5783824103297066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2.5783824103297066</v>
      </c>
      <c r="J410" s="1"/>
      <c r="K410" s="49" t="s">
        <v>23</v>
      </c>
      <c r="L410" s="50">
        <v>2.5783824103297066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2.5783824103297066</v>
      </c>
      <c r="U410" s="96" t="s">
        <v>62</v>
      </c>
      <c r="V410" s="97">
        <v>2.5783824103297066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2.5783824103297066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17.205810187455885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17.205810187455885</v>
      </c>
      <c r="J411" s="1"/>
      <c r="K411" s="54" t="s">
        <v>24</v>
      </c>
      <c r="L411" s="43">
        <v>17.205810187455885</v>
      </c>
      <c r="M411" s="43">
        <v>0</v>
      </c>
      <c r="N411" s="43">
        <v>0</v>
      </c>
      <c r="O411" s="43">
        <v>0</v>
      </c>
      <c r="P411" s="43">
        <v>5.2023044042070303</v>
      </c>
      <c r="Q411" s="43">
        <v>0</v>
      </c>
      <c r="R411" s="44">
        <v>0</v>
      </c>
      <c r="S411" s="45">
        <f t="shared" si="153"/>
        <v>22.408114591662915</v>
      </c>
      <c r="U411" s="100" t="s">
        <v>24</v>
      </c>
      <c r="V411" s="92">
        <v>0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5.2023044042070303</v>
      </c>
      <c r="AC411" s="93">
        <v>17.205810187455885</v>
      </c>
      <c r="AD411" s="92">
        <v>17.205810187455885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22.408114591662915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0.84989889385528949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152"/>
        <v>0.84989889385528949</v>
      </c>
      <c r="J412" s="1"/>
      <c r="K412" s="49" t="s">
        <v>22</v>
      </c>
      <c r="L412" s="50">
        <v>0.84989889385528949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0.84989889385528949</v>
      </c>
      <c r="U412" s="96" t="s">
        <v>63</v>
      </c>
      <c r="V412" s="97">
        <v>0.84989889385528949</v>
      </c>
      <c r="W412" s="97">
        <v>0</v>
      </c>
      <c r="X412" s="97">
        <v>0</v>
      </c>
      <c r="Y412" s="97">
        <v>0</v>
      </c>
      <c r="Z412" s="97">
        <v>0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0.84989889385528949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0</v>
      </c>
      <c r="J413" s="1"/>
      <c r="K413" s="55" t="s">
        <v>66</v>
      </c>
      <c r="L413" s="43">
        <v>0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0</v>
      </c>
      <c r="U413" s="101" t="s">
        <v>64</v>
      </c>
      <c r="V413" s="92">
        <v>0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0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0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0</v>
      </c>
      <c r="J414" s="1"/>
      <c r="K414" s="59" t="s">
        <v>25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0</v>
      </c>
      <c r="U414" s="102" t="s">
        <v>68</v>
      </c>
      <c r="V414" s="103">
        <v>0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0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788.84648001635196</v>
      </c>
      <c r="C418" s="75">
        <f t="shared" ref="C418:H418" si="156">SUM(C397:C413)</f>
        <v>1484.8188348210683</v>
      </c>
      <c r="D418" s="75">
        <f t="shared" si="156"/>
        <v>602.27725305634362</v>
      </c>
      <c r="E418" s="75">
        <f t="shared" si="156"/>
        <v>1631.0381898537662</v>
      </c>
      <c r="F418" s="75">
        <f t="shared" si="156"/>
        <v>0</v>
      </c>
      <c r="G418" s="75">
        <f t="shared" si="156"/>
        <v>227.03866377424103</v>
      </c>
      <c r="H418" s="76">
        <f t="shared" si="156"/>
        <v>0</v>
      </c>
      <c r="I418" s="41">
        <f t="shared" si="152"/>
        <v>4734.0194215217716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788.84648001635196</v>
      </c>
      <c r="M418" s="75">
        <f t="shared" ref="M418:R418" si="157">SUM(M397:M413)</f>
        <v>1484.8188348210683</v>
      </c>
      <c r="N418" s="75">
        <f t="shared" si="157"/>
        <v>602.27725305634362</v>
      </c>
      <c r="O418" s="75">
        <f t="shared" si="157"/>
        <v>1631.0381898537662</v>
      </c>
      <c r="P418" s="75">
        <f t="shared" si="157"/>
        <v>212.98944557633641</v>
      </c>
      <c r="Q418" s="75">
        <f t="shared" si="157"/>
        <v>227.03866377424103</v>
      </c>
      <c r="R418" s="76">
        <f t="shared" si="157"/>
        <v>0</v>
      </c>
      <c r="S418" s="78">
        <f t="shared" si="153"/>
        <v>4947.0088670981077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548.64513338642223</v>
      </c>
      <c r="W418" s="111">
        <f t="shared" ref="W418:AH418" si="158">SUM(W397:W413)</f>
        <v>172.12394679694512</v>
      </c>
      <c r="X418" s="111">
        <f t="shared" si="158"/>
        <v>227.03866377424103</v>
      </c>
      <c r="Y418" s="111">
        <f t="shared" si="158"/>
        <v>1484.8188348210683</v>
      </c>
      <c r="Z418" s="111">
        <f t="shared" si="158"/>
        <v>307.4720006709768</v>
      </c>
      <c r="AA418" s="111">
        <f t="shared" si="158"/>
        <v>1564.5418728687423</v>
      </c>
      <c r="AB418" s="111">
        <f t="shared" si="158"/>
        <v>212.98944557633641</v>
      </c>
      <c r="AC418" s="111">
        <f t="shared" si="158"/>
        <v>429.37896920337528</v>
      </c>
      <c r="AD418" s="112">
        <f t="shared" si="158"/>
        <v>68.077399832984554</v>
      </c>
      <c r="AE418" s="112">
        <f t="shared" si="158"/>
        <v>66.496316985023753</v>
      </c>
      <c r="AF418" s="112">
        <f t="shared" si="158"/>
        <v>0</v>
      </c>
      <c r="AG418" s="112">
        <f t="shared" si="158"/>
        <v>294.80525238536694</v>
      </c>
      <c r="AH418" s="112">
        <f t="shared" si="158"/>
        <v>0</v>
      </c>
      <c r="AI418" s="113">
        <f t="shared" si="154"/>
        <v>4947.0088670981067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0.16663355381055317</v>
      </c>
      <c r="C419" s="114">
        <f t="shared" ref="C419:I419" si="159">C418/$I418</f>
        <v>0.31364865722155544</v>
      </c>
      <c r="D419" s="114">
        <f t="shared" si="159"/>
        <v>0.12722323240126018</v>
      </c>
      <c r="E419" s="114">
        <f t="shared" si="159"/>
        <v>0.34453559325057898</v>
      </c>
      <c r="F419" s="114">
        <f t="shared" si="159"/>
        <v>0</v>
      </c>
      <c r="G419" s="114">
        <f t="shared" si="159"/>
        <v>4.7958963316052143E-2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0.15945928160001169</v>
      </c>
      <c r="M419" s="82">
        <f t="shared" ref="M419:S419" si="160">M418/$S418</f>
        <v>0.30014476923548677</v>
      </c>
      <c r="N419" s="82">
        <f t="shared" si="160"/>
        <v>0.12174573954415341</v>
      </c>
      <c r="O419" s="82">
        <f t="shared" si="160"/>
        <v>0.3297018933403541</v>
      </c>
      <c r="P419" s="82">
        <f t="shared" si="160"/>
        <v>4.3054187145873266E-2</v>
      </c>
      <c r="Q419" s="82">
        <f t="shared" si="160"/>
        <v>4.5894129134120769E-2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0.11589414502445319</v>
      </c>
      <c r="W419" s="118">
        <f t="shared" ref="W419:AC419" si="161">W418/$I418</f>
        <v>3.6358943948230596E-2</v>
      </c>
      <c r="X419" s="118">
        <f t="shared" si="161"/>
        <v>4.7958963316052143E-2</v>
      </c>
      <c r="Y419" s="118">
        <f t="shared" si="161"/>
        <v>0.31364865722155544</v>
      </c>
      <c r="Z419" s="118">
        <f t="shared" si="161"/>
        <v>6.4949459073435439E-2</v>
      </c>
      <c r="AA419" s="118">
        <f t="shared" si="161"/>
        <v>0.33048911159004357</v>
      </c>
      <c r="AB419" s="118">
        <f t="shared" si="161"/>
        <v>4.4991248791258653E-2</v>
      </c>
      <c r="AC419" s="118">
        <f t="shared" si="161"/>
        <v>9.0700719826229501E-2</v>
      </c>
      <c r="AD419" s="118">
        <f t="shared" ref="AD419:AH419" si="162">AD418/$AI418</f>
        <v>1.37613256134951E-2</v>
      </c>
      <c r="AE419" s="118">
        <f t="shared" si="162"/>
        <v>1.3441721810381592E-2</v>
      </c>
      <c r="AF419" s="118">
        <f t="shared" si="162"/>
        <v>0</v>
      </c>
      <c r="AG419" s="118">
        <f t="shared" si="162"/>
        <v>5.9592626636688927E-2</v>
      </c>
      <c r="AH419" s="118">
        <f t="shared" si="162"/>
        <v>0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3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591.79856999363699</v>
      </c>
      <c r="C427" s="43">
        <v>0</v>
      </c>
      <c r="D427" s="43">
        <v>21.157005052882845</v>
      </c>
      <c r="E427" s="43">
        <v>0</v>
      </c>
      <c r="F427" s="236"/>
      <c r="G427" s="43">
        <v>0</v>
      </c>
      <c r="H427" s="53">
        <v>0</v>
      </c>
      <c r="I427" s="41">
        <f t="shared" si="163"/>
        <v>612.95557504651981</v>
      </c>
      <c r="J427" s="1"/>
      <c r="K427" s="54" t="s">
        <v>16</v>
      </c>
      <c r="L427" s="43">
        <v>591.79856999363699</v>
      </c>
      <c r="M427" s="43">
        <v>0</v>
      </c>
      <c r="N427" s="43">
        <v>21.157005052882845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612.95557504651981</v>
      </c>
      <c r="U427" s="100" t="s">
        <v>16</v>
      </c>
      <c r="V427" s="92">
        <v>399.6777332324026</v>
      </c>
      <c r="W427" s="92">
        <v>0</v>
      </c>
      <c r="X427" s="92">
        <v>0</v>
      </c>
      <c r="Y427" s="92">
        <v>0</v>
      </c>
      <c r="Z427" s="92">
        <v>19.827229301178541</v>
      </c>
      <c r="AA427" s="92">
        <v>0</v>
      </c>
      <c r="AB427" s="92">
        <v>0</v>
      </c>
      <c r="AC427" s="93">
        <v>193.45061251293862</v>
      </c>
      <c r="AD427" s="94">
        <v>192.12083676123433</v>
      </c>
      <c r="AE427" s="94">
        <v>0</v>
      </c>
      <c r="AF427" s="94">
        <v>0</v>
      </c>
      <c r="AG427" s="94">
        <v>1.3297757517043014</v>
      </c>
      <c r="AH427" s="94">
        <v>0</v>
      </c>
      <c r="AI427" s="95">
        <f t="shared" si="165"/>
        <v>612.9555750465197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198.30714368479764</v>
      </c>
      <c r="C428" s="46">
        <v>93.049138001754045</v>
      </c>
      <c r="D428" s="46">
        <v>0</v>
      </c>
      <c r="E428" s="46">
        <v>0</v>
      </c>
      <c r="F428" s="236"/>
      <c r="G428" s="46">
        <v>0</v>
      </c>
      <c r="H428" s="47">
        <v>0</v>
      </c>
      <c r="I428" s="48">
        <f t="shared" si="163"/>
        <v>291.35628168655171</v>
      </c>
      <c r="J428" s="1"/>
      <c r="K428" s="49" t="s">
        <v>15</v>
      </c>
      <c r="L428" s="50">
        <v>198.30714368479764</v>
      </c>
      <c r="M428" s="50">
        <v>93.049138001754045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f t="shared" si="164"/>
        <v>291.35628168655171</v>
      </c>
      <c r="U428" s="96" t="s">
        <v>59</v>
      </c>
      <c r="V428" s="97">
        <v>196.94455537018445</v>
      </c>
      <c r="W428" s="97">
        <v>0</v>
      </c>
      <c r="X428" s="97">
        <v>0</v>
      </c>
      <c r="Y428" s="97">
        <v>93.049138001754045</v>
      </c>
      <c r="Z428" s="97">
        <v>0</v>
      </c>
      <c r="AA428" s="97">
        <v>0</v>
      </c>
      <c r="AB428" s="97">
        <v>0</v>
      </c>
      <c r="AC428" s="98">
        <v>1.3625883146131854</v>
      </c>
      <c r="AD428" s="97">
        <v>1.3625883146131854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291.35628168655165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0.14466472292661728</v>
      </c>
      <c r="F429" s="236"/>
      <c r="G429" s="43">
        <v>0</v>
      </c>
      <c r="H429" s="53">
        <v>0</v>
      </c>
      <c r="I429" s="41">
        <f t="shared" si="163"/>
        <v>0.14466472292661728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0.14466472292661728</v>
      </c>
      <c r="P429" s="43">
        <v>1671.3133746601832</v>
      </c>
      <c r="Q429" s="43">
        <v>0</v>
      </c>
      <c r="R429" s="44">
        <v>0</v>
      </c>
      <c r="S429" s="45">
        <f t="shared" si="164"/>
        <v>1671.4580393831097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0.14466472292661728</v>
      </c>
      <c r="AB429" s="92">
        <v>1671.3133746601832</v>
      </c>
      <c r="AC429" s="93">
        <v>0</v>
      </c>
      <c r="AD429" s="92">
        <v>0</v>
      </c>
      <c r="AE429" s="92">
        <v>0</v>
      </c>
      <c r="AF429" s="92">
        <v>0</v>
      </c>
      <c r="AG429" s="92">
        <v>0</v>
      </c>
      <c r="AH429" s="92">
        <v>0</v>
      </c>
      <c r="AI429" s="95">
        <f t="shared" si="165"/>
        <v>1671.4580393831097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160.0611742192531</v>
      </c>
      <c r="Q430" s="50">
        <v>0</v>
      </c>
      <c r="R430" s="51">
        <v>0</v>
      </c>
      <c r="S430" s="52">
        <f t="shared" si="164"/>
        <v>160.0611742192531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160.0611742192531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160.0611742192531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0</v>
      </c>
      <c r="C432" s="46">
        <v>0</v>
      </c>
      <c r="D432" s="46">
        <v>0</v>
      </c>
      <c r="E432" s="46">
        <v>0</v>
      </c>
      <c r="F432" s="236"/>
      <c r="G432" s="46">
        <v>0</v>
      </c>
      <c r="H432" s="47">
        <v>0</v>
      </c>
      <c r="I432" s="48">
        <f t="shared" si="163"/>
        <v>0</v>
      </c>
      <c r="J432" s="1"/>
      <c r="K432" s="49" t="s">
        <v>17</v>
      </c>
      <c r="L432" s="50">
        <v>0</v>
      </c>
      <c r="M432" s="50">
        <v>0</v>
      </c>
      <c r="N432" s="50">
        <v>0</v>
      </c>
      <c r="O432" s="50">
        <v>0</v>
      </c>
      <c r="P432" s="50">
        <v>48.713700927642449</v>
      </c>
      <c r="Q432" s="50">
        <v>0</v>
      </c>
      <c r="R432" s="51">
        <v>0</v>
      </c>
      <c r="S432" s="52">
        <f t="shared" si="164"/>
        <v>48.713700927642449</v>
      </c>
      <c r="U432" s="96" t="s">
        <v>17</v>
      </c>
      <c r="V432" s="97">
        <v>0</v>
      </c>
      <c r="W432" s="97">
        <v>0</v>
      </c>
      <c r="X432" s="97">
        <v>0</v>
      </c>
      <c r="Y432" s="97">
        <v>0</v>
      </c>
      <c r="Z432" s="97">
        <v>0</v>
      </c>
      <c r="AA432" s="97">
        <v>0</v>
      </c>
      <c r="AB432" s="97">
        <v>48.713700927642449</v>
      </c>
      <c r="AC432" s="98">
        <v>0</v>
      </c>
      <c r="AD432" s="97">
        <v>0</v>
      </c>
      <c r="AE432" s="97">
        <v>0</v>
      </c>
      <c r="AF432" s="97">
        <v>0</v>
      </c>
      <c r="AG432" s="97">
        <v>0</v>
      </c>
      <c r="AH432" s="97">
        <v>0</v>
      </c>
      <c r="AI432" s="99">
        <f t="shared" si="165"/>
        <v>48.713700927642449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445.94944456649688</v>
      </c>
      <c r="C433" s="43">
        <v>885.67046820287646</v>
      </c>
      <c r="D433" s="43">
        <v>363.0155756503882</v>
      </c>
      <c r="E433" s="43">
        <v>0</v>
      </c>
      <c r="F433" s="236"/>
      <c r="G433" s="43">
        <v>0</v>
      </c>
      <c r="H433" s="53">
        <v>0</v>
      </c>
      <c r="I433" s="41">
        <f t="shared" si="163"/>
        <v>1694.6354884197615</v>
      </c>
      <c r="J433" s="1"/>
      <c r="K433" s="54" t="s">
        <v>19</v>
      </c>
      <c r="L433" s="43">
        <v>445.94944456649688</v>
      </c>
      <c r="M433" s="43">
        <v>885.67046820287646</v>
      </c>
      <c r="N433" s="43">
        <v>363.0155756503882</v>
      </c>
      <c r="O433" s="43">
        <v>0</v>
      </c>
      <c r="P433" s="43">
        <v>0.4391855243607436</v>
      </c>
      <c r="Q433" s="43">
        <v>0</v>
      </c>
      <c r="R433" s="44">
        <v>0</v>
      </c>
      <c r="S433" s="45">
        <f t="shared" si="164"/>
        <v>1695.0746739441222</v>
      </c>
      <c r="U433" s="100" t="s">
        <v>89</v>
      </c>
      <c r="V433" s="92">
        <v>427.80110139756033</v>
      </c>
      <c r="W433" s="92">
        <v>0</v>
      </c>
      <c r="X433" s="92">
        <v>0</v>
      </c>
      <c r="Y433" s="92">
        <v>885.67046820287646</v>
      </c>
      <c r="Z433" s="92">
        <v>363.0155756503882</v>
      </c>
      <c r="AA433" s="92">
        <v>0</v>
      </c>
      <c r="AB433" s="92">
        <v>0.4391855243607436</v>
      </c>
      <c r="AC433" s="93">
        <v>18.148343168936407</v>
      </c>
      <c r="AD433" s="92">
        <v>18.148343168936407</v>
      </c>
      <c r="AE433" s="92">
        <v>0</v>
      </c>
      <c r="AF433" s="92">
        <v>0</v>
      </c>
      <c r="AG433" s="92">
        <v>0</v>
      </c>
      <c r="AH433" s="92">
        <v>0</v>
      </c>
      <c r="AI433" s="95">
        <f t="shared" si="165"/>
        <v>1695.0746739441222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1744.8331805564681</v>
      </c>
      <c r="C434" s="46">
        <v>3.5161524214238158E-3</v>
      </c>
      <c r="D434" s="46">
        <v>49.855748026396256</v>
      </c>
      <c r="E434" s="46">
        <v>3314.7571106358846</v>
      </c>
      <c r="F434" s="236"/>
      <c r="G434" s="46">
        <v>927.98114409136474</v>
      </c>
      <c r="H434" s="47">
        <v>0</v>
      </c>
      <c r="I434" s="48">
        <f t="shared" si="163"/>
        <v>6037.4306994625349</v>
      </c>
      <c r="J434" s="1"/>
      <c r="K434" s="49" t="s">
        <v>27</v>
      </c>
      <c r="L434" s="50">
        <v>1744.8331805564681</v>
      </c>
      <c r="M434" s="50">
        <v>3.5161524214238158E-3</v>
      </c>
      <c r="N434" s="50">
        <v>49.855748026396256</v>
      </c>
      <c r="O434" s="50">
        <v>3314.7571106358846</v>
      </c>
      <c r="P434" s="50">
        <v>6.9088420600015841</v>
      </c>
      <c r="Q434" s="50">
        <v>927.98114409136474</v>
      </c>
      <c r="R434" s="51">
        <v>0</v>
      </c>
      <c r="S434" s="52">
        <f t="shared" si="164"/>
        <v>6044.3395415225368</v>
      </c>
      <c r="U434" s="96" t="s">
        <v>27</v>
      </c>
      <c r="V434" s="97">
        <v>2.3773667235727198</v>
      </c>
      <c r="W434" s="97">
        <v>1657.3189294578251</v>
      </c>
      <c r="X434" s="97">
        <v>927.98114409136474</v>
      </c>
      <c r="Y434" s="97">
        <v>3.5161524214238158E-3</v>
      </c>
      <c r="Z434" s="97">
        <v>26.726740598294164</v>
      </c>
      <c r="AA434" s="97">
        <v>3297.10366181779</v>
      </c>
      <c r="AB434" s="97">
        <v>6.9088420600015841</v>
      </c>
      <c r="AC434" s="98">
        <v>125.91934062126766</v>
      </c>
      <c r="AD434" s="97">
        <v>85.136884375070579</v>
      </c>
      <c r="AE434" s="97">
        <v>17.65344881809499</v>
      </c>
      <c r="AF434" s="97">
        <v>0</v>
      </c>
      <c r="AG434" s="97">
        <v>23.129007428102099</v>
      </c>
      <c r="AH434" s="97">
        <v>0</v>
      </c>
      <c r="AI434" s="99">
        <f t="shared" si="165"/>
        <v>6044.3395415225377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420.24609700010484</v>
      </c>
      <c r="C435" s="43">
        <v>0</v>
      </c>
      <c r="D435" s="43">
        <v>0</v>
      </c>
      <c r="E435" s="43">
        <v>0</v>
      </c>
      <c r="F435" s="236"/>
      <c r="G435" s="43">
        <v>0</v>
      </c>
      <c r="H435" s="53">
        <v>0</v>
      </c>
      <c r="I435" s="41">
        <f t="shared" si="163"/>
        <v>420.24609700010484</v>
      </c>
      <c r="J435" s="1"/>
      <c r="K435" s="54" t="s">
        <v>26</v>
      </c>
      <c r="L435" s="43">
        <v>420.24609700010484</v>
      </c>
      <c r="M435" s="43">
        <v>0</v>
      </c>
      <c r="N435" s="43">
        <v>0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420.24609700010484</v>
      </c>
      <c r="U435" s="100" t="s">
        <v>26</v>
      </c>
      <c r="V435" s="92">
        <v>354.4203662048601</v>
      </c>
      <c r="W435" s="92">
        <v>0</v>
      </c>
      <c r="X435" s="92">
        <v>0</v>
      </c>
      <c r="Y435" s="92">
        <v>0</v>
      </c>
      <c r="Z435" s="92">
        <v>0</v>
      </c>
      <c r="AA435" s="92">
        <v>0</v>
      </c>
      <c r="AB435" s="92">
        <v>0</v>
      </c>
      <c r="AC435" s="93">
        <v>65.825730795244709</v>
      </c>
      <c r="AD435" s="92">
        <v>65.825730795244709</v>
      </c>
      <c r="AE435" s="92">
        <v>0</v>
      </c>
      <c r="AF435" s="92">
        <v>0</v>
      </c>
      <c r="AG435" s="92">
        <v>0</v>
      </c>
      <c r="AH435" s="92">
        <v>0</v>
      </c>
      <c r="AI435" s="95">
        <f t="shared" si="165"/>
        <v>420.24609700010478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169.97374253478236</v>
      </c>
      <c r="C436" s="46">
        <v>11.268674017117149</v>
      </c>
      <c r="D436" s="46">
        <v>128.95489710564041</v>
      </c>
      <c r="E436" s="46">
        <v>0</v>
      </c>
      <c r="F436" s="236"/>
      <c r="G436" s="46">
        <v>0</v>
      </c>
      <c r="H436" s="47">
        <v>0</v>
      </c>
      <c r="I436" s="48">
        <f t="shared" si="163"/>
        <v>310.19731365753989</v>
      </c>
      <c r="J436" s="1"/>
      <c r="K436" s="49" t="s">
        <v>23</v>
      </c>
      <c r="L436" s="50">
        <v>169.97374253478236</v>
      </c>
      <c r="M436" s="50">
        <v>11.268674017117149</v>
      </c>
      <c r="N436" s="50">
        <v>128.95489710564041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310.19731365753989</v>
      </c>
      <c r="U436" s="96" t="s">
        <v>62</v>
      </c>
      <c r="V436" s="97">
        <v>169.97374253478236</v>
      </c>
      <c r="W436" s="97">
        <v>0</v>
      </c>
      <c r="X436" s="97">
        <v>0</v>
      </c>
      <c r="Y436" s="97">
        <v>11.268674017117149</v>
      </c>
      <c r="Z436" s="97">
        <v>128.95489710564041</v>
      </c>
      <c r="AA436" s="97">
        <v>0</v>
      </c>
      <c r="AB436" s="97">
        <v>0</v>
      </c>
      <c r="AC436" s="98">
        <v>0</v>
      </c>
      <c r="AD436" s="97">
        <v>0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310.19731365753989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208.16115551796736</v>
      </c>
      <c r="C437" s="43">
        <v>0</v>
      </c>
      <c r="D437" s="43">
        <v>1108.3370239423355</v>
      </c>
      <c r="E437" s="43">
        <v>0</v>
      </c>
      <c r="F437" s="236"/>
      <c r="G437" s="43">
        <v>0</v>
      </c>
      <c r="H437" s="53">
        <v>0</v>
      </c>
      <c r="I437" s="41">
        <f t="shared" si="163"/>
        <v>1316.4981794603027</v>
      </c>
      <c r="J437" s="1"/>
      <c r="K437" s="54" t="s">
        <v>24</v>
      </c>
      <c r="L437" s="43">
        <v>208.16115551796736</v>
      </c>
      <c r="M437" s="43">
        <v>0</v>
      </c>
      <c r="N437" s="43">
        <v>1108.3370239423355</v>
      </c>
      <c r="O437" s="43">
        <v>0</v>
      </c>
      <c r="P437" s="43">
        <v>60.995226067753784</v>
      </c>
      <c r="Q437" s="43">
        <v>0</v>
      </c>
      <c r="R437" s="44">
        <v>0</v>
      </c>
      <c r="S437" s="45">
        <f t="shared" si="164"/>
        <v>1377.4934055280564</v>
      </c>
      <c r="U437" s="100" t="s">
        <v>24</v>
      </c>
      <c r="V437" s="92">
        <v>207.52778191880299</v>
      </c>
      <c r="W437" s="92">
        <v>0</v>
      </c>
      <c r="X437" s="92">
        <v>0</v>
      </c>
      <c r="Y437" s="92">
        <v>0</v>
      </c>
      <c r="Z437" s="92">
        <v>1030.5958263080863</v>
      </c>
      <c r="AA437" s="92">
        <v>0</v>
      </c>
      <c r="AB437" s="92">
        <v>60.995226067753784</v>
      </c>
      <c r="AC437" s="93">
        <v>78.374571233413462</v>
      </c>
      <c r="AD437" s="92">
        <v>0.6333735991644075</v>
      </c>
      <c r="AE437" s="92">
        <v>0</v>
      </c>
      <c r="AF437" s="92">
        <v>0</v>
      </c>
      <c r="AG437" s="92">
        <v>77.741197634249019</v>
      </c>
      <c r="AH437" s="92">
        <v>0</v>
      </c>
      <c r="AI437" s="95">
        <f t="shared" si="165"/>
        <v>1377.4934055280564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50.745565864672294</v>
      </c>
      <c r="C438" s="46">
        <v>0.59307866581869861</v>
      </c>
      <c r="D438" s="46">
        <v>30.373063407310426</v>
      </c>
      <c r="E438" s="46">
        <v>0</v>
      </c>
      <c r="F438" s="236"/>
      <c r="G438" s="46">
        <v>0</v>
      </c>
      <c r="H438" s="47">
        <v>0</v>
      </c>
      <c r="I438" s="48">
        <f t="shared" si="163"/>
        <v>81.711707937801421</v>
      </c>
      <c r="J438" s="1"/>
      <c r="K438" s="49" t="s">
        <v>22</v>
      </c>
      <c r="L438" s="50">
        <v>50.745565864672294</v>
      </c>
      <c r="M438" s="50">
        <v>0.59307866581869861</v>
      </c>
      <c r="N438" s="50">
        <v>30.373063407310426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81.711707937801421</v>
      </c>
      <c r="U438" s="96" t="s">
        <v>63</v>
      </c>
      <c r="V438" s="97">
        <v>50.745565864672294</v>
      </c>
      <c r="W438" s="97">
        <v>0</v>
      </c>
      <c r="X438" s="97">
        <v>0</v>
      </c>
      <c r="Y438" s="97">
        <v>0.59307866581869861</v>
      </c>
      <c r="Z438" s="97">
        <v>30.373063407310426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81.711707937801421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1.3175999999999999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1.3175999999999999</v>
      </c>
      <c r="J439" s="1"/>
      <c r="K439" s="55" t="s">
        <v>66</v>
      </c>
      <c r="L439" s="43">
        <v>1.3175999999999999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1.3175999999999999</v>
      </c>
      <c r="U439" s="101" t="s">
        <v>64</v>
      </c>
      <c r="V439" s="92">
        <v>1.3175999999999999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1.3175999999999999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1.3175999999999999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1.3175999999999999</v>
      </c>
      <c r="J440" s="1"/>
      <c r="K440" s="59" t="s">
        <v>25</v>
      </c>
      <c r="L440" s="60">
        <v>1.3175999999999999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1.3175999999999999</v>
      </c>
      <c r="U440" s="102" t="s">
        <v>68</v>
      </c>
      <c r="V440" s="103">
        <v>1.2203999999999999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1.2203999999999999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3831.3324997189266</v>
      </c>
      <c r="C444" s="75">
        <f t="shared" ref="C444:H444" si="167">SUM(C423:C439)</f>
        <v>990.58487503998776</v>
      </c>
      <c r="D444" s="75">
        <f t="shared" si="167"/>
        <v>1701.6933131849537</v>
      </c>
      <c r="E444" s="75">
        <f t="shared" si="167"/>
        <v>3314.9017753588114</v>
      </c>
      <c r="F444" s="75">
        <f t="shared" si="167"/>
        <v>0</v>
      </c>
      <c r="G444" s="75">
        <f t="shared" si="167"/>
        <v>927.98114409136474</v>
      </c>
      <c r="H444" s="76">
        <f t="shared" si="167"/>
        <v>0</v>
      </c>
      <c r="I444" s="41">
        <f t="shared" si="163"/>
        <v>10766.493607394044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3831.3324997189266</v>
      </c>
      <c r="M444" s="75">
        <f t="shared" ref="M444:R444" si="168">SUM(M423:M439)</f>
        <v>990.58487503998776</v>
      </c>
      <c r="N444" s="75">
        <f t="shared" si="168"/>
        <v>1701.6933131849537</v>
      </c>
      <c r="O444" s="75">
        <f t="shared" si="168"/>
        <v>3314.9017753588114</v>
      </c>
      <c r="P444" s="75">
        <f t="shared" si="168"/>
        <v>1948.431503459195</v>
      </c>
      <c r="Q444" s="75">
        <f t="shared" si="168"/>
        <v>927.98114409136474</v>
      </c>
      <c r="R444" s="76">
        <f t="shared" si="168"/>
        <v>0</v>
      </c>
      <c r="S444" s="78">
        <f t="shared" si="164"/>
        <v>12714.925110853239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1810.785813246838</v>
      </c>
      <c r="W444" s="111">
        <f t="shared" ref="W444:AH444" si="169">SUM(W423:W439)</f>
        <v>1657.3189294578251</v>
      </c>
      <c r="X444" s="111">
        <f t="shared" si="169"/>
        <v>927.98114409136474</v>
      </c>
      <c r="Y444" s="111">
        <f t="shared" si="169"/>
        <v>990.58487503998776</v>
      </c>
      <c r="Z444" s="111">
        <f t="shared" si="169"/>
        <v>1599.4933323708979</v>
      </c>
      <c r="AA444" s="111">
        <f t="shared" si="169"/>
        <v>3297.2483265407168</v>
      </c>
      <c r="AB444" s="111">
        <f t="shared" si="169"/>
        <v>1948.431503459195</v>
      </c>
      <c r="AC444" s="111">
        <f t="shared" si="169"/>
        <v>483.08118664641404</v>
      </c>
      <c r="AD444" s="112">
        <f t="shared" si="169"/>
        <v>363.2277570142636</v>
      </c>
      <c r="AE444" s="112">
        <f t="shared" si="169"/>
        <v>17.65344881809499</v>
      </c>
      <c r="AF444" s="112">
        <f t="shared" si="169"/>
        <v>0</v>
      </c>
      <c r="AG444" s="112">
        <f t="shared" si="169"/>
        <v>102.19998081405542</v>
      </c>
      <c r="AH444" s="112">
        <f t="shared" si="169"/>
        <v>0</v>
      </c>
      <c r="AI444" s="113">
        <f t="shared" si="165"/>
        <v>12714.925110853239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0.35585703567294219</v>
      </c>
      <c r="C445" s="114">
        <f t="shared" ref="C445:I445" si="170">C444/$I444</f>
        <v>9.2006266028866565E-2</v>
      </c>
      <c r="D445" s="114">
        <f t="shared" si="170"/>
        <v>0.15805455102079766</v>
      </c>
      <c r="E445" s="114">
        <f t="shared" si="170"/>
        <v>0.30789056272529203</v>
      </c>
      <c r="F445" s="114">
        <f t="shared" si="170"/>
        <v>0</v>
      </c>
      <c r="G445" s="114">
        <f t="shared" si="170"/>
        <v>8.6191584552101561E-2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0.30132560485539689</v>
      </c>
      <c r="M445" s="82">
        <f t="shared" ref="M445:S445" si="171">M444/$S444</f>
        <v>7.7907252021047438E-2</v>
      </c>
      <c r="N445" s="82">
        <f t="shared" si="171"/>
        <v>0.13383431662782017</v>
      </c>
      <c r="O445" s="82">
        <f t="shared" si="171"/>
        <v>0.26070950056396863</v>
      </c>
      <c r="P445" s="82">
        <f t="shared" si="171"/>
        <v>0.15323971525369409</v>
      </c>
      <c r="Q445" s="82">
        <f t="shared" si="171"/>
        <v>7.2983610678072824E-2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0.16818714423452169</v>
      </c>
      <c r="W445" s="118">
        <f t="shared" ref="W445:AC445" si="172">W444/$I444</f>
        <v>0.15393302498407072</v>
      </c>
      <c r="X445" s="118">
        <f t="shared" si="172"/>
        <v>8.6191584552101561E-2</v>
      </c>
      <c r="Y445" s="118">
        <f t="shared" si="172"/>
        <v>9.2006266028866565E-2</v>
      </c>
      <c r="Z445" s="118">
        <f t="shared" si="172"/>
        <v>0.14856214016348115</v>
      </c>
      <c r="AA445" s="118">
        <f t="shared" si="172"/>
        <v>0.30625089716082532</v>
      </c>
      <c r="AB445" s="118">
        <f t="shared" si="172"/>
        <v>0.18097177916133081</v>
      </c>
      <c r="AC445" s="118">
        <f t="shared" si="172"/>
        <v>4.486894287613296E-2</v>
      </c>
      <c r="AD445" s="118">
        <f t="shared" ref="AD445:AH445" si="173">AD444/$AI444</f>
        <v>2.8567038645333324E-2</v>
      </c>
      <c r="AE445" s="118">
        <f t="shared" si="173"/>
        <v>1.3884036802565445E-3</v>
      </c>
      <c r="AF445" s="118">
        <f t="shared" si="173"/>
        <v>0</v>
      </c>
      <c r="AG445" s="118">
        <f t="shared" si="173"/>
        <v>8.0377965204702067E-3</v>
      </c>
      <c r="AH445" s="118">
        <f t="shared" si="173"/>
        <v>0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8.7341361965383069</v>
      </c>
      <c r="G449" s="242"/>
      <c r="H449" s="244"/>
      <c r="I449" s="41">
        <f>SUM(B449:H449)</f>
        <v>8.7341361965383069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70" si="174">SUM(B450:H450)</f>
        <v>0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2170.8858866441246</v>
      </c>
      <c r="G455" s="245"/>
      <c r="H455" s="247"/>
      <c r="I455" s="41">
        <f t="shared" si="174"/>
        <v>2170.8858866441246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6670.7999999999993</v>
      </c>
      <c r="G460" s="245"/>
      <c r="H460" s="247"/>
      <c r="I460" s="48">
        <f t="shared" si="174"/>
        <v>6670.7999999999993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0.31051292250000001</v>
      </c>
      <c r="G462" s="245"/>
      <c r="H462" s="247"/>
      <c r="I462" s="48">
        <f t="shared" si="174"/>
        <v>0.31051292250000001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88.970349217334117</v>
      </c>
      <c r="G463" s="245"/>
      <c r="H463" s="247"/>
      <c r="I463" s="41">
        <f t="shared" si="174"/>
        <v>88.970349217334117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8939.700884980497</v>
      </c>
      <c r="G470" s="75">
        <f t="shared" si="176"/>
        <v>0</v>
      </c>
      <c r="H470" s="76">
        <f t="shared" si="176"/>
        <v>0</v>
      </c>
      <c r="I470" s="41">
        <f t="shared" si="174"/>
        <v>8939.700884980497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223638.03939874831</v>
      </c>
      <c r="G481" s="245"/>
      <c r="H481" s="247"/>
      <c r="I481" s="41">
        <f t="shared" si="179"/>
        <v>223638.03939874831</v>
      </c>
      <c r="J481" s="1"/>
      <c r="K481" s="54" t="s">
        <v>60</v>
      </c>
      <c r="L481" s="245"/>
      <c r="M481" s="246"/>
      <c r="N481" s="246"/>
      <c r="O481" s="247"/>
      <c r="P481" s="43">
        <v>63150.047674287998</v>
      </c>
      <c r="Q481" s="245"/>
      <c r="R481" s="252"/>
      <c r="S481" s="45">
        <f t="shared" si="180"/>
        <v>63150.047674287998</v>
      </c>
    </row>
    <row r="482" spans="1:20" ht="15">
      <c r="A482" s="25" t="s">
        <v>12</v>
      </c>
      <c r="B482" s="245"/>
      <c r="C482" s="246"/>
      <c r="D482" s="246"/>
      <c r="E482" s="247"/>
      <c r="F482" s="46">
        <v>85904.003898576411</v>
      </c>
      <c r="G482" s="245"/>
      <c r="H482" s="247"/>
      <c r="I482" s="48">
        <f t="shared" si="179"/>
        <v>85904.003898576411</v>
      </c>
      <c r="J482" s="1"/>
      <c r="K482" s="49" t="s">
        <v>12</v>
      </c>
      <c r="L482" s="245"/>
      <c r="M482" s="246"/>
      <c r="N482" s="246"/>
      <c r="O482" s="247"/>
      <c r="P482" s="50">
        <v>34086.27455756117</v>
      </c>
      <c r="Q482" s="245"/>
      <c r="R482" s="252"/>
      <c r="S482" s="52">
        <f t="shared" si="180"/>
        <v>34086.27455756117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-7.4365513746954548E-13</v>
      </c>
      <c r="Q483" s="245"/>
      <c r="R483" s="252"/>
      <c r="S483" s="45">
        <f t="shared" si="180"/>
        <v>-7.4365513746954548E-13</v>
      </c>
    </row>
    <row r="484" spans="1:20" ht="15">
      <c r="A484" s="25" t="s">
        <v>17</v>
      </c>
      <c r="B484" s="245"/>
      <c r="C484" s="246"/>
      <c r="D484" s="246"/>
      <c r="E484" s="247"/>
      <c r="F484" s="46">
        <v>945.96595854808641</v>
      </c>
      <c r="G484" s="245"/>
      <c r="H484" s="247"/>
      <c r="I484" s="48">
        <f t="shared" si="179"/>
        <v>945.96595854808641</v>
      </c>
      <c r="J484" s="1"/>
      <c r="K484" s="49" t="s">
        <v>17</v>
      </c>
      <c r="L484" s="245"/>
      <c r="M484" s="246"/>
      <c r="N484" s="246"/>
      <c r="O484" s="247"/>
      <c r="P484" s="50">
        <v>815.66911770440004</v>
      </c>
      <c r="Q484" s="245"/>
      <c r="R484" s="252"/>
      <c r="S484" s="52">
        <f t="shared" si="180"/>
        <v>815.66911770440004</v>
      </c>
    </row>
    <row r="485" spans="1:20" ht="15">
      <c r="A485" s="26" t="s">
        <v>19</v>
      </c>
      <c r="B485" s="245"/>
      <c r="C485" s="246"/>
      <c r="D485" s="246"/>
      <c r="E485" s="247"/>
      <c r="F485" s="43">
        <v>15.111129623696563</v>
      </c>
      <c r="G485" s="245"/>
      <c r="H485" s="247"/>
      <c r="I485" s="41">
        <f t="shared" si="179"/>
        <v>15.111129623696563</v>
      </c>
      <c r="J485" s="1"/>
      <c r="K485" s="54" t="s">
        <v>19</v>
      </c>
      <c r="L485" s="245"/>
      <c r="M485" s="246"/>
      <c r="N485" s="246"/>
      <c r="O485" s="247"/>
      <c r="P485" s="43">
        <v>0.2167792261517012</v>
      </c>
      <c r="Q485" s="245"/>
      <c r="R485" s="252"/>
      <c r="S485" s="45">
        <f t="shared" si="180"/>
        <v>0.2167792261517012</v>
      </c>
    </row>
    <row r="486" spans="1:20" ht="15">
      <c r="A486" s="25" t="s">
        <v>27</v>
      </c>
      <c r="B486" s="245"/>
      <c r="C486" s="246"/>
      <c r="D486" s="246"/>
      <c r="E486" s="247"/>
      <c r="F486" s="46">
        <v>5331.2310856273953</v>
      </c>
      <c r="G486" s="245"/>
      <c r="H486" s="247"/>
      <c r="I486" s="48">
        <f t="shared" si="179"/>
        <v>5331.2310856273953</v>
      </c>
      <c r="J486" s="1"/>
      <c r="K486" s="49" t="s">
        <v>27</v>
      </c>
      <c r="L486" s="245"/>
      <c r="M486" s="246"/>
      <c r="N486" s="246"/>
      <c r="O486" s="247"/>
      <c r="P486" s="50">
        <v>1.2789769243681803E-13</v>
      </c>
      <c r="Q486" s="245"/>
      <c r="R486" s="252"/>
      <c r="S486" s="52">
        <f t="shared" si="180"/>
        <v>1.2789769243681803E-13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-5.8175686490358203E-12</v>
      </c>
      <c r="Q487" s="245"/>
      <c r="R487" s="252"/>
      <c r="S487" s="45">
        <f t="shared" si="180"/>
        <v>-5.8175686490358203E-12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2.9400787360245317E-12</v>
      </c>
      <c r="Q488" s="245"/>
      <c r="R488" s="252"/>
      <c r="S488" s="52">
        <f t="shared" si="180"/>
        <v>2.9400787360245317E-12</v>
      </c>
    </row>
    <row r="489" spans="1:20" ht="15">
      <c r="A489" s="26" t="s">
        <v>24</v>
      </c>
      <c r="B489" s="245"/>
      <c r="C489" s="246"/>
      <c r="D489" s="246"/>
      <c r="E489" s="247"/>
      <c r="F489" s="43">
        <v>10631.893164678209</v>
      </c>
      <c r="G489" s="245"/>
      <c r="H489" s="247"/>
      <c r="I489" s="41">
        <f t="shared" si="179"/>
        <v>10631.893164678209</v>
      </c>
      <c r="J489" s="1"/>
      <c r="K489" s="54" t="s">
        <v>24</v>
      </c>
      <c r="L489" s="245"/>
      <c r="M489" s="246"/>
      <c r="N489" s="246"/>
      <c r="O489" s="247"/>
      <c r="P489" s="43">
        <v>3722.5382631010434</v>
      </c>
      <c r="Q489" s="245"/>
      <c r="R489" s="252"/>
      <c r="S489" s="45">
        <f t="shared" si="180"/>
        <v>3722.5382631010434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326466.24463580211</v>
      </c>
      <c r="G496" s="75">
        <f t="shared" si="181"/>
        <v>0</v>
      </c>
      <c r="H496" s="76">
        <f t="shared" si="181"/>
        <v>0</v>
      </c>
      <c r="I496" s="41">
        <f t="shared" si="179"/>
        <v>326466.24463580211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101774.74639188075</v>
      </c>
      <c r="Q496" s="75">
        <f t="shared" si="182"/>
        <v>0</v>
      </c>
      <c r="R496" s="76">
        <f t="shared" si="182"/>
        <v>0</v>
      </c>
      <c r="S496" s="78">
        <f t="shared" si="180"/>
        <v>101774.74639188075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8410.1310410000478</v>
      </c>
      <c r="G511" s="245"/>
      <c r="H511" s="247"/>
      <c r="I511" s="41">
        <f t="shared" si="185"/>
        <v>8410.1310410000478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653.54759999999987</v>
      </c>
      <c r="G512" s="245"/>
      <c r="H512" s="247"/>
      <c r="I512" s="48">
        <f t="shared" si="185"/>
        <v>653.54759999999987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9063.6786410000477</v>
      </c>
      <c r="G522" s="75">
        <f t="shared" si="187"/>
        <v>0</v>
      </c>
      <c r="H522" s="76">
        <f t="shared" si="187"/>
        <v>0</v>
      </c>
      <c r="I522" s="41">
        <f t="shared" si="185"/>
        <v>9063.6786410000477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1041.8671443490639</v>
      </c>
      <c r="G533" s="245"/>
      <c r="H533" s="247"/>
      <c r="I533" s="41">
        <f t="shared" si="191"/>
        <v>1041.8671443490639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114.72892924278189</v>
      </c>
      <c r="G534" s="245"/>
      <c r="H534" s="247"/>
      <c r="I534" s="48">
        <f t="shared" si="191"/>
        <v>114.72892924278189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1156.5960735918459</v>
      </c>
      <c r="G548" s="75">
        <f t="shared" si="193"/>
        <v>0</v>
      </c>
      <c r="H548" s="76">
        <f t="shared" si="193"/>
        <v>0</v>
      </c>
      <c r="I548" s="41">
        <f t="shared" si="191"/>
        <v>1156.5960735918459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126.45758789999999</v>
      </c>
      <c r="G560" s="245"/>
      <c r="H560" s="247"/>
      <c r="I560" s="48">
        <f t="shared" si="197"/>
        <v>126.45758789999999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29578.17955550001</v>
      </c>
      <c r="G561" s="245"/>
      <c r="H561" s="247"/>
      <c r="I561" s="41">
        <f t="shared" si="197"/>
        <v>29578.17955550001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29704.63714340001</v>
      </c>
      <c r="G574" s="75">
        <f t="shared" si="199"/>
        <v>0</v>
      </c>
      <c r="H574" s="76">
        <f t="shared" si="199"/>
        <v>0</v>
      </c>
      <c r="I574" s="41">
        <f t="shared" si="197"/>
        <v>29704.63714340001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155.69765385510829</v>
      </c>
      <c r="C579" s="39">
        <v>0</v>
      </c>
      <c r="D579" s="39">
        <v>29.686214428475729</v>
      </c>
      <c r="E579" s="39">
        <v>0</v>
      </c>
      <c r="F579" s="235"/>
      <c r="G579" s="39">
        <v>0</v>
      </c>
      <c r="H579" s="40">
        <v>0</v>
      </c>
      <c r="I579" s="41">
        <f>SUM(B579:H579)</f>
        <v>185.38386828358401</v>
      </c>
      <c r="J579" s="1"/>
      <c r="K579" s="88" t="s">
        <v>7</v>
      </c>
      <c r="L579" s="39">
        <v>155.69765385510829</v>
      </c>
      <c r="M579" s="39">
        <v>0</v>
      </c>
      <c r="N579" s="39">
        <v>29.686214428475729</v>
      </c>
      <c r="O579" s="39">
        <v>0</v>
      </c>
      <c r="P579" s="39">
        <v>8.7341361965383069</v>
      </c>
      <c r="Q579" s="39">
        <v>0</v>
      </c>
      <c r="R579" s="89">
        <v>0</v>
      </c>
      <c r="S579" s="90">
        <f>SUM(L579:R579)</f>
        <v>194.11800448012232</v>
      </c>
    </row>
    <row r="580" spans="1:19" ht="15">
      <c r="A580" s="25" t="s">
        <v>8</v>
      </c>
      <c r="B580" s="46">
        <v>197.92812677836753</v>
      </c>
      <c r="C580" s="46">
        <v>0</v>
      </c>
      <c r="D580" s="46">
        <v>48.385478550706729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246.31360532907425</v>
      </c>
      <c r="J580" s="1"/>
      <c r="K580" s="49" t="s">
        <v>8</v>
      </c>
      <c r="L580" s="50">
        <v>197.92812677836753</v>
      </c>
      <c r="M580" s="50">
        <v>0</v>
      </c>
      <c r="N580" s="50">
        <v>48.385478550706729</v>
      </c>
      <c r="O580" s="50">
        <v>0</v>
      </c>
      <c r="P580" s="50">
        <v>0</v>
      </c>
      <c r="Q580" s="50">
        <v>0</v>
      </c>
      <c r="R580" s="51">
        <v>0</v>
      </c>
      <c r="S580" s="52">
        <f t="shared" ref="S580:S600" si="204">SUM(L580:R580)</f>
        <v>246.31360532907425</v>
      </c>
    </row>
    <row r="581" spans="1:19" ht="15">
      <c r="A581" s="26" t="s">
        <v>10</v>
      </c>
      <c r="B581" s="43">
        <v>83.338819867638591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83.338819867638591</v>
      </c>
      <c r="J581" s="1"/>
      <c r="K581" s="54" t="s">
        <v>10</v>
      </c>
      <c r="L581" s="43">
        <v>83.338819867638591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83.338819867638591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4596.784153018637</v>
      </c>
      <c r="C583" s="43">
        <v>556.78455661688554</v>
      </c>
      <c r="D583" s="43">
        <v>120.05495529077766</v>
      </c>
      <c r="E583" s="43">
        <v>267.75663946640384</v>
      </c>
      <c r="F583" s="236"/>
      <c r="G583" s="43">
        <v>0</v>
      </c>
      <c r="H583" s="53">
        <v>0</v>
      </c>
      <c r="I583" s="41">
        <f t="shared" si="203"/>
        <v>5541.3803043927037</v>
      </c>
      <c r="J583" s="1"/>
      <c r="K583" s="54" t="s">
        <v>16</v>
      </c>
      <c r="L583" s="43">
        <v>4596.784153018637</v>
      </c>
      <c r="M583" s="43">
        <v>556.78455661688554</v>
      </c>
      <c r="N583" s="43">
        <v>120.05495529077766</v>
      </c>
      <c r="O583" s="43">
        <v>267.75663946640384</v>
      </c>
      <c r="P583" s="43">
        <v>0</v>
      </c>
      <c r="Q583" s="43">
        <v>0</v>
      </c>
      <c r="R583" s="44">
        <v>0</v>
      </c>
      <c r="S583" s="45">
        <f t="shared" si="204"/>
        <v>5541.3803043927037</v>
      </c>
    </row>
    <row r="584" spans="1:19" ht="15">
      <c r="A584" s="25" t="s">
        <v>15</v>
      </c>
      <c r="B584" s="46">
        <v>18049.578961152743</v>
      </c>
      <c r="C584" s="46">
        <v>273.91761105031111</v>
      </c>
      <c r="D584" s="46">
        <v>323.8795115353085</v>
      </c>
      <c r="E584" s="46">
        <v>0</v>
      </c>
      <c r="F584" s="236"/>
      <c r="G584" s="46">
        <v>0</v>
      </c>
      <c r="H584" s="47">
        <v>0</v>
      </c>
      <c r="I584" s="48">
        <f t="shared" si="203"/>
        <v>18647.376083738363</v>
      </c>
      <c r="J584" s="1"/>
      <c r="K584" s="49" t="s">
        <v>15</v>
      </c>
      <c r="L584" s="50">
        <v>18049.578961152743</v>
      </c>
      <c r="M584" s="50">
        <v>273.91761105031111</v>
      </c>
      <c r="N584" s="50">
        <v>323.8795115353085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18647.376083738363</v>
      </c>
    </row>
    <row r="585" spans="1:19" ht="15">
      <c r="A585" s="26" t="s">
        <v>60</v>
      </c>
      <c r="B585" s="43">
        <v>0</v>
      </c>
      <c r="C585" s="43">
        <v>0</v>
      </c>
      <c r="D585" s="43">
        <v>2.3213220254760465</v>
      </c>
      <c r="E585" s="43">
        <v>1082.8611037698895</v>
      </c>
      <c r="F585" s="236"/>
      <c r="G585" s="43">
        <v>0</v>
      </c>
      <c r="H585" s="53">
        <v>0</v>
      </c>
      <c r="I585" s="41">
        <f t="shared" si="203"/>
        <v>1085.1824257953656</v>
      </c>
      <c r="J585" s="1"/>
      <c r="K585" s="54" t="s">
        <v>60</v>
      </c>
      <c r="L585" s="43">
        <v>0</v>
      </c>
      <c r="M585" s="43">
        <v>0</v>
      </c>
      <c r="N585" s="43">
        <v>2.3213220254760465</v>
      </c>
      <c r="O585" s="43">
        <v>1082.8611037698895</v>
      </c>
      <c r="P585" s="43">
        <v>63460.635333156344</v>
      </c>
      <c r="Q585" s="43">
        <v>0</v>
      </c>
      <c r="R585" s="44">
        <v>0</v>
      </c>
      <c r="S585" s="45">
        <f t="shared" si="204"/>
        <v>64545.817758951707</v>
      </c>
    </row>
    <row r="586" spans="1:19" ht="15">
      <c r="A586" s="25" t="s">
        <v>12</v>
      </c>
      <c r="B586" s="46">
        <v>0</v>
      </c>
      <c r="C586" s="46">
        <v>0</v>
      </c>
      <c r="D586" s="46">
        <v>0.35341802835602093</v>
      </c>
      <c r="E586" s="46">
        <v>10.333062798162537</v>
      </c>
      <c r="F586" s="236"/>
      <c r="G586" s="46">
        <v>0</v>
      </c>
      <c r="H586" s="47">
        <v>0</v>
      </c>
      <c r="I586" s="48">
        <f t="shared" si="203"/>
        <v>10.686480826518558</v>
      </c>
      <c r="J586" s="1"/>
      <c r="K586" s="49" t="s">
        <v>12</v>
      </c>
      <c r="L586" s="50">
        <v>0</v>
      </c>
      <c r="M586" s="50">
        <v>0</v>
      </c>
      <c r="N586" s="50">
        <v>0.35341802835602093</v>
      </c>
      <c r="O586" s="50">
        <v>10.333062798162537</v>
      </c>
      <c r="P586" s="50">
        <v>2305.1200415092635</v>
      </c>
      <c r="Q586" s="50">
        <v>0</v>
      </c>
      <c r="R586" s="51">
        <v>0</v>
      </c>
      <c r="S586" s="52">
        <f t="shared" si="204"/>
        <v>2315.8065223357821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29578.17955550001</v>
      </c>
      <c r="Q587" s="43">
        <v>0</v>
      </c>
      <c r="R587" s="44">
        <v>0</v>
      </c>
      <c r="S587" s="45">
        <f t="shared" si="204"/>
        <v>29578.17955550001</v>
      </c>
    </row>
    <row r="588" spans="1:19" ht="15">
      <c r="A588" s="25" t="s">
        <v>17</v>
      </c>
      <c r="B588" s="46">
        <v>2758.6085214698937</v>
      </c>
      <c r="C588" s="46">
        <v>14.946953942356119</v>
      </c>
      <c r="D588" s="46">
        <v>350.11269020053055</v>
      </c>
      <c r="E588" s="46">
        <v>47.726424094483711</v>
      </c>
      <c r="F588" s="236"/>
      <c r="G588" s="46">
        <v>0</v>
      </c>
      <c r="H588" s="47">
        <v>0</v>
      </c>
      <c r="I588" s="48">
        <f t="shared" si="203"/>
        <v>3171.394589707264</v>
      </c>
      <c r="J588" s="1"/>
      <c r="K588" s="49" t="s">
        <v>17</v>
      </c>
      <c r="L588" s="50">
        <v>2758.6085214698937</v>
      </c>
      <c r="M588" s="50">
        <v>14.946953942356119</v>
      </c>
      <c r="N588" s="50">
        <v>350.11269020053055</v>
      </c>
      <c r="O588" s="50">
        <v>47.726424094483711</v>
      </c>
      <c r="P588" s="50">
        <v>1.6119300956</v>
      </c>
      <c r="Q588" s="50">
        <v>0</v>
      </c>
      <c r="R588" s="51">
        <v>0</v>
      </c>
      <c r="S588" s="52">
        <f t="shared" si="204"/>
        <v>3173.0065198028642</v>
      </c>
    </row>
    <row r="589" spans="1:19" ht="15">
      <c r="A589" s="26" t="s">
        <v>19</v>
      </c>
      <c r="B589" s="43">
        <v>17300.186458486012</v>
      </c>
      <c r="C589" s="43">
        <v>2726.2807394990232</v>
      </c>
      <c r="D589" s="43">
        <v>531.70979669349686</v>
      </c>
      <c r="E589" s="43">
        <v>418.67862363771764</v>
      </c>
      <c r="F589" s="236"/>
      <c r="G589" s="43">
        <v>0</v>
      </c>
      <c r="H589" s="53">
        <v>0</v>
      </c>
      <c r="I589" s="41">
        <f t="shared" si="203"/>
        <v>20976.855618316251</v>
      </c>
      <c r="J589" s="1"/>
      <c r="K589" s="54" t="s">
        <v>19</v>
      </c>
      <c r="L589" s="43">
        <v>17300.186458486012</v>
      </c>
      <c r="M589" s="43">
        <v>2726.2807394990232</v>
      </c>
      <c r="N589" s="43">
        <v>531.70979669349686</v>
      </c>
      <c r="O589" s="43">
        <v>418.67862363771764</v>
      </c>
      <c r="P589" s="43">
        <v>8410.1310410000478</v>
      </c>
      <c r="Q589" s="43">
        <v>0</v>
      </c>
      <c r="R589" s="44">
        <v>0</v>
      </c>
      <c r="S589" s="45">
        <f t="shared" si="204"/>
        <v>29386.986659316299</v>
      </c>
    </row>
    <row r="590" spans="1:19" ht="15">
      <c r="A590" s="25" t="s">
        <v>27</v>
      </c>
      <c r="B590" s="46">
        <v>8734.6605564314214</v>
      </c>
      <c r="C590" s="46">
        <v>0</v>
      </c>
      <c r="D590" s="46">
        <v>19264.552178845333</v>
      </c>
      <c r="E590" s="46">
        <v>4245.2024810992307</v>
      </c>
      <c r="F590" s="236"/>
      <c r="G590" s="46">
        <v>13198.40121163298</v>
      </c>
      <c r="H590" s="47">
        <v>3.4359800164427754</v>
      </c>
      <c r="I590" s="48">
        <f t="shared" si="203"/>
        <v>45446.252408025415</v>
      </c>
      <c r="J590" s="1"/>
      <c r="K590" s="49" t="s">
        <v>27</v>
      </c>
      <c r="L590" s="50">
        <v>8734.6605564314214</v>
      </c>
      <c r="M590" s="50">
        <v>0</v>
      </c>
      <c r="N590" s="50">
        <v>19264.552178845333</v>
      </c>
      <c r="O590" s="50">
        <v>4245.2024810992307</v>
      </c>
      <c r="P590" s="50">
        <v>11772.276725015348</v>
      </c>
      <c r="Q590" s="50">
        <v>13198.40121163298</v>
      </c>
      <c r="R590" s="51">
        <v>3.4359800164427754</v>
      </c>
      <c r="S590" s="52">
        <f t="shared" si="204"/>
        <v>57218.529133040756</v>
      </c>
    </row>
    <row r="591" spans="1:19" ht="15">
      <c r="A591" s="26" t="s">
        <v>26</v>
      </c>
      <c r="B591" s="43">
        <v>24812.633294858613</v>
      </c>
      <c r="C591" s="43">
        <v>157.30766717074948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24969.940962029363</v>
      </c>
      <c r="J591" s="1"/>
      <c r="K591" s="54" t="s">
        <v>26</v>
      </c>
      <c r="L591" s="43">
        <v>24812.633294858613</v>
      </c>
      <c r="M591" s="43">
        <v>157.30766717074948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24969.940962029363</v>
      </c>
    </row>
    <row r="592" spans="1:19" ht="15">
      <c r="A592" s="25" t="s">
        <v>23</v>
      </c>
      <c r="B592" s="46">
        <v>485.44784810633729</v>
      </c>
      <c r="C592" s="46">
        <v>0</v>
      </c>
      <c r="D592" s="46">
        <v>86.298331996541748</v>
      </c>
      <c r="E592" s="46">
        <v>0</v>
      </c>
      <c r="F592" s="236"/>
      <c r="G592" s="46">
        <v>0</v>
      </c>
      <c r="H592" s="47">
        <v>0</v>
      </c>
      <c r="I592" s="48">
        <f t="shared" si="203"/>
        <v>571.74618010287907</v>
      </c>
      <c r="J592" s="1"/>
      <c r="K592" s="49" t="s">
        <v>23</v>
      </c>
      <c r="L592" s="50">
        <v>485.44784810633729</v>
      </c>
      <c r="M592" s="50">
        <v>0</v>
      </c>
      <c r="N592" s="50">
        <v>86.298331996541748</v>
      </c>
      <c r="O592" s="50">
        <v>0</v>
      </c>
      <c r="P592" s="50">
        <v>0.31051292250000001</v>
      </c>
      <c r="Q592" s="50">
        <v>0</v>
      </c>
      <c r="R592" s="51">
        <v>0</v>
      </c>
      <c r="S592" s="52">
        <f t="shared" si="204"/>
        <v>572.0566930253791</v>
      </c>
    </row>
    <row r="593" spans="1:60" ht="15">
      <c r="A593" s="26" t="s">
        <v>24</v>
      </c>
      <c r="B593" s="43">
        <v>2307.6857527849565</v>
      </c>
      <c r="C593" s="43">
        <v>0</v>
      </c>
      <c r="D593" s="43">
        <v>142.33625302784347</v>
      </c>
      <c r="E593" s="43">
        <v>0</v>
      </c>
      <c r="F593" s="236"/>
      <c r="G593" s="43">
        <v>0</v>
      </c>
      <c r="H593" s="53">
        <v>0</v>
      </c>
      <c r="I593" s="41">
        <f t="shared" si="203"/>
        <v>2450.0220058128002</v>
      </c>
      <c r="J593" s="1"/>
      <c r="K593" s="54" t="s">
        <v>24</v>
      </c>
      <c r="L593" s="43">
        <v>2307.6857527849565</v>
      </c>
      <c r="M593" s="43">
        <v>0</v>
      </c>
      <c r="N593" s="43">
        <v>142.33625302784347</v>
      </c>
      <c r="O593" s="43">
        <v>0</v>
      </c>
      <c r="P593" s="43">
        <v>2596.9121295960131</v>
      </c>
      <c r="Q593" s="43">
        <v>0</v>
      </c>
      <c r="R593" s="44">
        <v>0</v>
      </c>
      <c r="S593" s="45">
        <f t="shared" si="204"/>
        <v>5046.9341354088137</v>
      </c>
    </row>
    <row r="594" spans="1:60" ht="15">
      <c r="A594" s="25" t="s">
        <v>22</v>
      </c>
      <c r="B594" s="46">
        <v>707.86469138546727</v>
      </c>
      <c r="C594" s="46">
        <v>0</v>
      </c>
      <c r="D594" s="46">
        <v>13.078690342997927</v>
      </c>
      <c r="E594" s="46">
        <v>0</v>
      </c>
      <c r="F594" s="236"/>
      <c r="G594" s="46">
        <v>0</v>
      </c>
      <c r="H594" s="47">
        <v>0</v>
      </c>
      <c r="I594" s="48">
        <f t="shared" si="203"/>
        <v>720.94338172846517</v>
      </c>
      <c r="J594" s="1"/>
      <c r="K594" s="49" t="s">
        <v>22</v>
      </c>
      <c r="L594" s="50">
        <v>707.86469138546727</v>
      </c>
      <c r="M594" s="50">
        <v>0</v>
      </c>
      <c r="N594" s="50">
        <v>13.078690342997927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720.94338172846517</v>
      </c>
    </row>
    <row r="595" spans="1:60" ht="15">
      <c r="A595" s="27" t="s">
        <v>66</v>
      </c>
      <c r="B595" s="43">
        <v>3134.328434107787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3134.328434107787</v>
      </c>
      <c r="J595" s="1"/>
      <c r="K595" s="55" t="s">
        <v>66</v>
      </c>
      <c r="L595" s="43">
        <v>3134.328434107787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3134.328434107787</v>
      </c>
    </row>
    <row r="596" spans="1:60">
      <c r="A596" s="28" t="s">
        <v>25</v>
      </c>
      <c r="B596" s="56">
        <v>3134.328434107787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3134.328434107787</v>
      </c>
      <c r="J596" s="1"/>
      <c r="K596" s="59" t="s">
        <v>25</v>
      </c>
      <c r="L596" s="60">
        <v>3134.328434107787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3134.328434107787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83324.743272302978</v>
      </c>
      <c r="C600" s="75">
        <f t="shared" ref="C600:H600" si="205">SUM(C579:C595)</f>
        <v>3729.2375282793255</v>
      </c>
      <c r="D600" s="75">
        <f t="shared" si="205"/>
        <v>20912.768840965844</v>
      </c>
      <c r="E600" s="75">
        <f t="shared" si="205"/>
        <v>6072.5583348658874</v>
      </c>
      <c r="F600" s="75">
        <f t="shared" si="205"/>
        <v>0</v>
      </c>
      <c r="G600" s="75">
        <f t="shared" si="205"/>
        <v>13198.40121163298</v>
      </c>
      <c r="H600" s="76">
        <f t="shared" si="205"/>
        <v>3.4359800164427754</v>
      </c>
      <c r="I600" s="41">
        <f t="shared" si="203"/>
        <v>127241.14516806345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83324.743272302978</v>
      </c>
      <c r="M600" s="75">
        <f t="shared" ref="M600:R600" si="206">SUM(M579:M595)</f>
        <v>3729.2375282793255</v>
      </c>
      <c r="N600" s="75">
        <f t="shared" si="206"/>
        <v>20912.768840965844</v>
      </c>
      <c r="O600" s="75">
        <f t="shared" si="206"/>
        <v>6072.5583348658874</v>
      </c>
      <c r="P600" s="75">
        <f t="shared" si="206"/>
        <v>118133.91140499165</v>
      </c>
      <c r="Q600" s="75">
        <f t="shared" si="206"/>
        <v>13198.40121163298</v>
      </c>
      <c r="R600" s="76">
        <f t="shared" si="206"/>
        <v>3.4359800164427754</v>
      </c>
      <c r="S600" s="78">
        <f t="shared" si="204"/>
        <v>245375.0565730551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0.65485691096418119</v>
      </c>
      <c r="C601" s="114">
        <f t="shared" ref="C601:I601" si="207">C600/$I600</f>
        <v>2.9308424750136054E-2</v>
      </c>
      <c r="D601" s="114">
        <f t="shared" si="207"/>
        <v>0.16435539630945406</v>
      </c>
      <c r="E601" s="114">
        <f t="shared" si="207"/>
        <v>4.7724801021282015E-2</v>
      </c>
      <c r="F601" s="114">
        <f t="shared" si="207"/>
        <v>0</v>
      </c>
      <c r="G601" s="114">
        <f t="shared" si="207"/>
        <v>0.10372746326827052</v>
      </c>
      <c r="H601" s="115">
        <f t="shared" si="207"/>
        <v>2.700368667622759E-5</v>
      </c>
      <c r="I601" s="116">
        <f t="shared" si="207"/>
        <v>1</v>
      </c>
      <c r="K601" s="81" t="s">
        <v>87</v>
      </c>
      <c r="L601" s="82">
        <f>L600/$S600</f>
        <v>0.33958114747288848</v>
      </c>
      <c r="M601" s="82">
        <f t="shared" ref="M601:S601" si="208">M600/$S600</f>
        <v>1.5198111741113449E-2</v>
      </c>
      <c r="N601" s="82">
        <f t="shared" si="208"/>
        <v>8.5227769819136115E-2</v>
      </c>
      <c r="O601" s="82">
        <f t="shared" si="208"/>
        <v>2.4748066978266453E-2</v>
      </c>
      <c r="P601" s="82">
        <f t="shared" si="208"/>
        <v>0.48144221770080303</v>
      </c>
      <c r="Q601" s="82">
        <f t="shared" si="208"/>
        <v>5.3788683315915777E-2</v>
      </c>
      <c r="R601" s="83">
        <f t="shared" si="208"/>
        <v>1.4002971876726951E-5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976.17535491713943</v>
      </c>
      <c r="C605" s="39">
        <v>0</v>
      </c>
      <c r="D605" s="39">
        <v>80.644505062989481</v>
      </c>
      <c r="E605" s="39">
        <v>0</v>
      </c>
      <c r="F605" s="235"/>
      <c r="G605" s="39">
        <v>0</v>
      </c>
      <c r="H605" s="40">
        <v>0</v>
      </c>
      <c r="I605" s="41">
        <f>SUM(B605:H605)</f>
        <v>1056.819859980129</v>
      </c>
      <c r="J605" s="1"/>
      <c r="K605" s="88" t="s">
        <v>7</v>
      </c>
      <c r="L605" s="39">
        <v>976.17535491713943</v>
      </c>
      <c r="M605" s="39">
        <v>0</v>
      </c>
      <c r="N605" s="39">
        <v>80.644505062989481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1056.819859980129</v>
      </c>
      <c r="U605" s="91" t="s">
        <v>7</v>
      </c>
      <c r="V605" s="92">
        <v>976.17535491713943</v>
      </c>
      <c r="W605" s="92">
        <v>78.10364889622106</v>
      </c>
      <c r="X605" s="92">
        <v>2.5408561667684251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1056.819859980129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618.23962358987865</v>
      </c>
      <c r="C606" s="46">
        <v>0</v>
      </c>
      <c r="D606" s="46">
        <v>46.350655055432284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664.59027864531095</v>
      </c>
      <c r="J606" s="1"/>
      <c r="K606" s="49" t="s">
        <v>8</v>
      </c>
      <c r="L606" s="50">
        <v>618.23962358987865</v>
      </c>
      <c r="M606" s="50">
        <v>0</v>
      </c>
      <c r="N606" s="50">
        <v>46.350655055432284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664.59027864531095</v>
      </c>
      <c r="U606" s="96" t="s">
        <v>8</v>
      </c>
      <c r="V606" s="97">
        <v>618.23962358987865</v>
      </c>
      <c r="W606" s="97">
        <v>41.469764882476795</v>
      </c>
      <c r="X606" s="97">
        <v>4.8808901729554846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664.59027864531083</v>
      </c>
      <c r="AG606" s="16" t="str">
        <f t="shared" ref="AG606:AG626" si="212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1779.8739154128937</v>
      </c>
      <c r="C607" s="43">
        <v>0</v>
      </c>
      <c r="D607" s="43">
        <v>193.71749232229163</v>
      </c>
      <c r="E607" s="43">
        <v>0</v>
      </c>
      <c r="F607" s="236"/>
      <c r="G607" s="43">
        <v>0</v>
      </c>
      <c r="H607" s="53">
        <v>0</v>
      </c>
      <c r="I607" s="41">
        <f t="shared" si="209"/>
        <v>1973.5914077351854</v>
      </c>
      <c r="J607" s="1"/>
      <c r="K607" s="54" t="s">
        <v>10</v>
      </c>
      <c r="L607" s="43">
        <v>1779.8739154128937</v>
      </c>
      <c r="M607" s="43">
        <v>0</v>
      </c>
      <c r="N607" s="43">
        <v>193.71749232229163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1973.5914077351854</v>
      </c>
      <c r="U607" s="155" t="s">
        <v>10</v>
      </c>
      <c r="V607" s="92">
        <v>1779.8739154128937</v>
      </c>
      <c r="W607" s="92">
        <v>192.49698583959852</v>
      </c>
      <c r="X607" s="92">
        <v>1.2205064826930974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1973.5914077351852</v>
      </c>
      <c r="AG607" s="16" t="str">
        <f t="shared" si="212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3619.6757054388827</v>
      </c>
      <c r="C609" s="43">
        <v>0</v>
      </c>
      <c r="D609" s="43">
        <v>565.57435864248646</v>
      </c>
      <c r="E609" s="43">
        <v>0</v>
      </c>
      <c r="F609" s="236"/>
      <c r="G609" s="43">
        <v>0</v>
      </c>
      <c r="H609" s="53">
        <v>0</v>
      </c>
      <c r="I609" s="41">
        <f t="shared" si="209"/>
        <v>4185.2500640813687</v>
      </c>
      <c r="J609" s="1"/>
      <c r="K609" s="54" t="s">
        <v>16</v>
      </c>
      <c r="L609" s="43">
        <v>3619.6757054388827</v>
      </c>
      <c r="M609" s="43">
        <v>0</v>
      </c>
      <c r="N609" s="43">
        <v>565.57435864248646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4185.2500640813687</v>
      </c>
      <c r="U609" s="155" t="s">
        <v>16</v>
      </c>
      <c r="V609" s="92">
        <v>3619.6757054388827</v>
      </c>
      <c r="W609" s="92">
        <v>565.57435864248646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4185.2500640813687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47777.872229691318</v>
      </c>
      <c r="C610" s="46">
        <v>0</v>
      </c>
      <c r="D610" s="46">
        <v>7477.8123155186977</v>
      </c>
      <c r="E610" s="46">
        <v>0</v>
      </c>
      <c r="F610" s="236"/>
      <c r="G610" s="46">
        <v>0</v>
      </c>
      <c r="H610" s="47">
        <v>0</v>
      </c>
      <c r="I610" s="48">
        <f t="shared" si="209"/>
        <v>55255.684545210017</v>
      </c>
      <c r="J610" s="1"/>
      <c r="K610" s="49" t="s">
        <v>15</v>
      </c>
      <c r="L610" s="50">
        <v>47777.872229691318</v>
      </c>
      <c r="M610" s="50">
        <v>0</v>
      </c>
      <c r="N610" s="50">
        <v>7477.8123155186977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55255.684545210017</v>
      </c>
      <c r="U610" s="96" t="s">
        <v>15</v>
      </c>
      <c r="V610" s="97">
        <v>47777.872229691318</v>
      </c>
      <c r="W610" s="97">
        <v>7477.8123155186977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55255.684545210017</v>
      </c>
      <c r="AG610" s="16" t="str">
        <f t="shared" si="212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74834.809200400385</v>
      </c>
      <c r="Q611" s="43">
        <v>0</v>
      </c>
      <c r="R611" s="44">
        <v>0</v>
      </c>
      <c r="S611" s="45">
        <f t="shared" si="210"/>
        <v>74834.809200400385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74834.809200400385</v>
      </c>
      <c r="AF611" s="126">
        <f t="shared" si="211"/>
        <v>74834.809200400385</v>
      </c>
      <c r="AG611" s="16" t="str">
        <f t="shared" si="212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48180.925981014545</v>
      </c>
      <c r="Q612" s="50">
        <v>0</v>
      </c>
      <c r="R612" s="51">
        <v>0</v>
      </c>
      <c r="S612" s="52">
        <f t="shared" si="210"/>
        <v>48180.925981014545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48180.925981014545</v>
      </c>
      <c r="AF612" s="99">
        <f t="shared" si="211"/>
        <v>48180.925981014545</v>
      </c>
      <c r="AG612" s="16" t="str">
        <f t="shared" si="212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1592.5611113001873</v>
      </c>
      <c r="C614" s="46">
        <v>0</v>
      </c>
      <c r="D614" s="46">
        <v>345.89417891575704</v>
      </c>
      <c r="E614" s="46">
        <v>0</v>
      </c>
      <c r="F614" s="236"/>
      <c r="G614" s="46">
        <v>0</v>
      </c>
      <c r="H614" s="47">
        <v>0</v>
      </c>
      <c r="I614" s="48">
        <f t="shared" si="209"/>
        <v>1938.4552902159444</v>
      </c>
      <c r="J614" s="1"/>
      <c r="K614" s="49" t="s">
        <v>17</v>
      </c>
      <c r="L614" s="50">
        <v>1592.5611113001873</v>
      </c>
      <c r="M614" s="50">
        <v>0</v>
      </c>
      <c r="N614" s="50">
        <v>345.89417891575704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1938.4552902159444</v>
      </c>
      <c r="U614" s="96" t="s">
        <v>17</v>
      </c>
      <c r="V614" s="97">
        <v>1592.5611113001873</v>
      </c>
      <c r="W614" s="97">
        <v>321.15342580350739</v>
      </c>
      <c r="X614" s="97">
        <v>24.740753112249791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1938.4552902159446</v>
      </c>
      <c r="AG614" s="16" t="str">
        <f t="shared" si="212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55844.177004835205</v>
      </c>
      <c r="C615" s="43">
        <v>0</v>
      </c>
      <c r="D615" s="43">
        <v>9796.8622839772688</v>
      </c>
      <c r="E615" s="43">
        <v>0</v>
      </c>
      <c r="F615" s="236"/>
      <c r="G615" s="43">
        <v>0</v>
      </c>
      <c r="H615" s="53">
        <v>0</v>
      </c>
      <c r="I615" s="41">
        <f t="shared" si="209"/>
        <v>65641.039288812477</v>
      </c>
      <c r="J615" s="1"/>
      <c r="K615" s="54" t="s">
        <v>19</v>
      </c>
      <c r="L615" s="43">
        <v>55844.177004835205</v>
      </c>
      <c r="M615" s="43">
        <v>0</v>
      </c>
      <c r="N615" s="43">
        <v>9796.8622839772688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65641.039288812477</v>
      </c>
      <c r="U615" s="100" t="s">
        <v>19</v>
      </c>
      <c r="V615" s="92">
        <v>55844.177004835205</v>
      </c>
      <c r="W615" s="92">
        <v>9218.33761679077</v>
      </c>
      <c r="X615" s="92">
        <v>578.52466718649896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65641.039288812477</v>
      </c>
      <c r="AG615" s="16" t="str">
        <f t="shared" si="212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7870.9716409104358</v>
      </c>
      <c r="C616" s="46">
        <v>0</v>
      </c>
      <c r="D616" s="46">
        <v>16343.530029968464</v>
      </c>
      <c r="E616" s="46">
        <v>23773.04055346371</v>
      </c>
      <c r="F616" s="236"/>
      <c r="G616" s="46">
        <v>11202.41362173943</v>
      </c>
      <c r="H616" s="47">
        <v>0</v>
      </c>
      <c r="I616" s="48">
        <f t="shared" si="209"/>
        <v>59189.955846082041</v>
      </c>
      <c r="J616" s="1"/>
      <c r="K616" s="49" t="s">
        <v>27</v>
      </c>
      <c r="L616" s="50">
        <v>7870.9716409104358</v>
      </c>
      <c r="M616" s="50">
        <v>0</v>
      </c>
      <c r="N616" s="50">
        <v>16343.530029968464</v>
      </c>
      <c r="O616" s="50">
        <v>23773.04055346371</v>
      </c>
      <c r="P616" s="50">
        <v>0</v>
      </c>
      <c r="Q616" s="50">
        <v>11202.41362173943</v>
      </c>
      <c r="R616" s="51">
        <v>0</v>
      </c>
      <c r="S616" s="52">
        <f t="shared" si="210"/>
        <v>59189.955846082041</v>
      </c>
      <c r="U616" s="96" t="s">
        <v>27</v>
      </c>
      <c r="V616" s="97">
        <v>7870.9716409104358</v>
      </c>
      <c r="W616" s="97">
        <v>10533.428686998801</v>
      </c>
      <c r="X616" s="97">
        <v>5810.1013429696604</v>
      </c>
      <c r="Y616" s="97">
        <v>7389.4932606492166</v>
      </c>
      <c r="Z616" s="97">
        <v>6947.2810415791255</v>
      </c>
      <c r="AA616" s="97">
        <v>3064.649475618266</v>
      </c>
      <c r="AB616" s="97">
        <v>5837.1494247488799</v>
      </c>
      <c r="AC616" s="97">
        <v>5365.2641969905508</v>
      </c>
      <c r="AD616" s="97">
        <v>6371.6167756171026</v>
      </c>
      <c r="AE616" s="97">
        <v>0</v>
      </c>
      <c r="AF616" s="99">
        <f t="shared" si="211"/>
        <v>59189.955846082041</v>
      </c>
      <c r="AG616" s="16" t="str">
        <f t="shared" si="212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15197.782406430464</v>
      </c>
      <c r="C617" s="43">
        <v>0</v>
      </c>
      <c r="D617" s="43">
        <v>3102.8986582770808</v>
      </c>
      <c r="E617" s="43">
        <v>0</v>
      </c>
      <c r="F617" s="236"/>
      <c r="G617" s="43">
        <v>0</v>
      </c>
      <c r="H617" s="53">
        <v>0</v>
      </c>
      <c r="I617" s="41">
        <f t="shared" si="209"/>
        <v>18300.681064707544</v>
      </c>
      <c r="J617" s="1"/>
      <c r="K617" s="54" t="s">
        <v>26</v>
      </c>
      <c r="L617" s="43">
        <v>15197.782406430464</v>
      </c>
      <c r="M617" s="43">
        <v>0</v>
      </c>
      <c r="N617" s="43">
        <v>3102.8986582770808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18300.681064707544</v>
      </c>
      <c r="U617" s="157" t="s">
        <v>26</v>
      </c>
      <c r="V617" s="92">
        <v>15197.782406430464</v>
      </c>
      <c r="W617" s="92">
        <v>3102.8986582770808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18300.681064707544</v>
      </c>
      <c r="AG617" s="16" t="str">
        <f t="shared" si="212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49152.99320507497</v>
      </c>
      <c r="C618" s="46">
        <v>0</v>
      </c>
      <c r="D618" s="46">
        <v>6197.256763954606</v>
      </c>
      <c r="E618" s="46">
        <v>0</v>
      </c>
      <c r="F618" s="236"/>
      <c r="G618" s="46">
        <v>0</v>
      </c>
      <c r="H618" s="47">
        <v>0</v>
      </c>
      <c r="I618" s="48">
        <f t="shared" si="209"/>
        <v>55350.249969029574</v>
      </c>
      <c r="J618" s="1"/>
      <c r="K618" s="49" t="s">
        <v>23</v>
      </c>
      <c r="L618" s="50">
        <v>49152.99320507497</v>
      </c>
      <c r="M618" s="50">
        <v>0</v>
      </c>
      <c r="N618" s="50">
        <v>6197.256763954606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55350.249969029574</v>
      </c>
      <c r="U618" s="96" t="s">
        <v>23</v>
      </c>
      <c r="V618" s="97">
        <v>49152.99320507497</v>
      </c>
      <c r="W618" s="97">
        <v>5718.8429219958589</v>
      </c>
      <c r="X618" s="97">
        <v>478.41384195874593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55350.249969029574</v>
      </c>
      <c r="AG618" s="16" t="str">
        <f t="shared" si="212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4984.3340165954442</v>
      </c>
      <c r="C619" s="43">
        <v>0</v>
      </c>
      <c r="D619" s="43">
        <v>1599.7294521682747</v>
      </c>
      <c r="E619" s="43">
        <v>0</v>
      </c>
      <c r="F619" s="236"/>
      <c r="G619" s="43">
        <v>0</v>
      </c>
      <c r="H619" s="53">
        <v>0</v>
      </c>
      <c r="I619" s="41">
        <f t="shared" si="209"/>
        <v>6584.0634687637194</v>
      </c>
      <c r="J619" s="1"/>
      <c r="K619" s="54" t="s">
        <v>24</v>
      </c>
      <c r="L619" s="43">
        <v>4984.3340165954442</v>
      </c>
      <c r="M619" s="43">
        <v>0</v>
      </c>
      <c r="N619" s="43">
        <v>1599.7294521682747</v>
      </c>
      <c r="O619" s="43">
        <v>0</v>
      </c>
      <c r="P619" s="43">
        <v>3063.2142477609891</v>
      </c>
      <c r="Q619" s="43">
        <v>0</v>
      </c>
      <c r="R619" s="44">
        <v>0</v>
      </c>
      <c r="S619" s="45">
        <f t="shared" si="210"/>
        <v>9647.277716524708</v>
      </c>
      <c r="U619" s="157" t="s">
        <v>24</v>
      </c>
      <c r="V619" s="92">
        <v>4984.3340165954442</v>
      </c>
      <c r="W619" s="92">
        <v>1590.3169906228495</v>
      </c>
      <c r="X619" s="92">
        <v>9.4124615454253675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3063.2142477609891</v>
      </c>
      <c r="AF619" s="126">
        <f t="shared" si="211"/>
        <v>9647.277716524708</v>
      </c>
      <c r="AG619" s="16" t="str">
        <f t="shared" si="212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1455.4218198616218</v>
      </c>
      <c r="C621" s="43">
        <v>0</v>
      </c>
      <c r="D621" s="43">
        <v>3268.0670301067971</v>
      </c>
      <c r="E621" s="43">
        <v>0</v>
      </c>
      <c r="F621" s="236"/>
      <c r="G621" s="43">
        <v>0</v>
      </c>
      <c r="H621" s="53">
        <v>0</v>
      </c>
      <c r="I621" s="41">
        <f t="shared" si="209"/>
        <v>4723.4888499684184</v>
      </c>
      <c r="J621" s="1"/>
      <c r="K621" s="55" t="s">
        <v>66</v>
      </c>
      <c r="L621" s="43">
        <v>1455.4218198616218</v>
      </c>
      <c r="M621" s="43">
        <v>0</v>
      </c>
      <c r="N621" s="43">
        <v>3268.0670301067971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4723.4888499684184</v>
      </c>
      <c r="U621" s="158" t="s">
        <v>66</v>
      </c>
      <c r="V621" s="92">
        <v>1455.4218198616218</v>
      </c>
      <c r="W621" s="92">
        <v>3268.0670301067971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4723.4888499684184</v>
      </c>
      <c r="AG621" s="16" t="str">
        <f t="shared" si="212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1451.0218198616217</v>
      </c>
      <c r="C622" s="56">
        <v>0</v>
      </c>
      <c r="D622" s="56">
        <v>3268.0670301067971</v>
      </c>
      <c r="E622" s="56">
        <v>0</v>
      </c>
      <c r="F622" s="236"/>
      <c r="G622" s="56">
        <v>0</v>
      </c>
      <c r="H622" s="57">
        <v>0</v>
      </c>
      <c r="I622" s="58">
        <f t="shared" si="209"/>
        <v>4719.0888499684188</v>
      </c>
      <c r="J622" s="1"/>
      <c r="K622" s="59" t="s">
        <v>25</v>
      </c>
      <c r="L622" s="60">
        <v>1451.0218198616217</v>
      </c>
      <c r="M622" s="60">
        <v>0</v>
      </c>
      <c r="N622" s="60">
        <v>3268.0670301067971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4719.0888499684188</v>
      </c>
      <c r="U622" s="159" t="s">
        <v>135</v>
      </c>
      <c r="V622" s="97">
        <v>1451.0218198616217</v>
      </c>
      <c r="W622" s="97">
        <v>3268.0670301067971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4719.0888499684188</v>
      </c>
      <c r="AG622" s="127" t="str">
        <f t="shared" si="212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4.4000000000000004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4.4000000000000004</v>
      </c>
      <c r="J625" s="1"/>
      <c r="K625" s="72" t="s">
        <v>11</v>
      </c>
      <c r="L625" s="69">
        <v>4.4000000000000004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4.4000000000000004</v>
      </c>
      <c r="U625" s="161" t="s">
        <v>11</v>
      </c>
      <c r="V625" s="92">
        <v>4.4000000000000004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4.4000000000000004</v>
      </c>
      <c r="AG625" s="162" t="str">
        <f>+IF(ABS(S625-AF625)&gt;0.4,S625-AF625,"")</f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190870.07803405845</v>
      </c>
      <c r="C626" s="75">
        <f t="shared" ref="C626:H626" si="213">SUM(C605:C621)</f>
        <v>0</v>
      </c>
      <c r="D626" s="75">
        <f t="shared" si="213"/>
        <v>49018.337723970144</v>
      </c>
      <c r="E626" s="75">
        <f t="shared" si="213"/>
        <v>23773.04055346371</v>
      </c>
      <c r="F626" s="75">
        <f t="shared" si="213"/>
        <v>0</v>
      </c>
      <c r="G626" s="75">
        <f t="shared" si="213"/>
        <v>11202.41362173943</v>
      </c>
      <c r="H626" s="76">
        <f t="shared" si="213"/>
        <v>0</v>
      </c>
      <c r="I626" s="41">
        <f t="shared" si="209"/>
        <v>274863.86993323173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190870.07803405845</v>
      </c>
      <c r="M626" s="75">
        <f t="shared" ref="M626:R626" si="214">SUM(M605:M621)</f>
        <v>0</v>
      </c>
      <c r="N626" s="75">
        <f t="shared" si="214"/>
        <v>49018.337723970144</v>
      </c>
      <c r="O626" s="75">
        <f t="shared" si="214"/>
        <v>23773.04055346371</v>
      </c>
      <c r="P626" s="75">
        <f t="shared" si="214"/>
        <v>126078.94942917592</v>
      </c>
      <c r="Q626" s="75">
        <f t="shared" si="214"/>
        <v>11202.41362173943</v>
      </c>
      <c r="R626" s="76">
        <f t="shared" si="214"/>
        <v>0</v>
      </c>
      <c r="S626" s="78">
        <f t="shared" si="210"/>
        <v>400942.81936240767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190870.07803405845</v>
      </c>
      <c r="W626" s="111">
        <f t="shared" ref="W626:AE626" si="215">SUM(W605:W621)</f>
        <v>42108.50240437514</v>
      </c>
      <c r="X626" s="111">
        <f t="shared" si="215"/>
        <v>6909.8353195949976</v>
      </c>
      <c r="Y626" s="111">
        <f t="shared" si="215"/>
        <v>7389.4932606492166</v>
      </c>
      <c r="Z626" s="111">
        <f t="shared" si="215"/>
        <v>6947.2810415791255</v>
      </c>
      <c r="AA626" s="111">
        <f t="shared" si="215"/>
        <v>3064.649475618266</v>
      </c>
      <c r="AB626" s="111">
        <f t="shared" si="215"/>
        <v>5837.1494247488799</v>
      </c>
      <c r="AC626" s="111">
        <f t="shared" si="215"/>
        <v>5365.2641969905508</v>
      </c>
      <c r="AD626" s="111">
        <f t="shared" si="215"/>
        <v>6371.6167756171026</v>
      </c>
      <c r="AE626" s="111">
        <f t="shared" si="215"/>
        <v>126078.94942917592</v>
      </c>
      <c r="AF626" s="113">
        <f>SUM(V626:AE626)</f>
        <v>400942.81936240767</v>
      </c>
      <c r="AG626" s="5" t="str">
        <f t="shared" si="212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0.69441676012356024</v>
      </c>
      <c r="C627" s="114">
        <f t="shared" ref="C627:I627" si="216">C626/$I626</f>
        <v>0</v>
      </c>
      <c r="D627" s="114">
        <f t="shared" si="216"/>
        <v>0.17833678080672219</v>
      </c>
      <c r="E627" s="114">
        <f t="shared" si="216"/>
        <v>8.6490234454017226E-2</v>
      </c>
      <c r="F627" s="114">
        <f t="shared" si="216"/>
        <v>0</v>
      </c>
      <c r="G627" s="114">
        <f t="shared" si="216"/>
        <v>4.0756224615700318E-2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0.47605311484960938</v>
      </c>
      <c r="M627" s="82">
        <f t="shared" ref="M627:S627" si="217">M626/$S626</f>
        <v>0</v>
      </c>
      <c r="N627" s="82">
        <f t="shared" si="217"/>
        <v>0.12225767704711785</v>
      </c>
      <c r="O627" s="82">
        <f t="shared" si="217"/>
        <v>5.9292845277210286E-2</v>
      </c>
      <c r="P627" s="82">
        <f t="shared" si="217"/>
        <v>0.31445618512303269</v>
      </c>
      <c r="Q627" s="82">
        <f t="shared" si="217"/>
        <v>2.7940177703029756E-2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0.47605311484960938</v>
      </c>
      <c r="W627" s="118">
        <f t="shared" ref="W627:AF627" si="218">W626/$AF626</f>
        <v>0.10502371004258775</v>
      </c>
      <c r="X627" s="118">
        <f t="shared" si="218"/>
        <v>1.7233967004530081E-2</v>
      </c>
      <c r="Y627" s="118">
        <f t="shared" si="218"/>
        <v>1.8430292061097964E-2</v>
      </c>
      <c r="Z627" s="118">
        <f t="shared" si="218"/>
        <v>1.7327361174909975E-2</v>
      </c>
      <c r="AA627" s="118">
        <f t="shared" si="218"/>
        <v>7.6436073365567974E-3</v>
      </c>
      <c r="AB627" s="118">
        <f t="shared" si="218"/>
        <v>1.4558558335154388E-2</v>
      </c>
      <c r="AC627" s="118">
        <f t="shared" si="218"/>
        <v>1.3381619367875372E-2</v>
      </c>
      <c r="AD627" s="118">
        <f t="shared" si="218"/>
        <v>1.5891584704645554E-2</v>
      </c>
      <c r="AE627" s="118">
        <f t="shared" si="218"/>
        <v>0.31445618512303269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+IF(ABS(AF626-S626)&gt;0.01,AF626-V626,"")</f>
        <v/>
      </c>
    </row>
    <row r="631" spans="1:60" ht="15">
      <c r="A631" s="24" t="s">
        <v>7</v>
      </c>
      <c r="B631" s="39">
        <v>3.6435639736528413</v>
      </c>
      <c r="C631" s="39">
        <v>0</v>
      </c>
      <c r="D631" s="39">
        <v>4.2337351733492925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7.8772991470021339</v>
      </c>
      <c r="J631" s="1"/>
      <c r="K631" s="88" t="s">
        <v>7</v>
      </c>
      <c r="L631" s="39">
        <v>3.6435639736528413</v>
      </c>
      <c r="M631" s="39">
        <v>0</v>
      </c>
      <c r="N631" s="39">
        <v>4.2337351733492925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7.8772991470021339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52.334672892650552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52.334672892650552</v>
      </c>
      <c r="J632" s="1"/>
      <c r="K632" s="49" t="s">
        <v>8</v>
      </c>
      <c r="L632" s="50">
        <v>52.334672892650552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52.334672892650552</v>
      </c>
    </row>
    <row r="633" spans="1:60" ht="15">
      <c r="A633" s="26" t="s">
        <v>10</v>
      </c>
      <c r="B633" s="43">
        <v>45.446263043474076</v>
      </c>
      <c r="C633" s="43">
        <v>0</v>
      </c>
      <c r="D633" s="43">
        <v>0.14558462407736372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45.591847667551441</v>
      </c>
      <c r="J633" s="1"/>
      <c r="K633" s="54" t="s">
        <v>10</v>
      </c>
      <c r="L633" s="43">
        <v>45.446263043474076</v>
      </c>
      <c r="M633" s="43">
        <v>0</v>
      </c>
      <c r="N633" s="43">
        <v>0.14558462407736372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45.591847667551441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1003.4230619421447</v>
      </c>
      <c r="C635" s="43">
        <v>4.3368573660382568</v>
      </c>
      <c r="D635" s="43">
        <v>80.855559228573824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1088.6154785367567</v>
      </c>
      <c r="J635" s="1"/>
      <c r="K635" s="54" t="s">
        <v>16</v>
      </c>
      <c r="L635" s="43">
        <v>1003.4230619421447</v>
      </c>
      <c r="M635" s="43">
        <v>4.3368573660382568</v>
      </c>
      <c r="N635" s="43">
        <v>80.855559228573824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1088.6154785367567</v>
      </c>
    </row>
    <row r="636" spans="1:60" ht="15">
      <c r="A636" s="25" t="s">
        <v>15</v>
      </c>
      <c r="B636" s="46">
        <v>55.257916906639345</v>
      </c>
      <c r="C636" s="46">
        <v>1.2470499697951167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56.504966876434459</v>
      </c>
      <c r="J636" s="1"/>
      <c r="K636" s="49" t="s">
        <v>15</v>
      </c>
      <c r="L636" s="50">
        <v>55.257916906639345</v>
      </c>
      <c r="M636" s="50">
        <v>1.2470499697951167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56.504966876434459</v>
      </c>
    </row>
    <row r="637" spans="1:60" ht="15">
      <c r="A637" s="26" t="s">
        <v>60</v>
      </c>
      <c r="B637" s="43">
        <v>0</v>
      </c>
      <c r="C637" s="43">
        <v>4.918937351814181</v>
      </c>
      <c r="D637" s="43">
        <v>0</v>
      </c>
      <c r="E637" s="43">
        <v>238.74387442318766</v>
      </c>
      <c r="F637" s="43">
        <v>9428.6592253713115</v>
      </c>
      <c r="G637" s="43">
        <v>0</v>
      </c>
      <c r="H637" s="53">
        <v>0</v>
      </c>
      <c r="I637" s="41">
        <f t="shared" si="219"/>
        <v>9672.322037146314</v>
      </c>
      <c r="J637" s="1"/>
      <c r="K637" s="54" t="s">
        <v>60</v>
      </c>
      <c r="L637" s="43">
        <v>0</v>
      </c>
      <c r="M637" s="43">
        <v>4.918937351814181</v>
      </c>
      <c r="N637" s="43">
        <v>0</v>
      </c>
      <c r="O637" s="43">
        <v>238.74387442318766</v>
      </c>
      <c r="P637" s="43">
        <v>9428.6592253713115</v>
      </c>
      <c r="Q637" s="43">
        <v>0</v>
      </c>
      <c r="R637" s="44">
        <v>0</v>
      </c>
      <c r="S637" s="45">
        <f t="shared" si="220"/>
        <v>9672.322037146314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200.56921028157558</v>
      </c>
      <c r="F638" s="46">
        <v>0</v>
      </c>
      <c r="G638" s="46">
        <v>0</v>
      </c>
      <c r="H638" s="47">
        <v>0</v>
      </c>
      <c r="I638" s="48">
        <f t="shared" si="219"/>
        <v>200.56921028157558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200.56921028157558</v>
      </c>
      <c r="P638" s="50">
        <v>0</v>
      </c>
      <c r="Q638" s="50">
        <v>0</v>
      </c>
      <c r="R638" s="51">
        <v>0</v>
      </c>
      <c r="S638" s="52">
        <f t="shared" si="220"/>
        <v>200.56921028157558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191.76256430037515</v>
      </c>
      <c r="C640" s="46">
        <v>0</v>
      </c>
      <c r="D640" s="46">
        <v>0.92836702451178366</v>
      </c>
      <c r="E640" s="46">
        <v>5.6488471165735215</v>
      </c>
      <c r="F640" s="46">
        <v>0</v>
      </c>
      <c r="G640" s="46">
        <v>0</v>
      </c>
      <c r="H640" s="47">
        <v>0</v>
      </c>
      <c r="I640" s="48">
        <f t="shared" si="219"/>
        <v>198.33977844146045</v>
      </c>
      <c r="J640" s="1"/>
      <c r="K640" s="49" t="s">
        <v>17</v>
      </c>
      <c r="L640" s="50">
        <v>191.76256430037515</v>
      </c>
      <c r="M640" s="50">
        <v>0</v>
      </c>
      <c r="N640" s="50">
        <v>0.92836702451178366</v>
      </c>
      <c r="O640" s="50">
        <v>5.6488471165735215</v>
      </c>
      <c r="P640" s="50">
        <v>0</v>
      </c>
      <c r="Q640" s="50">
        <v>0</v>
      </c>
      <c r="R640" s="51">
        <v>0</v>
      </c>
      <c r="S640" s="52">
        <f t="shared" si="220"/>
        <v>198.33977844146045</v>
      </c>
    </row>
    <row r="641" spans="1:45" ht="15">
      <c r="A641" s="26" t="s">
        <v>19</v>
      </c>
      <c r="B641" s="43">
        <v>576.41496595601575</v>
      </c>
      <c r="C641" s="43">
        <v>0</v>
      </c>
      <c r="D641" s="43">
        <v>148.97810065961806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725.39306661563387</v>
      </c>
      <c r="J641" s="1"/>
      <c r="K641" s="54" t="s">
        <v>19</v>
      </c>
      <c r="L641" s="43">
        <v>576.41496595601575</v>
      </c>
      <c r="M641" s="43">
        <v>0</v>
      </c>
      <c r="N641" s="43">
        <v>148.97810065961806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725.39306661563387</v>
      </c>
    </row>
    <row r="642" spans="1:45" ht="15">
      <c r="A642" s="25" t="s">
        <v>27</v>
      </c>
      <c r="B642" s="46">
        <v>1087.5725443968283</v>
      </c>
      <c r="C642" s="46">
        <v>1.4131085297754906</v>
      </c>
      <c r="D642" s="46">
        <v>22.495678103677328</v>
      </c>
      <c r="E642" s="46">
        <v>1807.2050210857733</v>
      </c>
      <c r="F642" s="46">
        <v>0</v>
      </c>
      <c r="G642" s="46">
        <v>609.4261352192151</v>
      </c>
      <c r="H642" s="47">
        <v>8.5502432997726192</v>
      </c>
      <c r="I642" s="48">
        <f t="shared" si="219"/>
        <v>3536.6627306350424</v>
      </c>
      <c r="J642" s="1"/>
      <c r="K642" s="49" t="s">
        <v>27</v>
      </c>
      <c r="L642" s="50">
        <v>1087.5725443968283</v>
      </c>
      <c r="M642" s="50">
        <v>1.4131085297754906</v>
      </c>
      <c r="N642" s="50">
        <v>22.495678103677328</v>
      </c>
      <c r="O642" s="50">
        <v>1807.2050210857733</v>
      </c>
      <c r="P642" s="50">
        <v>0</v>
      </c>
      <c r="Q642" s="50">
        <v>609.4261352192151</v>
      </c>
      <c r="R642" s="51">
        <v>8.5502432997726192</v>
      </c>
      <c r="S642" s="52">
        <f t="shared" si="220"/>
        <v>3536.6627306350424</v>
      </c>
    </row>
    <row r="643" spans="1:45" ht="15">
      <c r="A643" s="26" t="s">
        <v>26</v>
      </c>
      <c r="B643" s="43">
        <v>258.7010614060876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258.7010614060876</v>
      </c>
      <c r="J643" s="1"/>
      <c r="K643" s="54" t="s">
        <v>26</v>
      </c>
      <c r="L643" s="43">
        <v>258.7010614060876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258.7010614060876</v>
      </c>
    </row>
    <row r="644" spans="1:45" ht="15">
      <c r="A644" s="25" t="s">
        <v>23</v>
      </c>
      <c r="B644" s="46">
        <v>2459.6660245741868</v>
      </c>
      <c r="C644" s="46">
        <v>111.41452287727884</v>
      </c>
      <c r="D644" s="46">
        <v>1400.552520256947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3971.6330677084125</v>
      </c>
      <c r="J644" s="1"/>
      <c r="K644" s="49" t="s">
        <v>23</v>
      </c>
      <c r="L644" s="50">
        <v>2459.6660245741868</v>
      </c>
      <c r="M644" s="50">
        <v>111.41452287727884</v>
      </c>
      <c r="N644" s="50">
        <v>1400.552520256947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3971.6330677084125</v>
      </c>
    </row>
    <row r="645" spans="1:45" ht="15">
      <c r="A645" s="26" t="s">
        <v>24</v>
      </c>
      <c r="B645" s="43">
        <v>1525.8662496738273</v>
      </c>
      <c r="C645" s="43">
        <v>0</v>
      </c>
      <c r="D645" s="43">
        <v>16.682632424017008</v>
      </c>
      <c r="E645" s="43">
        <v>15.19114427357362</v>
      </c>
      <c r="F645" s="43">
        <v>671.95063994301324</v>
      </c>
      <c r="G645" s="43">
        <v>0</v>
      </c>
      <c r="H645" s="53">
        <v>0</v>
      </c>
      <c r="I645" s="41">
        <f t="shared" si="219"/>
        <v>2229.6906663144309</v>
      </c>
      <c r="J645" s="1"/>
      <c r="K645" s="54" t="s">
        <v>24</v>
      </c>
      <c r="L645" s="43">
        <v>1525.8662496738273</v>
      </c>
      <c r="M645" s="43">
        <v>0</v>
      </c>
      <c r="N645" s="43">
        <v>16.682632424017008</v>
      </c>
      <c r="O645" s="43">
        <v>15.19114427357362</v>
      </c>
      <c r="P645" s="43">
        <v>671.95063994301324</v>
      </c>
      <c r="Q645" s="43">
        <v>0</v>
      </c>
      <c r="R645" s="44">
        <v>0</v>
      </c>
      <c r="S645" s="45">
        <f t="shared" si="220"/>
        <v>2229.6906663144309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63.720856315049929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63.720856315049929</v>
      </c>
      <c r="J647" s="1"/>
      <c r="K647" s="55" t="s">
        <v>66</v>
      </c>
      <c r="L647" s="43">
        <v>63.720856315049929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63.720856315049929</v>
      </c>
    </row>
    <row r="648" spans="1:45">
      <c r="A648" s="28" t="s">
        <v>25</v>
      </c>
      <c r="B648" s="56">
        <v>63.720856315049929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63.720856315049929</v>
      </c>
      <c r="J648" s="1"/>
      <c r="K648" s="59" t="s">
        <v>25</v>
      </c>
      <c r="L648" s="60">
        <v>63.720856315049929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63.720856315049929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7323.8097453809323</v>
      </c>
      <c r="C652" s="75">
        <f t="shared" ref="C652:H652" si="221">SUM(C631:C647)</f>
        <v>123.33047609470188</v>
      </c>
      <c r="D652" s="75">
        <f t="shared" si="221"/>
        <v>1674.8721774947717</v>
      </c>
      <c r="E652" s="75">
        <f t="shared" si="221"/>
        <v>2267.3580971806837</v>
      </c>
      <c r="F652" s="75">
        <f t="shared" si="221"/>
        <v>10100.609865314325</v>
      </c>
      <c r="G652" s="75">
        <f t="shared" si="221"/>
        <v>609.4261352192151</v>
      </c>
      <c r="H652" s="76">
        <f t="shared" si="221"/>
        <v>8.5502432997726192</v>
      </c>
      <c r="I652" s="41">
        <f t="shared" si="219"/>
        <v>22107.956739984402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7323.8097453809323</v>
      </c>
      <c r="M652" s="75">
        <f t="shared" ref="M652:R652" si="222">SUM(M631:M647)</f>
        <v>123.33047609470188</v>
      </c>
      <c r="N652" s="75">
        <f t="shared" si="222"/>
        <v>1674.8721774947717</v>
      </c>
      <c r="O652" s="75">
        <f t="shared" si="222"/>
        <v>2267.3580971806837</v>
      </c>
      <c r="P652" s="75">
        <f t="shared" si="222"/>
        <v>10100.609865314325</v>
      </c>
      <c r="Q652" s="75">
        <f t="shared" si="222"/>
        <v>609.4261352192151</v>
      </c>
      <c r="R652" s="76">
        <f t="shared" si="222"/>
        <v>8.5502432997726192</v>
      </c>
      <c r="S652" s="78">
        <f t="shared" si="220"/>
        <v>22107.956739984402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0.33127483609261393</v>
      </c>
      <c r="C653" s="114">
        <f t="shared" ref="C653:I653" si="223">C652/$I652</f>
        <v>5.5785560622002963E-3</v>
      </c>
      <c r="D653" s="114">
        <f t="shared" si="223"/>
        <v>7.5758795676743915E-2</v>
      </c>
      <c r="E653" s="114">
        <f t="shared" si="223"/>
        <v>0.10255846453145735</v>
      </c>
      <c r="F653" s="114">
        <f t="shared" si="223"/>
        <v>0.45687667947379257</v>
      </c>
      <c r="G653" s="114">
        <f t="shared" si="223"/>
        <v>2.7565918568901861E-2</v>
      </c>
      <c r="H653" s="115">
        <f t="shared" si="223"/>
        <v>3.8674959429012577E-4</v>
      </c>
      <c r="I653" s="116">
        <f t="shared" si="223"/>
        <v>1</v>
      </c>
      <c r="K653" s="81" t="s">
        <v>87</v>
      </c>
      <c r="L653" s="82">
        <f>L652/$S652</f>
        <v>0.33127483609261393</v>
      </c>
      <c r="M653" s="82">
        <f t="shared" ref="M653:S653" si="224">M652/$S652</f>
        <v>5.5785560622002963E-3</v>
      </c>
      <c r="N653" s="82">
        <f t="shared" si="224"/>
        <v>7.5758795676743915E-2</v>
      </c>
      <c r="O653" s="82">
        <f t="shared" si="224"/>
        <v>0.10255846453145735</v>
      </c>
      <c r="P653" s="82">
        <f t="shared" si="224"/>
        <v>0.45687667947379257</v>
      </c>
      <c r="Q653" s="82">
        <f t="shared" si="224"/>
        <v>2.7565918568901861E-2</v>
      </c>
      <c r="R653" s="83">
        <f t="shared" si="224"/>
        <v>3.8674959429012577E-4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C00000"/>
  </sheetPr>
  <dimension ref="A1:BH654"/>
  <sheetViews>
    <sheetView zoomScale="60" zoomScaleNormal="60" workbookViewId="0">
      <pane ySplit="5" topLeftCell="A6" activePane="bottomLeft" state="frozen"/>
      <selection activeCell="V630" sqref="V630"/>
      <selection pane="bottomLeft" activeCell="H27" sqref="H27"/>
    </sheetView>
  </sheetViews>
  <sheetFormatPr baseColWidth="10" defaultRowHeight="14.25"/>
  <cols>
    <col min="1" max="1" width="42.625" customWidth="1"/>
    <col min="2" max="9" width="16.625" style="1" customWidth="1"/>
    <col min="10" max="10" width="11.625" customWidth="1"/>
    <col min="11" max="11" width="42.625" customWidth="1"/>
    <col min="12" max="19" width="16.625" style="1" customWidth="1"/>
    <col min="20" max="20" width="11.625" customWidth="1"/>
    <col min="21" max="21" width="41" customWidth="1"/>
    <col min="22" max="23" width="16.625" style="1" customWidth="1"/>
    <col min="24" max="24" width="23.5" style="1" customWidth="1"/>
    <col min="25" max="25" width="20.625" style="1" customWidth="1"/>
    <col min="26" max="26" width="16.625" style="1" customWidth="1"/>
    <col min="27" max="27" width="20.5" style="1" customWidth="1"/>
    <col min="28" max="31" width="16.625" style="1" customWidth="1"/>
    <col min="32" max="32" width="21.5" style="1" customWidth="1"/>
    <col min="33" max="34" width="16.625" style="1" customWidth="1"/>
    <col min="35" max="35" width="16.625" style="2" customWidth="1"/>
    <col min="36" max="41" width="8.625" customWidth="1"/>
    <col min="44" max="44" width="25.625" customWidth="1"/>
    <col min="45" max="45" width="4.375" style="11" customWidth="1"/>
    <col min="46" max="59" width="8.625" customWidth="1"/>
    <col min="60" max="60" width="11" style="4" customWidth="1"/>
    <col min="64" max="76" width="8.625" customWidth="1"/>
  </cols>
  <sheetData>
    <row r="1" spans="1:60" ht="15" customHeight="1" thickTop="1">
      <c r="A1" s="200" t="s">
        <v>123</v>
      </c>
      <c r="B1" s="201"/>
      <c r="C1" s="201"/>
      <c r="D1" s="201"/>
      <c r="E1" s="201"/>
      <c r="F1" s="201"/>
      <c r="G1" s="201"/>
      <c r="H1" s="201"/>
      <c r="I1" s="202"/>
      <c r="K1" s="209" t="s">
        <v>124</v>
      </c>
      <c r="L1" s="210"/>
      <c r="M1" s="210"/>
      <c r="N1" s="210"/>
      <c r="O1" s="210"/>
      <c r="P1" s="210"/>
      <c r="Q1" s="210"/>
      <c r="R1" s="210"/>
      <c r="S1" s="211"/>
      <c r="U1" s="218" t="s">
        <v>125</v>
      </c>
      <c r="V1" s="219"/>
      <c r="W1" s="219"/>
      <c r="X1" s="219"/>
      <c r="Y1" s="219"/>
      <c r="Z1" s="219"/>
      <c r="AA1" s="219"/>
      <c r="AB1" s="219"/>
      <c r="AC1" s="219"/>
      <c r="AD1" s="219"/>
      <c r="AE1" s="219"/>
      <c r="AF1" s="219"/>
      <c r="AG1" s="219"/>
      <c r="AH1" s="219"/>
      <c r="AI1" s="220"/>
    </row>
    <row r="2" spans="1:60" ht="14.25" customHeight="1">
      <c r="A2" s="203"/>
      <c r="B2" s="204"/>
      <c r="C2" s="204"/>
      <c r="D2" s="204"/>
      <c r="E2" s="204"/>
      <c r="F2" s="204"/>
      <c r="G2" s="204"/>
      <c r="H2" s="204"/>
      <c r="I2" s="205"/>
      <c r="K2" s="212"/>
      <c r="L2" s="213"/>
      <c r="M2" s="213"/>
      <c r="N2" s="213"/>
      <c r="O2" s="213"/>
      <c r="P2" s="213"/>
      <c r="Q2" s="213"/>
      <c r="R2" s="213"/>
      <c r="S2" s="214"/>
      <c r="U2" s="221"/>
      <c r="V2" s="222"/>
      <c r="W2" s="222"/>
      <c r="X2" s="222"/>
      <c r="Y2" s="222"/>
      <c r="Z2" s="222"/>
      <c r="AA2" s="222"/>
      <c r="AB2" s="222"/>
      <c r="AC2" s="222"/>
      <c r="AD2" s="222"/>
      <c r="AE2" s="222"/>
      <c r="AF2" s="222"/>
      <c r="AG2" s="222"/>
      <c r="AH2" s="222"/>
      <c r="AI2" s="223"/>
    </row>
    <row r="3" spans="1:6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  <c r="K3" s="215"/>
      <c r="L3" s="216"/>
      <c r="M3" s="216"/>
      <c r="N3" s="216"/>
      <c r="O3" s="216"/>
      <c r="P3" s="216"/>
      <c r="Q3" s="216"/>
      <c r="R3" s="216"/>
      <c r="S3" s="217"/>
      <c r="U3" s="224"/>
      <c r="V3" s="225"/>
      <c r="W3" s="225"/>
      <c r="X3" s="225"/>
      <c r="Y3" s="225"/>
      <c r="Z3" s="225"/>
      <c r="AA3" s="225"/>
      <c r="AB3" s="225"/>
      <c r="AC3" s="225"/>
      <c r="AD3" s="225"/>
      <c r="AE3" s="225"/>
      <c r="AF3" s="225"/>
      <c r="AG3" s="225"/>
      <c r="AH3" s="225"/>
      <c r="AI3" s="226"/>
    </row>
    <row r="4" spans="1:6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  <c r="K4" s="21"/>
      <c r="L4" s="21"/>
      <c r="M4" s="21"/>
      <c r="N4" s="21"/>
      <c r="O4" s="21"/>
      <c r="P4" s="21"/>
      <c r="Q4" s="21"/>
      <c r="R4" s="21"/>
      <c r="S4" s="21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</row>
    <row r="5" spans="1:60" ht="60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K5" s="229" t="s">
        <v>88</v>
      </c>
      <c r="L5" s="37" t="s">
        <v>0</v>
      </c>
      <c r="M5" s="37" t="s">
        <v>1</v>
      </c>
      <c r="N5" s="37" t="s">
        <v>2</v>
      </c>
      <c r="O5" s="37" t="s">
        <v>3</v>
      </c>
      <c r="P5" s="37" t="s">
        <v>29</v>
      </c>
      <c r="Q5" s="37" t="s">
        <v>4</v>
      </c>
      <c r="R5" s="37" t="s">
        <v>5</v>
      </c>
      <c r="S5" s="38" t="s">
        <v>6</v>
      </c>
      <c r="U5" s="1"/>
      <c r="X5"/>
      <c r="Y5"/>
      <c r="Z5"/>
      <c r="AA5"/>
      <c r="AB5"/>
      <c r="AC5"/>
      <c r="AD5"/>
      <c r="AE5"/>
      <c r="AF5"/>
      <c r="AG5"/>
      <c r="AH5" s="2"/>
      <c r="AJ5" s="11"/>
      <c r="AS5"/>
      <c r="AY5" s="4"/>
      <c r="BH5"/>
    </row>
    <row r="6" spans="1:60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K6" s="230" t="s">
        <v>86</v>
      </c>
      <c r="L6" s="195" t="s">
        <v>104</v>
      </c>
      <c r="M6" s="196"/>
      <c r="N6" s="196"/>
      <c r="O6" s="196"/>
      <c r="P6" s="196"/>
      <c r="Q6" s="196"/>
      <c r="R6" s="196"/>
      <c r="S6" s="197"/>
      <c r="U6" s="1"/>
      <c r="X6"/>
      <c r="Y6"/>
      <c r="Z6"/>
      <c r="AA6"/>
      <c r="AB6"/>
      <c r="AC6"/>
      <c r="AD6"/>
      <c r="AE6"/>
      <c r="AF6"/>
      <c r="AG6"/>
      <c r="AH6" s="2"/>
      <c r="AJ6" s="11"/>
      <c r="AS6"/>
      <c r="AY6" s="4"/>
      <c r="BH6"/>
    </row>
    <row r="7" spans="1:60" ht="15">
      <c r="A7" s="24" t="s">
        <v>7</v>
      </c>
      <c r="B7" s="39">
        <v>1372.3000595736917</v>
      </c>
      <c r="C7" s="39">
        <v>3557.0203757996087</v>
      </c>
      <c r="D7" s="39">
        <v>2660.0000759320483</v>
      </c>
      <c r="E7" s="39">
        <v>0</v>
      </c>
      <c r="F7" s="39">
        <v>9.9532380515143544</v>
      </c>
      <c r="G7" s="39">
        <v>0</v>
      </c>
      <c r="H7" s="40">
        <v>0</v>
      </c>
      <c r="I7" s="41">
        <f>SUM(B7:H7)</f>
        <v>7599.2737493568629</v>
      </c>
      <c r="J7" s="1"/>
      <c r="K7" s="42" t="s">
        <v>7</v>
      </c>
      <c r="L7" s="43">
        <v>1372.3000595736917</v>
      </c>
      <c r="M7" s="43">
        <v>3557.0203757996087</v>
      </c>
      <c r="N7" s="43">
        <v>2660.0000759320483</v>
      </c>
      <c r="O7" s="43">
        <v>0</v>
      </c>
      <c r="P7" s="43">
        <v>9.9532380515143544</v>
      </c>
      <c r="Q7" s="43">
        <v>0</v>
      </c>
      <c r="R7" s="44">
        <v>0</v>
      </c>
      <c r="S7" s="45">
        <f>SUM(L7:R7)</f>
        <v>7599.2737493568629</v>
      </c>
      <c r="T7" s="1" t="str">
        <f>IF(ABS(S7-I7)&gt;0.01,S7-I7,"")</f>
        <v/>
      </c>
      <c r="U7" s="1"/>
      <c r="X7"/>
      <c r="Y7"/>
      <c r="Z7"/>
      <c r="AA7"/>
      <c r="AB7"/>
      <c r="AC7"/>
      <c r="AD7"/>
      <c r="AE7"/>
      <c r="AF7"/>
      <c r="AG7"/>
      <c r="AH7" s="2"/>
      <c r="AJ7" s="11"/>
      <c r="AS7"/>
      <c r="AY7" s="4"/>
      <c r="BH7"/>
    </row>
    <row r="8" spans="1:60" ht="15">
      <c r="A8" s="25" t="s">
        <v>8</v>
      </c>
      <c r="B8" s="46">
        <v>992.61472562595952</v>
      </c>
      <c r="C8" s="46">
        <v>585.6786656246594</v>
      </c>
      <c r="D8" s="46">
        <v>1612.488734727415</v>
      </c>
      <c r="E8" s="46">
        <v>0</v>
      </c>
      <c r="F8" s="46">
        <v>0.20579999999999998</v>
      </c>
      <c r="G8" s="46">
        <v>0</v>
      </c>
      <c r="H8" s="47">
        <v>0</v>
      </c>
      <c r="I8" s="48">
        <f t="shared" ref="I8:I28" si="0">SUM(B8:H8)</f>
        <v>3190.9879259780341</v>
      </c>
      <c r="J8" s="1"/>
      <c r="K8" s="49" t="s">
        <v>8</v>
      </c>
      <c r="L8" s="50">
        <v>992.61472562595952</v>
      </c>
      <c r="M8" s="50">
        <v>585.6786656246594</v>
      </c>
      <c r="N8" s="50">
        <v>1612.488734727415</v>
      </c>
      <c r="O8" s="50">
        <v>0</v>
      </c>
      <c r="P8" s="50">
        <v>0.20579999999999998</v>
      </c>
      <c r="Q8" s="50">
        <v>0</v>
      </c>
      <c r="R8" s="51">
        <v>0</v>
      </c>
      <c r="S8" s="52">
        <f t="shared" ref="S8:S28" si="1">SUM(L8:R8)</f>
        <v>3190.9879259780341</v>
      </c>
      <c r="T8" s="1" t="str">
        <f t="shared" ref="T8:T24" si="2">IF(ABS(S8-I8)&gt;0.01,S8-I8,"")</f>
        <v/>
      </c>
      <c r="U8" s="1"/>
      <c r="X8"/>
      <c r="Y8"/>
      <c r="Z8"/>
      <c r="AA8"/>
      <c r="AB8"/>
      <c r="AC8"/>
      <c r="AD8"/>
      <c r="AE8"/>
      <c r="AF8"/>
      <c r="AG8"/>
      <c r="AH8" s="2"/>
      <c r="AJ8" s="11"/>
      <c r="AS8"/>
      <c r="AY8" s="4"/>
      <c r="BH8"/>
    </row>
    <row r="9" spans="1:60" ht="15">
      <c r="A9" s="26" t="s">
        <v>10</v>
      </c>
      <c r="B9" s="43">
        <v>2031.0341696030036</v>
      </c>
      <c r="C9" s="43">
        <v>0</v>
      </c>
      <c r="D9" s="43">
        <v>7763.9015670047429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9794.9357366077456</v>
      </c>
      <c r="J9" s="1"/>
      <c r="K9" s="42" t="s">
        <v>10</v>
      </c>
      <c r="L9" s="43">
        <v>2031.0341696030036</v>
      </c>
      <c r="M9" s="43">
        <v>0</v>
      </c>
      <c r="N9" s="43">
        <v>7763.9015670047429</v>
      </c>
      <c r="O9" s="43">
        <v>0</v>
      </c>
      <c r="P9" s="43">
        <v>0</v>
      </c>
      <c r="Q9" s="43">
        <v>0</v>
      </c>
      <c r="R9" s="44">
        <v>0</v>
      </c>
      <c r="S9" s="45">
        <f t="shared" si="1"/>
        <v>9794.9357366077456</v>
      </c>
      <c r="T9" s="1" t="str">
        <f t="shared" si="2"/>
        <v/>
      </c>
      <c r="U9" s="1"/>
      <c r="X9"/>
      <c r="Y9"/>
      <c r="Z9"/>
      <c r="AA9"/>
      <c r="AB9"/>
      <c r="AC9"/>
      <c r="AD9"/>
      <c r="AE9"/>
      <c r="AF9"/>
      <c r="AG9"/>
      <c r="AH9" s="2"/>
      <c r="AJ9" s="11"/>
      <c r="AS9"/>
      <c r="AY9" s="4"/>
      <c r="BH9"/>
    </row>
    <row r="10" spans="1:60" ht="15">
      <c r="A10" s="25" t="s">
        <v>58</v>
      </c>
      <c r="B10" s="46">
        <v>0</v>
      </c>
      <c r="C10" s="46">
        <v>227.87646817252875</v>
      </c>
      <c r="D10" s="46">
        <v>2051.8725270948521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2279.7489952673809</v>
      </c>
      <c r="J10" s="1"/>
      <c r="K10" s="49" t="s">
        <v>58</v>
      </c>
      <c r="L10" s="50">
        <v>0</v>
      </c>
      <c r="M10" s="50">
        <v>227.87646817252875</v>
      </c>
      <c r="N10" s="50">
        <v>2051.8725270948521</v>
      </c>
      <c r="O10" s="50">
        <v>0</v>
      </c>
      <c r="P10" s="50">
        <v>0</v>
      </c>
      <c r="Q10" s="50">
        <v>0</v>
      </c>
      <c r="R10" s="51">
        <v>0</v>
      </c>
      <c r="S10" s="52">
        <f t="shared" si="1"/>
        <v>2279.7489952673809</v>
      </c>
      <c r="T10" s="1" t="str">
        <f t="shared" si="2"/>
        <v/>
      </c>
      <c r="U10" s="1"/>
      <c r="X10"/>
      <c r="Y10"/>
      <c r="Z10"/>
      <c r="AA10"/>
      <c r="AB10"/>
      <c r="AC10"/>
      <c r="AD10"/>
      <c r="AE10"/>
      <c r="AF10"/>
      <c r="AG10"/>
      <c r="AH10" s="2"/>
      <c r="AJ10" s="11"/>
      <c r="AS10"/>
      <c r="AY10" s="4"/>
      <c r="BH10"/>
    </row>
    <row r="11" spans="1:60" ht="15">
      <c r="A11" s="26" t="s">
        <v>16</v>
      </c>
      <c r="B11" s="43">
        <v>13264.677366525746</v>
      </c>
      <c r="C11" s="43">
        <v>3344.5956837196882</v>
      </c>
      <c r="D11" s="43">
        <v>3744.353647838253</v>
      </c>
      <c r="E11" s="43">
        <v>183.86753342376915</v>
      </c>
      <c r="F11" s="43">
        <v>0</v>
      </c>
      <c r="G11" s="43">
        <v>0</v>
      </c>
      <c r="H11" s="53">
        <v>0</v>
      </c>
      <c r="I11" s="41">
        <f t="shared" si="0"/>
        <v>20537.494231507459</v>
      </c>
      <c r="J11" s="1"/>
      <c r="K11" s="42" t="s">
        <v>16</v>
      </c>
      <c r="L11" s="43">
        <v>13264.677366525746</v>
      </c>
      <c r="M11" s="43">
        <v>3344.5956837196882</v>
      </c>
      <c r="N11" s="43">
        <v>3744.353647838253</v>
      </c>
      <c r="O11" s="43">
        <v>183.86753342376915</v>
      </c>
      <c r="P11" s="43">
        <v>0</v>
      </c>
      <c r="Q11" s="43">
        <v>0</v>
      </c>
      <c r="R11" s="44">
        <v>0</v>
      </c>
      <c r="S11" s="45">
        <f t="shared" si="1"/>
        <v>20537.494231507459</v>
      </c>
      <c r="T11" s="1" t="str">
        <f t="shared" si="2"/>
        <v/>
      </c>
      <c r="U11" s="1"/>
      <c r="X11"/>
      <c r="Y11"/>
      <c r="Z11"/>
      <c r="AA11"/>
      <c r="AB11"/>
      <c r="AC11"/>
      <c r="AD11"/>
      <c r="AE11"/>
      <c r="AF11"/>
      <c r="AG11"/>
      <c r="AH11" s="2"/>
      <c r="AJ11" s="11"/>
      <c r="AS11"/>
      <c r="AY11" s="4"/>
      <c r="BH11"/>
    </row>
    <row r="12" spans="1:60" ht="15">
      <c r="A12" s="25" t="s">
        <v>15</v>
      </c>
      <c r="B12" s="46">
        <v>73056.826562481452</v>
      </c>
      <c r="C12" s="46">
        <v>1169.5515774810005</v>
      </c>
      <c r="D12" s="46">
        <v>8282.6164535132721</v>
      </c>
      <c r="E12" s="46">
        <v>26.590916672508808</v>
      </c>
      <c r="F12" s="46">
        <v>0</v>
      </c>
      <c r="G12" s="46">
        <v>0</v>
      </c>
      <c r="H12" s="47">
        <v>0</v>
      </c>
      <c r="I12" s="48">
        <f t="shared" si="0"/>
        <v>82535.58551014823</v>
      </c>
      <c r="J12" s="1"/>
      <c r="K12" s="49" t="s">
        <v>15</v>
      </c>
      <c r="L12" s="50">
        <v>73056.826562481452</v>
      </c>
      <c r="M12" s="50">
        <v>1169.5515774810005</v>
      </c>
      <c r="N12" s="50">
        <v>8282.6164535132721</v>
      </c>
      <c r="O12" s="50">
        <v>26.590916672508808</v>
      </c>
      <c r="P12" s="50">
        <v>0</v>
      </c>
      <c r="Q12" s="50">
        <v>0</v>
      </c>
      <c r="R12" s="51">
        <v>0</v>
      </c>
      <c r="S12" s="52">
        <f t="shared" si="1"/>
        <v>82535.58551014823</v>
      </c>
      <c r="T12" s="1" t="str">
        <f t="shared" si="2"/>
        <v/>
      </c>
      <c r="U12" s="1"/>
      <c r="X12"/>
      <c r="Y12"/>
      <c r="Z12"/>
      <c r="AA12"/>
      <c r="AB12"/>
      <c r="AC12"/>
      <c r="AD12"/>
      <c r="AE12"/>
      <c r="AF12"/>
      <c r="AG12"/>
      <c r="AH12" s="2"/>
      <c r="AJ12" s="11"/>
      <c r="AS12"/>
      <c r="AY12" s="4"/>
      <c r="BH12"/>
    </row>
    <row r="13" spans="1:60" ht="15">
      <c r="A13" s="26" t="s">
        <v>60</v>
      </c>
      <c r="B13" s="43">
        <v>0</v>
      </c>
      <c r="C13" s="43">
        <v>5.0998797562596083</v>
      </c>
      <c r="D13" s="43">
        <v>42.695115408995193</v>
      </c>
      <c r="E13" s="43">
        <v>15665.65199322375</v>
      </c>
      <c r="F13" s="43">
        <v>249217.26244212562</v>
      </c>
      <c r="G13" s="43">
        <v>0</v>
      </c>
      <c r="H13" s="53">
        <v>0</v>
      </c>
      <c r="I13" s="41">
        <f t="shared" si="0"/>
        <v>264930.7094305146</v>
      </c>
      <c r="J13" s="1"/>
      <c r="K13" s="54" t="s">
        <v>60</v>
      </c>
      <c r="L13" s="43">
        <v>0</v>
      </c>
      <c r="M13" s="43">
        <v>5.0998797562596083</v>
      </c>
      <c r="N13" s="43">
        <v>42.695115408995193</v>
      </c>
      <c r="O13" s="43">
        <v>15665.65199322375</v>
      </c>
      <c r="P13" s="43">
        <v>249217.26244212562</v>
      </c>
      <c r="Q13" s="43">
        <v>0</v>
      </c>
      <c r="R13" s="44">
        <v>0</v>
      </c>
      <c r="S13" s="45">
        <f t="shared" si="1"/>
        <v>264930.7094305146</v>
      </c>
      <c r="T13" s="1" t="str">
        <f t="shared" si="2"/>
        <v/>
      </c>
      <c r="U13" s="1"/>
      <c r="X13"/>
      <c r="Y13"/>
      <c r="Z13"/>
      <c r="AA13"/>
      <c r="AB13"/>
      <c r="AC13"/>
      <c r="AD13"/>
      <c r="AE13"/>
      <c r="AF13"/>
      <c r="AG13"/>
      <c r="AH13" s="2"/>
      <c r="AJ13" s="11"/>
      <c r="AS13"/>
      <c r="AY13" s="4"/>
      <c r="BH13"/>
    </row>
    <row r="14" spans="1:60" ht="15">
      <c r="A14" s="25" t="s">
        <v>12</v>
      </c>
      <c r="B14" s="46">
        <v>0</v>
      </c>
      <c r="C14" s="46">
        <v>2.0472494348264627</v>
      </c>
      <c r="D14" s="46">
        <v>0.36454557281966604</v>
      </c>
      <c r="E14" s="46">
        <v>325.89879388182203</v>
      </c>
      <c r="F14" s="46">
        <v>89594.514950510522</v>
      </c>
      <c r="G14" s="46">
        <v>0</v>
      </c>
      <c r="H14" s="47">
        <v>0</v>
      </c>
      <c r="I14" s="48">
        <f t="shared" si="0"/>
        <v>89922.825539399986</v>
      </c>
      <c r="J14" s="1"/>
      <c r="K14" s="49" t="s">
        <v>12</v>
      </c>
      <c r="L14" s="50">
        <v>0</v>
      </c>
      <c r="M14" s="50">
        <v>2.0472494348264627</v>
      </c>
      <c r="N14" s="50">
        <v>0.36454557281966604</v>
      </c>
      <c r="O14" s="50">
        <v>325.89879388182203</v>
      </c>
      <c r="P14" s="50">
        <v>89594.514950510536</v>
      </c>
      <c r="Q14" s="50">
        <v>0</v>
      </c>
      <c r="R14" s="51">
        <v>0</v>
      </c>
      <c r="S14" s="52">
        <f t="shared" si="1"/>
        <v>89922.825539400001</v>
      </c>
      <c r="T14" s="1" t="str">
        <f t="shared" si="2"/>
        <v/>
      </c>
      <c r="U14" s="1"/>
      <c r="X14"/>
      <c r="Y14"/>
      <c r="Z14"/>
      <c r="AA14"/>
      <c r="AB14"/>
      <c r="AC14"/>
      <c r="AD14"/>
      <c r="AE14"/>
      <c r="AF14"/>
      <c r="AG14"/>
      <c r="AH14" s="2"/>
      <c r="AJ14" s="11"/>
      <c r="AS14"/>
      <c r="AY14" s="4"/>
      <c r="BH14"/>
    </row>
    <row r="15" spans="1:60" ht="15">
      <c r="A15" s="26" t="s">
        <v>61</v>
      </c>
      <c r="B15" s="43">
        <v>3.0956000000000001</v>
      </c>
      <c r="C15" s="43">
        <v>0</v>
      </c>
      <c r="D15" s="43">
        <v>9.7228000000000012</v>
      </c>
      <c r="E15" s="43">
        <v>3.9240000000000008</v>
      </c>
      <c r="F15" s="43">
        <v>28260.874220700003</v>
      </c>
      <c r="G15" s="43">
        <v>0</v>
      </c>
      <c r="H15" s="53">
        <v>0</v>
      </c>
      <c r="I15" s="41">
        <f t="shared" si="0"/>
        <v>28277.616620700002</v>
      </c>
      <c r="J15" s="1"/>
      <c r="K15" s="54" t="s">
        <v>61</v>
      </c>
      <c r="L15" s="43">
        <v>3.0956000000000001</v>
      </c>
      <c r="M15" s="43">
        <v>0</v>
      </c>
      <c r="N15" s="43">
        <v>9.7228000000000012</v>
      </c>
      <c r="O15" s="43">
        <v>3.9240000000000008</v>
      </c>
      <c r="P15" s="43">
        <v>28260.874220700003</v>
      </c>
      <c r="Q15" s="43">
        <v>0</v>
      </c>
      <c r="R15" s="44">
        <v>0</v>
      </c>
      <c r="S15" s="45">
        <f t="shared" si="1"/>
        <v>28277.616620700002</v>
      </c>
      <c r="T15" s="1" t="str">
        <f t="shared" si="2"/>
        <v/>
      </c>
      <c r="U15" s="1"/>
      <c r="X15"/>
      <c r="Y15"/>
      <c r="Z15"/>
      <c r="AA15"/>
      <c r="AB15"/>
      <c r="AC15"/>
      <c r="AD15"/>
      <c r="AE15"/>
      <c r="AF15"/>
      <c r="AG15"/>
      <c r="AH15" s="2"/>
      <c r="AJ15" s="11"/>
      <c r="AS15"/>
      <c r="AY15" s="4"/>
      <c r="BH15"/>
    </row>
    <row r="16" spans="1:60" ht="15">
      <c r="A16" s="25" t="s">
        <v>17</v>
      </c>
      <c r="B16" s="46">
        <v>5289.0706096977137</v>
      </c>
      <c r="C16" s="46">
        <v>77.05161403245323</v>
      </c>
      <c r="D16" s="46">
        <v>1290.3573438634858</v>
      </c>
      <c r="E16" s="46">
        <v>281.43081978013646</v>
      </c>
      <c r="F16" s="46">
        <v>929.31661662621025</v>
      </c>
      <c r="G16" s="46">
        <v>0</v>
      </c>
      <c r="H16" s="47">
        <v>0</v>
      </c>
      <c r="I16" s="48">
        <f t="shared" si="0"/>
        <v>7867.2270039999994</v>
      </c>
      <c r="J16" s="1"/>
      <c r="K16" s="49" t="s">
        <v>17</v>
      </c>
      <c r="L16" s="50">
        <v>5289.0706096977137</v>
      </c>
      <c r="M16" s="50">
        <v>77.05161403245323</v>
      </c>
      <c r="N16" s="50">
        <v>1290.3573438634858</v>
      </c>
      <c r="O16" s="50">
        <v>281.43081978013646</v>
      </c>
      <c r="P16" s="50">
        <v>929.31661662621013</v>
      </c>
      <c r="Q16" s="50">
        <v>0</v>
      </c>
      <c r="R16" s="51">
        <v>0</v>
      </c>
      <c r="S16" s="52">
        <f t="shared" si="1"/>
        <v>7867.2270039999994</v>
      </c>
      <c r="T16" s="1" t="str">
        <f t="shared" si="2"/>
        <v/>
      </c>
      <c r="U16" s="1"/>
      <c r="X16"/>
      <c r="Y16"/>
      <c r="Z16"/>
      <c r="AA16"/>
      <c r="AB16"/>
      <c r="AC16"/>
      <c r="AD16"/>
      <c r="AE16"/>
      <c r="AF16"/>
      <c r="AG16"/>
      <c r="AH16" s="2"/>
      <c r="AJ16" s="11"/>
      <c r="AS16"/>
      <c r="AY16" s="4"/>
      <c r="BH16"/>
    </row>
    <row r="17" spans="1:60" ht="15">
      <c r="A17" s="26" t="s">
        <v>19</v>
      </c>
      <c r="B17" s="43">
        <v>87832.24856819502</v>
      </c>
      <c r="C17" s="43">
        <v>45967.539522923551</v>
      </c>
      <c r="D17" s="43">
        <v>53338.610866232913</v>
      </c>
      <c r="E17" s="43">
        <v>417.2126972973042</v>
      </c>
      <c r="F17" s="43">
        <v>6487.9306553379765</v>
      </c>
      <c r="G17" s="43">
        <v>0</v>
      </c>
      <c r="H17" s="53">
        <v>0</v>
      </c>
      <c r="I17" s="41">
        <f t="shared" si="0"/>
        <v>194043.54230998678</v>
      </c>
      <c r="J17" s="1"/>
      <c r="K17" s="54" t="s">
        <v>19</v>
      </c>
      <c r="L17" s="43">
        <v>87832.24856819502</v>
      </c>
      <c r="M17" s="43">
        <v>45967.539522923551</v>
      </c>
      <c r="N17" s="43">
        <v>53338.610866232913</v>
      </c>
      <c r="O17" s="43">
        <v>417.2126972973042</v>
      </c>
      <c r="P17" s="43">
        <v>6487.9306553379693</v>
      </c>
      <c r="Q17" s="43">
        <v>0</v>
      </c>
      <c r="R17" s="44">
        <v>0</v>
      </c>
      <c r="S17" s="45">
        <f t="shared" si="1"/>
        <v>194043.54230998675</v>
      </c>
      <c r="T17" s="1" t="str">
        <f t="shared" si="2"/>
        <v/>
      </c>
      <c r="U17" s="1"/>
      <c r="X17"/>
      <c r="Y17"/>
      <c r="Z17"/>
      <c r="AA17"/>
      <c r="AB17"/>
      <c r="AC17"/>
      <c r="AD17"/>
      <c r="AE17"/>
      <c r="AF17"/>
      <c r="AG17"/>
      <c r="AH17" s="2"/>
      <c r="AJ17" s="11"/>
      <c r="AS17"/>
      <c r="AY17" s="4"/>
      <c r="BH17"/>
    </row>
    <row r="18" spans="1:60" ht="15">
      <c r="A18" s="25" t="s">
        <v>27</v>
      </c>
      <c r="B18" s="46">
        <v>28243.216481374537</v>
      </c>
      <c r="C18" s="46">
        <v>349.27834716278261</v>
      </c>
      <c r="D18" s="46">
        <v>45585.088493763338</v>
      </c>
      <c r="E18" s="46">
        <v>88178.32996592806</v>
      </c>
      <c r="F18" s="46">
        <v>12320.822479529976</v>
      </c>
      <c r="G18" s="46">
        <v>32061.839099086767</v>
      </c>
      <c r="H18" s="47">
        <v>259.64051106175293</v>
      </c>
      <c r="I18" s="48">
        <f t="shared" si="0"/>
        <v>206998.21537790724</v>
      </c>
      <c r="J18" s="1"/>
      <c r="K18" s="49" t="s">
        <v>27</v>
      </c>
      <c r="L18" s="50">
        <v>28243.216481374537</v>
      </c>
      <c r="M18" s="50">
        <v>349.27834716278261</v>
      </c>
      <c r="N18" s="50">
        <v>45585.088493763338</v>
      </c>
      <c r="O18" s="50">
        <v>88178.32996592806</v>
      </c>
      <c r="P18" s="50">
        <v>12320.822479529954</v>
      </c>
      <c r="Q18" s="50">
        <v>32061.839099086767</v>
      </c>
      <c r="R18" s="51">
        <v>259.64051106175293</v>
      </c>
      <c r="S18" s="52">
        <f t="shared" si="1"/>
        <v>206998.21537790721</v>
      </c>
      <c r="T18" s="1" t="str">
        <f t="shared" si="2"/>
        <v/>
      </c>
      <c r="U18" s="1"/>
      <c r="X18"/>
      <c r="Y18"/>
      <c r="Z18"/>
      <c r="AA18"/>
      <c r="AB18"/>
      <c r="AC18"/>
      <c r="AD18"/>
      <c r="AE18"/>
      <c r="AF18"/>
      <c r="AG18"/>
      <c r="AH18" s="2"/>
      <c r="AJ18" s="11"/>
      <c r="AS18"/>
      <c r="AY18" s="4"/>
      <c r="BH18"/>
    </row>
    <row r="19" spans="1:60" ht="15">
      <c r="A19" s="26" t="s">
        <v>26</v>
      </c>
      <c r="B19" s="43">
        <v>44866.558012746405</v>
      </c>
      <c r="C19" s="43">
        <v>147.62397811098316</v>
      </c>
      <c r="D19" s="43">
        <v>6013.1538467811279</v>
      </c>
      <c r="E19" s="43">
        <v>0</v>
      </c>
      <c r="F19" s="43">
        <v>0</v>
      </c>
      <c r="G19" s="43">
        <v>0</v>
      </c>
      <c r="H19" s="53">
        <v>0</v>
      </c>
      <c r="I19" s="41">
        <f t="shared" si="0"/>
        <v>51027.335837638515</v>
      </c>
      <c r="J19" s="1"/>
      <c r="K19" s="54" t="s">
        <v>26</v>
      </c>
      <c r="L19" s="43">
        <v>44866.558012746405</v>
      </c>
      <c r="M19" s="43">
        <v>147.62397811098316</v>
      </c>
      <c r="N19" s="43">
        <v>6013.1538467811279</v>
      </c>
      <c r="O19" s="43">
        <v>0</v>
      </c>
      <c r="P19" s="43">
        <v>1.425526363618701E-12</v>
      </c>
      <c r="Q19" s="43">
        <v>0</v>
      </c>
      <c r="R19" s="44">
        <v>0</v>
      </c>
      <c r="S19" s="45">
        <f t="shared" si="1"/>
        <v>51027.335837638515</v>
      </c>
      <c r="T19" s="1" t="str">
        <f t="shared" si="2"/>
        <v/>
      </c>
      <c r="U19" s="1"/>
      <c r="X19"/>
      <c r="Y19"/>
      <c r="Z19"/>
      <c r="AA19"/>
      <c r="AB19"/>
      <c r="AC19"/>
      <c r="AD19"/>
      <c r="AE19"/>
      <c r="AF19"/>
      <c r="AG19"/>
      <c r="AH19" s="2"/>
      <c r="AJ19" s="11"/>
      <c r="AS19"/>
      <c r="AY19" s="4"/>
      <c r="BH19"/>
    </row>
    <row r="20" spans="1:60" ht="15">
      <c r="A20" s="25" t="s">
        <v>23</v>
      </c>
      <c r="B20" s="46">
        <v>51869.742432502702</v>
      </c>
      <c r="C20" s="46">
        <v>259.45877187537263</v>
      </c>
      <c r="D20" s="46">
        <v>6694.1625489208955</v>
      </c>
      <c r="E20" s="46">
        <v>0</v>
      </c>
      <c r="F20" s="46">
        <v>0.31051292250000001</v>
      </c>
      <c r="G20" s="46">
        <v>0</v>
      </c>
      <c r="H20" s="47">
        <v>0</v>
      </c>
      <c r="I20" s="48">
        <f t="shared" si="0"/>
        <v>58823.674266221475</v>
      </c>
      <c r="J20" s="1"/>
      <c r="K20" s="49" t="s">
        <v>23</v>
      </c>
      <c r="L20" s="50">
        <v>51869.742432502702</v>
      </c>
      <c r="M20" s="50">
        <v>259.45877187537263</v>
      </c>
      <c r="N20" s="50">
        <v>6694.1625489208955</v>
      </c>
      <c r="O20" s="50">
        <v>0</v>
      </c>
      <c r="P20" s="50">
        <v>0.31051292249895807</v>
      </c>
      <c r="Q20" s="50">
        <v>0</v>
      </c>
      <c r="R20" s="51">
        <v>0</v>
      </c>
      <c r="S20" s="52">
        <f t="shared" si="1"/>
        <v>58823.674266221475</v>
      </c>
      <c r="T20" s="1" t="str">
        <f t="shared" si="2"/>
        <v/>
      </c>
      <c r="U20" s="1"/>
      <c r="X20"/>
      <c r="Y20"/>
      <c r="Z20"/>
      <c r="AA20"/>
      <c r="AB20"/>
      <c r="AC20"/>
      <c r="AD20"/>
      <c r="AE20"/>
      <c r="AF20"/>
      <c r="AG20"/>
      <c r="AH20" s="2"/>
      <c r="AJ20" s="11"/>
      <c r="AS20"/>
      <c r="AY20" s="4"/>
      <c r="BH20"/>
    </row>
    <row r="21" spans="1:60" ht="15">
      <c r="A21" s="26" t="s">
        <v>24</v>
      </c>
      <c r="B21" s="43">
        <v>9267.6688204149941</v>
      </c>
      <c r="C21" s="43">
        <v>36541.835632884016</v>
      </c>
      <c r="D21" s="43">
        <v>7799.6801409004547</v>
      </c>
      <c r="E21" s="43">
        <v>2.1989644161423985</v>
      </c>
      <c r="F21" s="43">
        <v>3348.5491098696243</v>
      </c>
      <c r="G21" s="43">
        <v>0</v>
      </c>
      <c r="H21" s="53">
        <v>0</v>
      </c>
      <c r="I21" s="41">
        <f t="shared" si="0"/>
        <v>56959.932668485235</v>
      </c>
      <c r="J21" s="1"/>
      <c r="K21" s="54" t="s">
        <v>24</v>
      </c>
      <c r="L21" s="43">
        <v>9267.6688204149941</v>
      </c>
      <c r="M21" s="43">
        <v>36541.835632884016</v>
      </c>
      <c r="N21" s="43">
        <v>7799.6801409004547</v>
      </c>
      <c r="O21" s="43">
        <v>2.1989644161423985</v>
      </c>
      <c r="P21" s="43">
        <v>3348.5491098696243</v>
      </c>
      <c r="Q21" s="43">
        <v>0</v>
      </c>
      <c r="R21" s="44">
        <v>0</v>
      </c>
      <c r="S21" s="45">
        <f t="shared" si="1"/>
        <v>56959.932668485235</v>
      </c>
      <c r="T21" s="1" t="str">
        <f t="shared" si="2"/>
        <v/>
      </c>
      <c r="U21" s="1"/>
      <c r="X21"/>
      <c r="Y21"/>
      <c r="Z21"/>
      <c r="AA21"/>
      <c r="AB21"/>
      <c r="AC21"/>
      <c r="AD21"/>
      <c r="AE21"/>
      <c r="AF21"/>
      <c r="AG21"/>
      <c r="AH21" s="2"/>
      <c r="AJ21" s="11"/>
      <c r="AS21"/>
      <c r="AY21" s="4"/>
      <c r="BH21"/>
    </row>
    <row r="22" spans="1:60" ht="15">
      <c r="A22" s="25" t="s">
        <v>22</v>
      </c>
      <c r="B22" s="46">
        <v>1243.0467935936636</v>
      </c>
      <c r="C22" s="46">
        <v>3667.818658459053</v>
      </c>
      <c r="D22" s="46">
        <v>2889.6202276660938</v>
      </c>
      <c r="E22" s="46">
        <v>0</v>
      </c>
      <c r="F22" s="46">
        <v>0</v>
      </c>
      <c r="G22" s="46">
        <v>0</v>
      </c>
      <c r="H22" s="47">
        <v>0</v>
      </c>
      <c r="I22" s="48">
        <f t="shared" si="0"/>
        <v>7800.4856797188095</v>
      </c>
      <c r="J22" s="1"/>
      <c r="K22" s="49" t="s">
        <v>22</v>
      </c>
      <c r="L22" s="50">
        <v>1243.0467935936636</v>
      </c>
      <c r="M22" s="50">
        <v>3667.818658459053</v>
      </c>
      <c r="N22" s="50">
        <v>2889.6202276660938</v>
      </c>
      <c r="O22" s="50">
        <v>0</v>
      </c>
      <c r="P22" s="50">
        <v>0</v>
      </c>
      <c r="Q22" s="50">
        <v>0</v>
      </c>
      <c r="R22" s="51">
        <v>0</v>
      </c>
      <c r="S22" s="52">
        <f t="shared" si="1"/>
        <v>7800.4856797188095</v>
      </c>
      <c r="T22" s="1" t="str">
        <f t="shared" si="2"/>
        <v/>
      </c>
      <c r="U22" s="1"/>
      <c r="X22"/>
      <c r="Y22"/>
      <c r="Z22"/>
      <c r="AA22"/>
      <c r="AB22"/>
      <c r="AC22"/>
      <c r="AD22"/>
      <c r="AE22"/>
      <c r="AF22"/>
      <c r="AG22"/>
      <c r="AH22" s="2"/>
      <c r="AJ22" s="11"/>
      <c r="AS22"/>
      <c r="AY22" s="4"/>
      <c r="BH22"/>
    </row>
    <row r="23" spans="1:60" ht="15">
      <c r="A23" s="27" t="s">
        <v>66</v>
      </c>
      <c r="B23" s="43">
        <v>4733.6027773890546</v>
      </c>
      <c r="C23" s="43">
        <v>9.9364719257619338</v>
      </c>
      <c r="D23" s="43">
        <v>6818.8968339949743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11562.436083309791</v>
      </c>
      <c r="J23" s="1"/>
      <c r="K23" s="55" t="s">
        <v>66</v>
      </c>
      <c r="L23" s="43">
        <v>4733.6027773890546</v>
      </c>
      <c r="M23" s="43">
        <v>9.9364719257619338</v>
      </c>
      <c r="N23" s="43">
        <v>6818.8968339949743</v>
      </c>
      <c r="O23" s="43">
        <v>0</v>
      </c>
      <c r="P23" s="43">
        <v>0</v>
      </c>
      <c r="Q23" s="43">
        <v>0</v>
      </c>
      <c r="R23" s="44">
        <v>0</v>
      </c>
      <c r="S23" s="45">
        <f t="shared" si="1"/>
        <v>11562.436083309791</v>
      </c>
      <c r="T23" s="1" t="str">
        <f t="shared" si="2"/>
        <v/>
      </c>
      <c r="U23" s="1"/>
      <c r="X23"/>
      <c r="Y23"/>
      <c r="Z23"/>
      <c r="AA23"/>
      <c r="AB23"/>
      <c r="AC23"/>
      <c r="AD23"/>
      <c r="AE23"/>
      <c r="AF23"/>
      <c r="AG23"/>
      <c r="AH23" s="2"/>
      <c r="AJ23" s="11"/>
      <c r="AS23"/>
      <c r="AY23" s="4"/>
      <c r="BH23"/>
    </row>
    <row r="24" spans="1:60">
      <c r="A24" s="28" t="str">
        <f>A50</f>
        <v>Umgebungswärme etc.</v>
      </c>
      <c r="B24" s="56">
        <v>4729.202777389055</v>
      </c>
      <c r="C24" s="56">
        <v>0</v>
      </c>
      <c r="D24" s="56">
        <v>2479.3746284753383</v>
      </c>
      <c r="E24" s="56">
        <v>0</v>
      </c>
      <c r="F24" s="56">
        <v>0</v>
      </c>
      <c r="G24" s="56">
        <v>0</v>
      </c>
      <c r="H24" s="57">
        <v>0</v>
      </c>
      <c r="I24" s="58">
        <f t="shared" si="0"/>
        <v>7208.5774058643929</v>
      </c>
      <c r="J24" s="1"/>
      <c r="K24" s="59" t="s">
        <v>25</v>
      </c>
      <c r="L24" s="60">
        <v>4729.202777389055</v>
      </c>
      <c r="M24" s="60">
        <v>0</v>
      </c>
      <c r="N24" s="60">
        <v>2479.3746284753383</v>
      </c>
      <c r="O24" s="60">
        <v>0</v>
      </c>
      <c r="P24" s="60">
        <v>0</v>
      </c>
      <c r="Q24" s="60">
        <v>0</v>
      </c>
      <c r="R24" s="61">
        <v>0</v>
      </c>
      <c r="S24" s="62">
        <f t="shared" si="1"/>
        <v>7208.5774058643929</v>
      </c>
      <c r="T24" s="1" t="str">
        <f t="shared" si="2"/>
        <v/>
      </c>
      <c r="U24" s="1"/>
      <c r="X24"/>
      <c r="Y24"/>
      <c r="Z24"/>
      <c r="AA24"/>
      <c r="AB24"/>
      <c r="AC24"/>
      <c r="AD24"/>
      <c r="AE24"/>
      <c r="AF24"/>
      <c r="AG24"/>
      <c r="AH24" s="2"/>
      <c r="AJ24" s="11"/>
      <c r="AS24"/>
      <c r="AY24" s="4"/>
      <c r="BH24"/>
    </row>
    <row r="25" spans="1:60">
      <c r="A25" s="29" t="str">
        <f>A51</f>
        <v>Gichtgas</v>
      </c>
      <c r="B25" s="63">
        <v>0</v>
      </c>
      <c r="C25" s="63">
        <v>1.655020211446018</v>
      </c>
      <c r="D25" s="63">
        <v>834.04844904720983</v>
      </c>
      <c r="E25" s="63">
        <v>0</v>
      </c>
      <c r="F25" s="63">
        <v>0</v>
      </c>
      <c r="G25" s="63">
        <v>0</v>
      </c>
      <c r="H25" s="64">
        <v>0</v>
      </c>
      <c r="I25" s="65">
        <f t="shared" si="0"/>
        <v>835.7034692586559</v>
      </c>
      <c r="J25" s="1"/>
      <c r="K25" s="66" t="s">
        <v>20</v>
      </c>
      <c r="L25" s="63">
        <v>0</v>
      </c>
      <c r="M25" s="63">
        <v>1.655020211446018</v>
      </c>
      <c r="N25" s="63">
        <v>834.04844904720983</v>
      </c>
      <c r="O25" s="63">
        <v>0</v>
      </c>
      <c r="P25" s="63">
        <v>0</v>
      </c>
      <c r="Q25" s="63">
        <v>0</v>
      </c>
      <c r="R25" s="67">
        <v>0</v>
      </c>
      <c r="S25" s="68">
        <f t="shared" si="1"/>
        <v>835.7034692586559</v>
      </c>
      <c r="T25" s="1"/>
      <c r="U25" s="1"/>
      <c r="Z25" s="2"/>
      <c r="AA25"/>
      <c r="AB25"/>
      <c r="AC25"/>
      <c r="AD25"/>
      <c r="AE25"/>
      <c r="AF25"/>
      <c r="AG25"/>
      <c r="AH25"/>
      <c r="AI25"/>
      <c r="AJ25" s="11"/>
      <c r="AS25"/>
      <c r="AY25" s="4"/>
      <c r="BH25"/>
    </row>
    <row r="26" spans="1:60">
      <c r="A26" s="28" t="str">
        <f>A52</f>
        <v>Kokereigas</v>
      </c>
      <c r="B26" s="56">
        <v>0</v>
      </c>
      <c r="C26" s="56">
        <v>8.027281684775966</v>
      </c>
      <c r="D26" s="56">
        <v>3505.7279265019665</v>
      </c>
      <c r="E26" s="56">
        <v>0</v>
      </c>
      <c r="F26" s="56">
        <v>0</v>
      </c>
      <c r="G26" s="56">
        <v>0</v>
      </c>
      <c r="H26" s="57">
        <v>0</v>
      </c>
      <c r="I26" s="58">
        <f t="shared" si="0"/>
        <v>3513.7552081867425</v>
      </c>
      <c r="J26" s="1"/>
      <c r="K26" s="59" t="s">
        <v>21</v>
      </c>
      <c r="L26" s="60">
        <v>0</v>
      </c>
      <c r="M26" s="60">
        <v>8.027281684775966</v>
      </c>
      <c r="N26" s="60">
        <v>3505.7279265019665</v>
      </c>
      <c r="O26" s="60">
        <v>0</v>
      </c>
      <c r="P26" s="60">
        <v>0</v>
      </c>
      <c r="Q26" s="60">
        <v>0</v>
      </c>
      <c r="R26" s="61">
        <v>0</v>
      </c>
      <c r="S26" s="62">
        <f t="shared" si="1"/>
        <v>3513.7552081867425</v>
      </c>
      <c r="T26" s="1"/>
      <c r="U26" s="1"/>
      <c r="Z26" s="2"/>
      <c r="AA26"/>
      <c r="AB26"/>
      <c r="AC26"/>
      <c r="AD26"/>
      <c r="AE26"/>
      <c r="AF26"/>
      <c r="AG26"/>
      <c r="AH26"/>
      <c r="AI26"/>
      <c r="AJ26" s="11"/>
      <c r="AS26"/>
      <c r="AY26" s="4"/>
      <c r="BH26"/>
    </row>
    <row r="27" spans="1:60" ht="15" thickBot="1">
      <c r="A27" s="30" t="str">
        <f>A53</f>
        <v>Brenntorf</v>
      </c>
      <c r="B27" s="69">
        <v>4.4000000000000004</v>
      </c>
      <c r="C27" s="69">
        <v>0</v>
      </c>
      <c r="D27" s="69">
        <v>0</v>
      </c>
      <c r="E27" s="69">
        <v>0</v>
      </c>
      <c r="F27" s="69">
        <v>0</v>
      </c>
      <c r="G27" s="69">
        <v>0</v>
      </c>
      <c r="H27" s="70">
        <v>0</v>
      </c>
      <c r="I27" s="71">
        <f t="shared" si="0"/>
        <v>4.4000000000000004</v>
      </c>
      <c r="J27" s="1"/>
      <c r="K27" s="72" t="s">
        <v>69</v>
      </c>
      <c r="L27" s="69">
        <v>4.4000000000000004</v>
      </c>
      <c r="M27" s="69">
        <v>0</v>
      </c>
      <c r="N27" s="69">
        <v>0</v>
      </c>
      <c r="O27" s="69">
        <v>0</v>
      </c>
      <c r="P27" s="69">
        <v>0</v>
      </c>
      <c r="Q27" s="69">
        <v>0</v>
      </c>
      <c r="R27" s="73">
        <v>0</v>
      </c>
      <c r="S27" s="74">
        <f t="shared" si="1"/>
        <v>4.4000000000000004</v>
      </c>
      <c r="T27" s="1"/>
      <c r="U27" s="1"/>
      <c r="Z27" s="2"/>
      <c r="AA27"/>
      <c r="AB27"/>
      <c r="AC27"/>
      <c r="AD27"/>
      <c r="AE27"/>
      <c r="AF27"/>
      <c r="AG27"/>
      <c r="AH27"/>
      <c r="AI27"/>
      <c r="AJ27" s="11"/>
      <c r="AS27"/>
      <c r="AY27" s="4"/>
      <c r="BH27"/>
    </row>
    <row r="28" spans="1:60" ht="15">
      <c r="A28" s="31" t="s">
        <v>28</v>
      </c>
      <c r="B28" s="75">
        <f>SUM(B7:B23)</f>
        <v>324065.70297972392</v>
      </c>
      <c r="C28" s="75">
        <f t="shared" ref="C28:H28" si="3">SUM(C7:C23)</f>
        <v>95912.412897362548</v>
      </c>
      <c r="D28" s="75">
        <f t="shared" si="3"/>
        <v>156597.58576921569</v>
      </c>
      <c r="E28" s="75">
        <f t="shared" si="3"/>
        <v>105085.10568462349</v>
      </c>
      <c r="F28" s="75">
        <f t="shared" si="3"/>
        <v>390169.74002567399</v>
      </c>
      <c r="G28" s="75">
        <f t="shared" si="3"/>
        <v>32061.839099086767</v>
      </c>
      <c r="H28" s="76">
        <f t="shared" si="3"/>
        <v>259.64051106175293</v>
      </c>
      <c r="I28" s="41">
        <f t="shared" si="0"/>
        <v>1104152.0269667481</v>
      </c>
      <c r="J28" s="182">
        <v>0</v>
      </c>
      <c r="K28" s="77" t="s">
        <v>28</v>
      </c>
      <c r="L28" s="75">
        <f>SUM(L7:L23)</f>
        <v>324065.70297972392</v>
      </c>
      <c r="M28" s="75">
        <f t="shared" ref="M28:R28" si="4">SUM(M7:M23)</f>
        <v>95912.412897362548</v>
      </c>
      <c r="N28" s="75">
        <f t="shared" si="4"/>
        <v>156597.58576921569</v>
      </c>
      <c r="O28" s="75">
        <f t="shared" si="4"/>
        <v>105085.10568462349</v>
      </c>
      <c r="P28" s="75">
        <f t="shared" si="4"/>
        <v>390169.74002567393</v>
      </c>
      <c r="Q28" s="75">
        <f t="shared" si="4"/>
        <v>32061.839099086767</v>
      </c>
      <c r="R28" s="76">
        <f t="shared" si="4"/>
        <v>259.64051106175293</v>
      </c>
      <c r="S28" s="78">
        <f t="shared" si="1"/>
        <v>1104152.0269667481</v>
      </c>
      <c r="T28" s="1" t="str">
        <f>IF(ABS(S28-S54-S80-S106)&gt;0.01,S28-S54-S80-S106,"")</f>
        <v/>
      </c>
      <c r="U28" s="1"/>
      <c r="Z28" s="2"/>
      <c r="AA28"/>
      <c r="AB28"/>
      <c r="AC28"/>
      <c r="AD28"/>
      <c r="AE28"/>
      <c r="AF28"/>
      <c r="AG28"/>
      <c r="AH28"/>
      <c r="AI28"/>
      <c r="AJ28" s="11"/>
      <c r="AS28"/>
      <c r="AY28" s="4"/>
      <c r="BH28"/>
    </row>
    <row r="29" spans="1:60" s="4" customFormat="1" ht="15" thickBot="1">
      <c r="A29" s="32" t="s">
        <v>87</v>
      </c>
      <c r="B29" s="79">
        <f>B28/$I28</f>
        <v>0.29349735821250572</v>
      </c>
      <c r="C29" s="79">
        <f t="shared" ref="C29:I29" si="5">C28/$I28</f>
        <v>8.6865223768910385E-2</v>
      </c>
      <c r="D29" s="79">
        <f t="shared" si="5"/>
        <v>0.1418261090362801</v>
      </c>
      <c r="E29" s="79">
        <f t="shared" si="5"/>
        <v>9.5172678325199656E-2</v>
      </c>
      <c r="F29" s="79">
        <f t="shared" si="5"/>
        <v>0.3533659591220622</v>
      </c>
      <c r="G29" s="79">
        <f t="shared" si="5"/>
        <v>2.9037522294067499E-2</v>
      </c>
      <c r="H29" s="79">
        <f t="shared" si="5"/>
        <v>2.3514924097456019E-4</v>
      </c>
      <c r="I29" s="80">
        <f t="shared" si="5"/>
        <v>1</v>
      </c>
      <c r="K29" s="81" t="s">
        <v>87</v>
      </c>
      <c r="L29" s="82">
        <f>L28/$S28</f>
        <v>0.29349735821250572</v>
      </c>
      <c r="M29" s="82">
        <f t="shared" ref="M29:S29" si="6">M28/$S28</f>
        <v>8.6865223768910385E-2</v>
      </c>
      <c r="N29" s="82">
        <f t="shared" si="6"/>
        <v>0.1418261090362801</v>
      </c>
      <c r="O29" s="82">
        <f t="shared" si="6"/>
        <v>9.5172678325199656E-2</v>
      </c>
      <c r="P29" s="82">
        <f t="shared" si="6"/>
        <v>0.35336595912206215</v>
      </c>
      <c r="Q29" s="82">
        <f t="shared" si="6"/>
        <v>2.9037522294067499E-2</v>
      </c>
      <c r="R29" s="83">
        <f t="shared" si="6"/>
        <v>2.3514924097456019E-4</v>
      </c>
      <c r="S29" s="84">
        <f t="shared" si="6"/>
        <v>1</v>
      </c>
      <c r="AS29" s="19"/>
    </row>
    <row r="30" spans="1:60" ht="15" thickBot="1"/>
    <row r="31" spans="1:6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K31" s="188" t="s">
        <v>55</v>
      </c>
      <c r="L31" s="37" t="s">
        <v>0</v>
      </c>
      <c r="M31" s="37" t="s">
        <v>1</v>
      </c>
      <c r="N31" s="37" t="s">
        <v>2</v>
      </c>
      <c r="O31" s="37" t="s">
        <v>3</v>
      </c>
      <c r="P31" s="37" t="s">
        <v>29</v>
      </c>
      <c r="Q31" s="37" t="s">
        <v>4</v>
      </c>
      <c r="R31" s="37" t="s">
        <v>5</v>
      </c>
      <c r="S31" s="38" t="s">
        <v>6</v>
      </c>
      <c r="U31" s="190" t="s">
        <v>55</v>
      </c>
      <c r="V31" s="85" t="s">
        <v>90</v>
      </c>
      <c r="W31" s="85" t="s">
        <v>91</v>
      </c>
      <c r="X31" s="85" t="s">
        <v>4</v>
      </c>
      <c r="Y31" s="85" t="s">
        <v>1</v>
      </c>
      <c r="Z31" s="85" t="s">
        <v>2</v>
      </c>
      <c r="AA31" s="85" t="s">
        <v>3</v>
      </c>
      <c r="AB31" s="85" t="s">
        <v>57</v>
      </c>
      <c r="AC31" s="85" t="s">
        <v>75</v>
      </c>
      <c r="AD31" s="86" t="s">
        <v>92</v>
      </c>
      <c r="AE31" s="86" t="s">
        <v>93</v>
      </c>
      <c r="AF31" s="86" t="s">
        <v>94</v>
      </c>
      <c r="AG31" s="86" t="s">
        <v>95</v>
      </c>
      <c r="AH31" s="86" t="s">
        <v>96</v>
      </c>
      <c r="AI31" s="87" t="s">
        <v>65</v>
      </c>
    </row>
    <row r="32" spans="1:6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K32" s="189" t="s">
        <v>55</v>
      </c>
      <c r="L32" s="195" t="s">
        <v>104</v>
      </c>
      <c r="M32" s="196"/>
      <c r="N32" s="196"/>
      <c r="O32" s="196"/>
      <c r="P32" s="196"/>
      <c r="Q32" s="196"/>
      <c r="R32" s="196"/>
      <c r="S32" s="197"/>
      <c r="U32" s="191" t="s">
        <v>55</v>
      </c>
      <c r="V32" s="198" t="s">
        <v>71</v>
      </c>
      <c r="W32" s="198"/>
      <c r="X32" s="198"/>
      <c r="Y32" s="198"/>
      <c r="Z32" s="198"/>
      <c r="AA32" s="198"/>
      <c r="AB32" s="198"/>
      <c r="AC32" s="198"/>
      <c r="AD32" s="198"/>
      <c r="AE32" s="198"/>
      <c r="AF32" s="198"/>
      <c r="AG32" s="198"/>
      <c r="AH32" s="198"/>
      <c r="AI32" s="199"/>
    </row>
    <row r="33" spans="1:36" ht="15">
      <c r="A33" s="24" t="s">
        <v>7</v>
      </c>
      <c r="B33" s="39">
        <v>97.317733414264225</v>
      </c>
      <c r="C33" s="39">
        <v>3557.0203757996087</v>
      </c>
      <c r="D33" s="39">
        <v>2536.5589739036304</v>
      </c>
      <c r="E33" s="39">
        <v>0</v>
      </c>
      <c r="F33" s="235"/>
      <c r="G33" s="39">
        <v>0</v>
      </c>
      <c r="H33" s="40">
        <v>0</v>
      </c>
      <c r="I33" s="41">
        <f>SUM(B33:H33)</f>
        <v>6190.8970831175029</v>
      </c>
      <c r="J33" s="1"/>
      <c r="K33" s="88" t="s">
        <v>7</v>
      </c>
      <c r="L33" s="39">
        <v>97.317733414264225</v>
      </c>
      <c r="M33" s="39">
        <v>3557.0203757996087</v>
      </c>
      <c r="N33" s="39">
        <v>2536.5589739036304</v>
      </c>
      <c r="O33" s="39">
        <v>0</v>
      </c>
      <c r="P33" s="39">
        <v>0</v>
      </c>
      <c r="Q33" s="39">
        <v>0</v>
      </c>
      <c r="R33" s="89">
        <v>0</v>
      </c>
      <c r="S33" s="90">
        <f>SUM(L33:R33)</f>
        <v>6190.8970831175029</v>
      </c>
      <c r="T33" s="1"/>
      <c r="U33" s="91" t="s">
        <v>7</v>
      </c>
      <c r="V33" s="92">
        <v>97.317733414264225</v>
      </c>
      <c r="W33" s="92">
        <v>0</v>
      </c>
      <c r="X33" s="92">
        <v>0</v>
      </c>
      <c r="Y33" s="92">
        <v>3557.0203757996087</v>
      </c>
      <c r="Z33" s="92">
        <v>2536.5589739036304</v>
      </c>
      <c r="AA33" s="92">
        <v>0</v>
      </c>
      <c r="AB33" s="92">
        <v>0</v>
      </c>
      <c r="AC33" s="93">
        <v>0</v>
      </c>
      <c r="AD33" s="94">
        <v>0</v>
      </c>
      <c r="AE33" s="94">
        <v>0</v>
      </c>
      <c r="AF33" s="94">
        <v>0</v>
      </c>
      <c r="AG33" s="94">
        <v>0</v>
      </c>
      <c r="AH33" s="94">
        <v>0</v>
      </c>
      <c r="AI33" s="95">
        <f>SUM(V33:AC33)</f>
        <v>6190.8970831175029</v>
      </c>
      <c r="AJ33" s="136" t="str">
        <f>IF(ABS(S33-AI33)&gt;0.001,S33-AI33,"")</f>
        <v/>
      </c>
    </row>
    <row r="34" spans="1:36" ht="15">
      <c r="A34" s="25" t="s">
        <v>8</v>
      </c>
      <c r="B34" s="46">
        <v>0.15440000000000001</v>
      </c>
      <c r="C34" s="46">
        <v>585.6786656246594</v>
      </c>
      <c r="D34" s="46">
        <v>1494.5885754046776</v>
      </c>
      <c r="E34" s="46">
        <v>0</v>
      </c>
      <c r="F34" s="236"/>
      <c r="G34" s="46">
        <v>0</v>
      </c>
      <c r="H34" s="47">
        <v>0</v>
      </c>
      <c r="I34" s="48">
        <f t="shared" ref="I34:I54" si="7">SUM(B34:H34)</f>
        <v>2080.421641029337</v>
      </c>
      <c r="J34" s="1"/>
      <c r="K34" s="49" t="s">
        <v>8</v>
      </c>
      <c r="L34" s="50">
        <v>0.15440000000000001</v>
      </c>
      <c r="M34" s="50">
        <v>585.6786656246594</v>
      </c>
      <c r="N34" s="50">
        <v>1494.5885754046776</v>
      </c>
      <c r="O34" s="50">
        <v>0</v>
      </c>
      <c r="P34" s="50">
        <v>0</v>
      </c>
      <c r="Q34" s="50">
        <v>0</v>
      </c>
      <c r="R34" s="51">
        <v>0</v>
      </c>
      <c r="S34" s="52">
        <f t="shared" ref="S34:S54" si="8">SUM(L34:R34)</f>
        <v>2080.421641029337</v>
      </c>
      <c r="T34" s="1"/>
      <c r="U34" s="96" t="s">
        <v>8</v>
      </c>
      <c r="V34" s="97">
        <v>0.15440000000000001</v>
      </c>
      <c r="W34" s="97">
        <v>0</v>
      </c>
      <c r="X34" s="97">
        <v>0</v>
      </c>
      <c r="Y34" s="97">
        <v>585.6786656246594</v>
      </c>
      <c r="Z34" s="97">
        <v>1494.5885754046776</v>
      </c>
      <c r="AA34" s="97">
        <v>0</v>
      </c>
      <c r="AB34" s="97">
        <v>0</v>
      </c>
      <c r="AC34" s="98">
        <v>0</v>
      </c>
      <c r="AD34" s="97">
        <v>0</v>
      </c>
      <c r="AE34" s="97">
        <v>0</v>
      </c>
      <c r="AF34" s="97">
        <v>0</v>
      </c>
      <c r="AG34" s="97">
        <v>0</v>
      </c>
      <c r="AH34" s="97">
        <v>0</v>
      </c>
      <c r="AI34" s="99">
        <f t="shared" ref="AI34:AI54" si="9">SUM(V34:AC34)</f>
        <v>2080.421641029337</v>
      </c>
      <c r="AJ34" t="str">
        <f t="shared" ref="AJ34:AJ54" si="10">IF(ABS(S34-AI34)&gt;0.001,S34-AI34,"")</f>
        <v/>
      </c>
    </row>
    <row r="35" spans="1:36" ht="15">
      <c r="A35" s="26" t="s">
        <v>10</v>
      </c>
      <c r="B35" s="43">
        <v>3.4623732292903511E-2</v>
      </c>
      <c r="C35" s="43">
        <v>0</v>
      </c>
      <c r="D35" s="43">
        <v>7565.0704129761489</v>
      </c>
      <c r="E35" s="43">
        <v>0</v>
      </c>
      <c r="F35" s="236"/>
      <c r="G35" s="43">
        <v>0</v>
      </c>
      <c r="H35" s="53">
        <v>0</v>
      </c>
      <c r="I35" s="41">
        <f t="shared" si="7"/>
        <v>7565.1050367084417</v>
      </c>
      <c r="J35" s="1"/>
      <c r="K35" s="54" t="s">
        <v>10</v>
      </c>
      <c r="L35" s="43">
        <v>3.4623732292903511E-2</v>
      </c>
      <c r="M35" s="43">
        <v>0</v>
      </c>
      <c r="N35" s="43">
        <v>7565.0704129761489</v>
      </c>
      <c r="O35" s="43">
        <v>0</v>
      </c>
      <c r="P35" s="43">
        <v>0</v>
      </c>
      <c r="Q35" s="43">
        <v>0</v>
      </c>
      <c r="R35" s="44">
        <v>0</v>
      </c>
      <c r="S35" s="45">
        <f t="shared" si="8"/>
        <v>7565.1050367084417</v>
      </c>
      <c r="T35" s="1"/>
      <c r="U35" s="100" t="s">
        <v>10</v>
      </c>
      <c r="V35" s="92">
        <v>3.4623732292903511E-2</v>
      </c>
      <c r="W35" s="92">
        <v>0</v>
      </c>
      <c r="X35" s="92">
        <v>0</v>
      </c>
      <c r="Y35" s="92">
        <v>0</v>
      </c>
      <c r="Z35" s="92">
        <v>7565.0704129761489</v>
      </c>
      <c r="AA35" s="92">
        <v>0</v>
      </c>
      <c r="AB35" s="92">
        <v>0</v>
      </c>
      <c r="AC35" s="93">
        <v>0</v>
      </c>
      <c r="AD35" s="94">
        <v>0</v>
      </c>
      <c r="AE35" s="94">
        <v>0</v>
      </c>
      <c r="AF35" s="94">
        <v>0</v>
      </c>
      <c r="AG35" s="94">
        <v>0</v>
      </c>
      <c r="AH35" s="94">
        <v>0</v>
      </c>
      <c r="AI35" s="95">
        <f t="shared" si="9"/>
        <v>7565.1050367084417</v>
      </c>
      <c r="AJ35" t="str">
        <f t="shared" si="10"/>
        <v/>
      </c>
    </row>
    <row r="36" spans="1:36" ht="15">
      <c r="A36" s="25" t="s">
        <v>58</v>
      </c>
      <c r="B36" s="46">
        <v>0</v>
      </c>
      <c r="C36" s="46">
        <v>227.87646817252875</v>
      </c>
      <c r="D36" s="46">
        <v>2051.8725270948521</v>
      </c>
      <c r="E36" s="46">
        <v>0</v>
      </c>
      <c r="F36" s="236"/>
      <c r="G36" s="46">
        <v>0</v>
      </c>
      <c r="H36" s="47">
        <v>0</v>
      </c>
      <c r="I36" s="48">
        <f t="shared" si="7"/>
        <v>2279.7489952673809</v>
      </c>
      <c r="J36" s="1"/>
      <c r="K36" s="49" t="s">
        <v>58</v>
      </c>
      <c r="L36" s="50">
        <v>0</v>
      </c>
      <c r="M36" s="50">
        <v>227.87646817252875</v>
      </c>
      <c r="N36" s="50">
        <v>2051.8725270948521</v>
      </c>
      <c r="O36" s="50">
        <v>0</v>
      </c>
      <c r="P36" s="50">
        <v>0</v>
      </c>
      <c r="Q36" s="50">
        <v>0</v>
      </c>
      <c r="R36" s="51">
        <v>0</v>
      </c>
      <c r="S36" s="52">
        <f t="shared" si="8"/>
        <v>2279.7489952673809</v>
      </c>
      <c r="T36" s="1"/>
      <c r="U36" s="96" t="s">
        <v>58</v>
      </c>
      <c r="V36" s="97">
        <v>0</v>
      </c>
      <c r="W36" s="97">
        <v>0</v>
      </c>
      <c r="X36" s="97">
        <v>0</v>
      </c>
      <c r="Y36" s="97">
        <v>227.87646817252875</v>
      </c>
      <c r="Z36" s="97">
        <v>2050.7525093398876</v>
      </c>
      <c r="AA36" s="97">
        <v>0</v>
      </c>
      <c r="AB36" s="97">
        <v>0</v>
      </c>
      <c r="AC36" s="98">
        <v>1.1200177549644392</v>
      </c>
      <c r="AD36" s="97">
        <v>0</v>
      </c>
      <c r="AE36" s="97">
        <v>0</v>
      </c>
      <c r="AF36" s="97">
        <v>0</v>
      </c>
      <c r="AG36" s="97">
        <v>1.1200177549644392</v>
      </c>
      <c r="AH36" s="97">
        <v>0</v>
      </c>
      <c r="AI36" s="99">
        <f t="shared" si="9"/>
        <v>2279.7489952673809</v>
      </c>
      <c r="AJ36" t="str">
        <f t="shared" si="10"/>
        <v/>
      </c>
    </row>
    <row r="37" spans="1:36" ht="15">
      <c r="A37" s="26" t="s">
        <v>16</v>
      </c>
      <c r="B37" s="43">
        <v>4968.1603738890635</v>
      </c>
      <c r="C37" s="43">
        <v>2957.458567484292</v>
      </c>
      <c r="D37" s="43">
        <v>2975.4675602352827</v>
      </c>
      <c r="E37" s="43">
        <v>0</v>
      </c>
      <c r="F37" s="236"/>
      <c r="G37" s="43">
        <v>0</v>
      </c>
      <c r="H37" s="53">
        <v>0</v>
      </c>
      <c r="I37" s="41">
        <f t="shared" si="7"/>
        <v>10901.086501608639</v>
      </c>
      <c r="J37" s="1"/>
      <c r="K37" s="54" t="s">
        <v>16</v>
      </c>
      <c r="L37" s="43">
        <v>4968.1603738890635</v>
      </c>
      <c r="M37" s="43">
        <v>2957.458567484292</v>
      </c>
      <c r="N37" s="43">
        <v>2975.4675602352827</v>
      </c>
      <c r="O37" s="43">
        <v>0</v>
      </c>
      <c r="P37" s="43">
        <v>0</v>
      </c>
      <c r="Q37" s="43">
        <v>0</v>
      </c>
      <c r="R37" s="44">
        <v>0</v>
      </c>
      <c r="S37" s="45">
        <f t="shared" si="8"/>
        <v>10901.086501608639</v>
      </c>
      <c r="T37" s="1"/>
      <c r="U37" s="100" t="s">
        <v>16</v>
      </c>
      <c r="V37" s="92">
        <v>4773.1872135912954</v>
      </c>
      <c r="W37" s="92">
        <v>0</v>
      </c>
      <c r="X37" s="92">
        <v>0</v>
      </c>
      <c r="Y37" s="92">
        <v>2957.458567484292</v>
      </c>
      <c r="Z37" s="92">
        <v>2262.8643812073688</v>
      </c>
      <c r="AA37" s="92">
        <v>0</v>
      </c>
      <c r="AB37" s="92">
        <v>0</v>
      </c>
      <c r="AC37" s="93">
        <v>907.57633932568274</v>
      </c>
      <c r="AD37" s="94">
        <v>194.97316029776891</v>
      </c>
      <c r="AE37" s="94">
        <v>0</v>
      </c>
      <c r="AF37" s="94">
        <v>0</v>
      </c>
      <c r="AG37" s="94">
        <v>712.60317902791371</v>
      </c>
      <c r="AH37" s="94">
        <v>0</v>
      </c>
      <c r="AI37" s="95">
        <f t="shared" si="9"/>
        <v>10901.086501608639</v>
      </c>
      <c r="AJ37" t="str">
        <f t="shared" si="10"/>
        <v/>
      </c>
    </row>
    <row r="38" spans="1:36" ht="15">
      <c r="A38" s="25" t="s">
        <v>15</v>
      </c>
      <c r="B38" s="46">
        <v>3498.9721558717006</v>
      </c>
      <c r="C38" s="46">
        <v>870.09968286936248</v>
      </c>
      <c r="D38" s="46">
        <v>543.08033556581847</v>
      </c>
      <c r="E38" s="46">
        <v>26.590916672508808</v>
      </c>
      <c r="F38" s="236"/>
      <c r="G38" s="46">
        <v>0</v>
      </c>
      <c r="H38" s="47">
        <v>0</v>
      </c>
      <c r="I38" s="48">
        <f t="shared" si="7"/>
        <v>4938.7430909793902</v>
      </c>
      <c r="J38" s="1"/>
      <c r="K38" s="49" t="s">
        <v>15</v>
      </c>
      <c r="L38" s="50">
        <v>3498.9721558717006</v>
      </c>
      <c r="M38" s="50">
        <v>870.09968286936248</v>
      </c>
      <c r="N38" s="50">
        <v>543.08033556581847</v>
      </c>
      <c r="O38" s="50">
        <v>26.590916672508808</v>
      </c>
      <c r="P38" s="50">
        <v>0</v>
      </c>
      <c r="Q38" s="50">
        <v>0</v>
      </c>
      <c r="R38" s="51">
        <v>0</v>
      </c>
      <c r="S38" s="52">
        <f t="shared" si="8"/>
        <v>4938.7430909793902</v>
      </c>
      <c r="T38" s="1"/>
      <c r="U38" s="96" t="s">
        <v>59</v>
      </c>
      <c r="V38" s="97">
        <v>3455.2365133041658</v>
      </c>
      <c r="W38" s="97">
        <v>22.31186733312466</v>
      </c>
      <c r="X38" s="97">
        <v>0</v>
      </c>
      <c r="Y38" s="97">
        <v>870.09968286936248</v>
      </c>
      <c r="Z38" s="97">
        <v>464.70410583167319</v>
      </c>
      <c r="AA38" s="97">
        <v>8.536116638477683</v>
      </c>
      <c r="AB38" s="97">
        <v>0</v>
      </c>
      <c r="AC38" s="98">
        <v>117.85480500258718</v>
      </c>
      <c r="AD38" s="97">
        <v>21.423775234410822</v>
      </c>
      <c r="AE38" s="97">
        <v>0</v>
      </c>
      <c r="AF38" s="97">
        <v>0</v>
      </c>
      <c r="AG38" s="97">
        <v>78.376229734145255</v>
      </c>
      <c r="AH38" s="97">
        <v>18.054800034031128</v>
      </c>
      <c r="AI38" s="99">
        <f t="shared" si="9"/>
        <v>4938.7430909793911</v>
      </c>
      <c r="AJ38" t="str">
        <f t="shared" si="10"/>
        <v/>
      </c>
    </row>
    <row r="39" spans="1:36" ht="15">
      <c r="A39" s="26" t="s">
        <v>60</v>
      </c>
      <c r="B39" s="43">
        <v>0</v>
      </c>
      <c r="C39" s="43">
        <v>0</v>
      </c>
      <c r="D39" s="43">
        <v>40.228305248798058</v>
      </c>
      <c r="E39" s="43">
        <v>14267.396873573067</v>
      </c>
      <c r="F39" s="236"/>
      <c r="G39" s="43">
        <v>0</v>
      </c>
      <c r="H39" s="53">
        <v>0</v>
      </c>
      <c r="I39" s="41">
        <f t="shared" si="7"/>
        <v>14307.625178821865</v>
      </c>
      <c r="J39" s="1"/>
      <c r="K39" s="54" t="s">
        <v>60</v>
      </c>
      <c r="L39" s="43">
        <v>0</v>
      </c>
      <c r="M39" s="43">
        <v>0</v>
      </c>
      <c r="N39" s="43">
        <v>40.228305248798058</v>
      </c>
      <c r="O39" s="43">
        <v>14267.396873573067</v>
      </c>
      <c r="P39" s="43">
        <v>25279.927945136165</v>
      </c>
      <c r="Q39" s="43">
        <v>0</v>
      </c>
      <c r="R39" s="44">
        <v>0</v>
      </c>
      <c r="S39" s="45">
        <f t="shared" si="8"/>
        <v>39587.55312395803</v>
      </c>
      <c r="T39" s="1"/>
      <c r="U39" s="100" t="s">
        <v>60</v>
      </c>
      <c r="V39" s="92">
        <v>0</v>
      </c>
      <c r="W39" s="92">
        <v>0</v>
      </c>
      <c r="X39" s="92">
        <v>0</v>
      </c>
      <c r="Y39" s="92">
        <v>0</v>
      </c>
      <c r="Z39" s="92">
        <v>0</v>
      </c>
      <c r="AA39" s="92">
        <v>14249.198907119646</v>
      </c>
      <c r="AB39" s="92">
        <v>25279.927945136165</v>
      </c>
      <c r="AC39" s="93">
        <v>58.426271702219168</v>
      </c>
      <c r="AD39" s="92">
        <v>0</v>
      </c>
      <c r="AE39" s="92">
        <v>18.197966453421113</v>
      </c>
      <c r="AF39" s="92">
        <v>0</v>
      </c>
      <c r="AG39" s="92">
        <v>40.228305248798058</v>
      </c>
      <c r="AH39" s="92">
        <v>0</v>
      </c>
      <c r="AI39" s="95">
        <f t="shared" si="9"/>
        <v>39587.55312395803</v>
      </c>
      <c r="AJ39" t="str">
        <f t="shared" si="10"/>
        <v/>
      </c>
    </row>
    <row r="40" spans="1:36" ht="15">
      <c r="A40" s="25" t="s">
        <v>12</v>
      </c>
      <c r="B40" s="46">
        <v>0</v>
      </c>
      <c r="C40" s="46">
        <v>2.0472494348264627</v>
      </c>
      <c r="D40" s="46">
        <v>0</v>
      </c>
      <c r="E40" s="46">
        <v>136.8737217574444</v>
      </c>
      <c r="F40" s="236"/>
      <c r="G40" s="46">
        <v>0</v>
      </c>
      <c r="H40" s="47">
        <v>0</v>
      </c>
      <c r="I40" s="48">
        <f t="shared" si="7"/>
        <v>138.92097119227085</v>
      </c>
      <c r="J40" s="1"/>
      <c r="K40" s="49" t="s">
        <v>12</v>
      </c>
      <c r="L40" s="50">
        <v>0</v>
      </c>
      <c r="M40" s="50">
        <v>2.0472494348264627</v>
      </c>
      <c r="N40" s="50">
        <v>0</v>
      </c>
      <c r="O40" s="50">
        <v>136.8737217574444</v>
      </c>
      <c r="P40" s="50">
        <v>1531.4256957737371</v>
      </c>
      <c r="Q40" s="50">
        <v>0</v>
      </c>
      <c r="R40" s="51">
        <v>0</v>
      </c>
      <c r="S40" s="52">
        <f t="shared" si="8"/>
        <v>1670.3466669660079</v>
      </c>
      <c r="T40" s="1"/>
      <c r="U40" s="96" t="s">
        <v>12</v>
      </c>
      <c r="V40" s="97">
        <v>0</v>
      </c>
      <c r="W40" s="97">
        <v>0</v>
      </c>
      <c r="X40" s="97">
        <v>0</v>
      </c>
      <c r="Y40" s="97">
        <v>2.0472494348264627</v>
      </c>
      <c r="Z40" s="97">
        <v>0</v>
      </c>
      <c r="AA40" s="97">
        <v>136.8737217574444</v>
      </c>
      <c r="AB40" s="97">
        <v>1531.4256957737371</v>
      </c>
      <c r="AC40" s="98">
        <v>0</v>
      </c>
      <c r="AD40" s="97">
        <v>0</v>
      </c>
      <c r="AE40" s="97">
        <v>0</v>
      </c>
      <c r="AF40" s="97">
        <v>0</v>
      </c>
      <c r="AG40" s="97">
        <v>0</v>
      </c>
      <c r="AH40" s="97">
        <v>0</v>
      </c>
      <c r="AI40" s="99">
        <f t="shared" si="9"/>
        <v>1670.3466669660079</v>
      </c>
      <c r="AJ40" t="str">
        <f t="shared" si="10"/>
        <v/>
      </c>
    </row>
    <row r="41" spans="1:36" ht="15">
      <c r="A41" s="26" t="s">
        <v>61</v>
      </c>
      <c r="B41" s="43">
        <v>3.0956000000000001</v>
      </c>
      <c r="C41" s="43">
        <v>0</v>
      </c>
      <c r="D41" s="43">
        <v>9.7228000000000012</v>
      </c>
      <c r="E41" s="43">
        <v>3.9240000000000008</v>
      </c>
      <c r="F41" s="236"/>
      <c r="G41" s="43">
        <v>0</v>
      </c>
      <c r="H41" s="53">
        <v>0</v>
      </c>
      <c r="I41" s="41">
        <f t="shared" si="7"/>
        <v>16.7424</v>
      </c>
      <c r="J41" s="1"/>
      <c r="K41" s="54" t="s">
        <v>61</v>
      </c>
      <c r="L41" s="43">
        <v>3.0956000000000001</v>
      </c>
      <c r="M41" s="43">
        <v>0</v>
      </c>
      <c r="N41" s="43">
        <v>9.7228000000000012</v>
      </c>
      <c r="O41" s="43">
        <v>3.9240000000000008</v>
      </c>
      <c r="P41" s="43">
        <v>0</v>
      </c>
      <c r="Q41" s="43">
        <v>0</v>
      </c>
      <c r="R41" s="44">
        <v>0</v>
      </c>
      <c r="S41" s="45">
        <f t="shared" si="8"/>
        <v>16.7424</v>
      </c>
      <c r="T41" s="1"/>
      <c r="U41" s="100" t="s">
        <v>61</v>
      </c>
      <c r="V41" s="92">
        <v>1.0900000000000001</v>
      </c>
      <c r="W41" s="92">
        <v>0</v>
      </c>
      <c r="X41" s="92">
        <v>0</v>
      </c>
      <c r="Y41" s="92">
        <v>0</v>
      </c>
      <c r="Z41" s="92">
        <v>9.7228000000000012</v>
      </c>
      <c r="AA41" s="92">
        <v>0</v>
      </c>
      <c r="AB41" s="92">
        <v>0</v>
      </c>
      <c r="AC41" s="93">
        <v>5.9296000000000006</v>
      </c>
      <c r="AD41" s="92">
        <v>2.0056000000000003</v>
      </c>
      <c r="AE41" s="92">
        <v>0</v>
      </c>
      <c r="AF41" s="92">
        <v>0</v>
      </c>
      <c r="AG41" s="92">
        <v>0</v>
      </c>
      <c r="AH41" s="92">
        <v>3.9240000000000008</v>
      </c>
      <c r="AI41" s="95">
        <f t="shared" si="9"/>
        <v>16.742400000000004</v>
      </c>
      <c r="AJ41" t="str">
        <f t="shared" si="10"/>
        <v/>
      </c>
    </row>
    <row r="42" spans="1:36" ht="15">
      <c r="A42" s="25" t="s">
        <v>17</v>
      </c>
      <c r="B42" s="46">
        <v>648.32042407738754</v>
      </c>
      <c r="C42" s="46">
        <v>62.053766721241622</v>
      </c>
      <c r="D42" s="46">
        <v>630.41695292915733</v>
      </c>
      <c r="E42" s="46">
        <v>227.75988132807157</v>
      </c>
      <c r="F42" s="236"/>
      <c r="G42" s="46">
        <v>0</v>
      </c>
      <c r="H42" s="47">
        <v>0</v>
      </c>
      <c r="I42" s="48">
        <f t="shared" si="7"/>
        <v>1568.551025055858</v>
      </c>
      <c r="J42" s="1"/>
      <c r="K42" s="49" t="s">
        <v>17</v>
      </c>
      <c r="L42" s="50">
        <v>648.32042407738754</v>
      </c>
      <c r="M42" s="50">
        <v>62.053766721241622</v>
      </c>
      <c r="N42" s="50">
        <v>630.41695292915733</v>
      </c>
      <c r="O42" s="50">
        <v>227.75988132807157</v>
      </c>
      <c r="P42" s="50">
        <v>0</v>
      </c>
      <c r="Q42" s="50">
        <v>0</v>
      </c>
      <c r="R42" s="51">
        <v>0</v>
      </c>
      <c r="S42" s="52">
        <f t="shared" si="8"/>
        <v>1568.551025055858</v>
      </c>
      <c r="T42" s="1"/>
      <c r="U42" s="96" t="s">
        <v>17</v>
      </c>
      <c r="V42" s="97">
        <v>598.60082674899581</v>
      </c>
      <c r="W42" s="97">
        <v>31.750142322423013</v>
      </c>
      <c r="X42" s="97">
        <v>0</v>
      </c>
      <c r="Y42" s="97">
        <v>62.053766721241622</v>
      </c>
      <c r="Z42" s="97">
        <v>586.48881590614701</v>
      </c>
      <c r="AA42" s="97">
        <v>133.25739036199835</v>
      </c>
      <c r="AB42" s="97">
        <v>0</v>
      </c>
      <c r="AC42" s="98">
        <v>156.40008299505209</v>
      </c>
      <c r="AD42" s="97">
        <v>17.969455005968669</v>
      </c>
      <c r="AE42" s="97">
        <v>0</v>
      </c>
      <c r="AF42" s="97">
        <v>0</v>
      </c>
      <c r="AG42" s="97">
        <v>43.92813702301018</v>
      </c>
      <c r="AH42" s="97">
        <v>94.502490966073196</v>
      </c>
      <c r="AI42" s="99">
        <f t="shared" si="9"/>
        <v>1568.551025055858</v>
      </c>
      <c r="AJ42" t="str">
        <f t="shared" si="10"/>
        <v/>
      </c>
    </row>
    <row r="43" spans="1:36" ht="15">
      <c r="A43" s="26" t="s">
        <v>19</v>
      </c>
      <c r="B43" s="43">
        <v>12450.287898626575</v>
      </c>
      <c r="C43" s="43">
        <v>43369.37482036923</v>
      </c>
      <c r="D43" s="43">
        <v>43378.144168491897</v>
      </c>
      <c r="E43" s="43">
        <v>18.209026879474578</v>
      </c>
      <c r="F43" s="236"/>
      <c r="G43" s="43">
        <v>0</v>
      </c>
      <c r="H43" s="53">
        <v>0</v>
      </c>
      <c r="I43" s="41">
        <f t="shared" si="7"/>
        <v>99216.015914367177</v>
      </c>
      <c r="J43" s="1"/>
      <c r="K43" s="54" t="s">
        <v>19</v>
      </c>
      <c r="L43" s="43">
        <v>12450.287898626575</v>
      </c>
      <c r="M43" s="43">
        <v>43369.37482036923</v>
      </c>
      <c r="N43" s="43">
        <v>43378.144168491897</v>
      </c>
      <c r="O43" s="43">
        <v>18.209026879474578</v>
      </c>
      <c r="P43" s="43">
        <v>0</v>
      </c>
      <c r="Q43" s="43">
        <v>0</v>
      </c>
      <c r="R43" s="44">
        <v>0</v>
      </c>
      <c r="S43" s="45">
        <f t="shared" si="8"/>
        <v>99216.015914367177</v>
      </c>
      <c r="T43" s="1"/>
      <c r="U43" s="100" t="s">
        <v>89</v>
      </c>
      <c r="V43" s="92">
        <v>11813.014584873608</v>
      </c>
      <c r="W43" s="92">
        <v>0</v>
      </c>
      <c r="X43" s="92">
        <v>0</v>
      </c>
      <c r="Y43" s="92">
        <v>43369.37482036923</v>
      </c>
      <c r="Z43" s="92">
        <v>38354.781162913139</v>
      </c>
      <c r="AA43" s="92">
        <v>18.209026879474578</v>
      </c>
      <c r="AB43" s="92">
        <v>0</v>
      </c>
      <c r="AC43" s="93">
        <v>5660.636319331722</v>
      </c>
      <c r="AD43" s="92">
        <v>637.27331375296581</v>
      </c>
      <c r="AE43" s="92">
        <v>0</v>
      </c>
      <c r="AF43" s="92">
        <v>0</v>
      </c>
      <c r="AG43" s="92">
        <v>5023.3630055787562</v>
      </c>
      <c r="AH43" s="92">
        <v>0</v>
      </c>
      <c r="AI43" s="95">
        <f t="shared" si="9"/>
        <v>99216.015914367163</v>
      </c>
      <c r="AJ43" t="str">
        <f t="shared" si="10"/>
        <v/>
      </c>
    </row>
    <row r="44" spans="1:36" ht="15">
      <c r="A44" s="25" t="s">
        <v>27</v>
      </c>
      <c r="B44" s="46">
        <v>10161.944885591645</v>
      </c>
      <c r="C44" s="46">
        <v>347.93781711180048</v>
      </c>
      <c r="D44" s="46">
        <v>11029.226605773896</v>
      </c>
      <c r="E44" s="46">
        <v>58019.359765905559</v>
      </c>
      <c r="F44" s="236"/>
      <c r="G44" s="46">
        <v>7146.6531688156883</v>
      </c>
      <c r="H44" s="47">
        <v>248.1071016485952</v>
      </c>
      <c r="I44" s="48">
        <f t="shared" si="7"/>
        <v>86953.229344847176</v>
      </c>
      <c r="J44" s="1"/>
      <c r="K44" s="49" t="s">
        <v>27</v>
      </c>
      <c r="L44" s="50">
        <v>10161.944885591645</v>
      </c>
      <c r="M44" s="50">
        <v>347.93781711180048</v>
      </c>
      <c r="N44" s="50">
        <v>11029.226605773896</v>
      </c>
      <c r="O44" s="50">
        <v>58019.359765905559</v>
      </c>
      <c r="P44" s="50">
        <v>749.89515734060444</v>
      </c>
      <c r="Q44" s="50">
        <v>7146.6531688156883</v>
      </c>
      <c r="R44" s="51">
        <v>248.1071016485952</v>
      </c>
      <c r="S44" s="52">
        <f t="shared" si="8"/>
        <v>87703.124502187784</v>
      </c>
      <c r="T44" s="1"/>
      <c r="U44" s="96" t="s">
        <v>27</v>
      </c>
      <c r="V44" s="97">
        <v>345.90666469641377</v>
      </c>
      <c r="W44" s="97">
        <v>6216.6509276076185</v>
      </c>
      <c r="X44" s="97">
        <v>7146.6531688156883</v>
      </c>
      <c r="Y44" s="97">
        <v>347.93781711180048</v>
      </c>
      <c r="Z44" s="97">
        <v>10722.800275409481</v>
      </c>
      <c r="AA44" s="97">
        <v>53309.8163945329</v>
      </c>
      <c r="AB44" s="97">
        <v>749.89515734060444</v>
      </c>
      <c r="AC44" s="98">
        <v>8863.4640966732914</v>
      </c>
      <c r="AD44" s="97">
        <v>3599.3872932876138</v>
      </c>
      <c r="AE44" s="97">
        <v>4615.3051471483986</v>
      </c>
      <c r="AF44" s="97">
        <v>248.1071016485952</v>
      </c>
      <c r="AG44" s="97">
        <v>306.42633036441345</v>
      </c>
      <c r="AH44" s="97">
        <v>94.238224224269658</v>
      </c>
      <c r="AI44" s="99">
        <f t="shared" si="9"/>
        <v>87703.124502187798</v>
      </c>
      <c r="AJ44" t="str">
        <f t="shared" si="10"/>
        <v/>
      </c>
    </row>
    <row r="45" spans="1:36" ht="15">
      <c r="A45" s="26" t="s">
        <v>26</v>
      </c>
      <c r="B45" s="43">
        <v>5609.4500283562456</v>
      </c>
      <c r="C45" s="43">
        <v>3.4502670055622451</v>
      </c>
      <c r="D45" s="43">
        <v>2209.6169616002671</v>
      </c>
      <c r="E45" s="43">
        <v>0</v>
      </c>
      <c r="F45" s="236"/>
      <c r="G45" s="43">
        <v>0</v>
      </c>
      <c r="H45" s="53">
        <v>0</v>
      </c>
      <c r="I45" s="41">
        <f t="shared" si="7"/>
        <v>7822.5172569620754</v>
      </c>
      <c r="J45" s="1"/>
      <c r="K45" s="54" t="s">
        <v>26</v>
      </c>
      <c r="L45" s="43">
        <v>5609.4500283562456</v>
      </c>
      <c r="M45" s="43">
        <v>3.4502670055622451</v>
      </c>
      <c r="N45" s="43">
        <v>2209.6169616002671</v>
      </c>
      <c r="O45" s="43">
        <v>0</v>
      </c>
      <c r="P45" s="43">
        <v>0</v>
      </c>
      <c r="Q45" s="43">
        <v>0</v>
      </c>
      <c r="R45" s="44">
        <v>0</v>
      </c>
      <c r="S45" s="45">
        <f t="shared" si="8"/>
        <v>7822.5172569620754</v>
      </c>
      <c r="T45" s="1"/>
      <c r="U45" s="100" t="s">
        <v>26</v>
      </c>
      <c r="V45" s="92">
        <v>4216.7467204275199</v>
      </c>
      <c r="W45" s="92">
        <v>0</v>
      </c>
      <c r="X45" s="92">
        <v>0</v>
      </c>
      <c r="Y45" s="92">
        <v>3.4502670055622451</v>
      </c>
      <c r="Z45" s="92">
        <v>38.9667268308256</v>
      </c>
      <c r="AA45" s="92">
        <v>0</v>
      </c>
      <c r="AB45" s="92">
        <v>0</v>
      </c>
      <c r="AC45" s="93">
        <v>3563.3535426981675</v>
      </c>
      <c r="AD45" s="92">
        <v>1392.703307928726</v>
      </c>
      <c r="AE45" s="92">
        <v>0</v>
      </c>
      <c r="AF45" s="92">
        <v>0</v>
      </c>
      <c r="AG45" s="92">
        <v>2170.6502347694418</v>
      </c>
      <c r="AH45" s="92">
        <v>0</v>
      </c>
      <c r="AI45" s="95">
        <f t="shared" si="9"/>
        <v>7822.5172569620754</v>
      </c>
      <c r="AJ45" t="str">
        <f t="shared" si="10"/>
        <v/>
      </c>
    </row>
    <row r="46" spans="1:36" ht="15">
      <c r="A46" s="25" t="s">
        <v>23</v>
      </c>
      <c r="B46" s="46">
        <v>580.63383332827698</v>
      </c>
      <c r="C46" s="46">
        <v>145.67888597530978</v>
      </c>
      <c r="D46" s="46">
        <v>409.4357287343347</v>
      </c>
      <c r="E46" s="46">
        <v>0</v>
      </c>
      <c r="F46" s="236"/>
      <c r="G46" s="46">
        <v>0</v>
      </c>
      <c r="H46" s="47">
        <v>0</v>
      </c>
      <c r="I46" s="48">
        <f t="shared" si="7"/>
        <v>1135.7484480379214</v>
      </c>
      <c r="J46" s="1"/>
      <c r="K46" s="49" t="s">
        <v>23</v>
      </c>
      <c r="L46" s="50">
        <v>580.63383332827698</v>
      </c>
      <c r="M46" s="50">
        <v>145.67888597530978</v>
      </c>
      <c r="N46" s="50">
        <v>409.4357287343347</v>
      </c>
      <c r="O46" s="50">
        <v>0</v>
      </c>
      <c r="P46" s="50">
        <v>0</v>
      </c>
      <c r="Q46" s="50">
        <v>0</v>
      </c>
      <c r="R46" s="51">
        <v>0</v>
      </c>
      <c r="S46" s="52">
        <f t="shared" si="8"/>
        <v>1135.7484480379214</v>
      </c>
      <c r="T46" s="1"/>
      <c r="U46" s="96" t="s">
        <v>62</v>
      </c>
      <c r="V46" s="97">
        <v>560.81460283100807</v>
      </c>
      <c r="W46" s="97">
        <v>0</v>
      </c>
      <c r="X46" s="97">
        <v>0</v>
      </c>
      <c r="Y46" s="97">
        <v>145.67888597530978</v>
      </c>
      <c r="Z46" s="97">
        <v>409.4357287343347</v>
      </c>
      <c r="AA46" s="97">
        <v>0</v>
      </c>
      <c r="AB46" s="97">
        <v>0</v>
      </c>
      <c r="AC46" s="98">
        <v>19.819230497268943</v>
      </c>
      <c r="AD46" s="97">
        <v>19.819230497268943</v>
      </c>
      <c r="AE46" s="97">
        <v>0</v>
      </c>
      <c r="AF46" s="97">
        <v>0</v>
      </c>
      <c r="AG46" s="97">
        <v>0</v>
      </c>
      <c r="AH46" s="97">
        <v>0</v>
      </c>
      <c r="AI46" s="99">
        <f t="shared" si="9"/>
        <v>1135.7484480379217</v>
      </c>
      <c r="AJ46" t="str">
        <f t="shared" si="10"/>
        <v/>
      </c>
    </row>
    <row r="47" spans="1:36" ht="15">
      <c r="A47" s="26" t="s">
        <v>24</v>
      </c>
      <c r="B47" s="43">
        <v>1124.2886400751245</v>
      </c>
      <c r="C47" s="43">
        <v>36541.835632884016</v>
      </c>
      <c r="D47" s="43">
        <v>6679.635914072478</v>
      </c>
      <c r="E47" s="43">
        <v>0</v>
      </c>
      <c r="F47" s="236"/>
      <c r="G47" s="43">
        <v>0</v>
      </c>
      <c r="H47" s="53">
        <v>0</v>
      </c>
      <c r="I47" s="41">
        <f t="shared" si="7"/>
        <v>44345.760187031614</v>
      </c>
      <c r="J47" s="1"/>
      <c r="K47" s="54" t="s">
        <v>24</v>
      </c>
      <c r="L47" s="43">
        <v>1124.2886400751245</v>
      </c>
      <c r="M47" s="43">
        <v>36541.835632884016</v>
      </c>
      <c r="N47" s="43">
        <v>6679.635914072478</v>
      </c>
      <c r="O47" s="43">
        <v>0</v>
      </c>
      <c r="P47" s="43">
        <v>191.40229731014085</v>
      </c>
      <c r="Q47" s="43">
        <v>0</v>
      </c>
      <c r="R47" s="44">
        <v>0</v>
      </c>
      <c r="S47" s="45">
        <f t="shared" si="8"/>
        <v>44537.162484341752</v>
      </c>
      <c r="T47" s="1"/>
      <c r="U47" s="100" t="s">
        <v>24</v>
      </c>
      <c r="V47" s="92">
        <v>1110.6160759074385</v>
      </c>
      <c r="W47" s="92">
        <v>0</v>
      </c>
      <c r="X47" s="92">
        <v>0</v>
      </c>
      <c r="Y47" s="92">
        <v>36541.835632884016</v>
      </c>
      <c r="Z47" s="92">
        <v>3763.9904180069389</v>
      </c>
      <c r="AA47" s="92">
        <v>0</v>
      </c>
      <c r="AB47" s="92">
        <v>191.40229731014085</v>
      </c>
      <c r="AC47" s="93">
        <v>2929.3180602332263</v>
      </c>
      <c r="AD47" s="92">
        <v>13.672564167685882</v>
      </c>
      <c r="AE47" s="92">
        <v>0</v>
      </c>
      <c r="AF47" s="92">
        <v>0</v>
      </c>
      <c r="AG47" s="92">
        <v>2915.6454960655406</v>
      </c>
      <c r="AH47" s="92">
        <v>0</v>
      </c>
      <c r="AI47" s="95">
        <f t="shared" si="9"/>
        <v>44537.162484341767</v>
      </c>
      <c r="AJ47" t="str">
        <f t="shared" si="10"/>
        <v/>
      </c>
    </row>
    <row r="48" spans="1:36" ht="15">
      <c r="A48" s="25" t="s">
        <v>22</v>
      </c>
      <c r="B48" s="46">
        <v>188.38617206999453</v>
      </c>
      <c r="C48" s="46">
        <v>3667.818658459053</v>
      </c>
      <c r="D48" s="46">
        <v>2870.1340464033096</v>
      </c>
      <c r="E48" s="46">
        <v>0</v>
      </c>
      <c r="F48" s="236"/>
      <c r="G48" s="46">
        <v>0</v>
      </c>
      <c r="H48" s="47">
        <v>0</v>
      </c>
      <c r="I48" s="48">
        <f t="shared" si="7"/>
        <v>6726.3388769323574</v>
      </c>
      <c r="J48" s="1"/>
      <c r="K48" s="49" t="s">
        <v>22</v>
      </c>
      <c r="L48" s="50">
        <v>188.38617206999453</v>
      </c>
      <c r="M48" s="50">
        <v>3667.818658459053</v>
      </c>
      <c r="N48" s="50">
        <v>2870.1340464033096</v>
      </c>
      <c r="O48" s="50">
        <v>0</v>
      </c>
      <c r="P48" s="50">
        <v>0</v>
      </c>
      <c r="Q48" s="50">
        <v>0</v>
      </c>
      <c r="R48" s="51">
        <v>0</v>
      </c>
      <c r="S48" s="52">
        <f t="shared" si="8"/>
        <v>6726.3388769323574</v>
      </c>
      <c r="T48" s="1"/>
      <c r="U48" s="96" t="s">
        <v>63</v>
      </c>
      <c r="V48" s="97">
        <v>188.38617206999453</v>
      </c>
      <c r="W48" s="97">
        <v>0</v>
      </c>
      <c r="X48" s="97">
        <v>0</v>
      </c>
      <c r="Y48" s="97">
        <v>3667.818658459053</v>
      </c>
      <c r="Z48" s="97">
        <v>2870.1340464033096</v>
      </c>
      <c r="AA48" s="97">
        <v>0</v>
      </c>
      <c r="AB48" s="97">
        <v>0</v>
      </c>
      <c r="AC48" s="98">
        <v>0</v>
      </c>
      <c r="AD48" s="97">
        <v>0</v>
      </c>
      <c r="AE48" s="97">
        <v>0</v>
      </c>
      <c r="AF48" s="97">
        <v>0</v>
      </c>
      <c r="AG48" s="97">
        <v>0</v>
      </c>
      <c r="AH48" s="97">
        <v>0</v>
      </c>
      <c r="AI48" s="99">
        <f t="shared" si="9"/>
        <v>6726.3388769323574</v>
      </c>
      <c r="AJ48" t="str">
        <f t="shared" si="10"/>
        <v/>
      </c>
    </row>
    <row r="49" spans="1:36" ht="15">
      <c r="A49" s="27" t="s">
        <v>66</v>
      </c>
      <c r="B49" s="43">
        <v>112.14360000000001</v>
      </c>
      <c r="C49" s="43">
        <v>9.9364719257619338</v>
      </c>
      <c r="D49" s="43">
        <v>4339.5222055196364</v>
      </c>
      <c r="E49" s="43">
        <v>0</v>
      </c>
      <c r="F49" s="236"/>
      <c r="G49" s="43">
        <v>0</v>
      </c>
      <c r="H49" s="53">
        <v>0</v>
      </c>
      <c r="I49" s="41">
        <f t="shared" si="7"/>
        <v>4461.6022774453986</v>
      </c>
      <c r="J49" s="1"/>
      <c r="K49" s="55" t="s">
        <v>66</v>
      </c>
      <c r="L49" s="43">
        <v>112.14360000000001</v>
      </c>
      <c r="M49" s="43">
        <v>9.9364719257619338</v>
      </c>
      <c r="N49" s="43">
        <v>4339.5222055196364</v>
      </c>
      <c r="O49" s="43">
        <v>0</v>
      </c>
      <c r="P49" s="43">
        <v>0</v>
      </c>
      <c r="Q49" s="43">
        <v>0</v>
      </c>
      <c r="R49" s="44">
        <v>0</v>
      </c>
      <c r="S49" s="45">
        <f t="shared" si="8"/>
        <v>4461.6022774453986</v>
      </c>
      <c r="T49" s="1"/>
      <c r="U49" s="101" t="s">
        <v>64</v>
      </c>
      <c r="V49" s="92">
        <v>112.14360000000001</v>
      </c>
      <c r="W49" s="92">
        <v>0</v>
      </c>
      <c r="X49" s="92">
        <v>0</v>
      </c>
      <c r="Y49" s="92">
        <v>9.9364719257619338</v>
      </c>
      <c r="Z49" s="92">
        <v>4339.5222055196364</v>
      </c>
      <c r="AA49" s="92">
        <v>0</v>
      </c>
      <c r="AB49" s="92">
        <v>0</v>
      </c>
      <c r="AC49" s="93">
        <v>0</v>
      </c>
      <c r="AD49" s="94">
        <v>0</v>
      </c>
      <c r="AE49" s="94">
        <v>0</v>
      </c>
      <c r="AF49" s="94">
        <v>0</v>
      </c>
      <c r="AG49" s="94">
        <v>0</v>
      </c>
      <c r="AH49" s="94">
        <v>0</v>
      </c>
      <c r="AI49" s="95">
        <f t="shared" si="9"/>
        <v>4461.6022774453986</v>
      </c>
      <c r="AJ49" t="str">
        <f t="shared" si="10"/>
        <v/>
      </c>
    </row>
    <row r="50" spans="1:36">
      <c r="A50" s="28" t="s">
        <v>25</v>
      </c>
      <c r="B50" s="56">
        <v>112.14360000000001</v>
      </c>
      <c r="C50" s="56">
        <v>0</v>
      </c>
      <c r="D50" s="56">
        <v>0</v>
      </c>
      <c r="E50" s="56">
        <v>0</v>
      </c>
      <c r="F50" s="236"/>
      <c r="G50" s="56">
        <v>0</v>
      </c>
      <c r="H50" s="57">
        <v>0</v>
      </c>
      <c r="I50" s="58">
        <f t="shared" si="7"/>
        <v>112.14360000000001</v>
      </c>
      <c r="J50" s="1"/>
      <c r="K50" s="59" t="s">
        <v>25</v>
      </c>
      <c r="L50" s="60">
        <v>112.14360000000001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1">
        <v>0</v>
      </c>
      <c r="S50" s="62">
        <f t="shared" si="8"/>
        <v>112.14360000000001</v>
      </c>
      <c r="T50" s="1"/>
      <c r="U50" s="102" t="s">
        <v>68</v>
      </c>
      <c r="V50" s="103">
        <v>112.14360000000001</v>
      </c>
      <c r="W50" s="103">
        <v>0</v>
      </c>
      <c r="X50" s="103">
        <v>0</v>
      </c>
      <c r="Y50" s="103">
        <v>0</v>
      </c>
      <c r="Z50" s="103">
        <v>0</v>
      </c>
      <c r="AA50" s="103">
        <v>0</v>
      </c>
      <c r="AB50" s="103">
        <v>0</v>
      </c>
      <c r="AC50" s="103">
        <v>0</v>
      </c>
      <c r="AD50" s="103">
        <v>0</v>
      </c>
      <c r="AE50" s="103">
        <v>0</v>
      </c>
      <c r="AF50" s="103">
        <v>0</v>
      </c>
      <c r="AG50" s="103">
        <v>0</v>
      </c>
      <c r="AH50" s="104">
        <v>0</v>
      </c>
      <c r="AI50" s="105">
        <f t="shared" si="9"/>
        <v>112.14360000000001</v>
      </c>
      <c r="AJ50" t="str">
        <f>IF(ABS(S50-AI50)&gt;0.2,S50-AI50,"")</f>
        <v/>
      </c>
    </row>
    <row r="51" spans="1:36">
      <c r="A51" s="29" t="s">
        <v>20</v>
      </c>
      <c r="B51" s="63">
        <v>0</v>
      </c>
      <c r="C51" s="63">
        <v>1.655020211446018</v>
      </c>
      <c r="D51" s="63">
        <v>834.04844904720983</v>
      </c>
      <c r="E51" s="63">
        <v>0</v>
      </c>
      <c r="F51" s="236"/>
      <c r="G51" s="63">
        <v>0</v>
      </c>
      <c r="H51" s="64">
        <v>0</v>
      </c>
      <c r="I51" s="65">
        <f t="shared" si="7"/>
        <v>835.7034692586559</v>
      </c>
      <c r="J51" s="1"/>
      <c r="K51" s="66" t="s">
        <v>20</v>
      </c>
      <c r="L51" s="63">
        <v>0</v>
      </c>
      <c r="M51" s="63">
        <v>1.655020211446018</v>
      </c>
      <c r="N51" s="63">
        <v>834.04844904720983</v>
      </c>
      <c r="O51" s="63">
        <v>0</v>
      </c>
      <c r="P51" s="63">
        <v>0</v>
      </c>
      <c r="Q51" s="63">
        <v>0</v>
      </c>
      <c r="R51" s="67">
        <v>0</v>
      </c>
      <c r="S51" s="68">
        <f t="shared" si="8"/>
        <v>835.7034692586559</v>
      </c>
      <c r="T51" s="1"/>
      <c r="U51" s="106" t="s">
        <v>20</v>
      </c>
      <c r="V51" s="107">
        <v>0</v>
      </c>
      <c r="W51" s="107">
        <v>0</v>
      </c>
      <c r="X51" s="107">
        <v>0</v>
      </c>
      <c r="Y51" s="107">
        <v>1.655020211446018</v>
      </c>
      <c r="Z51" s="107">
        <v>834.04844904720983</v>
      </c>
      <c r="AA51" s="107">
        <v>0</v>
      </c>
      <c r="AB51" s="107">
        <v>0</v>
      </c>
      <c r="AC51" s="107">
        <v>0</v>
      </c>
      <c r="AD51" s="108">
        <v>0</v>
      </c>
      <c r="AE51" s="108">
        <v>0</v>
      </c>
      <c r="AF51" s="108">
        <v>0</v>
      </c>
      <c r="AG51" s="108">
        <v>0</v>
      </c>
      <c r="AH51" s="108">
        <v>0</v>
      </c>
      <c r="AI51" s="109">
        <f t="shared" si="9"/>
        <v>835.7034692586559</v>
      </c>
      <c r="AJ51" t="str">
        <f t="shared" si="10"/>
        <v/>
      </c>
    </row>
    <row r="52" spans="1:36">
      <c r="A52" s="28" t="s">
        <v>21</v>
      </c>
      <c r="B52" s="56">
        <v>0</v>
      </c>
      <c r="C52" s="56">
        <v>8.027281684775966</v>
      </c>
      <c r="D52" s="56">
        <v>3505.7279265019665</v>
      </c>
      <c r="E52" s="56">
        <v>0</v>
      </c>
      <c r="F52" s="236"/>
      <c r="G52" s="56">
        <v>0</v>
      </c>
      <c r="H52" s="57">
        <v>0</v>
      </c>
      <c r="I52" s="58">
        <f t="shared" si="7"/>
        <v>3513.7552081867425</v>
      </c>
      <c r="J52" s="1"/>
      <c r="K52" s="59" t="s">
        <v>21</v>
      </c>
      <c r="L52" s="60">
        <v>0</v>
      </c>
      <c r="M52" s="60">
        <v>8.027281684775966</v>
      </c>
      <c r="N52" s="60">
        <v>3505.7279265019665</v>
      </c>
      <c r="O52" s="60">
        <v>0</v>
      </c>
      <c r="P52" s="60">
        <v>0</v>
      </c>
      <c r="Q52" s="60">
        <v>0</v>
      </c>
      <c r="R52" s="61">
        <v>0</v>
      </c>
      <c r="S52" s="62">
        <f t="shared" si="8"/>
        <v>3513.7552081867425</v>
      </c>
      <c r="T52" s="1"/>
      <c r="U52" s="102" t="s">
        <v>21</v>
      </c>
      <c r="V52" s="103">
        <v>0</v>
      </c>
      <c r="W52" s="103">
        <v>0</v>
      </c>
      <c r="X52" s="103">
        <v>0</v>
      </c>
      <c r="Y52" s="103">
        <v>8.027281684775966</v>
      </c>
      <c r="Z52" s="103">
        <v>3505.7279265019665</v>
      </c>
      <c r="AA52" s="103">
        <v>0</v>
      </c>
      <c r="AB52" s="103">
        <v>0</v>
      </c>
      <c r="AC52" s="103">
        <v>0</v>
      </c>
      <c r="AD52" s="103">
        <v>0</v>
      </c>
      <c r="AE52" s="103">
        <v>0</v>
      </c>
      <c r="AF52" s="103">
        <v>0</v>
      </c>
      <c r="AG52" s="103">
        <v>0</v>
      </c>
      <c r="AH52" s="104">
        <v>0</v>
      </c>
      <c r="AI52" s="105">
        <f t="shared" si="9"/>
        <v>3513.7552081867425</v>
      </c>
      <c r="AJ52" t="str">
        <f t="shared" si="10"/>
        <v/>
      </c>
    </row>
    <row r="53" spans="1:36" ht="15" thickBot="1">
      <c r="A53" s="30" t="s">
        <v>11</v>
      </c>
      <c r="B53" s="69">
        <v>0</v>
      </c>
      <c r="C53" s="69">
        <v>0</v>
      </c>
      <c r="D53" s="69">
        <v>0</v>
      </c>
      <c r="E53" s="69">
        <v>0</v>
      </c>
      <c r="F53" s="237"/>
      <c r="G53" s="69">
        <v>0</v>
      </c>
      <c r="H53" s="70">
        <v>0</v>
      </c>
      <c r="I53" s="71">
        <f t="shared" si="7"/>
        <v>0</v>
      </c>
      <c r="J53" s="1"/>
      <c r="K53" s="72" t="s">
        <v>11</v>
      </c>
      <c r="L53" s="69">
        <v>0</v>
      </c>
      <c r="M53" s="69">
        <v>0</v>
      </c>
      <c r="N53" s="69">
        <v>0</v>
      </c>
      <c r="O53" s="69">
        <v>0</v>
      </c>
      <c r="P53" s="69">
        <v>0</v>
      </c>
      <c r="Q53" s="69">
        <v>0</v>
      </c>
      <c r="R53" s="73">
        <v>0</v>
      </c>
      <c r="S53" s="74">
        <f t="shared" si="8"/>
        <v>0</v>
      </c>
      <c r="T53" s="1"/>
      <c r="U53" s="106" t="s">
        <v>11</v>
      </c>
      <c r="V53" s="107">
        <v>0</v>
      </c>
      <c r="W53" s="107">
        <v>0</v>
      </c>
      <c r="X53" s="107">
        <v>0</v>
      </c>
      <c r="Y53" s="107">
        <v>0</v>
      </c>
      <c r="Z53" s="107">
        <v>0</v>
      </c>
      <c r="AA53" s="107">
        <v>0</v>
      </c>
      <c r="AB53" s="107">
        <v>0</v>
      </c>
      <c r="AC53" s="107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9">
        <f t="shared" si="9"/>
        <v>0</v>
      </c>
      <c r="AJ53" t="str">
        <f t="shared" si="10"/>
        <v/>
      </c>
    </row>
    <row r="54" spans="1:36" ht="15">
      <c r="A54" s="31" t="s">
        <v>28</v>
      </c>
      <c r="B54" s="75">
        <f>SUM(B33:B49)</f>
        <v>39443.190369032571</v>
      </c>
      <c r="C54" s="75">
        <f t="shared" ref="C54:H54" si="11">SUM(C33:C49)</f>
        <v>92348.267329837254</v>
      </c>
      <c r="D54" s="75">
        <f t="shared" si="11"/>
        <v>88762.722073954195</v>
      </c>
      <c r="E54" s="75">
        <f t="shared" si="11"/>
        <v>72700.11418611613</v>
      </c>
      <c r="F54" s="75">
        <f t="shared" si="11"/>
        <v>0</v>
      </c>
      <c r="G54" s="75">
        <f t="shared" si="11"/>
        <v>7146.6531688156883</v>
      </c>
      <c r="H54" s="76">
        <f t="shared" si="11"/>
        <v>248.1071016485952</v>
      </c>
      <c r="I54" s="41">
        <f t="shared" si="7"/>
        <v>300649.05422940443</v>
      </c>
      <c r="J54" s="1" t="str">
        <f>+IF(ABS(SUM(I33:I49)-I54)&gt;0.0001,ABS(SUM(I33:I49)-I54),"")</f>
        <v/>
      </c>
      <c r="K54" s="77" t="s">
        <v>28</v>
      </c>
      <c r="L54" s="75">
        <f>SUM(L33:L49)</f>
        <v>39443.190369032571</v>
      </c>
      <c r="M54" s="75">
        <f t="shared" ref="M54:R54" si="12">SUM(M33:M49)</f>
        <v>92348.267329837254</v>
      </c>
      <c r="N54" s="75">
        <f t="shared" si="12"/>
        <v>88762.722073954195</v>
      </c>
      <c r="O54" s="75">
        <f t="shared" si="12"/>
        <v>72700.11418611613</v>
      </c>
      <c r="P54" s="75">
        <f t="shared" si="12"/>
        <v>27752.65109556065</v>
      </c>
      <c r="Q54" s="75">
        <f t="shared" si="12"/>
        <v>7146.6531688156883</v>
      </c>
      <c r="R54" s="76">
        <f t="shared" si="12"/>
        <v>248.1071016485952</v>
      </c>
      <c r="S54" s="78">
        <f t="shared" si="8"/>
        <v>328401.70532496506</v>
      </c>
      <c r="T54" s="1" t="str">
        <f>+IF(ABS(SUM(S33:S49)-S54)&gt;0.0001,ABS(SUM(S33:S49)-S54),"")</f>
        <v/>
      </c>
      <c r="U54" s="110" t="s">
        <v>65</v>
      </c>
      <c r="V54" s="111">
        <f>SUM(V33:V49)</f>
        <v>27273.249731596992</v>
      </c>
      <c r="W54" s="111">
        <f t="shared" ref="W54:AH54" si="13">SUM(W33:W49)</f>
        <v>6270.7129372631662</v>
      </c>
      <c r="X54" s="111">
        <f t="shared" si="13"/>
        <v>7146.6531688156883</v>
      </c>
      <c r="Y54" s="111">
        <f t="shared" si="13"/>
        <v>92348.267329837254</v>
      </c>
      <c r="Z54" s="111">
        <f t="shared" si="13"/>
        <v>77470.381138387194</v>
      </c>
      <c r="AA54" s="111">
        <f t="shared" si="13"/>
        <v>67855.891557289942</v>
      </c>
      <c r="AB54" s="111">
        <f t="shared" si="13"/>
        <v>27752.65109556065</v>
      </c>
      <c r="AC54" s="111">
        <f t="shared" si="13"/>
        <v>22283.89836621418</v>
      </c>
      <c r="AD54" s="112">
        <f t="shared" si="13"/>
        <v>5899.2277001724087</v>
      </c>
      <c r="AE54" s="112">
        <f t="shared" si="13"/>
        <v>4633.5031136018197</v>
      </c>
      <c r="AF54" s="112">
        <f t="shared" si="13"/>
        <v>248.1071016485952</v>
      </c>
      <c r="AG54" s="112">
        <f t="shared" si="13"/>
        <v>11292.340935566985</v>
      </c>
      <c r="AH54" s="112">
        <f t="shared" si="13"/>
        <v>210.71951522437399</v>
      </c>
      <c r="AI54" s="113">
        <f t="shared" si="9"/>
        <v>328401.70532496506</v>
      </c>
      <c r="AJ54" t="str">
        <f t="shared" si="10"/>
        <v/>
      </c>
    </row>
    <row r="55" spans="1:36" ht="15" thickBot="1">
      <c r="A55" s="32" t="s">
        <v>87</v>
      </c>
      <c r="B55" s="114">
        <f>B54/$I54</f>
        <v>0.1311934623248015</v>
      </c>
      <c r="C55" s="114">
        <f t="shared" ref="C55:I55" si="14">C54/$I54</f>
        <v>0.30716300627166682</v>
      </c>
      <c r="D55" s="114">
        <f t="shared" si="14"/>
        <v>0.29523699085454475</v>
      </c>
      <c r="E55" s="114">
        <f t="shared" si="14"/>
        <v>0.24181055341236404</v>
      </c>
      <c r="F55" s="114">
        <f t="shared" si="14"/>
        <v>0</v>
      </c>
      <c r="G55" s="114">
        <f t="shared" si="14"/>
        <v>2.3770748879065402E-2</v>
      </c>
      <c r="H55" s="115">
        <f t="shared" si="14"/>
        <v>8.2523825755753709E-4</v>
      </c>
      <c r="I55" s="116">
        <f t="shared" si="14"/>
        <v>1</v>
      </c>
      <c r="K55" s="81" t="s">
        <v>87</v>
      </c>
      <c r="L55" s="82">
        <f>L54/$S54</f>
        <v>0.12010653333849818</v>
      </c>
      <c r="M55" s="82">
        <f t="shared" ref="M55:S55" si="15">M54/$S54</f>
        <v>0.281205200315435</v>
      </c>
      <c r="N55" s="82">
        <f t="shared" si="15"/>
        <v>0.27028703150649097</v>
      </c>
      <c r="O55" s="82">
        <f t="shared" si="15"/>
        <v>0.22137556841910064</v>
      </c>
      <c r="P55" s="82">
        <f t="shared" si="15"/>
        <v>8.4508242940146805E-2</v>
      </c>
      <c r="Q55" s="82">
        <f t="shared" si="15"/>
        <v>2.176192465792412E-2</v>
      </c>
      <c r="R55" s="83">
        <f t="shared" si="15"/>
        <v>7.5549882240436136E-4</v>
      </c>
      <c r="S55" s="84">
        <f t="shared" si="15"/>
        <v>1</v>
      </c>
      <c r="U55" s="117" t="s">
        <v>87</v>
      </c>
      <c r="V55" s="118">
        <f>V54/$I54</f>
        <v>9.0714570187161364E-2</v>
      </c>
      <c r="W55" s="118">
        <f t="shared" ref="W55:AC55" si="16">W54/$I54</f>
        <v>2.0857251499878063E-2</v>
      </c>
      <c r="X55" s="118">
        <f t="shared" si="16"/>
        <v>2.3770748879065402E-2</v>
      </c>
      <c r="Y55" s="118">
        <f t="shared" si="16"/>
        <v>0.30716300627166682</v>
      </c>
      <c r="Z55" s="118">
        <f t="shared" si="16"/>
        <v>0.25767711572202362</v>
      </c>
      <c r="AA55" s="118">
        <f t="shared" si="16"/>
        <v>0.22569800437660389</v>
      </c>
      <c r="AB55" s="118">
        <f t="shared" si="16"/>
        <v>9.230912489212266E-2</v>
      </c>
      <c r="AC55" s="118">
        <f t="shared" si="16"/>
        <v>7.4119303063600803E-2</v>
      </c>
      <c r="AD55" s="118">
        <f t="shared" ref="AD55:AH55" si="17">AD54/$AI54</f>
        <v>1.7963450263861799E-2</v>
      </c>
      <c r="AE55" s="118">
        <f t="shared" si="17"/>
        <v>1.4109254119179451E-2</v>
      </c>
      <c r="AF55" s="118">
        <f t="shared" si="17"/>
        <v>7.5549882240436136E-4</v>
      </c>
      <c r="AG55" s="118">
        <f t="shared" si="17"/>
        <v>3.4385756080020397E-2</v>
      </c>
      <c r="AH55" s="118">
        <f t="shared" si="17"/>
        <v>6.4165170828165948E-4</v>
      </c>
      <c r="AI55" s="119">
        <v>1</v>
      </c>
    </row>
    <row r="56" spans="1:36" ht="15" thickBot="1"/>
    <row r="57" spans="1:36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K57" s="240" t="s">
        <v>54</v>
      </c>
      <c r="L57" s="37" t="s">
        <v>0</v>
      </c>
      <c r="M57" s="37" t="s">
        <v>1</v>
      </c>
      <c r="N57" s="37" t="s">
        <v>2</v>
      </c>
      <c r="O57" s="37" t="s">
        <v>3</v>
      </c>
      <c r="P57" s="37" t="s">
        <v>29</v>
      </c>
      <c r="Q57" s="37" t="s">
        <v>4</v>
      </c>
      <c r="R57" s="37" t="s">
        <v>5</v>
      </c>
      <c r="S57" s="38" t="s">
        <v>6</v>
      </c>
    </row>
    <row r="58" spans="1:36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K58" s="241" t="s">
        <v>54</v>
      </c>
      <c r="L58" s="195" t="s">
        <v>104</v>
      </c>
      <c r="M58" s="196"/>
      <c r="N58" s="196"/>
      <c r="O58" s="196"/>
      <c r="P58" s="196"/>
      <c r="Q58" s="196"/>
      <c r="R58" s="196"/>
      <c r="S58" s="197"/>
    </row>
    <row r="59" spans="1:36" ht="15">
      <c r="A59" s="24" t="s">
        <v>7</v>
      </c>
      <c r="B59" s="242"/>
      <c r="C59" s="243"/>
      <c r="D59" s="243"/>
      <c r="E59" s="244"/>
      <c r="F59" s="39">
        <v>9.9532380515143544</v>
      </c>
      <c r="G59" s="242"/>
      <c r="H59" s="244"/>
      <c r="I59" s="41">
        <f>+F59</f>
        <v>9.9532380515143544</v>
      </c>
      <c r="J59" s="1"/>
      <c r="K59" s="88" t="s">
        <v>7</v>
      </c>
      <c r="L59" s="242"/>
      <c r="M59" s="243"/>
      <c r="N59" s="243"/>
      <c r="O59" s="244"/>
      <c r="P59" s="39">
        <v>0</v>
      </c>
      <c r="Q59" s="242"/>
      <c r="R59" s="251"/>
      <c r="S59" s="90">
        <v>0</v>
      </c>
      <c r="T59" s="1"/>
    </row>
    <row r="60" spans="1:36" ht="15">
      <c r="A60" s="25" t="s">
        <v>8</v>
      </c>
      <c r="B60" s="245"/>
      <c r="C60" s="246"/>
      <c r="D60" s="246"/>
      <c r="E60" s="247"/>
      <c r="F60" s="46">
        <v>0.20579999999999998</v>
      </c>
      <c r="G60" s="245"/>
      <c r="H60" s="247"/>
      <c r="I60" s="48">
        <f t="shared" ref="I60:I79" si="18">+F60</f>
        <v>0.20579999999999998</v>
      </c>
      <c r="J60" s="1"/>
      <c r="K60" s="49" t="s">
        <v>8</v>
      </c>
      <c r="L60" s="245"/>
      <c r="M60" s="246"/>
      <c r="N60" s="246"/>
      <c r="O60" s="247"/>
      <c r="P60" s="50">
        <v>0</v>
      </c>
      <c r="Q60" s="245"/>
      <c r="R60" s="252"/>
      <c r="S60" s="52">
        <v>0</v>
      </c>
      <c r="T60" s="1"/>
    </row>
    <row r="61" spans="1:36" ht="15">
      <c r="A61" s="26" t="s">
        <v>10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18"/>
        <v>0</v>
      </c>
      <c r="J61" s="1"/>
      <c r="K61" s="54" t="s">
        <v>10</v>
      </c>
      <c r="L61" s="245"/>
      <c r="M61" s="246"/>
      <c r="N61" s="246"/>
      <c r="O61" s="247"/>
      <c r="P61" s="43">
        <v>0</v>
      </c>
      <c r="Q61" s="245"/>
      <c r="R61" s="252"/>
      <c r="S61" s="45">
        <v>0</v>
      </c>
      <c r="T61" s="1"/>
    </row>
    <row r="62" spans="1:36" ht="15">
      <c r="A62" s="25" t="s">
        <v>58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18"/>
        <v>0</v>
      </c>
      <c r="J62" s="1"/>
      <c r="K62" s="49" t="s">
        <v>58</v>
      </c>
      <c r="L62" s="245"/>
      <c r="M62" s="246"/>
      <c r="N62" s="246"/>
      <c r="O62" s="247"/>
      <c r="P62" s="50">
        <v>0</v>
      </c>
      <c r="Q62" s="245"/>
      <c r="R62" s="252"/>
      <c r="S62" s="52">
        <v>0</v>
      </c>
      <c r="T62" s="1"/>
    </row>
    <row r="63" spans="1:36" ht="15">
      <c r="A63" s="26" t="s">
        <v>16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18"/>
        <v>0</v>
      </c>
      <c r="J63" s="1"/>
      <c r="K63" s="54" t="s">
        <v>16</v>
      </c>
      <c r="L63" s="245"/>
      <c r="M63" s="246"/>
      <c r="N63" s="246"/>
      <c r="O63" s="247"/>
      <c r="P63" s="43">
        <v>0</v>
      </c>
      <c r="Q63" s="245"/>
      <c r="R63" s="252"/>
      <c r="S63" s="45">
        <v>0</v>
      </c>
      <c r="T63" s="1"/>
    </row>
    <row r="64" spans="1:36" ht="15">
      <c r="A64" s="25" t="s">
        <v>15</v>
      </c>
      <c r="B64" s="245"/>
      <c r="C64" s="246"/>
      <c r="D64" s="246"/>
      <c r="E64" s="247"/>
      <c r="F64" s="46">
        <v>0</v>
      </c>
      <c r="G64" s="245"/>
      <c r="H64" s="247"/>
      <c r="I64" s="48">
        <f t="shared" si="18"/>
        <v>0</v>
      </c>
      <c r="J64" s="1"/>
      <c r="K64" s="49" t="s">
        <v>15</v>
      </c>
      <c r="L64" s="245"/>
      <c r="M64" s="246"/>
      <c r="N64" s="246"/>
      <c r="O64" s="247"/>
      <c r="P64" s="50">
        <v>0</v>
      </c>
      <c r="Q64" s="245"/>
      <c r="R64" s="252"/>
      <c r="S64" s="52">
        <v>0</v>
      </c>
      <c r="T64" s="1"/>
    </row>
    <row r="65" spans="1:20" ht="15">
      <c r="A65" s="26" t="s">
        <v>60</v>
      </c>
      <c r="B65" s="245"/>
      <c r="C65" s="246"/>
      <c r="D65" s="246"/>
      <c r="E65" s="247"/>
      <c r="F65" s="43">
        <v>239441.77134049422</v>
      </c>
      <c r="G65" s="245"/>
      <c r="H65" s="247"/>
      <c r="I65" s="41">
        <f t="shared" si="18"/>
        <v>239441.77134049422</v>
      </c>
      <c r="J65" s="1"/>
      <c r="K65" s="54" t="s">
        <v>60</v>
      </c>
      <c r="L65" s="245"/>
      <c r="M65" s="246"/>
      <c r="N65" s="246"/>
      <c r="O65" s="247"/>
      <c r="P65" s="43">
        <v>73889.674718656534</v>
      </c>
      <c r="Q65" s="245"/>
      <c r="R65" s="252"/>
      <c r="S65" s="45">
        <v>73889.674718656534</v>
      </c>
      <c r="T65" s="1"/>
    </row>
    <row r="66" spans="1:20" ht="15">
      <c r="A66" s="25" t="s">
        <v>12</v>
      </c>
      <c r="B66" s="245"/>
      <c r="C66" s="246"/>
      <c r="D66" s="246"/>
      <c r="E66" s="247"/>
      <c r="F66" s="46">
        <v>89594.514950510522</v>
      </c>
      <c r="G66" s="245"/>
      <c r="H66" s="247"/>
      <c r="I66" s="48">
        <f t="shared" si="18"/>
        <v>89594.514950510522</v>
      </c>
      <c r="J66" s="1"/>
      <c r="K66" s="49" t="s">
        <v>12</v>
      </c>
      <c r="L66" s="245"/>
      <c r="M66" s="246"/>
      <c r="N66" s="246"/>
      <c r="O66" s="247"/>
      <c r="P66" s="50">
        <v>34640.329177058251</v>
      </c>
      <c r="Q66" s="245"/>
      <c r="R66" s="252"/>
      <c r="S66" s="52">
        <v>34640.329177058251</v>
      </c>
      <c r="T66" s="1"/>
    </row>
    <row r="67" spans="1:20" ht="15">
      <c r="A67" s="26" t="s">
        <v>61</v>
      </c>
      <c r="B67" s="245"/>
      <c r="C67" s="246"/>
      <c r="D67" s="246"/>
      <c r="E67" s="247"/>
      <c r="F67" s="43">
        <v>28260.874220700003</v>
      </c>
      <c r="G67" s="245"/>
      <c r="H67" s="247"/>
      <c r="I67" s="41">
        <f t="shared" si="18"/>
        <v>28260.874220700003</v>
      </c>
      <c r="J67" s="1"/>
      <c r="K67" s="54" t="s">
        <v>61</v>
      </c>
      <c r="L67" s="245"/>
      <c r="M67" s="246"/>
      <c r="N67" s="246"/>
      <c r="O67" s="247"/>
      <c r="P67" s="43">
        <v>-4.3953729544909947E-13</v>
      </c>
      <c r="Q67" s="245"/>
      <c r="R67" s="252"/>
      <c r="S67" s="45">
        <v>-4.3953729544909947E-13</v>
      </c>
      <c r="T67" s="1"/>
    </row>
    <row r="68" spans="1:20" ht="15">
      <c r="A68" s="25" t="s">
        <v>17</v>
      </c>
      <c r="B68" s="245"/>
      <c r="C68" s="246"/>
      <c r="D68" s="246"/>
      <c r="E68" s="247"/>
      <c r="F68" s="46">
        <v>929.31661662621025</v>
      </c>
      <c r="G68" s="245"/>
      <c r="H68" s="247"/>
      <c r="I68" s="48">
        <f t="shared" si="18"/>
        <v>929.31661662621025</v>
      </c>
      <c r="J68" s="1"/>
      <c r="K68" s="49" t="s">
        <v>17</v>
      </c>
      <c r="L68" s="245"/>
      <c r="M68" s="246"/>
      <c r="N68" s="246"/>
      <c r="O68" s="247"/>
      <c r="P68" s="50">
        <v>929.31661662621013</v>
      </c>
      <c r="Q68" s="245"/>
      <c r="R68" s="252"/>
      <c r="S68" s="52">
        <v>929.31661662621013</v>
      </c>
      <c r="T68" s="1"/>
    </row>
    <row r="69" spans="1:20" ht="15">
      <c r="A69" s="26" t="s">
        <v>19</v>
      </c>
      <c r="B69" s="245"/>
      <c r="C69" s="246"/>
      <c r="D69" s="246"/>
      <c r="E69" s="247"/>
      <c r="F69" s="43">
        <v>6487.9306553379765</v>
      </c>
      <c r="G69" s="245"/>
      <c r="H69" s="247"/>
      <c r="I69" s="41">
        <f t="shared" si="18"/>
        <v>6487.9306553379765</v>
      </c>
      <c r="J69" s="1"/>
      <c r="K69" s="54" t="s">
        <v>19</v>
      </c>
      <c r="L69" s="245"/>
      <c r="M69" s="246"/>
      <c r="N69" s="246"/>
      <c r="O69" s="247"/>
      <c r="P69" s="43">
        <v>15.458431185277735</v>
      </c>
      <c r="Q69" s="245"/>
      <c r="R69" s="252"/>
      <c r="S69" s="45">
        <v>15.458431185277735</v>
      </c>
      <c r="T69" s="1"/>
    </row>
    <row r="70" spans="1:20" ht="15">
      <c r="A70" s="25" t="s">
        <v>27</v>
      </c>
      <c r="B70" s="245"/>
      <c r="C70" s="246"/>
      <c r="D70" s="246"/>
      <c r="E70" s="247"/>
      <c r="F70" s="46">
        <v>12320.822479529976</v>
      </c>
      <c r="G70" s="245"/>
      <c r="H70" s="247"/>
      <c r="I70" s="48">
        <f t="shared" si="18"/>
        <v>12320.822479529976</v>
      </c>
      <c r="J70" s="1"/>
      <c r="K70" s="49" t="s">
        <v>27</v>
      </c>
      <c r="L70" s="245"/>
      <c r="M70" s="246"/>
      <c r="N70" s="246"/>
      <c r="O70" s="247"/>
      <c r="P70" s="50">
        <v>-2.0381918375278474E-11</v>
      </c>
      <c r="Q70" s="245"/>
      <c r="R70" s="252"/>
      <c r="S70" s="52">
        <v>-2.0381918375278474E-11</v>
      </c>
      <c r="T70" s="1"/>
    </row>
    <row r="71" spans="1:20" ht="15">
      <c r="A71" s="26" t="s">
        <v>26</v>
      </c>
      <c r="B71" s="245"/>
      <c r="C71" s="246"/>
      <c r="D71" s="246"/>
      <c r="E71" s="247"/>
      <c r="F71" s="43">
        <v>0</v>
      </c>
      <c r="G71" s="245"/>
      <c r="H71" s="247"/>
      <c r="I71" s="41">
        <f t="shared" si="18"/>
        <v>0</v>
      </c>
      <c r="J71" s="1"/>
      <c r="K71" s="54" t="s">
        <v>26</v>
      </c>
      <c r="L71" s="245"/>
      <c r="M71" s="246"/>
      <c r="N71" s="246"/>
      <c r="O71" s="247"/>
      <c r="P71" s="43">
        <v>1.425526363618701E-12</v>
      </c>
      <c r="Q71" s="245"/>
      <c r="R71" s="252"/>
      <c r="S71" s="45">
        <v>1.425526363618701E-12</v>
      </c>
      <c r="T71" s="1"/>
    </row>
    <row r="72" spans="1:20" ht="15">
      <c r="A72" s="25" t="s">
        <v>23</v>
      </c>
      <c r="B72" s="245"/>
      <c r="C72" s="246"/>
      <c r="D72" s="246"/>
      <c r="E72" s="247"/>
      <c r="F72" s="46">
        <v>0.31051292250000001</v>
      </c>
      <c r="G72" s="245"/>
      <c r="H72" s="247"/>
      <c r="I72" s="48">
        <f t="shared" si="18"/>
        <v>0.31051292250000001</v>
      </c>
      <c r="J72" s="1"/>
      <c r="K72" s="49" t="s">
        <v>23</v>
      </c>
      <c r="L72" s="245"/>
      <c r="M72" s="246"/>
      <c r="N72" s="246"/>
      <c r="O72" s="247"/>
      <c r="P72" s="50">
        <v>-1.0419343339507225E-12</v>
      </c>
      <c r="Q72" s="245"/>
      <c r="R72" s="252"/>
      <c r="S72" s="52">
        <v>-1.0419343339507225E-12</v>
      </c>
      <c r="T72" s="1"/>
    </row>
    <row r="73" spans="1:20" ht="15">
      <c r="A73" s="26" t="s">
        <v>24</v>
      </c>
      <c r="B73" s="245"/>
      <c r="C73" s="246"/>
      <c r="D73" s="246"/>
      <c r="E73" s="247"/>
      <c r="F73" s="120">
        <v>3088.5046604450094</v>
      </c>
      <c r="G73" s="245"/>
      <c r="H73" s="247"/>
      <c r="I73" s="41">
        <f t="shared" si="18"/>
        <v>3088.5046604450094</v>
      </c>
      <c r="J73" s="1"/>
      <c r="K73" s="54" t="s">
        <v>24</v>
      </c>
      <c r="L73" s="245"/>
      <c r="M73" s="246"/>
      <c r="N73" s="246"/>
      <c r="O73" s="247"/>
      <c r="P73" s="43">
        <v>2111.7777437392879</v>
      </c>
      <c r="Q73" s="245"/>
      <c r="R73" s="252"/>
      <c r="S73" s="45">
        <v>2111.7777437392879</v>
      </c>
      <c r="T73" s="1"/>
    </row>
    <row r="74" spans="1:20" ht="15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18"/>
        <v>0</v>
      </c>
      <c r="J74" s="1"/>
      <c r="K74" s="49" t="s">
        <v>22</v>
      </c>
      <c r="L74" s="245"/>
      <c r="M74" s="246"/>
      <c r="N74" s="246"/>
      <c r="O74" s="247"/>
      <c r="P74" s="50">
        <v>0</v>
      </c>
      <c r="Q74" s="245"/>
      <c r="R74" s="252"/>
      <c r="S74" s="52">
        <v>0</v>
      </c>
      <c r="T74" s="1"/>
    </row>
    <row r="75" spans="1:20" ht="15">
      <c r="A75" s="27" t="s">
        <v>66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18"/>
        <v>0</v>
      </c>
      <c r="J75" s="1"/>
      <c r="K75" s="55" t="s">
        <v>66</v>
      </c>
      <c r="L75" s="245"/>
      <c r="M75" s="246"/>
      <c r="N75" s="246"/>
      <c r="O75" s="247"/>
      <c r="P75" s="43">
        <v>0</v>
      </c>
      <c r="Q75" s="245"/>
      <c r="R75" s="252"/>
      <c r="S75" s="45">
        <v>0</v>
      </c>
      <c r="T75" s="1"/>
    </row>
    <row r="76" spans="1:20">
      <c r="A76" s="28" t="s">
        <v>25</v>
      </c>
      <c r="B76" s="245"/>
      <c r="C76" s="246"/>
      <c r="D76" s="246"/>
      <c r="E76" s="247"/>
      <c r="F76" s="56">
        <v>0</v>
      </c>
      <c r="G76" s="245"/>
      <c r="H76" s="247"/>
      <c r="I76" s="58">
        <f t="shared" si="18"/>
        <v>0</v>
      </c>
      <c r="J76" s="1"/>
      <c r="K76" s="59" t="s">
        <v>25</v>
      </c>
      <c r="L76" s="245"/>
      <c r="M76" s="246"/>
      <c r="N76" s="246"/>
      <c r="O76" s="247"/>
      <c r="P76" s="60">
        <v>0</v>
      </c>
      <c r="Q76" s="245"/>
      <c r="R76" s="252"/>
      <c r="S76" s="62">
        <v>0</v>
      </c>
      <c r="T76" s="1"/>
    </row>
    <row r="77" spans="1:20">
      <c r="A77" s="29" t="s">
        <v>20</v>
      </c>
      <c r="B77" s="245"/>
      <c r="C77" s="246"/>
      <c r="D77" s="246"/>
      <c r="E77" s="247"/>
      <c r="F77" s="63">
        <v>0</v>
      </c>
      <c r="G77" s="245"/>
      <c r="H77" s="247"/>
      <c r="I77" s="65">
        <f t="shared" si="18"/>
        <v>0</v>
      </c>
      <c r="J77" s="1"/>
      <c r="K77" s="66" t="s">
        <v>20</v>
      </c>
      <c r="L77" s="245"/>
      <c r="M77" s="246"/>
      <c r="N77" s="246"/>
      <c r="O77" s="247"/>
      <c r="P77" s="63">
        <v>0</v>
      </c>
      <c r="Q77" s="245"/>
      <c r="R77" s="252"/>
      <c r="S77" s="68">
        <v>0</v>
      </c>
      <c r="T77" s="1"/>
    </row>
    <row r="78" spans="1:20">
      <c r="A78" s="28" t="s">
        <v>21</v>
      </c>
      <c r="B78" s="245"/>
      <c r="C78" s="246"/>
      <c r="D78" s="246"/>
      <c r="E78" s="247"/>
      <c r="F78" s="56">
        <v>0</v>
      </c>
      <c r="G78" s="245"/>
      <c r="H78" s="247"/>
      <c r="I78" s="58">
        <f t="shared" si="18"/>
        <v>0</v>
      </c>
      <c r="J78" s="1"/>
      <c r="K78" s="59" t="s">
        <v>21</v>
      </c>
      <c r="L78" s="245"/>
      <c r="M78" s="246"/>
      <c r="N78" s="246"/>
      <c r="O78" s="247"/>
      <c r="P78" s="60">
        <v>0</v>
      </c>
      <c r="Q78" s="245"/>
      <c r="R78" s="252"/>
      <c r="S78" s="62">
        <v>0</v>
      </c>
      <c r="T78" s="1"/>
    </row>
    <row r="79" spans="1:20" ht="15" thickBot="1">
      <c r="A79" s="30" t="s">
        <v>11</v>
      </c>
      <c r="B79" s="248"/>
      <c r="C79" s="249"/>
      <c r="D79" s="249"/>
      <c r="E79" s="250"/>
      <c r="F79" s="69">
        <v>0</v>
      </c>
      <c r="G79" s="248"/>
      <c r="H79" s="250"/>
      <c r="I79" s="71">
        <f t="shared" si="18"/>
        <v>0</v>
      </c>
      <c r="J79" s="1"/>
      <c r="K79" s="72" t="s">
        <v>11</v>
      </c>
      <c r="L79" s="248"/>
      <c r="M79" s="249"/>
      <c r="N79" s="249"/>
      <c r="O79" s="250"/>
      <c r="P79" s="69">
        <v>0</v>
      </c>
      <c r="Q79" s="248"/>
      <c r="R79" s="253"/>
      <c r="S79" s="74">
        <v>0</v>
      </c>
      <c r="T79" s="1"/>
    </row>
    <row r="80" spans="1:20" ht="15">
      <c r="A80" s="31" t="s">
        <v>28</v>
      </c>
      <c r="B80" s="75">
        <f>SUM(B59:B75)</f>
        <v>0</v>
      </c>
      <c r="C80" s="75">
        <f t="shared" ref="C80:H80" si="19">SUM(C59:C75)</f>
        <v>0</v>
      </c>
      <c r="D80" s="75">
        <f t="shared" si="19"/>
        <v>0</v>
      </c>
      <c r="E80" s="75">
        <f t="shared" si="19"/>
        <v>0</v>
      </c>
      <c r="F80" s="75">
        <f t="shared" si="19"/>
        <v>380134.20447461796</v>
      </c>
      <c r="G80" s="75">
        <f t="shared" si="19"/>
        <v>0</v>
      </c>
      <c r="H80" s="76">
        <f t="shared" si="19"/>
        <v>0</v>
      </c>
      <c r="I80" s="41">
        <f t="shared" ref="I80" si="20">SUM(B80:H80)</f>
        <v>380134.20447461796</v>
      </c>
      <c r="J80" s="1" t="str">
        <f>+IF(ABS(SUM(I59:I75)-I80)&gt;0.0001,ABS(SUM(I59:I75)-I80),"")</f>
        <v/>
      </c>
      <c r="K80" s="77" t="s">
        <v>28</v>
      </c>
      <c r="L80" s="75">
        <f>SUM(L59:L75)</f>
        <v>0</v>
      </c>
      <c r="M80" s="75">
        <f t="shared" ref="M80:R80" si="21">SUM(M59:M75)</f>
        <v>0</v>
      </c>
      <c r="N80" s="75">
        <f t="shared" si="21"/>
        <v>0</v>
      </c>
      <c r="O80" s="75">
        <f t="shared" si="21"/>
        <v>0</v>
      </c>
      <c r="P80" s="75">
        <f t="shared" si="21"/>
        <v>111586.55668726556</v>
      </c>
      <c r="Q80" s="75">
        <f t="shared" si="21"/>
        <v>0</v>
      </c>
      <c r="R80" s="76">
        <f t="shared" si="21"/>
        <v>0</v>
      </c>
      <c r="S80" s="78">
        <f t="shared" ref="S80" si="22">SUM(L80:R80)</f>
        <v>111586.55668726556</v>
      </c>
      <c r="T80" s="1" t="str">
        <f>+IF(ABS(SUM(S59:S75)-S80)&gt;0.0001,ABS(SUM(S59:S75)-S80),"")</f>
        <v/>
      </c>
    </row>
    <row r="81" spans="1:60" s="4" customFormat="1" ht="15" thickBot="1">
      <c r="A81" s="32" t="s">
        <v>87</v>
      </c>
      <c r="B81" s="114">
        <f>B80/$I80</f>
        <v>0</v>
      </c>
      <c r="C81" s="114">
        <f t="shared" ref="C81:I81" si="23">C80/$I80</f>
        <v>0</v>
      </c>
      <c r="D81" s="114">
        <f t="shared" si="23"/>
        <v>0</v>
      </c>
      <c r="E81" s="114">
        <f t="shared" si="23"/>
        <v>0</v>
      </c>
      <c r="F81" s="114">
        <f t="shared" si="23"/>
        <v>1</v>
      </c>
      <c r="G81" s="114">
        <f t="shared" si="23"/>
        <v>0</v>
      </c>
      <c r="H81" s="114">
        <f t="shared" si="23"/>
        <v>0</v>
      </c>
      <c r="I81" s="116">
        <f t="shared" si="23"/>
        <v>1</v>
      </c>
      <c r="K81" s="81" t="s">
        <v>87</v>
      </c>
      <c r="L81" s="82">
        <f>L80/$S80</f>
        <v>0</v>
      </c>
      <c r="M81" s="82">
        <f t="shared" ref="M81:S81" si="24">M80/$S80</f>
        <v>0</v>
      </c>
      <c r="N81" s="82">
        <f t="shared" si="24"/>
        <v>0</v>
      </c>
      <c r="O81" s="82">
        <f t="shared" si="24"/>
        <v>0</v>
      </c>
      <c r="P81" s="82">
        <f t="shared" si="24"/>
        <v>1</v>
      </c>
      <c r="Q81" s="82">
        <f t="shared" si="24"/>
        <v>0</v>
      </c>
      <c r="R81" s="83">
        <f t="shared" si="24"/>
        <v>0</v>
      </c>
      <c r="S81" s="84">
        <f t="shared" si="24"/>
        <v>1</v>
      </c>
      <c r="AS81" s="19"/>
    </row>
    <row r="82" spans="1:60" ht="15" thickBot="1">
      <c r="A82" s="17"/>
      <c r="B82" s="17"/>
      <c r="C82" s="17"/>
      <c r="D82" s="17"/>
      <c r="E82" s="17"/>
      <c r="F82" s="17"/>
      <c r="G82" s="17"/>
      <c r="H82" s="17"/>
      <c r="I82" s="17"/>
      <c r="K82" s="17"/>
    </row>
    <row r="83" spans="1:6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K83" s="233" t="s">
        <v>56</v>
      </c>
      <c r="L83" s="37" t="s">
        <v>0</v>
      </c>
      <c r="M83" s="37" t="s">
        <v>1</v>
      </c>
      <c r="N83" s="37" t="s">
        <v>2</v>
      </c>
      <c r="O83" s="37" t="s">
        <v>3</v>
      </c>
      <c r="P83" s="37" t="s">
        <v>29</v>
      </c>
      <c r="Q83" s="37" t="s">
        <v>4</v>
      </c>
      <c r="R83" s="37" t="s">
        <v>5</v>
      </c>
      <c r="S83" s="38" t="s">
        <v>6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20"/>
      <c r="AS83"/>
      <c r="BH83"/>
    </row>
    <row r="84" spans="1:6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K84" s="234" t="s">
        <v>56</v>
      </c>
      <c r="L84" s="195" t="s">
        <v>104</v>
      </c>
      <c r="M84" s="196"/>
      <c r="N84" s="196"/>
      <c r="O84" s="196"/>
      <c r="P84" s="196"/>
      <c r="Q84" s="196"/>
      <c r="R84" s="196"/>
      <c r="S84" s="197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3"/>
      <c r="AS84"/>
      <c r="BH84"/>
    </row>
    <row r="85" spans="1:60" ht="15">
      <c r="A85" s="24" t="s">
        <v>7</v>
      </c>
      <c r="B85" s="39">
        <v>1274.9823261594274</v>
      </c>
      <c r="C85" s="39">
        <v>0</v>
      </c>
      <c r="D85" s="39">
        <v>123.44110202841766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1398.423428187845</v>
      </c>
      <c r="J85" s="1"/>
      <c r="K85" s="88" t="s">
        <v>7</v>
      </c>
      <c r="L85" s="39">
        <v>1274.9823261594274</v>
      </c>
      <c r="M85" s="39">
        <v>0</v>
      </c>
      <c r="N85" s="39">
        <v>123.44110202841766</v>
      </c>
      <c r="O85" s="39">
        <v>0</v>
      </c>
      <c r="P85" s="39">
        <v>9.9532380515143544</v>
      </c>
      <c r="Q85" s="39">
        <v>0</v>
      </c>
      <c r="R85" s="89">
        <v>0</v>
      </c>
      <c r="S85" s="90">
        <f>SUM(L85:R85)</f>
        <v>1408.3766662393593</v>
      </c>
      <c r="T85" s="1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7"/>
      <c r="AS85"/>
      <c r="BH85"/>
    </row>
    <row r="86" spans="1:60" ht="15">
      <c r="A86" s="25" t="s">
        <v>8</v>
      </c>
      <c r="B86" s="46">
        <v>992.46032562595963</v>
      </c>
      <c r="C86" s="46">
        <v>0</v>
      </c>
      <c r="D86" s="46">
        <v>117.90015932273754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6" si="25">SUM(B86:H86)</f>
        <v>1110.3604849486971</v>
      </c>
      <c r="J86" s="1"/>
      <c r="K86" s="49" t="s">
        <v>8</v>
      </c>
      <c r="L86" s="50">
        <v>992.46032562595963</v>
      </c>
      <c r="M86" s="50">
        <v>0</v>
      </c>
      <c r="N86" s="50">
        <v>117.90015932273754</v>
      </c>
      <c r="O86" s="50">
        <v>0</v>
      </c>
      <c r="P86" s="50">
        <v>0.20579999999999998</v>
      </c>
      <c r="Q86" s="50">
        <v>0</v>
      </c>
      <c r="R86" s="51">
        <v>0</v>
      </c>
      <c r="S86" s="52">
        <f t="shared" ref="S86:S106" si="26">SUM(L86:R86)</f>
        <v>1110.5662849486971</v>
      </c>
      <c r="T86" s="1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7"/>
      <c r="AS86"/>
      <c r="BH86"/>
    </row>
    <row r="87" spans="1:60" ht="15">
      <c r="A87" s="26" t="s">
        <v>10</v>
      </c>
      <c r="B87" s="43">
        <v>2030.9995458707108</v>
      </c>
      <c r="C87" s="43">
        <v>0</v>
      </c>
      <c r="D87" s="43">
        <v>198.8311540285942</v>
      </c>
      <c r="E87" s="43">
        <v>0</v>
      </c>
      <c r="F87" s="43">
        <v>0</v>
      </c>
      <c r="G87" s="43">
        <v>0</v>
      </c>
      <c r="H87" s="53">
        <v>0</v>
      </c>
      <c r="I87" s="41">
        <f t="shared" si="25"/>
        <v>2229.8306998993048</v>
      </c>
      <c r="J87" s="1"/>
      <c r="K87" s="54" t="s">
        <v>10</v>
      </c>
      <c r="L87" s="43">
        <v>2030.9995458707108</v>
      </c>
      <c r="M87" s="43">
        <v>0</v>
      </c>
      <c r="N87" s="43">
        <v>198.8311540285942</v>
      </c>
      <c r="O87" s="43">
        <v>0</v>
      </c>
      <c r="P87" s="43">
        <v>0</v>
      </c>
      <c r="Q87" s="43">
        <v>0</v>
      </c>
      <c r="R87" s="44">
        <v>0</v>
      </c>
      <c r="S87" s="45">
        <f t="shared" si="26"/>
        <v>2229.8306998993048</v>
      </c>
      <c r="T87" s="1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7"/>
      <c r="AS87"/>
      <c r="BH87"/>
    </row>
    <row r="88" spans="1:6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25"/>
        <v>0</v>
      </c>
      <c r="J88" s="1"/>
      <c r="K88" s="49" t="s">
        <v>58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1">
        <v>0</v>
      </c>
      <c r="S88" s="52">
        <f t="shared" si="26"/>
        <v>0</v>
      </c>
      <c r="T88" s="1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7"/>
      <c r="AS88"/>
      <c r="BH88"/>
    </row>
    <row r="89" spans="1:60" ht="15">
      <c r="A89" s="26" t="s">
        <v>16</v>
      </c>
      <c r="B89" s="43">
        <v>8296.5169926366834</v>
      </c>
      <c r="C89" s="43">
        <v>387.13711623539564</v>
      </c>
      <c r="D89" s="43">
        <v>768.88608760297063</v>
      </c>
      <c r="E89" s="43">
        <v>183.86753342376915</v>
      </c>
      <c r="F89" s="43">
        <v>0</v>
      </c>
      <c r="G89" s="43">
        <v>0</v>
      </c>
      <c r="H89" s="53">
        <v>0</v>
      </c>
      <c r="I89" s="41">
        <f t="shared" si="25"/>
        <v>9636.4077298988177</v>
      </c>
      <c r="J89" s="1"/>
      <c r="K89" s="54" t="s">
        <v>16</v>
      </c>
      <c r="L89" s="43">
        <v>8296.5169926366834</v>
      </c>
      <c r="M89" s="43">
        <v>387.13711623539564</v>
      </c>
      <c r="N89" s="43">
        <v>768.88608760297063</v>
      </c>
      <c r="O89" s="43">
        <v>183.86753342376915</v>
      </c>
      <c r="P89" s="43">
        <v>0</v>
      </c>
      <c r="Q89" s="43">
        <v>0</v>
      </c>
      <c r="R89" s="44">
        <v>0</v>
      </c>
      <c r="S89" s="45">
        <f t="shared" si="26"/>
        <v>9636.4077298988177</v>
      </c>
      <c r="T89" s="1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7"/>
      <c r="AS89"/>
      <c r="BH89"/>
    </row>
    <row r="90" spans="1:60" ht="15">
      <c r="A90" s="25" t="s">
        <v>15</v>
      </c>
      <c r="B90" s="46">
        <v>69557.854406609753</v>
      </c>
      <c r="C90" s="46">
        <v>299.45189461163818</v>
      </c>
      <c r="D90" s="46">
        <v>7739.5361179474539</v>
      </c>
      <c r="E90" s="46">
        <v>0</v>
      </c>
      <c r="F90" s="46">
        <v>0</v>
      </c>
      <c r="G90" s="46">
        <v>0</v>
      </c>
      <c r="H90" s="47">
        <v>0</v>
      </c>
      <c r="I90" s="48">
        <f t="shared" si="25"/>
        <v>77596.842419168854</v>
      </c>
      <c r="J90" s="1"/>
      <c r="K90" s="49" t="s">
        <v>15</v>
      </c>
      <c r="L90" s="50">
        <v>69557.854406609753</v>
      </c>
      <c r="M90" s="50">
        <v>299.45189461163818</v>
      </c>
      <c r="N90" s="50">
        <v>7739.5361179474539</v>
      </c>
      <c r="O90" s="50">
        <v>0</v>
      </c>
      <c r="P90" s="50">
        <v>0</v>
      </c>
      <c r="Q90" s="50">
        <v>0</v>
      </c>
      <c r="R90" s="51">
        <v>0</v>
      </c>
      <c r="S90" s="52">
        <f t="shared" si="26"/>
        <v>77596.842419168854</v>
      </c>
      <c r="T90" s="1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7"/>
      <c r="AS90"/>
      <c r="BH90"/>
    </row>
    <row r="91" spans="1:60" ht="15">
      <c r="A91" s="26" t="s">
        <v>60</v>
      </c>
      <c r="B91" s="43">
        <v>0</v>
      </c>
      <c r="C91" s="43">
        <v>5.0998797562596083</v>
      </c>
      <c r="D91" s="43">
        <v>2.4668101601971277</v>
      </c>
      <c r="E91" s="43">
        <v>1398.2551196506845</v>
      </c>
      <c r="F91" s="43">
        <v>9775.4911016313399</v>
      </c>
      <c r="G91" s="43">
        <v>0</v>
      </c>
      <c r="H91" s="53">
        <v>0</v>
      </c>
      <c r="I91" s="41">
        <f t="shared" si="25"/>
        <v>11181.312911198482</v>
      </c>
      <c r="J91" s="1"/>
      <c r="K91" s="54" t="s">
        <v>60</v>
      </c>
      <c r="L91" s="43">
        <v>0</v>
      </c>
      <c r="M91" s="43">
        <v>5.0998797562596083</v>
      </c>
      <c r="N91" s="43">
        <v>2.4668101601971277</v>
      </c>
      <c r="O91" s="43">
        <v>1398.2551196506845</v>
      </c>
      <c r="P91" s="43">
        <v>150047.65977833289</v>
      </c>
      <c r="Q91" s="43">
        <v>0</v>
      </c>
      <c r="R91" s="44">
        <v>0</v>
      </c>
      <c r="S91" s="45">
        <f t="shared" si="26"/>
        <v>151453.48158790002</v>
      </c>
      <c r="T91" s="1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7"/>
      <c r="AS91"/>
      <c r="BH91"/>
    </row>
    <row r="92" spans="1:60" ht="15">
      <c r="A92" s="25" t="s">
        <v>12</v>
      </c>
      <c r="B92" s="46">
        <v>0</v>
      </c>
      <c r="C92" s="46">
        <v>0</v>
      </c>
      <c r="D92" s="46">
        <v>0.36454557281966604</v>
      </c>
      <c r="E92" s="46">
        <v>189.02507212437763</v>
      </c>
      <c r="F92" s="46">
        <v>0</v>
      </c>
      <c r="G92" s="46">
        <v>0</v>
      </c>
      <c r="H92" s="47">
        <v>0</v>
      </c>
      <c r="I92" s="48">
        <f t="shared" si="25"/>
        <v>189.38961769719731</v>
      </c>
      <c r="J92" s="1"/>
      <c r="K92" s="49" t="s">
        <v>12</v>
      </c>
      <c r="L92" s="50">
        <v>0</v>
      </c>
      <c r="M92" s="50">
        <v>0</v>
      </c>
      <c r="N92" s="50">
        <v>0.36454557281966604</v>
      </c>
      <c r="O92" s="50">
        <v>189.02507212437763</v>
      </c>
      <c r="P92" s="50">
        <v>53422.76007767854</v>
      </c>
      <c r="Q92" s="50">
        <v>0</v>
      </c>
      <c r="R92" s="51">
        <v>0</v>
      </c>
      <c r="S92" s="52">
        <f t="shared" si="26"/>
        <v>53612.149695375738</v>
      </c>
      <c r="T92" s="1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7"/>
      <c r="AS92"/>
      <c r="BH92"/>
    </row>
    <row r="93" spans="1:60" ht="15">
      <c r="A93" s="26" t="s">
        <v>61</v>
      </c>
      <c r="B93" s="43">
        <v>0</v>
      </c>
      <c r="C93" s="43">
        <v>0</v>
      </c>
      <c r="D93" s="43">
        <v>0</v>
      </c>
      <c r="E93" s="43">
        <v>0</v>
      </c>
      <c r="F93" s="43">
        <v>0</v>
      </c>
      <c r="G93" s="43">
        <v>0</v>
      </c>
      <c r="H93" s="53">
        <v>0</v>
      </c>
      <c r="I93" s="41">
        <f t="shared" si="25"/>
        <v>0</v>
      </c>
      <c r="J93" s="1"/>
      <c r="K93" s="54" t="s">
        <v>61</v>
      </c>
      <c r="L93" s="43">
        <v>0</v>
      </c>
      <c r="M93" s="43">
        <v>0</v>
      </c>
      <c r="N93" s="43">
        <v>0</v>
      </c>
      <c r="O93" s="43">
        <v>0</v>
      </c>
      <c r="P93" s="43">
        <v>28260.874220700003</v>
      </c>
      <c r="Q93" s="43">
        <v>0</v>
      </c>
      <c r="R93" s="44">
        <v>0</v>
      </c>
      <c r="S93" s="45">
        <f t="shared" si="26"/>
        <v>28260.874220700003</v>
      </c>
      <c r="T93" s="1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7"/>
      <c r="AS93"/>
      <c r="BH93"/>
    </row>
    <row r="94" spans="1:60" ht="15">
      <c r="A94" s="25" t="s">
        <v>17</v>
      </c>
      <c r="B94" s="46">
        <v>4640.7501856203253</v>
      </c>
      <c r="C94" s="46">
        <v>14.997847311211606</v>
      </c>
      <c r="D94" s="46">
        <v>659.94039093432843</v>
      </c>
      <c r="E94" s="46">
        <v>53.670938452064895</v>
      </c>
      <c r="F94" s="46">
        <v>0</v>
      </c>
      <c r="G94" s="46">
        <v>0</v>
      </c>
      <c r="H94" s="47">
        <v>0</v>
      </c>
      <c r="I94" s="48">
        <f t="shared" si="25"/>
        <v>5369.3593623179295</v>
      </c>
      <c r="J94" s="1"/>
      <c r="K94" s="49" t="s">
        <v>17</v>
      </c>
      <c r="L94" s="50">
        <v>4640.7501856203253</v>
      </c>
      <c r="M94" s="50">
        <v>14.997847311211606</v>
      </c>
      <c r="N94" s="50">
        <v>659.94039093432843</v>
      </c>
      <c r="O94" s="50">
        <v>53.670938452064895</v>
      </c>
      <c r="P94" s="50">
        <v>0</v>
      </c>
      <c r="Q94" s="50">
        <v>0</v>
      </c>
      <c r="R94" s="51">
        <v>0</v>
      </c>
      <c r="S94" s="52">
        <f t="shared" si="26"/>
        <v>5369.3593623179295</v>
      </c>
      <c r="T94" s="1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7"/>
      <c r="AS94"/>
      <c r="BH94"/>
    </row>
    <row r="95" spans="1:60" ht="15">
      <c r="A95" s="26" t="s">
        <v>19</v>
      </c>
      <c r="B95" s="43">
        <v>75381.960669568434</v>
      </c>
      <c r="C95" s="43">
        <v>2598.1647025543252</v>
      </c>
      <c r="D95" s="43">
        <v>9960.4666977410307</v>
      </c>
      <c r="E95" s="43">
        <v>399.00367041782965</v>
      </c>
      <c r="F95" s="43">
        <v>0</v>
      </c>
      <c r="G95" s="43">
        <v>0</v>
      </c>
      <c r="H95" s="53">
        <v>0</v>
      </c>
      <c r="I95" s="41">
        <f t="shared" si="25"/>
        <v>88339.595740281613</v>
      </c>
      <c r="J95" s="1"/>
      <c r="K95" s="54" t="s">
        <v>19</v>
      </c>
      <c r="L95" s="43">
        <v>75381.960669568434</v>
      </c>
      <c r="M95" s="43">
        <v>2598.1647025543252</v>
      </c>
      <c r="N95" s="43">
        <v>9960.4666977410307</v>
      </c>
      <c r="O95" s="43">
        <v>399.00367041782965</v>
      </c>
      <c r="P95" s="43">
        <v>6472.4722241526915</v>
      </c>
      <c r="Q95" s="43">
        <v>0</v>
      </c>
      <c r="R95" s="44">
        <v>0</v>
      </c>
      <c r="S95" s="45">
        <f t="shared" si="26"/>
        <v>94812.067964434304</v>
      </c>
      <c r="T95" s="1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7"/>
      <c r="AS95"/>
      <c r="BH95"/>
    </row>
    <row r="96" spans="1:60" ht="15">
      <c r="A96" s="25" t="s">
        <v>27</v>
      </c>
      <c r="B96" s="46">
        <v>18081.271595782895</v>
      </c>
      <c r="C96" s="46">
        <v>1.3405300509821181</v>
      </c>
      <c r="D96" s="46">
        <v>34555.861887989442</v>
      </c>
      <c r="E96" s="46">
        <v>30158.970200022486</v>
      </c>
      <c r="F96" s="46">
        <v>0</v>
      </c>
      <c r="G96" s="46">
        <v>24915.185930271087</v>
      </c>
      <c r="H96" s="47">
        <v>11.533409413157708</v>
      </c>
      <c r="I96" s="48">
        <f t="shared" si="25"/>
        <v>107724.16355353003</v>
      </c>
      <c r="J96" s="1"/>
      <c r="K96" s="49" t="s">
        <v>27</v>
      </c>
      <c r="L96" s="50">
        <v>18081.271595782895</v>
      </c>
      <c r="M96" s="50">
        <v>1.3405300509821181</v>
      </c>
      <c r="N96" s="50">
        <v>34555.861887989442</v>
      </c>
      <c r="O96" s="50">
        <v>30158.970200022486</v>
      </c>
      <c r="P96" s="50">
        <v>11570.927322189369</v>
      </c>
      <c r="Q96" s="50">
        <v>24915.185930271087</v>
      </c>
      <c r="R96" s="51">
        <v>11.533409413157708</v>
      </c>
      <c r="S96" s="52">
        <f t="shared" si="26"/>
        <v>119295.09087571941</v>
      </c>
      <c r="T96" s="1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7"/>
      <c r="AS96"/>
      <c r="BH96"/>
    </row>
    <row r="97" spans="1:60" ht="15">
      <c r="A97" s="26" t="s">
        <v>26</v>
      </c>
      <c r="B97" s="43">
        <v>39257.107984390161</v>
      </c>
      <c r="C97" s="43">
        <v>144.17371110542092</v>
      </c>
      <c r="D97" s="43">
        <v>3803.5368851808598</v>
      </c>
      <c r="E97" s="43">
        <v>0</v>
      </c>
      <c r="F97" s="43">
        <v>0</v>
      </c>
      <c r="G97" s="43">
        <v>0</v>
      </c>
      <c r="H97" s="53">
        <v>0</v>
      </c>
      <c r="I97" s="41">
        <f t="shared" si="25"/>
        <v>43204.818580676445</v>
      </c>
      <c r="J97" s="1"/>
      <c r="K97" s="54" t="s">
        <v>26</v>
      </c>
      <c r="L97" s="43">
        <v>39257.107984390161</v>
      </c>
      <c r="M97" s="43">
        <v>144.17371110542092</v>
      </c>
      <c r="N97" s="43">
        <v>3803.5368851808598</v>
      </c>
      <c r="O97" s="43">
        <v>0</v>
      </c>
      <c r="P97" s="43">
        <v>0</v>
      </c>
      <c r="Q97" s="43">
        <v>0</v>
      </c>
      <c r="R97" s="44">
        <v>0</v>
      </c>
      <c r="S97" s="45">
        <f t="shared" si="26"/>
        <v>43204.818580676445</v>
      </c>
      <c r="T97" s="1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7"/>
      <c r="AS97"/>
      <c r="BH97"/>
    </row>
    <row r="98" spans="1:60" ht="15">
      <c r="A98" s="25" t="s">
        <v>23</v>
      </c>
      <c r="B98" s="46">
        <v>51289.108599174426</v>
      </c>
      <c r="C98" s="46">
        <v>113.77988590006291</v>
      </c>
      <c r="D98" s="46">
        <v>6284.7268201865609</v>
      </c>
      <c r="E98" s="46">
        <v>0</v>
      </c>
      <c r="F98" s="46">
        <v>0</v>
      </c>
      <c r="G98" s="46">
        <v>0</v>
      </c>
      <c r="H98" s="47">
        <v>0</v>
      </c>
      <c r="I98" s="48">
        <f t="shared" si="25"/>
        <v>57687.615305261046</v>
      </c>
      <c r="J98" s="1"/>
      <c r="K98" s="49" t="s">
        <v>23</v>
      </c>
      <c r="L98" s="50">
        <v>51289.108599174426</v>
      </c>
      <c r="M98" s="50">
        <v>113.77988590006291</v>
      </c>
      <c r="N98" s="50">
        <v>6284.7268201865609</v>
      </c>
      <c r="O98" s="50">
        <v>0</v>
      </c>
      <c r="P98" s="50">
        <v>0.31051292250000001</v>
      </c>
      <c r="Q98" s="50">
        <v>0</v>
      </c>
      <c r="R98" s="51">
        <v>0</v>
      </c>
      <c r="S98" s="52">
        <f t="shared" si="26"/>
        <v>57687.925818183547</v>
      </c>
      <c r="T98" s="1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7"/>
      <c r="AS98"/>
      <c r="BH98"/>
    </row>
    <row r="99" spans="1:60" ht="15">
      <c r="A99" s="26" t="s">
        <v>24</v>
      </c>
      <c r="B99" s="43">
        <v>8143.3801803398701</v>
      </c>
      <c r="C99" s="43">
        <v>0</v>
      </c>
      <c r="D99" s="43">
        <v>1120.044226827976</v>
      </c>
      <c r="E99" s="43">
        <v>2.1989644161423985</v>
      </c>
      <c r="F99" s="43">
        <v>260.04444942461424</v>
      </c>
      <c r="G99" s="43">
        <v>0</v>
      </c>
      <c r="H99" s="53">
        <v>0</v>
      </c>
      <c r="I99" s="41">
        <f t="shared" si="25"/>
        <v>9525.6678210086029</v>
      </c>
      <c r="J99" s="1"/>
      <c r="K99" s="54" t="s">
        <v>24</v>
      </c>
      <c r="L99" s="43">
        <v>8143.3801803398701</v>
      </c>
      <c r="M99" s="43">
        <v>0</v>
      </c>
      <c r="N99" s="43">
        <v>1120.044226827976</v>
      </c>
      <c r="O99" s="43">
        <v>2.1989644161423985</v>
      </c>
      <c r="P99" s="43">
        <v>1045.3690688201964</v>
      </c>
      <c r="Q99" s="43">
        <v>0</v>
      </c>
      <c r="R99" s="44">
        <v>0</v>
      </c>
      <c r="S99" s="45">
        <f t="shared" si="26"/>
        <v>10310.992440404185</v>
      </c>
      <c r="T99" s="1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7"/>
      <c r="AS99"/>
      <c r="BH99"/>
    </row>
    <row r="100" spans="1:60" ht="15">
      <c r="A100" s="25" t="s">
        <v>22</v>
      </c>
      <c r="B100" s="46">
        <v>1054.6606215236689</v>
      </c>
      <c r="C100" s="46">
        <v>0</v>
      </c>
      <c r="D100" s="46">
        <v>19.486181262783902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25"/>
        <v>1074.1468027864528</v>
      </c>
      <c r="J100" s="1"/>
      <c r="K100" s="49" t="s">
        <v>22</v>
      </c>
      <c r="L100" s="50">
        <v>1054.6606215236689</v>
      </c>
      <c r="M100" s="50">
        <v>0</v>
      </c>
      <c r="N100" s="50">
        <v>19.486181262783902</v>
      </c>
      <c r="O100" s="50">
        <v>0</v>
      </c>
      <c r="P100" s="50">
        <v>0</v>
      </c>
      <c r="Q100" s="50">
        <v>0</v>
      </c>
      <c r="R100" s="51">
        <v>0</v>
      </c>
      <c r="S100" s="52">
        <f t="shared" si="26"/>
        <v>1074.1468027864528</v>
      </c>
      <c r="T100" s="1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7"/>
      <c r="AS100"/>
      <c r="BH100"/>
    </row>
    <row r="101" spans="1:60" ht="15">
      <c r="A101" s="27" t="s">
        <v>66</v>
      </c>
      <c r="B101" s="43">
        <v>4621.4591773890543</v>
      </c>
      <c r="C101" s="43">
        <v>0</v>
      </c>
      <c r="D101" s="43">
        <v>2479.3746284753383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25"/>
        <v>7100.8338058643931</v>
      </c>
      <c r="J101" s="1"/>
      <c r="K101" s="55" t="s">
        <v>66</v>
      </c>
      <c r="L101" s="43">
        <v>4621.4591773890543</v>
      </c>
      <c r="M101" s="43">
        <v>0</v>
      </c>
      <c r="N101" s="43">
        <v>2479.3746284753383</v>
      </c>
      <c r="O101" s="43">
        <v>0</v>
      </c>
      <c r="P101" s="43">
        <v>0</v>
      </c>
      <c r="Q101" s="43">
        <v>0</v>
      </c>
      <c r="R101" s="44">
        <v>0</v>
      </c>
      <c r="S101" s="45">
        <f t="shared" si="26"/>
        <v>7100.8338058643931</v>
      </c>
      <c r="T101" s="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7"/>
      <c r="AS101"/>
      <c r="BH101"/>
    </row>
    <row r="102" spans="1:60">
      <c r="A102" s="28" t="s">
        <v>25</v>
      </c>
      <c r="B102" s="56">
        <v>4617.0591773890546</v>
      </c>
      <c r="C102" s="56">
        <v>0</v>
      </c>
      <c r="D102" s="56">
        <v>2479.3746284753383</v>
      </c>
      <c r="E102" s="56">
        <v>0</v>
      </c>
      <c r="F102" s="56">
        <v>0</v>
      </c>
      <c r="G102" s="56">
        <v>0</v>
      </c>
      <c r="H102" s="57">
        <v>0</v>
      </c>
      <c r="I102" s="58">
        <f t="shared" si="25"/>
        <v>7096.4338058643934</v>
      </c>
      <c r="J102" s="1"/>
      <c r="K102" s="59" t="s">
        <v>25</v>
      </c>
      <c r="L102" s="60">
        <v>4617.0591773890546</v>
      </c>
      <c r="M102" s="60">
        <v>0</v>
      </c>
      <c r="N102" s="60">
        <v>2479.3746284753383</v>
      </c>
      <c r="O102" s="60">
        <v>0</v>
      </c>
      <c r="P102" s="60">
        <v>0</v>
      </c>
      <c r="Q102" s="60">
        <v>0</v>
      </c>
      <c r="R102" s="61">
        <v>0</v>
      </c>
      <c r="S102" s="62">
        <f t="shared" si="26"/>
        <v>7096.4338058643934</v>
      </c>
      <c r="T102" s="1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3"/>
      <c r="AS102"/>
      <c r="BH102"/>
    </row>
    <row r="103" spans="1:60">
      <c r="A103" s="29" t="s">
        <v>20</v>
      </c>
      <c r="B103" s="63">
        <v>0</v>
      </c>
      <c r="C103" s="63">
        <v>0</v>
      </c>
      <c r="D103" s="63">
        <v>0</v>
      </c>
      <c r="E103" s="63">
        <v>0</v>
      </c>
      <c r="F103" s="63">
        <v>0</v>
      </c>
      <c r="G103" s="63">
        <v>0</v>
      </c>
      <c r="H103" s="64">
        <v>0</v>
      </c>
      <c r="I103" s="65">
        <f t="shared" si="25"/>
        <v>0</v>
      </c>
      <c r="J103" s="1"/>
      <c r="K103" s="66" t="s">
        <v>20</v>
      </c>
      <c r="L103" s="63">
        <v>0</v>
      </c>
      <c r="M103" s="63">
        <v>0</v>
      </c>
      <c r="N103" s="63">
        <v>0</v>
      </c>
      <c r="O103" s="63">
        <v>0</v>
      </c>
      <c r="P103" s="63">
        <v>0</v>
      </c>
      <c r="Q103" s="63">
        <v>0</v>
      </c>
      <c r="R103" s="67">
        <v>0</v>
      </c>
      <c r="S103" s="68">
        <f t="shared" si="26"/>
        <v>0</v>
      </c>
      <c r="T103" s="1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3"/>
      <c r="AS103"/>
      <c r="BH103"/>
    </row>
    <row r="104" spans="1:60">
      <c r="A104" s="28" t="s">
        <v>21</v>
      </c>
      <c r="B104" s="56">
        <v>0</v>
      </c>
      <c r="C104" s="56">
        <v>0</v>
      </c>
      <c r="D104" s="56">
        <v>0</v>
      </c>
      <c r="E104" s="56">
        <v>0</v>
      </c>
      <c r="F104" s="56">
        <v>0</v>
      </c>
      <c r="G104" s="56">
        <v>0</v>
      </c>
      <c r="H104" s="57">
        <v>0</v>
      </c>
      <c r="I104" s="58">
        <f t="shared" si="25"/>
        <v>0</v>
      </c>
      <c r="J104" s="1"/>
      <c r="K104" s="59" t="s">
        <v>21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1">
        <v>0</v>
      </c>
      <c r="S104" s="62">
        <f t="shared" si="26"/>
        <v>0</v>
      </c>
      <c r="T104" s="1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3"/>
      <c r="AS104"/>
      <c r="BH104"/>
    </row>
    <row r="105" spans="1:60" ht="15" thickBot="1">
      <c r="A105" s="30" t="s">
        <v>11</v>
      </c>
      <c r="B105" s="69">
        <v>4.4000000000000004</v>
      </c>
      <c r="C105" s="69">
        <v>0</v>
      </c>
      <c r="D105" s="69">
        <v>0</v>
      </c>
      <c r="E105" s="69">
        <v>0</v>
      </c>
      <c r="F105" s="69">
        <v>0</v>
      </c>
      <c r="G105" s="69">
        <v>0</v>
      </c>
      <c r="H105" s="70">
        <v>0</v>
      </c>
      <c r="I105" s="71">
        <f t="shared" si="25"/>
        <v>4.4000000000000004</v>
      </c>
      <c r="J105" s="1"/>
      <c r="K105" s="72" t="s">
        <v>11</v>
      </c>
      <c r="L105" s="69">
        <v>4.4000000000000004</v>
      </c>
      <c r="M105" s="69">
        <v>0</v>
      </c>
      <c r="N105" s="69">
        <v>0</v>
      </c>
      <c r="O105" s="69">
        <v>0</v>
      </c>
      <c r="P105" s="69">
        <v>0</v>
      </c>
      <c r="Q105" s="69">
        <v>0</v>
      </c>
      <c r="R105" s="73">
        <v>0</v>
      </c>
      <c r="S105" s="74">
        <f t="shared" si="26"/>
        <v>4.4000000000000004</v>
      </c>
      <c r="T105" s="1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3"/>
      <c r="AS105"/>
      <c r="BH105"/>
    </row>
    <row r="106" spans="1:60" ht="15">
      <c r="A106" s="31" t="s">
        <v>28</v>
      </c>
      <c r="B106" s="75">
        <f>SUM(B85:B101)</f>
        <v>284622.51261069137</v>
      </c>
      <c r="C106" s="75">
        <f t="shared" ref="C106:H106" si="27">SUM(C85:C101)</f>
        <v>3564.145567525296</v>
      </c>
      <c r="D106" s="75">
        <f t="shared" si="27"/>
        <v>67834.863695261505</v>
      </c>
      <c r="E106" s="75">
        <f t="shared" si="27"/>
        <v>32384.991498507356</v>
      </c>
      <c r="F106" s="75">
        <f t="shared" si="27"/>
        <v>10035.535551055955</v>
      </c>
      <c r="G106" s="75">
        <f t="shared" si="27"/>
        <v>24915.185930271087</v>
      </c>
      <c r="H106" s="76">
        <f t="shared" si="27"/>
        <v>11.533409413157708</v>
      </c>
      <c r="I106" s="41">
        <f t="shared" si="25"/>
        <v>423368.76826272579</v>
      </c>
      <c r="J106" s="1" t="str">
        <f>+IF(ABS(SUM(I85:I101)-I106)&gt;0.0001,ABS(SUM(I85:I101)-I106),"")</f>
        <v/>
      </c>
      <c r="K106" s="77" t="s">
        <v>28</v>
      </c>
      <c r="L106" s="75">
        <f>SUM(L85:L101)</f>
        <v>284622.51261069137</v>
      </c>
      <c r="M106" s="75">
        <f t="shared" ref="M106:R106" si="28">SUM(M85:M101)</f>
        <v>3564.145567525296</v>
      </c>
      <c r="N106" s="75">
        <f t="shared" si="28"/>
        <v>67834.863695261505</v>
      </c>
      <c r="O106" s="75">
        <f t="shared" si="28"/>
        <v>32384.991498507356</v>
      </c>
      <c r="P106" s="75">
        <f t="shared" si="28"/>
        <v>250830.53224284775</v>
      </c>
      <c r="Q106" s="75">
        <f t="shared" si="28"/>
        <v>24915.185930271087</v>
      </c>
      <c r="R106" s="76">
        <f t="shared" si="28"/>
        <v>11.533409413157708</v>
      </c>
      <c r="S106" s="78">
        <f t="shared" si="26"/>
        <v>664163.76495451748</v>
      </c>
      <c r="T106" s="1" t="str">
        <f>+IF(ABS(SUM(S85:S101)-S106)&gt;0.0001,ABS(SUM(S85:S101)-S106),"")</f>
        <v/>
      </c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7"/>
      <c r="AS106"/>
      <c r="BH106"/>
    </row>
    <row r="107" spans="1:60" s="4" customFormat="1" ht="15" thickBot="1">
      <c r="A107" s="33" t="s">
        <v>87</v>
      </c>
      <c r="B107" s="114">
        <f>B106/$I106</f>
        <v>0.6722803710312093</v>
      </c>
      <c r="C107" s="114">
        <f t="shared" ref="C107:I107" si="29">C106/$I106</f>
        <v>8.4185368281902394E-3</v>
      </c>
      <c r="D107" s="114">
        <f t="shared" si="29"/>
        <v>0.16022642381869295</v>
      </c>
      <c r="E107" s="114">
        <f t="shared" si="29"/>
        <v>7.6493577056705606E-2</v>
      </c>
      <c r="F107" s="114">
        <f t="shared" si="29"/>
        <v>2.3704005357401095E-2</v>
      </c>
      <c r="G107" s="114">
        <f t="shared" si="29"/>
        <v>5.8849843913875377E-2</v>
      </c>
      <c r="H107" s="115">
        <f t="shared" si="29"/>
        <v>2.7241993925259346E-5</v>
      </c>
      <c r="I107" s="116">
        <f t="shared" si="29"/>
        <v>1</v>
      </c>
      <c r="K107" s="81" t="s">
        <v>87</v>
      </c>
      <c r="L107" s="82">
        <f>L106/$S106</f>
        <v>0.42854266918669159</v>
      </c>
      <c r="M107" s="82">
        <f t="shared" ref="M107:S107" si="30">M106/$S106</f>
        <v>5.3663655796840582E-3</v>
      </c>
      <c r="N107" s="82">
        <f t="shared" si="30"/>
        <v>0.10213574915503994</v>
      </c>
      <c r="O107" s="82">
        <f t="shared" si="30"/>
        <v>4.8760551549699653E-2</v>
      </c>
      <c r="P107" s="82">
        <f t="shared" si="30"/>
        <v>0.37766368097486447</v>
      </c>
      <c r="Q107" s="82">
        <f t="shared" si="30"/>
        <v>3.7513618244405883E-2</v>
      </c>
      <c r="R107" s="83">
        <f t="shared" si="30"/>
        <v>1.7365309614485709E-5</v>
      </c>
      <c r="S107" s="84">
        <f t="shared" si="30"/>
        <v>1</v>
      </c>
      <c r="AI107" s="18"/>
    </row>
    <row r="108" spans="1:60" ht="15" thickBot="1">
      <c r="A108" s="14"/>
      <c r="B108" s="15"/>
      <c r="C108" s="15"/>
      <c r="D108" s="15"/>
      <c r="E108" s="15"/>
      <c r="F108" s="15"/>
      <c r="G108" s="15"/>
      <c r="H108" s="15"/>
      <c r="I108" s="15"/>
      <c r="K108" s="14"/>
      <c r="AI108" s="1"/>
      <c r="AS108"/>
      <c r="BH108"/>
    </row>
    <row r="109" spans="1:6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  <c r="K109" s="188" t="s">
        <v>34</v>
      </c>
      <c r="L109" s="37" t="s">
        <v>0</v>
      </c>
      <c r="M109" s="37" t="s">
        <v>1</v>
      </c>
      <c r="N109" s="37" t="s">
        <v>2</v>
      </c>
      <c r="O109" s="37" t="s">
        <v>3</v>
      </c>
      <c r="P109" s="37" t="s">
        <v>29</v>
      </c>
      <c r="Q109" s="37" t="s">
        <v>4</v>
      </c>
      <c r="R109" s="37" t="s">
        <v>5</v>
      </c>
      <c r="S109" s="38" t="s">
        <v>6</v>
      </c>
      <c r="U109" s="190" t="s">
        <v>34</v>
      </c>
      <c r="V109" s="85" t="s">
        <v>90</v>
      </c>
      <c r="W109" s="85" t="s">
        <v>91</v>
      </c>
      <c r="X109" s="85" t="s">
        <v>4</v>
      </c>
      <c r="Y109" s="85" t="s">
        <v>1</v>
      </c>
      <c r="Z109" s="85" t="s">
        <v>2</v>
      </c>
      <c r="AA109" s="85" t="s">
        <v>3</v>
      </c>
      <c r="AB109" s="85" t="s">
        <v>57</v>
      </c>
      <c r="AC109" s="85" t="s">
        <v>75</v>
      </c>
      <c r="AD109" s="86" t="s">
        <v>92</v>
      </c>
      <c r="AE109" s="86" t="s">
        <v>93</v>
      </c>
      <c r="AF109" s="86" t="s">
        <v>94</v>
      </c>
      <c r="AG109" s="86" t="s">
        <v>95</v>
      </c>
      <c r="AH109" s="86" t="s">
        <v>96</v>
      </c>
      <c r="AI109" s="87" t="s">
        <v>65</v>
      </c>
      <c r="AS109"/>
      <c r="BH109"/>
    </row>
    <row r="110" spans="1:60" ht="1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  <c r="K110" s="189" t="s">
        <v>34</v>
      </c>
      <c r="L110" s="195" t="s">
        <v>104</v>
      </c>
      <c r="M110" s="196"/>
      <c r="N110" s="196"/>
      <c r="O110" s="196"/>
      <c r="P110" s="196"/>
      <c r="Q110" s="196"/>
      <c r="R110" s="196"/>
      <c r="S110" s="197"/>
      <c r="U110" s="191" t="s">
        <v>34</v>
      </c>
      <c r="V110" s="198" t="s">
        <v>104</v>
      </c>
      <c r="W110" s="198"/>
      <c r="X110" s="198"/>
      <c r="Y110" s="198"/>
      <c r="Z110" s="198"/>
      <c r="AA110" s="198"/>
      <c r="AB110" s="198"/>
      <c r="AC110" s="198"/>
      <c r="AD110" s="198"/>
      <c r="AE110" s="198"/>
      <c r="AF110" s="198"/>
      <c r="AG110" s="198"/>
      <c r="AH110" s="198"/>
      <c r="AI110" s="199"/>
      <c r="AS110"/>
      <c r="BH110"/>
    </row>
    <row r="111" spans="1:60" ht="15">
      <c r="A111" s="24" t="s">
        <v>7</v>
      </c>
      <c r="B111" s="39">
        <v>97.00041644940741</v>
      </c>
      <c r="C111" s="39">
        <v>0</v>
      </c>
      <c r="D111" s="39">
        <v>0</v>
      </c>
      <c r="E111" s="39">
        <v>0</v>
      </c>
      <c r="F111" s="235"/>
      <c r="G111" s="39">
        <v>0</v>
      </c>
      <c r="H111" s="40">
        <v>0</v>
      </c>
      <c r="I111" s="41">
        <f>SUM(B111:H111)</f>
        <v>97.00041644940741</v>
      </c>
      <c r="J111" s="1"/>
      <c r="K111" s="88" t="s">
        <v>7</v>
      </c>
      <c r="L111" s="39">
        <v>97.00041644940741</v>
      </c>
      <c r="M111" s="39">
        <v>0</v>
      </c>
      <c r="N111" s="39">
        <v>0</v>
      </c>
      <c r="O111" s="39">
        <v>0</v>
      </c>
      <c r="P111" s="39">
        <v>0</v>
      </c>
      <c r="Q111" s="39">
        <v>0</v>
      </c>
      <c r="R111" s="89">
        <v>0</v>
      </c>
      <c r="S111" s="90">
        <f>SUM(L111:R111)</f>
        <v>97.00041644940741</v>
      </c>
      <c r="U111" s="91" t="s">
        <v>7</v>
      </c>
      <c r="V111" s="92">
        <v>97.00041644940741</v>
      </c>
      <c r="W111" s="92">
        <v>0</v>
      </c>
      <c r="X111" s="92">
        <v>0</v>
      </c>
      <c r="Y111" s="92">
        <v>0</v>
      </c>
      <c r="Z111" s="92">
        <v>0</v>
      </c>
      <c r="AA111" s="92">
        <v>0</v>
      </c>
      <c r="AB111" s="92">
        <v>0</v>
      </c>
      <c r="AC111" s="93">
        <v>0</v>
      </c>
      <c r="AD111" s="94">
        <v>0</v>
      </c>
      <c r="AE111" s="94">
        <v>0</v>
      </c>
      <c r="AF111" s="94">
        <v>0</v>
      </c>
      <c r="AG111" s="94">
        <v>0</v>
      </c>
      <c r="AH111" s="94">
        <v>0</v>
      </c>
      <c r="AI111" s="95">
        <f>SUM(V111:AC111)</f>
        <v>97.00041644940741</v>
      </c>
      <c r="AJ111" t="str">
        <f>IF(ABS(S111-AI111)&gt;0.001,S111-AI111,"")</f>
        <v/>
      </c>
      <c r="AS111"/>
      <c r="BH111"/>
    </row>
    <row r="112" spans="1:6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2" si="31">SUM(B112:H112)</f>
        <v>0</v>
      </c>
      <c r="J112" s="1"/>
      <c r="K112" s="49" t="s">
        <v>8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1">
        <v>0</v>
      </c>
      <c r="S112" s="52">
        <f t="shared" ref="S112:S132" si="32">SUM(L112:R112)</f>
        <v>0</v>
      </c>
      <c r="U112" s="96" t="s">
        <v>8</v>
      </c>
      <c r="V112" s="97">
        <v>0</v>
      </c>
      <c r="W112" s="97">
        <v>0</v>
      </c>
      <c r="X112" s="97">
        <v>0</v>
      </c>
      <c r="Y112" s="97">
        <v>0</v>
      </c>
      <c r="Z112" s="97">
        <v>0</v>
      </c>
      <c r="AA112" s="97">
        <v>0</v>
      </c>
      <c r="AB112" s="97">
        <v>0</v>
      </c>
      <c r="AC112" s="98">
        <v>0</v>
      </c>
      <c r="AD112" s="97">
        <v>0</v>
      </c>
      <c r="AE112" s="97">
        <v>0</v>
      </c>
      <c r="AF112" s="97">
        <v>0</v>
      </c>
      <c r="AG112" s="97">
        <v>0</v>
      </c>
      <c r="AH112" s="97">
        <v>0</v>
      </c>
      <c r="AI112" s="99">
        <f t="shared" ref="AI112:AI132" si="33">SUM(V112:AC112)</f>
        <v>0</v>
      </c>
      <c r="AJ112" t="str">
        <f t="shared" ref="AJ112:AJ132" si="34">IF(ABS(S112-AI112)&gt;0.001,S112-AI112,"")</f>
        <v/>
      </c>
      <c r="AS112"/>
      <c r="BH112"/>
    </row>
    <row r="113" spans="1:60" ht="15">
      <c r="A113" s="26" t="s">
        <v>10</v>
      </c>
      <c r="B113" s="43">
        <v>0</v>
      </c>
      <c r="C113" s="43">
        <v>0</v>
      </c>
      <c r="D113" s="43">
        <v>6604.315111158945</v>
      </c>
      <c r="E113" s="43">
        <v>0</v>
      </c>
      <c r="F113" s="236"/>
      <c r="G113" s="43">
        <v>0</v>
      </c>
      <c r="H113" s="53">
        <v>0</v>
      </c>
      <c r="I113" s="41">
        <f t="shared" si="31"/>
        <v>6604.315111158945</v>
      </c>
      <c r="J113" s="1"/>
      <c r="K113" s="54" t="s">
        <v>10</v>
      </c>
      <c r="L113" s="43">
        <v>0</v>
      </c>
      <c r="M113" s="43">
        <v>0</v>
      </c>
      <c r="N113" s="43">
        <v>6604.315111158945</v>
      </c>
      <c r="O113" s="43">
        <v>0</v>
      </c>
      <c r="P113" s="43">
        <v>0</v>
      </c>
      <c r="Q113" s="43">
        <v>0</v>
      </c>
      <c r="R113" s="44">
        <v>0</v>
      </c>
      <c r="S113" s="45">
        <f t="shared" si="32"/>
        <v>6604.315111158945</v>
      </c>
      <c r="U113" s="100" t="s">
        <v>10</v>
      </c>
      <c r="V113" s="92">
        <v>0</v>
      </c>
      <c r="W113" s="92">
        <v>0</v>
      </c>
      <c r="X113" s="92">
        <v>0</v>
      </c>
      <c r="Y113" s="92">
        <v>0</v>
      </c>
      <c r="Z113" s="92">
        <v>6604.315111158945</v>
      </c>
      <c r="AA113" s="92">
        <v>0</v>
      </c>
      <c r="AB113" s="92">
        <v>0</v>
      </c>
      <c r="AC113" s="93">
        <v>0</v>
      </c>
      <c r="AD113" s="94">
        <v>0</v>
      </c>
      <c r="AE113" s="94">
        <v>0</v>
      </c>
      <c r="AF113" s="94">
        <v>0</v>
      </c>
      <c r="AG113" s="94">
        <v>0</v>
      </c>
      <c r="AH113" s="94">
        <v>0</v>
      </c>
      <c r="AI113" s="95">
        <f t="shared" si="33"/>
        <v>6604.315111158945</v>
      </c>
      <c r="AJ113" t="str">
        <f t="shared" si="34"/>
        <v/>
      </c>
      <c r="AS113"/>
      <c r="BH113"/>
    </row>
    <row r="114" spans="1:60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/>
      <c r="G114" s="46">
        <v>0</v>
      </c>
      <c r="H114" s="47">
        <v>0</v>
      </c>
      <c r="I114" s="48">
        <f t="shared" si="31"/>
        <v>0</v>
      </c>
      <c r="J114" s="1"/>
      <c r="K114" s="49" t="s">
        <v>58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1">
        <v>0</v>
      </c>
      <c r="S114" s="52">
        <f t="shared" si="32"/>
        <v>0</v>
      </c>
      <c r="U114" s="96" t="s">
        <v>58</v>
      </c>
      <c r="V114" s="97">
        <v>0</v>
      </c>
      <c r="W114" s="97">
        <v>0</v>
      </c>
      <c r="X114" s="97">
        <v>0</v>
      </c>
      <c r="Y114" s="97">
        <v>0</v>
      </c>
      <c r="Z114" s="97">
        <v>0</v>
      </c>
      <c r="AA114" s="97">
        <v>0</v>
      </c>
      <c r="AB114" s="97">
        <v>0</v>
      </c>
      <c r="AC114" s="98">
        <v>0</v>
      </c>
      <c r="AD114" s="97">
        <v>0</v>
      </c>
      <c r="AE114" s="97">
        <v>0</v>
      </c>
      <c r="AF114" s="97">
        <v>0</v>
      </c>
      <c r="AG114" s="97">
        <v>0</v>
      </c>
      <c r="AH114" s="97">
        <v>0</v>
      </c>
      <c r="AI114" s="99">
        <f t="shared" si="33"/>
        <v>0</v>
      </c>
      <c r="AJ114" t="str">
        <f t="shared" si="34"/>
        <v/>
      </c>
      <c r="AS114"/>
      <c r="BH114"/>
    </row>
    <row r="115" spans="1:60" ht="15">
      <c r="A115" s="26" t="s">
        <v>16</v>
      </c>
      <c r="B115" s="43">
        <v>4.0776494761532422</v>
      </c>
      <c r="C115" s="43">
        <v>0</v>
      </c>
      <c r="D115" s="43">
        <v>611.64742142298633</v>
      </c>
      <c r="E115" s="43">
        <v>0</v>
      </c>
      <c r="F115" s="236"/>
      <c r="G115" s="43">
        <v>0</v>
      </c>
      <c r="H115" s="53">
        <v>0</v>
      </c>
      <c r="I115" s="41">
        <f t="shared" si="31"/>
        <v>615.72507089913961</v>
      </c>
      <c r="J115" s="1"/>
      <c r="K115" s="54" t="s">
        <v>16</v>
      </c>
      <c r="L115" s="43">
        <v>4.0776494761532422</v>
      </c>
      <c r="M115" s="43">
        <v>0</v>
      </c>
      <c r="N115" s="43">
        <v>611.64742142298633</v>
      </c>
      <c r="O115" s="43">
        <v>0</v>
      </c>
      <c r="P115" s="43">
        <v>0</v>
      </c>
      <c r="Q115" s="43">
        <v>0</v>
      </c>
      <c r="R115" s="44">
        <v>0</v>
      </c>
      <c r="S115" s="45">
        <f t="shared" si="32"/>
        <v>615.72507089913961</v>
      </c>
      <c r="U115" s="100" t="s">
        <v>16</v>
      </c>
      <c r="V115" s="92">
        <v>4.0776494761532422</v>
      </c>
      <c r="W115" s="92">
        <v>0</v>
      </c>
      <c r="X115" s="92">
        <v>0</v>
      </c>
      <c r="Y115" s="92">
        <v>0</v>
      </c>
      <c r="Z115" s="92">
        <v>0</v>
      </c>
      <c r="AA115" s="92">
        <v>0</v>
      </c>
      <c r="AB115" s="92">
        <v>0</v>
      </c>
      <c r="AC115" s="93">
        <v>611.64742142298633</v>
      </c>
      <c r="AD115" s="94">
        <v>0</v>
      </c>
      <c r="AE115" s="94">
        <v>0</v>
      </c>
      <c r="AF115" s="94">
        <v>0</v>
      </c>
      <c r="AG115" s="94">
        <v>611.64742142298633</v>
      </c>
      <c r="AH115" s="94">
        <v>0</v>
      </c>
      <c r="AI115" s="95">
        <f t="shared" si="33"/>
        <v>615.72507089913961</v>
      </c>
      <c r="AJ115" t="str">
        <f t="shared" si="34"/>
        <v/>
      </c>
      <c r="AS115"/>
      <c r="BH115"/>
    </row>
    <row r="116" spans="1:60" ht="15">
      <c r="A116" s="25" t="s">
        <v>15</v>
      </c>
      <c r="B116" s="46">
        <v>0</v>
      </c>
      <c r="C116" s="46">
        <v>0</v>
      </c>
      <c r="D116" s="46">
        <v>4.6120823728992431</v>
      </c>
      <c r="E116" s="46">
        <v>0</v>
      </c>
      <c r="F116" s="236"/>
      <c r="G116" s="46">
        <v>0</v>
      </c>
      <c r="H116" s="47">
        <v>0</v>
      </c>
      <c r="I116" s="48">
        <f t="shared" si="31"/>
        <v>4.6120823728992431</v>
      </c>
      <c r="J116" s="1"/>
      <c r="K116" s="49" t="s">
        <v>15</v>
      </c>
      <c r="L116" s="50">
        <v>0</v>
      </c>
      <c r="M116" s="50">
        <v>0</v>
      </c>
      <c r="N116" s="50">
        <v>4.6120823728992431</v>
      </c>
      <c r="O116" s="50">
        <v>0</v>
      </c>
      <c r="P116" s="50">
        <v>0</v>
      </c>
      <c r="Q116" s="50">
        <v>0</v>
      </c>
      <c r="R116" s="51">
        <v>0</v>
      </c>
      <c r="S116" s="52">
        <f t="shared" si="32"/>
        <v>4.6120823728992431</v>
      </c>
      <c r="U116" s="96" t="s">
        <v>59</v>
      </c>
      <c r="V116" s="97">
        <v>0</v>
      </c>
      <c r="W116" s="97">
        <v>0</v>
      </c>
      <c r="X116" s="97">
        <v>0</v>
      </c>
      <c r="Y116" s="97">
        <v>0</v>
      </c>
      <c r="Z116" s="97">
        <v>4.6120823728992431</v>
      </c>
      <c r="AA116" s="97">
        <v>0</v>
      </c>
      <c r="AB116" s="97">
        <v>0</v>
      </c>
      <c r="AC116" s="98">
        <v>0</v>
      </c>
      <c r="AD116" s="97">
        <v>0</v>
      </c>
      <c r="AE116" s="97">
        <v>0</v>
      </c>
      <c r="AF116" s="97">
        <v>0</v>
      </c>
      <c r="AG116" s="97">
        <v>0</v>
      </c>
      <c r="AH116" s="97">
        <v>0</v>
      </c>
      <c r="AI116" s="99">
        <f t="shared" si="33"/>
        <v>4.6120823728992431</v>
      </c>
      <c r="AJ116" t="str">
        <f t="shared" si="34"/>
        <v/>
      </c>
      <c r="AS116"/>
      <c r="BH116"/>
    </row>
    <row r="117" spans="1:60" ht="15">
      <c r="A117" s="26" t="s">
        <v>60</v>
      </c>
      <c r="B117" s="43">
        <v>0</v>
      </c>
      <c r="C117" s="43">
        <v>0</v>
      </c>
      <c r="D117" s="43">
        <v>0</v>
      </c>
      <c r="E117" s="43">
        <v>2.7966143763770486</v>
      </c>
      <c r="F117" s="236"/>
      <c r="G117" s="43">
        <v>0</v>
      </c>
      <c r="H117" s="53">
        <v>0</v>
      </c>
      <c r="I117" s="41">
        <f t="shared" si="31"/>
        <v>2.7966143763770486</v>
      </c>
      <c r="J117" s="1"/>
      <c r="K117" s="54" t="s">
        <v>60</v>
      </c>
      <c r="L117" s="43">
        <v>0</v>
      </c>
      <c r="M117" s="43">
        <v>0</v>
      </c>
      <c r="N117" s="43">
        <v>0</v>
      </c>
      <c r="O117" s="43">
        <v>2.7966143763770486</v>
      </c>
      <c r="P117" s="43">
        <v>226.65175473057604</v>
      </c>
      <c r="Q117" s="43">
        <v>0</v>
      </c>
      <c r="R117" s="44">
        <v>0</v>
      </c>
      <c r="S117" s="45">
        <f t="shared" si="32"/>
        <v>229.44836910695309</v>
      </c>
      <c r="U117" s="100" t="s">
        <v>60</v>
      </c>
      <c r="V117" s="92">
        <v>0</v>
      </c>
      <c r="W117" s="92">
        <v>0</v>
      </c>
      <c r="X117" s="92">
        <v>0</v>
      </c>
      <c r="Y117" s="92">
        <v>0</v>
      </c>
      <c r="Z117" s="92">
        <v>0</v>
      </c>
      <c r="AA117" s="92">
        <v>2.7966143763770486</v>
      </c>
      <c r="AB117" s="92">
        <v>226.65175473057604</v>
      </c>
      <c r="AC117" s="93">
        <v>0</v>
      </c>
      <c r="AD117" s="92">
        <v>0</v>
      </c>
      <c r="AE117" s="92">
        <v>0</v>
      </c>
      <c r="AF117" s="92">
        <v>0</v>
      </c>
      <c r="AG117" s="92">
        <v>0</v>
      </c>
      <c r="AH117" s="92">
        <v>0</v>
      </c>
      <c r="AI117" s="95">
        <f t="shared" si="33"/>
        <v>229.44836910695309</v>
      </c>
      <c r="AJ117" t="str">
        <f t="shared" si="34"/>
        <v/>
      </c>
      <c r="AS117"/>
      <c r="BH117"/>
    </row>
    <row r="118" spans="1:60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31"/>
        <v>0</v>
      </c>
      <c r="J118" s="1"/>
      <c r="K118" s="49" t="s">
        <v>12</v>
      </c>
      <c r="L118" s="50">
        <v>0</v>
      </c>
      <c r="M118" s="50">
        <v>0</v>
      </c>
      <c r="N118" s="50">
        <v>0</v>
      </c>
      <c r="O118" s="50">
        <v>0</v>
      </c>
      <c r="P118" s="50">
        <v>4.8050224948635067</v>
      </c>
      <c r="Q118" s="50">
        <v>0</v>
      </c>
      <c r="R118" s="51">
        <v>0</v>
      </c>
      <c r="S118" s="52">
        <f t="shared" si="32"/>
        <v>4.8050224948635067</v>
      </c>
      <c r="U118" s="96" t="s">
        <v>12</v>
      </c>
      <c r="V118" s="97">
        <v>0</v>
      </c>
      <c r="W118" s="97">
        <v>0</v>
      </c>
      <c r="X118" s="97">
        <v>0</v>
      </c>
      <c r="Y118" s="97">
        <v>0</v>
      </c>
      <c r="Z118" s="97">
        <v>0</v>
      </c>
      <c r="AA118" s="97">
        <v>0</v>
      </c>
      <c r="AB118" s="97">
        <v>4.8050224948635067</v>
      </c>
      <c r="AC118" s="98">
        <v>0</v>
      </c>
      <c r="AD118" s="97">
        <v>0</v>
      </c>
      <c r="AE118" s="97">
        <v>0</v>
      </c>
      <c r="AF118" s="97">
        <v>0</v>
      </c>
      <c r="AG118" s="97">
        <v>0</v>
      </c>
      <c r="AH118" s="97">
        <v>0</v>
      </c>
      <c r="AI118" s="99">
        <f t="shared" si="33"/>
        <v>4.8050224948635067</v>
      </c>
      <c r="AJ118" t="str">
        <f t="shared" si="34"/>
        <v/>
      </c>
      <c r="AS118"/>
      <c r="BH118"/>
    </row>
    <row r="119" spans="1:60" ht="15">
      <c r="A119" s="26" t="s">
        <v>61</v>
      </c>
      <c r="B119" s="43">
        <v>2.0056000000000003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31"/>
        <v>2.0056000000000003</v>
      </c>
      <c r="J119" s="1"/>
      <c r="K119" s="54" t="s">
        <v>61</v>
      </c>
      <c r="L119" s="43">
        <v>2.0056000000000003</v>
      </c>
      <c r="M119" s="43">
        <v>0</v>
      </c>
      <c r="N119" s="43">
        <v>0</v>
      </c>
      <c r="O119" s="43">
        <v>0</v>
      </c>
      <c r="P119" s="43">
        <v>0</v>
      </c>
      <c r="Q119" s="43">
        <v>0</v>
      </c>
      <c r="R119" s="44">
        <v>0</v>
      </c>
      <c r="S119" s="45">
        <f t="shared" si="32"/>
        <v>2.0056000000000003</v>
      </c>
      <c r="U119" s="100" t="s">
        <v>61</v>
      </c>
      <c r="V119" s="92">
        <v>0</v>
      </c>
      <c r="W119" s="92">
        <v>0</v>
      </c>
      <c r="X119" s="92">
        <v>0</v>
      </c>
      <c r="Y119" s="92">
        <v>0</v>
      </c>
      <c r="Z119" s="92">
        <v>0</v>
      </c>
      <c r="AA119" s="92">
        <v>0</v>
      </c>
      <c r="AB119" s="92">
        <v>0</v>
      </c>
      <c r="AC119" s="93">
        <v>2.0056000000000003</v>
      </c>
      <c r="AD119" s="92">
        <v>2.0056000000000003</v>
      </c>
      <c r="AE119" s="92">
        <v>0</v>
      </c>
      <c r="AF119" s="92">
        <v>0</v>
      </c>
      <c r="AG119" s="92">
        <v>0</v>
      </c>
      <c r="AH119" s="92">
        <v>0</v>
      </c>
      <c r="AI119" s="95">
        <f t="shared" si="33"/>
        <v>2.0056000000000003</v>
      </c>
      <c r="AJ119" t="str">
        <f t="shared" si="34"/>
        <v/>
      </c>
      <c r="AS119"/>
      <c r="BH119"/>
    </row>
    <row r="120" spans="1:60" ht="15">
      <c r="A120" s="25" t="s">
        <v>17</v>
      </c>
      <c r="B120" s="46">
        <v>0.32191827593764355</v>
      </c>
      <c r="C120" s="46">
        <v>0</v>
      </c>
      <c r="D120" s="46">
        <v>10.302481736722607</v>
      </c>
      <c r="E120" s="46">
        <v>0</v>
      </c>
      <c r="F120" s="236"/>
      <c r="G120" s="46">
        <v>0</v>
      </c>
      <c r="H120" s="47">
        <v>0</v>
      </c>
      <c r="I120" s="48">
        <f t="shared" si="31"/>
        <v>10.624400012660249</v>
      </c>
      <c r="J120" s="1"/>
      <c r="K120" s="49" t="s">
        <v>17</v>
      </c>
      <c r="L120" s="50">
        <v>0.32191827593764355</v>
      </c>
      <c r="M120" s="50">
        <v>0</v>
      </c>
      <c r="N120" s="50">
        <v>10.302481736722607</v>
      </c>
      <c r="O120" s="50">
        <v>0</v>
      </c>
      <c r="P120" s="50">
        <v>0</v>
      </c>
      <c r="Q120" s="50">
        <v>0</v>
      </c>
      <c r="R120" s="51">
        <v>0</v>
      </c>
      <c r="S120" s="52">
        <f t="shared" si="32"/>
        <v>10.624400012660249</v>
      </c>
      <c r="U120" s="96" t="s">
        <v>17</v>
      </c>
      <c r="V120" s="97">
        <v>0.32191827593764355</v>
      </c>
      <c r="W120" s="97">
        <v>0</v>
      </c>
      <c r="X120" s="97">
        <v>0</v>
      </c>
      <c r="Y120" s="97">
        <v>0</v>
      </c>
      <c r="Z120" s="97">
        <v>10.302481736722607</v>
      </c>
      <c r="AA120" s="97">
        <v>0</v>
      </c>
      <c r="AB120" s="97">
        <v>0</v>
      </c>
      <c r="AC120" s="98">
        <v>0</v>
      </c>
      <c r="AD120" s="97">
        <v>0</v>
      </c>
      <c r="AE120" s="97">
        <v>0</v>
      </c>
      <c r="AF120" s="97">
        <v>0</v>
      </c>
      <c r="AG120" s="97">
        <v>0</v>
      </c>
      <c r="AH120" s="97">
        <v>0</v>
      </c>
      <c r="AI120" s="99">
        <f t="shared" si="33"/>
        <v>10.624400012660249</v>
      </c>
      <c r="AJ120" t="str">
        <f t="shared" si="34"/>
        <v/>
      </c>
      <c r="AS120"/>
      <c r="BH120"/>
    </row>
    <row r="121" spans="1:60" ht="15">
      <c r="A121" s="26" t="s">
        <v>19</v>
      </c>
      <c r="B121" s="43">
        <v>654.4115263744884</v>
      </c>
      <c r="C121" s="43">
        <v>506.3331047544346</v>
      </c>
      <c r="D121" s="43">
        <v>12965.020552495958</v>
      </c>
      <c r="E121" s="43">
        <v>0</v>
      </c>
      <c r="F121" s="236"/>
      <c r="G121" s="43">
        <v>0</v>
      </c>
      <c r="H121" s="53">
        <v>0</v>
      </c>
      <c r="I121" s="41">
        <f t="shared" si="31"/>
        <v>14125.765183624881</v>
      </c>
      <c r="J121" s="1"/>
      <c r="K121" s="54" t="s">
        <v>19</v>
      </c>
      <c r="L121" s="43">
        <v>654.4115263744884</v>
      </c>
      <c r="M121" s="43">
        <v>506.3331047544346</v>
      </c>
      <c r="N121" s="43">
        <v>12965.020552495958</v>
      </c>
      <c r="O121" s="43">
        <v>0</v>
      </c>
      <c r="P121" s="43">
        <v>0</v>
      </c>
      <c r="Q121" s="43">
        <v>0</v>
      </c>
      <c r="R121" s="44">
        <v>0</v>
      </c>
      <c r="S121" s="45">
        <f t="shared" si="32"/>
        <v>14125.765183624881</v>
      </c>
      <c r="U121" s="100" t="s">
        <v>89</v>
      </c>
      <c r="V121" s="92">
        <v>613.89702454238966</v>
      </c>
      <c r="W121" s="92">
        <v>0</v>
      </c>
      <c r="X121" s="92">
        <v>0</v>
      </c>
      <c r="Y121" s="92">
        <v>506.3331047544346</v>
      </c>
      <c r="Z121" s="92">
        <v>12655.91436720777</v>
      </c>
      <c r="AA121" s="92">
        <v>0</v>
      </c>
      <c r="AB121" s="92">
        <v>0</v>
      </c>
      <c r="AC121" s="93">
        <v>349.62068712028633</v>
      </c>
      <c r="AD121" s="92">
        <v>40.514501832098858</v>
      </c>
      <c r="AE121" s="92">
        <v>0</v>
      </c>
      <c r="AF121" s="92">
        <v>0</v>
      </c>
      <c r="AG121" s="92">
        <v>309.10618528818748</v>
      </c>
      <c r="AH121" s="92">
        <v>0</v>
      </c>
      <c r="AI121" s="95">
        <f t="shared" si="33"/>
        <v>14125.765183624881</v>
      </c>
      <c r="AJ121" t="str">
        <f t="shared" si="34"/>
        <v/>
      </c>
      <c r="AS121"/>
      <c r="BH121"/>
    </row>
    <row r="122" spans="1:60" ht="15">
      <c r="A122" s="25" t="s">
        <v>27</v>
      </c>
      <c r="B122" s="46">
        <v>224.00343989355252</v>
      </c>
      <c r="C122" s="46">
        <v>3.7914278677695736</v>
      </c>
      <c r="D122" s="46">
        <v>2765.8232240862167</v>
      </c>
      <c r="E122" s="46">
        <v>3970.7761815253343</v>
      </c>
      <c r="F122" s="236"/>
      <c r="G122" s="46">
        <v>320.49611324953111</v>
      </c>
      <c r="H122" s="47">
        <v>9.5263964038891142</v>
      </c>
      <c r="I122" s="48">
        <f t="shared" si="31"/>
        <v>7294.4167830262932</v>
      </c>
      <c r="J122" s="1"/>
      <c r="K122" s="49" t="s">
        <v>27</v>
      </c>
      <c r="L122" s="50">
        <v>224.00343989355252</v>
      </c>
      <c r="M122" s="50">
        <v>3.7914278677695736</v>
      </c>
      <c r="N122" s="50">
        <v>2765.8232240862167</v>
      </c>
      <c r="O122" s="50">
        <v>3970.7761815253343</v>
      </c>
      <c r="P122" s="50">
        <v>57.684242872354204</v>
      </c>
      <c r="Q122" s="50">
        <v>320.49611324953111</v>
      </c>
      <c r="R122" s="51">
        <v>9.5263964038891142</v>
      </c>
      <c r="S122" s="52">
        <f t="shared" si="32"/>
        <v>7352.1010258986471</v>
      </c>
      <c r="U122" s="96" t="s">
        <v>27</v>
      </c>
      <c r="V122" s="97">
        <v>4.6739678249768657</v>
      </c>
      <c r="W122" s="97">
        <v>109.58321924709873</v>
      </c>
      <c r="X122" s="97">
        <v>320.49611324953111</v>
      </c>
      <c r="Y122" s="97">
        <v>3.7914278677695736</v>
      </c>
      <c r="Z122" s="97">
        <v>2765.8232240862167</v>
      </c>
      <c r="AA122" s="97">
        <v>3964.6849575873439</v>
      </c>
      <c r="AB122" s="97">
        <v>57.684242872354204</v>
      </c>
      <c r="AC122" s="98">
        <v>125.36387316335605</v>
      </c>
      <c r="AD122" s="97">
        <v>109.74625282147692</v>
      </c>
      <c r="AE122" s="97">
        <v>6.0912239379900379</v>
      </c>
      <c r="AF122" s="97">
        <v>9.5263964038891142</v>
      </c>
      <c r="AG122" s="97">
        <v>0</v>
      </c>
      <c r="AH122" s="97">
        <v>0</v>
      </c>
      <c r="AI122" s="99">
        <f t="shared" si="33"/>
        <v>7352.1010258986471</v>
      </c>
      <c r="AJ122" t="str">
        <f t="shared" si="34"/>
        <v/>
      </c>
      <c r="AS122"/>
      <c r="BH122"/>
    </row>
    <row r="123" spans="1:60" ht="15">
      <c r="A123" s="26" t="s">
        <v>26</v>
      </c>
      <c r="B123" s="43">
        <v>242.29440000000002</v>
      </c>
      <c r="C123" s="43">
        <v>0</v>
      </c>
      <c r="D123" s="43">
        <v>0</v>
      </c>
      <c r="E123" s="43">
        <v>0</v>
      </c>
      <c r="F123" s="236"/>
      <c r="G123" s="43">
        <v>0</v>
      </c>
      <c r="H123" s="53">
        <v>0</v>
      </c>
      <c r="I123" s="41">
        <f t="shared" si="31"/>
        <v>242.29440000000002</v>
      </c>
      <c r="J123" s="1"/>
      <c r="K123" s="54" t="s">
        <v>26</v>
      </c>
      <c r="L123" s="43">
        <v>242.29440000000002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4">
        <v>0</v>
      </c>
      <c r="S123" s="45">
        <f t="shared" si="32"/>
        <v>242.29440000000002</v>
      </c>
      <c r="U123" s="100" t="s">
        <v>26</v>
      </c>
      <c r="V123" s="92">
        <v>194.3926001903786</v>
      </c>
      <c r="W123" s="92">
        <v>0</v>
      </c>
      <c r="X123" s="92">
        <v>0</v>
      </c>
      <c r="Y123" s="92">
        <v>0</v>
      </c>
      <c r="Z123" s="92">
        <v>0</v>
      </c>
      <c r="AA123" s="92">
        <v>0</v>
      </c>
      <c r="AB123" s="92">
        <v>0</v>
      </c>
      <c r="AC123" s="93">
        <v>47.90179980962143</v>
      </c>
      <c r="AD123" s="92">
        <v>47.90179980962143</v>
      </c>
      <c r="AE123" s="92">
        <v>0</v>
      </c>
      <c r="AF123" s="92">
        <v>0</v>
      </c>
      <c r="AG123" s="92">
        <v>0</v>
      </c>
      <c r="AH123" s="92">
        <v>0</v>
      </c>
      <c r="AI123" s="95">
        <f t="shared" si="33"/>
        <v>242.29440000000002</v>
      </c>
      <c r="AJ123" t="str">
        <f t="shared" si="34"/>
        <v/>
      </c>
      <c r="AS123"/>
      <c r="BH123"/>
    </row>
    <row r="124" spans="1:60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/>
      <c r="G124" s="46">
        <v>0</v>
      </c>
      <c r="H124" s="47">
        <v>0</v>
      </c>
      <c r="I124" s="48">
        <f t="shared" si="31"/>
        <v>0</v>
      </c>
      <c r="J124" s="1"/>
      <c r="K124" s="49" t="s">
        <v>23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1">
        <v>0</v>
      </c>
      <c r="S124" s="52">
        <f t="shared" si="32"/>
        <v>0</v>
      </c>
      <c r="U124" s="96" t="s">
        <v>62</v>
      </c>
      <c r="V124" s="97">
        <v>0</v>
      </c>
      <c r="W124" s="97">
        <v>0</v>
      </c>
      <c r="X124" s="97">
        <v>0</v>
      </c>
      <c r="Y124" s="97">
        <v>0</v>
      </c>
      <c r="Z124" s="97">
        <v>0</v>
      </c>
      <c r="AA124" s="97">
        <v>0</v>
      </c>
      <c r="AB124" s="97">
        <v>0</v>
      </c>
      <c r="AC124" s="98">
        <v>0</v>
      </c>
      <c r="AD124" s="97">
        <v>0</v>
      </c>
      <c r="AE124" s="97">
        <v>0</v>
      </c>
      <c r="AF124" s="97">
        <v>0</v>
      </c>
      <c r="AG124" s="97">
        <v>0</v>
      </c>
      <c r="AH124" s="97">
        <v>0</v>
      </c>
      <c r="AI124" s="99">
        <f t="shared" si="33"/>
        <v>0</v>
      </c>
      <c r="AJ124" t="str">
        <f t="shared" si="34"/>
        <v/>
      </c>
      <c r="AS124"/>
      <c r="BH124"/>
    </row>
    <row r="125" spans="1:60" ht="15">
      <c r="A125" s="26" t="s">
        <v>24</v>
      </c>
      <c r="B125" s="43">
        <v>0</v>
      </c>
      <c r="C125" s="43">
        <v>2.7140616912703037E-2</v>
      </c>
      <c r="D125" s="43">
        <v>0</v>
      </c>
      <c r="E125" s="43">
        <v>0</v>
      </c>
      <c r="F125" s="236"/>
      <c r="G125" s="43">
        <v>0</v>
      </c>
      <c r="H125" s="53">
        <v>0</v>
      </c>
      <c r="I125" s="41">
        <f t="shared" si="31"/>
        <v>2.7140616912703037E-2</v>
      </c>
      <c r="J125" s="1"/>
      <c r="K125" s="54" t="s">
        <v>24</v>
      </c>
      <c r="L125" s="43">
        <v>0</v>
      </c>
      <c r="M125" s="43">
        <v>2.7140616912703037E-2</v>
      </c>
      <c r="N125" s="43">
        <v>0</v>
      </c>
      <c r="O125" s="43">
        <v>0</v>
      </c>
      <c r="P125" s="43">
        <v>1.0601043189302979</v>
      </c>
      <c r="Q125" s="43">
        <v>0</v>
      </c>
      <c r="R125" s="44">
        <v>0</v>
      </c>
      <c r="S125" s="45">
        <f t="shared" si="32"/>
        <v>1.087244935843001</v>
      </c>
      <c r="U125" s="100" t="s">
        <v>24</v>
      </c>
      <c r="V125" s="92">
        <v>0</v>
      </c>
      <c r="W125" s="92">
        <v>0</v>
      </c>
      <c r="X125" s="92">
        <v>0</v>
      </c>
      <c r="Y125" s="92">
        <v>2.7140616912703037E-2</v>
      </c>
      <c r="Z125" s="92">
        <v>0</v>
      </c>
      <c r="AA125" s="92">
        <v>0</v>
      </c>
      <c r="AB125" s="92">
        <v>1.0601043189302979</v>
      </c>
      <c r="AC125" s="93">
        <v>0</v>
      </c>
      <c r="AD125" s="92">
        <v>0</v>
      </c>
      <c r="AE125" s="92">
        <v>0</v>
      </c>
      <c r="AF125" s="92">
        <v>0</v>
      </c>
      <c r="AG125" s="92">
        <v>0</v>
      </c>
      <c r="AH125" s="92">
        <v>0</v>
      </c>
      <c r="AI125" s="95">
        <f t="shared" si="33"/>
        <v>1.087244935843001</v>
      </c>
      <c r="AJ125" t="str">
        <f t="shared" si="34"/>
        <v/>
      </c>
      <c r="AS125"/>
      <c r="BH125"/>
    </row>
    <row r="126" spans="1:60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31"/>
        <v>0</v>
      </c>
      <c r="J126" s="1"/>
      <c r="K126" s="49" t="s">
        <v>22</v>
      </c>
      <c r="L126" s="50">
        <v>0</v>
      </c>
      <c r="M126" s="50">
        <v>0</v>
      </c>
      <c r="N126" s="50">
        <v>0</v>
      </c>
      <c r="O126" s="50">
        <v>0</v>
      </c>
      <c r="P126" s="50">
        <v>0</v>
      </c>
      <c r="Q126" s="50">
        <v>0</v>
      </c>
      <c r="R126" s="51">
        <v>0</v>
      </c>
      <c r="S126" s="52">
        <f t="shared" si="32"/>
        <v>0</v>
      </c>
      <c r="U126" s="96" t="s">
        <v>63</v>
      </c>
      <c r="V126" s="97">
        <v>0</v>
      </c>
      <c r="W126" s="97">
        <v>0</v>
      </c>
      <c r="X126" s="97">
        <v>0</v>
      </c>
      <c r="Y126" s="97">
        <v>0</v>
      </c>
      <c r="Z126" s="97">
        <v>0</v>
      </c>
      <c r="AA126" s="97">
        <v>0</v>
      </c>
      <c r="AB126" s="97">
        <v>0</v>
      </c>
      <c r="AC126" s="98">
        <v>0</v>
      </c>
      <c r="AD126" s="97">
        <v>0</v>
      </c>
      <c r="AE126" s="97">
        <v>0</v>
      </c>
      <c r="AF126" s="97">
        <v>0</v>
      </c>
      <c r="AG126" s="97">
        <v>0</v>
      </c>
      <c r="AH126" s="97">
        <v>0</v>
      </c>
      <c r="AI126" s="99">
        <f t="shared" si="33"/>
        <v>0</v>
      </c>
      <c r="AJ126" t="str">
        <f t="shared" si="34"/>
        <v/>
      </c>
      <c r="AS126"/>
      <c r="BH126"/>
    </row>
    <row r="127" spans="1:60" ht="15">
      <c r="A127" s="27" t="s">
        <v>66</v>
      </c>
      <c r="B127" s="43">
        <v>0</v>
      </c>
      <c r="C127" s="43">
        <v>9.9364719257619338</v>
      </c>
      <c r="D127" s="43">
        <v>4339.5222055196364</v>
      </c>
      <c r="E127" s="43">
        <v>0</v>
      </c>
      <c r="F127" s="236"/>
      <c r="G127" s="43">
        <v>0</v>
      </c>
      <c r="H127" s="53">
        <v>0</v>
      </c>
      <c r="I127" s="41">
        <f t="shared" si="31"/>
        <v>4349.4586774453983</v>
      </c>
      <c r="J127" s="1"/>
      <c r="K127" s="55" t="s">
        <v>66</v>
      </c>
      <c r="L127" s="43">
        <v>0</v>
      </c>
      <c r="M127" s="43">
        <v>9.9364719257619338</v>
      </c>
      <c r="N127" s="43">
        <v>4339.5222055196364</v>
      </c>
      <c r="O127" s="43">
        <v>0</v>
      </c>
      <c r="P127" s="43">
        <v>0</v>
      </c>
      <c r="Q127" s="43">
        <v>0</v>
      </c>
      <c r="R127" s="44">
        <v>0</v>
      </c>
      <c r="S127" s="45">
        <f t="shared" si="32"/>
        <v>4349.4586774453983</v>
      </c>
      <c r="U127" s="101" t="s">
        <v>64</v>
      </c>
      <c r="V127" s="92">
        <v>0</v>
      </c>
      <c r="W127" s="92">
        <v>0</v>
      </c>
      <c r="X127" s="92">
        <v>0</v>
      </c>
      <c r="Y127" s="92">
        <v>9.9364719257619338</v>
      </c>
      <c r="Z127" s="92">
        <v>4339.5222055196364</v>
      </c>
      <c r="AA127" s="92">
        <v>0</v>
      </c>
      <c r="AB127" s="92">
        <v>0</v>
      </c>
      <c r="AC127" s="93">
        <v>0</v>
      </c>
      <c r="AD127" s="94">
        <v>0</v>
      </c>
      <c r="AE127" s="94">
        <v>0</v>
      </c>
      <c r="AF127" s="94">
        <v>0</v>
      </c>
      <c r="AG127" s="94">
        <v>0</v>
      </c>
      <c r="AH127" s="94">
        <v>0</v>
      </c>
      <c r="AI127" s="95">
        <f t="shared" si="33"/>
        <v>4349.4586774453983</v>
      </c>
      <c r="AJ127" t="str">
        <f t="shared" si="34"/>
        <v/>
      </c>
      <c r="AS127"/>
      <c r="BH127"/>
    </row>
    <row r="128" spans="1:60">
      <c r="A128" s="28" t="s">
        <v>25</v>
      </c>
      <c r="B128" s="56">
        <v>0</v>
      </c>
      <c r="C128" s="56">
        <v>0</v>
      </c>
      <c r="D128" s="56">
        <v>0</v>
      </c>
      <c r="E128" s="56">
        <v>0</v>
      </c>
      <c r="F128" s="236"/>
      <c r="G128" s="56">
        <v>0</v>
      </c>
      <c r="H128" s="57">
        <v>0</v>
      </c>
      <c r="I128" s="58">
        <f t="shared" si="31"/>
        <v>0</v>
      </c>
      <c r="J128" s="1"/>
      <c r="K128" s="59" t="s">
        <v>25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1">
        <v>0</v>
      </c>
      <c r="S128" s="62">
        <f t="shared" si="32"/>
        <v>0</v>
      </c>
      <c r="U128" s="102" t="s">
        <v>68</v>
      </c>
      <c r="V128" s="103">
        <v>0</v>
      </c>
      <c r="W128" s="103">
        <v>0</v>
      </c>
      <c r="X128" s="103">
        <v>0</v>
      </c>
      <c r="Y128" s="103">
        <v>0</v>
      </c>
      <c r="Z128" s="103">
        <v>0</v>
      </c>
      <c r="AA128" s="103">
        <v>0</v>
      </c>
      <c r="AB128" s="103">
        <v>0</v>
      </c>
      <c r="AC128" s="103">
        <v>0</v>
      </c>
      <c r="AD128" s="103">
        <v>0</v>
      </c>
      <c r="AE128" s="103">
        <v>0</v>
      </c>
      <c r="AF128" s="103">
        <v>0</v>
      </c>
      <c r="AG128" s="103">
        <v>0</v>
      </c>
      <c r="AH128" s="104">
        <v>0</v>
      </c>
      <c r="AI128" s="105">
        <f t="shared" si="33"/>
        <v>0</v>
      </c>
      <c r="AJ128" t="str">
        <f>IF(ABS(S128-AI128)&gt;0.2,S128-AI128,"")</f>
        <v/>
      </c>
      <c r="AS128"/>
      <c r="BH128"/>
    </row>
    <row r="129" spans="1:60">
      <c r="A129" s="29" t="s">
        <v>20</v>
      </c>
      <c r="B129" s="63">
        <v>0</v>
      </c>
      <c r="C129" s="63">
        <v>1.655020211446018</v>
      </c>
      <c r="D129" s="63">
        <v>834.04844904720983</v>
      </c>
      <c r="E129" s="63">
        <v>0</v>
      </c>
      <c r="F129" s="236"/>
      <c r="G129" s="63">
        <v>0</v>
      </c>
      <c r="H129" s="64">
        <v>0</v>
      </c>
      <c r="I129" s="65">
        <f t="shared" si="31"/>
        <v>835.7034692586559</v>
      </c>
      <c r="J129" s="1"/>
      <c r="K129" s="66" t="s">
        <v>20</v>
      </c>
      <c r="L129" s="63">
        <v>0</v>
      </c>
      <c r="M129" s="63">
        <v>1.655020211446018</v>
      </c>
      <c r="N129" s="63">
        <v>834.04844904720983</v>
      </c>
      <c r="O129" s="63">
        <v>0</v>
      </c>
      <c r="P129" s="63">
        <v>0</v>
      </c>
      <c r="Q129" s="63">
        <v>0</v>
      </c>
      <c r="R129" s="67">
        <v>0</v>
      </c>
      <c r="S129" s="68">
        <f t="shared" si="32"/>
        <v>835.7034692586559</v>
      </c>
      <c r="U129" s="106" t="s">
        <v>20</v>
      </c>
      <c r="V129" s="107">
        <v>0</v>
      </c>
      <c r="W129" s="107">
        <v>0</v>
      </c>
      <c r="X129" s="107">
        <v>0</v>
      </c>
      <c r="Y129" s="107">
        <v>1.655020211446018</v>
      </c>
      <c r="Z129" s="107">
        <v>834.04844904720983</v>
      </c>
      <c r="AA129" s="107">
        <v>0</v>
      </c>
      <c r="AB129" s="107">
        <v>0</v>
      </c>
      <c r="AC129" s="107">
        <v>0</v>
      </c>
      <c r="AD129" s="108">
        <v>0</v>
      </c>
      <c r="AE129" s="108">
        <v>0</v>
      </c>
      <c r="AF129" s="108">
        <v>0</v>
      </c>
      <c r="AG129" s="108">
        <v>0</v>
      </c>
      <c r="AH129" s="108">
        <v>0</v>
      </c>
      <c r="AI129" s="109">
        <f t="shared" si="33"/>
        <v>835.7034692586559</v>
      </c>
      <c r="AJ129" t="str">
        <f t="shared" si="34"/>
        <v/>
      </c>
      <c r="AS129"/>
      <c r="BH129"/>
    </row>
    <row r="130" spans="1:60">
      <c r="A130" s="28" t="s">
        <v>21</v>
      </c>
      <c r="B130" s="56">
        <v>0</v>
      </c>
      <c r="C130" s="56">
        <v>8.027281684775966</v>
      </c>
      <c r="D130" s="56">
        <v>3505.7279265019665</v>
      </c>
      <c r="E130" s="56">
        <v>0</v>
      </c>
      <c r="F130" s="236"/>
      <c r="G130" s="56">
        <v>0</v>
      </c>
      <c r="H130" s="57">
        <v>0</v>
      </c>
      <c r="I130" s="58">
        <f t="shared" si="31"/>
        <v>3513.7552081867425</v>
      </c>
      <c r="J130" s="1"/>
      <c r="K130" s="59" t="s">
        <v>21</v>
      </c>
      <c r="L130" s="60">
        <v>0</v>
      </c>
      <c r="M130" s="60">
        <v>8.027281684775966</v>
      </c>
      <c r="N130" s="60">
        <v>3505.7279265019665</v>
      </c>
      <c r="O130" s="60">
        <v>0</v>
      </c>
      <c r="P130" s="60">
        <v>0</v>
      </c>
      <c r="Q130" s="60">
        <v>0</v>
      </c>
      <c r="R130" s="61">
        <v>0</v>
      </c>
      <c r="S130" s="62">
        <f t="shared" si="32"/>
        <v>3513.7552081867425</v>
      </c>
      <c r="U130" s="102" t="s">
        <v>21</v>
      </c>
      <c r="V130" s="103">
        <v>0</v>
      </c>
      <c r="W130" s="103">
        <v>0</v>
      </c>
      <c r="X130" s="103">
        <v>0</v>
      </c>
      <c r="Y130" s="103">
        <v>8.027281684775966</v>
      </c>
      <c r="Z130" s="103">
        <v>3505.7279265019665</v>
      </c>
      <c r="AA130" s="103">
        <v>0</v>
      </c>
      <c r="AB130" s="103">
        <v>0</v>
      </c>
      <c r="AC130" s="103">
        <v>0</v>
      </c>
      <c r="AD130" s="103">
        <v>0</v>
      </c>
      <c r="AE130" s="103">
        <v>0</v>
      </c>
      <c r="AF130" s="103">
        <v>0</v>
      </c>
      <c r="AG130" s="103">
        <v>0</v>
      </c>
      <c r="AH130" s="104">
        <v>0</v>
      </c>
      <c r="AI130" s="105">
        <f t="shared" si="33"/>
        <v>3513.7552081867425</v>
      </c>
      <c r="AJ130" t="str">
        <f t="shared" si="34"/>
        <v/>
      </c>
      <c r="AS130"/>
      <c r="BH130"/>
    </row>
    <row r="131" spans="1:60" ht="15" thickBot="1">
      <c r="A131" s="30" t="s">
        <v>11</v>
      </c>
      <c r="B131" s="69">
        <v>0</v>
      </c>
      <c r="C131" s="69">
        <v>0</v>
      </c>
      <c r="D131" s="69">
        <v>0</v>
      </c>
      <c r="E131" s="69">
        <v>0</v>
      </c>
      <c r="F131" s="237"/>
      <c r="G131" s="69">
        <v>0</v>
      </c>
      <c r="H131" s="70">
        <v>0</v>
      </c>
      <c r="I131" s="71">
        <f t="shared" si="31"/>
        <v>0</v>
      </c>
      <c r="J131" s="1"/>
      <c r="K131" s="72" t="s">
        <v>11</v>
      </c>
      <c r="L131" s="69">
        <v>0</v>
      </c>
      <c r="M131" s="69">
        <v>0</v>
      </c>
      <c r="N131" s="69">
        <v>0</v>
      </c>
      <c r="O131" s="69">
        <v>0</v>
      </c>
      <c r="P131" s="69">
        <v>0</v>
      </c>
      <c r="Q131" s="69">
        <v>0</v>
      </c>
      <c r="R131" s="73">
        <v>0</v>
      </c>
      <c r="S131" s="74">
        <f t="shared" si="32"/>
        <v>0</v>
      </c>
      <c r="U131" s="106" t="s">
        <v>11</v>
      </c>
      <c r="V131" s="107">
        <v>0</v>
      </c>
      <c r="W131" s="107">
        <v>0</v>
      </c>
      <c r="X131" s="107">
        <v>0</v>
      </c>
      <c r="Y131" s="107">
        <v>0</v>
      </c>
      <c r="Z131" s="107">
        <v>0</v>
      </c>
      <c r="AA131" s="107">
        <v>0</v>
      </c>
      <c r="AB131" s="107">
        <v>0</v>
      </c>
      <c r="AC131" s="107">
        <v>0</v>
      </c>
      <c r="AD131" s="108">
        <v>0</v>
      </c>
      <c r="AE131" s="108">
        <v>0</v>
      </c>
      <c r="AF131" s="108">
        <v>0</v>
      </c>
      <c r="AG131" s="108">
        <v>0</v>
      </c>
      <c r="AH131" s="108">
        <v>0</v>
      </c>
      <c r="AI131" s="109">
        <f t="shared" si="33"/>
        <v>0</v>
      </c>
      <c r="AJ131" t="str">
        <f t="shared" si="34"/>
        <v/>
      </c>
      <c r="AS131"/>
      <c r="BH131"/>
    </row>
    <row r="132" spans="1:60" ht="15">
      <c r="A132" s="31" t="s">
        <v>28</v>
      </c>
      <c r="B132" s="75">
        <f>SUM(B111:B127)</f>
        <v>1224.1149504695393</v>
      </c>
      <c r="C132" s="75">
        <f t="shared" ref="C132:H132" si="35">SUM(C111:C127)</f>
        <v>520.08814516487882</v>
      </c>
      <c r="D132" s="75">
        <f t="shared" si="35"/>
        <v>27301.243078793363</v>
      </c>
      <c r="E132" s="75">
        <f t="shared" si="35"/>
        <v>3973.5727959017113</v>
      </c>
      <c r="F132" s="75">
        <f t="shared" si="35"/>
        <v>0</v>
      </c>
      <c r="G132" s="75">
        <f t="shared" si="35"/>
        <v>320.49611324953111</v>
      </c>
      <c r="H132" s="76">
        <f t="shared" si="35"/>
        <v>9.5263964038891142</v>
      </c>
      <c r="I132" s="41">
        <f t="shared" si="31"/>
        <v>33349.041479982909</v>
      </c>
      <c r="J132" s="1" t="str">
        <f>+IF(ABS(SUM(I111:I127)-I132)&gt;0.0001,ABS(SUM(I111:I127)-I132),"")</f>
        <v/>
      </c>
      <c r="K132" s="77" t="s">
        <v>28</v>
      </c>
      <c r="L132" s="75">
        <f>SUM(L111:L127)</f>
        <v>1224.1149504695393</v>
      </c>
      <c r="M132" s="75">
        <f t="shared" ref="M132:R132" si="36">SUM(M111:M127)</f>
        <v>520.08814516487882</v>
      </c>
      <c r="N132" s="75">
        <f t="shared" si="36"/>
        <v>27301.243078793363</v>
      </c>
      <c r="O132" s="75">
        <f t="shared" si="36"/>
        <v>3973.5727959017113</v>
      </c>
      <c r="P132" s="75">
        <f t="shared" si="36"/>
        <v>290.20112441672404</v>
      </c>
      <c r="Q132" s="75">
        <f t="shared" si="36"/>
        <v>320.49611324953111</v>
      </c>
      <c r="R132" s="76">
        <f t="shared" si="36"/>
        <v>9.5263964038891142</v>
      </c>
      <c r="S132" s="78">
        <f t="shared" si="32"/>
        <v>33639.242604399631</v>
      </c>
      <c r="T132" t="str">
        <f>+IF(ABS(SUM(S111:S127)-S132)&gt;0.0001,ABS(SUM(S111:S127)-S132),"")</f>
        <v/>
      </c>
      <c r="U132" s="110" t="s">
        <v>65</v>
      </c>
      <c r="V132" s="111">
        <f>SUM(V111:V127)</f>
        <v>914.36357675924353</v>
      </c>
      <c r="W132" s="111">
        <f t="shared" ref="W132:AH132" si="37">SUM(W111:W127)</f>
        <v>109.58321924709873</v>
      </c>
      <c r="X132" s="111">
        <f t="shared" si="37"/>
        <v>320.49611324953111</v>
      </c>
      <c r="Y132" s="111">
        <f t="shared" si="37"/>
        <v>520.08814516487882</v>
      </c>
      <c r="Z132" s="111">
        <f t="shared" si="37"/>
        <v>26380.489472082187</v>
      </c>
      <c r="AA132" s="111">
        <f t="shared" si="37"/>
        <v>3967.4815719637209</v>
      </c>
      <c r="AB132" s="111">
        <f t="shared" si="37"/>
        <v>290.20112441672404</v>
      </c>
      <c r="AC132" s="111">
        <f t="shared" si="37"/>
        <v>1136.5393815162502</v>
      </c>
      <c r="AD132" s="112">
        <f t="shared" si="37"/>
        <v>200.1681544631972</v>
      </c>
      <c r="AE132" s="112">
        <f t="shared" si="37"/>
        <v>6.0912239379900379</v>
      </c>
      <c r="AF132" s="112">
        <f t="shared" si="37"/>
        <v>9.5263964038891142</v>
      </c>
      <c r="AG132" s="112">
        <f t="shared" si="37"/>
        <v>920.7536067111738</v>
      </c>
      <c r="AH132" s="112">
        <f t="shared" si="37"/>
        <v>0</v>
      </c>
      <c r="AI132" s="113">
        <f t="shared" si="33"/>
        <v>33639.242604399638</v>
      </c>
      <c r="AJ132" t="str">
        <f t="shared" si="34"/>
        <v/>
      </c>
      <c r="AS132"/>
      <c r="BH132"/>
    </row>
    <row r="133" spans="1:60" s="4" customFormat="1" ht="15" thickBot="1">
      <c r="A133" s="32" t="s">
        <v>87</v>
      </c>
      <c r="B133" s="114">
        <f>B132/$I132</f>
        <v>3.6706150946026132E-2</v>
      </c>
      <c r="C133" s="114">
        <f t="shared" ref="C133:I133" si="38">C132/$I132</f>
        <v>1.5595295159444127E-2</v>
      </c>
      <c r="D133" s="114">
        <f t="shared" si="38"/>
        <v>0.81865150742579462</v>
      </c>
      <c r="E133" s="114">
        <f t="shared" si="38"/>
        <v>0.11915103461929388</v>
      </c>
      <c r="F133" s="114">
        <f t="shared" si="38"/>
        <v>0</v>
      </c>
      <c r="G133" s="114">
        <f t="shared" si="38"/>
        <v>9.6103545717169253E-3</v>
      </c>
      <c r="H133" s="115">
        <f t="shared" si="38"/>
        <v>2.8565727772437305E-4</v>
      </c>
      <c r="I133" s="116">
        <f t="shared" si="38"/>
        <v>1</v>
      </c>
      <c r="J133"/>
      <c r="K133" s="81" t="s">
        <v>87</v>
      </c>
      <c r="L133" s="82">
        <f>L132/$S132</f>
        <v>3.638949202469377E-2</v>
      </c>
      <c r="M133" s="82">
        <f t="shared" ref="M133:S133" si="39">M132/$S132</f>
        <v>1.5460756690665121E-2</v>
      </c>
      <c r="N133" s="82">
        <f t="shared" si="39"/>
        <v>0.8115891133417692</v>
      </c>
      <c r="O133" s="82">
        <f t="shared" si="39"/>
        <v>0.1181231350132126</v>
      </c>
      <c r="P133" s="82">
        <f t="shared" si="39"/>
        <v>8.6268626148785239E-3</v>
      </c>
      <c r="Q133" s="82">
        <f t="shared" si="39"/>
        <v>9.5274473631464535E-3</v>
      </c>
      <c r="R133" s="83">
        <f t="shared" si="39"/>
        <v>2.8319295163450469E-4</v>
      </c>
      <c r="S133" s="84">
        <f t="shared" si="39"/>
        <v>1</v>
      </c>
      <c r="U133" s="117" t="s">
        <v>87</v>
      </c>
      <c r="V133" s="118">
        <f>V132/$I132</f>
        <v>2.7417986730085536E-2</v>
      </c>
      <c r="W133" s="118">
        <f t="shared" ref="W133:AC133" si="40">W132/$I132</f>
        <v>3.2859480927772346E-3</v>
      </c>
      <c r="X133" s="118">
        <f t="shared" si="40"/>
        <v>9.6103545717169253E-3</v>
      </c>
      <c r="Y133" s="118">
        <f t="shared" si="40"/>
        <v>1.5595295159444127E-2</v>
      </c>
      <c r="Z133" s="118">
        <f t="shared" si="40"/>
        <v>0.79104191009257474</v>
      </c>
      <c r="AA133" s="118">
        <f t="shared" si="40"/>
        <v>0.11896838397424771</v>
      </c>
      <c r="AB133" s="118">
        <f t="shared" si="40"/>
        <v>8.7019329953129665E-3</v>
      </c>
      <c r="AC133" s="118">
        <f t="shared" si="40"/>
        <v>3.4080121379153734E-2</v>
      </c>
      <c r="AD133" s="118">
        <f t="shared" ref="AD133:AH133" si="41">AD132/$AI132</f>
        <v>5.950435829284023E-3</v>
      </c>
      <c r="AE133" s="118">
        <f t="shared" si="41"/>
        <v>1.8107494302482821E-4</v>
      </c>
      <c r="AF133" s="118">
        <f t="shared" si="41"/>
        <v>2.8319295163450463E-4</v>
      </c>
      <c r="AG133" s="118">
        <f t="shared" si="41"/>
        <v>2.7371413130174028E-2</v>
      </c>
      <c r="AH133" s="118">
        <f t="shared" si="41"/>
        <v>0</v>
      </c>
      <c r="AI133" s="119">
        <v>1</v>
      </c>
    </row>
    <row r="134" spans="1:60" ht="15" thickBot="1">
      <c r="A134" s="14"/>
      <c r="B134" s="17"/>
      <c r="C134" s="17"/>
      <c r="D134" s="17"/>
      <c r="E134" s="17"/>
      <c r="F134" s="17"/>
      <c r="G134" s="17"/>
      <c r="H134" s="17"/>
      <c r="I134" s="17"/>
      <c r="K134" s="14"/>
      <c r="L134" s="17"/>
      <c r="M134" s="17"/>
      <c r="N134" s="17"/>
      <c r="O134" s="17"/>
      <c r="P134" s="17"/>
      <c r="Q134" s="17"/>
      <c r="R134" s="17"/>
      <c r="S134" s="17"/>
      <c r="AI134" s="1"/>
      <c r="AS134"/>
      <c r="BH134"/>
    </row>
    <row r="135" spans="1:6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  <c r="K135" s="188" t="s">
        <v>35</v>
      </c>
      <c r="L135" s="37" t="s">
        <v>0</v>
      </c>
      <c r="M135" s="37" t="s">
        <v>1</v>
      </c>
      <c r="N135" s="37" t="s">
        <v>2</v>
      </c>
      <c r="O135" s="37" t="s">
        <v>3</v>
      </c>
      <c r="P135" s="37" t="s">
        <v>29</v>
      </c>
      <c r="Q135" s="37" t="s">
        <v>4</v>
      </c>
      <c r="R135" s="37" t="s">
        <v>5</v>
      </c>
      <c r="S135" s="38" t="s">
        <v>6</v>
      </c>
      <c r="U135" s="190" t="s">
        <v>35</v>
      </c>
      <c r="V135" s="85" t="s">
        <v>90</v>
      </c>
      <c r="W135" s="85" t="s">
        <v>91</v>
      </c>
      <c r="X135" s="85" t="s">
        <v>4</v>
      </c>
      <c r="Y135" s="85" t="s">
        <v>1</v>
      </c>
      <c r="Z135" s="85" t="s">
        <v>2</v>
      </c>
      <c r="AA135" s="85" t="s">
        <v>3</v>
      </c>
      <c r="AB135" s="85" t="s">
        <v>57</v>
      </c>
      <c r="AC135" s="85" t="s">
        <v>75</v>
      </c>
      <c r="AD135" s="86" t="s">
        <v>92</v>
      </c>
      <c r="AE135" s="86" t="s">
        <v>93</v>
      </c>
      <c r="AF135" s="86" t="s">
        <v>94</v>
      </c>
      <c r="AG135" s="86" t="s">
        <v>95</v>
      </c>
      <c r="AH135" s="86" t="s">
        <v>96</v>
      </c>
      <c r="AI135" s="87" t="s">
        <v>65</v>
      </c>
      <c r="AS135"/>
      <c r="BH135"/>
    </row>
    <row r="136" spans="1:60" ht="1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  <c r="K136" s="189" t="s">
        <v>35</v>
      </c>
      <c r="L136" s="195" t="s">
        <v>104</v>
      </c>
      <c r="M136" s="196"/>
      <c r="N136" s="196"/>
      <c r="O136" s="196"/>
      <c r="P136" s="196"/>
      <c r="Q136" s="196"/>
      <c r="R136" s="196"/>
      <c r="S136" s="197"/>
      <c r="U136" s="191" t="s">
        <v>35</v>
      </c>
      <c r="V136" s="198" t="s">
        <v>104</v>
      </c>
      <c r="W136" s="198"/>
      <c r="X136" s="198"/>
      <c r="Y136" s="198"/>
      <c r="Z136" s="198"/>
      <c r="AA136" s="198"/>
      <c r="AB136" s="198"/>
      <c r="AC136" s="198"/>
      <c r="AD136" s="198"/>
      <c r="AE136" s="198"/>
      <c r="AF136" s="198"/>
      <c r="AG136" s="198"/>
      <c r="AH136" s="198"/>
      <c r="AI136" s="199"/>
      <c r="AS136"/>
      <c r="BH136"/>
    </row>
    <row r="137" spans="1:60" ht="15">
      <c r="A137" s="24" t="s">
        <v>7</v>
      </c>
      <c r="B137" s="39">
        <v>0</v>
      </c>
      <c r="C137" s="39">
        <v>1015.5087114194168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1015.5087114194168</v>
      </c>
      <c r="J137" s="1"/>
      <c r="K137" s="88" t="s">
        <v>7</v>
      </c>
      <c r="L137" s="39">
        <v>0</v>
      </c>
      <c r="M137" s="39">
        <v>1015.5087114194168</v>
      </c>
      <c r="N137" s="39">
        <v>0</v>
      </c>
      <c r="O137" s="39">
        <v>0</v>
      </c>
      <c r="P137" s="39">
        <v>0</v>
      </c>
      <c r="Q137" s="39">
        <v>0</v>
      </c>
      <c r="R137" s="89">
        <v>0</v>
      </c>
      <c r="S137" s="90">
        <f>SUM(L137:R137)</f>
        <v>1015.5087114194168</v>
      </c>
      <c r="U137" s="91" t="s">
        <v>7</v>
      </c>
      <c r="V137" s="92">
        <v>0</v>
      </c>
      <c r="W137" s="92">
        <v>0</v>
      </c>
      <c r="X137" s="92">
        <v>0</v>
      </c>
      <c r="Y137" s="92">
        <v>1015.5087114194168</v>
      </c>
      <c r="Z137" s="92">
        <v>0</v>
      </c>
      <c r="AA137" s="92">
        <v>0</v>
      </c>
      <c r="AB137" s="92">
        <v>0</v>
      </c>
      <c r="AC137" s="93">
        <v>0</v>
      </c>
      <c r="AD137" s="94">
        <v>0</v>
      </c>
      <c r="AE137" s="94">
        <v>0</v>
      </c>
      <c r="AF137" s="94">
        <v>0</v>
      </c>
      <c r="AG137" s="94">
        <v>0</v>
      </c>
      <c r="AH137" s="94">
        <v>0</v>
      </c>
      <c r="AI137" s="95">
        <f>SUM(V137:AC137)</f>
        <v>1015.5087114194168</v>
      </c>
      <c r="AJ137" t="str">
        <f>IF(ABS(S137-AI137)&gt;0.001,S137-AI137,"")</f>
        <v/>
      </c>
      <c r="AS137"/>
      <c r="BH137"/>
    </row>
    <row r="138" spans="1:6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8" si="42">SUM(B138:H138)</f>
        <v>0</v>
      </c>
      <c r="J138" s="1"/>
      <c r="K138" s="49" t="s">
        <v>8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1">
        <v>0</v>
      </c>
      <c r="S138" s="52">
        <f t="shared" ref="S138:S157" si="43">SUM(L138:R138)</f>
        <v>0</v>
      </c>
      <c r="U138" s="96" t="s">
        <v>8</v>
      </c>
      <c r="V138" s="97">
        <v>0</v>
      </c>
      <c r="W138" s="97">
        <v>0</v>
      </c>
      <c r="X138" s="97">
        <v>0</v>
      </c>
      <c r="Y138" s="97">
        <v>0</v>
      </c>
      <c r="Z138" s="97">
        <v>0</v>
      </c>
      <c r="AA138" s="97">
        <v>0</v>
      </c>
      <c r="AB138" s="97">
        <v>0</v>
      </c>
      <c r="AC138" s="98">
        <v>0</v>
      </c>
      <c r="AD138" s="97">
        <v>0</v>
      </c>
      <c r="AE138" s="97">
        <v>0</v>
      </c>
      <c r="AF138" s="97">
        <v>0</v>
      </c>
      <c r="AG138" s="97">
        <v>0</v>
      </c>
      <c r="AH138" s="97">
        <v>0</v>
      </c>
      <c r="AI138" s="99">
        <f t="shared" ref="AI138:AI158" si="44">SUM(V138:AC138)</f>
        <v>0</v>
      </c>
      <c r="AJ138" t="str">
        <f t="shared" ref="AJ138:AJ158" si="45">IF(ABS(S138-AI138)&gt;0.001,S138-AI138,"")</f>
        <v/>
      </c>
      <c r="AS138"/>
      <c r="BH138"/>
    </row>
    <row r="139" spans="1:60" ht="15">
      <c r="A139" s="26" t="s">
        <v>10</v>
      </c>
      <c r="B139" s="43">
        <v>0</v>
      </c>
      <c r="C139" s="43">
        <v>0</v>
      </c>
      <c r="D139" s="43">
        <v>270.25241438685299</v>
      </c>
      <c r="E139" s="43">
        <v>0</v>
      </c>
      <c r="F139" s="236"/>
      <c r="G139" s="43">
        <v>0</v>
      </c>
      <c r="H139" s="53">
        <v>0</v>
      </c>
      <c r="I139" s="41">
        <f t="shared" si="42"/>
        <v>270.25241438685299</v>
      </c>
      <c r="J139" s="1"/>
      <c r="K139" s="54" t="s">
        <v>10</v>
      </c>
      <c r="L139" s="43">
        <v>0</v>
      </c>
      <c r="M139" s="43">
        <v>0</v>
      </c>
      <c r="N139" s="43">
        <v>270.25241438685299</v>
      </c>
      <c r="O139" s="43">
        <v>0</v>
      </c>
      <c r="P139" s="43">
        <v>0</v>
      </c>
      <c r="Q139" s="43">
        <v>0</v>
      </c>
      <c r="R139" s="44">
        <v>0</v>
      </c>
      <c r="S139" s="45">
        <f t="shared" si="43"/>
        <v>270.25241438685299</v>
      </c>
      <c r="U139" s="100" t="s">
        <v>10</v>
      </c>
      <c r="V139" s="92">
        <v>0</v>
      </c>
      <c r="W139" s="92">
        <v>0</v>
      </c>
      <c r="X139" s="92">
        <v>0</v>
      </c>
      <c r="Y139" s="92">
        <v>0</v>
      </c>
      <c r="Z139" s="92">
        <v>270.25241438685299</v>
      </c>
      <c r="AA139" s="92">
        <v>0</v>
      </c>
      <c r="AB139" s="92">
        <v>0</v>
      </c>
      <c r="AC139" s="93">
        <v>0</v>
      </c>
      <c r="AD139" s="94">
        <v>0</v>
      </c>
      <c r="AE139" s="94">
        <v>0</v>
      </c>
      <c r="AF139" s="94">
        <v>0</v>
      </c>
      <c r="AG139" s="94">
        <v>0</v>
      </c>
      <c r="AH139" s="94">
        <v>0</v>
      </c>
      <c r="AI139" s="95">
        <f t="shared" si="44"/>
        <v>270.25241438685299</v>
      </c>
      <c r="AJ139" t="str">
        <f t="shared" si="45"/>
        <v/>
      </c>
      <c r="AS139"/>
      <c r="BH139"/>
    </row>
    <row r="140" spans="1:60" ht="15">
      <c r="A140" s="25" t="s">
        <v>58</v>
      </c>
      <c r="B140" s="46">
        <v>0</v>
      </c>
      <c r="C140" s="46">
        <v>227.87646817252875</v>
      </c>
      <c r="D140" s="46">
        <v>0</v>
      </c>
      <c r="E140" s="46">
        <v>0</v>
      </c>
      <c r="F140" s="236"/>
      <c r="G140" s="46">
        <v>0</v>
      </c>
      <c r="H140" s="47">
        <v>0</v>
      </c>
      <c r="I140" s="48">
        <f t="shared" si="42"/>
        <v>227.87646817252875</v>
      </c>
      <c r="J140" s="1"/>
      <c r="K140" s="49" t="s">
        <v>58</v>
      </c>
      <c r="L140" s="50">
        <v>0</v>
      </c>
      <c r="M140" s="50">
        <v>227.87646817252875</v>
      </c>
      <c r="N140" s="50">
        <v>0</v>
      </c>
      <c r="O140" s="50">
        <v>0</v>
      </c>
      <c r="P140" s="50">
        <v>0</v>
      </c>
      <c r="Q140" s="50">
        <v>0</v>
      </c>
      <c r="R140" s="51">
        <v>0</v>
      </c>
      <c r="S140" s="52">
        <f t="shared" si="43"/>
        <v>227.87646817252875</v>
      </c>
      <c r="U140" s="96" t="s">
        <v>58</v>
      </c>
      <c r="V140" s="97">
        <v>0</v>
      </c>
      <c r="W140" s="97">
        <v>0</v>
      </c>
      <c r="X140" s="97">
        <v>0</v>
      </c>
      <c r="Y140" s="97">
        <v>227.87646817252875</v>
      </c>
      <c r="Z140" s="97">
        <v>0</v>
      </c>
      <c r="AA140" s="97">
        <v>0</v>
      </c>
      <c r="AB140" s="97">
        <v>0</v>
      </c>
      <c r="AC140" s="98">
        <v>0</v>
      </c>
      <c r="AD140" s="97">
        <v>0</v>
      </c>
      <c r="AE140" s="97">
        <v>0</v>
      </c>
      <c r="AF140" s="97">
        <v>0</v>
      </c>
      <c r="AG140" s="97">
        <v>0</v>
      </c>
      <c r="AH140" s="97">
        <v>0</v>
      </c>
      <c r="AI140" s="99">
        <f t="shared" si="44"/>
        <v>227.87646817252875</v>
      </c>
      <c r="AJ140" t="str">
        <f t="shared" si="45"/>
        <v/>
      </c>
      <c r="AS140"/>
      <c r="BH140"/>
    </row>
    <row r="141" spans="1:60" ht="15">
      <c r="A141" s="26" t="s">
        <v>16</v>
      </c>
      <c r="B141" s="43">
        <v>36.468471580801697</v>
      </c>
      <c r="C141" s="43">
        <v>453.62223534187626</v>
      </c>
      <c r="D141" s="43">
        <v>46.253326188984154</v>
      </c>
      <c r="E141" s="43">
        <v>0</v>
      </c>
      <c r="F141" s="236"/>
      <c r="G141" s="43">
        <v>0</v>
      </c>
      <c r="H141" s="53">
        <v>0</v>
      </c>
      <c r="I141" s="41">
        <f t="shared" si="42"/>
        <v>536.34403311166216</v>
      </c>
      <c r="J141" s="1"/>
      <c r="K141" s="54" t="s">
        <v>16</v>
      </c>
      <c r="L141" s="43">
        <v>36.468471580801697</v>
      </c>
      <c r="M141" s="43">
        <v>453.62223534187626</v>
      </c>
      <c r="N141" s="43">
        <v>46.253326188984154</v>
      </c>
      <c r="O141" s="43">
        <v>0</v>
      </c>
      <c r="P141" s="43">
        <v>0</v>
      </c>
      <c r="Q141" s="43">
        <v>0</v>
      </c>
      <c r="R141" s="44">
        <v>0</v>
      </c>
      <c r="S141" s="45">
        <f t="shared" si="43"/>
        <v>536.34403311166216</v>
      </c>
      <c r="U141" s="100" t="s">
        <v>16</v>
      </c>
      <c r="V141" s="92">
        <v>36.468471580801697</v>
      </c>
      <c r="W141" s="92">
        <v>0</v>
      </c>
      <c r="X141" s="92">
        <v>0</v>
      </c>
      <c r="Y141" s="92">
        <v>453.62223534187626</v>
      </c>
      <c r="Z141" s="92">
        <v>2.8331083050951955</v>
      </c>
      <c r="AA141" s="92">
        <v>0</v>
      </c>
      <c r="AB141" s="92">
        <v>0</v>
      </c>
      <c r="AC141" s="93">
        <v>43.420217883888959</v>
      </c>
      <c r="AD141" s="94">
        <v>0</v>
      </c>
      <c r="AE141" s="94">
        <v>0</v>
      </c>
      <c r="AF141" s="94">
        <v>0</v>
      </c>
      <c r="AG141" s="94">
        <v>43.420217883888959</v>
      </c>
      <c r="AH141" s="94">
        <v>0</v>
      </c>
      <c r="AI141" s="95">
        <f t="shared" si="44"/>
        <v>536.34403311166216</v>
      </c>
      <c r="AJ141" t="str">
        <f t="shared" si="45"/>
        <v/>
      </c>
      <c r="AS141"/>
      <c r="BH141"/>
    </row>
    <row r="142" spans="1:60" ht="15">
      <c r="A142" s="25" t="s">
        <v>15</v>
      </c>
      <c r="B142" s="46">
        <v>43.512325100521743</v>
      </c>
      <c r="C142" s="46">
        <v>6.290938568750132</v>
      </c>
      <c r="D142" s="46">
        <v>22.752227823646308</v>
      </c>
      <c r="E142" s="46">
        <v>0</v>
      </c>
      <c r="F142" s="236"/>
      <c r="G142" s="46">
        <v>0</v>
      </c>
      <c r="H142" s="47">
        <v>0</v>
      </c>
      <c r="I142" s="48">
        <f t="shared" si="42"/>
        <v>72.555491492918179</v>
      </c>
      <c r="J142" s="1"/>
      <c r="K142" s="49" t="s">
        <v>15</v>
      </c>
      <c r="L142" s="50">
        <v>43.512325100521743</v>
      </c>
      <c r="M142" s="50">
        <v>6.290938568750132</v>
      </c>
      <c r="N142" s="50">
        <v>22.752227823646308</v>
      </c>
      <c r="O142" s="50">
        <v>0</v>
      </c>
      <c r="P142" s="50">
        <v>0</v>
      </c>
      <c r="Q142" s="50">
        <v>0</v>
      </c>
      <c r="R142" s="51">
        <v>0</v>
      </c>
      <c r="S142" s="52">
        <f t="shared" si="43"/>
        <v>72.555491492918179</v>
      </c>
      <c r="U142" s="96" t="s">
        <v>59</v>
      </c>
      <c r="V142" s="97">
        <v>43.512325100521743</v>
      </c>
      <c r="W142" s="97">
        <v>0</v>
      </c>
      <c r="X142" s="97">
        <v>0</v>
      </c>
      <c r="Y142" s="97">
        <v>6.290938568750132</v>
      </c>
      <c r="Z142" s="97">
        <v>8.7374146788196256</v>
      </c>
      <c r="AA142" s="97">
        <v>0</v>
      </c>
      <c r="AB142" s="97">
        <v>0</v>
      </c>
      <c r="AC142" s="98">
        <v>14.014813144826684</v>
      </c>
      <c r="AD142" s="97">
        <v>0</v>
      </c>
      <c r="AE142" s="97">
        <v>0</v>
      </c>
      <c r="AF142" s="97">
        <v>0</v>
      </c>
      <c r="AG142" s="97">
        <v>14.014813144826684</v>
      </c>
      <c r="AH142" s="97">
        <v>0</v>
      </c>
      <c r="AI142" s="99">
        <f t="shared" si="44"/>
        <v>72.555491492918179</v>
      </c>
      <c r="AJ142" t="str">
        <f t="shared" si="45"/>
        <v/>
      </c>
      <c r="AS142"/>
      <c r="BH142"/>
    </row>
    <row r="143" spans="1:60" ht="15">
      <c r="A143" s="26" t="s">
        <v>60</v>
      </c>
      <c r="B143" s="43">
        <v>0</v>
      </c>
      <c r="C143" s="43">
        <v>0</v>
      </c>
      <c r="D143" s="43">
        <v>0</v>
      </c>
      <c r="E143" s="43">
        <v>0</v>
      </c>
      <c r="F143" s="236"/>
      <c r="G143" s="43">
        <v>0</v>
      </c>
      <c r="H143" s="53">
        <v>0</v>
      </c>
      <c r="I143" s="41">
        <f t="shared" si="42"/>
        <v>0</v>
      </c>
      <c r="J143" s="1"/>
      <c r="K143" s="54" t="s">
        <v>60</v>
      </c>
      <c r="L143" s="43">
        <v>0</v>
      </c>
      <c r="M143" s="43">
        <v>0</v>
      </c>
      <c r="N143" s="43">
        <v>0</v>
      </c>
      <c r="O143" s="43">
        <v>0</v>
      </c>
      <c r="P143" s="43">
        <v>258.51994946938919</v>
      </c>
      <c r="Q143" s="43">
        <v>0</v>
      </c>
      <c r="R143" s="44">
        <v>0</v>
      </c>
      <c r="S143" s="45">
        <f t="shared" si="43"/>
        <v>258.51994946938919</v>
      </c>
      <c r="U143" s="100" t="s">
        <v>60</v>
      </c>
      <c r="V143" s="92">
        <v>0</v>
      </c>
      <c r="W143" s="92">
        <v>0</v>
      </c>
      <c r="X143" s="92">
        <v>0</v>
      </c>
      <c r="Y143" s="92">
        <v>0</v>
      </c>
      <c r="Z143" s="92">
        <v>0</v>
      </c>
      <c r="AA143" s="92">
        <v>0</v>
      </c>
      <c r="AB143" s="92">
        <v>258.51994946938919</v>
      </c>
      <c r="AC143" s="93">
        <v>0</v>
      </c>
      <c r="AD143" s="92">
        <v>0</v>
      </c>
      <c r="AE143" s="92">
        <v>0</v>
      </c>
      <c r="AF143" s="92">
        <v>0</v>
      </c>
      <c r="AG143" s="92">
        <v>0</v>
      </c>
      <c r="AH143" s="92">
        <v>0</v>
      </c>
      <c r="AI143" s="95">
        <f t="shared" si="44"/>
        <v>258.51994946938919</v>
      </c>
      <c r="AJ143" t="str">
        <f t="shared" si="45"/>
        <v/>
      </c>
      <c r="AS143"/>
      <c r="BH143"/>
    </row>
    <row r="144" spans="1:6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/>
      <c r="G144" s="46">
        <v>0</v>
      </c>
      <c r="H144" s="47">
        <v>0</v>
      </c>
      <c r="I144" s="48">
        <f t="shared" si="42"/>
        <v>0</v>
      </c>
      <c r="J144" s="1"/>
      <c r="K144" s="49" t="s">
        <v>12</v>
      </c>
      <c r="L144" s="50">
        <v>0</v>
      </c>
      <c r="M144" s="50">
        <v>0</v>
      </c>
      <c r="N144" s="50">
        <v>0</v>
      </c>
      <c r="O144" s="50">
        <v>0</v>
      </c>
      <c r="P144" s="50">
        <v>14.847793420718903</v>
      </c>
      <c r="Q144" s="50">
        <v>0</v>
      </c>
      <c r="R144" s="51">
        <v>0</v>
      </c>
      <c r="S144" s="52">
        <f t="shared" si="43"/>
        <v>14.847793420718903</v>
      </c>
      <c r="U144" s="96" t="s">
        <v>12</v>
      </c>
      <c r="V144" s="97">
        <v>0</v>
      </c>
      <c r="W144" s="97">
        <v>0</v>
      </c>
      <c r="X144" s="97">
        <v>0</v>
      </c>
      <c r="Y144" s="97">
        <v>0</v>
      </c>
      <c r="Z144" s="97">
        <v>0</v>
      </c>
      <c r="AA144" s="97">
        <v>0</v>
      </c>
      <c r="AB144" s="97">
        <v>14.847793420718903</v>
      </c>
      <c r="AC144" s="98">
        <v>0</v>
      </c>
      <c r="AD144" s="97">
        <v>0</v>
      </c>
      <c r="AE144" s="97">
        <v>0</v>
      </c>
      <c r="AF144" s="97">
        <v>0</v>
      </c>
      <c r="AG144" s="97">
        <v>0</v>
      </c>
      <c r="AH144" s="97">
        <v>0</v>
      </c>
      <c r="AI144" s="99">
        <f t="shared" si="44"/>
        <v>14.847793420718903</v>
      </c>
      <c r="AJ144" t="str">
        <f t="shared" si="45"/>
        <v/>
      </c>
      <c r="AS144"/>
      <c r="BH144"/>
    </row>
    <row r="145" spans="1:6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42"/>
        <v>0</v>
      </c>
      <c r="J145" s="1"/>
      <c r="K145" s="54" t="s">
        <v>61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4">
        <v>0</v>
      </c>
      <c r="S145" s="45">
        <f t="shared" si="43"/>
        <v>0</v>
      </c>
      <c r="U145" s="100" t="s">
        <v>61</v>
      </c>
      <c r="V145" s="92">
        <v>0</v>
      </c>
      <c r="W145" s="92">
        <v>0</v>
      </c>
      <c r="X145" s="92">
        <v>0</v>
      </c>
      <c r="Y145" s="92">
        <v>0</v>
      </c>
      <c r="Z145" s="92">
        <v>0</v>
      </c>
      <c r="AA145" s="92">
        <v>0</v>
      </c>
      <c r="AB145" s="92">
        <v>0</v>
      </c>
      <c r="AC145" s="93">
        <v>0</v>
      </c>
      <c r="AD145" s="92">
        <v>0</v>
      </c>
      <c r="AE145" s="92">
        <v>0</v>
      </c>
      <c r="AF145" s="92">
        <v>0</v>
      </c>
      <c r="AG145" s="92">
        <v>0</v>
      </c>
      <c r="AH145" s="92">
        <v>0</v>
      </c>
      <c r="AI145" s="95">
        <f t="shared" si="44"/>
        <v>0</v>
      </c>
      <c r="AJ145" t="str">
        <f t="shared" si="45"/>
        <v/>
      </c>
      <c r="AS145"/>
      <c r="BH145"/>
    </row>
    <row r="146" spans="1:60" ht="15">
      <c r="A146" s="25" t="s">
        <v>17</v>
      </c>
      <c r="B146" s="46">
        <v>0</v>
      </c>
      <c r="C146" s="46">
        <v>0</v>
      </c>
      <c r="D146" s="46">
        <v>40.347634933809509</v>
      </c>
      <c r="E146" s="46">
        <v>0</v>
      </c>
      <c r="F146" s="236"/>
      <c r="G146" s="46">
        <v>0</v>
      </c>
      <c r="H146" s="47">
        <v>0</v>
      </c>
      <c r="I146" s="48">
        <f t="shared" si="42"/>
        <v>40.347634933809509</v>
      </c>
      <c r="J146" s="1"/>
      <c r="K146" s="49" t="s">
        <v>17</v>
      </c>
      <c r="L146" s="50">
        <v>0</v>
      </c>
      <c r="M146" s="50">
        <v>0</v>
      </c>
      <c r="N146" s="50">
        <v>40.347634933809509</v>
      </c>
      <c r="O146" s="50">
        <v>0</v>
      </c>
      <c r="P146" s="50">
        <v>0</v>
      </c>
      <c r="Q146" s="50">
        <v>0</v>
      </c>
      <c r="R146" s="51">
        <v>0</v>
      </c>
      <c r="S146" s="52">
        <f t="shared" si="43"/>
        <v>40.347634933809509</v>
      </c>
      <c r="U146" s="96" t="s">
        <v>17</v>
      </c>
      <c r="V146" s="97">
        <v>0</v>
      </c>
      <c r="W146" s="97">
        <v>0</v>
      </c>
      <c r="X146" s="97">
        <v>0</v>
      </c>
      <c r="Y146" s="97">
        <v>0</v>
      </c>
      <c r="Z146" s="97">
        <v>40.347634933809509</v>
      </c>
      <c r="AA146" s="97">
        <v>0</v>
      </c>
      <c r="AB146" s="97">
        <v>0</v>
      </c>
      <c r="AC146" s="98">
        <v>0</v>
      </c>
      <c r="AD146" s="97">
        <v>0</v>
      </c>
      <c r="AE146" s="97">
        <v>0</v>
      </c>
      <c r="AF146" s="97">
        <v>0</v>
      </c>
      <c r="AG146" s="97">
        <v>0</v>
      </c>
      <c r="AH146" s="97">
        <v>0</v>
      </c>
      <c r="AI146" s="99">
        <f t="shared" si="44"/>
        <v>40.347634933809509</v>
      </c>
      <c r="AJ146" t="str">
        <f t="shared" si="45"/>
        <v/>
      </c>
      <c r="AS146"/>
      <c r="BH146"/>
    </row>
    <row r="147" spans="1:60" ht="15">
      <c r="A147" s="26" t="s">
        <v>19</v>
      </c>
      <c r="B147" s="43">
        <v>2623.5933851380114</v>
      </c>
      <c r="C147" s="43">
        <v>10640.07843186133</v>
      </c>
      <c r="D147" s="43">
        <v>2388.0145924425137</v>
      </c>
      <c r="E147" s="43">
        <v>0</v>
      </c>
      <c r="F147" s="236"/>
      <c r="G147" s="43">
        <v>0</v>
      </c>
      <c r="H147" s="53">
        <v>0</v>
      </c>
      <c r="I147" s="41">
        <f t="shared" si="42"/>
        <v>15651.686409441854</v>
      </c>
      <c r="J147" s="1"/>
      <c r="K147" s="54" t="s">
        <v>19</v>
      </c>
      <c r="L147" s="43">
        <v>2623.5933851380114</v>
      </c>
      <c r="M147" s="43">
        <v>10640.07843186133</v>
      </c>
      <c r="N147" s="43">
        <v>2388.0145924425137</v>
      </c>
      <c r="O147" s="43">
        <v>0</v>
      </c>
      <c r="P147" s="43">
        <v>0</v>
      </c>
      <c r="Q147" s="43">
        <v>0</v>
      </c>
      <c r="R147" s="44">
        <v>0</v>
      </c>
      <c r="S147" s="45">
        <f t="shared" si="43"/>
        <v>15651.686409441854</v>
      </c>
      <c r="U147" s="100" t="s">
        <v>89</v>
      </c>
      <c r="V147" s="92">
        <v>2577.5105099461457</v>
      </c>
      <c r="W147" s="92">
        <v>0</v>
      </c>
      <c r="X147" s="92">
        <v>0</v>
      </c>
      <c r="Y147" s="92">
        <v>10640.07843186133</v>
      </c>
      <c r="Z147" s="92">
        <v>2388.0145924425137</v>
      </c>
      <c r="AA147" s="92">
        <v>0</v>
      </c>
      <c r="AB147" s="92">
        <v>0</v>
      </c>
      <c r="AC147" s="93">
        <v>46.082875191866343</v>
      </c>
      <c r="AD147" s="92">
        <v>46.082875191866343</v>
      </c>
      <c r="AE147" s="92">
        <v>0</v>
      </c>
      <c r="AF147" s="92">
        <v>0</v>
      </c>
      <c r="AG147" s="92">
        <v>0</v>
      </c>
      <c r="AH147" s="92">
        <v>0</v>
      </c>
      <c r="AI147" s="95">
        <f t="shared" si="44"/>
        <v>15651.686409441856</v>
      </c>
      <c r="AJ147" t="str">
        <f t="shared" si="45"/>
        <v/>
      </c>
      <c r="AS147"/>
      <c r="BH147"/>
    </row>
    <row r="148" spans="1:60" ht="15">
      <c r="A148" s="25" t="s">
        <v>27</v>
      </c>
      <c r="B148" s="46">
        <v>3749.7093827481003</v>
      </c>
      <c r="C148" s="46">
        <v>158.51301331852184</v>
      </c>
      <c r="D148" s="46">
        <v>50.823385356115395</v>
      </c>
      <c r="E148" s="46">
        <v>7485.4210256840061</v>
      </c>
      <c r="F148" s="236"/>
      <c r="G148" s="46">
        <v>1406.8663598761884</v>
      </c>
      <c r="H148" s="47">
        <v>0</v>
      </c>
      <c r="I148" s="48">
        <f t="shared" si="42"/>
        <v>12851.333166982931</v>
      </c>
      <c r="J148" s="1"/>
      <c r="K148" s="49" t="s">
        <v>27</v>
      </c>
      <c r="L148" s="50">
        <v>3749.7093827481003</v>
      </c>
      <c r="M148" s="50">
        <v>158.51301331852184</v>
      </c>
      <c r="N148" s="50">
        <v>50.823385356115395</v>
      </c>
      <c r="O148" s="50">
        <v>7485.4210256840061</v>
      </c>
      <c r="P148" s="50">
        <v>57.684242872354204</v>
      </c>
      <c r="Q148" s="50">
        <v>1406.8663598761884</v>
      </c>
      <c r="R148" s="51">
        <v>0</v>
      </c>
      <c r="S148" s="52">
        <f t="shared" si="43"/>
        <v>12909.017409855285</v>
      </c>
      <c r="U148" s="96" t="s">
        <v>27</v>
      </c>
      <c r="V148" s="97">
        <v>104.8712426418536</v>
      </c>
      <c r="W148" s="97">
        <v>2595.4395707916306</v>
      </c>
      <c r="X148" s="97">
        <v>1406.8663598761884</v>
      </c>
      <c r="Y148" s="97">
        <v>158.51301331852184</v>
      </c>
      <c r="Z148" s="97">
        <v>50.27548143489053</v>
      </c>
      <c r="AA148" s="97">
        <v>4273.2310407803434</v>
      </c>
      <c r="AB148" s="97">
        <v>57.684242872354204</v>
      </c>
      <c r="AC148" s="98">
        <v>4262.1364581395046</v>
      </c>
      <c r="AD148" s="97">
        <v>1049.398569314616</v>
      </c>
      <c r="AE148" s="97">
        <v>3212.1899849036622</v>
      </c>
      <c r="AF148" s="97">
        <v>0</v>
      </c>
      <c r="AG148" s="97">
        <v>0.54790392122487841</v>
      </c>
      <c r="AH148" s="97">
        <v>0</v>
      </c>
      <c r="AI148" s="99">
        <f t="shared" si="44"/>
        <v>12909.017409855287</v>
      </c>
      <c r="AJ148" t="str">
        <f t="shared" si="45"/>
        <v/>
      </c>
      <c r="AS148"/>
      <c r="BH148"/>
    </row>
    <row r="149" spans="1:60" ht="15">
      <c r="A149" s="26" t="s">
        <v>26</v>
      </c>
      <c r="B149" s="43">
        <v>1501.4787233549066</v>
      </c>
      <c r="C149" s="43">
        <v>0</v>
      </c>
      <c r="D149" s="43">
        <v>0</v>
      </c>
      <c r="E149" s="43">
        <v>0</v>
      </c>
      <c r="F149" s="236"/>
      <c r="G149" s="43">
        <v>0</v>
      </c>
      <c r="H149" s="53">
        <v>0</v>
      </c>
      <c r="I149" s="41">
        <f t="shared" si="42"/>
        <v>1501.4787233549066</v>
      </c>
      <c r="J149" s="1"/>
      <c r="K149" s="54" t="s">
        <v>26</v>
      </c>
      <c r="L149" s="43">
        <v>1501.4787233549066</v>
      </c>
      <c r="M149" s="43">
        <v>0</v>
      </c>
      <c r="N149" s="43">
        <v>0</v>
      </c>
      <c r="O149" s="43">
        <v>0</v>
      </c>
      <c r="P149" s="43">
        <v>0</v>
      </c>
      <c r="Q149" s="43">
        <v>0</v>
      </c>
      <c r="R149" s="44">
        <v>0</v>
      </c>
      <c r="S149" s="45">
        <f t="shared" si="43"/>
        <v>1501.4787233549066</v>
      </c>
      <c r="U149" s="100" t="s">
        <v>26</v>
      </c>
      <c r="V149" s="92">
        <v>300.29574467098126</v>
      </c>
      <c r="W149" s="92">
        <v>0</v>
      </c>
      <c r="X149" s="92">
        <v>0</v>
      </c>
      <c r="Y149" s="92">
        <v>0</v>
      </c>
      <c r="Z149" s="92">
        <v>0</v>
      </c>
      <c r="AA149" s="92">
        <v>0</v>
      </c>
      <c r="AB149" s="92">
        <v>0</v>
      </c>
      <c r="AC149" s="93">
        <v>1201.1829786839251</v>
      </c>
      <c r="AD149" s="92">
        <v>1201.1829786839251</v>
      </c>
      <c r="AE149" s="92">
        <v>0</v>
      </c>
      <c r="AF149" s="92">
        <v>0</v>
      </c>
      <c r="AG149" s="92">
        <v>0</v>
      </c>
      <c r="AH149" s="92">
        <v>0</v>
      </c>
      <c r="AI149" s="95">
        <f t="shared" si="44"/>
        <v>1501.4787233549064</v>
      </c>
      <c r="AJ149" t="str">
        <f t="shared" si="45"/>
        <v/>
      </c>
      <c r="AS149"/>
      <c r="BH149"/>
    </row>
    <row r="150" spans="1:60" ht="15">
      <c r="A150" s="25" t="s">
        <v>23</v>
      </c>
      <c r="B150" s="46">
        <v>6.918478061264538E-2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42"/>
        <v>6.918478061264538E-2</v>
      </c>
      <c r="J150" s="1"/>
      <c r="K150" s="49" t="s">
        <v>23</v>
      </c>
      <c r="L150" s="50">
        <v>6.918478061264538E-2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1">
        <v>0</v>
      </c>
      <c r="S150" s="52">
        <f t="shared" si="43"/>
        <v>6.918478061264538E-2</v>
      </c>
      <c r="U150" s="96" t="s">
        <v>62</v>
      </c>
      <c r="V150" s="97">
        <v>6.918478061264538E-2</v>
      </c>
      <c r="W150" s="97">
        <v>0</v>
      </c>
      <c r="X150" s="97">
        <v>0</v>
      </c>
      <c r="Y150" s="97">
        <v>0</v>
      </c>
      <c r="Z150" s="97">
        <v>0</v>
      </c>
      <c r="AA150" s="97">
        <v>0</v>
      </c>
      <c r="AB150" s="97">
        <v>0</v>
      </c>
      <c r="AC150" s="98">
        <v>0</v>
      </c>
      <c r="AD150" s="97">
        <v>0</v>
      </c>
      <c r="AE150" s="97">
        <v>0</v>
      </c>
      <c r="AF150" s="97">
        <v>0</v>
      </c>
      <c r="AG150" s="97">
        <v>0</v>
      </c>
      <c r="AH150" s="97">
        <v>0</v>
      </c>
      <c r="AI150" s="99">
        <f t="shared" si="44"/>
        <v>6.918478061264538E-2</v>
      </c>
      <c r="AJ150" t="str">
        <f t="shared" si="45"/>
        <v/>
      </c>
      <c r="AS150"/>
      <c r="BH150"/>
    </row>
    <row r="151" spans="1:60" ht="15">
      <c r="A151" s="26" t="s">
        <v>24</v>
      </c>
      <c r="B151" s="43">
        <v>0</v>
      </c>
      <c r="C151" s="43">
        <v>1895.4023389532445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42"/>
        <v>1895.4023389532445</v>
      </c>
      <c r="J151" s="1"/>
      <c r="K151" s="54" t="s">
        <v>24</v>
      </c>
      <c r="L151" s="43">
        <v>0</v>
      </c>
      <c r="M151" s="43">
        <v>1895.4023389532445</v>
      </c>
      <c r="N151" s="43">
        <v>0</v>
      </c>
      <c r="O151" s="43">
        <v>0</v>
      </c>
      <c r="P151" s="43">
        <v>1.2092437592118905</v>
      </c>
      <c r="Q151" s="43">
        <v>0</v>
      </c>
      <c r="R151" s="44">
        <v>0</v>
      </c>
      <c r="S151" s="45">
        <f t="shared" si="43"/>
        <v>1896.6115827124563</v>
      </c>
      <c r="U151" s="100" t="s">
        <v>24</v>
      </c>
      <c r="V151" s="92">
        <v>0</v>
      </c>
      <c r="W151" s="92">
        <v>0</v>
      </c>
      <c r="X151" s="92">
        <v>0</v>
      </c>
      <c r="Y151" s="92">
        <v>1895.4023389532445</v>
      </c>
      <c r="Z151" s="92">
        <v>0</v>
      </c>
      <c r="AA151" s="92">
        <v>0</v>
      </c>
      <c r="AB151" s="92">
        <v>1.2092437592118905</v>
      </c>
      <c r="AC151" s="93">
        <v>0</v>
      </c>
      <c r="AD151" s="92">
        <v>0</v>
      </c>
      <c r="AE151" s="92">
        <v>0</v>
      </c>
      <c r="AF151" s="92">
        <v>0</v>
      </c>
      <c r="AG151" s="92">
        <v>0</v>
      </c>
      <c r="AH151" s="92">
        <v>0</v>
      </c>
      <c r="AI151" s="95">
        <f t="shared" si="44"/>
        <v>1896.6115827124563</v>
      </c>
      <c r="AJ151" t="str">
        <f t="shared" si="45"/>
        <v/>
      </c>
      <c r="AS151"/>
      <c r="BH151"/>
    </row>
    <row r="152" spans="1:60" ht="15">
      <c r="A152" s="25" t="s">
        <v>22</v>
      </c>
      <c r="B152" s="46">
        <v>0</v>
      </c>
      <c r="C152" s="46">
        <v>3157.7348671718696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42"/>
        <v>3157.7348671718696</v>
      </c>
      <c r="J152" s="1"/>
      <c r="K152" s="49" t="s">
        <v>22</v>
      </c>
      <c r="L152" s="50">
        <v>0</v>
      </c>
      <c r="M152" s="50">
        <v>3157.7348671718696</v>
      </c>
      <c r="N152" s="50">
        <v>0</v>
      </c>
      <c r="O152" s="50">
        <v>0</v>
      </c>
      <c r="P152" s="50">
        <v>0</v>
      </c>
      <c r="Q152" s="50">
        <v>0</v>
      </c>
      <c r="R152" s="51">
        <v>0</v>
      </c>
      <c r="S152" s="52">
        <f t="shared" si="43"/>
        <v>3157.7348671718696</v>
      </c>
      <c r="U152" s="96" t="s">
        <v>63</v>
      </c>
      <c r="V152" s="97">
        <v>0</v>
      </c>
      <c r="W152" s="97">
        <v>0</v>
      </c>
      <c r="X152" s="97">
        <v>0</v>
      </c>
      <c r="Y152" s="97">
        <v>3157.7348671718696</v>
      </c>
      <c r="Z152" s="97">
        <v>0</v>
      </c>
      <c r="AA152" s="97">
        <v>0</v>
      </c>
      <c r="AB152" s="97">
        <v>0</v>
      </c>
      <c r="AC152" s="98">
        <v>0</v>
      </c>
      <c r="AD152" s="97">
        <v>0</v>
      </c>
      <c r="AE152" s="97">
        <v>0</v>
      </c>
      <c r="AF152" s="97">
        <v>0</v>
      </c>
      <c r="AG152" s="97">
        <v>0</v>
      </c>
      <c r="AH152" s="97">
        <v>0</v>
      </c>
      <c r="AI152" s="99">
        <f t="shared" si="44"/>
        <v>3157.7348671718696</v>
      </c>
      <c r="AJ152" t="str">
        <f t="shared" si="45"/>
        <v/>
      </c>
      <c r="AS152"/>
      <c r="BH152"/>
    </row>
    <row r="153" spans="1:6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42"/>
        <v>0</v>
      </c>
      <c r="J153" s="1"/>
      <c r="K153" s="55" t="s">
        <v>66</v>
      </c>
      <c r="L153" s="43">
        <v>0</v>
      </c>
      <c r="M153" s="43">
        <v>0</v>
      </c>
      <c r="N153" s="43">
        <v>0</v>
      </c>
      <c r="O153" s="43">
        <v>0</v>
      </c>
      <c r="P153" s="43">
        <v>0</v>
      </c>
      <c r="Q153" s="43">
        <v>0</v>
      </c>
      <c r="R153" s="44">
        <v>0</v>
      </c>
      <c r="S153" s="45">
        <f t="shared" si="43"/>
        <v>0</v>
      </c>
      <c r="U153" s="101" t="s">
        <v>64</v>
      </c>
      <c r="V153" s="92">
        <v>0</v>
      </c>
      <c r="W153" s="92">
        <v>0</v>
      </c>
      <c r="X153" s="92">
        <v>0</v>
      </c>
      <c r="Y153" s="92">
        <v>0</v>
      </c>
      <c r="Z153" s="92">
        <v>0</v>
      </c>
      <c r="AA153" s="92">
        <v>0</v>
      </c>
      <c r="AB153" s="92">
        <v>0</v>
      </c>
      <c r="AC153" s="93">
        <v>0</v>
      </c>
      <c r="AD153" s="94">
        <v>0</v>
      </c>
      <c r="AE153" s="94">
        <v>0</v>
      </c>
      <c r="AF153" s="94">
        <v>0</v>
      </c>
      <c r="AG153" s="94">
        <v>0</v>
      </c>
      <c r="AH153" s="94">
        <v>0</v>
      </c>
      <c r="AI153" s="95">
        <f t="shared" si="44"/>
        <v>0</v>
      </c>
      <c r="AJ153" t="str">
        <f t="shared" si="45"/>
        <v/>
      </c>
      <c r="AS153"/>
      <c r="BH153"/>
    </row>
    <row r="154" spans="1:60">
      <c r="A154" s="28" t="s">
        <v>25</v>
      </c>
      <c r="B154" s="56">
        <v>0</v>
      </c>
      <c r="C154" s="56">
        <v>0</v>
      </c>
      <c r="D154" s="56">
        <v>0</v>
      </c>
      <c r="E154" s="56">
        <v>0</v>
      </c>
      <c r="F154" s="236"/>
      <c r="G154" s="56">
        <v>0</v>
      </c>
      <c r="H154" s="57">
        <v>0</v>
      </c>
      <c r="I154" s="58">
        <f t="shared" si="42"/>
        <v>0</v>
      </c>
      <c r="J154" s="1"/>
      <c r="K154" s="59" t="s">
        <v>25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1">
        <v>0</v>
      </c>
      <c r="S154" s="62">
        <f t="shared" si="43"/>
        <v>0</v>
      </c>
      <c r="U154" s="102" t="s">
        <v>68</v>
      </c>
      <c r="V154" s="103">
        <v>0</v>
      </c>
      <c r="W154" s="103">
        <v>0</v>
      </c>
      <c r="X154" s="103">
        <v>0</v>
      </c>
      <c r="Y154" s="103">
        <v>0</v>
      </c>
      <c r="Z154" s="103">
        <v>0</v>
      </c>
      <c r="AA154" s="103">
        <v>0</v>
      </c>
      <c r="AB154" s="103">
        <v>0</v>
      </c>
      <c r="AC154" s="103">
        <v>0</v>
      </c>
      <c r="AD154" s="103">
        <v>0</v>
      </c>
      <c r="AE154" s="103">
        <v>0</v>
      </c>
      <c r="AF154" s="103">
        <v>0</v>
      </c>
      <c r="AG154" s="103">
        <v>0</v>
      </c>
      <c r="AH154" s="104">
        <v>0</v>
      </c>
      <c r="AI154" s="105">
        <f t="shared" si="44"/>
        <v>0</v>
      </c>
      <c r="AJ154" t="str">
        <f>IF(ABS(S154-AI154)&gt;0.2,S154-AI154,"")</f>
        <v/>
      </c>
      <c r="AS154"/>
      <c r="BH154"/>
    </row>
    <row r="155" spans="1:60">
      <c r="A155" s="29" t="s">
        <v>20</v>
      </c>
      <c r="B155" s="63">
        <v>0</v>
      </c>
      <c r="C155" s="63">
        <v>0</v>
      </c>
      <c r="D155" s="63">
        <v>0</v>
      </c>
      <c r="E155" s="63">
        <v>0</v>
      </c>
      <c r="F155" s="236"/>
      <c r="G155" s="63">
        <v>0</v>
      </c>
      <c r="H155" s="64">
        <v>0</v>
      </c>
      <c r="I155" s="65">
        <f t="shared" si="42"/>
        <v>0</v>
      </c>
      <c r="J155" s="1"/>
      <c r="K155" s="66" t="s">
        <v>20</v>
      </c>
      <c r="L155" s="63">
        <v>0</v>
      </c>
      <c r="M155" s="63">
        <v>0</v>
      </c>
      <c r="N155" s="63">
        <v>0</v>
      </c>
      <c r="O155" s="63">
        <v>0</v>
      </c>
      <c r="P155" s="63">
        <v>0</v>
      </c>
      <c r="Q155" s="63">
        <v>0</v>
      </c>
      <c r="R155" s="67">
        <v>0</v>
      </c>
      <c r="S155" s="68">
        <f t="shared" si="43"/>
        <v>0</v>
      </c>
      <c r="U155" s="106" t="s">
        <v>20</v>
      </c>
      <c r="V155" s="107">
        <v>0</v>
      </c>
      <c r="W155" s="107">
        <v>0</v>
      </c>
      <c r="X155" s="107">
        <v>0</v>
      </c>
      <c r="Y155" s="107">
        <v>0</v>
      </c>
      <c r="Z155" s="107">
        <v>0</v>
      </c>
      <c r="AA155" s="107">
        <v>0</v>
      </c>
      <c r="AB155" s="107">
        <v>0</v>
      </c>
      <c r="AC155" s="107">
        <v>0</v>
      </c>
      <c r="AD155" s="108">
        <v>0</v>
      </c>
      <c r="AE155" s="108">
        <v>0</v>
      </c>
      <c r="AF155" s="108">
        <v>0</v>
      </c>
      <c r="AG155" s="108">
        <v>0</v>
      </c>
      <c r="AH155" s="108">
        <v>0</v>
      </c>
      <c r="AI155" s="109">
        <f t="shared" si="44"/>
        <v>0</v>
      </c>
      <c r="AJ155" t="str">
        <f t="shared" si="45"/>
        <v/>
      </c>
      <c r="AS155"/>
      <c r="BH155"/>
    </row>
    <row r="156" spans="1:60">
      <c r="A156" s="28" t="s">
        <v>21</v>
      </c>
      <c r="B156" s="56">
        <v>0</v>
      </c>
      <c r="C156" s="56">
        <v>0</v>
      </c>
      <c r="D156" s="56">
        <v>0</v>
      </c>
      <c r="E156" s="56">
        <v>0</v>
      </c>
      <c r="F156" s="236"/>
      <c r="G156" s="56">
        <v>0</v>
      </c>
      <c r="H156" s="57">
        <v>0</v>
      </c>
      <c r="I156" s="58">
        <f t="shared" si="42"/>
        <v>0</v>
      </c>
      <c r="J156" s="1"/>
      <c r="K156" s="59" t="s">
        <v>21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1">
        <v>0</v>
      </c>
      <c r="S156" s="62">
        <f t="shared" si="43"/>
        <v>0</v>
      </c>
      <c r="U156" s="102" t="s">
        <v>21</v>
      </c>
      <c r="V156" s="103">
        <v>0</v>
      </c>
      <c r="W156" s="103">
        <v>0</v>
      </c>
      <c r="X156" s="103">
        <v>0</v>
      </c>
      <c r="Y156" s="103">
        <v>0</v>
      </c>
      <c r="Z156" s="103">
        <v>0</v>
      </c>
      <c r="AA156" s="103">
        <v>0</v>
      </c>
      <c r="AB156" s="103">
        <v>0</v>
      </c>
      <c r="AC156" s="103">
        <v>0</v>
      </c>
      <c r="AD156" s="103">
        <v>0</v>
      </c>
      <c r="AE156" s="103">
        <v>0</v>
      </c>
      <c r="AF156" s="103">
        <v>0</v>
      </c>
      <c r="AG156" s="103">
        <v>0</v>
      </c>
      <c r="AH156" s="104">
        <v>0</v>
      </c>
      <c r="AI156" s="105">
        <f t="shared" si="44"/>
        <v>0</v>
      </c>
      <c r="AJ156" t="str">
        <f t="shared" si="45"/>
        <v/>
      </c>
      <c r="AS156"/>
      <c r="BH156"/>
    </row>
    <row r="157" spans="1:60" ht="15" thickBot="1">
      <c r="A157" s="30" t="s">
        <v>11</v>
      </c>
      <c r="B157" s="69">
        <v>0</v>
      </c>
      <c r="C157" s="69">
        <v>0</v>
      </c>
      <c r="D157" s="69">
        <v>0</v>
      </c>
      <c r="E157" s="69">
        <v>0</v>
      </c>
      <c r="F157" s="237"/>
      <c r="G157" s="69">
        <v>0</v>
      </c>
      <c r="H157" s="70">
        <v>0</v>
      </c>
      <c r="I157" s="71">
        <f t="shared" si="42"/>
        <v>0</v>
      </c>
      <c r="J157" s="1"/>
      <c r="K157" s="72" t="s">
        <v>11</v>
      </c>
      <c r="L157" s="69">
        <v>0</v>
      </c>
      <c r="M157" s="69">
        <v>0</v>
      </c>
      <c r="N157" s="69">
        <v>0</v>
      </c>
      <c r="O157" s="69">
        <v>0</v>
      </c>
      <c r="P157" s="69">
        <v>0</v>
      </c>
      <c r="Q157" s="69">
        <v>0</v>
      </c>
      <c r="R157" s="73">
        <v>0</v>
      </c>
      <c r="S157" s="74">
        <f t="shared" si="43"/>
        <v>0</v>
      </c>
      <c r="U157" s="106" t="s">
        <v>11</v>
      </c>
      <c r="V157" s="107">
        <v>0</v>
      </c>
      <c r="W157" s="107">
        <v>0</v>
      </c>
      <c r="X157" s="107">
        <v>0</v>
      </c>
      <c r="Y157" s="107">
        <v>0</v>
      </c>
      <c r="Z157" s="107">
        <v>0</v>
      </c>
      <c r="AA157" s="107">
        <v>0</v>
      </c>
      <c r="AB157" s="107">
        <v>0</v>
      </c>
      <c r="AC157" s="107">
        <v>0</v>
      </c>
      <c r="AD157" s="108">
        <v>0</v>
      </c>
      <c r="AE157" s="108">
        <v>0</v>
      </c>
      <c r="AF157" s="108">
        <v>0</v>
      </c>
      <c r="AG157" s="108">
        <v>0</v>
      </c>
      <c r="AH157" s="108">
        <v>0</v>
      </c>
      <c r="AI157" s="109">
        <f t="shared" si="44"/>
        <v>0</v>
      </c>
      <c r="AJ157" t="str">
        <f t="shared" si="45"/>
        <v/>
      </c>
      <c r="AS157"/>
      <c r="BH157"/>
    </row>
    <row r="158" spans="1:60" ht="15">
      <c r="A158" s="31" t="s">
        <v>28</v>
      </c>
      <c r="B158" s="75">
        <f>SUM(B137:B153)</f>
        <v>7954.8314727029547</v>
      </c>
      <c r="C158" s="75">
        <f t="shared" ref="C158:H158" si="46">SUM(C137:C153)</f>
        <v>17555.027004807536</v>
      </c>
      <c r="D158" s="75">
        <f t="shared" si="46"/>
        <v>2818.4435811319222</v>
      </c>
      <c r="E158" s="75">
        <f t="shared" si="46"/>
        <v>7485.4210256840061</v>
      </c>
      <c r="F158" s="75">
        <f t="shared" si="46"/>
        <v>0</v>
      </c>
      <c r="G158" s="75">
        <f t="shared" si="46"/>
        <v>1406.8663598761884</v>
      </c>
      <c r="H158" s="76">
        <f t="shared" si="46"/>
        <v>0</v>
      </c>
      <c r="I158" s="41">
        <f t="shared" si="42"/>
        <v>37220.589444202604</v>
      </c>
      <c r="J158" s="1" t="str">
        <f>+IF(ABS(SUM(I137:I153)-I158)&gt;0.0001,ABS(SUM(I137:I153)-I158),"")</f>
        <v/>
      </c>
      <c r="K158" s="77" t="s">
        <v>28</v>
      </c>
      <c r="L158" s="75">
        <f>SUM(L137:L153)</f>
        <v>7954.8314727029547</v>
      </c>
      <c r="M158" s="75">
        <f t="shared" ref="M158:R158" si="47">SUM(M137:M153)</f>
        <v>17555.027004807536</v>
      </c>
      <c r="N158" s="75">
        <f t="shared" si="47"/>
        <v>2818.4435811319222</v>
      </c>
      <c r="O158" s="75">
        <f t="shared" si="47"/>
        <v>7485.4210256840061</v>
      </c>
      <c r="P158" s="75">
        <f t="shared" si="47"/>
        <v>332.26122952167424</v>
      </c>
      <c r="Q158" s="75">
        <f t="shared" si="47"/>
        <v>1406.8663598761884</v>
      </c>
      <c r="R158" s="76">
        <f t="shared" si="47"/>
        <v>0</v>
      </c>
      <c r="S158" s="78">
        <f>SUM(L158:R158)</f>
        <v>37552.850673724279</v>
      </c>
      <c r="T158" t="str">
        <f>+IF(ABS(SUM(S137:S153)-S158)&gt;0.0001,ABS(SUM(S137:S153)-S158),"")</f>
        <v/>
      </c>
      <c r="U158" s="110" t="s">
        <v>65</v>
      </c>
      <c r="V158" s="111">
        <f>SUM(V137:V153)</f>
        <v>3062.7274787209162</v>
      </c>
      <c r="W158" s="111">
        <f t="shared" ref="W158:AH158" si="48">SUM(W137:W153)</f>
        <v>2595.4395707916306</v>
      </c>
      <c r="X158" s="111">
        <f t="shared" si="48"/>
        <v>1406.8663598761884</v>
      </c>
      <c r="Y158" s="111">
        <f t="shared" si="48"/>
        <v>17555.027004807536</v>
      </c>
      <c r="Z158" s="111">
        <f t="shared" si="48"/>
        <v>2760.4606461819817</v>
      </c>
      <c r="AA158" s="111">
        <f t="shared" si="48"/>
        <v>4273.2310407803434</v>
      </c>
      <c r="AB158" s="111">
        <f t="shared" si="48"/>
        <v>332.26122952167424</v>
      </c>
      <c r="AC158" s="111">
        <f t="shared" si="48"/>
        <v>5566.8373430440115</v>
      </c>
      <c r="AD158" s="112">
        <f t="shared" si="48"/>
        <v>2296.6644231904074</v>
      </c>
      <c r="AE158" s="112">
        <f t="shared" si="48"/>
        <v>3212.1899849036622</v>
      </c>
      <c r="AF158" s="112">
        <f t="shared" si="48"/>
        <v>0</v>
      </c>
      <c r="AG158" s="112">
        <f t="shared" si="48"/>
        <v>57.982934949940521</v>
      </c>
      <c r="AH158" s="112">
        <f t="shared" si="48"/>
        <v>0</v>
      </c>
      <c r="AI158" s="113">
        <f t="shared" si="44"/>
        <v>37552.850673724286</v>
      </c>
      <c r="AJ158" t="str">
        <f t="shared" si="45"/>
        <v/>
      </c>
      <c r="AS158"/>
      <c r="BH158"/>
    </row>
    <row r="159" spans="1:60" s="4" customFormat="1" ht="15" thickBot="1">
      <c r="A159" s="32" t="s">
        <v>87</v>
      </c>
      <c r="B159" s="114">
        <f>B158/$I158</f>
        <v>0.21372126533965952</v>
      </c>
      <c r="C159" s="114">
        <f t="shared" ref="C159:I159" si="49">C158/$I158</f>
        <v>0.47164828034559425</v>
      </c>
      <c r="D159" s="114">
        <f t="shared" si="49"/>
        <v>7.572270141925215E-2</v>
      </c>
      <c r="E159" s="114">
        <f t="shared" si="49"/>
        <v>0.20110968518930639</v>
      </c>
      <c r="F159" s="114">
        <f t="shared" si="49"/>
        <v>0</v>
      </c>
      <c r="G159" s="114">
        <f t="shared" si="49"/>
        <v>3.7798067706187786E-2</v>
      </c>
      <c r="H159" s="115">
        <f t="shared" si="49"/>
        <v>0</v>
      </c>
      <c r="I159" s="116">
        <f t="shared" si="49"/>
        <v>1</v>
      </c>
      <c r="J159"/>
      <c r="K159" s="81" t="s">
        <v>87</v>
      </c>
      <c r="L159" s="82">
        <f>L158/$S158</f>
        <v>0.21183029596922048</v>
      </c>
      <c r="M159" s="82">
        <f t="shared" ref="M159:S159" si="50">M158/$S158</f>
        <v>0.46747521665754088</v>
      </c>
      <c r="N159" s="82">
        <f t="shared" si="50"/>
        <v>7.5052719848615557E-2</v>
      </c>
      <c r="O159" s="82">
        <f t="shared" si="50"/>
        <v>0.19933030093296095</v>
      </c>
      <c r="P159" s="82">
        <f t="shared" si="50"/>
        <v>8.8478297535520348E-3</v>
      </c>
      <c r="Q159" s="82">
        <f t="shared" si="50"/>
        <v>3.7463636838110201E-2</v>
      </c>
      <c r="R159" s="83">
        <f t="shared" si="50"/>
        <v>0</v>
      </c>
      <c r="S159" s="84">
        <f t="shared" si="50"/>
        <v>1</v>
      </c>
      <c r="U159" s="117" t="s">
        <v>87</v>
      </c>
      <c r="V159" s="118">
        <f>V158/$I158</f>
        <v>8.2285840295792514E-2</v>
      </c>
      <c r="W159" s="118">
        <f t="shared" ref="W159:AC159" si="51">W158/$I158</f>
        <v>6.9731286085150654E-2</v>
      </c>
      <c r="X159" s="118">
        <f t="shared" si="51"/>
        <v>3.7798067706187786E-2</v>
      </c>
      <c r="Y159" s="118">
        <f t="shared" si="51"/>
        <v>0.47164828034559425</v>
      </c>
      <c r="Z159" s="118">
        <f t="shared" si="51"/>
        <v>7.4164882593280496E-2</v>
      </c>
      <c r="AA159" s="118">
        <f t="shared" si="51"/>
        <v>0.11480825813321267</v>
      </c>
      <c r="AB159" s="118">
        <f t="shared" si="51"/>
        <v>8.9268126723185594E-3</v>
      </c>
      <c r="AC159" s="118">
        <f t="shared" si="51"/>
        <v>0.14956338484078172</v>
      </c>
      <c r="AD159" s="118">
        <f t="shared" ref="AD159:AH159" si="52">AD158/$AI158</f>
        <v>6.1158191242120068E-2</v>
      </c>
      <c r="AE159" s="118">
        <f t="shared" si="52"/>
        <v>8.553784672201277E-2</v>
      </c>
      <c r="AF159" s="118">
        <f t="shared" si="52"/>
        <v>0</v>
      </c>
      <c r="AG159" s="118">
        <f t="shared" si="52"/>
        <v>1.5440355102125751E-3</v>
      </c>
      <c r="AH159" s="118">
        <f t="shared" si="52"/>
        <v>0</v>
      </c>
      <c r="AI159" s="119">
        <v>1</v>
      </c>
    </row>
    <row r="160" spans="1:60" ht="15" thickBot="1">
      <c r="A160" s="17"/>
      <c r="B160" s="17"/>
      <c r="C160" s="17"/>
      <c r="D160" s="17"/>
      <c r="E160" s="17"/>
      <c r="F160" s="17"/>
      <c r="G160" s="17"/>
      <c r="H160" s="17"/>
      <c r="I160" s="17"/>
      <c r="K160" s="17"/>
      <c r="AI160" s="1"/>
      <c r="AS160"/>
      <c r="BH160"/>
    </row>
    <row r="161" spans="1:60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  <c r="K161" s="188" t="s">
        <v>36</v>
      </c>
      <c r="L161" s="37" t="s">
        <v>0</v>
      </c>
      <c r="M161" s="37" t="s">
        <v>1</v>
      </c>
      <c r="N161" s="37" t="s">
        <v>2</v>
      </c>
      <c r="O161" s="37" t="s">
        <v>3</v>
      </c>
      <c r="P161" s="37" t="s">
        <v>29</v>
      </c>
      <c r="Q161" s="37" t="s">
        <v>4</v>
      </c>
      <c r="R161" s="37" t="s">
        <v>5</v>
      </c>
      <c r="S161" s="38" t="s">
        <v>6</v>
      </c>
      <c r="U161" s="190" t="s">
        <v>36</v>
      </c>
      <c r="V161" s="85" t="s">
        <v>90</v>
      </c>
      <c r="W161" s="85" t="s">
        <v>91</v>
      </c>
      <c r="X161" s="85" t="s">
        <v>4</v>
      </c>
      <c r="Y161" s="85" t="s">
        <v>1</v>
      </c>
      <c r="Z161" s="85" t="s">
        <v>2</v>
      </c>
      <c r="AA161" s="85" t="s">
        <v>3</v>
      </c>
      <c r="AB161" s="85" t="s">
        <v>57</v>
      </c>
      <c r="AC161" s="85" t="s">
        <v>75</v>
      </c>
      <c r="AD161" s="86" t="s">
        <v>92</v>
      </c>
      <c r="AE161" s="86" t="s">
        <v>93</v>
      </c>
      <c r="AF161" s="86" t="s">
        <v>94</v>
      </c>
      <c r="AG161" s="86" t="s">
        <v>95</v>
      </c>
      <c r="AH161" s="86" t="s">
        <v>96</v>
      </c>
      <c r="AI161" s="87" t="s">
        <v>65</v>
      </c>
      <c r="AS161"/>
      <c r="BH161"/>
    </row>
    <row r="162" spans="1:60" ht="1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  <c r="K162" s="189" t="s">
        <v>36</v>
      </c>
      <c r="L162" s="195" t="s">
        <v>104</v>
      </c>
      <c r="M162" s="196"/>
      <c r="N162" s="196"/>
      <c r="O162" s="196"/>
      <c r="P162" s="196"/>
      <c r="Q162" s="196"/>
      <c r="R162" s="196"/>
      <c r="S162" s="197"/>
      <c r="U162" s="191" t="s">
        <v>36</v>
      </c>
      <c r="V162" s="198" t="s">
        <v>104</v>
      </c>
      <c r="W162" s="198"/>
      <c r="X162" s="198"/>
      <c r="Y162" s="198"/>
      <c r="Z162" s="198"/>
      <c r="AA162" s="198"/>
      <c r="AB162" s="198"/>
      <c r="AC162" s="198"/>
      <c r="AD162" s="198"/>
      <c r="AE162" s="198"/>
      <c r="AF162" s="198"/>
      <c r="AG162" s="198"/>
      <c r="AH162" s="198"/>
      <c r="AI162" s="199"/>
      <c r="AS162"/>
      <c r="BH162"/>
    </row>
    <row r="163" spans="1:60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/>
      <c r="G163" s="39">
        <v>0</v>
      </c>
      <c r="H163" s="40">
        <v>0</v>
      </c>
      <c r="I163" s="41">
        <f>SUM(B163:H163)</f>
        <v>0</v>
      </c>
      <c r="J163" s="1"/>
      <c r="K163" s="88" t="s">
        <v>7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0</v>
      </c>
      <c r="R163" s="89">
        <v>0</v>
      </c>
      <c r="S163" s="90">
        <f>SUM(L163:R163)</f>
        <v>0</v>
      </c>
      <c r="U163" s="91" t="s">
        <v>7</v>
      </c>
      <c r="V163" s="92">
        <v>0</v>
      </c>
      <c r="W163" s="92">
        <v>0</v>
      </c>
      <c r="X163" s="92">
        <v>0</v>
      </c>
      <c r="Y163" s="92">
        <v>0</v>
      </c>
      <c r="Z163" s="92">
        <v>0</v>
      </c>
      <c r="AA163" s="92">
        <v>0</v>
      </c>
      <c r="AB163" s="92">
        <v>0</v>
      </c>
      <c r="AC163" s="93">
        <v>0</v>
      </c>
      <c r="AD163" s="94">
        <v>0</v>
      </c>
      <c r="AE163" s="94">
        <v>0</v>
      </c>
      <c r="AF163" s="94">
        <v>0</v>
      </c>
      <c r="AG163" s="94">
        <v>0</v>
      </c>
      <c r="AH163" s="94">
        <v>0</v>
      </c>
      <c r="AI163" s="95">
        <f>SUM(V163:AC163)</f>
        <v>0</v>
      </c>
      <c r="AJ163" t="str">
        <f>IF(ABS(S163-AI163)&gt;0.001,S163-AI163,"")</f>
        <v/>
      </c>
      <c r="AS163"/>
      <c r="BH163"/>
    </row>
    <row r="164" spans="1:60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4" si="53">SUM(B164:H164)</f>
        <v>0</v>
      </c>
      <c r="J164" s="1"/>
      <c r="K164" s="49" t="s">
        <v>8</v>
      </c>
      <c r="L164" s="50">
        <v>0</v>
      </c>
      <c r="M164" s="50">
        <v>0</v>
      </c>
      <c r="N164" s="50">
        <v>0</v>
      </c>
      <c r="O164" s="50">
        <v>0</v>
      </c>
      <c r="P164" s="50">
        <v>0</v>
      </c>
      <c r="Q164" s="50">
        <v>0</v>
      </c>
      <c r="R164" s="51">
        <v>0</v>
      </c>
      <c r="S164" s="52">
        <f t="shared" ref="S164:S184" si="54">SUM(L164:R164)</f>
        <v>0</v>
      </c>
      <c r="U164" s="96" t="s">
        <v>8</v>
      </c>
      <c r="V164" s="97">
        <v>0</v>
      </c>
      <c r="W164" s="97">
        <v>0</v>
      </c>
      <c r="X164" s="97">
        <v>0</v>
      </c>
      <c r="Y164" s="97">
        <v>0</v>
      </c>
      <c r="Z164" s="97">
        <v>0</v>
      </c>
      <c r="AA164" s="97">
        <v>0</v>
      </c>
      <c r="AB164" s="97">
        <v>0</v>
      </c>
      <c r="AC164" s="98">
        <v>0</v>
      </c>
      <c r="AD164" s="97">
        <v>0</v>
      </c>
      <c r="AE164" s="97">
        <v>0</v>
      </c>
      <c r="AF164" s="97">
        <v>0</v>
      </c>
      <c r="AG164" s="97">
        <v>0</v>
      </c>
      <c r="AH164" s="97">
        <v>0</v>
      </c>
      <c r="AI164" s="99">
        <f t="shared" ref="AI164:AI184" si="55">SUM(V164:AC164)</f>
        <v>0</v>
      </c>
      <c r="AJ164" t="str">
        <f t="shared" ref="AJ164:AJ184" si="56">IF(ABS(S164-AI164)&gt;0.001,S164-AI164,"")</f>
        <v/>
      </c>
      <c r="AS164"/>
      <c r="BH164"/>
    </row>
    <row r="165" spans="1:60" ht="15">
      <c r="A165" s="26" t="s">
        <v>10</v>
      </c>
      <c r="B165" s="43">
        <v>0</v>
      </c>
      <c r="C165" s="43">
        <v>0</v>
      </c>
      <c r="D165" s="43">
        <v>129.27877542578705</v>
      </c>
      <c r="E165" s="43">
        <v>0</v>
      </c>
      <c r="F165" s="236"/>
      <c r="G165" s="43">
        <v>0</v>
      </c>
      <c r="H165" s="53">
        <v>0</v>
      </c>
      <c r="I165" s="41">
        <f t="shared" si="53"/>
        <v>129.27877542578705</v>
      </c>
      <c r="J165" s="1"/>
      <c r="K165" s="54" t="s">
        <v>10</v>
      </c>
      <c r="L165" s="43">
        <v>0</v>
      </c>
      <c r="M165" s="43">
        <v>0</v>
      </c>
      <c r="N165" s="43">
        <v>129.27877542578705</v>
      </c>
      <c r="O165" s="43">
        <v>0</v>
      </c>
      <c r="P165" s="43">
        <v>0</v>
      </c>
      <c r="Q165" s="43">
        <v>0</v>
      </c>
      <c r="R165" s="44">
        <v>0</v>
      </c>
      <c r="S165" s="45">
        <f t="shared" si="54"/>
        <v>129.27877542578705</v>
      </c>
      <c r="U165" s="100" t="s">
        <v>10</v>
      </c>
      <c r="V165" s="92">
        <v>0</v>
      </c>
      <c r="W165" s="92">
        <v>0</v>
      </c>
      <c r="X165" s="92">
        <v>0</v>
      </c>
      <c r="Y165" s="92">
        <v>0</v>
      </c>
      <c r="Z165" s="92">
        <v>129.27877542578705</v>
      </c>
      <c r="AA165" s="92">
        <v>0</v>
      </c>
      <c r="AB165" s="92">
        <v>0</v>
      </c>
      <c r="AC165" s="93">
        <v>0</v>
      </c>
      <c r="AD165" s="94">
        <v>0</v>
      </c>
      <c r="AE165" s="94">
        <v>0</v>
      </c>
      <c r="AF165" s="94">
        <v>0</v>
      </c>
      <c r="AG165" s="94">
        <v>0</v>
      </c>
      <c r="AH165" s="94">
        <v>0</v>
      </c>
      <c r="AI165" s="95">
        <f t="shared" si="55"/>
        <v>129.27877542578705</v>
      </c>
      <c r="AJ165" t="str">
        <f t="shared" si="56"/>
        <v/>
      </c>
      <c r="AS165"/>
      <c r="BH165"/>
    </row>
    <row r="166" spans="1:60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/>
      <c r="G166" s="46">
        <v>0</v>
      </c>
      <c r="H166" s="47">
        <v>0</v>
      </c>
      <c r="I166" s="48">
        <f t="shared" si="53"/>
        <v>0</v>
      </c>
      <c r="J166" s="1"/>
      <c r="K166" s="49" t="s">
        <v>58</v>
      </c>
      <c r="L166" s="50">
        <v>0</v>
      </c>
      <c r="M166" s="50">
        <v>0</v>
      </c>
      <c r="N166" s="50">
        <v>0</v>
      </c>
      <c r="O166" s="50">
        <v>0</v>
      </c>
      <c r="P166" s="50">
        <v>0</v>
      </c>
      <c r="Q166" s="50">
        <v>0</v>
      </c>
      <c r="R166" s="51">
        <v>0</v>
      </c>
      <c r="S166" s="52">
        <f t="shared" si="54"/>
        <v>0</v>
      </c>
      <c r="U166" s="96" t="s">
        <v>58</v>
      </c>
      <c r="V166" s="97">
        <v>0</v>
      </c>
      <c r="W166" s="97">
        <v>0</v>
      </c>
      <c r="X166" s="97">
        <v>0</v>
      </c>
      <c r="Y166" s="97">
        <v>0</v>
      </c>
      <c r="Z166" s="97">
        <v>0</v>
      </c>
      <c r="AA166" s="97">
        <v>0</v>
      </c>
      <c r="AB166" s="97">
        <v>0</v>
      </c>
      <c r="AC166" s="98">
        <v>0</v>
      </c>
      <c r="AD166" s="97">
        <v>0</v>
      </c>
      <c r="AE166" s="97">
        <v>0</v>
      </c>
      <c r="AF166" s="97">
        <v>0</v>
      </c>
      <c r="AG166" s="97">
        <v>0</v>
      </c>
      <c r="AH166" s="97">
        <v>0</v>
      </c>
      <c r="AI166" s="99">
        <f t="shared" si="55"/>
        <v>0</v>
      </c>
      <c r="AJ166" t="str">
        <f t="shared" si="56"/>
        <v/>
      </c>
      <c r="AS166"/>
      <c r="BH166"/>
    </row>
    <row r="167" spans="1:60" ht="15">
      <c r="A167" s="26" t="s">
        <v>16</v>
      </c>
      <c r="B167" s="43">
        <v>34.43099461724551</v>
      </c>
      <c r="C167" s="43">
        <v>0</v>
      </c>
      <c r="D167" s="43">
        <v>212.66829774591687</v>
      </c>
      <c r="E167" s="43">
        <v>0</v>
      </c>
      <c r="F167" s="236"/>
      <c r="G167" s="43">
        <v>0</v>
      </c>
      <c r="H167" s="53">
        <v>0</v>
      </c>
      <c r="I167" s="41">
        <f t="shared" si="53"/>
        <v>247.09929236316239</v>
      </c>
      <c r="J167" s="1"/>
      <c r="K167" s="54" t="s">
        <v>16</v>
      </c>
      <c r="L167" s="43">
        <v>34.43099461724551</v>
      </c>
      <c r="M167" s="43">
        <v>0</v>
      </c>
      <c r="N167" s="43">
        <v>212.66829774591687</v>
      </c>
      <c r="O167" s="43">
        <v>0</v>
      </c>
      <c r="P167" s="43">
        <v>0</v>
      </c>
      <c r="Q167" s="43">
        <v>0</v>
      </c>
      <c r="R167" s="44">
        <v>0</v>
      </c>
      <c r="S167" s="45">
        <f t="shared" si="54"/>
        <v>247.09929236316239</v>
      </c>
      <c r="U167" s="100" t="s">
        <v>16</v>
      </c>
      <c r="V167" s="92">
        <v>34.43099461724551</v>
      </c>
      <c r="W167" s="92">
        <v>0</v>
      </c>
      <c r="X167" s="92">
        <v>0</v>
      </c>
      <c r="Y167" s="92">
        <v>0</v>
      </c>
      <c r="Z167" s="92">
        <v>212.66829774591687</v>
      </c>
      <c r="AA167" s="92">
        <v>0</v>
      </c>
      <c r="AB167" s="92">
        <v>0</v>
      </c>
      <c r="AC167" s="93">
        <v>0</v>
      </c>
      <c r="AD167" s="94">
        <v>0</v>
      </c>
      <c r="AE167" s="94">
        <v>0</v>
      </c>
      <c r="AF167" s="94">
        <v>0</v>
      </c>
      <c r="AG167" s="94">
        <v>0</v>
      </c>
      <c r="AH167" s="94">
        <v>0</v>
      </c>
      <c r="AI167" s="95">
        <f t="shared" si="55"/>
        <v>247.09929236316239</v>
      </c>
      <c r="AJ167" t="str">
        <f t="shared" si="56"/>
        <v/>
      </c>
      <c r="AS167"/>
      <c r="BH167"/>
    </row>
    <row r="168" spans="1:60" ht="15">
      <c r="A168" s="25" t="s">
        <v>15</v>
      </c>
      <c r="B168" s="46">
        <v>30.159552919097148</v>
      </c>
      <c r="C168" s="46">
        <v>0</v>
      </c>
      <c r="D168" s="46">
        <v>1.279250709860597</v>
      </c>
      <c r="E168" s="46">
        <v>0</v>
      </c>
      <c r="F168" s="236"/>
      <c r="G168" s="46">
        <v>0</v>
      </c>
      <c r="H168" s="47">
        <v>0</v>
      </c>
      <c r="I168" s="48">
        <f t="shared" si="53"/>
        <v>31.438803628957746</v>
      </c>
      <c r="J168" s="1"/>
      <c r="K168" s="49" t="s">
        <v>15</v>
      </c>
      <c r="L168" s="50">
        <v>30.159552919097148</v>
      </c>
      <c r="M168" s="50">
        <v>0</v>
      </c>
      <c r="N168" s="50">
        <v>1.279250709860597</v>
      </c>
      <c r="O168" s="50">
        <v>0</v>
      </c>
      <c r="P168" s="50">
        <v>0</v>
      </c>
      <c r="Q168" s="50">
        <v>0</v>
      </c>
      <c r="R168" s="51">
        <v>0</v>
      </c>
      <c r="S168" s="52">
        <f t="shared" si="54"/>
        <v>31.438803628957746</v>
      </c>
      <c r="U168" s="96" t="s">
        <v>59</v>
      </c>
      <c r="V168" s="97">
        <v>30.159552919097148</v>
      </c>
      <c r="W168" s="97">
        <v>0</v>
      </c>
      <c r="X168" s="97">
        <v>0</v>
      </c>
      <c r="Y168" s="97">
        <v>0</v>
      </c>
      <c r="Z168" s="97">
        <v>1.279250709860597</v>
      </c>
      <c r="AA168" s="97">
        <v>0</v>
      </c>
      <c r="AB168" s="97">
        <v>0</v>
      </c>
      <c r="AC168" s="98">
        <v>0</v>
      </c>
      <c r="AD168" s="97">
        <v>0</v>
      </c>
      <c r="AE168" s="97">
        <v>0</v>
      </c>
      <c r="AF168" s="97">
        <v>0</v>
      </c>
      <c r="AG168" s="97">
        <v>0</v>
      </c>
      <c r="AH168" s="97">
        <v>0</v>
      </c>
      <c r="AI168" s="99">
        <f t="shared" si="55"/>
        <v>31.438803628957746</v>
      </c>
      <c r="AJ168" t="str">
        <f t="shared" si="56"/>
        <v/>
      </c>
      <c r="AS168"/>
      <c r="BH168"/>
    </row>
    <row r="169" spans="1:60" ht="15">
      <c r="A169" s="26" t="s">
        <v>60</v>
      </c>
      <c r="B169" s="43">
        <v>0</v>
      </c>
      <c r="C169" s="43">
        <v>0</v>
      </c>
      <c r="D169" s="43">
        <v>0</v>
      </c>
      <c r="E169" s="43">
        <v>5.6189278054860692</v>
      </c>
      <c r="F169" s="236"/>
      <c r="G169" s="43">
        <v>0</v>
      </c>
      <c r="H169" s="53">
        <v>0</v>
      </c>
      <c r="I169" s="41">
        <f t="shared" si="53"/>
        <v>5.6189278054860692</v>
      </c>
      <c r="J169" s="1"/>
      <c r="K169" s="54" t="s">
        <v>60</v>
      </c>
      <c r="L169" s="43">
        <v>0</v>
      </c>
      <c r="M169" s="43">
        <v>0</v>
      </c>
      <c r="N169" s="43">
        <v>0</v>
      </c>
      <c r="O169" s="43">
        <v>5.6189278054860692</v>
      </c>
      <c r="P169" s="43">
        <v>82.311180159770416</v>
      </c>
      <c r="Q169" s="43">
        <v>0</v>
      </c>
      <c r="R169" s="44">
        <v>0</v>
      </c>
      <c r="S169" s="45">
        <f t="shared" si="54"/>
        <v>87.930107965256482</v>
      </c>
      <c r="U169" s="100" t="s">
        <v>60</v>
      </c>
      <c r="V169" s="92">
        <v>0</v>
      </c>
      <c r="W169" s="92">
        <v>0</v>
      </c>
      <c r="X169" s="92">
        <v>0</v>
      </c>
      <c r="Y169" s="92">
        <v>0</v>
      </c>
      <c r="Z169" s="92">
        <v>0</v>
      </c>
      <c r="AA169" s="92">
        <v>5.6189278054860692</v>
      </c>
      <c r="AB169" s="92">
        <v>82.311180159770416</v>
      </c>
      <c r="AC169" s="93">
        <v>0</v>
      </c>
      <c r="AD169" s="92">
        <v>0</v>
      </c>
      <c r="AE169" s="92">
        <v>0</v>
      </c>
      <c r="AF169" s="92">
        <v>0</v>
      </c>
      <c r="AG169" s="92">
        <v>0</v>
      </c>
      <c r="AH169" s="92">
        <v>0</v>
      </c>
      <c r="AI169" s="95">
        <f t="shared" si="55"/>
        <v>87.930107965256482</v>
      </c>
      <c r="AJ169" t="str">
        <f t="shared" si="56"/>
        <v/>
      </c>
      <c r="AS169"/>
      <c r="BH169"/>
    </row>
    <row r="170" spans="1:60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/>
      <c r="G170" s="46">
        <v>0</v>
      </c>
      <c r="H170" s="47">
        <v>0</v>
      </c>
      <c r="I170" s="48">
        <f t="shared" si="53"/>
        <v>0</v>
      </c>
      <c r="J170" s="1"/>
      <c r="K170" s="49" t="s">
        <v>12</v>
      </c>
      <c r="L170" s="50">
        <v>0</v>
      </c>
      <c r="M170" s="50">
        <v>0</v>
      </c>
      <c r="N170" s="50">
        <v>0</v>
      </c>
      <c r="O170" s="50">
        <v>0</v>
      </c>
      <c r="P170" s="50">
        <v>7.2605104751416372</v>
      </c>
      <c r="Q170" s="50">
        <v>0</v>
      </c>
      <c r="R170" s="51">
        <v>0</v>
      </c>
      <c r="S170" s="52">
        <f t="shared" si="54"/>
        <v>7.2605104751416372</v>
      </c>
      <c r="U170" s="96" t="s">
        <v>12</v>
      </c>
      <c r="V170" s="97">
        <v>0</v>
      </c>
      <c r="W170" s="97">
        <v>0</v>
      </c>
      <c r="X170" s="97">
        <v>0</v>
      </c>
      <c r="Y170" s="97">
        <v>0</v>
      </c>
      <c r="Z170" s="97">
        <v>0</v>
      </c>
      <c r="AA170" s="97">
        <v>0</v>
      </c>
      <c r="AB170" s="97">
        <v>7.2605104751416372</v>
      </c>
      <c r="AC170" s="98">
        <v>0</v>
      </c>
      <c r="AD170" s="97">
        <v>0</v>
      </c>
      <c r="AE170" s="97">
        <v>0</v>
      </c>
      <c r="AF170" s="97">
        <v>0</v>
      </c>
      <c r="AG170" s="97">
        <v>0</v>
      </c>
      <c r="AH170" s="97">
        <v>0</v>
      </c>
      <c r="AI170" s="99">
        <f t="shared" si="55"/>
        <v>7.2605104751416372</v>
      </c>
      <c r="AJ170" t="str">
        <f t="shared" si="56"/>
        <v/>
      </c>
      <c r="AS170"/>
      <c r="BH170"/>
    </row>
    <row r="171" spans="1:60" ht="15">
      <c r="A171" s="26" t="s">
        <v>61</v>
      </c>
      <c r="B171" s="43">
        <v>0</v>
      </c>
      <c r="C171" s="43">
        <v>0</v>
      </c>
      <c r="D171" s="43">
        <v>2.4416000000000002</v>
      </c>
      <c r="E171" s="43">
        <v>0</v>
      </c>
      <c r="F171" s="236"/>
      <c r="G171" s="43">
        <v>0</v>
      </c>
      <c r="H171" s="53">
        <v>0</v>
      </c>
      <c r="I171" s="41">
        <f t="shared" si="53"/>
        <v>2.4416000000000002</v>
      </c>
      <c r="J171" s="1"/>
      <c r="K171" s="54" t="s">
        <v>61</v>
      </c>
      <c r="L171" s="43">
        <v>0</v>
      </c>
      <c r="M171" s="43">
        <v>0</v>
      </c>
      <c r="N171" s="43">
        <v>2.4416000000000002</v>
      </c>
      <c r="O171" s="43">
        <v>0</v>
      </c>
      <c r="P171" s="43">
        <v>0</v>
      </c>
      <c r="Q171" s="43">
        <v>0</v>
      </c>
      <c r="R171" s="44">
        <v>0</v>
      </c>
      <c r="S171" s="45">
        <f t="shared" si="54"/>
        <v>2.4416000000000002</v>
      </c>
      <c r="U171" s="100" t="s">
        <v>61</v>
      </c>
      <c r="V171" s="92">
        <v>0</v>
      </c>
      <c r="W171" s="92">
        <v>0</v>
      </c>
      <c r="X171" s="92">
        <v>0</v>
      </c>
      <c r="Y171" s="92">
        <v>0</v>
      </c>
      <c r="Z171" s="92">
        <v>2.4416000000000002</v>
      </c>
      <c r="AA171" s="92">
        <v>0</v>
      </c>
      <c r="AB171" s="92">
        <v>0</v>
      </c>
      <c r="AC171" s="93">
        <v>0</v>
      </c>
      <c r="AD171" s="92">
        <v>0</v>
      </c>
      <c r="AE171" s="92">
        <v>0</v>
      </c>
      <c r="AF171" s="92">
        <v>0</v>
      </c>
      <c r="AG171" s="92">
        <v>0</v>
      </c>
      <c r="AH171" s="92">
        <v>0</v>
      </c>
      <c r="AI171" s="95">
        <f t="shared" si="55"/>
        <v>2.4416000000000002</v>
      </c>
      <c r="AJ171" t="str">
        <f t="shared" si="56"/>
        <v/>
      </c>
      <c r="AS171"/>
      <c r="BH171"/>
    </row>
    <row r="172" spans="1:60" ht="15">
      <c r="A172" s="25" t="s">
        <v>17</v>
      </c>
      <c r="B172" s="46">
        <v>2.8764414841862962</v>
      </c>
      <c r="C172" s="46">
        <v>0</v>
      </c>
      <c r="D172" s="46">
        <v>161.31083843316748</v>
      </c>
      <c r="E172" s="46">
        <v>1.101101800146514</v>
      </c>
      <c r="F172" s="236"/>
      <c r="G172" s="46">
        <v>0</v>
      </c>
      <c r="H172" s="47">
        <v>0</v>
      </c>
      <c r="I172" s="48">
        <f t="shared" si="53"/>
        <v>165.2883817175003</v>
      </c>
      <c r="J172" s="1"/>
      <c r="K172" s="49" t="s">
        <v>17</v>
      </c>
      <c r="L172" s="50">
        <v>2.8764414841862962</v>
      </c>
      <c r="M172" s="50">
        <v>0</v>
      </c>
      <c r="N172" s="50">
        <v>161.31083843316748</v>
      </c>
      <c r="O172" s="50">
        <v>1.101101800146514</v>
      </c>
      <c r="P172" s="50">
        <v>0</v>
      </c>
      <c r="Q172" s="50">
        <v>0</v>
      </c>
      <c r="R172" s="51">
        <v>0</v>
      </c>
      <c r="S172" s="52">
        <f t="shared" si="54"/>
        <v>165.2883817175003</v>
      </c>
      <c r="U172" s="96" t="s">
        <v>17</v>
      </c>
      <c r="V172" s="97">
        <v>2.8764414841862962</v>
      </c>
      <c r="W172" s="97">
        <v>0</v>
      </c>
      <c r="X172" s="97">
        <v>0</v>
      </c>
      <c r="Y172" s="97">
        <v>0</v>
      </c>
      <c r="Z172" s="97">
        <v>161.31083843316748</v>
      </c>
      <c r="AA172" s="97">
        <v>0</v>
      </c>
      <c r="AB172" s="97">
        <v>0</v>
      </c>
      <c r="AC172" s="98">
        <v>1.101101800146514</v>
      </c>
      <c r="AD172" s="97">
        <v>0</v>
      </c>
      <c r="AE172" s="97">
        <v>0</v>
      </c>
      <c r="AF172" s="97">
        <v>0</v>
      </c>
      <c r="AG172" s="97">
        <v>0</v>
      </c>
      <c r="AH172" s="97">
        <v>1.101101800146514</v>
      </c>
      <c r="AI172" s="99">
        <f t="shared" si="55"/>
        <v>165.2883817175003</v>
      </c>
      <c r="AJ172" t="str">
        <f t="shared" si="56"/>
        <v/>
      </c>
      <c r="AS172"/>
      <c r="BH172"/>
    </row>
    <row r="173" spans="1:60" ht="15">
      <c r="A173" s="26" t="s">
        <v>19</v>
      </c>
      <c r="B173" s="43">
        <v>88.233026561077736</v>
      </c>
      <c r="C173" s="43">
        <v>224.85928984393638</v>
      </c>
      <c r="D173" s="43">
        <v>2788.3679805912138</v>
      </c>
      <c r="E173" s="43">
        <v>0</v>
      </c>
      <c r="F173" s="236"/>
      <c r="G173" s="43">
        <v>0</v>
      </c>
      <c r="H173" s="53">
        <v>0</v>
      </c>
      <c r="I173" s="41">
        <f t="shared" si="53"/>
        <v>3101.460296996228</v>
      </c>
      <c r="J173" s="1"/>
      <c r="K173" s="54" t="s">
        <v>19</v>
      </c>
      <c r="L173" s="43">
        <v>88.233026561077736</v>
      </c>
      <c r="M173" s="43">
        <v>224.85928984393638</v>
      </c>
      <c r="N173" s="43">
        <v>2788.3679805912138</v>
      </c>
      <c r="O173" s="43">
        <v>0</v>
      </c>
      <c r="P173" s="43">
        <v>0</v>
      </c>
      <c r="Q173" s="43">
        <v>0</v>
      </c>
      <c r="R173" s="44">
        <v>0</v>
      </c>
      <c r="S173" s="45">
        <f t="shared" si="54"/>
        <v>3101.460296996228</v>
      </c>
      <c r="U173" s="100" t="s">
        <v>89</v>
      </c>
      <c r="V173" s="92">
        <v>88.233026561077736</v>
      </c>
      <c r="W173" s="92">
        <v>0</v>
      </c>
      <c r="X173" s="92">
        <v>0</v>
      </c>
      <c r="Y173" s="92">
        <v>224.85928984393638</v>
      </c>
      <c r="Z173" s="92">
        <v>2788.3679805912138</v>
      </c>
      <c r="AA173" s="92">
        <v>0</v>
      </c>
      <c r="AB173" s="92">
        <v>0</v>
      </c>
      <c r="AC173" s="93">
        <v>0</v>
      </c>
      <c r="AD173" s="92">
        <v>0</v>
      </c>
      <c r="AE173" s="92">
        <v>0</v>
      </c>
      <c r="AF173" s="92">
        <v>0</v>
      </c>
      <c r="AG173" s="92">
        <v>0</v>
      </c>
      <c r="AH173" s="92">
        <v>0</v>
      </c>
      <c r="AI173" s="95">
        <f t="shared" si="55"/>
        <v>3101.460296996228</v>
      </c>
      <c r="AJ173" t="str">
        <f t="shared" si="56"/>
        <v/>
      </c>
      <c r="AS173"/>
      <c r="BH173"/>
    </row>
    <row r="174" spans="1:60" ht="15">
      <c r="A174" s="25" t="s">
        <v>27</v>
      </c>
      <c r="B174" s="46">
        <v>28.834591742902468</v>
      </c>
      <c r="C174" s="46">
        <v>13.31088870283167</v>
      </c>
      <c r="D174" s="46">
        <v>2515.0360847925617</v>
      </c>
      <c r="E174" s="46">
        <v>247.71646353291797</v>
      </c>
      <c r="F174" s="236"/>
      <c r="G174" s="46">
        <v>41.200749796323279</v>
      </c>
      <c r="H174" s="47">
        <v>27.005636930648588</v>
      </c>
      <c r="I174" s="48">
        <f t="shared" si="53"/>
        <v>2873.1044154981855</v>
      </c>
      <c r="J174" s="1"/>
      <c r="K174" s="49" t="s">
        <v>27</v>
      </c>
      <c r="L174" s="50">
        <v>28.834591742902468</v>
      </c>
      <c r="M174" s="50">
        <v>13.31088870283167</v>
      </c>
      <c r="N174" s="50">
        <v>2515.0360847925617</v>
      </c>
      <c r="O174" s="50">
        <v>247.71646353291797</v>
      </c>
      <c r="P174" s="50">
        <v>57.684242872354204</v>
      </c>
      <c r="Q174" s="50">
        <v>41.200749796323279</v>
      </c>
      <c r="R174" s="51">
        <v>27.005636930648588</v>
      </c>
      <c r="S174" s="52">
        <f t="shared" si="54"/>
        <v>2930.7886583705399</v>
      </c>
      <c r="U174" s="96" t="s">
        <v>27</v>
      </c>
      <c r="V174" s="97">
        <v>7.157227621203095</v>
      </c>
      <c r="W174" s="97">
        <v>10.782092177846323</v>
      </c>
      <c r="X174" s="97">
        <v>41.200749796323279</v>
      </c>
      <c r="Y174" s="97">
        <v>13.31088870283167</v>
      </c>
      <c r="Z174" s="97">
        <v>2503.4318864940028</v>
      </c>
      <c r="AA174" s="97">
        <v>247.66646998221719</v>
      </c>
      <c r="AB174" s="97">
        <v>57.684242872354204</v>
      </c>
      <c r="AC174" s="98">
        <v>49.55510072376169</v>
      </c>
      <c r="AD174" s="97">
        <v>10.895271943853052</v>
      </c>
      <c r="AE174" s="97">
        <v>4.9993550700795954E-2</v>
      </c>
      <c r="AF174" s="97">
        <v>27.005636930648588</v>
      </c>
      <c r="AG174" s="97">
        <v>11.604198298559258</v>
      </c>
      <c r="AH174" s="97">
        <v>0</v>
      </c>
      <c r="AI174" s="99">
        <f t="shared" si="55"/>
        <v>2930.7886583705408</v>
      </c>
      <c r="AJ174" t="str">
        <f t="shared" si="56"/>
        <v/>
      </c>
      <c r="AS174"/>
      <c r="BH174"/>
    </row>
    <row r="175" spans="1:60" ht="15">
      <c r="A175" s="26" t="s">
        <v>26</v>
      </c>
      <c r="B175" s="43">
        <v>109.75868594322066</v>
      </c>
      <c r="C175" s="43">
        <v>0</v>
      </c>
      <c r="D175" s="43">
        <v>0</v>
      </c>
      <c r="E175" s="43">
        <v>0</v>
      </c>
      <c r="F175" s="236"/>
      <c r="G175" s="43">
        <v>0</v>
      </c>
      <c r="H175" s="53">
        <v>0</v>
      </c>
      <c r="I175" s="41">
        <f t="shared" si="53"/>
        <v>109.75868594322066</v>
      </c>
      <c r="J175" s="1"/>
      <c r="K175" s="54" t="s">
        <v>26</v>
      </c>
      <c r="L175" s="43">
        <v>109.75868594322066</v>
      </c>
      <c r="M175" s="43">
        <v>0</v>
      </c>
      <c r="N175" s="43">
        <v>0</v>
      </c>
      <c r="O175" s="43">
        <v>0</v>
      </c>
      <c r="P175" s="43">
        <v>0</v>
      </c>
      <c r="Q175" s="43">
        <v>0</v>
      </c>
      <c r="R175" s="44">
        <v>0</v>
      </c>
      <c r="S175" s="45">
        <f t="shared" si="54"/>
        <v>109.75868594322066</v>
      </c>
      <c r="U175" s="100" t="s">
        <v>26</v>
      </c>
      <c r="V175" s="92">
        <v>109.75868594322066</v>
      </c>
      <c r="W175" s="92">
        <v>0</v>
      </c>
      <c r="X175" s="92">
        <v>0</v>
      </c>
      <c r="Y175" s="92">
        <v>0</v>
      </c>
      <c r="Z175" s="92">
        <v>0</v>
      </c>
      <c r="AA175" s="92">
        <v>0</v>
      </c>
      <c r="AB175" s="92">
        <v>0</v>
      </c>
      <c r="AC175" s="93">
        <v>0</v>
      </c>
      <c r="AD175" s="92">
        <v>0</v>
      </c>
      <c r="AE175" s="92">
        <v>0</v>
      </c>
      <c r="AF175" s="92">
        <v>0</v>
      </c>
      <c r="AG175" s="92">
        <v>0</v>
      </c>
      <c r="AH175" s="92">
        <v>0</v>
      </c>
      <c r="AI175" s="95">
        <f t="shared" si="55"/>
        <v>109.75868594322066</v>
      </c>
      <c r="AJ175" t="str">
        <f t="shared" si="56"/>
        <v/>
      </c>
      <c r="AS175"/>
      <c r="BH175"/>
    </row>
    <row r="176" spans="1:60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53"/>
        <v>0</v>
      </c>
      <c r="J176" s="1"/>
      <c r="K176" s="49" t="s">
        <v>23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1">
        <v>0</v>
      </c>
      <c r="S176" s="52">
        <f t="shared" si="54"/>
        <v>0</v>
      </c>
      <c r="U176" s="96" t="s">
        <v>62</v>
      </c>
      <c r="V176" s="97">
        <v>0</v>
      </c>
      <c r="W176" s="97">
        <v>0</v>
      </c>
      <c r="X176" s="97">
        <v>0</v>
      </c>
      <c r="Y176" s="97">
        <v>0</v>
      </c>
      <c r="Z176" s="97">
        <v>0</v>
      </c>
      <c r="AA176" s="97">
        <v>0</v>
      </c>
      <c r="AB176" s="97">
        <v>0</v>
      </c>
      <c r="AC176" s="98">
        <v>0</v>
      </c>
      <c r="AD176" s="97">
        <v>0</v>
      </c>
      <c r="AE176" s="97">
        <v>0</v>
      </c>
      <c r="AF176" s="97">
        <v>0</v>
      </c>
      <c r="AG176" s="97">
        <v>0</v>
      </c>
      <c r="AH176" s="97">
        <v>0</v>
      </c>
      <c r="AI176" s="99">
        <f t="shared" si="55"/>
        <v>0</v>
      </c>
      <c r="AJ176" t="str">
        <f t="shared" si="56"/>
        <v/>
      </c>
      <c r="AS176"/>
      <c r="BH176"/>
    </row>
    <row r="177" spans="1:60" ht="15">
      <c r="A177" s="26" t="s">
        <v>24</v>
      </c>
      <c r="B177" s="43">
        <v>5.4530638302158221E-2</v>
      </c>
      <c r="C177" s="43">
        <v>0</v>
      </c>
      <c r="D177" s="43">
        <v>0</v>
      </c>
      <c r="E177" s="43">
        <v>0</v>
      </c>
      <c r="F177" s="236"/>
      <c r="G177" s="43">
        <v>0</v>
      </c>
      <c r="H177" s="53">
        <v>0</v>
      </c>
      <c r="I177" s="41">
        <f t="shared" si="53"/>
        <v>5.4530638302158221E-2</v>
      </c>
      <c r="J177" s="1"/>
      <c r="K177" s="54" t="s">
        <v>24</v>
      </c>
      <c r="L177" s="43">
        <v>5.4530638302158221E-2</v>
      </c>
      <c r="M177" s="43">
        <v>0</v>
      </c>
      <c r="N177" s="43">
        <v>0</v>
      </c>
      <c r="O177" s="43">
        <v>0</v>
      </c>
      <c r="P177" s="43">
        <v>0.38486737926129189</v>
      </c>
      <c r="Q177" s="43">
        <v>0</v>
      </c>
      <c r="R177" s="44">
        <v>0</v>
      </c>
      <c r="S177" s="45">
        <f t="shared" si="54"/>
        <v>0.43939801756345009</v>
      </c>
      <c r="U177" s="100" t="s">
        <v>24</v>
      </c>
      <c r="V177" s="92">
        <v>5.4530638302158221E-2</v>
      </c>
      <c r="W177" s="92">
        <v>0</v>
      </c>
      <c r="X177" s="92">
        <v>0</v>
      </c>
      <c r="Y177" s="92">
        <v>0</v>
      </c>
      <c r="Z177" s="92">
        <v>0</v>
      </c>
      <c r="AA177" s="92">
        <v>0</v>
      </c>
      <c r="AB177" s="92">
        <v>0.38486737926129189</v>
      </c>
      <c r="AC177" s="93">
        <v>0</v>
      </c>
      <c r="AD177" s="92">
        <v>0</v>
      </c>
      <c r="AE177" s="92">
        <v>0</v>
      </c>
      <c r="AF177" s="92">
        <v>0</v>
      </c>
      <c r="AG177" s="92">
        <v>0</v>
      </c>
      <c r="AH177" s="92">
        <v>0</v>
      </c>
      <c r="AI177" s="95">
        <f t="shared" si="55"/>
        <v>0.43939801756345009</v>
      </c>
      <c r="AJ177" t="str">
        <f t="shared" si="56"/>
        <v/>
      </c>
      <c r="AS177"/>
      <c r="BH177"/>
    </row>
    <row r="178" spans="1:6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53"/>
        <v>0</v>
      </c>
      <c r="J178" s="1"/>
      <c r="K178" s="49" t="s">
        <v>22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1">
        <v>0</v>
      </c>
      <c r="S178" s="52">
        <f t="shared" si="54"/>
        <v>0</v>
      </c>
      <c r="U178" s="96" t="s">
        <v>63</v>
      </c>
      <c r="V178" s="97">
        <v>0</v>
      </c>
      <c r="W178" s="97">
        <v>0</v>
      </c>
      <c r="X178" s="97">
        <v>0</v>
      </c>
      <c r="Y178" s="97">
        <v>0</v>
      </c>
      <c r="Z178" s="97">
        <v>0</v>
      </c>
      <c r="AA178" s="97">
        <v>0</v>
      </c>
      <c r="AB178" s="97">
        <v>0</v>
      </c>
      <c r="AC178" s="98">
        <v>0</v>
      </c>
      <c r="AD178" s="97">
        <v>0</v>
      </c>
      <c r="AE178" s="97">
        <v>0</v>
      </c>
      <c r="AF178" s="97">
        <v>0</v>
      </c>
      <c r="AG178" s="97">
        <v>0</v>
      </c>
      <c r="AH178" s="97">
        <v>0</v>
      </c>
      <c r="AI178" s="99">
        <f t="shared" si="55"/>
        <v>0</v>
      </c>
      <c r="AJ178" t="str">
        <f t="shared" si="56"/>
        <v/>
      </c>
      <c r="AS178"/>
      <c r="BH178"/>
    </row>
    <row r="179" spans="1:6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53"/>
        <v>0</v>
      </c>
      <c r="J179" s="1"/>
      <c r="K179" s="55" t="s">
        <v>66</v>
      </c>
      <c r="L179" s="43">
        <v>0</v>
      </c>
      <c r="M179" s="43">
        <v>0</v>
      </c>
      <c r="N179" s="43">
        <v>0</v>
      </c>
      <c r="O179" s="43">
        <v>0</v>
      </c>
      <c r="P179" s="43">
        <v>0</v>
      </c>
      <c r="Q179" s="43">
        <v>0</v>
      </c>
      <c r="R179" s="44">
        <v>0</v>
      </c>
      <c r="S179" s="45">
        <f t="shared" si="54"/>
        <v>0</v>
      </c>
      <c r="U179" s="101" t="s">
        <v>64</v>
      </c>
      <c r="V179" s="92">
        <v>0</v>
      </c>
      <c r="W179" s="92">
        <v>0</v>
      </c>
      <c r="X179" s="92">
        <v>0</v>
      </c>
      <c r="Y179" s="92">
        <v>0</v>
      </c>
      <c r="Z179" s="92">
        <v>0</v>
      </c>
      <c r="AA179" s="92">
        <v>0</v>
      </c>
      <c r="AB179" s="92">
        <v>0</v>
      </c>
      <c r="AC179" s="93">
        <v>0</v>
      </c>
      <c r="AD179" s="94">
        <v>0</v>
      </c>
      <c r="AE179" s="94">
        <v>0</v>
      </c>
      <c r="AF179" s="94">
        <v>0</v>
      </c>
      <c r="AG179" s="94">
        <v>0</v>
      </c>
      <c r="AH179" s="94">
        <v>0</v>
      </c>
      <c r="AI179" s="95">
        <f t="shared" si="55"/>
        <v>0</v>
      </c>
      <c r="AJ179" t="str">
        <f t="shared" si="56"/>
        <v/>
      </c>
      <c r="AS179"/>
      <c r="BH179"/>
    </row>
    <row r="180" spans="1:60">
      <c r="A180" s="28" t="s">
        <v>25</v>
      </c>
      <c r="B180" s="56">
        <v>0</v>
      </c>
      <c r="C180" s="56">
        <v>0</v>
      </c>
      <c r="D180" s="56">
        <v>0</v>
      </c>
      <c r="E180" s="56">
        <v>0</v>
      </c>
      <c r="F180" s="236"/>
      <c r="G180" s="56">
        <v>0</v>
      </c>
      <c r="H180" s="57">
        <v>0</v>
      </c>
      <c r="I180" s="58">
        <f t="shared" si="53"/>
        <v>0</v>
      </c>
      <c r="J180" s="1"/>
      <c r="K180" s="59" t="s">
        <v>25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1">
        <v>0</v>
      </c>
      <c r="S180" s="62">
        <f t="shared" si="54"/>
        <v>0</v>
      </c>
      <c r="U180" s="102" t="s">
        <v>68</v>
      </c>
      <c r="V180" s="103">
        <v>0</v>
      </c>
      <c r="W180" s="103">
        <v>0</v>
      </c>
      <c r="X180" s="103">
        <v>0</v>
      </c>
      <c r="Y180" s="103">
        <v>0</v>
      </c>
      <c r="Z180" s="103">
        <v>0</v>
      </c>
      <c r="AA180" s="103">
        <v>0</v>
      </c>
      <c r="AB180" s="103">
        <v>0</v>
      </c>
      <c r="AC180" s="103">
        <v>0</v>
      </c>
      <c r="AD180" s="103">
        <v>0</v>
      </c>
      <c r="AE180" s="103">
        <v>0</v>
      </c>
      <c r="AF180" s="103">
        <v>0</v>
      </c>
      <c r="AG180" s="103">
        <v>0</v>
      </c>
      <c r="AH180" s="104">
        <v>0</v>
      </c>
      <c r="AI180" s="105">
        <f t="shared" si="55"/>
        <v>0</v>
      </c>
      <c r="AJ180" t="str">
        <f>IF(ABS(S180-AI180)&gt;0.2,S180-AI180,"")</f>
        <v/>
      </c>
      <c r="AS180"/>
      <c r="BH180"/>
    </row>
    <row r="181" spans="1:60">
      <c r="A181" s="29" t="s">
        <v>20</v>
      </c>
      <c r="B181" s="63">
        <v>0</v>
      </c>
      <c r="C181" s="63">
        <v>0</v>
      </c>
      <c r="D181" s="63">
        <v>0</v>
      </c>
      <c r="E181" s="63">
        <v>0</v>
      </c>
      <c r="F181" s="236"/>
      <c r="G181" s="63">
        <v>0</v>
      </c>
      <c r="H181" s="64">
        <v>0</v>
      </c>
      <c r="I181" s="65">
        <f t="shared" si="53"/>
        <v>0</v>
      </c>
      <c r="J181" s="1"/>
      <c r="K181" s="66" t="s">
        <v>20</v>
      </c>
      <c r="L181" s="63">
        <v>0</v>
      </c>
      <c r="M181" s="63">
        <v>0</v>
      </c>
      <c r="N181" s="63">
        <v>0</v>
      </c>
      <c r="O181" s="63">
        <v>0</v>
      </c>
      <c r="P181" s="63">
        <v>0</v>
      </c>
      <c r="Q181" s="63">
        <v>0</v>
      </c>
      <c r="R181" s="67">
        <v>0</v>
      </c>
      <c r="S181" s="68">
        <f t="shared" si="54"/>
        <v>0</v>
      </c>
      <c r="U181" s="106" t="s">
        <v>20</v>
      </c>
      <c r="V181" s="107">
        <v>0</v>
      </c>
      <c r="W181" s="107">
        <v>0</v>
      </c>
      <c r="X181" s="107">
        <v>0</v>
      </c>
      <c r="Y181" s="107">
        <v>0</v>
      </c>
      <c r="Z181" s="107">
        <v>0</v>
      </c>
      <c r="AA181" s="107">
        <v>0</v>
      </c>
      <c r="AB181" s="107">
        <v>0</v>
      </c>
      <c r="AC181" s="107">
        <v>0</v>
      </c>
      <c r="AD181" s="108">
        <v>0</v>
      </c>
      <c r="AE181" s="108">
        <v>0</v>
      </c>
      <c r="AF181" s="108">
        <v>0</v>
      </c>
      <c r="AG181" s="108">
        <v>0</v>
      </c>
      <c r="AH181" s="108">
        <v>0</v>
      </c>
      <c r="AI181" s="109">
        <f t="shared" si="55"/>
        <v>0</v>
      </c>
      <c r="AJ181" t="str">
        <f t="shared" si="56"/>
        <v/>
      </c>
      <c r="AS181"/>
      <c r="BH181"/>
    </row>
    <row r="182" spans="1:60">
      <c r="A182" s="28" t="s">
        <v>21</v>
      </c>
      <c r="B182" s="56">
        <v>0</v>
      </c>
      <c r="C182" s="56">
        <v>0</v>
      </c>
      <c r="D182" s="56">
        <v>0</v>
      </c>
      <c r="E182" s="56">
        <v>0</v>
      </c>
      <c r="F182" s="236"/>
      <c r="G182" s="56">
        <v>0</v>
      </c>
      <c r="H182" s="57">
        <v>0</v>
      </c>
      <c r="I182" s="58">
        <f t="shared" si="53"/>
        <v>0</v>
      </c>
      <c r="J182" s="1"/>
      <c r="K182" s="59" t="s">
        <v>21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1">
        <v>0</v>
      </c>
      <c r="S182" s="62">
        <f t="shared" si="54"/>
        <v>0</v>
      </c>
      <c r="U182" s="102" t="s">
        <v>21</v>
      </c>
      <c r="V182" s="103">
        <v>0</v>
      </c>
      <c r="W182" s="103">
        <v>0</v>
      </c>
      <c r="X182" s="103">
        <v>0</v>
      </c>
      <c r="Y182" s="103">
        <v>0</v>
      </c>
      <c r="Z182" s="103">
        <v>0</v>
      </c>
      <c r="AA182" s="103">
        <v>0</v>
      </c>
      <c r="AB182" s="103">
        <v>0</v>
      </c>
      <c r="AC182" s="103">
        <v>0</v>
      </c>
      <c r="AD182" s="103">
        <v>0</v>
      </c>
      <c r="AE182" s="103">
        <v>0</v>
      </c>
      <c r="AF182" s="103">
        <v>0</v>
      </c>
      <c r="AG182" s="103">
        <v>0</v>
      </c>
      <c r="AH182" s="104">
        <v>0</v>
      </c>
      <c r="AI182" s="105">
        <f t="shared" si="55"/>
        <v>0</v>
      </c>
      <c r="AJ182" t="str">
        <f t="shared" si="56"/>
        <v/>
      </c>
      <c r="AS182"/>
      <c r="BH182"/>
    </row>
    <row r="183" spans="1:60" ht="15" thickBot="1">
      <c r="A183" s="30" t="s">
        <v>11</v>
      </c>
      <c r="B183" s="69">
        <v>0</v>
      </c>
      <c r="C183" s="69">
        <v>0</v>
      </c>
      <c r="D183" s="69">
        <v>0</v>
      </c>
      <c r="E183" s="69">
        <v>0</v>
      </c>
      <c r="F183" s="237"/>
      <c r="G183" s="69">
        <v>0</v>
      </c>
      <c r="H183" s="70">
        <v>0</v>
      </c>
      <c r="I183" s="71">
        <f t="shared" si="53"/>
        <v>0</v>
      </c>
      <c r="J183" s="1"/>
      <c r="K183" s="72" t="s">
        <v>11</v>
      </c>
      <c r="L183" s="69">
        <v>0</v>
      </c>
      <c r="M183" s="69">
        <v>0</v>
      </c>
      <c r="N183" s="69">
        <v>0</v>
      </c>
      <c r="O183" s="69">
        <v>0</v>
      </c>
      <c r="P183" s="69">
        <v>0</v>
      </c>
      <c r="Q183" s="69">
        <v>0</v>
      </c>
      <c r="R183" s="73">
        <v>0</v>
      </c>
      <c r="S183" s="74">
        <f t="shared" si="54"/>
        <v>0</v>
      </c>
      <c r="U183" s="106" t="s">
        <v>11</v>
      </c>
      <c r="V183" s="107">
        <v>0</v>
      </c>
      <c r="W183" s="107">
        <v>0</v>
      </c>
      <c r="X183" s="107">
        <v>0</v>
      </c>
      <c r="Y183" s="107">
        <v>0</v>
      </c>
      <c r="Z183" s="107">
        <v>0</v>
      </c>
      <c r="AA183" s="107">
        <v>0</v>
      </c>
      <c r="AB183" s="107">
        <v>0</v>
      </c>
      <c r="AC183" s="107">
        <v>0</v>
      </c>
      <c r="AD183" s="108">
        <v>0</v>
      </c>
      <c r="AE183" s="108">
        <v>0</v>
      </c>
      <c r="AF183" s="108">
        <v>0</v>
      </c>
      <c r="AG183" s="108">
        <v>0</v>
      </c>
      <c r="AH183" s="108">
        <v>0</v>
      </c>
      <c r="AI183" s="109">
        <f t="shared" si="55"/>
        <v>0</v>
      </c>
      <c r="AJ183" t="str">
        <f t="shared" si="56"/>
        <v/>
      </c>
      <c r="AS183"/>
      <c r="BH183"/>
    </row>
    <row r="184" spans="1:60" ht="15">
      <c r="A184" s="31" t="s">
        <v>28</v>
      </c>
      <c r="B184" s="75">
        <f>SUM(B163:B179)</f>
        <v>294.34782390603198</v>
      </c>
      <c r="C184" s="75">
        <f t="shared" ref="C184:H184" si="57">SUM(C163:C179)</f>
        <v>238.17017854676806</v>
      </c>
      <c r="D184" s="75">
        <f t="shared" si="57"/>
        <v>5810.3828276985078</v>
      </c>
      <c r="E184" s="75">
        <f t="shared" si="57"/>
        <v>254.43649313855056</v>
      </c>
      <c r="F184" s="75">
        <f t="shared" si="57"/>
        <v>0</v>
      </c>
      <c r="G184" s="75">
        <f t="shared" si="57"/>
        <v>41.200749796323279</v>
      </c>
      <c r="H184" s="76">
        <f t="shared" si="57"/>
        <v>27.005636930648588</v>
      </c>
      <c r="I184" s="41">
        <f t="shared" si="53"/>
        <v>6665.5437100168301</v>
      </c>
      <c r="J184" s="1" t="str">
        <f>+IF(ABS(SUM(I163:I179)-I184)&gt;0.0001,ABS(SUM(I163:I179)-I184),"")</f>
        <v/>
      </c>
      <c r="K184" s="77" t="s">
        <v>28</v>
      </c>
      <c r="L184" s="75">
        <f>SUM(L163:L179)</f>
        <v>294.34782390603198</v>
      </c>
      <c r="M184" s="75">
        <f t="shared" ref="M184:R184" si="58">SUM(M163:M179)</f>
        <v>238.17017854676806</v>
      </c>
      <c r="N184" s="75">
        <f t="shared" si="58"/>
        <v>5810.3828276985078</v>
      </c>
      <c r="O184" s="75">
        <f t="shared" si="58"/>
        <v>254.43649313855056</v>
      </c>
      <c r="P184" s="75">
        <f t="shared" si="58"/>
        <v>147.64080088652756</v>
      </c>
      <c r="Q184" s="75">
        <f t="shared" si="58"/>
        <v>41.200749796323279</v>
      </c>
      <c r="R184" s="76">
        <f t="shared" si="58"/>
        <v>27.005636930648588</v>
      </c>
      <c r="S184" s="78">
        <f t="shared" si="54"/>
        <v>6813.1845109033575</v>
      </c>
      <c r="T184" t="str">
        <f>+IF(ABS(SUM(S163:S179)-S184)&gt;0.0001,ABS(SUM(S163:S179)-S184),"")</f>
        <v/>
      </c>
      <c r="U184" s="110" t="s">
        <v>65</v>
      </c>
      <c r="V184" s="111">
        <f>SUM(V163:V179)</f>
        <v>272.67045978433259</v>
      </c>
      <c r="W184" s="111">
        <f t="shared" ref="W184:AH184" si="59">SUM(W163:W179)</f>
        <v>10.782092177846323</v>
      </c>
      <c r="X184" s="111">
        <f t="shared" si="59"/>
        <v>41.200749796323279</v>
      </c>
      <c r="Y184" s="111">
        <f t="shared" si="59"/>
        <v>238.17017854676806</v>
      </c>
      <c r="Z184" s="111">
        <f t="shared" si="59"/>
        <v>5798.7786293999488</v>
      </c>
      <c r="AA184" s="111">
        <f t="shared" si="59"/>
        <v>253.28539778770326</v>
      </c>
      <c r="AB184" s="111">
        <f t="shared" si="59"/>
        <v>147.64080088652756</v>
      </c>
      <c r="AC184" s="111">
        <f t="shared" si="59"/>
        <v>50.656202523908206</v>
      </c>
      <c r="AD184" s="112">
        <f t="shared" si="59"/>
        <v>10.895271943853052</v>
      </c>
      <c r="AE184" s="112">
        <f t="shared" si="59"/>
        <v>4.9993550700795954E-2</v>
      </c>
      <c r="AF184" s="112">
        <f t="shared" si="59"/>
        <v>27.005636930648588</v>
      </c>
      <c r="AG184" s="112">
        <f t="shared" si="59"/>
        <v>11.604198298559258</v>
      </c>
      <c r="AH184" s="112">
        <f t="shared" si="59"/>
        <v>1.101101800146514</v>
      </c>
      <c r="AI184" s="113">
        <f t="shared" si="55"/>
        <v>6813.1845109033575</v>
      </c>
      <c r="AJ184" t="str">
        <f t="shared" si="56"/>
        <v/>
      </c>
      <c r="AS184"/>
      <c r="BH184"/>
    </row>
    <row r="185" spans="1:60" s="4" customFormat="1" ht="15" thickBot="1">
      <c r="A185" s="32" t="s">
        <v>87</v>
      </c>
      <c r="B185" s="114">
        <f>B184/$I184</f>
        <v>4.4159611985394774E-2</v>
      </c>
      <c r="C185" s="114">
        <f t="shared" ref="C185:I185" si="60">C184/$I184</f>
        <v>3.5731545528514236E-2</v>
      </c>
      <c r="D185" s="114">
        <f t="shared" si="60"/>
        <v>0.87170425706860111</v>
      </c>
      <c r="E185" s="114">
        <f t="shared" si="60"/>
        <v>3.8171903779760548E-2</v>
      </c>
      <c r="F185" s="114">
        <f t="shared" si="60"/>
        <v>0</v>
      </c>
      <c r="G185" s="114">
        <f t="shared" si="60"/>
        <v>6.1811536445868197E-3</v>
      </c>
      <c r="H185" s="115">
        <f t="shared" si="60"/>
        <v>4.0515279931425726E-3</v>
      </c>
      <c r="I185" s="116">
        <f t="shared" si="60"/>
        <v>1</v>
      </c>
      <c r="J185"/>
      <c r="K185" s="81" t="s">
        <v>87</v>
      </c>
      <c r="L185" s="82">
        <f>L184/$S184</f>
        <v>4.3202679075398258E-2</v>
      </c>
      <c r="M185" s="82">
        <f t="shared" ref="M185:S185" si="61">M184/$S184</f>
        <v>3.4957247696083479E-2</v>
      </c>
      <c r="N185" s="82">
        <f t="shared" si="61"/>
        <v>0.85281454192235162</v>
      </c>
      <c r="O185" s="82">
        <f t="shared" si="61"/>
        <v>3.7344723709062583E-2</v>
      </c>
      <c r="P185" s="82">
        <f t="shared" si="61"/>
        <v>2.1669866807548403E-2</v>
      </c>
      <c r="Q185" s="82">
        <f t="shared" si="61"/>
        <v>6.0472088683916313E-3</v>
      </c>
      <c r="R185" s="83">
        <f t="shared" si="61"/>
        <v>3.9637319211641197E-3</v>
      </c>
      <c r="S185" s="84">
        <f t="shared" si="61"/>
        <v>1</v>
      </c>
      <c r="U185" s="117" t="s">
        <v>87</v>
      </c>
      <c r="V185" s="118">
        <f>V184/$I184</f>
        <v>4.0907459563211554E-2</v>
      </c>
      <c r="W185" s="118">
        <f t="shared" ref="W185:AC185" si="62">W184/$I184</f>
        <v>1.6175862985705481E-3</v>
      </c>
      <c r="X185" s="118">
        <f t="shared" si="62"/>
        <v>6.1811536445868197E-3</v>
      </c>
      <c r="Y185" s="118">
        <f t="shared" si="62"/>
        <v>3.5731545528514236E-2</v>
      </c>
      <c r="Z185" s="118">
        <f t="shared" si="62"/>
        <v>0.8699633340766596</v>
      </c>
      <c r="AA185" s="118">
        <f t="shared" si="62"/>
        <v>3.7999210388054559E-2</v>
      </c>
      <c r="AB185" s="118">
        <f t="shared" si="62"/>
        <v>2.2149851131372262E-2</v>
      </c>
      <c r="AC185" s="118">
        <f t="shared" si="62"/>
        <v>7.5997105004027201E-3</v>
      </c>
      <c r="AD185" s="118">
        <f t="shared" ref="AD185:AH185" si="63">AD184/$AI184</f>
        <v>1.5991452934258567E-3</v>
      </c>
      <c r="AE185" s="118">
        <f t="shared" si="63"/>
        <v>7.3377655662766317E-6</v>
      </c>
      <c r="AF185" s="118">
        <f t="shared" si="63"/>
        <v>3.9637319211641197E-3</v>
      </c>
      <c r="AG185" s="118">
        <f t="shared" si="63"/>
        <v>1.703197422583916E-3</v>
      </c>
      <c r="AH185" s="118">
        <f t="shared" si="63"/>
        <v>1.6161338334289723E-4</v>
      </c>
      <c r="AI185" s="119">
        <v>1</v>
      </c>
    </row>
    <row r="186" spans="1:60" ht="15" thickBot="1">
      <c r="A186" s="17"/>
      <c r="B186" s="17"/>
      <c r="C186" s="17"/>
      <c r="D186" s="17"/>
      <c r="E186" s="17"/>
      <c r="F186" s="17"/>
      <c r="G186" s="17"/>
      <c r="H186" s="17"/>
      <c r="I186" s="17"/>
      <c r="K186" s="17"/>
      <c r="L186" s="17"/>
      <c r="M186" s="17"/>
      <c r="N186" s="17"/>
      <c r="O186" s="17"/>
      <c r="P186" s="17"/>
      <c r="Q186" s="17"/>
      <c r="R186" s="17"/>
      <c r="S186" s="17"/>
      <c r="AI186" s="1"/>
      <c r="AS186"/>
      <c r="BH186"/>
    </row>
    <row r="187" spans="1:6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  <c r="K187" s="188" t="s">
        <v>37</v>
      </c>
      <c r="L187" s="37" t="s">
        <v>0</v>
      </c>
      <c r="M187" s="37" t="s">
        <v>1</v>
      </c>
      <c r="N187" s="37" t="s">
        <v>2</v>
      </c>
      <c r="O187" s="37" t="s">
        <v>3</v>
      </c>
      <c r="P187" s="37" t="s">
        <v>29</v>
      </c>
      <c r="Q187" s="37" t="s">
        <v>4</v>
      </c>
      <c r="R187" s="37" t="s">
        <v>5</v>
      </c>
      <c r="S187" s="38" t="s">
        <v>6</v>
      </c>
      <c r="U187" s="190" t="s">
        <v>37</v>
      </c>
      <c r="V187" s="85" t="s">
        <v>90</v>
      </c>
      <c r="W187" s="85" t="s">
        <v>91</v>
      </c>
      <c r="X187" s="85" t="s">
        <v>4</v>
      </c>
      <c r="Y187" s="85" t="s">
        <v>1</v>
      </c>
      <c r="Z187" s="85" t="s">
        <v>2</v>
      </c>
      <c r="AA187" s="85" t="s">
        <v>3</v>
      </c>
      <c r="AB187" s="85" t="s">
        <v>57</v>
      </c>
      <c r="AC187" s="85" t="s">
        <v>75</v>
      </c>
      <c r="AD187" s="86" t="s">
        <v>92</v>
      </c>
      <c r="AE187" s="86" t="s">
        <v>93</v>
      </c>
      <c r="AF187" s="86" t="s">
        <v>94</v>
      </c>
      <c r="AG187" s="86" t="s">
        <v>95</v>
      </c>
      <c r="AH187" s="86" t="s">
        <v>96</v>
      </c>
      <c r="AI187" s="87" t="s">
        <v>65</v>
      </c>
      <c r="AS187"/>
      <c r="BH187"/>
    </row>
    <row r="188" spans="1:60" ht="1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  <c r="K188" s="189" t="s">
        <v>37</v>
      </c>
      <c r="L188" s="195" t="s">
        <v>104</v>
      </c>
      <c r="M188" s="196"/>
      <c r="N188" s="196"/>
      <c r="O188" s="196"/>
      <c r="P188" s="196"/>
      <c r="Q188" s="196"/>
      <c r="R188" s="196"/>
      <c r="S188" s="197"/>
      <c r="U188" s="191" t="s">
        <v>37</v>
      </c>
      <c r="V188" s="198" t="s">
        <v>104</v>
      </c>
      <c r="W188" s="198"/>
      <c r="X188" s="198"/>
      <c r="Y188" s="198"/>
      <c r="Z188" s="198"/>
      <c r="AA188" s="198"/>
      <c r="AB188" s="198"/>
      <c r="AC188" s="198"/>
      <c r="AD188" s="198"/>
      <c r="AE188" s="198"/>
      <c r="AF188" s="198"/>
      <c r="AG188" s="198"/>
      <c r="AH188" s="198"/>
      <c r="AI188" s="199"/>
      <c r="AS188"/>
      <c r="BH188"/>
    </row>
    <row r="189" spans="1:60" ht="15">
      <c r="A189" s="24" t="s">
        <v>7</v>
      </c>
      <c r="B189" s="39">
        <v>0</v>
      </c>
      <c r="C189" s="39">
        <v>0</v>
      </c>
      <c r="D189" s="39">
        <v>2517.2600482122853</v>
      </c>
      <c r="E189" s="39">
        <v>0</v>
      </c>
      <c r="F189" s="235"/>
      <c r="G189" s="39">
        <v>0</v>
      </c>
      <c r="H189" s="40">
        <v>0</v>
      </c>
      <c r="I189" s="41">
        <f>SUM(B189:H189)</f>
        <v>2517.2600482122853</v>
      </c>
      <c r="J189" s="1"/>
      <c r="K189" s="88" t="s">
        <v>7</v>
      </c>
      <c r="L189" s="39">
        <v>0</v>
      </c>
      <c r="M189" s="39">
        <v>0</v>
      </c>
      <c r="N189" s="39">
        <v>2517.2600482122853</v>
      </c>
      <c r="O189" s="39">
        <v>0</v>
      </c>
      <c r="P189" s="39">
        <v>0</v>
      </c>
      <c r="Q189" s="39">
        <v>0</v>
      </c>
      <c r="R189" s="89">
        <v>0</v>
      </c>
      <c r="S189" s="90">
        <f>SUM(L189:R189)</f>
        <v>2517.2600482122853</v>
      </c>
      <c r="U189" s="91" t="s">
        <v>7</v>
      </c>
      <c r="V189" s="92">
        <v>0</v>
      </c>
      <c r="W189" s="92">
        <v>0</v>
      </c>
      <c r="X189" s="92">
        <v>0</v>
      </c>
      <c r="Y189" s="92">
        <v>0</v>
      </c>
      <c r="Z189" s="92">
        <v>2517.2600482122853</v>
      </c>
      <c r="AA189" s="92">
        <v>0</v>
      </c>
      <c r="AB189" s="92">
        <v>0</v>
      </c>
      <c r="AC189" s="93">
        <v>0</v>
      </c>
      <c r="AD189" s="94">
        <v>0</v>
      </c>
      <c r="AE189" s="94">
        <v>0</v>
      </c>
      <c r="AF189" s="94">
        <v>0</v>
      </c>
      <c r="AG189" s="94">
        <v>0</v>
      </c>
      <c r="AH189" s="94">
        <v>0</v>
      </c>
      <c r="AI189" s="95">
        <f>SUM(V189:AC189)</f>
        <v>2517.2600482122853</v>
      </c>
      <c r="AJ189" t="str">
        <f>IF(ABS(S189-AI189)&gt;0.001,S189-AI189,"")</f>
        <v/>
      </c>
      <c r="AS189"/>
      <c r="BH189"/>
    </row>
    <row r="190" spans="1:60" ht="15">
      <c r="A190" s="25" t="s">
        <v>8</v>
      </c>
      <c r="B190" s="46">
        <v>0</v>
      </c>
      <c r="C190" s="46">
        <v>0</v>
      </c>
      <c r="D190" s="46">
        <v>1494.5885754046776</v>
      </c>
      <c r="E190" s="46">
        <v>0</v>
      </c>
      <c r="F190" s="236"/>
      <c r="G190" s="46">
        <v>0</v>
      </c>
      <c r="H190" s="47">
        <v>0</v>
      </c>
      <c r="I190" s="48">
        <f t="shared" ref="I190:I210" si="64">SUM(B190:H190)</f>
        <v>1494.5885754046776</v>
      </c>
      <c r="J190" s="1"/>
      <c r="K190" s="49" t="s">
        <v>8</v>
      </c>
      <c r="L190" s="50">
        <v>0</v>
      </c>
      <c r="M190" s="50">
        <v>0</v>
      </c>
      <c r="N190" s="50">
        <v>1494.5885754046776</v>
      </c>
      <c r="O190" s="50">
        <v>0</v>
      </c>
      <c r="P190" s="50">
        <v>0</v>
      </c>
      <c r="Q190" s="50">
        <v>0</v>
      </c>
      <c r="R190" s="51">
        <v>0</v>
      </c>
      <c r="S190" s="52">
        <f t="shared" ref="S190:S210" si="65">SUM(L190:R190)</f>
        <v>1494.5885754046776</v>
      </c>
      <c r="U190" s="96" t="s">
        <v>8</v>
      </c>
      <c r="V190" s="97">
        <v>0</v>
      </c>
      <c r="W190" s="97">
        <v>0</v>
      </c>
      <c r="X190" s="97">
        <v>0</v>
      </c>
      <c r="Y190" s="97">
        <v>0</v>
      </c>
      <c r="Z190" s="97">
        <v>1494.5885754046776</v>
      </c>
      <c r="AA190" s="97">
        <v>0</v>
      </c>
      <c r="AB190" s="97">
        <v>0</v>
      </c>
      <c r="AC190" s="98">
        <v>0</v>
      </c>
      <c r="AD190" s="97">
        <v>0</v>
      </c>
      <c r="AE190" s="97">
        <v>0</v>
      </c>
      <c r="AF190" s="97">
        <v>0</v>
      </c>
      <c r="AG190" s="97">
        <v>0</v>
      </c>
      <c r="AH190" s="97">
        <v>0</v>
      </c>
      <c r="AI190" s="99">
        <f t="shared" ref="AI190:AI210" si="66">SUM(V190:AC190)</f>
        <v>1494.5885754046776</v>
      </c>
      <c r="AJ190" t="str">
        <f t="shared" ref="AJ190:AJ210" si="67">IF(ABS(S190-AI190)&gt;0.001,S190-AI190,"")</f>
        <v/>
      </c>
      <c r="AS190"/>
      <c r="BH190"/>
    </row>
    <row r="191" spans="1:60" ht="15">
      <c r="A191" s="26" t="s">
        <v>10</v>
      </c>
      <c r="B191" s="43">
        <v>0</v>
      </c>
      <c r="C191" s="43">
        <v>0</v>
      </c>
      <c r="D191" s="43">
        <v>397.76974123078321</v>
      </c>
      <c r="E191" s="43">
        <v>0</v>
      </c>
      <c r="F191" s="236"/>
      <c r="G191" s="43">
        <v>0</v>
      </c>
      <c r="H191" s="53">
        <v>0</v>
      </c>
      <c r="I191" s="41">
        <f t="shared" si="64"/>
        <v>397.76974123078321</v>
      </c>
      <c r="J191" s="1"/>
      <c r="K191" s="54" t="s">
        <v>10</v>
      </c>
      <c r="L191" s="43">
        <v>0</v>
      </c>
      <c r="M191" s="43">
        <v>0</v>
      </c>
      <c r="N191" s="43">
        <v>397.76974123078321</v>
      </c>
      <c r="O191" s="43">
        <v>0</v>
      </c>
      <c r="P191" s="43">
        <v>0</v>
      </c>
      <c r="Q191" s="43">
        <v>0</v>
      </c>
      <c r="R191" s="44">
        <v>0</v>
      </c>
      <c r="S191" s="45">
        <f t="shared" si="65"/>
        <v>397.76974123078321</v>
      </c>
      <c r="U191" s="100" t="s">
        <v>10</v>
      </c>
      <c r="V191" s="92">
        <v>0</v>
      </c>
      <c r="W191" s="92">
        <v>0</v>
      </c>
      <c r="X191" s="92">
        <v>0</v>
      </c>
      <c r="Y191" s="92">
        <v>0</v>
      </c>
      <c r="Z191" s="92">
        <v>397.76974123078321</v>
      </c>
      <c r="AA191" s="92">
        <v>0</v>
      </c>
      <c r="AB191" s="92">
        <v>0</v>
      </c>
      <c r="AC191" s="93">
        <v>0</v>
      </c>
      <c r="AD191" s="94">
        <v>0</v>
      </c>
      <c r="AE191" s="94">
        <v>0</v>
      </c>
      <c r="AF191" s="94">
        <v>0</v>
      </c>
      <c r="AG191" s="94">
        <v>0</v>
      </c>
      <c r="AH191" s="94">
        <v>0</v>
      </c>
      <c r="AI191" s="95">
        <f t="shared" si="66"/>
        <v>397.76974123078321</v>
      </c>
      <c r="AJ191" t="str">
        <f t="shared" si="67"/>
        <v/>
      </c>
      <c r="AS191"/>
      <c r="BH191"/>
    </row>
    <row r="192" spans="1:60" ht="15">
      <c r="A192" s="25" t="s">
        <v>58</v>
      </c>
      <c r="B192" s="46">
        <v>0</v>
      </c>
      <c r="C192" s="46">
        <v>0</v>
      </c>
      <c r="D192" s="46">
        <v>2051.8725270948521</v>
      </c>
      <c r="E192" s="46">
        <v>0</v>
      </c>
      <c r="F192" s="236"/>
      <c r="G192" s="46">
        <v>0</v>
      </c>
      <c r="H192" s="47">
        <v>0</v>
      </c>
      <c r="I192" s="48">
        <f t="shared" si="64"/>
        <v>2051.8725270948521</v>
      </c>
      <c r="J192" s="1"/>
      <c r="K192" s="49" t="s">
        <v>58</v>
      </c>
      <c r="L192" s="50">
        <v>0</v>
      </c>
      <c r="M192" s="50">
        <v>0</v>
      </c>
      <c r="N192" s="50">
        <v>2051.8725270948521</v>
      </c>
      <c r="O192" s="50">
        <v>0</v>
      </c>
      <c r="P192" s="50">
        <v>0</v>
      </c>
      <c r="Q192" s="50">
        <v>0</v>
      </c>
      <c r="R192" s="51">
        <v>0</v>
      </c>
      <c r="S192" s="52">
        <f t="shared" si="65"/>
        <v>2051.8725270948521</v>
      </c>
      <c r="U192" s="96" t="s">
        <v>58</v>
      </c>
      <c r="V192" s="97">
        <v>0</v>
      </c>
      <c r="W192" s="97">
        <v>0</v>
      </c>
      <c r="X192" s="97">
        <v>0</v>
      </c>
      <c r="Y192" s="97">
        <v>0</v>
      </c>
      <c r="Z192" s="97">
        <v>2050.7525093398876</v>
      </c>
      <c r="AA192" s="97">
        <v>0</v>
      </c>
      <c r="AB192" s="97">
        <v>0</v>
      </c>
      <c r="AC192" s="98">
        <v>1.1200177549644392</v>
      </c>
      <c r="AD192" s="97">
        <v>0</v>
      </c>
      <c r="AE192" s="97">
        <v>0</v>
      </c>
      <c r="AF192" s="97">
        <v>0</v>
      </c>
      <c r="AG192" s="97">
        <v>1.1200177549644392</v>
      </c>
      <c r="AH192" s="97">
        <v>0</v>
      </c>
      <c r="AI192" s="99">
        <f t="shared" si="66"/>
        <v>2051.8725270948521</v>
      </c>
      <c r="AJ192" t="str">
        <f t="shared" si="67"/>
        <v/>
      </c>
      <c r="AS192"/>
      <c r="BH192"/>
    </row>
    <row r="193" spans="1:60" ht="15">
      <c r="A193" s="26" t="s">
        <v>16</v>
      </c>
      <c r="B193" s="43">
        <v>841.09364224243893</v>
      </c>
      <c r="C193" s="43">
        <v>0</v>
      </c>
      <c r="D193" s="43">
        <v>1041.5696268773604</v>
      </c>
      <c r="E193" s="43">
        <v>0</v>
      </c>
      <c r="F193" s="236"/>
      <c r="G193" s="43">
        <v>0</v>
      </c>
      <c r="H193" s="53">
        <v>0</v>
      </c>
      <c r="I193" s="41">
        <f t="shared" si="64"/>
        <v>1882.6632691197992</v>
      </c>
      <c r="J193" s="1"/>
      <c r="K193" s="54" t="s">
        <v>16</v>
      </c>
      <c r="L193" s="43">
        <v>841.09364224243893</v>
      </c>
      <c r="M193" s="43">
        <v>0</v>
      </c>
      <c r="N193" s="43">
        <v>1041.5696268773604</v>
      </c>
      <c r="O193" s="43">
        <v>0</v>
      </c>
      <c r="P193" s="43">
        <v>0</v>
      </c>
      <c r="Q193" s="43">
        <v>0</v>
      </c>
      <c r="R193" s="44">
        <v>0</v>
      </c>
      <c r="S193" s="45">
        <f t="shared" si="65"/>
        <v>1882.6632691197992</v>
      </c>
      <c r="U193" s="100" t="s">
        <v>16</v>
      </c>
      <c r="V193" s="92">
        <v>841.09364224243893</v>
      </c>
      <c r="W193" s="92">
        <v>0</v>
      </c>
      <c r="X193" s="92">
        <v>0</v>
      </c>
      <c r="Y193" s="92">
        <v>0</v>
      </c>
      <c r="Z193" s="92">
        <v>1041.5696268773604</v>
      </c>
      <c r="AA193" s="92">
        <v>0</v>
      </c>
      <c r="AB193" s="92">
        <v>0</v>
      </c>
      <c r="AC193" s="93">
        <v>0</v>
      </c>
      <c r="AD193" s="94">
        <v>0</v>
      </c>
      <c r="AE193" s="94">
        <v>0</v>
      </c>
      <c r="AF193" s="94">
        <v>0</v>
      </c>
      <c r="AG193" s="94">
        <v>0</v>
      </c>
      <c r="AH193" s="94">
        <v>0</v>
      </c>
      <c r="AI193" s="95">
        <f t="shared" si="66"/>
        <v>1882.6632691197992</v>
      </c>
      <c r="AJ193" t="str">
        <f t="shared" si="67"/>
        <v/>
      </c>
      <c r="AS193"/>
      <c r="BH193"/>
    </row>
    <row r="194" spans="1:60" ht="15">
      <c r="A194" s="25" t="s">
        <v>15</v>
      </c>
      <c r="B194" s="46">
        <v>55.487158136827034</v>
      </c>
      <c r="C194" s="46">
        <v>35.05111082692364</v>
      </c>
      <c r="D194" s="46">
        <v>160.0690599232901</v>
      </c>
      <c r="E194" s="46">
        <v>0</v>
      </c>
      <c r="F194" s="236"/>
      <c r="G194" s="46">
        <v>0</v>
      </c>
      <c r="H194" s="47">
        <v>0</v>
      </c>
      <c r="I194" s="48">
        <f t="shared" si="64"/>
        <v>250.60732888704078</v>
      </c>
      <c r="J194" s="1"/>
      <c r="K194" s="49" t="s">
        <v>15</v>
      </c>
      <c r="L194" s="50">
        <v>55.487158136827034</v>
      </c>
      <c r="M194" s="50">
        <v>35.05111082692364</v>
      </c>
      <c r="N194" s="50">
        <v>160.0690599232901</v>
      </c>
      <c r="O194" s="50">
        <v>0</v>
      </c>
      <c r="P194" s="50">
        <v>0</v>
      </c>
      <c r="Q194" s="50">
        <v>0</v>
      </c>
      <c r="R194" s="51">
        <v>0</v>
      </c>
      <c r="S194" s="52">
        <f t="shared" si="65"/>
        <v>250.60732888704078</v>
      </c>
      <c r="U194" s="96" t="s">
        <v>59</v>
      </c>
      <c r="V194" s="97">
        <v>54.081410863913625</v>
      </c>
      <c r="W194" s="97">
        <v>0</v>
      </c>
      <c r="X194" s="97">
        <v>0</v>
      </c>
      <c r="Y194" s="97">
        <v>35.05111082692364</v>
      </c>
      <c r="Z194" s="97">
        <v>109.53904032107502</v>
      </c>
      <c r="AA194" s="97">
        <v>0</v>
      </c>
      <c r="AB194" s="97">
        <v>0</v>
      </c>
      <c r="AC194" s="98">
        <v>51.935766875128479</v>
      </c>
      <c r="AD194" s="97">
        <v>1.4057472729133962</v>
      </c>
      <c r="AE194" s="97">
        <v>0</v>
      </c>
      <c r="AF194" s="97">
        <v>0</v>
      </c>
      <c r="AG194" s="97">
        <v>50.53001960221507</v>
      </c>
      <c r="AH194" s="97">
        <v>0</v>
      </c>
      <c r="AI194" s="99">
        <f t="shared" si="66"/>
        <v>250.60732888704075</v>
      </c>
      <c r="AJ194" t="str">
        <f t="shared" si="67"/>
        <v/>
      </c>
      <c r="AS194"/>
      <c r="BH194"/>
    </row>
    <row r="195" spans="1:60" ht="15">
      <c r="A195" s="26" t="s">
        <v>60</v>
      </c>
      <c r="B195" s="43">
        <v>0</v>
      </c>
      <c r="C195" s="43">
        <v>0</v>
      </c>
      <c r="D195" s="43">
        <v>1.4892274253878586</v>
      </c>
      <c r="E195" s="43">
        <v>20.875362943331361</v>
      </c>
      <c r="F195" s="236"/>
      <c r="G195" s="43">
        <v>0</v>
      </c>
      <c r="H195" s="53">
        <v>0</v>
      </c>
      <c r="I195" s="41">
        <f t="shared" si="64"/>
        <v>22.36459036871922</v>
      </c>
      <c r="J195" s="1"/>
      <c r="K195" s="54" t="s">
        <v>60</v>
      </c>
      <c r="L195" s="43">
        <v>0</v>
      </c>
      <c r="M195" s="43">
        <v>0</v>
      </c>
      <c r="N195" s="43">
        <v>1.4892274253878586</v>
      </c>
      <c r="O195" s="43">
        <v>20.875362943331361</v>
      </c>
      <c r="P195" s="43">
        <v>3402.9283506536794</v>
      </c>
      <c r="Q195" s="43">
        <v>0</v>
      </c>
      <c r="R195" s="44">
        <v>0</v>
      </c>
      <c r="S195" s="45">
        <f t="shared" si="65"/>
        <v>3425.2929410223987</v>
      </c>
      <c r="U195" s="100" t="s">
        <v>60</v>
      </c>
      <c r="V195" s="92">
        <v>0</v>
      </c>
      <c r="W195" s="92">
        <v>0</v>
      </c>
      <c r="X195" s="92">
        <v>0</v>
      </c>
      <c r="Y195" s="92">
        <v>0</v>
      </c>
      <c r="Z195" s="92">
        <v>0</v>
      </c>
      <c r="AA195" s="92">
        <v>2.6773964899102523</v>
      </c>
      <c r="AB195" s="92">
        <v>3402.9283506536794</v>
      </c>
      <c r="AC195" s="93">
        <v>19.687193878808969</v>
      </c>
      <c r="AD195" s="92">
        <v>0</v>
      </c>
      <c r="AE195" s="92">
        <v>18.197966453421113</v>
      </c>
      <c r="AF195" s="92">
        <v>0</v>
      </c>
      <c r="AG195" s="92">
        <v>1.4892274253878586</v>
      </c>
      <c r="AH195" s="92">
        <v>0</v>
      </c>
      <c r="AI195" s="95">
        <f t="shared" si="66"/>
        <v>3425.2929410223987</v>
      </c>
      <c r="AJ195" t="str">
        <f t="shared" si="67"/>
        <v/>
      </c>
      <c r="AS195"/>
      <c r="BH195"/>
    </row>
    <row r="196" spans="1:60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/>
      <c r="G196" s="46">
        <v>0</v>
      </c>
      <c r="H196" s="47">
        <v>0</v>
      </c>
      <c r="I196" s="48">
        <f t="shared" si="64"/>
        <v>0</v>
      </c>
      <c r="J196" s="1"/>
      <c r="K196" s="49" t="s">
        <v>12</v>
      </c>
      <c r="L196" s="50">
        <v>0</v>
      </c>
      <c r="M196" s="50">
        <v>0</v>
      </c>
      <c r="N196" s="50">
        <v>0</v>
      </c>
      <c r="O196" s="50">
        <v>0</v>
      </c>
      <c r="P196" s="50">
        <v>25.98104231481426</v>
      </c>
      <c r="Q196" s="50">
        <v>0</v>
      </c>
      <c r="R196" s="51">
        <v>0</v>
      </c>
      <c r="S196" s="52">
        <f t="shared" si="65"/>
        <v>25.98104231481426</v>
      </c>
      <c r="U196" s="96" t="s">
        <v>12</v>
      </c>
      <c r="V196" s="97">
        <v>0</v>
      </c>
      <c r="W196" s="97">
        <v>0</v>
      </c>
      <c r="X196" s="97">
        <v>0</v>
      </c>
      <c r="Y196" s="97">
        <v>0</v>
      </c>
      <c r="Z196" s="97">
        <v>0</v>
      </c>
      <c r="AA196" s="97">
        <v>0</v>
      </c>
      <c r="AB196" s="97">
        <v>25.98104231481426</v>
      </c>
      <c r="AC196" s="98">
        <v>0</v>
      </c>
      <c r="AD196" s="97">
        <v>0</v>
      </c>
      <c r="AE196" s="97">
        <v>0</v>
      </c>
      <c r="AF196" s="97">
        <v>0</v>
      </c>
      <c r="AG196" s="97">
        <v>0</v>
      </c>
      <c r="AH196" s="97">
        <v>0</v>
      </c>
      <c r="AI196" s="99">
        <f t="shared" si="66"/>
        <v>25.98104231481426</v>
      </c>
      <c r="AJ196" t="str">
        <f t="shared" si="67"/>
        <v/>
      </c>
      <c r="AS196"/>
      <c r="BH196"/>
    </row>
    <row r="197" spans="1:60" ht="15">
      <c r="A197" s="26" t="s">
        <v>61</v>
      </c>
      <c r="B197" s="43">
        <v>0</v>
      </c>
      <c r="C197" s="43">
        <v>0</v>
      </c>
      <c r="D197" s="43">
        <v>3.8804000000000007</v>
      </c>
      <c r="E197" s="43">
        <v>0</v>
      </c>
      <c r="F197" s="236"/>
      <c r="G197" s="43">
        <v>0</v>
      </c>
      <c r="H197" s="53">
        <v>0</v>
      </c>
      <c r="I197" s="41">
        <f t="shared" si="64"/>
        <v>3.8804000000000007</v>
      </c>
      <c r="J197" s="1"/>
      <c r="K197" s="54" t="s">
        <v>61</v>
      </c>
      <c r="L197" s="43">
        <v>0</v>
      </c>
      <c r="M197" s="43">
        <v>0</v>
      </c>
      <c r="N197" s="43">
        <v>3.8804000000000007</v>
      </c>
      <c r="O197" s="43">
        <v>0</v>
      </c>
      <c r="P197" s="43">
        <v>0</v>
      </c>
      <c r="Q197" s="43">
        <v>0</v>
      </c>
      <c r="R197" s="44">
        <v>0</v>
      </c>
      <c r="S197" s="45">
        <f t="shared" si="65"/>
        <v>3.8804000000000007</v>
      </c>
      <c r="U197" s="100" t="s">
        <v>61</v>
      </c>
      <c r="V197" s="92">
        <v>0</v>
      </c>
      <c r="W197" s="92">
        <v>0</v>
      </c>
      <c r="X197" s="92">
        <v>0</v>
      </c>
      <c r="Y197" s="92">
        <v>0</v>
      </c>
      <c r="Z197" s="92">
        <v>3.8804000000000007</v>
      </c>
      <c r="AA197" s="92">
        <v>0</v>
      </c>
      <c r="AB197" s="92">
        <v>0</v>
      </c>
      <c r="AC197" s="93">
        <v>0</v>
      </c>
      <c r="AD197" s="92">
        <v>0</v>
      </c>
      <c r="AE197" s="92">
        <v>0</v>
      </c>
      <c r="AF197" s="92">
        <v>0</v>
      </c>
      <c r="AG197" s="92">
        <v>0</v>
      </c>
      <c r="AH197" s="92">
        <v>0</v>
      </c>
      <c r="AI197" s="95">
        <f t="shared" si="66"/>
        <v>3.8804000000000007</v>
      </c>
      <c r="AJ197" t="str">
        <f t="shared" si="67"/>
        <v/>
      </c>
      <c r="AS197"/>
      <c r="BH197"/>
    </row>
    <row r="198" spans="1:60" ht="15">
      <c r="A198" s="25" t="s">
        <v>17</v>
      </c>
      <c r="B198" s="46">
        <v>95.442289102900219</v>
      </c>
      <c r="C198" s="46">
        <v>0</v>
      </c>
      <c r="D198" s="46">
        <v>56.828821287368129</v>
      </c>
      <c r="E198" s="46">
        <v>0</v>
      </c>
      <c r="F198" s="236"/>
      <c r="G198" s="46">
        <v>0</v>
      </c>
      <c r="H198" s="47">
        <v>0</v>
      </c>
      <c r="I198" s="48">
        <f t="shared" si="64"/>
        <v>152.27111039026835</v>
      </c>
      <c r="J198" s="1"/>
      <c r="K198" s="49" t="s">
        <v>17</v>
      </c>
      <c r="L198" s="50">
        <v>95.442289102900219</v>
      </c>
      <c r="M198" s="50">
        <v>0</v>
      </c>
      <c r="N198" s="50">
        <v>56.828821287368129</v>
      </c>
      <c r="O198" s="50">
        <v>0</v>
      </c>
      <c r="P198" s="50">
        <v>0</v>
      </c>
      <c r="Q198" s="50">
        <v>0</v>
      </c>
      <c r="R198" s="51">
        <v>0</v>
      </c>
      <c r="S198" s="52">
        <f t="shared" si="65"/>
        <v>152.27111039026835</v>
      </c>
      <c r="U198" s="96" t="s">
        <v>17</v>
      </c>
      <c r="V198" s="97">
        <v>95.442289102900219</v>
      </c>
      <c r="W198" s="97">
        <v>0</v>
      </c>
      <c r="X198" s="97">
        <v>0</v>
      </c>
      <c r="Y198" s="97">
        <v>0</v>
      </c>
      <c r="Z198" s="97">
        <v>21.22413953638037</v>
      </c>
      <c r="AA198" s="97">
        <v>0</v>
      </c>
      <c r="AB198" s="97">
        <v>0</v>
      </c>
      <c r="AC198" s="98">
        <v>35.604681750987751</v>
      </c>
      <c r="AD198" s="97">
        <v>0</v>
      </c>
      <c r="AE198" s="97">
        <v>0</v>
      </c>
      <c r="AF198" s="97">
        <v>0</v>
      </c>
      <c r="AG198" s="97">
        <v>35.604681750987751</v>
      </c>
      <c r="AH198" s="97">
        <v>0</v>
      </c>
      <c r="AI198" s="99">
        <f t="shared" si="66"/>
        <v>152.27111039026835</v>
      </c>
      <c r="AJ198" t="str">
        <f t="shared" si="67"/>
        <v/>
      </c>
      <c r="AS198"/>
      <c r="BH198"/>
    </row>
    <row r="199" spans="1:60" ht="15">
      <c r="A199" s="26" t="s">
        <v>19</v>
      </c>
      <c r="B199" s="43">
        <v>1153.6814216578387</v>
      </c>
      <c r="C199" s="43">
        <v>1633.023181772081</v>
      </c>
      <c r="D199" s="43">
        <v>12778.120644784847</v>
      </c>
      <c r="E199" s="43">
        <v>0</v>
      </c>
      <c r="F199" s="236"/>
      <c r="G199" s="43">
        <v>0</v>
      </c>
      <c r="H199" s="53">
        <v>0</v>
      </c>
      <c r="I199" s="41">
        <f t="shared" si="64"/>
        <v>15564.825248214767</v>
      </c>
      <c r="J199" s="1"/>
      <c r="K199" s="54" t="s">
        <v>19</v>
      </c>
      <c r="L199" s="43">
        <v>1153.6814216578387</v>
      </c>
      <c r="M199" s="43">
        <v>1633.023181772081</v>
      </c>
      <c r="N199" s="43">
        <v>12778.120644784847</v>
      </c>
      <c r="O199" s="43">
        <v>0</v>
      </c>
      <c r="P199" s="43">
        <v>0</v>
      </c>
      <c r="Q199" s="43">
        <v>0</v>
      </c>
      <c r="R199" s="44">
        <v>0</v>
      </c>
      <c r="S199" s="45">
        <f t="shared" si="65"/>
        <v>15564.825248214767</v>
      </c>
      <c r="U199" s="100" t="s">
        <v>89</v>
      </c>
      <c r="V199" s="92">
        <v>860.31967416055681</v>
      </c>
      <c r="W199" s="92">
        <v>0</v>
      </c>
      <c r="X199" s="92">
        <v>0</v>
      </c>
      <c r="Y199" s="92">
        <v>1633.023181772081</v>
      </c>
      <c r="Z199" s="92">
        <v>12440.243476908499</v>
      </c>
      <c r="AA199" s="92">
        <v>0</v>
      </c>
      <c r="AB199" s="92">
        <v>0</v>
      </c>
      <c r="AC199" s="93">
        <v>631.23891537362942</v>
      </c>
      <c r="AD199" s="92">
        <v>293.36174749728156</v>
      </c>
      <c r="AE199" s="92">
        <v>0</v>
      </c>
      <c r="AF199" s="92">
        <v>0</v>
      </c>
      <c r="AG199" s="92">
        <v>337.87716787634787</v>
      </c>
      <c r="AH199" s="92">
        <v>0</v>
      </c>
      <c r="AI199" s="95">
        <f t="shared" si="66"/>
        <v>15564.825248214765</v>
      </c>
      <c r="AJ199" t="str">
        <f t="shared" si="67"/>
        <v/>
      </c>
      <c r="AS199"/>
      <c r="BH199"/>
    </row>
    <row r="200" spans="1:60" ht="15">
      <c r="A200" s="25" t="s">
        <v>27</v>
      </c>
      <c r="B200" s="46">
        <v>352.18583284543814</v>
      </c>
      <c r="C200" s="46">
        <v>3.5018833073178768</v>
      </c>
      <c r="D200" s="46">
        <v>3655.6378003100676</v>
      </c>
      <c r="E200" s="46">
        <v>2702.0857512696866</v>
      </c>
      <c r="F200" s="236"/>
      <c r="G200" s="46">
        <v>304.87259658663373</v>
      </c>
      <c r="H200" s="47">
        <v>0</v>
      </c>
      <c r="I200" s="48">
        <f t="shared" si="64"/>
        <v>7018.2838643191435</v>
      </c>
      <c r="J200" s="1"/>
      <c r="K200" s="49" t="s">
        <v>27</v>
      </c>
      <c r="L200" s="50">
        <v>352.18583284543814</v>
      </c>
      <c r="M200" s="50">
        <v>3.5018833073178768</v>
      </c>
      <c r="N200" s="50">
        <v>3655.6378003100676</v>
      </c>
      <c r="O200" s="50">
        <v>2702.0857512696866</v>
      </c>
      <c r="P200" s="50">
        <v>57.684242872354204</v>
      </c>
      <c r="Q200" s="50">
        <v>304.87259658663373</v>
      </c>
      <c r="R200" s="51">
        <v>0</v>
      </c>
      <c r="S200" s="52">
        <f t="shared" si="65"/>
        <v>7075.9681071914974</v>
      </c>
      <c r="U200" s="96" t="s">
        <v>27</v>
      </c>
      <c r="V200" s="97">
        <v>33.319210909881591</v>
      </c>
      <c r="W200" s="97">
        <v>61.75162121452734</v>
      </c>
      <c r="X200" s="97">
        <v>304.87259658663373</v>
      </c>
      <c r="Y200" s="97">
        <v>3.5018833073178768</v>
      </c>
      <c r="Z200" s="97">
        <v>3597.3392061015602</v>
      </c>
      <c r="AA200" s="97">
        <v>2698.4570910404877</v>
      </c>
      <c r="AB200" s="97">
        <v>57.684242872354204</v>
      </c>
      <c r="AC200" s="98">
        <v>319.04225515873696</v>
      </c>
      <c r="AD200" s="97">
        <v>257.11500072102928</v>
      </c>
      <c r="AE200" s="97">
        <v>2.8148781847807918</v>
      </c>
      <c r="AF200" s="97">
        <v>0</v>
      </c>
      <c r="AG200" s="97">
        <v>58.298594208508518</v>
      </c>
      <c r="AH200" s="97">
        <v>0.81378204441839674</v>
      </c>
      <c r="AI200" s="99">
        <f t="shared" si="66"/>
        <v>7075.9681071914993</v>
      </c>
      <c r="AJ200" t="str">
        <f t="shared" si="67"/>
        <v/>
      </c>
      <c r="AS200"/>
      <c r="BH200"/>
    </row>
    <row r="201" spans="1:60" ht="15">
      <c r="A201" s="26" t="s">
        <v>26</v>
      </c>
      <c r="B201" s="43">
        <v>21.050622036296428</v>
      </c>
      <c r="C201" s="43">
        <v>3.4502670055622451</v>
      </c>
      <c r="D201" s="43">
        <v>0</v>
      </c>
      <c r="E201" s="43">
        <v>0</v>
      </c>
      <c r="F201" s="236"/>
      <c r="G201" s="43">
        <v>0</v>
      </c>
      <c r="H201" s="53">
        <v>0</v>
      </c>
      <c r="I201" s="41">
        <f t="shared" si="64"/>
        <v>24.500889041858674</v>
      </c>
      <c r="J201" s="1"/>
      <c r="K201" s="54" t="s">
        <v>26</v>
      </c>
      <c r="L201" s="43">
        <v>21.050622036296428</v>
      </c>
      <c r="M201" s="43">
        <v>3.4502670055622451</v>
      </c>
      <c r="N201" s="43">
        <v>0</v>
      </c>
      <c r="O201" s="43">
        <v>0</v>
      </c>
      <c r="P201" s="43">
        <v>0</v>
      </c>
      <c r="Q201" s="43">
        <v>0</v>
      </c>
      <c r="R201" s="44">
        <v>0</v>
      </c>
      <c r="S201" s="45">
        <f t="shared" si="65"/>
        <v>24.500889041858674</v>
      </c>
      <c r="U201" s="100" t="s">
        <v>26</v>
      </c>
      <c r="V201" s="92">
        <v>21.048645544612047</v>
      </c>
      <c r="W201" s="92">
        <v>0</v>
      </c>
      <c r="X201" s="92">
        <v>0</v>
      </c>
      <c r="Y201" s="92">
        <v>3.4502670055622451</v>
      </c>
      <c r="Z201" s="92">
        <v>0</v>
      </c>
      <c r="AA201" s="92">
        <v>0</v>
      </c>
      <c r="AB201" s="92">
        <v>0</v>
      </c>
      <c r="AC201" s="93">
        <v>1.9764916843818588E-3</v>
      </c>
      <c r="AD201" s="92">
        <v>1.9764916843818588E-3</v>
      </c>
      <c r="AE201" s="92">
        <v>0</v>
      </c>
      <c r="AF201" s="92">
        <v>0</v>
      </c>
      <c r="AG201" s="92">
        <v>0</v>
      </c>
      <c r="AH201" s="92">
        <v>0</v>
      </c>
      <c r="AI201" s="95">
        <f t="shared" si="66"/>
        <v>24.500889041858674</v>
      </c>
      <c r="AJ201" t="str">
        <f t="shared" si="67"/>
        <v/>
      </c>
      <c r="AS201"/>
      <c r="BH201"/>
    </row>
    <row r="202" spans="1:60" ht="15">
      <c r="A202" s="25" t="s">
        <v>23</v>
      </c>
      <c r="B202" s="46">
        <v>2.9054962550065211</v>
      </c>
      <c r="C202" s="46">
        <v>4.9273622056553874</v>
      </c>
      <c r="D202" s="46">
        <v>8.9860708917727443</v>
      </c>
      <c r="E202" s="46">
        <v>0</v>
      </c>
      <c r="F202" s="236"/>
      <c r="G202" s="46">
        <v>0</v>
      </c>
      <c r="H202" s="47">
        <v>0</v>
      </c>
      <c r="I202" s="48">
        <f t="shared" si="64"/>
        <v>16.818929352434651</v>
      </c>
      <c r="J202" s="1"/>
      <c r="K202" s="49" t="s">
        <v>23</v>
      </c>
      <c r="L202" s="50">
        <v>2.9054962550065211</v>
      </c>
      <c r="M202" s="50">
        <v>4.9273622056553874</v>
      </c>
      <c r="N202" s="50">
        <v>8.9860708917727443</v>
      </c>
      <c r="O202" s="50">
        <v>0</v>
      </c>
      <c r="P202" s="50">
        <v>0</v>
      </c>
      <c r="Q202" s="50">
        <v>0</v>
      </c>
      <c r="R202" s="51">
        <v>0</v>
      </c>
      <c r="S202" s="52">
        <f t="shared" si="65"/>
        <v>16.818929352434651</v>
      </c>
      <c r="U202" s="96" t="s">
        <v>62</v>
      </c>
      <c r="V202" s="97">
        <v>2.9054962550065211</v>
      </c>
      <c r="W202" s="97">
        <v>0</v>
      </c>
      <c r="X202" s="97">
        <v>0</v>
      </c>
      <c r="Y202" s="97">
        <v>4.9273622056553874</v>
      </c>
      <c r="Z202" s="97">
        <v>8.9860708917727443</v>
      </c>
      <c r="AA202" s="97">
        <v>0</v>
      </c>
      <c r="AB202" s="97">
        <v>0</v>
      </c>
      <c r="AC202" s="98">
        <v>0</v>
      </c>
      <c r="AD202" s="97">
        <v>0</v>
      </c>
      <c r="AE202" s="97">
        <v>0</v>
      </c>
      <c r="AF202" s="97">
        <v>0</v>
      </c>
      <c r="AG202" s="97">
        <v>0</v>
      </c>
      <c r="AH202" s="97">
        <v>0</v>
      </c>
      <c r="AI202" s="99">
        <f t="shared" si="66"/>
        <v>16.818929352434651</v>
      </c>
      <c r="AJ202" t="str">
        <f t="shared" si="67"/>
        <v/>
      </c>
      <c r="AS202"/>
      <c r="BH202"/>
    </row>
    <row r="203" spans="1:60" ht="15">
      <c r="A203" s="26" t="s">
        <v>24</v>
      </c>
      <c r="B203" s="43">
        <v>0</v>
      </c>
      <c r="C203" s="43">
        <v>0</v>
      </c>
      <c r="D203" s="43">
        <v>2063.8033284965618</v>
      </c>
      <c r="E203" s="43">
        <v>0</v>
      </c>
      <c r="F203" s="236"/>
      <c r="G203" s="43">
        <v>0</v>
      </c>
      <c r="H203" s="53">
        <v>0</v>
      </c>
      <c r="I203" s="41">
        <f t="shared" si="64"/>
        <v>2063.8033284965618</v>
      </c>
      <c r="J203" s="1"/>
      <c r="K203" s="54" t="s">
        <v>24</v>
      </c>
      <c r="L203" s="43">
        <v>0</v>
      </c>
      <c r="M203" s="43">
        <v>0</v>
      </c>
      <c r="N203" s="43">
        <v>2063.8033284965618</v>
      </c>
      <c r="O203" s="43">
        <v>0</v>
      </c>
      <c r="P203" s="43">
        <v>15.916826135493325</v>
      </c>
      <c r="Q203" s="43">
        <v>0</v>
      </c>
      <c r="R203" s="44">
        <v>0</v>
      </c>
      <c r="S203" s="45">
        <f t="shared" si="65"/>
        <v>2079.7201546320553</v>
      </c>
      <c r="U203" s="100" t="s">
        <v>24</v>
      </c>
      <c r="V203" s="92">
        <v>0</v>
      </c>
      <c r="W203" s="92">
        <v>0</v>
      </c>
      <c r="X203" s="92">
        <v>0</v>
      </c>
      <c r="Y203" s="92">
        <v>0</v>
      </c>
      <c r="Z203" s="92">
        <v>2063.8033284965618</v>
      </c>
      <c r="AA203" s="92">
        <v>0</v>
      </c>
      <c r="AB203" s="92">
        <v>15.916826135493325</v>
      </c>
      <c r="AC203" s="93">
        <v>0</v>
      </c>
      <c r="AD203" s="92">
        <v>0</v>
      </c>
      <c r="AE203" s="92">
        <v>0</v>
      </c>
      <c r="AF203" s="92">
        <v>0</v>
      </c>
      <c r="AG203" s="92">
        <v>0</v>
      </c>
      <c r="AH203" s="92">
        <v>0</v>
      </c>
      <c r="AI203" s="95">
        <f t="shared" si="66"/>
        <v>2079.7201546320553</v>
      </c>
      <c r="AJ203" t="str">
        <f t="shared" si="67"/>
        <v/>
      </c>
      <c r="AS203"/>
      <c r="BH203"/>
    </row>
    <row r="204" spans="1:60" ht="15">
      <c r="A204" s="25" t="s">
        <v>22</v>
      </c>
      <c r="B204" s="46">
        <v>0</v>
      </c>
      <c r="C204" s="46">
        <v>0</v>
      </c>
      <c r="D204" s="46">
        <v>2661.6669152250001</v>
      </c>
      <c r="E204" s="46">
        <v>0</v>
      </c>
      <c r="F204" s="236"/>
      <c r="G204" s="46">
        <v>0</v>
      </c>
      <c r="H204" s="47">
        <v>0</v>
      </c>
      <c r="I204" s="48">
        <f t="shared" si="64"/>
        <v>2661.6669152250001</v>
      </c>
      <c r="J204" s="1"/>
      <c r="K204" s="49" t="s">
        <v>22</v>
      </c>
      <c r="L204" s="50">
        <v>0</v>
      </c>
      <c r="M204" s="50">
        <v>0</v>
      </c>
      <c r="N204" s="50">
        <v>2661.6669152250001</v>
      </c>
      <c r="O204" s="50">
        <v>0</v>
      </c>
      <c r="P204" s="50">
        <v>0</v>
      </c>
      <c r="Q204" s="50">
        <v>0</v>
      </c>
      <c r="R204" s="51">
        <v>0</v>
      </c>
      <c r="S204" s="52">
        <f t="shared" si="65"/>
        <v>2661.6669152250001</v>
      </c>
      <c r="U204" s="96" t="s">
        <v>63</v>
      </c>
      <c r="V204" s="97">
        <v>0</v>
      </c>
      <c r="W204" s="97">
        <v>0</v>
      </c>
      <c r="X204" s="97">
        <v>0</v>
      </c>
      <c r="Y204" s="97">
        <v>0</v>
      </c>
      <c r="Z204" s="97">
        <v>2661.6669152250001</v>
      </c>
      <c r="AA204" s="97">
        <v>0</v>
      </c>
      <c r="AB204" s="97">
        <v>0</v>
      </c>
      <c r="AC204" s="98">
        <v>0</v>
      </c>
      <c r="AD204" s="97">
        <v>0</v>
      </c>
      <c r="AE204" s="97">
        <v>0</v>
      </c>
      <c r="AF204" s="97">
        <v>0</v>
      </c>
      <c r="AG204" s="97">
        <v>0</v>
      </c>
      <c r="AH204" s="97">
        <v>0</v>
      </c>
      <c r="AI204" s="99">
        <f t="shared" si="66"/>
        <v>2661.6669152250001</v>
      </c>
      <c r="AJ204" t="str">
        <f t="shared" si="67"/>
        <v/>
      </c>
      <c r="AS204"/>
      <c r="BH204"/>
    </row>
    <row r="205" spans="1:60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/>
      <c r="G205" s="43">
        <v>0</v>
      </c>
      <c r="H205" s="53">
        <v>0</v>
      </c>
      <c r="I205" s="41">
        <f t="shared" si="64"/>
        <v>0</v>
      </c>
      <c r="J205" s="1"/>
      <c r="K205" s="55" t="s">
        <v>66</v>
      </c>
      <c r="L205" s="43">
        <v>0</v>
      </c>
      <c r="M205" s="43">
        <v>0</v>
      </c>
      <c r="N205" s="43">
        <v>0</v>
      </c>
      <c r="O205" s="43">
        <v>0</v>
      </c>
      <c r="P205" s="43">
        <v>0</v>
      </c>
      <c r="Q205" s="43">
        <v>0</v>
      </c>
      <c r="R205" s="44">
        <v>0</v>
      </c>
      <c r="S205" s="45">
        <f t="shared" si="65"/>
        <v>0</v>
      </c>
      <c r="U205" s="101" t="s">
        <v>64</v>
      </c>
      <c r="V205" s="92">
        <v>0</v>
      </c>
      <c r="W205" s="92">
        <v>0</v>
      </c>
      <c r="X205" s="92">
        <v>0</v>
      </c>
      <c r="Y205" s="92">
        <v>0</v>
      </c>
      <c r="Z205" s="92">
        <v>0</v>
      </c>
      <c r="AA205" s="92">
        <v>0</v>
      </c>
      <c r="AB205" s="92">
        <v>0</v>
      </c>
      <c r="AC205" s="93">
        <v>0</v>
      </c>
      <c r="AD205" s="94">
        <v>0</v>
      </c>
      <c r="AE205" s="94">
        <v>0</v>
      </c>
      <c r="AF205" s="94">
        <v>0</v>
      </c>
      <c r="AG205" s="94">
        <v>0</v>
      </c>
      <c r="AH205" s="94">
        <v>0</v>
      </c>
      <c r="AI205" s="95">
        <f t="shared" si="66"/>
        <v>0</v>
      </c>
      <c r="AJ205" t="str">
        <f t="shared" si="67"/>
        <v/>
      </c>
      <c r="AS205"/>
      <c r="BH205"/>
    </row>
    <row r="206" spans="1:60">
      <c r="A206" s="28" t="s">
        <v>25</v>
      </c>
      <c r="B206" s="56">
        <v>0</v>
      </c>
      <c r="C206" s="56">
        <v>0</v>
      </c>
      <c r="D206" s="56">
        <v>0</v>
      </c>
      <c r="E206" s="56">
        <v>0</v>
      </c>
      <c r="F206" s="236"/>
      <c r="G206" s="56">
        <v>0</v>
      </c>
      <c r="H206" s="57">
        <v>0</v>
      </c>
      <c r="I206" s="58">
        <f t="shared" si="64"/>
        <v>0</v>
      </c>
      <c r="J206" s="1"/>
      <c r="K206" s="59" t="s">
        <v>25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1">
        <v>0</v>
      </c>
      <c r="S206" s="62">
        <f t="shared" si="65"/>
        <v>0</v>
      </c>
      <c r="U206" s="102" t="s">
        <v>68</v>
      </c>
      <c r="V206" s="103">
        <v>0</v>
      </c>
      <c r="W206" s="103">
        <v>0</v>
      </c>
      <c r="X206" s="103">
        <v>0</v>
      </c>
      <c r="Y206" s="103">
        <v>0</v>
      </c>
      <c r="Z206" s="103">
        <v>0</v>
      </c>
      <c r="AA206" s="103">
        <v>0</v>
      </c>
      <c r="AB206" s="103">
        <v>0</v>
      </c>
      <c r="AC206" s="103">
        <v>0</v>
      </c>
      <c r="AD206" s="103">
        <v>0</v>
      </c>
      <c r="AE206" s="103">
        <v>0</v>
      </c>
      <c r="AF206" s="103">
        <v>0</v>
      </c>
      <c r="AG206" s="103">
        <v>0</v>
      </c>
      <c r="AH206" s="104">
        <v>0</v>
      </c>
      <c r="AI206" s="105">
        <f t="shared" si="66"/>
        <v>0</v>
      </c>
      <c r="AJ206" t="str">
        <f>IF(ABS(S206-AI206)&gt;0.2,S206-AI206,"")</f>
        <v/>
      </c>
      <c r="AS206"/>
      <c r="BH206"/>
    </row>
    <row r="207" spans="1:60">
      <c r="A207" s="29" t="s">
        <v>20</v>
      </c>
      <c r="B207" s="63">
        <v>0</v>
      </c>
      <c r="C207" s="63">
        <v>0</v>
      </c>
      <c r="D207" s="63">
        <v>0</v>
      </c>
      <c r="E207" s="63">
        <v>0</v>
      </c>
      <c r="F207" s="236"/>
      <c r="G207" s="63">
        <v>0</v>
      </c>
      <c r="H207" s="64">
        <v>0</v>
      </c>
      <c r="I207" s="65">
        <f t="shared" si="64"/>
        <v>0</v>
      </c>
      <c r="J207" s="1"/>
      <c r="K207" s="66" t="s">
        <v>20</v>
      </c>
      <c r="L207" s="63">
        <v>0</v>
      </c>
      <c r="M207" s="63">
        <v>0</v>
      </c>
      <c r="N207" s="63">
        <v>0</v>
      </c>
      <c r="O207" s="63">
        <v>0</v>
      </c>
      <c r="P207" s="63">
        <v>0</v>
      </c>
      <c r="Q207" s="63">
        <v>0</v>
      </c>
      <c r="R207" s="67">
        <v>0</v>
      </c>
      <c r="S207" s="68">
        <f t="shared" si="65"/>
        <v>0</v>
      </c>
      <c r="U207" s="106" t="s">
        <v>20</v>
      </c>
      <c r="V207" s="107">
        <v>0</v>
      </c>
      <c r="W207" s="107">
        <v>0</v>
      </c>
      <c r="X207" s="107">
        <v>0</v>
      </c>
      <c r="Y207" s="107">
        <v>0</v>
      </c>
      <c r="Z207" s="107">
        <v>0</v>
      </c>
      <c r="AA207" s="107">
        <v>0</v>
      </c>
      <c r="AB207" s="107">
        <v>0</v>
      </c>
      <c r="AC207" s="107">
        <v>0</v>
      </c>
      <c r="AD207" s="108">
        <v>0</v>
      </c>
      <c r="AE207" s="108">
        <v>0</v>
      </c>
      <c r="AF207" s="108">
        <v>0</v>
      </c>
      <c r="AG207" s="108">
        <v>0</v>
      </c>
      <c r="AH207" s="108">
        <v>0</v>
      </c>
      <c r="AI207" s="109">
        <f t="shared" si="66"/>
        <v>0</v>
      </c>
      <c r="AJ207" t="str">
        <f t="shared" si="67"/>
        <v/>
      </c>
      <c r="AS207"/>
      <c r="BH207"/>
    </row>
    <row r="208" spans="1:60">
      <c r="A208" s="28" t="s">
        <v>21</v>
      </c>
      <c r="B208" s="56">
        <v>0</v>
      </c>
      <c r="C208" s="56">
        <v>0</v>
      </c>
      <c r="D208" s="56">
        <v>0</v>
      </c>
      <c r="E208" s="56">
        <v>0</v>
      </c>
      <c r="F208" s="236"/>
      <c r="G208" s="56">
        <v>0</v>
      </c>
      <c r="H208" s="57">
        <v>0</v>
      </c>
      <c r="I208" s="58">
        <f t="shared" si="64"/>
        <v>0</v>
      </c>
      <c r="J208" s="1"/>
      <c r="K208" s="59" t="s">
        <v>21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1">
        <v>0</v>
      </c>
      <c r="S208" s="62">
        <f t="shared" si="65"/>
        <v>0</v>
      </c>
      <c r="U208" s="102" t="s">
        <v>21</v>
      </c>
      <c r="V208" s="103">
        <v>0</v>
      </c>
      <c r="W208" s="103">
        <v>0</v>
      </c>
      <c r="X208" s="103">
        <v>0</v>
      </c>
      <c r="Y208" s="103">
        <v>0</v>
      </c>
      <c r="Z208" s="103">
        <v>0</v>
      </c>
      <c r="AA208" s="103">
        <v>0</v>
      </c>
      <c r="AB208" s="103">
        <v>0</v>
      </c>
      <c r="AC208" s="103">
        <v>0</v>
      </c>
      <c r="AD208" s="103">
        <v>0</v>
      </c>
      <c r="AE208" s="103">
        <v>0</v>
      </c>
      <c r="AF208" s="103">
        <v>0</v>
      </c>
      <c r="AG208" s="103">
        <v>0</v>
      </c>
      <c r="AH208" s="104">
        <v>0</v>
      </c>
      <c r="AI208" s="105">
        <f t="shared" si="66"/>
        <v>0</v>
      </c>
      <c r="AJ208" t="str">
        <f t="shared" si="67"/>
        <v/>
      </c>
      <c r="AS208"/>
      <c r="BH208"/>
    </row>
    <row r="209" spans="1:60" ht="15" thickBot="1">
      <c r="A209" s="30" t="s">
        <v>11</v>
      </c>
      <c r="B209" s="69">
        <v>0</v>
      </c>
      <c r="C209" s="69">
        <v>0</v>
      </c>
      <c r="D209" s="69">
        <v>0</v>
      </c>
      <c r="E209" s="69">
        <v>0</v>
      </c>
      <c r="F209" s="237"/>
      <c r="G209" s="69">
        <v>0</v>
      </c>
      <c r="H209" s="70">
        <v>0</v>
      </c>
      <c r="I209" s="71">
        <f t="shared" si="64"/>
        <v>0</v>
      </c>
      <c r="J209" s="1"/>
      <c r="K209" s="72" t="s">
        <v>11</v>
      </c>
      <c r="L209" s="69">
        <v>0</v>
      </c>
      <c r="M209" s="69">
        <v>0</v>
      </c>
      <c r="N209" s="69">
        <v>0</v>
      </c>
      <c r="O209" s="69">
        <v>0</v>
      </c>
      <c r="P209" s="69">
        <v>0</v>
      </c>
      <c r="Q209" s="69">
        <v>0</v>
      </c>
      <c r="R209" s="73">
        <v>0</v>
      </c>
      <c r="S209" s="74">
        <f t="shared" si="65"/>
        <v>0</v>
      </c>
      <c r="U209" s="106" t="s">
        <v>11</v>
      </c>
      <c r="V209" s="107">
        <v>0</v>
      </c>
      <c r="W209" s="107">
        <v>0</v>
      </c>
      <c r="X209" s="107">
        <v>0</v>
      </c>
      <c r="Y209" s="107">
        <v>0</v>
      </c>
      <c r="Z209" s="107">
        <v>0</v>
      </c>
      <c r="AA209" s="107">
        <v>0</v>
      </c>
      <c r="AB209" s="107">
        <v>0</v>
      </c>
      <c r="AC209" s="107">
        <v>0</v>
      </c>
      <c r="AD209" s="108">
        <v>0</v>
      </c>
      <c r="AE209" s="108">
        <v>0</v>
      </c>
      <c r="AF209" s="108">
        <v>0</v>
      </c>
      <c r="AG209" s="108">
        <v>0</v>
      </c>
      <c r="AH209" s="108">
        <v>0</v>
      </c>
      <c r="AI209" s="109">
        <f t="shared" si="66"/>
        <v>0</v>
      </c>
      <c r="AJ209" t="str">
        <f t="shared" si="67"/>
        <v/>
      </c>
      <c r="AS209"/>
      <c r="BH209"/>
    </row>
    <row r="210" spans="1:60" ht="15">
      <c r="A210" s="31" t="s">
        <v>28</v>
      </c>
      <c r="B210" s="75">
        <f>SUM(B189:B205)</f>
        <v>2521.846462276746</v>
      </c>
      <c r="C210" s="75">
        <f t="shared" ref="C210:H210" si="68">SUM(C189:C205)</f>
        <v>1679.95380511754</v>
      </c>
      <c r="D210" s="75">
        <f t="shared" si="68"/>
        <v>28893.542787164257</v>
      </c>
      <c r="E210" s="75">
        <f t="shared" si="68"/>
        <v>2722.9611142130179</v>
      </c>
      <c r="F210" s="75">
        <f t="shared" si="68"/>
        <v>0</v>
      </c>
      <c r="G210" s="75">
        <f t="shared" si="68"/>
        <v>304.87259658663373</v>
      </c>
      <c r="H210" s="76">
        <f t="shared" si="68"/>
        <v>0</v>
      </c>
      <c r="I210" s="41">
        <f t="shared" si="64"/>
        <v>36123.176765358192</v>
      </c>
      <c r="J210" s="1" t="str">
        <f>+IF(ABS(SUM(I189:I205)-I210)&gt;0.0001,ABS(SUM(I189:I205)-I210),"")</f>
        <v/>
      </c>
      <c r="K210" s="77" t="s">
        <v>28</v>
      </c>
      <c r="L210" s="75">
        <f>SUM(L189:L205)</f>
        <v>2521.846462276746</v>
      </c>
      <c r="M210" s="75">
        <f t="shared" ref="M210:R210" si="69">SUM(M189:M205)</f>
        <v>1679.95380511754</v>
      </c>
      <c r="N210" s="75">
        <f t="shared" si="69"/>
        <v>28893.542787164257</v>
      </c>
      <c r="O210" s="75">
        <f t="shared" si="69"/>
        <v>2722.9611142130179</v>
      </c>
      <c r="P210" s="75">
        <f t="shared" si="69"/>
        <v>3502.5104619763415</v>
      </c>
      <c r="Q210" s="75">
        <f t="shared" si="69"/>
        <v>304.87259658663373</v>
      </c>
      <c r="R210" s="76">
        <f t="shared" si="69"/>
        <v>0</v>
      </c>
      <c r="S210" s="78">
        <f t="shared" si="65"/>
        <v>39625.687227334536</v>
      </c>
      <c r="T210" t="str">
        <f>+IF(ABS(SUM(S189:S205)-S210)&gt;0.0001,ABS(SUM(S189:S205)-S210),"")</f>
        <v/>
      </c>
      <c r="U210" s="110" t="s">
        <v>65</v>
      </c>
      <c r="V210" s="111">
        <f>SUM(V189:V205)</f>
        <v>1908.2103690793097</v>
      </c>
      <c r="W210" s="111">
        <f t="shared" ref="W210:AH210" si="70">SUM(W189:W205)</f>
        <v>61.75162121452734</v>
      </c>
      <c r="X210" s="111">
        <f t="shared" si="70"/>
        <v>304.87259658663373</v>
      </c>
      <c r="Y210" s="111">
        <f t="shared" si="70"/>
        <v>1679.95380511754</v>
      </c>
      <c r="Z210" s="111">
        <f t="shared" si="70"/>
        <v>28408.623078545843</v>
      </c>
      <c r="AA210" s="111">
        <f t="shared" si="70"/>
        <v>2701.134487530398</v>
      </c>
      <c r="AB210" s="111">
        <f t="shared" si="70"/>
        <v>3502.5104619763415</v>
      </c>
      <c r="AC210" s="111">
        <f t="shared" si="70"/>
        <v>1058.6308072839404</v>
      </c>
      <c r="AD210" s="112">
        <f t="shared" si="70"/>
        <v>551.88447198290862</v>
      </c>
      <c r="AE210" s="112">
        <f t="shared" si="70"/>
        <v>21.012844638201905</v>
      </c>
      <c r="AF210" s="112">
        <f t="shared" si="70"/>
        <v>0</v>
      </c>
      <c r="AG210" s="112">
        <f t="shared" si="70"/>
        <v>484.91970861841151</v>
      </c>
      <c r="AH210" s="112">
        <f t="shared" si="70"/>
        <v>0.81378204441839674</v>
      </c>
      <c r="AI210" s="113">
        <f t="shared" si="66"/>
        <v>39625.687227334536</v>
      </c>
      <c r="AJ210" t="str">
        <f t="shared" si="67"/>
        <v/>
      </c>
      <c r="AS210"/>
      <c r="BH210"/>
    </row>
    <row r="211" spans="1:60" s="4" customFormat="1" ht="15" thickBot="1">
      <c r="A211" s="32" t="s">
        <v>87</v>
      </c>
      <c r="B211" s="114">
        <f>B210/$I210</f>
        <v>6.9812422054064044E-2</v>
      </c>
      <c r="C211" s="114">
        <f t="shared" ref="C211:I211" si="71">C210/$I210</f>
        <v>4.6506258738810619E-2</v>
      </c>
      <c r="D211" s="114">
        <f t="shared" si="71"/>
        <v>0.79986162277047879</v>
      </c>
      <c r="E211" s="114">
        <f t="shared" si="71"/>
        <v>7.5379890641963515E-2</v>
      </c>
      <c r="F211" s="114">
        <f t="shared" si="71"/>
        <v>0</v>
      </c>
      <c r="G211" s="114">
        <f t="shared" si="71"/>
        <v>8.439805794683149E-3</v>
      </c>
      <c r="H211" s="115">
        <f t="shared" si="71"/>
        <v>0</v>
      </c>
      <c r="I211" s="116">
        <f t="shared" si="71"/>
        <v>1</v>
      </c>
      <c r="J211"/>
      <c r="K211" s="81" t="s">
        <v>87</v>
      </c>
      <c r="L211" s="82">
        <f>L210/$S210</f>
        <v>6.3641709172355482E-2</v>
      </c>
      <c r="M211" s="82">
        <f t="shared" ref="M211:S211" si="72">M210/$S210</f>
        <v>4.2395575261056334E-2</v>
      </c>
      <c r="N211" s="82">
        <f t="shared" si="72"/>
        <v>0.72916193532242268</v>
      </c>
      <c r="O211" s="82">
        <f t="shared" si="72"/>
        <v>6.8717069778279294E-2</v>
      </c>
      <c r="P211" s="82">
        <f t="shared" si="72"/>
        <v>8.8389898246616264E-2</v>
      </c>
      <c r="Q211" s="82">
        <f t="shared" si="72"/>
        <v>7.6938122192699021E-3</v>
      </c>
      <c r="R211" s="83">
        <f t="shared" si="72"/>
        <v>0</v>
      </c>
      <c r="S211" s="84">
        <f t="shared" si="72"/>
        <v>1</v>
      </c>
      <c r="U211" s="117" t="s">
        <v>87</v>
      </c>
      <c r="V211" s="118">
        <f>V210/$I210</f>
        <v>5.2825098453391471E-2</v>
      </c>
      <c r="W211" s="118">
        <f t="shared" ref="W211:AC211" si="73">W210/$I210</f>
        <v>1.7094737158816718E-3</v>
      </c>
      <c r="X211" s="118">
        <f t="shared" si="73"/>
        <v>8.439805794683149E-3</v>
      </c>
      <c r="Y211" s="118">
        <f t="shared" si="73"/>
        <v>4.6506258738810619E-2</v>
      </c>
      <c r="Z211" s="118">
        <f t="shared" si="73"/>
        <v>0.78643756231842443</v>
      </c>
      <c r="AA211" s="118">
        <f t="shared" si="73"/>
        <v>7.4775662868077603E-2</v>
      </c>
      <c r="AB211" s="118">
        <f t="shared" si="73"/>
        <v>9.696020050305261E-2</v>
      </c>
      <c r="AC211" s="118">
        <f t="shared" si="73"/>
        <v>2.9306138110731114E-2</v>
      </c>
      <c r="AD211" s="118">
        <f t="shared" ref="AD211:AH211" si="74">AD210/$AI210</f>
        <v>1.3927442288047145E-2</v>
      </c>
      <c r="AE211" s="118">
        <f t="shared" si="74"/>
        <v>5.3028341231409236E-4</v>
      </c>
      <c r="AF211" s="118">
        <f t="shared" si="74"/>
        <v>0</v>
      </c>
      <c r="AG211" s="118">
        <f t="shared" si="74"/>
        <v>1.2237509114640789E-2</v>
      </c>
      <c r="AH211" s="118">
        <f t="shared" si="74"/>
        <v>2.0536730120280028E-5</v>
      </c>
      <c r="AI211" s="119">
        <v>1</v>
      </c>
    </row>
    <row r="212" spans="1:60" ht="15" thickBot="1">
      <c r="A212" s="17"/>
      <c r="B212" s="17"/>
      <c r="C212" s="17"/>
      <c r="D212" s="17"/>
      <c r="E212" s="17"/>
      <c r="F212" s="17"/>
      <c r="G212" s="17"/>
      <c r="H212" s="17"/>
      <c r="I212" s="17"/>
      <c r="K212" s="17"/>
      <c r="L212" s="17"/>
      <c r="M212" s="17"/>
      <c r="N212" s="17"/>
      <c r="O212" s="17"/>
      <c r="P212" s="17"/>
      <c r="Q212" s="17"/>
      <c r="R212" s="17"/>
      <c r="S212" s="17"/>
      <c r="AI212" s="1"/>
      <c r="AS212"/>
      <c r="BH212"/>
    </row>
    <row r="213" spans="1:6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  <c r="K213" s="188" t="s">
        <v>38</v>
      </c>
      <c r="L213" s="37" t="s">
        <v>0</v>
      </c>
      <c r="M213" s="37" t="s">
        <v>1</v>
      </c>
      <c r="N213" s="37" t="s">
        <v>2</v>
      </c>
      <c r="O213" s="37" t="s">
        <v>3</v>
      </c>
      <c r="P213" s="37" t="s">
        <v>29</v>
      </c>
      <c r="Q213" s="37" t="s">
        <v>4</v>
      </c>
      <c r="R213" s="37" t="s">
        <v>5</v>
      </c>
      <c r="S213" s="38" t="s">
        <v>6</v>
      </c>
      <c r="U213" s="190" t="s">
        <v>38</v>
      </c>
      <c r="V213" s="85" t="s">
        <v>90</v>
      </c>
      <c r="W213" s="85" t="s">
        <v>91</v>
      </c>
      <c r="X213" s="85" t="s">
        <v>4</v>
      </c>
      <c r="Y213" s="85" t="s">
        <v>1</v>
      </c>
      <c r="Z213" s="85" t="s">
        <v>2</v>
      </c>
      <c r="AA213" s="85" t="s">
        <v>3</v>
      </c>
      <c r="AB213" s="85" t="s">
        <v>57</v>
      </c>
      <c r="AC213" s="85" t="s">
        <v>75</v>
      </c>
      <c r="AD213" s="86" t="s">
        <v>92</v>
      </c>
      <c r="AE213" s="86" t="s">
        <v>93</v>
      </c>
      <c r="AF213" s="86" t="s">
        <v>94</v>
      </c>
      <c r="AG213" s="86" t="s">
        <v>95</v>
      </c>
      <c r="AH213" s="86" t="s">
        <v>96</v>
      </c>
      <c r="AI213" s="87" t="s">
        <v>65</v>
      </c>
      <c r="AS213"/>
      <c r="BH213"/>
    </row>
    <row r="214" spans="1:60" ht="1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  <c r="K214" s="189" t="s">
        <v>38</v>
      </c>
      <c r="L214" s="195" t="s">
        <v>104</v>
      </c>
      <c r="M214" s="196"/>
      <c r="N214" s="196"/>
      <c r="O214" s="196"/>
      <c r="P214" s="196"/>
      <c r="Q214" s="196"/>
      <c r="R214" s="196"/>
      <c r="S214" s="197"/>
      <c r="U214" s="191" t="s">
        <v>38</v>
      </c>
      <c r="V214" s="198" t="s">
        <v>104</v>
      </c>
      <c r="W214" s="198"/>
      <c r="X214" s="198"/>
      <c r="Y214" s="198"/>
      <c r="Z214" s="198"/>
      <c r="AA214" s="198"/>
      <c r="AB214" s="198"/>
      <c r="AC214" s="198"/>
      <c r="AD214" s="198"/>
      <c r="AE214" s="198"/>
      <c r="AF214" s="198"/>
      <c r="AG214" s="198"/>
      <c r="AH214" s="198"/>
      <c r="AI214" s="199"/>
      <c r="AS214"/>
      <c r="BH214"/>
    </row>
    <row r="215" spans="1:6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  <c r="J215" s="1"/>
      <c r="K215" s="88" t="s">
        <v>7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89">
        <v>0</v>
      </c>
      <c r="S215" s="90">
        <f>SUM(L215:R215)</f>
        <v>0</v>
      </c>
      <c r="U215" s="91" t="s">
        <v>7</v>
      </c>
      <c r="V215" s="92">
        <v>0</v>
      </c>
      <c r="W215" s="92">
        <v>0</v>
      </c>
      <c r="X215" s="92">
        <v>0</v>
      </c>
      <c r="Y215" s="92">
        <v>0</v>
      </c>
      <c r="Z215" s="92">
        <v>0</v>
      </c>
      <c r="AA215" s="92">
        <v>0</v>
      </c>
      <c r="AB215" s="92">
        <v>0</v>
      </c>
      <c r="AC215" s="93">
        <v>0</v>
      </c>
      <c r="AD215" s="94">
        <v>0</v>
      </c>
      <c r="AE215" s="94">
        <v>0</v>
      </c>
      <c r="AF215" s="94">
        <v>0</v>
      </c>
      <c r="AG215" s="94">
        <v>0</v>
      </c>
      <c r="AH215" s="94">
        <v>0</v>
      </c>
      <c r="AI215" s="95">
        <f>SUM(V215:AC215)</f>
        <v>0</v>
      </c>
      <c r="AJ215" t="str">
        <f>IF(ABS(S215-AI215)&gt;0.001,S215-AI215,"")</f>
        <v/>
      </c>
      <c r="AS215"/>
      <c r="BH215"/>
    </row>
    <row r="216" spans="1:6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6" si="75">SUM(B216:H216)</f>
        <v>0</v>
      </c>
      <c r="J216" s="1"/>
      <c r="K216" s="49" t="s">
        <v>8</v>
      </c>
      <c r="L216" s="50">
        <v>0</v>
      </c>
      <c r="M216" s="50">
        <v>0</v>
      </c>
      <c r="N216" s="50">
        <v>0</v>
      </c>
      <c r="O216" s="50">
        <v>0</v>
      </c>
      <c r="P216" s="50">
        <v>0</v>
      </c>
      <c r="Q216" s="50">
        <v>0</v>
      </c>
      <c r="R216" s="51">
        <v>0</v>
      </c>
      <c r="S216" s="52">
        <f t="shared" ref="S216:S236" si="76">SUM(L216:R216)</f>
        <v>0</v>
      </c>
      <c r="U216" s="96" t="s">
        <v>8</v>
      </c>
      <c r="V216" s="97">
        <v>0</v>
      </c>
      <c r="W216" s="97">
        <v>0</v>
      </c>
      <c r="X216" s="97">
        <v>0</v>
      </c>
      <c r="Y216" s="97">
        <v>0</v>
      </c>
      <c r="Z216" s="97">
        <v>0</v>
      </c>
      <c r="AA216" s="97">
        <v>0</v>
      </c>
      <c r="AB216" s="97">
        <v>0</v>
      </c>
      <c r="AC216" s="98">
        <v>0</v>
      </c>
      <c r="AD216" s="97">
        <v>0</v>
      </c>
      <c r="AE216" s="97">
        <v>0</v>
      </c>
      <c r="AF216" s="97">
        <v>0</v>
      </c>
      <c r="AG216" s="97">
        <v>0</v>
      </c>
      <c r="AH216" s="97">
        <v>0</v>
      </c>
      <c r="AI216" s="99">
        <f t="shared" ref="AI216:AI236" si="77">SUM(V216:AC216)</f>
        <v>0</v>
      </c>
      <c r="AJ216" t="str">
        <f t="shared" ref="AJ216:AJ236" si="78">IF(ABS(S216-AI216)&gt;0.001,S216-AI216,"")</f>
        <v/>
      </c>
      <c r="AS216"/>
      <c r="BH216"/>
    </row>
    <row r="217" spans="1:60" ht="15">
      <c r="A217" s="26" t="s">
        <v>10</v>
      </c>
      <c r="B217" s="43">
        <v>0</v>
      </c>
      <c r="C217" s="43">
        <v>0</v>
      </c>
      <c r="D217" s="43">
        <v>0.25988585633953165</v>
      </c>
      <c r="E217" s="43">
        <v>0</v>
      </c>
      <c r="F217" s="236"/>
      <c r="G217" s="43">
        <v>0</v>
      </c>
      <c r="H217" s="53">
        <v>0</v>
      </c>
      <c r="I217" s="41">
        <f t="shared" si="75"/>
        <v>0.25988585633953165</v>
      </c>
      <c r="J217" s="1"/>
      <c r="K217" s="54" t="s">
        <v>10</v>
      </c>
      <c r="L217" s="43">
        <v>0</v>
      </c>
      <c r="M217" s="43">
        <v>0</v>
      </c>
      <c r="N217" s="43">
        <v>0.25988585633953165</v>
      </c>
      <c r="O217" s="43">
        <v>0</v>
      </c>
      <c r="P217" s="43">
        <v>0</v>
      </c>
      <c r="Q217" s="43">
        <v>0</v>
      </c>
      <c r="R217" s="44">
        <v>0</v>
      </c>
      <c r="S217" s="45">
        <f t="shared" si="76"/>
        <v>0.25988585633953165</v>
      </c>
      <c r="U217" s="100" t="s">
        <v>10</v>
      </c>
      <c r="V217" s="92">
        <v>0</v>
      </c>
      <c r="W217" s="92">
        <v>0</v>
      </c>
      <c r="X217" s="92">
        <v>0</v>
      </c>
      <c r="Y217" s="92">
        <v>0</v>
      </c>
      <c r="Z217" s="92">
        <v>0.25988585633953165</v>
      </c>
      <c r="AA217" s="92">
        <v>0</v>
      </c>
      <c r="AB217" s="92">
        <v>0</v>
      </c>
      <c r="AC217" s="93">
        <v>0</v>
      </c>
      <c r="AD217" s="94">
        <v>0</v>
      </c>
      <c r="AE217" s="94">
        <v>0</v>
      </c>
      <c r="AF217" s="94">
        <v>0</v>
      </c>
      <c r="AG217" s="94">
        <v>0</v>
      </c>
      <c r="AH217" s="94">
        <v>0</v>
      </c>
      <c r="AI217" s="95">
        <f t="shared" si="77"/>
        <v>0.25988585633953165</v>
      </c>
      <c r="AJ217" t="str">
        <f t="shared" si="78"/>
        <v/>
      </c>
      <c r="AS217"/>
      <c r="BH217"/>
    </row>
    <row r="218" spans="1:6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75"/>
        <v>0</v>
      </c>
      <c r="J218" s="1"/>
      <c r="K218" s="49" t="s">
        <v>58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1">
        <v>0</v>
      </c>
      <c r="S218" s="52">
        <f t="shared" si="76"/>
        <v>0</v>
      </c>
      <c r="U218" s="96" t="s">
        <v>58</v>
      </c>
      <c r="V218" s="97">
        <v>0</v>
      </c>
      <c r="W218" s="97">
        <v>0</v>
      </c>
      <c r="X218" s="97">
        <v>0</v>
      </c>
      <c r="Y218" s="97">
        <v>0</v>
      </c>
      <c r="Z218" s="97">
        <v>0</v>
      </c>
      <c r="AA218" s="97">
        <v>0</v>
      </c>
      <c r="AB218" s="97">
        <v>0</v>
      </c>
      <c r="AC218" s="98">
        <v>0</v>
      </c>
      <c r="AD218" s="97">
        <v>0</v>
      </c>
      <c r="AE218" s="97">
        <v>0</v>
      </c>
      <c r="AF218" s="97">
        <v>0</v>
      </c>
      <c r="AG218" s="97">
        <v>0</v>
      </c>
      <c r="AH218" s="97">
        <v>0</v>
      </c>
      <c r="AI218" s="99">
        <f t="shared" si="77"/>
        <v>0</v>
      </c>
      <c r="AJ218" t="str">
        <f t="shared" si="78"/>
        <v/>
      </c>
      <c r="AS218"/>
      <c r="BH218"/>
    </row>
    <row r="219" spans="1:60" ht="15">
      <c r="A219" s="26" t="s">
        <v>16</v>
      </c>
      <c r="B219" s="43">
        <v>122.75348765110104</v>
      </c>
      <c r="C219" s="43">
        <v>62.902194975796995</v>
      </c>
      <c r="D219" s="43">
        <v>16.618351548938474</v>
      </c>
      <c r="E219" s="43">
        <v>0</v>
      </c>
      <c r="F219" s="236"/>
      <c r="G219" s="43">
        <v>0</v>
      </c>
      <c r="H219" s="53">
        <v>0</v>
      </c>
      <c r="I219" s="41">
        <f t="shared" si="75"/>
        <v>202.2740341758365</v>
      </c>
      <c r="J219" s="1"/>
      <c r="K219" s="54" t="s">
        <v>16</v>
      </c>
      <c r="L219" s="43">
        <v>122.75348765110104</v>
      </c>
      <c r="M219" s="43">
        <v>62.902194975796995</v>
      </c>
      <c r="N219" s="43">
        <v>16.618351548938474</v>
      </c>
      <c r="O219" s="43">
        <v>0</v>
      </c>
      <c r="P219" s="43">
        <v>0</v>
      </c>
      <c r="Q219" s="43">
        <v>0</v>
      </c>
      <c r="R219" s="44">
        <v>0</v>
      </c>
      <c r="S219" s="45">
        <f t="shared" si="76"/>
        <v>202.2740341758365</v>
      </c>
      <c r="U219" s="100" t="s">
        <v>16</v>
      </c>
      <c r="V219" s="92">
        <v>122.75348765110104</v>
      </c>
      <c r="W219" s="92">
        <v>0</v>
      </c>
      <c r="X219" s="92">
        <v>0</v>
      </c>
      <c r="Y219" s="92">
        <v>62.902194975796995</v>
      </c>
      <c r="Z219" s="92">
        <v>11.730601093368332</v>
      </c>
      <c r="AA219" s="92">
        <v>0</v>
      </c>
      <c r="AB219" s="92">
        <v>0</v>
      </c>
      <c r="AC219" s="93">
        <v>4.8877504555701394</v>
      </c>
      <c r="AD219" s="94">
        <v>0</v>
      </c>
      <c r="AE219" s="94">
        <v>0</v>
      </c>
      <c r="AF219" s="94">
        <v>0</v>
      </c>
      <c r="AG219" s="94">
        <v>4.8877504555701394</v>
      </c>
      <c r="AH219" s="94">
        <v>0</v>
      </c>
      <c r="AI219" s="95">
        <f t="shared" si="77"/>
        <v>202.2740341758365</v>
      </c>
      <c r="AJ219" t="str">
        <f t="shared" si="78"/>
        <v/>
      </c>
      <c r="AS219"/>
      <c r="BH219"/>
    </row>
    <row r="220" spans="1:60" ht="15">
      <c r="A220" s="25" t="s">
        <v>15</v>
      </c>
      <c r="B220" s="46">
        <v>28.710825238798282</v>
      </c>
      <c r="C220" s="46">
        <v>0</v>
      </c>
      <c r="D220" s="46">
        <v>28.26599735511385</v>
      </c>
      <c r="E220" s="46">
        <v>0</v>
      </c>
      <c r="F220" s="236"/>
      <c r="G220" s="46">
        <v>0</v>
      </c>
      <c r="H220" s="47">
        <v>0</v>
      </c>
      <c r="I220" s="48">
        <f t="shared" si="75"/>
        <v>56.976822593912132</v>
      </c>
      <c r="J220" s="1"/>
      <c r="K220" s="49" t="s">
        <v>15</v>
      </c>
      <c r="L220" s="50">
        <v>28.710825238798282</v>
      </c>
      <c r="M220" s="50">
        <v>0</v>
      </c>
      <c r="N220" s="50">
        <v>28.26599735511385</v>
      </c>
      <c r="O220" s="50">
        <v>0</v>
      </c>
      <c r="P220" s="50">
        <v>0</v>
      </c>
      <c r="Q220" s="50">
        <v>0</v>
      </c>
      <c r="R220" s="51">
        <v>0</v>
      </c>
      <c r="S220" s="52">
        <f t="shared" si="76"/>
        <v>56.976822593912132</v>
      </c>
      <c r="U220" s="96" t="s">
        <v>59</v>
      </c>
      <c r="V220" s="97">
        <v>28.710825238798282</v>
      </c>
      <c r="W220" s="97">
        <v>0</v>
      </c>
      <c r="X220" s="97">
        <v>0</v>
      </c>
      <c r="Y220" s="97">
        <v>0</v>
      </c>
      <c r="Z220" s="97">
        <v>28.26599735511385</v>
      </c>
      <c r="AA220" s="97">
        <v>0</v>
      </c>
      <c r="AB220" s="97">
        <v>0</v>
      </c>
      <c r="AC220" s="98">
        <v>0</v>
      </c>
      <c r="AD220" s="97">
        <v>0</v>
      </c>
      <c r="AE220" s="97">
        <v>0</v>
      </c>
      <c r="AF220" s="97">
        <v>0</v>
      </c>
      <c r="AG220" s="97">
        <v>0</v>
      </c>
      <c r="AH220" s="97">
        <v>0</v>
      </c>
      <c r="AI220" s="99">
        <f t="shared" si="77"/>
        <v>56.976822593912132</v>
      </c>
      <c r="AJ220" t="str">
        <f t="shared" si="78"/>
        <v/>
      </c>
      <c r="AS220"/>
      <c r="BH220"/>
    </row>
    <row r="221" spans="1:60" ht="15">
      <c r="A221" s="26" t="s">
        <v>60</v>
      </c>
      <c r="B221" s="43">
        <v>0</v>
      </c>
      <c r="C221" s="43">
        <v>0</v>
      </c>
      <c r="D221" s="43">
        <v>0</v>
      </c>
      <c r="E221" s="43">
        <v>2.4514307740236134</v>
      </c>
      <c r="F221" s="236"/>
      <c r="G221" s="43">
        <v>0</v>
      </c>
      <c r="H221" s="53">
        <v>0</v>
      </c>
      <c r="I221" s="41">
        <f t="shared" si="75"/>
        <v>2.4514307740236134</v>
      </c>
      <c r="J221" s="1"/>
      <c r="K221" s="54" t="s">
        <v>60</v>
      </c>
      <c r="L221" s="43">
        <v>0</v>
      </c>
      <c r="M221" s="43">
        <v>0</v>
      </c>
      <c r="N221" s="43">
        <v>0</v>
      </c>
      <c r="O221" s="43">
        <v>2.4514307740236134</v>
      </c>
      <c r="P221" s="43">
        <v>365.59028062507412</v>
      </c>
      <c r="Q221" s="43">
        <v>0</v>
      </c>
      <c r="R221" s="44">
        <v>0</v>
      </c>
      <c r="S221" s="45">
        <f t="shared" si="76"/>
        <v>368.04171139909772</v>
      </c>
      <c r="U221" s="100" t="s">
        <v>60</v>
      </c>
      <c r="V221" s="92">
        <v>0</v>
      </c>
      <c r="W221" s="92">
        <v>0</v>
      </c>
      <c r="X221" s="92">
        <v>0</v>
      </c>
      <c r="Y221" s="92">
        <v>0</v>
      </c>
      <c r="Z221" s="92">
        <v>0</v>
      </c>
      <c r="AA221" s="92">
        <v>2.4514307740236134</v>
      </c>
      <c r="AB221" s="92">
        <v>365.59028062507412</v>
      </c>
      <c r="AC221" s="93">
        <v>0</v>
      </c>
      <c r="AD221" s="92">
        <v>0</v>
      </c>
      <c r="AE221" s="92">
        <v>0</v>
      </c>
      <c r="AF221" s="92">
        <v>0</v>
      </c>
      <c r="AG221" s="92">
        <v>0</v>
      </c>
      <c r="AH221" s="92">
        <v>0</v>
      </c>
      <c r="AI221" s="95">
        <f t="shared" si="77"/>
        <v>368.04171139909772</v>
      </c>
      <c r="AJ221" t="str">
        <f t="shared" si="78"/>
        <v/>
      </c>
      <c r="AS221"/>
      <c r="BH221"/>
    </row>
    <row r="222" spans="1:60" ht="15">
      <c r="A222" s="25" t="s">
        <v>12</v>
      </c>
      <c r="B222" s="46">
        <v>0</v>
      </c>
      <c r="C222" s="46">
        <v>0</v>
      </c>
      <c r="D222" s="46">
        <v>0</v>
      </c>
      <c r="E222" s="46">
        <v>0.52202645013466342</v>
      </c>
      <c r="F222" s="236"/>
      <c r="G222" s="46">
        <v>0</v>
      </c>
      <c r="H222" s="47">
        <v>0</v>
      </c>
      <c r="I222" s="48">
        <f t="shared" si="75"/>
        <v>0.52202645013466342</v>
      </c>
      <c r="J222" s="1"/>
      <c r="K222" s="49" t="s">
        <v>12</v>
      </c>
      <c r="L222" s="50">
        <v>0</v>
      </c>
      <c r="M222" s="50">
        <v>0</v>
      </c>
      <c r="N222" s="50">
        <v>0</v>
      </c>
      <c r="O222" s="50">
        <v>0.52202645013466342</v>
      </c>
      <c r="P222" s="50">
        <v>121.06744989626232</v>
      </c>
      <c r="Q222" s="50">
        <v>0</v>
      </c>
      <c r="R222" s="51">
        <v>0</v>
      </c>
      <c r="S222" s="52">
        <f t="shared" si="76"/>
        <v>121.58947634639698</v>
      </c>
      <c r="U222" s="96" t="s">
        <v>12</v>
      </c>
      <c r="V222" s="97">
        <v>0</v>
      </c>
      <c r="W222" s="97">
        <v>0</v>
      </c>
      <c r="X222" s="97">
        <v>0</v>
      </c>
      <c r="Y222" s="97">
        <v>0</v>
      </c>
      <c r="Z222" s="97">
        <v>0</v>
      </c>
      <c r="AA222" s="97">
        <v>0.52202645013466342</v>
      </c>
      <c r="AB222" s="97">
        <v>121.06744989626232</v>
      </c>
      <c r="AC222" s="98">
        <v>0</v>
      </c>
      <c r="AD222" s="97">
        <v>0</v>
      </c>
      <c r="AE222" s="97">
        <v>0</v>
      </c>
      <c r="AF222" s="97">
        <v>0</v>
      </c>
      <c r="AG222" s="97">
        <v>0</v>
      </c>
      <c r="AH222" s="97">
        <v>0</v>
      </c>
      <c r="AI222" s="99">
        <f t="shared" si="77"/>
        <v>121.58947634639698</v>
      </c>
      <c r="AJ222" t="str">
        <f t="shared" si="78"/>
        <v/>
      </c>
      <c r="AS222"/>
      <c r="BH222"/>
    </row>
    <row r="223" spans="1:6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75"/>
        <v>0</v>
      </c>
      <c r="J223" s="1"/>
      <c r="K223" s="54" t="s">
        <v>61</v>
      </c>
      <c r="L223" s="43">
        <v>0</v>
      </c>
      <c r="M223" s="43">
        <v>0</v>
      </c>
      <c r="N223" s="43">
        <v>0</v>
      </c>
      <c r="O223" s="43">
        <v>0</v>
      </c>
      <c r="P223" s="43">
        <v>0</v>
      </c>
      <c r="Q223" s="43">
        <v>0</v>
      </c>
      <c r="R223" s="44">
        <v>0</v>
      </c>
      <c r="S223" s="45">
        <f t="shared" si="76"/>
        <v>0</v>
      </c>
      <c r="U223" s="100" t="s">
        <v>61</v>
      </c>
      <c r="V223" s="92">
        <v>0</v>
      </c>
      <c r="W223" s="92">
        <v>0</v>
      </c>
      <c r="X223" s="92">
        <v>0</v>
      </c>
      <c r="Y223" s="92">
        <v>0</v>
      </c>
      <c r="Z223" s="92">
        <v>0</v>
      </c>
      <c r="AA223" s="92">
        <v>0</v>
      </c>
      <c r="AB223" s="92">
        <v>0</v>
      </c>
      <c r="AC223" s="93">
        <v>0</v>
      </c>
      <c r="AD223" s="92">
        <v>0</v>
      </c>
      <c r="AE223" s="92">
        <v>0</v>
      </c>
      <c r="AF223" s="92">
        <v>0</v>
      </c>
      <c r="AG223" s="92">
        <v>0</v>
      </c>
      <c r="AH223" s="92">
        <v>0</v>
      </c>
      <c r="AI223" s="95">
        <f t="shared" si="77"/>
        <v>0</v>
      </c>
      <c r="AJ223" t="str">
        <f t="shared" si="78"/>
        <v/>
      </c>
      <c r="AS223"/>
      <c r="BH223"/>
    </row>
    <row r="224" spans="1:60" ht="15">
      <c r="A224" s="25" t="s">
        <v>17</v>
      </c>
      <c r="B224" s="46">
        <v>21.397484547734564</v>
      </c>
      <c r="C224" s="46">
        <v>0</v>
      </c>
      <c r="D224" s="46">
        <v>84.754684873802731</v>
      </c>
      <c r="E224" s="46">
        <v>4.4793412825471579</v>
      </c>
      <c r="F224" s="236"/>
      <c r="G224" s="46">
        <v>0</v>
      </c>
      <c r="H224" s="47">
        <v>0</v>
      </c>
      <c r="I224" s="48">
        <f t="shared" si="75"/>
        <v>110.63151070408445</v>
      </c>
      <c r="J224" s="1"/>
      <c r="K224" s="49" t="s">
        <v>17</v>
      </c>
      <c r="L224" s="50">
        <v>21.397484547734564</v>
      </c>
      <c r="M224" s="50">
        <v>0</v>
      </c>
      <c r="N224" s="50">
        <v>84.754684873802731</v>
      </c>
      <c r="O224" s="50">
        <v>4.4793412825471579</v>
      </c>
      <c r="P224" s="50">
        <v>0</v>
      </c>
      <c r="Q224" s="50">
        <v>0</v>
      </c>
      <c r="R224" s="51">
        <v>0</v>
      </c>
      <c r="S224" s="52">
        <f t="shared" si="76"/>
        <v>110.63151070408445</v>
      </c>
      <c r="U224" s="96" t="s">
        <v>17</v>
      </c>
      <c r="V224" s="97">
        <v>21.397484547734564</v>
      </c>
      <c r="W224" s="97">
        <v>0</v>
      </c>
      <c r="X224" s="97">
        <v>0</v>
      </c>
      <c r="Y224" s="97">
        <v>0</v>
      </c>
      <c r="Z224" s="97">
        <v>84.754684873802731</v>
      </c>
      <c r="AA224" s="97">
        <v>4.4793412825471579</v>
      </c>
      <c r="AB224" s="97">
        <v>0</v>
      </c>
      <c r="AC224" s="98">
        <v>0</v>
      </c>
      <c r="AD224" s="97">
        <v>0</v>
      </c>
      <c r="AE224" s="97">
        <v>0</v>
      </c>
      <c r="AF224" s="97">
        <v>0</v>
      </c>
      <c r="AG224" s="97">
        <v>0</v>
      </c>
      <c r="AH224" s="97">
        <v>0</v>
      </c>
      <c r="AI224" s="99">
        <f t="shared" si="77"/>
        <v>110.63151070408445</v>
      </c>
      <c r="AJ224" t="str">
        <f t="shared" si="78"/>
        <v/>
      </c>
      <c r="AS224"/>
      <c r="BH224"/>
    </row>
    <row r="225" spans="1:60" ht="15">
      <c r="A225" s="26" t="s">
        <v>19</v>
      </c>
      <c r="B225" s="43">
        <v>229.96202882609816</v>
      </c>
      <c r="C225" s="43">
        <v>9.0746189749344701</v>
      </c>
      <c r="D225" s="43">
        <v>1974.2826762167094</v>
      </c>
      <c r="E225" s="43">
        <v>2.5129714084433914</v>
      </c>
      <c r="F225" s="236"/>
      <c r="G225" s="43">
        <v>0</v>
      </c>
      <c r="H225" s="53">
        <v>0</v>
      </c>
      <c r="I225" s="41">
        <f t="shared" si="75"/>
        <v>2215.8322954261853</v>
      </c>
      <c r="J225" s="1"/>
      <c r="K225" s="54" t="s">
        <v>19</v>
      </c>
      <c r="L225" s="43">
        <v>229.96202882609816</v>
      </c>
      <c r="M225" s="43">
        <v>9.0746189749344701</v>
      </c>
      <c r="N225" s="43">
        <v>1974.2826762167094</v>
      </c>
      <c r="O225" s="43">
        <v>2.5129714084433914</v>
      </c>
      <c r="P225" s="43">
        <v>0</v>
      </c>
      <c r="Q225" s="43">
        <v>0</v>
      </c>
      <c r="R225" s="44">
        <v>0</v>
      </c>
      <c r="S225" s="45">
        <f t="shared" si="76"/>
        <v>2215.8322954261853</v>
      </c>
      <c r="U225" s="100" t="s">
        <v>89</v>
      </c>
      <c r="V225" s="92">
        <v>211.24981905482264</v>
      </c>
      <c r="W225" s="92">
        <v>0</v>
      </c>
      <c r="X225" s="92">
        <v>0</v>
      </c>
      <c r="Y225" s="92">
        <v>9.0746189749344701</v>
      </c>
      <c r="Z225" s="92">
        <v>660.37398375825046</v>
      </c>
      <c r="AA225" s="92">
        <v>2.5129714084433914</v>
      </c>
      <c r="AB225" s="92">
        <v>0</v>
      </c>
      <c r="AC225" s="93">
        <v>1332.6209022297348</v>
      </c>
      <c r="AD225" s="92">
        <v>18.71220977127555</v>
      </c>
      <c r="AE225" s="92">
        <v>0</v>
      </c>
      <c r="AF225" s="92">
        <v>0</v>
      </c>
      <c r="AG225" s="92">
        <v>1313.9086924584594</v>
      </c>
      <c r="AH225" s="92">
        <v>0</v>
      </c>
      <c r="AI225" s="95">
        <f t="shared" si="77"/>
        <v>2215.8322954261857</v>
      </c>
      <c r="AJ225" t="str">
        <f t="shared" si="78"/>
        <v/>
      </c>
      <c r="AS225"/>
      <c r="BH225"/>
    </row>
    <row r="226" spans="1:60" ht="15">
      <c r="A226" s="25" t="s">
        <v>27</v>
      </c>
      <c r="B226" s="46">
        <v>198.83757295768666</v>
      </c>
      <c r="C226" s="46">
        <v>8.3648964433826247</v>
      </c>
      <c r="D226" s="46">
        <v>253.51371233292952</v>
      </c>
      <c r="E226" s="46">
        <v>2449.2235004278145</v>
      </c>
      <c r="F226" s="236"/>
      <c r="G226" s="46">
        <v>468.81078780910838</v>
      </c>
      <c r="H226" s="47">
        <v>51.63516323075693</v>
      </c>
      <c r="I226" s="48">
        <f t="shared" si="75"/>
        <v>3430.3856332016785</v>
      </c>
      <c r="J226" s="1"/>
      <c r="K226" s="49" t="s">
        <v>27</v>
      </c>
      <c r="L226" s="50">
        <v>198.83757295768666</v>
      </c>
      <c r="M226" s="50">
        <v>8.3648964433826247</v>
      </c>
      <c r="N226" s="50">
        <v>253.51371233292952</v>
      </c>
      <c r="O226" s="50">
        <v>2449.2235004278145</v>
      </c>
      <c r="P226" s="50">
        <v>57.684242872354204</v>
      </c>
      <c r="Q226" s="50">
        <v>468.81078780910838</v>
      </c>
      <c r="R226" s="51">
        <v>51.63516323075693</v>
      </c>
      <c r="S226" s="52">
        <f t="shared" si="76"/>
        <v>3488.0698760740329</v>
      </c>
      <c r="U226" s="96" t="s">
        <v>27</v>
      </c>
      <c r="V226" s="97">
        <v>0</v>
      </c>
      <c r="W226" s="97">
        <v>178.36322502815446</v>
      </c>
      <c r="X226" s="97">
        <v>468.81078780910838</v>
      </c>
      <c r="Y226" s="97">
        <v>8.3648964433826247</v>
      </c>
      <c r="Z226" s="97">
        <v>250.33667707063563</v>
      </c>
      <c r="AA226" s="97">
        <v>2425.2363424712767</v>
      </c>
      <c r="AB226" s="97">
        <v>57.684242872354204</v>
      </c>
      <c r="AC226" s="98">
        <v>99.273704379120318</v>
      </c>
      <c r="AD226" s="97">
        <v>20.474347929532172</v>
      </c>
      <c r="AE226" s="97">
        <v>13.309006200416817</v>
      </c>
      <c r="AF226" s="97">
        <v>51.63516323075693</v>
      </c>
      <c r="AG226" s="97">
        <v>3.1770352622938844</v>
      </c>
      <c r="AH226" s="97">
        <v>10.678151756120535</v>
      </c>
      <c r="AI226" s="99">
        <f t="shared" si="77"/>
        <v>3488.0698760740324</v>
      </c>
      <c r="AJ226" t="str">
        <f t="shared" si="78"/>
        <v/>
      </c>
      <c r="AS226"/>
      <c r="BH226"/>
    </row>
    <row r="227" spans="1:60" ht="15">
      <c r="A227" s="26" t="s">
        <v>26</v>
      </c>
      <c r="B227" s="43">
        <v>687.32224950828197</v>
      </c>
      <c r="C227" s="43">
        <v>0</v>
      </c>
      <c r="D227" s="43">
        <v>189.23035267802038</v>
      </c>
      <c r="E227" s="43">
        <v>0</v>
      </c>
      <c r="F227" s="236"/>
      <c r="G227" s="43">
        <v>0</v>
      </c>
      <c r="H227" s="53">
        <v>0</v>
      </c>
      <c r="I227" s="41">
        <f t="shared" si="75"/>
        <v>876.55260218630235</v>
      </c>
      <c r="J227" s="1"/>
      <c r="K227" s="54" t="s">
        <v>26</v>
      </c>
      <c r="L227" s="43">
        <v>687.32224950828197</v>
      </c>
      <c r="M227" s="43">
        <v>0</v>
      </c>
      <c r="N227" s="43">
        <v>189.23035267802038</v>
      </c>
      <c r="O227" s="43">
        <v>0</v>
      </c>
      <c r="P227" s="43">
        <v>0</v>
      </c>
      <c r="Q227" s="43">
        <v>0</v>
      </c>
      <c r="R227" s="44">
        <v>0</v>
      </c>
      <c r="S227" s="45">
        <f t="shared" si="76"/>
        <v>876.55260218630235</v>
      </c>
      <c r="U227" s="100" t="s">
        <v>26</v>
      </c>
      <c r="V227" s="92">
        <v>687.32224950828197</v>
      </c>
      <c r="W227" s="92">
        <v>0</v>
      </c>
      <c r="X227" s="92">
        <v>0</v>
      </c>
      <c r="Y227" s="92">
        <v>0</v>
      </c>
      <c r="Z227" s="92">
        <v>0</v>
      </c>
      <c r="AA227" s="92">
        <v>0</v>
      </c>
      <c r="AB227" s="92">
        <v>0</v>
      </c>
      <c r="AC227" s="93">
        <v>189.23035267802038</v>
      </c>
      <c r="AD227" s="92">
        <v>0</v>
      </c>
      <c r="AE227" s="92">
        <v>0</v>
      </c>
      <c r="AF227" s="92">
        <v>0</v>
      </c>
      <c r="AG227" s="92">
        <v>189.23035267802038</v>
      </c>
      <c r="AH227" s="92">
        <v>0</v>
      </c>
      <c r="AI227" s="95">
        <f t="shared" si="77"/>
        <v>876.55260218630235</v>
      </c>
      <c r="AJ227" t="str">
        <f t="shared" si="78"/>
        <v/>
      </c>
      <c r="AS227"/>
      <c r="BH227"/>
    </row>
    <row r="228" spans="1:60" ht="15">
      <c r="A228" s="25" t="s">
        <v>23</v>
      </c>
      <c r="B228" s="46">
        <v>1.3855937457500154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75"/>
        <v>1.3855937457500154</v>
      </c>
      <c r="J228" s="1"/>
      <c r="K228" s="49" t="s">
        <v>23</v>
      </c>
      <c r="L228" s="50">
        <v>1.3855937457500154</v>
      </c>
      <c r="M228" s="50">
        <v>0</v>
      </c>
      <c r="N228" s="50">
        <v>0</v>
      </c>
      <c r="O228" s="50">
        <v>0</v>
      </c>
      <c r="P228" s="50">
        <v>0</v>
      </c>
      <c r="Q228" s="50">
        <v>0</v>
      </c>
      <c r="R228" s="51">
        <v>0</v>
      </c>
      <c r="S228" s="52">
        <f t="shared" si="76"/>
        <v>1.3855937457500154</v>
      </c>
      <c r="U228" s="96" t="s">
        <v>62</v>
      </c>
      <c r="V228" s="97">
        <v>1.3855937457500154</v>
      </c>
      <c r="W228" s="97">
        <v>0</v>
      </c>
      <c r="X228" s="97">
        <v>0</v>
      </c>
      <c r="Y228" s="97">
        <v>0</v>
      </c>
      <c r="Z228" s="97">
        <v>0</v>
      </c>
      <c r="AA228" s="97">
        <v>0</v>
      </c>
      <c r="AB228" s="97">
        <v>0</v>
      </c>
      <c r="AC228" s="98">
        <v>0</v>
      </c>
      <c r="AD228" s="97">
        <v>0</v>
      </c>
      <c r="AE228" s="97">
        <v>0</v>
      </c>
      <c r="AF228" s="97">
        <v>0</v>
      </c>
      <c r="AG228" s="97">
        <v>0</v>
      </c>
      <c r="AH228" s="97">
        <v>0</v>
      </c>
      <c r="AI228" s="99">
        <f t="shared" si="77"/>
        <v>1.3855937457500154</v>
      </c>
      <c r="AJ228" t="str">
        <f t="shared" si="78"/>
        <v/>
      </c>
      <c r="AS228"/>
      <c r="BH228"/>
    </row>
    <row r="229" spans="1:60" ht="15">
      <c r="A229" s="26" t="s">
        <v>24</v>
      </c>
      <c r="B229" s="43">
        <v>7.9656583746844678</v>
      </c>
      <c r="C229" s="43">
        <v>0</v>
      </c>
      <c r="D229" s="43">
        <v>0</v>
      </c>
      <c r="E229" s="43">
        <v>0</v>
      </c>
      <c r="F229" s="236"/>
      <c r="G229" s="43">
        <v>0</v>
      </c>
      <c r="H229" s="53">
        <v>0</v>
      </c>
      <c r="I229" s="41">
        <f t="shared" si="75"/>
        <v>7.9656583746844678</v>
      </c>
      <c r="J229" s="1"/>
      <c r="K229" s="54" t="s">
        <v>24</v>
      </c>
      <c r="L229" s="43">
        <v>7.9656583746844678</v>
      </c>
      <c r="M229" s="43">
        <v>0</v>
      </c>
      <c r="N229" s="43">
        <v>0</v>
      </c>
      <c r="O229" s="43">
        <v>0</v>
      </c>
      <c r="P229" s="43">
        <v>1.7100656816058799</v>
      </c>
      <c r="Q229" s="43">
        <v>0</v>
      </c>
      <c r="R229" s="44">
        <v>0</v>
      </c>
      <c r="S229" s="45">
        <f t="shared" si="76"/>
        <v>9.6757240562903473</v>
      </c>
      <c r="U229" s="100" t="s">
        <v>24</v>
      </c>
      <c r="V229" s="92">
        <v>7.9656583746844678</v>
      </c>
      <c r="W229" s="92">
        <v>0</v>
      </c>
      <c r="X229" s="92">
        <v>0</v>
      </c>
      <c r="Y229" s="92">
        <v>0</v>
      </c>
      <c r="Z229" s="92">
        <v>0</v>
      </c>
      <c r="AA229" s="92">
        <v>0</v>
      </c>
      <c r="AB229" s="92">
        <v>1.7100656816058799</v>
      </c>
      <c r="AC229" s="93">
        <v>0</v>
      </c>
      <c r="AD229" s="92">
        <v>0</v>
      </c>
      <c r="AE229" s="92">
        <v>0</v>
      </c>
      <c r="AF229" s="92">
        <v>0</v>
      </c>
      <c r="AG229" s="92">
        <v>0</v>
      </c>
      <c r="AH229" s="92">
        <v>0</v>
      </c>
      <c r="AI229" s="95">
        <f t="shared" si="77"/>
        <v>9.6757240562903473</v>
      </c>
      <c r="AJ229" t="str">
        <f t="shared" si="78"/>
        <v/>
      </c>
      <c r="AS229"/>
      <c r="BH229"/>
    </row>
    <row r="230" spans="1:6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75"/>
        <v>0</v>
      </c>
      <c r="J230" s="1"/>
      <c r="K230" s="49" t="s">
        <v>22</v>
      </c>
      <c r="L230" s="50">
        <v>0</v>
      </c>
      <c r="M230" s="50">
        <v>0</v>
      </c>
      <c r="N230" s="50">
        <v>0</v>
      </c>
      <c r="O230" s="50">
        <v>0</v>
      </c>
      <c r="P230" s="50">
        <v>0</v>
      </c>
      <c r="Q230" s="50">
        <v>0</v>
      </c>
      <c r="R230" s="51">
        <v>0</v>
      </c>
      <c r="S230" s="52">
        <f t="shared" si="76"/>
        <v>0</v>
      </c>
      <c r="U230" s="96" t="s">
        <v>63</v>
      </c>
      <c r="V230" s="97">
        <v>0</v>
      </c>
      <c r="W230" s="97">
        <v>0</v>
      </c>
      <c r="X230" s="97">
        <v>0</v>
      </c>
      <c r="Y230" s="97">
        <v>0</v>
      </c>
      <c r="Z230" s="97">
        <v>0</v>
      </c>
      <c r="AA230" s="97">
        <v>0</v>
      </c>
      <c r="AB230" s="97">
        <v>0</v>
      </c>
      <c r="AC230" s="98">
        <v>0</v>
      </c>
      <c r="AD230" s="97">
        <v>0</v>
      </c>
      <c r="AE230" s="97">
        <v>0</v>
      </c>
      <c r="AF230" s="97">
        <v>0</v>
      </c>
      <c r="AG230" s="97">
        <v>0</v>
      </c>
      <c r="AH230" s="97">
        <v>0</v>
      </c>
      <c r="AI230" s="99">
        <f t="shared" si="77"/>
        <v>0</v>
      </c>
      <c r="AJ230" t="str">
        <f t="shared" si="78"/>
        <v/>
      </c>
      <c r="AS230"/>
      <c r="BH230"/>
    </row>
    <row r="231" spans="1:60" ht="15">
      <c r="A231" s="27" t="s">
        <v>66</v>
      </c>
      <c r="B231" s="43">
        <v>0.54720000000000002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75"/>
        <v>0.54720000000000002</v>
      </c>
      <c r="J231" s="1"/>
      <c r="K231" s="55" t="s">
        <v>66</v>
      </c>
      <c r="L231" s="43">
        <v>0.54720000000000002</v>
      </c>
      <c r="M231" s="43">
        <v>0</v>
      </c>
      <c r="N231" s="43">
        <v>0</v>
      </c>
      <c r="O231" s="43">
        <v>0</v>
      </c>
      <c r="P231" s="43">
        <v>0</v>
      </c>
      <c r="Q231" s="43">
        <v>0</v>
      </c>
      <c r="R231" s="44">
        <v>0</v>
      </c>
      <c r="S231" s="45">
        <f t="shared" si="76"/>
        <v>0.54720000000000002</v>
      </c>
      <c r="U231" s="101" t="s">
        <v>64</v>
      </c>
      <c r="V231" s="92">
        <v>0.54720000000000002</v>
      </c>
      <c r="W231" s="92">
        <v>0</v>
      </c>
      <c r="X231" s="92">
        <v>0</v>
      </c>
      <c r="Y231" s="92">
        <v>0</v>
      </c>
      <c r="Z231" s="92">
        <v>0</v>
      </c>
      <c r="AA231" s="92">
        <v>0</v>
      </c>
      <c r="AB231" s="92">
        <v>0</v>
      </c>
      <c r="AC231" s="93">
        <v>0</v>
      </c>
      <c r="AD231" s="94">
        <v>0</v>
      </c>
      <c r="AE231" s="94">
        <v>0</v>
      </c>
      <c r="AF231" s="94">
        <v>0</v>
      </c>
      <c r="AG231" s="94">
        <v>0</v>
      </c>
      <c r="AH231" s="94">
        <v>0</v>
      </c>
      <c r="AI231" s="95">
        <f t="shared" si="77"/>
        <v>0.54720000000000002</v>
      </c>
      <c r="AJ231" t="str">
        <f t="shared" si="78"/>
        <v/>
      </c>
      <c r="AS231"/>
      <c r="BH231"/>
    </row>
    <row r="232" spans="1:60">
      <c r="A232" s="28" t="s">
        <v>25</v>
      </c>
      <c r="B232" s="56">
        <v>0.54720000000000002</v>
      </c>
      <c r="C232" s="56">
        <v>0</v>
      </c>
      <c r="D232" s="56">
        <v>0</v>
      </c>
      <c r="E232" s="56">
        <v>0</v>
      </c>
      <c r="F232" s="236"/>
      <c r="G232" s="56">
        <v>0</v>
      </c>
      <c r="H232" s="57">
        <v>0</v>
      </c>
      <c r="I232" s="58">
        <f t="shared" si="75"/>
        <v>0.54720000000000002</v>
      </c>
      <c r="J232" s="1"/>
      <c r="K232" s="59" t="s">
        <v>25</v>
      </c>
      <c r="L232" s="60">
        <v>0.54720000000000002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1">
        <v>0</v>
      </c>
      <c r="S232" s="62">
        <f t="shared" si="76"/>
        <v>0.54720000000000002</v>
      </c>
      <c r="U232" s="102" t="s">
        <v>68</v>
      </c>
      <c r="V232" s="103">
        <v>0.54720000000000002</v>
      </c>
      <c r="W232" s="103">
        <v>0</v>
      </c>
      <c r="X232" s="103">
        <v>0</v>
      </c>
      <c r="Y232" s="103">
        <v>0</v>
      </c>
      <c r="Z232" s="103">
        <v>0</v>
      </c>
      <c r="AA232" s="103">
        <v>0</v>
      </c>
      <c r="AB232" s="103">
        <v>0</v>
      </c>
      <c r="AC232" s="103">
        <v>0</v>
      </c>
      <c r="AD232" s="103">
        <v>0</v>
      </c>
      <c r="AE232" s="103">
        <v>0</v>
      </c>
      <c r="AF232" s="103">
        <v>0</v>
      </c>
      <c r="AG232" s="103">
        <v>0</v>
      </c>
      <c r="AH232" s="104">
        <v>0</v>
      </c>
      <c r="AI232" s="105">
        <f t="shared" si="77"/>
        <v>0.54720000000000002</v>
      </c>
      <c r="AJ232" t="str">
        <f>IF(ABS(S232-AI232)&gt;0.2,S232-AI232,"")</f>
        <v/>
      </c>
      <c r="AS232"/>
      <c r="BH232"/>
    </row>
    <row r="233" spans="1:60">
      <c r="A233" s="29" t="s">
        <v>20</v>
      </c>
      <c r="B233" s="63">
        <v>0</v>
      </c>
      <c r="C233" s="63">
        <v>0</v>
      </c>
      <c r="D233" s="63">
        <v>0</v>
      </c>
      <c r="E233" s="63">
        <v>0</v>
      </c>
      <c r="F233" s="236"/>
      <c r="G233" s="63">
        <v>0</v>
      </c>
      <c r="H233" s="64">
        <v>0</v>
      </c>
      <c r="I233" s="65">
        <f t="shared" si="75"/>
        <v>0</v>
      </c>
      <c r="J233" s="1"/>
      <c r="K233" s="66" t="s">
        <v>20</v>
      </c>
      <c r="L233" s="63">
        <v>0</v>
      </c>
      <c r="M233" s="63">
        <v>0</v>
      </c>
      <c r="N233" s="63">
        <v>0</v>
      </c>
      <c r="O233" s="63">
        <v>0</v>
      </c>
      <c r="P233" s="63">
        <v>0</v>
      </c>
      <c r="Q233" s="63">
        <v>0</v>
      </c>
      <c r="R233" s="67">
        <v>0</v>
      </c>
      <c r="S233" s="68">
        <f t="shared" si="76"/>
        <v>0</v>
      </c>
      <c r="U233" s="106" t="s">
        <v>20</v>
      </c>
      <c r="V233" s="107">
        <v>0</v>
      </c>
      <c r="W233" s="107">
        <v>0</v>
      </c>
      <c r="X233" s="107">
        <v>0</v>
      </c>
      <c r="Y233" s="107">
        <v>0</v>
      </c>
      <c r="Z233" s="107">
        <v>0</v>
      </c>
      <c r="AA233" s="107">
        <v>0</v>
      </c>
      <c r="AB233" s="107">
        <v>0</v>
      </c>
      <c r="AC233" s="107">
        <v>0</v>
      </c>
      <c r="AD233" s="108">
        <v>0</v>
      </c>
      <c r="AE233" s="108">
        <v>0</v>
      </c>
      <c r="AF233" s="108">
        <v>0</v>
      </c>
      <c r="AG233" s="108">
        <v>0</v>
      </c>
      <c r="AH233" s="108">
        <v>0</v>
      </c>
      <c r="AI233" s="109">
        <f t="shared" si="77"/>
        <v>0</v>
      </c>
      <c r="AJ233" t="str">
        <f t="shared" si="78"/>
        <v/>
      </c>
      <c r="AS233"/>
      <c r="BH233"/>
    </row>
    <row r="234" spans="1:60">
      <c r="A234" s="28" t="s">
        <v>21</v>
      </c>
      <c r="B234" s="56">
        <v>0</v>
      </c>
      <c r="C234" s="56">
        <v>0</v>
      </c>
      <c r="D234" s="56">
        <v>0</v>
      </c>
      <c r="E234" s="56">
        <v>0</v>
      </c>
      <c r="F234" s="236"/>
      <c r="G234" s="56">
        <v>0</v>
      </c>
      <c r="H234" s="57">
        <v>0</v>
      </c>
      <c r="I234" s="58">
        <f t="shared" si="75"/>
        <v>0</v>
      </c>
      <c r="J234" s="1"/>
      <c r="K234" s="59" t="s">
        <v>21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1">
        <v>0</v>
      </c>
      <c r="S234" s="62">
        <f t="shared" si="76"/>
        <v>0</v>
      </c>
      <c r="U234" s="102" t="s">
        <v>21</v>
      </c>
      <c r="V234" s="103">
        <v>0</v>
      </c>
      <c r="W234" s="103">
        <v>0</v>
      </c>
      <c r="X234" s="103">
        <v>0</v>
      </c>
      <c r="Y234" s="103">
        <v>0</v>
      </c>
      <c r="Z234" s="103">
        <v>0</v>
      </c>
      <c r="AA234" s="103">
        <v>0</v>
      </c>
      <c r="AB234" s="103">
        <v>0</v>
      </c>
      <c r="AC234" s="103">
        <v>0</v>
      </c>
      <c r="AD234" s="103">
        <v>0</v>
      </c>
      <c r="AE234" s="103">
        <v>0</v>
      </c>
      <c r="AF234" s="103">
        <v>0</v>
      </c>
      <c r="AG234" s="103">
        <v>0</v>
      </c>
      <c r="AH234" s="104">
        <v>0</v>
      </c>
      <c r="AI234" s="105">
        <f t="shared" si="77"/>
        <v>0</v>
      </c>
      <c r="AJ234" t="str">
        <f t="shared" si="78"/>
        <v/>
      </c>
      <c r="AS234"/>
      <c r="BH234"/>
    </row>
    <row r="235" spans="1:60" ht="15" thickBot="1">
      <c r="A235" s="30" t="s">
        <v>11</v>
      </c>
      <c r="B235" s="69">
        <v>0</v>
      </c>
      <c r="C235" s="69">
        <v>0</v>
      </c>
      <c r="D235" s="69">
        <v>0</v>
      </c>
      <c r="E235" s="69">
        <v>0</v>
      </c>
      <c r="F235" s="237"/>
      <c r="G235" s="69">
        <v>0</v>
      </c>
      <c r="H235" s="70">
        <v>0</v>
      </c>
      <c r="I235" s="71">
        <f t="shared" si="75"/>
        <v>0</v>
      </c>
      <c r="J235" s="1"/>
      <c r="K235" s="72" t="s">
        <v>11</v>
      </c>
      <c r="L235" s="69">
        <v>0</v>
      </c>
      <c r="M235" s="69">
        <v>0</v>
      </c>
      <c r="N235" s="69">
        <v>0</v>
      </c>
      <c r="O235" s="69">
        <v>0</v>
      </c>
      <c r="P235" s="69">
        <v>0</v>
      </c>
      <c r="Q235" s="69">
        <v>0</v>
      </c>
      <c r="R235" s="73">
        <v>0</v>
      </c>
      <c r="S235" s="74">
        <f t="shared" si="76"/>
        <v>0</v>
      </c>
      <c r="U235" s="106" t="s">
        <v>11</v>
      </c>
      <c r="V235" s="107">
        <v>0</v>
      </c>
      <c r="W235" s="107">
        <v>0</v>
      </c>
      <c r="X235" s="107">
        <v>0</v>
      </c>
      <c r="Y235" s="107">
        <v>0</v>
      </c>
      <c r="Z235" s="107">
        <v>0</v>
      </c>
      <c r="AA235" s="107">
        <v>0</v>
      </c>
      <c r="AB235" s="107">
        <v>0</v>
      </c>
      <c r="AC235" s="107">
        <v>0</v>
      </c>
      <c r="AD235" s="108">
        <v>0</v>
      </c>
      <c r="AE235" s="108">
        <v>0</v>
      </c>
      <c r="AF235" s="108">
        <v>0</v>
      </c>
      <c r="AG235" s="108">
        <v>0</v>
      </c>
      <c r="AH235" s="108">
        <v>0</v>
      </c>
      <c r="AI235" s="109">
        <f t="shared" si="77"/>
        <v>0</v>
      </c>
      <c r="AJ235" t="str">
        <f t="shared" si="78"/>
        <v/>
      </c>
      <c r="AS235"/>
      <c r="BH235"/>
    </row>
    <row r="236" spans="1:60" ht="15">
      <c r="A236" s="31" t="s">
        <v>28</v>
      </c>
      <c r="B236" s="75">
        <f>SUM(B215:B231)</f>
        <v>1298.882100850135</v>
      </c>
      <c r="C236" s="75">
        <f t="shared" ref="C236:H236" si="79">SUM(C215:C231)</f>
        <v>80.341710394114088</v>
      </c>
      <c r="D236" s="75">
        <f t="shared" si="79"/>
        <v>2546.9256608618543</v>
      </c>
      <c r="E236" s="75">
        <f t="shared" si="79"/>
        <v>2459.1892703429635</v>
      </c>
      <c r="F236" s="75">
        <f t="shared" si="79"/>
        <v>0</v>
      </c>
      <c r="G236" s="75">
        <f t="shared" si="79"/>
        <v>468.81078780910838</v>
      </c>
      <c r="H236" s="76">
        <f t="shared" si="79"/>
        <v>51.63516323075693</v>
      </c>
      <c r="I236" s="41">
        <f t="shared" si="75"/>
        <v>6905.7846934889321</v>
      </c>
      <c r="J236" s="1" t="str">
        <f>+IF(ABS(SUM(I215:I231)-I236)&gt;0.0001,ABS(SUM(I215:I231)-I236),"")</f>
        <v/>
      </c>
      <c r="K236" s="77" t="s">
        <v>28</v>
      </c>
      <c r="L236" s="75">
        <f>SUM(L215:L231)</f>
        <v>1298.882100850135</v>
      </c>
      <c r="M236" s="75">
        <f t="shared" ref="M236:R236" si="80">SUM(M215:M231)</f>
        <v>80.341710394114088</v>
      </c>
      <c r="N236" s="75">
        <f t="shared" si="80"/>
        <v>2546.9256608618543</v>
      </c>
      <c r="O236" s="75">
        <f t="shared" si="80"/>
        <v>2459.1892703429635</v>
      </c>
      <c r="P236" s="75">
        <f t="shared" si="80"/>
        <v>546.05203907529653</v>
      </c>
      <c r="Q236" s="75">
        <f t="shared" si="80"/>
        <v>468.81078780910838</v>
      </c>
      <c r="R236" s="76">
        <f t="shared" si="80"/>
        <v>51.63516323075693</v>
      </c>
      <c r="S236" s="78">
        <f t="shared" si="76"/>
        <v>7451.8367325642284</v>
      </c>
      <c r="T236" t="str">
        <f>+IF(ABS(SUM(S215:S231)-S236)&gt;0.0001,ABS(SUM(S215:S231)-S236),"")</f>
        <v/>
      </c>
      <c r="U236" s="110" t="s">
        <v>65</v>
      </c>
      <c r="V236" s="111">
        <f>SUM(V215:V231)</f>
        <v>1081.3323181211726</v>
      </c>
      <c r="W236" s="111">
        <f t="shared" ref="W236:AH236" si="81">SUM(W215:W231)</f>
        <v>178.36322502815446</v>
      </c>
      <c r="X236" s="111">
        <f t="shared" si="81"/>
        <v>468.81078780910838</v>
      </c>
      <c r="Y236" s="111">
        <f t="shared" si="81"/>
        <v>80.341710394114088</v>
      </c>
      <c r="Z236" s="111">
        <f t="shared" si="81"/>
        <v>1035.7218300075106</v>
      </c>
      <c r="AA236" s="111">
        <f t="shared" si="81"/>
        <v>2435.2021123864256</v>
      </c>
      <c r="AB236" s="111">
        <f t="shared" si="81"/>
        <v>546.05203907529653</v>
      </c>
      <c r="AC236" s="111">
        <f t="shared" si="81"/>
        <v>1626.0127097424456</v>
      </c>
      <c r="AD236" s="112">
        <f t="shared" si="81"/>
        <v>39.186557700807725</v>
      </c>
      <c r="AE236" s="112">
        <f t="shared" si="81"/>
        <v>13.309006200416817</v>
      </c>
      <c r="AF236" s="112">
        <f t="shared" si="81"/>
        <v>51.63516323075693</v>
      </c>
      <c r="AG236" s="112">
        <f t="shared" si="81"/>
        <v>1511.2038308543438</v>
      </c>
      <c r="AH236" s="112">
        <f t="shared" si="81"/>
        <v>10.678151756120535</v>
      </c>
      <c r="AI236" s="113">
        <f t="shared" si="77"/>
        <v>7451.8367325642275</v>
      </c>
      <c r="AJ236" t="str">
        <f t="shared" si="78"/>
        <v/>
      </c>
      <c r="AS236"/>
      <c r="BH236"/>
    </row>
    <row r="237" spans="1:60" s="4" customFormat="1" ht="15" thickBot="1">
      <c r="A237" s="32" t="s">
        <v>87</v>
      </c>
      <c r="B237" s="114">
        <f>B236/$I236</f>
        <v>0.18808609861161416</v>
      </c>
      <c r="C237" s="114">
        <f t="shared" ref="C237:I237" si="82">C236/$I236</f>
        <v>1.1633972670747131E-2</v>
      </c>
      <c r="D237" s="114">
        <f t="shared" si="82"/>
        <v>0.36881046454622374</v>
      </c>
      <c r="E237" s="114">
        <f t="shared" si="82"/>
        <v>0.35610569681698762</v>
      </c>
      <c r="F237" s="114">
        <f t="shared" si="82"/>
        <v>0</v>
      </c>
      <c r="G237" s="114">
        <f t="shared" si="82"/>
        <v>6.7886678866649744E-2</v>
      </c>
      <c r="H237" s="115">
        <f t="shared" si="82"/>
        <v>7.4770884877776106E-3</v>
      </c>
      <c r="I237" s="116">
        <f t="shared" si="82"/>
        <v>1</v>
      </c>
      <c r="J237"/>
      <c r="K237" s="81" t="s">
        <v>87</v>
      </c>
      <c r="L237" s="82">
        <f>L236/$S236</f>
        <v>0.1743036176804669</v>
      </c>
      <c r="M237" s="82">
        <f t="shared" ref="M237:S237" si="83">M236/$S236</f>
        <v>1.0781464124545835E-2</v>
      </c>
      <c r="N237" s="82">
        <f t="shared" si="83"/>
        <v>0.34178495212219173</v>
      </c>
      <c r="O237" s="82">
        <f t="shared" si="83"/>
        <v>0.33001115813453141</v>
      </c>
      <c r="P237" s="82">
        <f t="shared" si="83"/>
        <v>7.3277509783470016E-2</v>
      </c>
      <c r="Q237" s="82">
        <f t="shared" si="83"/>
        <v>6.2912112091831535E-2</v>
      </c>
      <c r="R237" s="83">
        <f t="shared" si="83"/>
        <v>6.9291860629626164E-3</v>
      </c>
      <c r="S237" s="84">
        <f t="shared" si="83"/>
        <v>1</v>
      </c>
      <c r="U237" s="117" t="s">
        <v>87</v>
      </c>
      <c r="V237" s="118">
        <f>V236/$I236</f>
        <v>0.15658355510861768</v>
      </c>
      <c r="W237" s="118">
        <f t="shared" ref="W237:AC237" si="84">W236/$I236</f>
        <v>2.5828089485083847E-2</v>
      </c>
      <c r="X237" s="118">
        <f t="shared" si="84"/>
        <v>6.7886678866649744E-2</v>
      </c>
      <c r="Y237" s="118">
        <f t="shared" si="84"/>
        <v>1.1633972670747131E-2</v>
      </c>
      <c r="Z237" s="118">
        <f t="shared" si="84"/>
        <v>0.14997887654737241</v>
      </c>
      <c r="AA237" s="118">
        <f t="shared" si="84"/>
        <v>0.35263220915103793</v>
      </c>
      <c r="AB237" s="118">
        <f t="shared" si="84"/>
        <v>7.9071686030139005E-2</v>
      </c>
      <c r="AC237" s="118">
        <f t="shared" si="84"/>
        <v>0.23545661817049113</v>
      </c>
      <c r="AD237" s="118">
        <f t="shared" ref="AD237:AH237" si="85">AD236/$AI236</f>
        <v>5.2586441580991759E-3</v>
      </c>
      <c r="AE237" s="118">
        <f t="shared" si="85"/>
        <v>1.7860034617045478E-3</v>
      </c>
      <c r="AF237" s="118">
        <f t="shared" si="85"/>
        <v>6.9291860629626164E-3</v>
      </c>
      <c r="AG237" s="118">
        <f t="shared" si="85"/>
        <v>0.20279615416833324</v>
      </c>
      <c r="AH237" s="118">
        <f t="shared" si="85"/>
        <v>1.4329556778206695E-3</v>
      </c>
      <c r="AI237" s="119">
        <v>1</v>
      </c>
    </row>
    <row r="238" spans="1:60" ht="15" thickBot="1">
      <c r="A238" s="17"/>
      <c r="B238" s="17"/>
      <c r="C238" s="17"/>
      <c r="D238" s="17"/>
      <c r="E238" s="17"/>
      <c r="F238" s="17"/>
      <c r="G238" s="17"/>
      <c r="H238" s="17"/>
      <c r="I238" s="17"/>
      <c r="K238" s="17"/>
      <c r="L238" s="17"/>
      <c r="M238" s="17"/>
      <c r="N238" s="17"/>
      <c r="O238" s="17"/>
      <c r="P238" s="17"/>
      <c r="Q238" s="17"/>
      <c r="R238" s="17"/>
      <c r="S238" s="17"/>
      <c r="AI238" s="1"/>
      <c r="AS238"/>
      <c r="BH238"/>
    </row>
    <row r="239" spans="1:6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  <c r="K239" s="188" t="s">
        <v>70</v>
      </c>
      <c r="L239" s="37" t="s">
        <v>0</v>
      </c>
      <c r="M239" s="37" t="s">
        <v>1</v>
      </c>
      <c r="N239" s="37" t="s">
        <v>2</v>
      </c>
      <c r="O239" s="37" t="s">
        <v>3</v>
      </c>
      <c r="P239" s="37" t="s">
        <v>29</v>
      </c>
      <c r="Q239" s="37" t="s">
        <v>4</v>
      </c>
      <c r="R239" s="37" t="s">
        <v>5</v>
      </c>
      <c r="S239" s="38" t="s">
        <v>6</v>
      </c>
      <c r="U239" s="190" t="s">
        <v>70</v>
      </c>
      <c r="V239" s="85" t="s">
        <v>90</v>
      </c>
      <c r="W239" s="85" t="s">
        <v>91</v>
      </c>
      <c r="X239" s="85" t="s">
        <v>4</v>
      </c>
      <c r="Y239" s="85" t="s">
        <v>1</v>
      </c>
      <c r="Z239" s="85" t="s">
        <v>2</v>
      </c>
      <c r="AA239" s="85" t="s">
        <v>3</v>
      </c>
      <c r="AB239" s="85" t="s">
        <v>57</v>
      </c>
      <c r="AC239" s="85" t="s">
        <v>75</v>
      </c>
      <c r="AD239" s="86" t="s">
        <v>92</v>
      </c>
      <c r="AE239" s="86" t="s">
        <v>93</v>
      </c>
      <c r="AF239" s="86" t="s">
        <v>94</v>
      </c>
      <c r="AG239" s="86" t="s">
        <v>95</v>
      </c>
      <c r="AH239" s="86" t="s">
        <v>96</v>
      </c>
      <c r="AI239" s="87" t="s">
        <v>65</v>
      </c>
      <c r="AS239"/>
      <c r="BH239"/>
    </row>
    <row r="240" spans="1:60" ht="1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  <c r="K240" s="189" t="s">
        <v>70</v>
      </c>
      <c r="L240" s="195" t="s">
        <v>104</v>
      </c>
      <c r="M240" s="196"/>
      <c r="N240" s="196"/>
      <c r="O240" s="196"/>
      <c r="P240" s="196"/>
      <c r="Q240" s="196"/>
      <c r="R240" s="196"/>
      <c r="S240" s="197"/>
      <c r="U240" s="191" t="s">
        <v>70</v>
      </c>
      <c r="V240" s="198" t="s">
        <v>104</v>
      </c>
      <c r="W240" s="198"/>
      <c r="X240" s="198"/>
      <c r="Y240" s="198"/>
      <c r="Z240" s="198"/>
      <c r="AA240" s="198"/>
      <c r="AB240" s="198"/>
      <c r="AC240" s="198"/>
      <c r="AD240" s="198"/>
      <c r="AE240" s="198"/>
      <c r="AF240" s="198"/>
      <c r="AG240" s="198"/>
      <c r="AH240" s="198"/>
      <c r="AI240" s="199"/>
      <c r="AS240"/>
      <c r="BH240"/>
    </row>
    <row r="241" spans="1:60" ht="15">
      <c r="A241" s="24" t="s">
        <v>7</v>
      </c>
      <c r="B241" s="39">
        <v>0</v>
      </c>
      <c r="C241" s="39">
        <v>0</v>
      </c>
      <c r="D241" s="39">
        <v>0.98950319810376597</v>
      </c>
      <c r="E241" s="39">
        <v>0</v>
      </c>
      <c r="F241" s="235"/>
      <c r="G241" s="39">
        <v>0</v>
      </c>
      <c r="H241" s="40">
        <v>0</v>
      </c>
      <c r="I241" s="41">
        <f>SUM(B241:H241)</f>
        <v>0.98950319810376597</v>
      </c>
      <c r="J241" s="1"/>
      <c r="K241" s="88" t="s">
        <v>7</v>
      </c>
      <c r="L241" s="39">
        <v>0</v>
      </c>
      <c r="M241" s="39">
        <v>0</v>
      </c>
      <c r="N241" s="39">
        <v>0.98950319810376597</v>
      </c>
      <c r="O241" s="39">
        <v>0</v>
      </c>
      <c r="P241" s="39">
        <v>0</v>
      </c>
      <c r="Q241" s="39">
        <v>0</v>
      </c>
      <c r="R241" s="89">
        <v>0</v>
      </c>
      <c r="S241" s="90">
        <f>SUM(L241:R241)</f>
        <v>0.98950319810376597</v>
      </c>
      <c r="U241" s="91" t="s">
        <v>7</v>
      </c>
      <c r="V241" s="92">
        <v>0</v>
      </c>
      <c r="W241" s="92">
        <v>0</v>
      </c>
      <c r="X241" s="92">
        <v>0</v>
      </c>
      <c r="Y241" s="92">
        <v>0</v>
      </c>
      <c r="Z241" s="92">
        <v>0.98950319810376597</v>
      </c>
      <c r="AA241" s="92">
        <v>0</v>
      </c>
      <c r="AB241" s="92">
        <v>0</v>
      </c>
      <c r="AC241" s="93">
        <v>0</v>
      </c>
      <c r="AD241" s="94">
        <v>0</v>
      </c>
      <c r="AE241" s="94">
        <v>0</v>
      </c>
      <c r="AF241" s="94">
        <v>0</v>
      </c>
      <c r="AG241" s="94">
        <v>0</v>
      </c>
      <c r="AH241" s="94">
        <v>0</v>
      </c>
      <c r="AI241" s="95">
        <f>SUM(V241:AC241)</f>
        <v>0.98950319810376597</v>
      </c>
      <c r="AJ241" t="str">
        <f>IF(ABS(S241-AI241)&gt;0.001,S241-AI241,"")</f>
        <v/>
      </c>
      <c r="AS241"/>
      <c r="BH241"/>
    </row>
    <row r="242" spans="1:60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2" si="86">SUM(B242:H242)</f>
        <v>0</v>
      </c>
      <c r="J242" s="1"/>
      <c r="K242" s="49" t="s">
        <v>8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1">
        <v>0</v>
      </c>
      <c r="S242" s="52">
        <f t="shared" ref="S242:S262" si="87">SUM(L242:R242)</f>
        <v>0</v>
      </c>
      <c r="U242" s="96" t="s">
        <v>8</v>
      </c>
      <c r="V242" s="97">
        <v>0</v>
      </c>
      <c r="W242" s="97">
        <v>0</v>
      </c>
      <c r="X242" s="97">
        <v>0</v>
      </c>
      <c r="Y242" s="97">
        <v>0</v>
      </c>
      <c r="Z242" s="97">
        <v>0</v>
      </c>
      <c r="AA242" s="97">
        <v>0</v>
      </c>
      <c r="AB242" s="97">
        <v>0</v>
      </c>
      <c r="AC242" s="98">
        <v>0</v>
      </c>
      <c r="AD242" s="97">
        <v>0</v>
      </c>
      <c r="AE242" s="97">
        <v>0</v>
      </c>
      <c r="AF242" s="97">
        <v>0</v>
      </c>
      <c r="AG242" s="97">
        <v>0</v>
      </c>
      <c r="AH242" s="97">
        <v>0</v>
      </c>
      <c r="AI242" s="99">
        <f t="shared" ref="AI242:AI262" si="88">SUM(V242:AC242)</f>
        <v>0</v>
      </c>
      <c r="AJ242" t="str">
        <f t="shared" ref="AJ242:AJ262" si="89">IF(ABS(S242-AI242)&gt;0.001,S242-AI242,"")</f>
        <v/>
      </c>
      <c r="AS242"/>
      <c r="BH242"/>
    </row>
    <row r="243" spans="1:60" ht="15">
      <c r="A243" s="26" t="s">
        <v>10</v>
      </c>
      <c r="B243" s="43">
        <v>0</v>
      </c>
      <c r="C243" s="43">
        <v>0</v>
      </c>
      <c r="D243" s="43">
        <v>1.617067550557086</v>
      </c>
      <c r="E243" s="43">
        <v>0</v>
      </c>
      <c r="F243" s="236"/>
      <c r="G243" s="43">
        <v>0</v>
      </c>
      <c r="H243" s="53">
        <v>0</v>
      </c>
      <c r="I243" s="41">
        <f t="shared" si="86"/>
        <v>1.617067550557086</v>
      </c>
      <c r="J243" s="1"/>
      <c r="K243" s="54" t="s">
        <v>10</v>
      </c>
      <c r="L243" s="43">
        <v>0</v>
      </c>
      <c r="M243" s="43">
        <v>0</v>
      </c>
      <c r="N243" s="43">
        <v>1.617067550557086</v>
      </c>
      <c r="O243" s="43">
        <v>0</v>
      </c>
      <c r="P243" s="43">
        <v>0</v>
      </c>
      <c r="Q243" s="43">
        <v>0</v>
      </c>
      <c r="R243" s="44">
        <v>0</v>
      </c>
      <c r="S243" s="45">
        <f t="shared" si="87"/>
        <v>1.617067550557086</v>
      </c>
      <c r="U243" s="100" t="s">
        <v>10</v>
      </c>
      <c r="V243" s="92">
        <v>0</v>
      </c>
      <c r="W243" s="92">
        <v>0</v>
      </c>
      <c r="X243" s="92">
        <v>0</v>
      </c>
      <c r="Y243" s="92">
        <v>0</v>
      </c>
      <c r="Z243" s="92">
        <v>1.617067550557086</v>
      </c>
      <c r="AA243" s="92">
        <v>0</v>
      </c>
      <c r="AB243" s="92">
        <v>0</v>
      </c>
      <c r="AC243" s="93">
        <v>0</v>
      </c>
      <c r="AD243" s="94">
        <v>0</v>
      </c>
      <c r="AE243" s="94">
        <v>0</v>
      </c>
      <c r="AF243" s="94">
        <v>0</v>
      </c>
      <c r="AG243" s="94">
        <v>0</v>
      </c>
      <c r="AH243" s="94">
        <v>0</v>
      </c>
      <c r="AI243" s="95">
        <f t="shared" si="88"/>
        <v>1.617067550557086</v>
      </c>
      <c r="AJ243" t="str">
        <f t="shared" si="89"/>
        <v/>
      </c>
      <c r="AS243"/>
      <c r="BH243"/>
    </row>
    <row r="244" spans="1:60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/>
      <c r="G244" s="46">
        <v>0</v>
      </c>
      <c r="H244" s="47">
        <v>0</v>
      </c>
      <c r="I244" s="48">
        <f t="shared" si="86"/>
        <v>0</v>
      </c>
      <c r="J244" s="1"/>
      <c r="K244" s="49" t="s">
        <v>58</v>
      </c>
      <c r="L244" s="50">
        <v>0</v>
      </c>
      <c r="M244" s="50">
        <v>0</v>
      </c>
      <c r="N244" s="50">
        <v>0</v>
      </c>
      <c r="O244" s="50">
        <v>0</v>
      </c>
      <c r="P244" s="50">
        <v>0</v>
      </c>
      <c r="Q244" s="50">
        <v>0</v>
      </c>
      <c r="R244" s="51">
        <v>0</v>
      </c>
      <c r="S244" s="52">
        <f t="shared" si="87"/>
        <v>0</v>
      </c>
      <c r="U244" s="96" t="s">
        <v>58</v>
      </c>
      <c r="V244" s="97">
        <v>0</v>
      </c>
      <c r="W244" s="97">
        <v>0</v>
      </c>
      <c r="X244" s="97">
        <v>0</v>
      </c>
      <c r="Y244" s="97">
        <v>0</v>
      </c>
      <c r="Z244" s="97">
        <v>0</v>
      </c>
      <c r="AA244" s="97">
        <v>0</v>
      </c>
      <c r="AB244" s="97">
        <v>0</v>
      </c>
      <c r="AC244" s="98">
        <v>0</v>
      </c>
      <c r="AD244" s="97">
        <v>0</v>
      </c>
      <c r="AE244" s="97">
        <v>0</v>
      </c>
      <c r="AF244" s="97">
        <v>0</v>
      </c>
      <c r="AG244" s="97">
        <v>0</v>
      </c>
      <c r="AH244" s="97">
        <v>0</v>
      </c>
      <c r="AI244" s="99">
        <f t="shared" si="88"/>
        <v>0</v>
      </c>
      <c r="AJ244" t="str">
        <f t="shared" si="89"/>
        <v/>
      </c>
      <c r="AS244"/>
      <c r="BH244"/>
    </row>
    <row r="245" spans="1:60" ht="15">
      <c r="A245" s="26" t="s">
        <v>16</v>
      </c>
      <c r="B245" s="43">
        <v>1302.811090016334</v>
      </c>
      <c r="C245" s="43">
        <v>7.6875699265488944</v>
      </c>
      <c r="D245" s="43">
        <v>27.825280639842724</v>
      </c>
      <c r="E245" s="43">
        <v>0</v>
      </c>
      <c r="F245" s="236"/>
      <c r="G245" s="43">
        <v>0</v>
      </c>
      <c r="H245" s="53">
        <v>0</v>
      </c>
      <c r="I245" s="41">
        <f t="shared" si="86"/>
        <v>1338.3239405827255</v>
      </c>
      <c r="J245" s="1"/>
      <c r="K245" s="54" t="s">
        <v>16</v>
      </c>
      <c r="L245" s="43">
        <v>1302.811090016334</v>
      </c>
      <c r="M245" s="43">
        <v>7.6875699265488944</v>
      </c>
      <c r="N245" s="43">
        <v>27.825280639842724</v>
      </c>
      <c r="O245" s="43">
        <v>0</v>
      </c>
      <c r="P245" s="43">
        <v>0</v>
      </c>
      <c r="Q245" s="43">
        <v>0</v>
      </c>
      <c r="R245" s="44">
        <v>0</v>
      </c>
      <c r="S245" s="45">
        <f t="shared" si="87"/>
        <v>1338.3239405827255</v>
      </c>
      <c r="U245" s="100" t="s">
        <v>16</v>
      </c>
      <c r="V245" s="92">
        <v>1300.6216297587828</v>
      </c>
      <c r="W245" s="92">
        <v>0</v>
      </c>
      <c r="X245" s="92">
        <v>0</v>
      </c>
      <c r="Y245" s="92">
        <v>7.6875699265488944</v>
      </c>
      <c r="Z245" s="92">
        <v>26.704958086516651</v>
      </c>
      <c r="AA245" s="92">
        <v>0</v>
      </c>
      <c r="AB245" s="92">
        <v>0</v>
      </c>
      <c r="AC245" s="93">
        <v>3.3097828108771719</v>
      </c>
      <c r="AD245" s="94">
        <v>2.1894602575510982</v>
      </c>
      <c r="AE245" s="94">
        <v>0</v>
      </c>
      <c r="AF245" s="94">
        <v>0</v>
      </c>
      <c r="AG245" s="94">
        <v>1.1203225533260743</v>
      </c>
      <c r="AH245" s="94">
        <v>0</v>
      </c>
      <c r="AI245" s="95">
        <f t="shared" si="88"/>
        <v>1338.3239405827253</v>
      </c>
      <c r="AJ245" t="str">
        <f t="shared" si="89"/>
        <v/>
      </c>
      <c r="AS245"/>
      <c r="BH245"/>
    </row>
    <row r="246" spans="1:60" ht="15">
      <c r="A246" s="25" t="s">
        <v>15</v>
      </c>
      <c r="B246" s="46">
        <v>544.05366366519615</v>
      </c>
      <c r="C246" s="46">
        <v>2.648839415544888</v>
      </c>
      <c r="D246" s="46">
        <v>9.1228297363209023</v>
      </c>
      <c r="E246" s="46">
        <v>0</v>
      </c>
      <c r="F246" s="236"/>
      <c r="G246" s="46">
        <v>0</v>
      </c>
      <c r="H246" s="47">
        <v>0</v>
      </c>
      <c r="I246" s="48">
        <f t="shared" si="86"/>
        <v>555.82533281706196</v>
      </c>
      <c r="J246" s="1"/>
      <c r="K246" s="49" t="s">
        <v>15</v>
      </c>
      <c r="L246" s="50">
        <v>544.05366366519615</v>
      </c>
      <c r="M246" s="50">
        <v>2.648839415544888</v>
      </c>
      <c r="N246" s="50">
        <v>9.1228297363209023</v>
      </c>
      <c r="O246" s="50">
        <v>0</v>
      </c>
      <c r="P246" s="50">
        <v>0</v>
      </c>
      <c r="Q246" s="50">
        <v>0</v>
      </c>
      <c r="R246" s="51">
        <v>0</v>
      </c>
      <c r="S246" s="52">
        <f t="shared" si="87"/>
        <v>555.82533281706196</v>
      </c>
      <c r="U246" s="96" t="s">
        <v>59</v>
      </c>
      <c r="V246" s="97">
        <v>543.99631839513154</v>
      </c>
      <c r="W246" s="97">
        <v>0</v>
      </c>
      <c r="X246" s="97">
        <v>0</v>
      </c>
      <c r="Y246" s="97">
        <v>2.648839415544888</v>
      </c>
      <c r="Z246" s="97">
        <v>9.0764799985963815</v>
      </c>
      <c r="AA246" s="97">
        <v>0</v>
      </c>
      <c r="AB246" s="97">
        <v>0</v>
      </c>
      <c r="AC246" s="98">
        <v>0.1036950077891533</v>
      </c>
      <c r="AD246" s="97">
        <v>5.7345270064633878E-2</v>
      </c>
      <c r="AE246" s="97">
        <v>0</v>
      </c>
      <c r="AF246" s="97">
        <v>0</v>
      </c>
      <c r="AG246" s="97">
        <v>4.6349737724519419E-2</v>
      </c>
      <c r="AH246" s="97">
        <v>0</v>
      </c>
      <c r="AI246" s="99">
        <f t="shared" si="88"/>
        <v>555.82533281706196</v>
      </c>
      <c r="AJ246" t="str">
        <f t="shared" si="89"/>
        <v/>
      </c>
      <c r="AS246"/>
      <c r="BH246"/>
    </row>
    <row r="247" spans="1:60" ht="15">
      <c r="A247" s="26" t="s">
        <v>60</v>
      </c>
      <c r="B247" s="43">
        <v>0</v>
      </c>
      <c r="C247" s="43">
        <v>0</v>
      </c>
      <c r="D247" s="43">
        <v>0</v>
      </c>
      <c r="E247" s="43">
        <v>15.204301975123812</v>
      </c>
      <c r="F247" s="236"/>
      <c r="G247" s="43">
        <v>0</v>
      </c>
      <c r="H247" s="53">
        <v>0</v>
      </c>
      <c r="I247" s="41">
        <f t="shared" si="86"/>
        <v>15.204301975123812</v>
      </c>
      <c r="J247" s="1"/>
      <c r="K247" s="54" t="s">
        <v>60</v>
      </c>
      <c r="L247" s="43">
        <v>0</v>
      </c>
      <c r="M247" s="43">
        <v>0</v>
      </c>
      <c r="N247" s="43">
        <v>0</v>
      </c>
      <c r="O247" s="43">
        <v>15.204301975123812</v>
      </c>
      <c r="P247" s="43">
        <v>2831.2316671306812</v>
      </c>
      <c r="Q247" s="43">
        <v>0</v>
      </c>
      <c r="R247" s="44">
        <v>0</v>
      </c>
      <c r="S247" s="45">
        <f t="shared" si="87"/>
        <v>2846.4359691058048</v>
      </c>
      <c r="U247" s="100" t="s">
        <v>60</v>
      </c>
      <c r="V247" s="92">
        <v>0</v>
      </c>
      <c r="W247" s="92">
        <v>0</v>
      </c>
      <c r="X247" s="92">
        <v>0</v>
      </c>
      <c r="Y247" s="92">
        <v>0</v>
      </c>
      <c r="Z247" s="92">
        <v>0</v>
      </c>
      <c r="AA247" s="92">
        <v>15.204301975123812</v>
      </c>
      <c r="AB247" s="92">
        <v>2831.2316671306812</v>
      </c>
      <c r="AC247" s="93">
        <v>0</v>
      </c>
      <c r="AD247" s="92">
        <v>0</v>
      </c>
      <c r="AE247" s="92">
        <v>0</v>
      </c>
      <c r="AF247" s="92">
        <v>0</v>
      </c>
      <c r="AG247" s="92">
        <v>0</v>
      </c>
      <c r="AH247" s="92">
        <v>0</v>
      </c>
      <c r="AI247" s="95">
        <f t="shared" si="88"/>
        <v>2846.4359691058048</v>
      </c>
      <c r="AJ247" t="str">
        <f t="shared" si="89"/>
        <v/>
      </c>
      <c r="AS247"/>
      <c r="BH247"/>
    </row>
    <row r="248" spans="1:60" ht="15">
      <c r="A248" s="25" t="s">
        <v>12</v>
      </c>
      <c r="B248" s="46">
        <v>0</v>
      </c>
      <c r="C248" s="46">
        <v>0</v>
      </c>
      <c r="D248" s="46">
        <v>0</v>
      </c>
      <c r="E248" s="46">
        <v>2.2349840196549269</v>
      </c>
      <c r="F248" s="236"/>
      <c r="G248" s="46">
        <v>0</v>
      </c>
      <c r="H248" s="47">
        <v>0</v>
      </c>
      <c r="I248" s="48">
        <f t="shared" si="86"/>
        <v>2.2349840196549269</v>
      </c>
      <c r="J248" s="1"/>
      <c r="K248" s="49" t="s">
        <v>12</v>
      </c>
      <c r="L248" s="50">
        <v>0</v>
      </c>
      <c r="M248" s="50">
        <v>0</v>
      </c>
      <c r="N248" s="50">
        <v>0</v>
      </c>
      <c r="O248" s="50">
        <v>2.2349840196549269</v>
      </c>
      <c r="P248" s="50">
        <v>256.49765854167083</v>
      </c>
      <c r="Q248" s="50">
        <v>0</v>
      </c>
      <c r="R248" s="51">
        <v>0</v>
      </c>
      <c r="S248" s="52">
        <f t="shared" si="87"/>
        <v>258.73264256132575</v>
      </c>
      <c r="U248" s="96" t="s">
        <v>12</v>
      </c>
      <c r="V248" s="97">
        <v>0</v>
      </c>
      <c r="W248" s="97">
        <v>0</v>
      </c>
      <c r="X248" s="97">
        <v>0</v>
      </c>
      <c r="Y248" s="97">
        <v>0</v>
      </c>
      <c r="Z248" s="97">
        <v>0</v>
      </c>
      <c r="AA248" s="97">
        <v>2.2349840196549269</v>
      </c>
      <c r="AB248" s="97">
        <v>256.49765854167083</v>
      </c>
      <c r="AC248" s="98">
        <v>0</v>
      </c>
      <c r="AD248" s="97">
        <v>0</v>
      </c>
      <c r="AE248" s="97">
        <v>0</v>
      </c>
      <c r="AF248" s="97">
        <v>0</v>
      </c>
      <c r="AG248" s="97">
        <v>0</v>
      </c>
      <c r="AH248" s="97">
        <v>0</v>
      </c>
      <c r="AI248" s="99">
        <f t="shared" si="88"/>
        <v>258.73264256132575</v>
      </c>
      <c r="AJ248" t="str">
        <f t="shared" si="89"/>
        <v/>
      </c>
      <c r="AS248"/>
      <c r="BH248"/>
    </row>
    <row r="249" spans="1:60" ht="15">
      <c r="A249" s="26" t="s">
        <v>61</v>
      </c>
      <c r="B249" s="43">
        <v>0</v>
      </c>
      <c r="C249" s="43">
        <v>0</v>
      </c>
      <c r="D249" s="43">
        <v>3.4007999999999998</v>
      </c>
      <c r="E249" s="43">
        <v>0</v>
      </c>
      <c r="F249" s="236"/>
      <c r="G249" s="43">
        <v>0</v>
      </c>
      <c r="H249" s="53">
        <v>0</v>
      </c>
      <c r="I249" s="41">
        <f t="shared" si="86"/>
        <v>3.4007999999999998</v>
      </c>
      <c r="J249" s="1"/>
      <c r="K249" s="54" t="s">
        <v>61</v>
      </c>
      <c r="L249" s="43">
        <v>0</v>
      </c>
      <c r="M249" s="43">
        <v>0</v>
      </c>
      <c r="N249" s="43">
        <v>3.4007999999999998</v>
      </c>
      <c r="O249" s="43">
        <v>0</v>
      </c>
      <c r="P249" s="43">
        <v>0</v>
      </c>
      <c r="Q249" s="43">
        <v>0</v>
      </c>
      <c r="R249" s="44">
        <v>0</v>
      </c>
      <c r="S249" s="45">
        <f t="shared" si="87"/>
        <v>3.4007999999999998</v>
      </c>
      <c r="U249" s="100" t="s">
        <v>61</v>
      </c>
      <c r="V249" s="92">
        <v>0</v>
      </c>
      <c r="W249" s="92">
        <v>0</v>
      </c>
      <c r="X249" s="92">
        <v>0</v>
      </c>
      <c r="Y249" s="92">
        <v>0</v>
      </c>
      <c r="Z249" s="92">
        <v>3.4007999999999998</v>
      </c>
      <c r="AA249" s="92">
        <v>0</v>
      </c>
      <c r="AB249" s="92">
        <v>0</v>
      </c>
      <c r="AC249" s="93">
        <v>0</v>
      </c>
      <c r="AD249" s="92">
        <v>0</v>
      </c>
      <c r="AE249" s="92">
        <v>0</v>
      </c>
      <c r="AF249" s="92">
        <v>0</v>
      </c>
      <c r="AG249" s="92">
        <v>0</v>
      </c>
      <c r="AH249" s="92">
        <v>0</v>
      </c>
      <c r="AI249" s="95">
        <f t="shared" si="88"/>
        <v>3.4007999999999998</v>
      </c>
      <c r="AJ249" t="str">
        <f t="shared" si="89"/>
        <v/>
      </c>
      <c r="AS249"/>
      <c r="BH249"/>
    </row>
    <row r="250" spans="1:60" ht="15">
      <c r="A250" s="25" t="s">
        <v>17</v>
      </c>
      <c r="B250" s="46">
        <v>299.81588176967404</v>
      </c>
      <c r="C250" s="46">
        <v>14.360615607341842</v>
      </c>
      <c r="D250" s="46">
        <v>147.19027328360028</v>
      </c>
      <c r="E250" s="46">
        <v>0.55873901862091069</v>
      </c>
      <c r="F250" s="236"/>
      <c r="G250" s="46">
        <v>0</v>
      </c>
      <c r="H250" s="47">
        <v>0</v>
      </c>
      <c r="I250" s="48">
        <f t="shared" si="86"/>
        <v>461.92550967923705</v>
      </c>
      <c r="J250" s="1"/>
      <c r="K250" s="49" t="s">
        <v>17</v>
      </c>
      <c r="L250" s="50">
        <v>299.81588176967404</v>
      </c>
      <c r="M250" s="50">
        <v>14.360615607341842</v>
      </c>
      <c r="N250" s="50">
        <v>147.19027328360028</v>
      </c>
      <c r="O250" s="50">
        <v>0.55873901862091069</v>
      </c>
      <c r="P250" s="50">
        <v>0</v>
      </c>
      <c r="Q250" s="50">
        <v>0</v>
      </c>
      <c r="R250" s="51">
        <v>0</v>
      </c>
      <c r="S250" s="52">
        <f t="shared" si="87"/>
        <v>461.92550967923705</v>
      </c>
      <c r="U250" s="96" t="s">
        <v>17</v>
      </c>
      <c r="V250" s="97">
        <v>299.55614562921096</v>
      </c>
      <c r="W250" s="97">
        <v>0</v>
      </c>
      <c r="X250" s="97">
        <v>0</v>
      </c>
      <c r="Y250" s="97">
        <v>14.360615607341842</v>
      </c>
      <c r="Z250" s="97">
        <v>147.19027328360028</v>
      </c>
      <c r="AA250" s="97">
        <v>0</v>
      </c>
      <c r="AB250" s="97">
        <v>0</v>
      </c>
      <c r="AC250" s="98">
        <v>0.81847515908393753</v>
      </c>
      <c r="AD250" s="97">
        <v>0.25973614046302673</v>
      </c>
      <c r="AE250" s="97">
        <v>0</v>
      </c>
      <c r="AF250" s="97">
        <v>0</v>
      </c>
      <c r="AG250" s="97">
        <v>0</v>
      </c>
      <c r="AH250" s="97">
        <v>0.55873901862091069</v>
      </c>
      <c r="AI250" s="99">
        <f t="shared" si="88"/>
        <v>461.92550967923705</v>
      </c>
      <c r="AJ250" t="str">
        <f t="shared" si="89"/>
        <v/>
      </c>
      <c r="AS250"/>
      <c r="BH250"/>
    </row>
    <row r="251" spans="1:60" ht="15">
      <c r="A251" s="26" t="s">
        <v>19</v>
      </c>
      <c r="B251" s="43">
        <v>3784.0643920928269</v>
      </c>
      <c r="C251" s="43">
        <v>110.97977009703938</v>
      </c>
      <c r="D251" s="43">
        <v>2609.0082263199606</v>
      </c>
      <c r="E251" s="43">
        <v>15.298647316477286</v>
      </c>
      <c r="F251" s="236"/>
      <c r="G251" s="43">
        <v>0</v>
      </c>
      <c r="H251" s="53">
        <v>0</v>
      </c>
      <c r="I251" s="41">
        <f t="shared" si="86"/>
        <v>6519.3510358263038</v>
      </c>
      <c r="J251" s="1"/>
      <c r="K251" s="54" t="s">
        <v>19</v>
      </c>
      <c r="L251" s="43">
        <v>3784.0643920928269</v>
      </c>
      <c r="M251" s="43">
        <v>110.97977009703938</v>
      </c>
      <c r="N251" s="43">
        <v>2609.0082263199606</v>
      </c>
      <c r="O251" s="43">
        <v>15.298647316477286</v>
      </c>
      <c r="P251" s="43">
        <v>0</v>
      </c>
      <c r="Q251" s="43">
        <v>0</v>
      </c>
      <c r="R251" s="44">
        <v>0</v>
      </c>
      <c r="S251" s="45">
        <f t="shared" si="87"/>
        <v>6519.3510358263038</v>
      </c>
      <c r="U251" s="100" t="s">
        <v>89</v>
      </c>
      <c r="V251" s="92">
        <v>3678.6291451486554</v>
      </c>
      <c r="W251" s="92">
        <v>0</v>
      </c>
      <c r="X251" s="92">
        <v>0</v>
      </c>
      <c r="Y251" s="92">
        <v>110.97977009703938</v>
      </c>
      <c r="Z251" s="92">
        <v>2606.3197763164212</v>
      </c>
      <c r="AA251" s="92">
        <v>15.298647316477286</v>
      </c>
      <c r="AB251" s="92">
        <v>0</v>
      </c>
      <c r="AC251" s="93">
        <v>108.12369694771104</v>
      </c>
      <c r="AD251" s="92">
        <v>105.43524694417141</v>
      </c>
      <c r="AE251" s="92">
        <v>0</v>
      </c>
      <c r="AF251" s="92">
        <v>0</v>
      </c>
      <c r="AG251" s="92">
        <v>2.6884500035396441</v>
      </c>
      <c r="AH251" s="92">
        <v>0</v>
      </c>
      <c r="AI251" s="95">
        <f t="shared" si="88"/>
        <v>6519.3510358263047</v>
      </c>
      <c r="AJ251" t="str">
        <f t="shared" si="89"/>
        <v/>
      </c>
      <c r="AS251"/>
      <c r="BH251"/>
    </row>
    <row r="252" spans="1:60" ht="15">
      <c r="A252" s="25" t="s">
        <v>27</v>
      </c>
      <c r="B252" s="46">
        <v>1425.9430544154684</v>
      </c>
      <c r="C252" s="46">
        <v>62.711318005695233</v>
      </c>
      <c r="D252" s="46">
        <v>1024.3047213014165</v>
      </c>
      <c r="E252" s="46">
        <v>6823.8517414916278</v>
      </c>
      <c r="F252" s="236"/>
      <c r="G252" s="46">
        <v>1066.7530692578578</v>
      </c>
      <c r="H252" s="47">
        <v>159.93990508330054</v>
      </c>
      <c r="I252" s="48">
        <f t="shared" si="86"/>
        <v>10563.503809555366</v>
      </c>
      <c r="J252" s="1"/>
      <c r="K252" s="49" t="s">
        <v>27</v>
      </c>
      <c r="L252" s="50">
        <v>1425.9430544154684</v>
      </c>
      <c r="M252" s="50">
        <v>62.711318005695233</v>
      </c>
      <c r="N252" s="50">
        <v>1024.3047213014165</v>
      </c>
      <c r="O252" s="50">
        <v>6823.8517414916278</v>
      </c>
      <c r="P252" s="50">
        <v>57.684242872354204</v>
      </c>
      <c r="Q252" s="50">
        <v>1066.7530692578578</v>
      </c>
      <c r="R252" s="51">
        <v>159.93990508330054</v>
      </c>
      <c r="S252" s="52">
        <f t="shared" si="87"/>
        <v>10621.18805242772</v>
      </c>
      <c r="U252" s="96" t="s">
        <v>27</v>
      </c>
      <c r="V252" s="97">
        <v>52.799682487941517</v>
      </c>
      <c r="W252" s="97">
        <v>530.46743106089093</v>
      </c>
      <c r="X252" s="97">
        <v>1066.7530692578578</v>
      </c>
      <c r="Y252" s="97">
        <v>62.711318005695233</v>
      </c>
      <c r="Z252" s="97">
        <v>1012.6336240478854</v>
      </c>
      <c r="AA252" s="97">
        <v>6329.1254554179804</v>
      </c>
      <c r="AB252" s="97">
        <v>57.684242872354204</v>
      </c>
      <c r="AC252" s="98">
        <v>1509.0132292771141</v>
      </c>
      <c r="AD252" s="97">
        <v>842.67594086663621</v>
      </c>
      <c r="AE252" s="97">
        <v>472.33849575513193</v>
      </c>
      <c r="AF252" s="97">
        <v>159.93990508330054</v>
      </c>
      <c r="AG252" s="97">
        <v>11.671097253530991</v>
      </c>
      <c r="AH252" s="97">
        <v>22.387790318513925</v>
      </c>
      <c r="AI252" s="99">
        <f t="shared" si="88"/>
        <v>10621.18805242772</v>
      </c>
      <c r="AJ252" t="str">
        <f t="shared" si="89"/>
        <v/>
      </c>
      <c r="AS252"/>
      <c r="BH252"/>
    </row>
    <row r="253" spans="1:60" ht="15">
      <c r="A253" s="26" t="s">
        <v>26</v>
      </c>
      <c r="B253" s="43">
        <v>851.97252544314506</v>
      </c>
      <c r="C253" s="43">
        <v>0</v>
      </c>
      <c r="D253" s="43">
        <v>15.655804164652039</v>
      </c>
      <c r="E253" s="43">
        <v>0</v>
      </c>
      <c r="F253" s="236"/>
      <c r="G253" s="43">
        <v>0</v>
      </c>
      <c r="H253" s="53">
        <v>0</v>
      </c>
      <c r="I253" s="41">
        <f t="shared" si="86"/>
        <v>867.62832960779713</v>
      </c>
      <c r="J253" s="1"/>
      <c r="K253" s="54" t="s">
        <v>26</v>
      </c>
      <c r="L253" s="43">
        <v>851.97252544314506</v>
      </c>
      <c r="M253" s="43">
        <v>0</v>
      </c>
      <c r="N253" s="43">
        <v>15.655804164652039</v>
      </c>
      <c r="O253" s="43">
        <v>0</v>
      </c>
      <c r="P253" s="43">
        <v>0</v>
      </c>
      <c r="Q253" s="43">
        <v>0</v>
      </c>
      <c r="R253" s="44">
        <v>0</v>
      </c>
      <c r="S253" s="45">
        <f t="shared" si="87"/>
        <v>867.62832960779713</v>
      </c>
      <c r="U253" s="100" t="s">
        <v>26</v>
      </c>
      <c r="V253" s="92">
        <v>845.13808385155176</v>
      </c>
      <c r="W253" s="92">
        <v>0</v>
      </c>
      <c r="X253" s="92">
        <v>0</v>
      </c>
      <c r="Y253" s="92">
        <v>0</v>
      </c>
      <c r="Z253" s="92">
        <v>15.655804164652039</v>
      </c>
      <c r="AA253" s="92">
        <v>0</v>
      </c>
      <c r="AB253" s="92">
        <v>0</v>
      </c>
      <c r="AC253" s="93">
        <v>6.8344415915934151</v>
      </c>
      <c r="AD253" s="92">
        <v>6.8344415915934151</v>
      </c>
      <c r="AE253" s="92">
        <v>0</v>
      </c>
      <c r="AF253" s="92">
        <v>0</v>
      </c>
      <c r="AG253" s="92">
        <v>0</v>
      </c>
      <c r="AH253" s="92">
        <v>0</v>
      </c>
      <c r="AI253" s="95">
        <f t="shared" si="88"/>
        <v>867.62832960779724</v>
      </c>
      <c r="AJ253" t="str">
        <f t="shared" si="89"/>
        <v/>
      </c>
      <c r="AS253"/>
      <c r="BH253"/>
    </row>
    <row r="254" spans="1:60" ht="15">
      <c r="A254" s="25" t="s">
        <v>23</v>
      </c>
      <c r="B254" s="46">
        <v>10.742050851866223</v>
      </c>
      <c r="C254" s="46">
        <v>18.217189331257671</v>
      </c>
      <c r="D254" s="46">
        <v>33.222837686184199</v>
      </c>
      <c r="E254" s="46">
        <v>0</v>
      </c>
      <c r="F254" s="236"/>
      <c r="G254" s="46">
        <v>0</v>
      </c>
      <c r="H254" s="47">
        <v>0</v>
      </c>
      <c r="I254" s="48">
        <f t="shared" si="86"/>
        <v>62.182077869308095</v>
      </c>
      <c r="J254" s="1"/>
      <c r="K254" s="49" t="s">
        <v>23</v>
      </c>
      <c r="L254" s="50">
        <v>10.742050851866223</v>
      </c>
      <c r="M254" s="50">
        <v>18.217189331257671</v>
      </c>
      <c r="N254" s="50">
        <v>33.222837686184199</v>
      </c>
      <c r="O254" s="50">
        <v>0</v>
      </c>
      <c r="P254" s="50">
        <v>0</v>
      </c>
      <c r="Q254" s="50">
        <v>0</v>
      </c>
      <c r="R254" s="51">
        <v>0</v>
      </c>
      <c r="S254" s="52">
        <f t="shared" si="87"/>
        <v>62.182077869308095</v>
      </c>
      <c r="U254" s="96" t="s">
        <v>62</v>
      </c>
      <c r="V254" s="97">
        <v>10.742050851866223</v>
      </c>
      <c r="W254" s="97">
        <v>0</v>
      </c>
      <c r="X254" s="97">
        <v>0</v>
      </c>
      <c r="Y254" s="97">
        <v>18.217189331257671</v>
      </c>
      <c r="Z254" s="97">
        <v>33.222837686184199</v>
      </c>
      <c r="AA254" s="97">
        <v>0</v>
      </c>
      <c r="AB254" s="97">
        <v>0</v>
      </c>
      <c r="AC254" s="98">
        <v>0</v>
      </c>
      <c r="AD254" s="97">
        <v>0</v>
      </c>
      <c r="AE254" s="97">
        <v>0</v>
      </c>
      <c r="AF254" s="97">
        <v>0</v>
      </c>
      <c r="AG254" s="97">
        <v>0</v>
      </c>
      <c r="AH254" s="97">
        <v>0</v>
      </c>
      <c r="AI254" s="99">
        <f t="shared" si="88"/>
        <v>62.182077869308095</v>
      </c>
      <c r="AJ254" t="str">
        <f t="shared" si="89"/>
        <v/>
      </c>
      <c r="AS254"/>
      <c r="BH254"/>
    </row>
    <row r="255" spans="1:60" ht="15">
      <c r="A255" s="26" t="s">
        <v>24</v>
      </c>
      <c r="B255" s="43">
        <v>8.0984400659440912</v>
      </c>
      <c r="C255" s="43">
        <v>0</v>
      </c>
      <c r="D255" s="43">
        <v>304.81770112006484</v>
      </c>
      <c r="E255" s="43">
        <v>0</v>
      </c>
      <c r="F255" s="236"/>
      <c r="G255" s="43">
        <v>0</v>
      </c>
      <c r="H255" s="53">
        <v>0</v>
      </c>
      <c r="I255" s="41">
        <f t="shared" si="86"/>
        <v>312.91614118600893</v>
      </c>
      <c r="J255" s="1"/>
      <c r="K255" s="54" t="s">
        <v>24</v>
      </c>
      <c r="L255" s="43">
        <v>8.0984400659440912</v>
      </c>
      <c r="M255" s="43">
        <v>0</v>
      </c>
      <c r="N255" s="43">
        <v>304.81770112006484</v>
      </c>
      <c r="O255" s="43">
        <v>0</v>
      </c>
      <c r="P255" s="43">
        <v>13.242867189946239</v>
      </c>
      <c r="Q255" s="43">
        <v>0</v>
      </c>
      <c r="R255" s="44">
        <v>0</v>
      </c>
      <c r="S255" s="45">
        <f t="shared" si="87"/>
        <v>326.15900837595518</v>
      </c>
      <c r="U255" s="100" t="s">
        <v>24</v>
      </c>
      <c r="V255" s="92">
        <v>8.0984400659440912</v>
      </c>
      <c r="W255" s="92">
        <v>0</v>
      </c>
      <c r="X255" s="92">
        <v>0</v>
      </c>
      <c r="Y255" s="92">
        <v>0</v>
      </c>
      <c r="Z255" s="92">
        <v>304.71359443802396</v>
      </c>
      <c r="AA255" s="92">
        <v>0</v>
      </c>
      <c r="AB255" s="92">
        <v>13.242867189946239</v>
      </c>
      <c r="AC255" s="93">
        <v>0.10410668204086573</v>
      </c>
      <c r="AD255" s="92">
        <v>0</v>
      </c>
      <c r="AE255" s="92">
        <v>0</v>
      </c>
      <c r="AF255" s="92">
        <v>0</v>
      </c>
      <c r="AG255" s="92">
        <v>0.10410668204086573</v>
      </c>
      <c r="AH255" s="92">
        <v>0</v>
      </c>
      <c r="AI255" s="95">
        <f t="shared" si="88"/>
        <v>326.15900837595518</v>
      </c>
      <c r="AJ255" t="str">
        <f t="shared" si="89"/>
        <v/>
      </c>
      <c r="AS255"/>
      <c r="BH255"/>
    </row>
    <row r="256" spans="1:60" ht="15">
      <c r="A256" s="25" t="s">
        <v>22</v>
      </c>
      <c r="B256" s="46">
        <v>57.045968500759599</v>
      </c>
      <c r="C256" s="46">
        <v>0</v>
      </c>
      <c r="D256" s="46">
        <v>14.2614921251899</v>
      </c>
      <c r="E256" s="46">
        <v>0</v>
      </c>
      <c r="F256" s="236"/>
      <c r="G256" s="46">
        <v>0</v>
      </c>
      <c r="H256" s="47">
        <v>0</v>
      </c>
      <c r="I256" s="48">
        <f t="shared" si="86"/>
        <v>71.307460625949503</v>
      </c>
      <c r="J256" s="1"/>
      <c r="K256" s="49" t="s">
        <v>22</v>
      </c>
      <c r="L256" s="50">
        <v>57.045968500759599</v>
      </c>
      <c r="M256" s="50">
        <v>0</v>
      </c>
      <c r="N256" s="50">
        <v>14.2614921251899</v>
      </c>
      <c r="O256" s="50">
        <v>0</v>
      </c>
      <c r="P256" s="50">
        <v>0</v>
      </c>
      <c r="Q256" s="50">
        <v>0</v>
      </c>
      <c r="R256" s="51">
        <v>0</v>
      </c>
      <c r="S256" s="52">
        <f t="shared" si="87"/>
        <v>71.307460625949503</v>
      </c>
      <c r="U256" s="96" t="s">
        <v>63</v>
      </c>
      <c r="V256" s="97">
        <v>57.045968500759599</v>
      </c>
      <c r="W256" s="97">
        <v>0</v>
      </c>
      <c r="X256" s="97">
        <v>0</v>
      </c>
      <c r="Y256" s="97">
        <v>0</v>
      </c>
      <c r="Z256" s="97">
        <v>14.2614921251899</v>
      </c>
      <c r="AA256" s="97">
        <v>0</v>
      </c>
      <c r="AB256" s="97">
        <v>0</v>
      </c>
      <c r="AC256" s="98">
        <v>0</v>
      </c>
      <c r="AD256" s="97">
        <v>0</v>
      </c>
      <c r="AE256" s="97">
        <v>0</v>
      </c>
      <c r="AF256" s="97">
        <v>0</v>
      </c>
      <c r="AG256" s="97">
        <v>0</v>
      </c>
      <c r="AH256" s="97">
        <v>0</v>
      </c>
      <c r="AI256" s="99">
        <f t="shared" si="88"/>
        <v>71.307460625949503</v>
      </c>
      <c r="AJ256" t="str">
        <f t="shared" si="89"/>
        <v/>
      </c>
      <c r="AS256"/>
      <c r="BH256"/>
    </row>
    <row r="257" spans="1:60" ht="15">
      <c r="A257" s="27" t="s">
        <v>66</v>
      </c>
      <c r="B257" s="43">
        <v>97.236000000000004</v>
      </c>
      <c r="C257" s="43">
        <v>0</v>
      </c>
      <c r="D257" s="43">
        <v>0</v>
      </c>
      <c r="E257" s="43">
        <v>0</v>
      </c>
      <c r="F257" s="236"/>
      <c r="G257" s="43">
        <v>0</v>
      </c>
      <c r="H257" s="53">
        <v>0</v>
      </c>
      <c r="I257" s="41">
        <f t="shared" si="86"/>
        <v>97.236000000000004</v>
      </c>
      <c r="J257" s="1"/>
      <c r="K257" s="55" t="s">
        <v>66</v>
      </c>
      <c r="L257" s="43">
        <v>97.236000000000004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4">
        <v>0</v>
      </c>
      <c r="S257" s="45">
        <f t="shared" si="87"/>
        <v>97.236000000000004</v>
      </c>
      <c r="U257" s="101" t="s">
        <v>64</v>
      </c>
      <c r="V257" s="92">
        <v>97.236000000000004</v>
      </c>
      <c r="W257" s="92">
        <v>0</v>
      </c>
      <c r="X257" s="92">
        <v>0</v>
      </c>
      <c r="Y257" s="92">
        <v>0</v>
      </c>
      <c r="Z257" s="92">
        <v>0</v>
      </c>
      <c r="AA257" s="92">
        <v>0</v>
      </c>
      <c r="AB257" s="92">
        <v>0</v>
      </c>
      <c r="AC257" s="93">
        <v>0</v>
      </c>
      <c r="AD257" s="94">
        <v>0</v>
      </c>
      <c r="AE257" s="94">
        <v>0</v>
      </c>
      <c r="AF257" s="94">
        <v>0</v>
      </c>
      <c r="AG257" s="94">
        <v>0</v>
      </c>
      <c r="AH257" s="94">
        <v>0</v>
      </c>
      <c r="AI257" s="95">
        <f t="shared" si="88"/>
        <v>97.236000000000004</v>
      </c>
      <c r="AJ257" t="str">
        <f t="shared" si="89"/>
        <v/>
      </c>
      <c r="AS257"/>
      <c r="BH257"/>
    </row>
    <row r="258" spans="1:60">
      <c r="A258" s="28" t="s">
        <v>25</v>
      </c>
      <c r="B258" s="56">
        <v>97.236000000000004</v>
      </c>
      <c r="C258" s="56">
        <v>0</v>
      </c>
      <c r="D258" s="56">
        <v>0</v>
      </c>
      <c r="E258" s="56">
        <v>0</v>
      </c>
      <c r="F258" s="236"/>
      <c r="G258" s="56">
        <v>0</v>
      </c>
      <c r="H258" s="57">
        <v>0</v>
      </c>
      <c r="I258" s="58">
        <f t="shared" si="86"/>
        <v>97.236000000000004</v>
      </c>
      <c r="J258" s="1"/>
      <c r="K258" s="59" t="s">
        <v>25</v>
      </c>
      <c r="L258" s="60">
        <v>97.236000000000004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1">
        <v>0</v>
      </c>
      <c r="S258" s="62">
        <f t="shared" si="87"/>
        <v>97.236000000000004</v>
      </c>
      <c r="U258" s="102" t="s">
        <v>68</v>
      </c>
      <c r="V258" s="103">
        <v>97.236000000000004</v>
      </c>
      <c r="W258" s="103">
        <v>0</v>
      </c>
      <c r="X258" s="103">
        <v>0</v>
      </c>
      <c r="Y258" s="103">
        <v>0</v>
      </c>
      <c r="Z258" s="103">
        <v>0</v>
      </c>
      <c r="AA258" s="103">
        <v>0</v>
      </c>
      <c r="AB258" s="103">
        <v>0</v>
      </c>
      <c r="AC258" s="103">
        <v>0</v>
      </c>
      <c r="AD258" s="103">
        <v>0</v>
      </c>
      <c r="AE258" s="103">
        <v>0</v>
      </c>
      <c r="AF258" s="103">
        <v>0</v>
      </c>
      <c r="AG258" s="103">
        <v>0</v>
      </c>
      <c r="AH258" s="104">
        <v>0</v>
      </c>
      <c r="AI258" s="105">
        <f t="shared" si="88"/>
        <v>97.236000000000004</v>
      </c>
      <c r="AJ258" t="str">
        <f>IF(ABS(S258-AI258)&gt;0.2,S258-AI258,"")</f>
        <v/>
      </c>
      <c r="AS258"/>
      <c r="BH258"/>
    </row>
    <row r="259" spans="1:60">
      <c r="A259" s="29" t="s">
        <v>20</v>
      </c>
      <c r="B259" s="63">
        <v>0</v>
      </c>
      <c r="C259" s="63">
        <v>0</v>
      </c>
      <c r="D259" s="63">
        <v>0</v>
      </c>
      <c r="E259" s="63">
        <v>0</v>
      </c>
      <c r="F259" s="236"/>
      <c r="G259" s="63">
        <v>0</v>
      </c>
      <c r="H259" s="64">
        <v>0</v>
      </c>
      <c r="I259" s="65">
        <f t="shared" si="86"/>
        <v>0</v>
      </c>
      <c r="J259" s="1"/>
      <c r="K259" s="66" t="s">
        <v>20</v>
      </c>
      <c r="L259" s="63">
        <v>0</v>
      </c>
      <c r="M259" s="63">
        <v>0</v>
      </c>
      <c r="N259" s="63">
        <v>0</v>
      </c>
      <c r="O259" s="63">
        <v>0</v>
      </c>
      <c r="P259" s="63">
        <v>0</v>
      </c>
      <c r="Q259" s="63">
        <v>0</v>
      </c>
      <c r="R259" s="67">
        <v>0</v>
      </c>
      <c r="S259" s="68">
        <f t="shared" si="87"/>
        <v>0</v>
      </c>
      <c r="U259" s="106" t="s">
        <v>20</v>
      </c>
      <c r="V259" s="107">
        <v>0</v>
      </c>
      <c r="W259" s="107">
        <v>0</v>
      </c>
      <c r="X259" s="107">
        <v>0</v>
      </c>
      <c r="Y259" s="107">
        <v>0</v>
      </c>
      <c r="Z259" s="107">
        <v>0</v>
      </c>
      <c r="AA259" s="107">
        <v>0</v>
      </c>
      <c r="AB259" s="107">
        <v>0</v>
      </c>
      <c r="AC259" s="107">
        <v>0</v>
      </c>
      <c r="AD259" s="108">
        <v>0</v>
      </c>
      <c r="AE259" s="108">
        <v>0</v>
      </c>
      <c r="AF259" s="108">
        <v>0</v>
      </c>
      <c r="AG259" s="108">
        <v>0</v>
      </c>
      <c r="AH259" s="108">
        <v>0</v>
      </c>
      <c r="AI259" s="109">
        <f t="shared" si="88"/>
        <v>0</v>
      </c>
      <c r="AJ259" t="str">
        <f t="shared" si="89"/>
        <v/>
      </c>
      <c r="AS259"/>
      <c r="BH259"/>
    </row>
    <row r="260" spans="1:60">
      <c r="A260" s="28" t="s">
        <v>21</v>
      </c>
      <c r="B260" s="56">
        <v>0</v>
      </c>
      <c r="C260" s="56">
        <v>0</v>
      </c>
      <c r="D260" s="56">
        <v>0</v>
      </c>
      <c r="E260" s="56">
        <v>0</v>
      </c>
      <c r="F260" s="236"/>
      <c r="G260" s="56">
        <v>0</v>
      </c>
      <c r="H260" s="57">
        <v>0</v>
      </c>
      <c r="I260" s="58">
        <f t="shared" si="86"/>
        <v>0</v>
      </c>
      <c r="J260" s="1"/>
      <c r="K260" s="59" t="s">
        <v>21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1">
        <v>0</v>
      </c>
      <c r="S260" s="62">
        <f t="shared" si="87"/>
        <v>0</v>
      </c>
      <c r="U260" s="102" t="s">
        <v>21</v>
      </c>
      <c r="V260" s="103">
        <v>0</v>
      </c>
      <c r="W260" s="103">
        <v>0</v>
      </c>
      <c r="X260" s="103">
        <v>0</v>
      </c>
      <c r="Y260" s="103">
        <v>0</v>
      </c>
      <c r="Z260" s="103">
        <v>0</v>
      </c>
      <c r="AA260" s="103">
        <v>0</v>
      </c>
      <c r="AB260" s="103">
        <v>0</v>
      </c>
      <c r="AC260" s="103">
        <v>0</v>
      </c>
      <c r="AD260" s="103">
        <v>0</v>
      </c>
      <c r="AE260" s="103">
        <v>0</v>
      </c>
      <c r="AF260" s="103">
        <v>0</v>
      </c>
      <c r="AG260" s="103">
        <v>0</v>
      </c>
      <c r="AH260" s="104">
        <v>0</v>
      </c>
      <c r="AI260" s="105">
        <f t="shared" si="88"/>
        <v>0</v>
      </c>
      <c r="AJ260" t="str">
        <f t="shared" si="89"/>
        <v/>
      </c>
      <c r="AS260"/>
      <c r="BH260"/>
    </row>
    <row r="261" spans="1:60" ht="15" thickBot="1">
      <c r="A261" s="30" t="s">
        <v>11</v>
      </c>
      <c r="B261" s="69">
        <v>0</v>
      </c>
      <c r="C261" s="69">
        <v>0</v>
      </c>
      <c r="D261" s="69">
        <v>0</v>
      </c>
      <c r="E261" s="69">
        <v>0</v>
      </c>
      <c r="F261" s="237"/>
      <c r="G261" s="69">
        <v>0</v>
      </c>
      <c r="H261" s="70">
        <v>0</v>
      </c>
      <c r="I261" s="71">
        <f t="shared" si="86"/>
        <v>0</v>
      </c>
      <c r="J261" s="1"/>
      <c r="K261" s="72" t="s">
        <v>11</v>
      </c>
      <c r="L261" s="69">
        <v>0</v>
      </c>
      <c r="M261" s="69">
        <v>0</v>
      </c>
      <c r="N261" s="69">
        <v>0</v>
      </c>
      <c r="O261" s="69">
        <v>0</v>
      </c>
      <c r="P261" s="69">
        <v>0</v>
      </c>
      <c r="Q261" s="69">
        <v>0</v>
      </c>
      <c r="R261" s="73">
        <v>0</v>
      </c>
      <c r="S261" s="74">
        <f t="shared" si="87"/>
        <v>0</v>
      </c>
      <c r="U261" s="106" t="s">
        <v>11</v>
      </c>
      <c r="V261" s="107">
        <v>0</v>
      </c>
      <c r="W261" s="107">
        <v>0</v>
      </c>
      <c r="X261" s="107">
        <v>0</v>
      </c>
      <c r="Y261" s="107">
        <v>0</v>
      </c>
      <c r="Z261" s="107">
        <v>0</v>
      </c>
      <c r="AA261" s="107">
        <v>0</v>
      </c>
      <c r="AB261" s="107">
        <v>0</v>
      </c>
      <c r="AC261" s="107">
        <v>0</v>
      </c>
      <c r="AD261" s="108">
        <v>0</v>
      </c>
      <c r="AE261" s="108">
        <v>0</v>
      </c>
      <c r="AF261" s="108">
        <v>0</v>
      </c>
      <c r="AG261" s="108">
        <v>0</v>
      </c>
      <c r="AH261" s="108">
        <v>0</v>
      </c>
      <c r="AI261" s="109">
        <f t="shared" si="88"/>
        <v>0</v>
      </c>
      <c r="AJ261" t="str">
        <f t="shared" si="89"/>
        <v/>
      </c>
      <c r="AS261"/>
      <c r="BH261"/>
    </row>
    <row r="262" spans="1:60" ht="15">
      <c r="A262" s="31" t="s">
        <v>28</v>
      </c>
      <c r="B262" s="75">
        <f>SUM(B241:B257)</f>
        <v>8381.7830668212155</v>
      </c>
      <c r="C262" s="75">
        <f t="shared" ref="C262:H262" si="90">SUM(C241:C257)</f>
        <v>216.6053023834279</v>
      </c>
      <c r="D262" s="75">
        <f t="shared" si="90"/>
        <v>4191.4165371258923</v>
      </c>
      <c r="E262" s="75">
        <f t="shared" si="90"/>
        <v>6857.1484138215046</v>
      </c>
      <c r="F262" s="75">
        <f t="shared" si="90"/>
        <v>0</v>
      </c>
      <c r="G262" s="75">
        <f t="shared" si="90"/>
        <v>1066.7530692578578</v>
      </c>
      <c r="H262" s="76">
        <f t="shared" si="90"/>
        <v>159.93990508330054</v>
      </c>
      <c r="I262" s="41">
        <f t="shared" si="86"/>
        <v>20873.646294493203</v>
      </c>
      <c r="J262" s="1" t="str">
        <f>+IF(ABS(SUM(I241:I257)-I262)&gt;0.0001,ABS(SUM(I241:I257)-I262),"")</f>
        <v/>
      </c>
      <c r="K262" s="77" t="s">
        <v>28</v>
      </c>
      <c r="L262" s="75">
        <f>SUM(L241:L257)</f>
        <v>8381.7830668212155</v>
      </c>
      <c r="M262" s="75">
        <f t="shared" ref="M262:R262" si="91">SUM(M241:M257)</f>
        <v>216.6053023834279</v>
      </c>
      <c r="N262" s="75">
        <f t="shared" si="91"/>
        <v>4191.4165371258923</v>
      </c>
      <c r="O262" s="75">
        <f t="shared" si="91"/>
        <v>6857.1484138215046</v>
      </c>
      <c r="P262" s="75">
        <f t="shared" si="91"/>
        <v>3158.6564357346524</v>
      </c>
      <c r="Q262" s="75">
        <f t="shared" si="91"/>
        <v>1066.7530692578578</v>
      </c>
      <c r="R262" s="76">
        <f t="shared" si="91"/>
        <v>159.93990508330054</v>
      </c>
      <c r="S262" s="78">
        <f t="shared" si="87"/>
        <v>24032.302730227857</v>
      </c>
      <c r="T262" t="str">
        <f>+IF(ABS(SUM(S241:S257)-S262)&gt;0.0001,ABS(SUM(S241:S257)-S262),"")</f>
        <v/>
      </c>
      <c r="U262" s="110" t="s">
        <v>65</v>
      </c>
      <c r="V262" s="111">
        <f>SUM(V241:V257)</f>
        <v>6893.8634646898454</v>
      </c>
      <c r="W262" s="111">
        <f t="shared" ref="W262:AH262" si="92">SUM(W241:W257)</f>
        <v>530.46743106089093</v>
      </c>
      <c r="X262" s="111">
        <f t="shared" si="92"/>
        <v>1066.7530692578578</v>
      </c>
      <c r="Y262" s="111">
        <f t="shared" si="92"/>
        <v>216.6053023834279</v>
      </c>
      <c r="Z262" s="111">
        <f t="shared" si="92"/>
        <v>4175.7862108957306</v>
      </c>
      <c r="AA262" s="111">
        <f t="shared" si="92"/>
        <v>6361.8633887292362</v>
      </c>
      <c r="AB262" s="111">
        <f t="shared" si="92"/>
        <v>3158.6564357346524</v>
      </c>
      <c r="AC262" s="111">
        <f t="shared" si="92"/>
        <v>1628.3074274762096</v>
      </c>
      <c r="AD262" s="112">
        <f t="shared" si="92"/>
        <v>957.45217107047984</v>
      </c>
      <c r="AE262" s="112">
        <f t="shared" si="92"/>
        <v>472.33849575513193</v>
      </c>
      <c r="AF262" s="112">
        <f t="shared" si="92"/>
        <v>159.93990508330054</v>
      </c>
      <c r="AG262" s="112">
        <f t="shared" si="92"/>
        <v>15.630326230162096</v>
      </c>
      <c r="AH262" s="112">
        <f t="shared" si="92"/>
        <v>22.946529337134837</v>
      </c>
      <c r="AI262" s="113">
        <f t="shared" si="88"/>
        <v>24032.30273022785</v>
      </c>
      <c r="AJ262" t="str">
        <f t="shared" si="89"/>
        <v/>
      </c>
      <c r="AS262"/>
      <c r="BH262"/>
    </row>
    <row r="263" spans="1:60" s="4" customFormat="1" ht="15" thickBot="1">
      <c r="A263" s="32" t="s">
        <v>87</v>
      </c>
      <c r="B263" s="114">
        <f>B262/$I262</f>
        <v>0.40154858181306169</v>
      </c>
      <c r="C263" s="114">
        <f t="shared" ref="C263:I263" si="93">C262/$I262</f>
        <v>1.0376974838390923E-2</v>
      </c>
      <c r="D263" s="114">
        <f t="shared" si="93"/>
        <v>0.20079944241613668</v>
      </c>
      <c r="E263" s="114">
        <f t="shared" si="93"/>
        <v>0.32850745466691789</v>
      </c>
      <c r="F263" s="114">
        <f t="shared" si="93"/>
        <v>0</v>
      </c>
      <c r="G263" s="114">
        <f t="shared" si="93"/>
        <v>5.1105257519827002E-2</v>
      </c>
      <c r="H263" s="115">
        <f t="shared" si="93"/>
        <v>7.6622887456656392E-3</v>
      </c>
      <c r="I263" s="116">
        <f t="shared" si="93"/>
        <v>1</v>
      </c>
      <c r="J263"/>
      <c r="K263" s="81" t="s">
        <v>87</v>
      </c>
      <c r="L263" s="82">
        <f>L262/$S262</f>
        <v>0.34877153308653186</v>
      </c>
      <c r="M263" s="82">
        <f t="shared" ref="M263:S263" si="94">M262/$S262</f>
        <v>9.0130897906417224E-3</v>
      </c>
      <c r="N263" s="82">
        <f t="shared" si="94"/>
        <v>0.17440761229484364</v>
      </c>
      <c r="O263" s="82">
        <f t="shared" si="94"/>
        <v>0.28533047751585516</v>
      </c>
      <c r="P263" s="82">
        <f t="shared" si="94"/>
        <v>0.13143378190562199</v>
      </c>
      <c r="Q263" s="82">
        <f t="shared" si="94"/>
        <v>4.4388300248735406E-2</v>
      </c>
      <c r="R263" s="83">
        <f t="shared" si="94"/>
        <v>6.6552051577699195E-3</v>
      </c>
      <c r="S263" s="84">
        <f t="shared" si="94"/>
        <v>1</v>
      </c>
      <c r="U263" s="117" t="s">
        <v>87</v>
      </c>
      <c r="V263" s="118">
        <f>V262/$I262</f>
        <v>0.33026637356160221</v>
      </c>
      <c r="W263" s="118">
        <f t="shared" ref="W263:AC263" si="95">W262/$I262</f>
        <v>2.5413261467443597E-2</v>
      </c>
      <c r="X263" s="118">
        <f t="shared" si="95"/>
        <v>5.1105257519827002E-2</v>
      </c>
      <c r="Y263" s="118">
        <f t="shared" si="95"/>
        <v>1.0376974838390923E-2</v>
      </c>
      <c r="Z263" s="118">
        <f t="shared" si="95"/>
        <v>0.20005063571463166</v>
      </c>
      <c r="AA263" s="118">
        <f t="shared" si="95"/>
        <v>0.3047796872177333</v>
      </c>
      <c r="AB263" s="118">
        <f t="shared" si="95"/>
        <v>0.15132269614858598</v>
      </c>
      <c r="AC263" s="118">
        <f t="shared" si="95"/>
        <v>7.8007809680371118E-2</v>
      </c>
      <c r="AD263" s="118">
        <f t="shared" ref="AD263:AH263" si="96">AD262/$AI262</f>
        <v>3.9840217636165E-2</v>
      </c>
      <c r="AE263" s="118">
        <f t="shared" si="96"/>
        <v>1.9654316985655486E-2</v>
      </c>
      <c r="AF263" s="118">
        <f t="shared" si="96"/>
        <v>6.6552051577699212E-3</v>
      </c>
      <c r="AG263" s="118">
        <f t="shared" si="96"/>
        <v>6.5038820480994766E-4</v>
      </c>
      <c r="AH263" s="118">
        <f t="shared" si="96"/>
        <v>9.5482025150559857E-4</v>
      </c>
      <c r="AI263" s="119">
        <v>1</v>
      </c>
    </row>
    <row r="264" spans="1:60" ht="15" thickBot="1">
      <c r="A264" s="17"/>
      <c r="B264" s="17"/>
      <c r="C264" s="17"/>
      <c r="D264" s="17"/>
      <c r="E264" s="17"/>
      <c r="F264" s="17"/>
      <c r="G264" s="17"/>
      <c r="H264" s="17"/>
      <c r="I264" s="17"/>
      <c r="K264" s="17"/>
      <c r="L264" s="17"/>
      <c r="M264" s="17"/>
      <c r="N264" s="17"/>
      <c r="O264" s="17"/>
      <c r="P264" s="17"/>
      <c r="Q264" s="17"/>
      <c r="R264" s="17"/>
      <c r="S264" s="17"/>
      <c r="AI264" s="1"/>
      <c r="AS264"/>
      <c r="BH264"/>
    </row>
    <row r="265" spans="1:6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  <c r="K265" s="188" t="s">
        <v>39</v>
      </c>
      <c r="L265" s="37" t="s">
        <v>0</v>
      </c>
      <c r="M265" s="37" t="s">
        <v>1</v>
      </c>
      <c r="N265" s="37" t="s">
        <v>2</v>
      </c>
      <c r="O265" s="37" t="s">
        <v>3</v>
      </c>
      <c r="P265" s="37" t="s">
        <v>29</v>
      </c>
      <c r="Q265" s="37" t="s">
        <v>4</v>
      </c>
      <c r="R265" s="37" t="s">
        <v>5</v>
      </c>
      <c r="S265" s="38" t="s">
        <v>6</v>
      </c>
      <c r="U265" s="190" t="s">
        <v>39</v>
      </c>
      <c r="V265" s="85" t="s">
        <v>90</v>
      </c>
      <c r="W265" s="85" t="s">
        <v>91</v>
      </c>
      <c r="X265" s="85" t="s">
        <v>4</v>
      </c>
      <c r="Y265" s="85" t="s">
        <v>1</v>
      </c>
      <c r="Z265" s="85" t="s">
        <v>2</v>
      </c>
      <c r="AA265" s="85" t="s">
        <v>3</v>
      </c>
      <c r="AB265" s="85" t="s">
        <v>57</v>
      </c>
      <c r="AC265" s="85" t="s">
        <v>75</v>
      </c>
      <c r="AD265" s="86" t="s">
        <v>92</v>
      </c>
      <c r="AE265" s="86" t="s">
        <v>93</v>
      </c>
      <c r="AF265" s="86" t="s">
        <v>94</v>
      </c>
      <c r="AG265" s="86" t="s">
        <v>95</v>
      </c>
      <c r="AH265" s="86" t="s">
        <v>96</v>
      </c>
      <c r="AI265" s="87" t="s">
        <v>65</v>
      </c>
      <c r="AS265"/>
      <c r="BH265"/>
    </row>
    <row r="266" spans="1:60" ht="1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  <c r="K266" s="189" t="s">
        <v>39</v>
      </c>
      <c r="L266" s="195" t="s">
        <v>104</v>
      </c>
      <c r="M266" s="196"/>
      <c r="N266" s="196"/>
      <c r="O266" s="196"/>
      <c r="P266" s="196"/>
      <c r="Q266" s="196"/>
      <c r="R266" s="196"/>
      <c r="S266" s="197"/>
      <c r="U266" s="191" t="s">
        <v>39</v>
      </c>
      <c r="V266" s="198" t="s">
        <v>104</v>
      </c>
      <c r="W266" s="198"/>
      <c r="X266" s="198"/>
      <c r="Y266" s="198"/>
      <c r="Z266" s="198"/>
      <c r="AA266" s="198"/>
      <c r="AB266" s="198"/>
      <c r="AC266" s="198"/>
      <c r="AD266" s="198"/>
      <c r="AE266" s="198"/>
      <c r="AF266" s="198"/>
      <c r="AG266" s="198"/>
      <c r="AH266" s="198"/>
      <c r="AI266" s="199"/>
      <c r="AS266"/>
      <c r="BH266"/>
    </row>
    <row r="267" spans="1:60" ht="15">
      <c r="A267" s="24" t="s">
        <v>7</v>
      </c>
      <c r="B267" s="39">
        <v>0.31731696485680538</v>
      </c>
      <c r="C267" s="39">
        <v>0</v>
      </c>
      <c r="D267" s="39">
        <v>6.1022493241693343E-2</v>
      </c>
      <c r="E267" s="39">
        <v>0</v>
      </c>
      <c r="F267" s="235"/>
      <c r="G267" s="39">
        <v>0</v>
      </c>
      <c r="H267" s="40">
        <v>0</v>
      </c>
      <c r="I267" s="41">
        <f>SUM(B267:H267)</f>
        <v>0.37833945809849873</v>
      </c>
      <c r="J267" s="1"/>
      <c r="K267" s="88" t="s">
        <v>7</v>
      </c>
      <c r="L267" s="39">
        <v>0.31731696485680538</v>
      </c>
      <c r="M267" s="39">
        <v>0</v>
      </c>
      <c r="N267" s="39">
        <v>6.1022493241693343E-2</v>
      </c>
      <c r="O267" s="39">
        <v>0</v>
      </c>
      <c r="P267" s="39">
        <v>0</v>
      </c>
      <c r="Q267" s="39">
        <v>0</v>
      </c>
      <c r="R267" s="89">
        <v>0</v>
      </c>
      <c r="S267" s="90">
        <f>SUM(L267:R267)</f>
        <v>0.37833945809849873</v>
      </c>
      <c r="U267" s="91" t="s">
        <v>7</v>
      </c>
      <c r="V267" s="92">
        <v>0.31731696485680538</v>
      </c>
      <c r="W267" s="92">
        <v>0</v>
      </c>
      <c r="X267" s="92">
        <v>0</v>
      </c>
      <c r="Y267" s="92">
        <v>0</v>
      </c>
      <c r="Z267" s="92">
        <v>6.1022493241693343E-2</v>
      </c>
      <c r="AA267" s="92">
        <v>0</v>
      </c>
      <c r="AB267" s="92">
        <v>0</v>
      </c>
      <c r="AC267" s="93">
        <v>0</v>
      </c>
      <c r="AD267" s="94">
        <v>0</v>
      </c>
      <c r="AE267" s="94">
        <v>0</v>
      </c>
      <c r="AF267" s="94">
        <v>0</v>
      </c>
      <c r="AG267" s="94">
        <v>0</v>
      </c>
      <c r="AH267" s="94">
        <v>0</v>
      </c>
      <c r="AI267" s="95">
        <f>SUM(V267:AC267)</f>
        <v>0.37833945809849873</v>
      </c>
      <c r="AJ267" t="str">
        <f>IF(ABS(S267-AI267)&gt;0.001,S267-AI267,"")</f>
        <v/>
      </c>
      <c r="AS267"/>
      <c r="BH267"/>
    </row>
    <row r="268" spans="1:6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8" si="97">SUM(B268:H268)</f>
        <v>0</v>
      </c>
      <c r="J268" s="1"/>
      <c r="K268" s="49" t="s">
        <v>8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1">
        <v>0</v>
      </c>
      <c r="S268" s="52">
        <f t="shared" ref="S268:S288" si="98">SUM(L268:R268)</f>
        <v>0</v>
      </c>
      <c r="U268" s="96" t="s">
        <v>8</v>
      </c>
      <c r="V268" s="97">
        <v>0</v>
      </c>
      <c r="W268" s="97">
        <v>0</v>
      </c>
      <c r="X268" s="97">
        <v>0</v>
      </c>
      <c r="Y268" s="97">
        <v>0</v>
      </c>
      <c r="Z268" s="97">
        <v>0</v>
      </c>
      <c r="AA268" s="97">
        <v>0</v>
      </c>
      <c r="AB268" s="97">
        <v>0</v>
      </c>
      <c r="AC268" s="98">
        <v>0</v>
      </c>
      <c r="AD268" s="97">
        <v>0</v>
      </c>
      <c r="AE268" s="97">
        <v>0</v>
      </c>
      <c r="AF268" s="97">
        <v>0</v>
      </c>
      <c r="AG268" s="97">
        <v>0</v>
      </c>
      <c r="AH268" s="97">
        <v>0</v>
      </c>
      <c r="AI268" s="99">
        <f t="shared" ref="AI268:AI288" si="99">SUM(V268:AC268)</f>
        <v>0</v>
      </c>
      <c r="AJ268" t="str">
        <f t="shared" ref="AJ268:AJ288" si="100">IF(ABS(S268-AI268)&gt;0.001,S268-AI268,"")</f>
        <v/>
      </c>
      <c r="AS268"/>
      <c r="BH268"/>
    </row>
    <row r="269" spans="1:6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97"/>
        <v>0</v>
      </c>
      <c r="J269" s="1"/>
      <c r="K269" s="54" t="s">
        <v>10</v>
      </c>
      <c r="L269" s="43">
        <v>0</v>
      </c>
      <c r="M269" s="43">
        <v>0</v>
      </c>
      <c r="N269" s="43">
        <v>0</v>
      </c>
      <c r="O269" s="43">
        <v>0</v>
      </c>
      <c r="P269" s="43">
        <v>0</v>
      </c>
      <c r="Q269" s="43">
        <v>0</v>
      </c>
      <c r="R269" s="44">
        <v>0</v>
      </c>
      <c r="S269" s="45">
        <f t="shared" si="98"/>
        <v>0</v>
      </c>
      <c r="U269" s="100" t="s">
        <v>10</v>
      </c>
      <c r="V269" s="92">
        <v>0</v>
      </c>
      <c r="W269" s="92">
        <v>0</v>
      </c>
      <c r="X269" s="92">
        <v>0</v>
      </c>
      <c r="Y269" s="92">
        <v>0</v>
      </c>
      <c r="Z269" s="92">
        <v>0</v>
      </c>
      <c r="AA269" s="92">
        <v>0</v>
      </c>
      <c r="AB269" s="92">
        <v>0</v>
      </c>
      <c r="AC269" s="93">
        <v>0</v>
      </c>
      <c r="AD269" s="94">
        <v>0</v>
      </c>
      <c r="AE269" s="94">
        <v>0</v>
      </c>
      <c r="AF269" s="94">
        <v>0</v>
      </c>
      <c r="AG269" s="94">
        <v>0</v>
      </c>
      <c r="AH269" s="94">
        <v>0</v>
      </c>
      <c r="AI269" s="95">
        <f t="shared" si="99"/>
        <v>0</v>
      </c>
      <c r="AJ269" t="str">
        <f t="shared" si="100"/>
        <v/>
      </c>
      <c r="AS269"/>
      <c r="BH269"/>
    </row>
    <row r="270" spans="1:6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97"/>
        <v>0</v>
      </c>
      <c r="J270" s="1"/>
      <c r="K270" s="49" t="s">
        <v>58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1">
        <v>0</v>
      </c>
      <c r="S270" s="52">
        <f t="shared" si="98"/>
        <v>0</v>
      </c>
      <c r="U270" s="96" t="s">
        <v>58</v>
      </c>
      <c r="V270" s="97">
        <v>0</v>
      </c>
      <c r="W270" s="97">
        <v>0</v>
      </c>
      <c r="X270" s="97">
        <v>0</v>
      </c>
      <c r="Y270" s="97">
        <v>0</v>
      </c>
      <c r="Z270" s="97">
        <v>0</v>
      </c>
      <c r="AA270" s="97">
        <v>0</v>
      </c>
      <c r="AB270" s="97">
        <v>0</v>
      </c>
      <c r="AC270" s="98">
        <v>0</v>
      </c>
      <c r="AD270" s="97">
        <v>0</v>
      </c>
      <c r="AE270" s="97">
        <v>0</v>
      </c>
      <c r="AF270" s="97">
        <v>0</v>
      </c>
      <c r="AG270" s="97">
        <v>0</v>
      </c>
      <c r="AH270" s="97">
        <v>0</v>
      </c>
      <c r="AI270" s="99">
        <f t="shared" si="99"/>
        <v>0</v>
      </c>
      <c r="AJ270" t="str">
        <f t="shared" si="100"/>
        <v/>
      </c>
      <c r="AS270"/>
      <c r="BH270"/>
    </row>
    <row r="271" spans="1:60" ht="15">
      <c r="A271" s="26" t="s">
        <v>16</v>
      </c>
      <c r="B271" s="43">
        <v>61.658283658445008</v>
      </c>
      <c r="C271" s="43">
        <v>334.04927440234758</v>
      </c>
      <c r="D271" s="43">
        <v>119.98179581007723</v>
      </c>
      <c r="E271" s="43">
        <v>0</v>
      </c>
      <c r="F271" s="236"/>
      <c r="G271" s="43">
        <v>0</v>
      </c>
      <c r="H271" s="53">
        <v>0</v>
      </c>
      <c r="I271" s="41">
        <f t="shared" si="97"/>
        <v>515.68935387086981</v>
      </c>
      <c r="J271" s="1"/>
      <c r="K271" s="54" t="s">
        <v>16</v>
      </c>
      <c r="L271" s="43">
        <v>61.658283658445008</v>
      </c>
      <c r="M271" s="43">
        <v>334.04927440234758</v>
      </c>
      <c r="N271" s="43">
        <v>119.98179581007723</v>
      </c>
      <c r="O271" s="43">
        <v>0</v>
      </c>
      <c r="P271" s="43">
        <v>0</v>
      </c>
      <c r="Q271" s="43">
        <v>0</v>
      </c>
      <c r="R271" s="44">
        <v>0</v>
      </c>
      <c r="S271" s="45">
        <f t="shared" si="98"/>
        <v>515.68935387086981</v>
      </c>
      <c r="U271" s="100" t="s">
        <v>16</v>
      </c>
      <c r="V271" s="92">
        <v>61.658283658445008</v>
      </c>
      <c r="W271" s="92">
        <v>0</v>
      </c>
      <c r="X271" s="92">
        <v>0</v>
      </c>
      <c r="Y271" s="92">
        <v>334.04927440234758</v>
      </c>
      <c r="Z271" s="92">
        <v>119.98179581007723</v>
      </c>
      <c r="AA271" s="92">
        <v>0</v>
      </c>
      <c r="AB271" s="92">
        <v>0</v>
      </c>
      <c r="AC271" s="93">
        <v>0</v>
      </c>
      <c r="AD271" s="94">
        <v>0</v>
      </c>
      <c r="AE271" s="94">
        <v>0</v>
      </c>
      <c r="AF271" s="94">
        <v>0</v>
      </c>
      <c r="AG271" s="94">
        <v>0</v>
      </c>
      <c r="AH271" s="94">
        <v>0</v>
      </c>
      <c r="AI271" s="95">
        <f t="shared" si="99"/>
        <v>515.68935387086981</v>
      </c>
      <c r="AJ271" t="str">
        <f t="shared" si="100"/>
        <v/>
      </c>
      <c r="AS271"/>
      <c r="BH271"/>
    </row>
    <row r="272" spans="1:60" ht="15">
      <c r="A272" s="25" t="s">
        <v>15</v>
      </c>
      <c r="B272" s="46">
        <v>39.310197947212629</v>
      </c>
      <c r="C272" s="46">
        <v>6.2158180738998672</v>
      </c>
      <c r="D272" s="46">
        <v>109.91385618481466</v>
      </c>
      <c r="E272" s="46">
        <v>5.6245573302850005</v>
      </c>
      <c r="F272" s="236"/>
      <c r="G272" s="46">
        <v>0</v>
      </c>
      <c r="H272" s="47">
        <v>0</v>
      </c>
      <c r="I272" s="48">
        <f t="shared" si="97"/>
        <v>161.06442953621215</v>
      </c>
      <c r="J272" s="1"/>
      <c r="K272" s="49" t="s">
        <v>15</v>
      </c>
      <c r="L272" s="50">
        <v>39.310197947212629</v>
      </c>
      <c r="M272" s="50">
        <v>6.2158180738998672</v>
      </c>
      <c r="N272" s="50">
        <v>109.91385618481466</v>
      </c>
      <c r="O272" s="50">
        <v>5.6245573302850005</v>
      </c>
      <c r="P272" s="50">
        <v>0</v>
      </c>
      <c r="Q272" s="50">
        <v>0</v>
      </c>
      <c r="R272" s="51">
        <v>0</v>
      </c>
      <c r="S272" s="52">
        <f t="shared" si="98"/>
        <v>161.06442953621215</v>
      </c>
      <c r="U272" s="96" t="s">
        <v>59</v>
      </c>
      <c r="V272" s="97">
        <v>39.310197947212629</v>
      </c>
      <c r="W272" s="97">
        <v>0</v>
      </c>
      <c r="X272" s="97">
        <v>0</v>
      </c>
      <c r="Y272" s="97">
        <v>6.2158180738998672</v>
      </c>
      <c r="Z272" s="97">
        <v>109.91385618481466</v>
      </c>
      <c r="AA272" s="97">
        <v>5.6245573302850005</v>
      </c>
      <c r="AB272" s="97">
        <v>0</v>
      </c>
      <c r="AC272" s="98">
        <v>0</v>
      </c>
      <c r="AD272" s="97">
        <v>0</v>
      </c>
      <c r="AE272" s="97">
        <v>0</v>
      </c>
      <c r="AF272" s="97">
        <v>0</v>
      </c>
      <c r="AG272" s="97">
        <v>0</v>
      </c>
      <c r="AH272" s="97">
        <v>0</v>
      </c>
      <c r="AI272" s="99">
        <f t="shared" si="99"/>
        <v>161.06442953621215</v>
      </c>
      <c r="AJ272" t="str">
        <f t="shared" si="100"/>
        <v/>
      </c>
      <c r="AS272"/>
      <c r="BH272"/>
    </row>
    <row r="273" spans="1:60" ht="15">
      <c r="A273" s="26" t="s">
        <v>60</v>
      </c>
      <c r="B273" s="43">
        <v>0</v>
      </c>
      <c r="C273" s="43">
        <v>0</v>
      </c>
      <c r="D273" s="43">
        <v>0</v>
      </c>
      <c r="E273" s="43">
        <v>189.08209599637644</v>
      </c>
      <c r="F273" s="236"/>
      <c r="G273" s="43">
        <v>0</v>
      </c>
      <c r="H273" s="53">
        <v>0</v>
      </c>
      <c r="I273" s="41">
        <f t="shared" si="97"/>
        <v>189.08209599637644</v>
      </c>
      <c r="J273" s="1"/>
      <c r="K273" s="54" t="s">
        <v>60</v>
      </c>
      <c r="L273" s="43">
        <v>0</v>
      </c>
      <c r="M273" s="43">
        <v>0</v>
      </c>
      <c r="N273" s="43">
        <v>0</v>
      </c>
      <c r="O273" s="43">
        <v>189.08209599637644</v>
      </c>
      <c r="P273" s="43">
        <v>2578.2254871457058</v>
      </c>
      <c r="Q273" s="43">
        <v>0</v>
      </c>
      <c r="R273" s="44">
        <v>0</v>
      </c>
      <c r="S273" s="45">
        <f t="shared" si="98"/>
        <v>2767.307583142082</v>
      </c>
      <c r="U273" s="100" t="s">
        <v>60</v>
      </c>
      <c r="V273" s="92">
        <v>0</v>
      </c>
      <c r="W273" s="92">
        <v>0</v>
      </c>
      <c r="X273" s="92">
        <v>0</v>
      </c>
      <c r="Y273" s="92">
        <v>0</v>
      </c>
      <c r="Z273" s="92">
        <v>0</v>
      </c>
      <c r="AA273" s="92">
        <v>189.08209599637644</v>
      </c>
      <c r="AB273" s="92">
        <v>2578.2254871457058</v>
      </c>
      <c r="AC273" s="93">
        <v>0</v>
      </c>
      <c r="AD273" s="92">
        <v>0</v>
      </c>
      <c r="AE273" s="92">
        <v>0</v>
      </c>
      <c r="AF273" s="92">
        <v>0</v>
      </c>
      <c r="AG273" s="92">
        <v>0</v>
      </c>
      <c r="AH273" s="92">
        <v>0</v>
      </c>
      <c r="AI273" s="95">
        <f t="shared" si="99"/>
        <v>2767.307583142082</v>
      </c>
      <c r="AJ273" t="str">
        <f t="shared" si="100"/>
        <v/>
      </c>
      <c r="AS273"/>
      <c r="BH273"/>
    </row>
    <row r="274" spans="1:60" ht="15">
      <c r="A274" s="25" t="s">
        <v>12</v>
      </c>
      <c r="B274" s="46">
        <v>0</v>
      </c>
      <c r="C274" s="46">
        <v>0</v>
      </c>
      <c r="D274" s="46">
        <v>0</v>
      </c>
      <c r="E274" s="46">
        <v>0.11144759084983337</v>
      </c>
      <c r="F274" s="236"/>
      <c r="G274" s="46">
        <v>0</v>
      </c>
      <c r="H274" s="47">
        <v>0</v>
      </c>
      <c r="I274" s="48">
        <f t="shared" si="97"/>
        <v>0.11144759084983337</v>
      </c>
      <c r="J274" s="1"/>
      <c r="K274" s="49" t="s">
        <v>12</v>
      </c>
      <c r="L274" s="50">
        <v>0</v>
      </c>
      <c r="M274" s="50">
        <v>0</v>
      </c>
      <c r="N274" s="50">
        <v>0</v>
      </c>
      <c r="O274" s="50">
        <v>0.11144759084983337</v>
      </c>
      <c r="P274" s="50">
        <v>6.3847665109045622</v>
      </c>
      <c r="Q274" s="50">
        <v>0</v>
      </c>
      <c r="R274" s="51">
        <v>0</v>
      </c>
      <c r="S274" s="52">
        <f t="shared" si="98"/>
        <v>6.4962141017543953</v>
      </c>
      <c r="U274" s="96" t="s">
        <v>12</v>
      </c>
      <c r="V274" s="97">
        <v>0</v>
      </c>
      <c r="W274" s="97">
        <v>0</v>
      </c>
      <c r="X274" s="97">
        <v>0</v>
      </c>
      <c r="Y274" s="97">
        <v>0</v>
      </c>
      <c r="Z274" s="97">
        <v>0</v>
      </c>
      <c r="AA274" s="97">
        <v>0.11144759084983337</v>
      </c>
      <c r="AB274" s="97">
        <v>6.3847665109045622</v>
      </c>
      <c r="AC274" s="98">
        <v>0</v>
      </c>
      <c r="AD274" s="97">
        <v>0</v>
      </c>
      <c r="AE274" s="97">
        <v>0</v>
      </c>
      <c r="AF274" s="97">
        <v>0</v>
      </c>
      <c r="AG274" s="97">
        <v>0</v>
      </c>
      <c r="AH274" s="97">
        <v>0</v>
      </c>
      <c r="AI274" s="99">
        <f t="shared" si="99"/>
        <v>6.4962141017543953</v>
      </c>
      <c r="AJ274" t="str">
        <f t="shared" si="100"/>
        <v/>
      </c>
      <c r="AS274"/>
      <c r="BH274"/>
    </row>
    <row r="275" spans="1:60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/>
      <c r="G275" s="43">
        <v>0</v>
      </c>
      <c r="H275" s="53">
        <v>0</v>
      </c>
      <c r="I275" s="41">
        <f t="shared" si="97"/>
        <v>0</v>
      </c>
      <c r="J275" s="1"/>
      <c r="K275" s="54" t="s">
        <v>61</v>
      </c>
      <c r="L275" s="43">
        <v>0</v>
      </c>
      <c r="M275" s="43">
        <v>0</v>
      </c>
      <c r="N275" s="43">
        <v>0</v>
      </c>
      <c r="O275" s="43">
        <v>0</v>
      </c>
      <c r="P275" s="43">
        <v>0</v>
      </c>
      <c r="Q275" s="43">
        <v>0</v>
      </c>
      <c r="R275" s="44">
        <v>0</v>
      </c>
      <c r="S275" s="45">
        <f t="shared" si="98"/>
        <v>0</v>
      </c>
      <c r="U275" s="100" t="s">
        <v>61</v>
      </c>
      <c r="V275" s="92">
        <v>0</v>
      </c>
      <c r="W275" s="92">
        <v>0</v>
      </c>
      <c r="X275" s="92">
        <v>0</v>
      </c>
      <c r="Y275" s="92">
        <v>0</v>
      </c>
      <c r="Z275" s="92">
        <v>0</v>
      </c>
      <c r="AA275" s="92">
        <v>0</v>
      </c>
      <c r="AB275" s="92">
        <v>0</v>
      </c>
      <c r="AC275" s="93">
        <v>0</v>
      </c>
      <c r="AD275" s="92">
        <v>0</v>
      </c>
      <c r="AE275" s="92">
        <v>0</v>
      </c>
      <c r="AF275" s="92">
        <v>0</v>
      </c>
      <c r="AG275" s="92">
        <v>0</v>
      </c>
      <c r="AH275" s="92">
        <v>0</v>
      </c>
      <c r="AI275" s="95">
        <f t="shared" si="99"/>
        <v>0</v>
      </c>
      <c r="AJ275" t="str">
        <f t="shared" si="100"/>
        <v/>
      </c>
      <c r="AS275"/>
      <c r="BH275"/>
    </row>
    <row r="276" spans="1:60" ht="15">
      <c r="A276" s="25" t="s">
        <v>17</v>
      </c>
      <c r="B276" s="46">
        <v>3.7236331742851281</v>
      </c>
      <c r="C276" s="46">
        <v>0</v>
      </c>
      <c r="D276" s="46">
        <v>50.319367220069289</v>
      </c>
      <c r="E276" s="46">
        <v>0</v>
      </c>
      <c r="F276" s="236"/>
      <c r="G276" s="46">
        <v>0</v>
      </c>
      <c r="H276" s="47">
        <v>0</v>
      </c>
      <c r="I276" s="48">
        <f t="shared" si="97"/>
        <v>54.043000394354415</v>
      </c>
      <c r="J276" s="1"/>
      <c r="K276" s="49" t="s">
        <v>17</v>
      </c>
      <c r="L276" s="50">
        <v>3.7236331742851281</v>
      </c>
      <c r="M276" s="50">
        <v>0</v>
      </c>
      <c r="N276" s="50">
        <v>50.319367220069289</v>
      </c>
      <c r="O276" s="50">
        <v>0</v>
      </c>
      <c r="P276" s="50">
        <v>0</v>
      </c>
      <c r="Q276" s="50">
        <v>0</v>
      </c>
      <c r="R276" s="51">
        <v>0</v>
      </c>
      <c r="S276" s="52">
        <f t="shared" si="98"/>
        <v>54.043000394354415</v>
      </c>
      <c r="U276" s="96" t="s">
        <v>17</v>
      </c>
      <c r="V276" s="97">
        <v>3.7236331742851281</v>
      </c>
      <c r="W276" s="97">
        <v>0</v>
      </c>
      <c r="X276" s="97">
        <v>0</v>
      </c>
      <c r="Y276" s="97">
        <v>0</v>
      </c>
      <c r="Z276" s="97">
        <v>50.319367220069289</v>
      </c>
      <c r="AA276" s="97">
        <v>0</v>
      </c>
      <c r="AB276" s="97">
        <v>0</v>
      </c>
      <c r="AC276" s="98">
        <v>0</v>
      </c>
      <c r="AD276" s="97">
        <v>0</v>
      </c>
      <c r="AE276" s="97">
        <v>0</v>
      </c>
      <c r="AF276" s="97">
        <v>0</v>
      </c>
      <c r="AG276" s="97">
        <v>0</v>
      </c>
      <c r="AH276" s="97">
        <v>0</v>
      </c>
      <c r="AI276" s="99">
        <f t="shared" si="99"/>
        <v>54.043000394354415</v>
      </c>
      <c r="AJ276" t="str">
        <f t="shared" si="100"/>
        <v/>
      </c>
      <c r="AS276"/>
      <c r="BH276"/>
    </row>
    <row r="277" spans="1:60" ht="15">
      <c r="A277" s="26" t="s">
        <v>19</v>
      </c>
      <c r="B277" s="43">
        <v>27.881682506812609</v>
      </c>
      <c r="C277" s="43">
        <v>323.81305137849569</v>
      </c>
      <c r="D277" s="43">
        <v>1215.5235971462071</v>
      </c>
      <c r="E277" s="43">
        <v>0</v>
      </c>
      <c r="F277" s="236"/>
      <c r="G277" s="43">
        <v>0</v>
      </c>
      <c r="H277" s="53">
        <v>0</v>
      </c>
      <c r="I277" s="41">
        <f t="shared" si="97"/>
        <v>1567.2183310315154</v>
      </c>
      <c r="J277" s="1"/>
      <c r="K277" s="54" t="s">
        <v>19</v>
      </c>
      <c r="L277" s="43">
        <v>27.881682506812609</v>
      </c>
      <c r="M277" s="43">
        <v>323.81305137849569</v>
      </c>
      <c r="N277" s="43">
        <v>1215.5235971462071</v>
      </c>
      <c r="O277" s="43">
        <v>0</v>
      </c>
      <c r="P277" s="43">
        <v>0</v>
      </c>
      <c r="Q277" s="43">
        <v>0</v>
      </c>
      <c r="R277" s="44">
        <v>0</v>
      </c>
      <c r="S277" s="45">
        <f t="shared" si="98"/>
        <v>1567.2183310315154</v>
      </c>
      <c r="U277" s="100" t="s">
        <v>89</v>
      </c>
      <c r="V277" s="92">
        <v>27.521490013621843</v>
      </c>
      <c r="W277" s="92">
        <v>0</v>
      </c>
      <c r="X277" s="92">
        <v>0</v>
      </c>
      <c r="Y277" s="92">
        <v>323.81305137849569</v>
      </c>
      <c r="Z277" s="92">
        <v>962.70448617561112</v>
      </c>
      <c r="AA277" s="92">
        <v>0</v>
      </c>
      <c r="AB277" s="92">
        <v>0</v>
      </c>
      <c r="AC277" s="93">
        <v>253.17930346378705</v>
      </c>
      <c r="AD277" s="92">
        <v>0.36019249319076263</v>
      </c>
      <c r="AE277" s="92">
        <v>0</v>
      </c>
      <c r="AF277" s="92">
        <v>0</v>
      </c>
      <c r="AG277" s="92">
        <v>252.81911097059631</v>
      </c>
      <c r="AH277" s="92">
        <v>0</v>
      </c>
      <c r="AI277" s="95">
        <f t="shared" si="99"/>
        <v>1567.2183310315158</v>
      </c>
      <c r="AJ277" t="str">
        <f t="shared" si="100"/>
        <v/>
      </c>
      <c r="AS277"/>
      <c r="BH277"/>
    </row>
    <row r="278" spans="1:60" ht="15">
      <c r="A278" s="25" t="s">
        <v>27</v>
      </c>
      <c r="B278" s="46">
        <v>26.981935638846799</v>
      </c>
      <c r="C278" s="46">
        <v>0</v>
      </c>
      <c r="D278" s="46">
        <v>4.0487413296264938</v>
      </c>
      <c r="E278" s="46">
        <v>2347.9434779436774</v>
      </c>
      <c r="F278" s="236"/>
      <c r="G278" s="46">
        <v>23.445988561911054</v>
      </c>
      <c r="H278" s="47">
        <v>0</v>
      </c>
      <c r="I278" s="48">
        <f t="shared" si="97"/>
        <v>2402.4201434740621</v>
      </c>
      <c r="J278" s="1"/>
      <c r="K278" s="49" t="s">
        <v>27</v>
      </c>
      <c r="L278" s="50">
        <v>26.981935638846799</v>
      </c>
      <c r="M278" s="50">
        <v>0</v>
      </c>
      <c r="N278" s="50">
        <v>4.0487413296264938</v>
      </c>
      <c r="O278" s="50">
        <v>2347.9434779436774</v>
      </c>
      <c r="P278" s="50">
        <v>57.684242872354204</v>
      </c>
      <c r="Q278" s="50">
        <v>23.445988561911054</v>
      </c>
      <c r="R278" s="51">
        <v>0</v>
      </c>
      <c r="S278" s="52">
        <f t="shared" si="98"/>
        <v>2460.1043863464165</v>
      </c>
      <c r="U278" s="96" t="s">
        <v>27</v>
      </c>
      <c r="V278" s="97">
        <v>13.995499545064103</v>
      </c>
      <c r="W278" s="97">
        <v>7.2560422065872938</v>
      </c>
      <c r="X278" s="97">
        <v>23.445988561911054</v>
      </c>
      <c r="Y278" s="97">
        <v>0</v>
      </c>
      <c r="Z278" s="97">
        <v>0</v>
      </c>
      <c r="AA278" s="97">
        <v>2343.8947366140515</v>
      </c>
      <c r="AB278" s="97">
        <v>57.684242872354204</v>
      </c>
      <c r="AC278" s="98">
        <v>13.82787654644839</v>
      </c>
      <c r="AD278" s="97">
        <v>5.7303938871954028</v>
      </c>
      <c r="AE278" s="97">
        <v>4.0487413296264938</v>
      </c>
      <c r="AF278" s="97">
        <v>0</v>
      </c>
      <c r="AG278" s="97">
        <v>4.0487413296264938</v>
      </c>
      <c r="AH278" s="97">
        <v>0</v>
      </c>
      <c r="AI278" s="99">
        <f t="shared" si="99"/>
        <v>2460.1043863464165</v>
      </c>
      <c r="AJ278" t="str">
        <f t="shared" si="100"/>
        <v/>
      </c>
      <c r="AS278"/>
      <c r="BH278"/>
    </row>
    <row r="279" spans="1:60" ht="15">
      <c r="A279" s="26" t="s">
        <v>26</v>
      </c>
      <c r="B279" s="43">
        <v>13.179600000000001</v>
      </c>
      <c r="C279" s="43">
        <v>0</v>
      </c>
      <c r="D279" s="43">
        <v>0</v>
      </c>
      <c r="E279" s="43">
        <v>0</v>
      </c>
      <c r="F279" s="236"/>
      <c r="G279" s="43">
        <v>0</v>
      </c>
      <c r="H279" s="53">
        <v>0</v>
      </c>
      <c r="I279" s="41">
        <f t="shared" si="97"/>
        <v>13.179600000000001</v>
      </c>
      <c r="J279" s="1"/>
      <c r="K279" s="54" t="s">
        <v>26</v>
      </c>
      <c r="L279" s="43">
        <v>13.179600000000001</v>
      </c>
      <c r="M279" s="43">
        <v>0</v>
      </c>
      <c r="N279" s="43">
        <v>0</v>
      </c>
      <c r="O279" s="43">
        <v>0</v>
      </c>
      <c r="P279" s="43">
        <v>0</v>
      </c>
      <c r="Q279" s="43">
        <v>0</v>
      </c>
      <c r="R279" s="44">
        <v>0</v>
      </c>
      <c r="S279" s="45">
        <f t="shared" si="98"/>
        <v>13.179600000000001</v>
      </c>
      <c r="U279" s="100" t="s">
        <v>26</v>
      </c>
      <c r="V279" s="92">
        <v>13.179600000000001</v>
      </c>
      <c r="W279" s="92">
        <v>0</v>
      </c>
      <c r="X279" s="92">
        <v>0</v>
      </c>
      <c r="Y279" s="92">
        <v>0</v>
      </c>
      <c r="Z279" s="92">
        <v>0</v>
      </c>
      <c r="AA279" s="92">
        <v>0</v>
      </c>
      <c r="AB279" s="92">
        <v>0</v>
      </c>
      <c r="AC279" s="93">
        <v>0</v>
      </c>
      <c r="AD279" s="92">
        <v>0</v>
      </c>
      <c r="AE279" s="92">
        <v>0</v>
      </c>
      <c r="AF279" s="92">
        <v>0</v>
      </c>
      <c r="AG279" s="92">
        <v>0</v>
      </c>
      <c r="AH279" s="92">
        <v>0</v>
      </c>
      <c r="AI279" s="95">
        <f t="shared" si="99"/>
        <v>13.179600000000001</v>
      </c>
      <c r="AJ279" t="str">
        <f t="shared" si="100"/>
        <v/>
      </c>
      <c r="AS279"/>
      <c r="BH279"/>
    </row>
    <row r="280" spans="1:60" ht="15">
      <c r="A280" s="25" t="s">
        <v>23</v>
      </c>
      <c r="B280" s="46">
        <v>2.1819836285071421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97"/>
        <v>2.1819836285071421</v>
      </c>
      <c r="J280" s="1"/>
      <c r="K280" s="49" t="s">
        <v>23</v>
      </c>
      <c r="L280" s="50">
        <v>2.1819836285071421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1">
        <v>0</v>
      </c>
      <c r="S280" s="52">
        <f t="shared" si="98"/>
        <v>2.1819836285071421</v>
      </c>
      <c r="U280" s="96" t="s">
        <v>62</v>
      </c>
      <c r="V280" s="97">
        <v>2.1819836285071421</v>
      </c>
      <c r="W280" s="97">
        <v>0</v>
      </c>
      <c r="X280" s="97">
        <v>0</v>
      </c>
      <c r="Y280" s="97">
        <v>0</v>
      </c>
      <c r="Z280" s="97">
        <v>0</v>
      </c>
      <c r="AA280" s="97">
        <v>0</v>
      </c>
      <c r="AB280" s="97">
        <v>0</v>
      </c>
      <c r="AC280" s="98">
        <v>0</v>
      </c>
      <c r="AD280" s="97">
        <v>0</v>
      </c>
      <c r="AE280" s="97">
        <v>0</v>
      </c>
      <c r="AF280" s="97">
        <v>0</v>
      </c>
      <c r="AG280" s="97">
        <v>0</v>
      </c>
      <c r="AH280" s="97">
        <v>0</v>
      </c>
      <c r="AI280" s="99">
        <f t="shared" si="99"/>
        <v>2.1819836285071421</v>
      </c>
      <c r="AJ280" t="str">
        <f t="shared" si="100"/>
        <v/>
      </c>
      <c r="AS280"/>
      <c r="BH280"/>
    </row>
    <row r="281" spans="1:60" ht="15">
      <c r="A281" s="26" t="s">
        <v>24</v>
      </c>
      <c r="B281" s="43">
        <v>4.907379142425575</v>
      </c>
      <c r="C281" s="43">
        <v>0</v>
      </c>
      <c r="D281" s="43">
        <v>0</v>
      </c>
      <c r="E281" s="43">
        <v>0</v>
      </c>
      <c r="F281" s="236"/>
      <c r="G281" s="43">
        <v>0</v>
      </c>
      <c r="H281" s="53">
        <v>0</v>
      </c>
      <c r="I281" s="41">
        <f t="shared" si="97"/>
        <v>4.907379142425575</v>
      </c>
      <c r="J281" s="1"/>
      <c r="K281" s="54" t="s">
        <v>24</v>
      </c>
      <c r="L281" s="43">
        <v>4.907379142425575</v>
      </c>
      <c r="M281" s="43">
        <v>0</v>
      </c>
      <c r="N281" s="43">
        <v>0</v>
      </c>
      <c r="O281" s="43">
        <v>0</v>
      </c>
      <c r="P281" s="43">
        <v>12.054819675334045</v>
      </c>
      <c r="Q281" s="43">
        <v>0</v>
      </c>
      <c r="R281" s="44">
        <v>0</v>
      </c>
      <c r="S281" s="45">
        <f t="shared" si="98"/>
        <v>16.962198817759621</v>
      </c>
      <c r="U281" s="100" t="s">
        <v>24</v>
      </c>
      <c r="V281" s="92">
        <v>0</v>
      </c>
      <c r="W281" s="92">
        <v>0</v>
      </c>
      <c r="X281" s="92">
        <v>0</v>
      </c>
      <c r="Y281" s="92">
        <v>0</v>
      </c>
      <c r="Z281" s="92">
        <v>0</v>
      </c>
      <c r="AA281" s="92">
        <v>0</v>
      </c>
      <c r="AB281" s="92">
        <v>12.054819675334045</v>
      </c>
      <c r="AC281" s="93">
        <v>4.907379142425575</v>
      </c>
      <c r="AD281" s="92">
        <v>4.907379142425575</v>
      </c>
      <c r="AE281" s="92">
        <v>0</v>
      </c>
      <c r="AF281" s="92">
        <v>0</v>
      </c>
      <c r="AG281" s="92">
        <v>0</v>
      </c>
      <c r="AH281" s="92">
        <v>0</v>
      </c>
      <c r="AI281" s="95">
        <f t="shared" si="99"/>
        <v>16.962198817759621</v>
      </c>
      <c r="AJ281" t="str">
        <f t="shared" si="100"/>
        <v/>
      </c>
      <c r="AS281"/>
      <c r="BH281"/>
    </row>
    <row r="282" spans="1:60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97"/>
        <v>0</v>
      </c>
      <c r="J282" s="1"/>
      <c r="K282" s="49" t="s">
        <v>22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1">
        <v>0</v>
      </c>
      <c r="S282" s="52">
        <f t="shared" si="98"/>
        <v>0</v>
      </c>
      <c r="U282" s="96" t="s">
        <v>63</v>
      </c>
      <c r="V282" s="97">
        <v>0</v>
      </c>
      <c r="W282" s="97">
        <v>0</v>
      </c>
      <c r="X282" s="97">
        <v>0</v>
      </c>
      <c r="Y282" s="97">
        <v>0</v>
      </c>
      <c r="Z282" s="97">
        <v>0</v>
      </c>
      <c r="AA282" s="97">
        <v>0</v>
      </c>
      <c r="AB282" s="97">
        <v>0</v>
      </c>
      <c r="AC282" s="98">
        <v>0</v>
      </c>
      <c r="AD282" s="97">
        <v>0</v>
      </c>
      <c r="AE282" s="97">
        <v>0</v>
      </c>
      <c r="AF282" s="97">
        <v>0</v>
      </c>
      <c r="AG282" s="97">
        <v>0</v>
      </c>
      <c r="AH282" s="97">
        <v>0</v>
      </c>
      <c r="AI282" s="99">
        <f t="shared" si="99"/>
        <v>0</v>
      </c>
      <c r="AJ282" t="str">
        <f t="shared" si="100"/>
        <v/>
      </c>
      <c r="AS282"/>
      <c r="BH282"/>
    </row>
    <row r="283" spans="1:60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97"/>
        <v>0</v>
      </c>
      <c r="J283" s="1"/>
      <c r="K283" s="55" t="s">
        <v>66</v>
      </c>
      <c r="L283" s="43">
        <v>0</v>
      </c>
      <c r="M283" s="43">
        <v>0</v>
      </c>
      <c r="N283" s="43">
        <v>0</v>
      </c>
      <c r="O283" s="43">
        <v>0</v>
      </c>
      <c r="P283" s="43">
        <v>0</v>
      </c>
      <c r="Q283" s="43">
        <v>0</v>
      </c>
      <c r="R283" s="44">
        <v>0</v>
      </c>
      <c r="S283" s="45">
        <f t="shared" si="98"/>
        <v>0</v>
      </c>
      <c r="U283" s="101" t="s">
        <v>64</v>
      </c>
      <c r="V283" s="92">
        <v>0</v>
      </c>
      <c r="W283" s="92">
        <v>0</v>
      </c>
      <c r="X283" s="92">
        <v>0</v>
      </c>
      <c r="Y283" s="92">
        <v>0</v>
      </c>
      <c r="Z283" s="92">
        <v>0</v>
      </c>
      <c r="AA283" s="92">
        <v>0</v>
      </c>
      <c r="AB283" s="92">
        <v>0</v>
      </c>
      <c r="AC283" s="93">
        <v>0</v>
      </c>
      <c r="AD283" s="94">
        <v>0</v>
      </c>
      <c r="AE283" s="94">
        <v>0</v>
      </c>
      <c r="AF283" s="94">
        <v>0</v>
      </c>
      <c r="AG283" s="94">
        <v>0</v>
      </c>
      <c r="AH283" s="94">
        <v>0</v>
      </c>
      <c r="AI283" s="95">
        <f t="shared" si="99"/>
        <v>0</v>
      </c>
      <c r="AJ283" t="str">
        <f t="shared" si="100"/>
        <v/>
      </c>
      <c r="AS283"/>
      <c r="BH283"/>
    </row>
    <row r="284" spans="1:60">
      <c r="A284" s="28" t="s">
        <v>25</v>
      </c>
      <c r="B284" s="56">
        <v>0</v>
      </c>
      <c r="C284" s="56">
        <v>0</v>
      </c>
      <c r="D284" s="56">
        <v>0</v>
      </c>
      <c r="E284" s="56">
        <v>0</v>
      </c>
      <c r="F284" s="236"/>
      <c r="G284" s="56">
        <v>0</v>
      </c>
      <c r="H284" s="57">
        <v>0</v>
      </c>
      <c r="I284" s="58">
        <f t="shared" si="97"/>
        <v>0</v>
      </c>
      <c r="J284" s="1"/>
      <c r="K284" s="59" t="s">
        <v>25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1">
        <v>0</v>
      </c>
      <c r="S284" s="62">
        <f t="shared" si="98"/>
        <v>0</v>
      </c>
      <c r="U284" s="102" t="s">
        <v>68</v>
      </c>
      <c r="V284" s="103">
        <v>0</v>
      </c>
      <c r="W284" s="103">
        <v>0</v>
      </c>
      <c r="X284" s="103">
        <v>0</v>
      </c>
      <c r="Y284" s="103">
        <v>0</v>
      </c>
      <c r="Z284" s="103">
        <v>0</v>
      </c>
      <c r="AA284" s="103">
        <v>0</v>
      </c>
      <c r="AB284" s="103">
        <v>0</v>
      </c>
      <c r="AC284" s="103">
        <v>0</v>
      </c>
      <c r="AD284" s="103">
        <v>0</v>
      </c>
      <c r="AE284" s="103">
        <v>0</v>
      </c>
      <c r="AF284" s="103">
        <v>0</v>
      </c>
      <c r="AG284" s="103">
        <v>0</v>
      </c>
      <c r="AH284" s="104">
        <v>0</v>
      </c>
      <c r="AI284" s="105">
        <f t="shared" si="99"/>
        <v>0</v>
      </c>
      <c r="AJ284" t="str">
        <f>IF(ABS(S284-AI284)&gt;0.2,S284-AI284,"")</f>
        <v/>
      </c>
      <c r="AS284"/>
      <c r="BH284"/>
    </row>
    <row r="285" spans="1:60">
      <c r="A285" s="29" t="s">
        <v>20</v>
      </c>
      <c r="B285" s="63">
        <v>0</v>
      </c>
      <c r="C285" s="63">
        <v>0</v>
      </c>
      <c r="D285" s="63">
        <v>0</v>
      </c>
      <c r="E285" s="63">
        <v>0</v>
      </c>
      <c r="F285" s="236"/>
      <c r="G285" s="63">
        <v>0</v>
      </c>
      <c r="H285" s="64">
        <v>0</v>
      </c>
      <c r="I285" s="65">
        <f t="shared" si="97"/>
        <v>0</v>
      </c>
      <c r="J285" s="1"/>
      <c r="K285" s="66" t="s">
        <v>20</v>
      </c>
      <c r="L285" s="63">
        <v>0</v>
      </c>
      <c r="M285" s="63">
        <v>0</v>
      </c>
      <c r="N285" s="63">
        <v>0</v>
      </c>
      <c r="O285" s="63">
        <v>0</v>
      </c>
      <c r="P285" s="63">
        <v>0</v>
      </c>
      <c r="Q285" s="63">
        <v>0</v>
      </c>
      <c r="R285" s="67">
        <v>0</v>
      </c>
      <c r="S285" s="68">
        <f t="shared" si="98"/>
        <v>0</v>
      </c>
      <c r="U285" s="106" t="s">
        <v>20</v>
      </c>
      <c r="V285" s="107">
        <v>0</v>
      </c>
      <c r="W285" s="107">
        <v>0</v>
      </c>
      <c r="X285" s="107">
        <v>0</v>
      </c>
      <c r="Y285" s="107">
        <v>0</v>
      </c>
      <c r="Z285" s="107">
        <v>0</v>
      </c>
      <c r="AA285" s="107">
        <v>0</v>
      </c>
      <c r="AB285" s="107">
        <v>0</v>
      </c>
      <c r="AC285" s="107">
        <v>0</v>
      </c>
      <c r="AD285" s="108">
        <v>0</v>
      </c>
      <c r="AE285" s="108">
        <v>0</v>
      </c>
      <c r="AF285" s="108">
        <v>0</v>
      </c>
      <c r="AG285" s="108">
        <v>0</v>
      </c>
      <c r="AH285" s="108">
        <v>0</v>
      </c>
      <c r="AI285" s="109">
        <f t="shared" si="99"/>
        <v>0</v>
      </c>
      <c r="AJ285" t="str">
        <f t="shared" si="100"/>
        <v/>
      </c>
      <c r="AS285"/>
      <c r="BH285"/>
    </row>
    <row r="286" spans="1:60">
      <c r="A286" s="28" t="s">
        <v>21</v>
      </c>
      <c r="B286" s="56">
        <v>0</v>
      </c>
      <c r="C286" s="56">
        <v>0</v>
      </c>
      <c r="D286" s="56">
        <v>0</v>
      </c>
      <c r="E286" s="56">
        <v>0</v>
      </c>
      <c r="F286" s="236"/>
      <c r="G286" s="56">
        <v>0</v>
      </c>
      <c r="H286" s="57">
        <v>0</v>
      </c>
      <c r="I286" s="58">
        <f t="shared" si="97"/>
        <v>0</v>
      </c>
      <c r="J286" s="1"/>
      <c r="K286" s="59" t="s">
        <v>21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1">
        <v>0</v>
      </c>
      <c r="S286" s="62">
        <f t="shared" si="98"/>
        <v>0</v>
      </c>
      <c r="U286" s="102" t="s">
        <v>21</v>
      </c>
      <c r="V286" s="103">
        <v>0</v>
      </c>
      <c r="W286" s="103">
        <v>0</v>
      </c>
      <c r="X286" s="103">
        <v>0</v>
      </c>
      <c r="Y286" s="103">
        <v>0</v>
      </c>
      <c r="Z286" s="103">
        <v>0</v>
      </c>
      <c r="AA286" s="103">
        <v>0</v>
      </c>
      <c r="AB286" s="103">
        <v>0</v>
      </c>
      <c r="AC286" s="103">
        <v>0</v>
      </c>
      <c r="AD286" s="103">
        <v>0</v>
      </c>
      <c r="AE286" s="103">
        <v>0</v>
      </c>
      <c r="AF286" s="103">
        <v>0</v>
      </c>
      <c r="AG286" s="103">
        <v>0</v>
      </c>
      <c r="AH286" s="104">
        <v>0</v>
      </c>
      <c r="AI286" s="105">
        <f t="shared" si="99"/>
        <v>0</v>
      </c>
      <c r="AJ286" t="str">
        <f t="shared" si="100"/>
        <v/>
      </c>
      <c r="AS286"/>
      <c r="BH286"/>
    </row>
    <row r="287" spans="1:60" ht="15" thickBot="1">
      <c r="A287" s="30" t="s">
        <v>11</v>
      </c>
      <c r="B287" s="69">
        <v>0</v>
      </c>
      <c r="C287" s="69">
        <v>0</v>
      </c>
      <c r="D287" s="69">
        <v>0</v>
      </c>
      <c r="E287" s="69">
        <v>0</v>
      </c>
      <c r="F287" s="237"/>
      <c r="G287" s="69">
        <v>0</v>
      </c>
      <c r="H287" s="70">
        <v>0</v>
      </c>
      <c r="I287" s="71">
        <f t="shared" si="97"/>
        <v>0</v>
      </c>
      <c r="J287" s="1"/>
      <c r="K287" s="72" t="s">
        <v>11</v>
      </c>
      <c r="L287" s="69">
        <v>0</v>
      </c>
      <c r="M287" s="69">
        <v>0</v>
      </c>
      <c r="N287" s="69">
        <v>0</v>
      </c>
      <c r="O287" s="69">
        <v>0</v>
      </c>
      <c r="P287" s="69">
        <v>0</v>
      </c>
      <c r="Q287" s="69">
        <v>0</v>
      </c>
      <c r="R287" s="73">
        <v>0</v>
      </c>
      <c r="S287" s="74">
        <f t="shared" si="98"/>
        <v>0</v>
      </c>
      <c r="U287" s="106" t="s">
        <v>11</v>
      </c>
      <c r="V287" s="107">
        <v>0</v>
      </c>
      <c r="W287" s="107">
        <v>0</v>
      </c>
      <c r="X287" s="107">
        <v>0</v>
      </c>
      <c r="Y287" s="107">
        <v>0</v>
      </c>
      <c r="Z287" s="107">
        <v>0</v>
      </c>
      <c r="AA287" s="107">
        <v>0</v>
      </c>
      <c r="AB287" s="107">
        <v>0</v>
      </c>
      <c r="AC287" s="107">
        <v>0</v>
      </c>
      <c r="AD287" s="108">
        <v>0</v>
      </c>
      <c r="AE287" s="108">
        <v>0</v>
      </c>
      <c r="AF287" s="108">
        <v>0</v>
      </c>
      <c r="AG287" s="108">
        <v>0</v>
      </c>
      <c r="AH287" s="108">
        <v>0</v>
      </c>
      <c r="AI287" s="109">
        <f t="shared" si="99"/>
        <v>0</v>
      </c>
      <c r="AJ287" t="str">
        <f t="shared" si="100"/>
        <v/>
      </c>
      <c r="AS287"/>
      <c r="BH287"/>
    </row>
    <row r="288" spans="1:60" ht="15">
      <c r="A288" s="31" t="s">
        <v>28</v>
      </c>
      <c r="B288" s="75">
        <f>SUM(B267:B283)</f>
        <v>180.1420126613917</v>
      </c>
      <c r="C288" s="75">
        <f t="shared" ref="C288:H288" si="101">SUM(C267:C283)</f>
        <v>664.07814385474308</v>
      </c>
      <c r="D288" s="75">
        <f t="shared" si="101"/>
        <v>1499.8483801840364</v>
      </c>
      <c r="E288" s="75">
        <f t="shared" si="101"/>
        <v>2542.7615788611888</v>
      </c>
      <c r="F288" s="75">
        <f t="shared" si="101"/>
        <v>0</v>
      </c>
      <c r="G288" s="75">
        <f t="shared" si="101"/>
        <v>23.445988561911054</v>
      </c>
      <c r="H288" s="76">
        <f t="shared" si="101"/>
        <v>0</v>
      </c>
      <c r="I288" s="41">
        <f t="shared" si="97"/>
        <v>4910.2761041232707</v>
      </c>
      <c r="J288" s="1" t="str">
        <f>+IF(ABS(SUM(I267:I283)-I288)&gt;0.0001,ABS(SUM(I267:I283)-I288),"")</f>
        <v/>
      </c>
      <c r="K288" s="77" t="s">
        <v>28</v>
      </c>
      <c r="L288" s="75">
        <f>SUM(L267:L283)</f>
        <v>180.1420126613917</v>
      </c>
      <c r="M288" s="75">
        <f t="shared" ref="M288:R288" si="102">SUM(M267:M283)</f>
        <v>664.07814385474308</v>
      </c>
      <c r="N288" s="75">
        <f t="shared" si="102"/>
        <v>1499.8483801840364</v>
      </c>
      <c r="O288" s="75">
        <f t="shared" si="102"/>
        <v>2542.7615788611888</v>
      </c>
      <c r="P288" s="75">
        <f t="shared" si="102"/>
        <v>2654.3493162042987</v>
      </c>
      <c r="Q288" s="75">
        <f t="shared" si="102"/>
        <v>23.445988561911054</v>
      </c>
      <c r="R288" s="76">
        <f t="shared" si="102"/>
        <v>0</v>
      </c>
      <c r="S288" s="78">
        <f t="shared" si="98"/>
        <v>7564.6254203275694</v>
      </c>
      <c r="T288" t="str">
        <f>+IF(ABS(SUM(S267:S283)-S288)&gt;0.0001,ABS(SUM(S267:S283)-S288),"")</f>
        <v/>
      </c>
      <c r="U288" s="134" t="s">
        <v>87</v>
      </c>
      <c r="V288" s="111">
        <f>SUM(V267:V283)</f>
        <v>161.88800493199264</v>
      </c>
      <c r="W288" s="111">
        <f t="shared" ref="W288:AH288" si="103">SUM(W267:W283)</f>
        <v>7.2560422065872938</v>
      </c>
      <c r="X288" s="111">
        <f t="shared" si="103"/>
        <v>23.445988561911054</v>
      </c>
      <c r="Y288" s="111">
        <f t="shared" si="103"/>
        <v>664.07814385474308</v>
      </c>
      <c r="Z288" s="111">
        <f t="shared" si="103"/>
        <v>1242.9805278838139</v>
      </c>
      <c r="AA288" s="111">
        <f t="shared" si="103"/>
        <v>2538.7128375315629</v>
      </c>
      <c r="AB288" s="111">
        <f t="shared" si="103"/>
        <v>2654.3493162042987</v>
      </c>
      <c r="AC288" s="111">
        <f t="shared" si="103"/>
        <v>271.91455915266101</v>
      </c>
      <c r="AD288" s="112">
        <f t="shared" si="103"/>
        <v>10.997965522811739</v>
      </c>
      <c r="AE288" s="112">
        <f t="shared" si="103"/>
        <v>4.0487413296264938</v>
      </c>
      <c r="AF288" s="112">
        <f t="shared" si="103"/>
        <v>0</v>
      </c>
      <c r="AG288" s="112">
        <f t="shared" si="103"/>
        <v>256.86785230022281</v>
      </c>
      <c r="AH288" s="112">
        <f t="shared" si="103"/>
        <v>0</v>
      </c>
      <c r="AI288" s="113">
        <f t="shared" si="99"/>
        <v>7564.6254203275703</v>
      </c>
      <c r="AJ288" t="str">
        <f t="shared" si="100"/>
        <v/>
      </c>
      <c r="AS288"/>
      <c r="BH288"/>
    </row>
    <row r="289" spans="1:60" s="4" customFormat="1" ht="15" thickBot="1">
      <c r="A289" s="32" t="s">
        <v>87</v>
      </c>
      <c r="B289" s="114">
        <f>B288/$I288</f>
        <v>3.6686737943335275E-2</v>
      </c>
      <c r="C289" s="114">
        <f t="shared" ref="C289:I289" si="104">C288/$I288</f>
        <v>0.13524252603577658</v>
      </c>
      <c r="D289" s="114">
        <f t="shared" si="104"/>
        <v>0.30545092544278307</v>
      </c>
      <c r="E289" s="114">
        <f t="shared" si="104"/>
        <v>0.51784492866418941</v>
      </c>
      <c r="F289" s="114">
        <f t="shared" si="104"/>
        <v>0</v>
      </c>
      <c r="G289" s="114">
        <f t="shared" si="104"/>
        <v>4.7748819139157824E-3</v>
      </c>
      <c r="H289" s="115">
        <f t="shared" si="104"/>
        <v>0</v>
      </c>
      <c r="I289" s="116">
        <f t="shared" si="104"/>
        <v>1</v>
      </c>
      <c r="J289"/>
      <c r="K289" s="81" t="s">
        <v>87</v>
      </c>
      <c r="L289" s="82">
        <f>L288/$S288</f>
        <v>2.3813738638970315E-2</v>
      </c>
      <c r="M289" s="82">
        <f t="shared" ref="M289:S289" si="105">M288/$S288</f>
        <v>8.7787313575400622E-2</v>
      </c>
      <c r="N289" s="82">
        <f t="shared" si="105"/>
        <v>0.19827133491020746</v>
      </c>
      <c r="O289" s="82">
        <f t="shared" si="105"/>
        <v>0.33613846523428786</v>
      </c>
      <c r="P289" s="82">
        <f t="shared" si="105"/>
        <v>0.35088972271800312</v>
      </c>
      <c r="Q289" s="82">
        <f t="shared" si="105"/>
        <v>3.0994249231306656E-3</v>
      </c>
      <c r="R289" s="83">
        <f t="shared" si="105"/>
        <v>0</v>
      </c>
      <c r="S289" s="84">
        <f t="shared" si="105"/>
        <v>1</v>
      </c>
      <c r="U289" s="135"/>
      <c r="V289" s="118">
        <f>V288/$I288</f>
        <v>3.2969226475075726E-2</v>
      </c>
      <c r="W289" s="118">
        <f t="shared" ref="W289:AC289" si="106">W288/$I288</f>
        <v>1.4777259063893026E-3</v>
      </c>
      <c r="X289" s="118">
        <f t="shared" si="106"/>
        <v>4.7748819139157824E-3</v>
      </c>
      <c r="Y289" s="118">
        <f t="shared" si="106"/>
        <v>0.13524252603577658</v>
      </c>
      <c r="Z289" s="118">
        <f t="shared" si="106"/>
        <v>0.25313862225385958</v>
      </c>
      <c r="AA289" s="118">
        <f t="shared" si="106"/>
        <v>0.51702038412865381</v>
      </c>
      <c r="AB289" s="118">
        <f t="shared" si="106"/>
        <v>0.54057027749934083</v>
      </c>
      <c r="AC289" s="118">
        <f t="shared" si="106"/>
        <v>5.5376633286329489E-2</v>
      </c>
      <c r="AD289" s="118">
        <f t="shared" ref="AD289:AH289" si="107">AD288/$AI288</f>
        <v>1.4538678271178026E-3</v>
      </c>
      <c r="AE289" s="118">
        <f t="shared" si="107"/>
        <v>5.3522033209295002E-4</v>
      </c>
      <c r="AF289" s="118">
        <f t="shared" si="107"/>
        <v>0</v>
      </c>
      <c r="AG289" s="118">
        <f t="shared" si="107"/>
        <v>3.3956453628222041E-2</v>
      </c>
      <c r="AH289" s="118">
        <f t="shared" si="107"/>
        <v>0</v>
      </c>
      <c r="AI289" s="119">
        <v>1</v>
      </c>
    </row>
    <row r="290" spans="1:60" ht="15" thickBot="1">
      <c r="A290" s="17"/>
      <c r="B290" s="17"/>
      <c r="C290" s="17"/>
      <c r="D290" s="17"/>
      <c r="E290" s="17"/>
      <c r="F290" s="17"/>
      <c r="G290" s="17"/>
      <c r="H290" s="17"/>
      <c r="I290" s="17"/>
      <c r="K290" s="17"/>
      <c r="L290" s="17"/>
      <c r="M290" s="17"/>
      <c r="N290" s="17"/>
      <c r="O290" s="17"/>
      <c r="P290" s="17"/>
      <c r="Q290" s="17"/>
      <c r="R290" s="17"/>
      <c r="S290" s="17"/>
      <c r="AI290" s="1"/>
      <c r="AS290"/>
      <c r="BH290"/>
    </row>
    <row r="291" spans="1:60" ht="29.2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  <c r="K291" s="188" t="s">
        <v>40</v>
      </c>
      <c r="L291" s="37" t="s">
        <v>0</v>
      </c>
      <c r="M291" s="37" t="s">
        <v>1</v>
      </c>
      <c r="N291" s="37" t="s">
        <v>2</v>
      </c>
      <c r="O291" s="37" t="s">
        <v>3</v>
      </c>
      <c r="P291" s="37" t="s">
        <v>29</v>
      </c>
      <c r="Q291" s="37" t="s">
        <v>4</v>
      </c>
      <c r="R291" s="37" t="s">
        <v>5</v>
      </c>
      <c r="S291" s="38" t="s">
        <v>6</v>
      </c>
      <c r="U291" s="190" t="s">
        <v>40</v>
      </c>
      <c r="V291" s="85" t="s">
        <v>90</v>
      </c>
      <c r="W291" s="85" t="s">
        <v>91</v>
      </c>
      <c r="X291" s="85" t="s">
        <v>4</v>
      </c>
      <c r="Y291" s="85" t="s">
        <v>1</v>
      </c>
      <c r="Z291" s="85" t="s">
        <v>2</v>
      </c>
      <c r="AA291" s="85" t="s">
        <v>3</v>
      </c>
      <c r="AB291" s="85" t="s">
        <v>57</v>
      </c>
      <c r="AC291" s="85" t="s">
        <v>75</v>
      </c>
      <c r="AD291" s="86" t="s">
        <v>92</v>
      </c>
      <c r="AE291" s="86" t="s">
        <v>93</v>
      </c>
      <c r="AF291" s="86" t="s">
        <v>94</v>
      </c>
      <c r="AG291" s="86" t="s">
        <v>95</v>
      </c>
      <c r="AH291" s="86" t="s">
        <v>96</v>
      </c>
      <c r="AI291" s="87" t="s">
        <v>65</v>
      </c>
      <c r="AS291"/>
      <c r="BH291"/>
    </row>
    <row r="292" spans="1:60" ht="1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  <c r="K292" s="189" t="s">
        <v>40</v>
      </c>
      <c r="L292" s="195" t="s">
        <v>104</v>
      </c>
      <c r="M292" s="196"/>
      <c r="N292" s="196"/>
      <c r="O292" s="196"/>
      <c r="P292" s="196"/>
      <c r="Q292" s="196"/>
      <c r="R292" s="196"/>
      <c r="S292" s="197"/>
      <c r="U292" s="191" t="s">
        <v>40</v>
      </c>
      <c r="V292" s="198" t="s">
        <v>104</v>
      </c>
      <c r="W292" s="198"/>
      <c r="X292" s="198"/>
      <c r="Y292" s="198"/>
      <c r="Z292" s="198"/>
      <c r="AA292" s="198"/>
      <c r="AB292" s="198"/>
      <c r="AC292" s="198"/>
      <c r="AD292" s="198"/>
      <c r="AE292" s="198"/>
      <c r="AF292" s="198"/>
      <c r="AG292" s="198"/>
      <c r="AH292" s="198"/>
      <c r="AI292" s="199"/>
      <c r="AS292"/>
      <c r="BH292"/>
    </row>
    <row r="293" spans="1:60" ht="15">
      <c r="A293" s="24" t="s">
        <v>7</v>
      </c>
      <c r="B293" s="39">
        <v>0</v>
      </c>
      <c r="C293" s="39">
        <v>0</v>
      </c>
      <c r="D293" s="39">
        <v>18.2484</v>
      </c>
      <c r="E293" s="39">
        <v>0</v>
      </c>
      <c r="F293" s="235"/>
      <c r="G293" s="39">
        <v>0</v>
      </c>
      <c r="H293" s="40">
        <v>0</v>
      </c>
      <c r="I293" s="41">
        <f>SUM(B293:H293)</f>
        <v>18.2484</v>
      </c>
      <c r="J293" s="1"/>
      <c r="K293" s="88" t="s">
        <v>7</v>
      </c>
      <c r="L293" s="39">
        <v>0</v>
      </c>
      <c r="M293" s="39">
        <v>0</v>
      </c>
      <c r="N293" s="39">
        <v>18.2484</v>
      </c>
      <c r="O293" s="39">
        <v>0</v>
      </c>
      <c r="P293" s="39">
        <v>0</v>
      </c>
      <c r="Q293" s="39">
        <v>0</v>
      </c>
      <c r="R293" s="89">
        <v>0</v>
      </c>
      <c r="S293" s="90">
        <f>SUM(L293:R293)</f>
        <v>18.2484</v>
      </c>
      <c r="U293" s="91" t="s">
        <v>7</v>
      </c>
      <c r="V293" s="92">
        <v>0</v>
      </c>
      <c r="W293" s="92">
        <v>0</v>
      </c>
      <c r="X293" s="92">
        <v>0</v>
      </c>
      <c r="Y293" s="92">
        <v>0</v>
      </c>
      <c r="Z293" s="92">
        <v>18.2484</v>
      </c>
      <c r="AA293" s="92">
        <v>0</v>
      </c>
      <c r="AB293" s="92">
        <v>0</v>
      </c>
      <c r="AC293" s="93">
        <v>0</v>
      </c>
      <c r="AD293" s="94">
        <v>0</v>
      </c>
      <c r="AE293" s="94">
        <v>0</v>
      </c>
      <c r="AF293" s="94">
        <v>0</v>
      </c>
      <c r="AG293" s="94">
        <v>0</v>
      </c>
      <c r="AH293" s="94">
        <v>0</v>
      </c>
      <c r="AI293" s="95">
        <f>SUM(V293:AC293)</f>
        <v>18.2484</v>
      </c>
      <c r="AJ293" t="str">
        <f>IF(ABS(S293-AI293)&gt;0.001,S293-AI293,"")</f>
        <v/>
      </c>
      <c r="AS293"/>
      <c r="BH293"/>
    </row>
    <row r="294" spans="1:6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4" si="108">SUM(B294:H294)</f>
        <v>0</v>
      </c>
      <c r="J294" s="1"/>
      <c r="K294" s="49" t="s">
        <v>8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1">
        <v>0</v>
      </c>
      <c r="S294" s="52">
        <f t="shared" ref="S294:S314" si="109">SUM(L294:R294)</f>
        <v>0</v>
      </c>
      <c r="U294" s="96" t="s">
        <v>8</v>
      </c>
      <c r="V294" s="97">
        <v>0</v>
      </c>
      <c r="W294" s="97">
        <v>0</v>
      </c>
      <c r="X294" s="97">
        <v>0</v>
      </c>
      <c r="Y294" s="97">
        <v>0</v>
      </c>
      <c r="Z294" s="97">
        <v>0</v>
      </c>
      <c r="AA294" s="97">
        <v>0</v>
      </c>
      <c r="AB294" s="97">
        <v>0</v>
      </c>
      <c r="AC294" s="98">
        <v>0</v>
      </c>
      <c r="AD294" s="97">
        <v>0</v>
      </c>
      <c r="AE294" s="97">
        <v>0</v>
      </c>
      <c r="AF294" s="97">
        <v>0</v>
      </c>
      <c r="AG294" s="97">
        <v>0</v>
      </c>
      <c r="AH294" s="97">
        <v>0</v>
      </c>
      <c r="AI294" s="99">
        <f t="shared" ref="AI294:AI314" si="110">SUM(V294:AC294)</f>
        <v>0</v>
      </c>
      <c r="AJ294" t="str">
        <f t="shared" ref="AJ294:AJ314" si="111">IF(ABS(S294-AI294)&gt;0.001,S294-AI294,"")</f>
        <v/>
      </c>
      <c r="AS294"/>
      <c r="BH294"/>
    </row>
    <row r="295" spans="1:60" ht="15">
      <c r="A295" s="26" t="s">
        <v>10</v>
      </c>
      <c r="B295" s="43">
        <v>3.4623732292903511E-2</v>
      </c>
      <c r="C295" s="43">
        <v>0</v>
      </c>
      <c r="D295" s="43">
        <v>161.57741736688308</v>
      </c>
      <c r="E295" s="43">
        <v>0</v>
      </c>
      <c r="F295" s="236"/>
      <c r="G295" s="43">
        <v>0</v>
      </c>
      <c r="H295" s="53">
        <v>0</v>
      </c>
      <c r="I295" s="41">
        <f t="shared" si="108"/>
        <v>161.612041099176</v>
      </c>
      <c r="J295" s="1"/>
      <c r="K295" s="54" t="s">
        <v>10</v>
      </c>
      <c r="L295" s="43">
        <v>3.4623732292903511E-2</v>
      </c>
      <c r="M295" s="43">
        <v>0</v>
      </c>
      <c r="N295" s="43">
        <v>161.57741736688308</v>
      </c>
      <c r="O295" s="43">
        <v>0</v>
      </c>
      <c r="P295" s="43">
        <v>0</v>
      </c>
      <c r="Q295" s="43">
        <v>0</v>
      </c>
      <c r="R295" s="44">
        <v>0</v>
      </c>
      <c r="S295" s="45">
        <f t="shared" si="109"/>
        <v>161.612041099176</v>
      </c>
      <c r="U295" s="100" t="s">
        <v>10</v>
      </c>
      <c r="V295" s="92">
        <v>3.4623732292903511E-2</v>
      </c>
      <c r="W295" s="92">
        <v>0</v>
      </c>
      <c r="X295" s="92">
        <v>0</v>
      </c>
      <c r="Y295" s="92">
        <v>0</v>
      </c>
      <c r="Z295" s="92">
        <v>161.57741736688308</v>
      </c>
      <c r="AA295" s="92">
        <v>0</v>
      </c>
      <c r="AB295" s="92">
        <v>0</v>
      </c>
      <c r="AC295" s="93">
        <v>0</v>
      </c>
      <c r="AD295" s="94">
        <v>0</v>
      </c>
      <c r="AE295" s="94">
        <v>0</v>
      </c>
      <c r="AF295" s="94">
        <v>0</v>
      </c>
      <c r="AG295" s="94">
        <v>0</v>
      </c>
      <c r="AH295" s="94">
        <v>0</v>
      </c>
      <c r="AI295" s="95">
        <f t="shared" si="110"/>
        <v>161.612041099176</v>
      </c>
      <c r="AJ295" t="str">
        <f t="shared" si="111"/>
        <v/>
      </c>
      <c r="AS295"/>
      <c r="BH295"/>
    </row>
    <row r="296" spans="1:6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/>
      <c r="G296" s="46">
        <v>0</v>
      </c>
      <c r="H296" s="47">
        <v>0</v>
      </c>
      <c r="I296" s="48">
        <f t="shared" si="108"/>
        <v>0</v>
      </c>
      <c r="J296" s="1"/>
      <c r="K296" s="49" t="s">
        <v>58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1">
        <v>0</v>
      </c>
      <c r="S296" s="52">
        <f t="shared" si="109"/>
        <v>0</v>
      </c>
      <c r="U296" s="96" t="s">
        <v>58</v>
      </c>
      <c r="V296" s="97">
        <v>0</v>
      </c>
      <c r="W296" s="97">
        <v>0</v>
      </c>
      <c r="X296" s="97">
        <v>0</v>
      </c>
      <c r="Y296" s="97">
        <v>0</v>
      </c>
      <c r="Z296" s="97">
        <v>0</v>
      </c>
      <c r="AA296" s="97">
        <v>0</v>
      </c>
      <c r="AB296" s="97">
        <v>0</v>
      </c>
      <c r="AC296" s="98">
        <v>0</v>
      </c>
      <c r="AD296" s="97">
        <v>0</v>
      </c>
      <c r="AE296" s="97">
        <v>0</v>
      </c>
      <c r="AF296" s="97">
        <v>0</v>
      </c>
      <c r="AG296" s="97">
        <v>0</v>
      </c>
      <c r="AH296" s="97">
        <v>0</v>
      </c>
      <c r="AI296" s="99">
        <f t="shared" si="110"/>
        <v>0</v>
      </c>
      <c r="AJ296" t="str">
        <f t="shared" si="111"/>
        <v/>
      </c>
      <c r="AS296"/>
      <c r="BH296"/>
    </row>
    <row r="297" spans="1:60" ht="15">
      <c r="A297" s="26" t="s">
        <v>16</v>
      </c>
      <c r="B297" s="43">
        <v>462.97066904486081</v>
      </c>
      <c r="C297" s="43">
        <v>1116.4285955335347</v>
      </c>
      <c r="D297" s="43">
        <v>147.28108065987456</v>
      </c>
      <c r="E297" s="43">
        <v>0</v>
      </c>
      <c r="F297" s="236"/>
      <c r="G297" s="43">
        <v>0</v>
      </c>
      <c r="H297" s="53">
        <v>0</v>
      </c>
      <c r="I297" s="41">
        <f t="shared" si="108"/>
        <v>1726.6803452382701</v>
      </c>
      <c r="J297" s="1"/>
      <c r="K297" s="54" t="s">
        <v>16</v>
      </c>
      <c r="L297" s="43">
        <v>462.97066904486081</v>
      </c>
      <c r="M297" s="43">
        <v>1116.4285955335347</v>
      </c>
      <c r="N297" s="43">
        <v>147.28108065987456</v>
      </c>
      <c r="O297" s="43">
        <v>0</v>
      </c>
      <c r="P297" s="43">
        <v>0</v>
      </c>
      <c r="Q297" s="43">
        <v>0</v>
      </c>
      <c r="R297" s="44">
        <v>0</v>
      </c>
      <c r="S297" s="45">
        <f t="shared" si="109"/>
        <v>1726.6803452382701</v>
      </c>
      <c r="U297" s="100" t="s">
        <v>16</v>
      </c>
      <c r="V297" s="92">
        <v>460.53241232778896</v>
      </c>
      <c r="W297" s="92">
        <v>0</v>
      </c>
      <c r="X297" s="92">
        <v>0</v>
      </c>
      <c r="Y297" s="92">
        <v>1116.4285955335347</v>
      </c>
      <c r="Z297" s="92">
        <v>127.38057550360536</v>
      </c>
      <c r="AA297" s="92">
        <v>0</v>
      </c>
      <c r="AB297" s="92">
        <v>0</v>
      </c>
      <c r="AC297" s="93">
        <v>22.338761873341106</v>
      </c>
      <c r="AD297" s="94">
        <v>2.4382567170718783</v>
      </c>
      <c r="AE297" s="94">
        <v>0</v>
      </c>
      <c r="AF297" s="94">
        <v>0</v>
      </c>
      <c r="AG297" s="94">
        <v>19.900505156269226</v>
      </c>
      <c r="AH297" s="94">
        <v>0</v>
      </c>
      <c r="AI297" s="95">
        <f t="shared" si="110"/>
        <v>1726.6803452382701</v>
      </c>
      <c r="AJ297" t="str">
        <f t="shared" si="111"/>
        <v/>
      </c>
      <c r="AS297"/>
      <c r="BH297"/>
    </row>
    <row r="298" spans="1:60" ht="15">
      <c r="A298" s="25" t="s">
        <v>15</v>
      </c>
      <c r="B298" s="46">
        <v>371.65736913361178</v>
      </c>
      <c r="C298" s="46">
        <v>671.305989191918</v>
      </c>
      <c r="D298" s="46">
        <v>193.69456633498007</v>
      </c>
      <c r="E298" s="46">
        <v>2.9115593081926798</v>
      </c>
      <c r="F298" s="236"/>
      <c r="G298" s="46">
        <v>0</v>
      </c>
      <c r="H298" s="47">
        <v>0</v>
      </c>
      <c r="I298" s="48">
        <f t="shared" si="108"/>
        <v>1239.5694839687023</v>
      </c>
      <c r="J298" s="1"/>
      <c r="K298" s="49" t="s">
        <v>15</v>
      </c>
      <c r="L298" s="50">
        <v>371.65736913361178</v>
      </c>
      <c r="M298" s="50">
        <v>671.305989191918</v>
      </c>
      <c r="N298" s="50">
        <v>193.69456633498007</v>
      </c>
      <c r="O298" s="50">
        <v>2.9115593081926798</v>
      </c>
      <c r="P298" s="50">
        <v>0</v>
      </c>
      <c r="Q298" s="50">
        <v>0</v>
      </c>
      <c r="R298" s="51">
        <v>0</v>
      </c>
      <c r="S298" s="52">
        <f t="shared" si="109"/>
        <v>1239.5694839687023</v>
      </c>
      <c r="U298" s="96" t="s">
        <v>59</v>
      </c>
      <c r="V298" s="97">
        <v>353.00883176463765</v>
      </c>
      <c r="W298" s="97">
        <v>0</v>
      </c>
      <c r="X298" s="97">
        <v>0</v>
      </c>
      <c r="Y298" s="97">
        <v>671.305989191918</v>
      </c>
      <c r="Z298" s="97">
        <v>180.49145881656307</v>
      </c>
      <c r="AA298" s="97">
        <v>2.9115593081926798</v>
      </c>
      <c r="AB298" s="97">
        <v>0</v>
      </c>
      <c r="AC298" s="98">
        <v>31.851644887391103</v>
      </c>
      <c r="AD298" s="97">
        <v>18.648537368974118</v>
      </c>
      <c r="AE298" s="97">
        <v>0</v>
      </c>
      <c r="AF298" s="97">
        <v>0</v>
      </c>
      <c r="AG298" s="97">
        <v>13.203107518416985</v>
      </c>
      <c r="AH298" s="97">
        <v>0</v>
      </c>
      <c r="AI298" s="99">
        <f t="shared" si="110"/>
        <v>1239.5694839687023</v>
      </c>
      <c r="AJ298" t="str">
        <f t="shared" si="111"/>
        <v/>
      </c>
      <c r="AS298"/>
      <c r="BH298"/>
    </row>
    <row r="299" spans="1:60" ht="15">
      <c r="A299" s="26" t="s">
        <v>60</v>
      </c>
      <c r="B299" s="43">
        <v>0</v>
      </c>
      <c r="C299" s="43">
        <v>0</v>
      </c>
      <c r="D299" s="43">
        <v>0</v>
      </c>
      <c r="E299" s="43">
        <v>6.7474926773797019</v>
      </c>
      <c r="F299" s="236"/>
      <c r="G299" s="43">
        <v>0</v>
      </c>
      <c r="H299" s="53">
        <v>0</v>
      </c>
      <c r="I299" s="41">
        <f t="shared" si="108"/>
        <v>6.7474926773797019</v>
      </c>
      <c r="J299" s="1"/>
      <c r="K299" s="54" t="s">
        <v>60</v>
      </c>
      <c r="L299" s="43">
        <v>0</v>
      </c>
      <c r="M299" s="43">
        <v>0</v>
      </c>
      <c r="N299" s="43">
        <v>0</v>
      </c>
      <c r="O299" s="43">
        <v>6.7474926773797019</v>
      </c>
      <c r="P299" s="43">
        <v>2520.5515293824392</v>
      </c>
      <c r="Q299" s="43">
        <v>0</v>
      </c>
      <c r="R299" s="44">
        <v>0</v>
      </c>
      <c r="S299" s="45">
        <f t="shared" si="109"/>
        <v>2527.299022059819</v>
      </c>
      <c r="U299" s="100" t="s">
        <v>60</v>
      </c>
      <c r="V299" s="92">
        <v>0</v>
      </c>
      <c r="W299" s="92">
        <v>0</v>
      </c>
      <c r="X299" s="92">
        <v>0</v>
      </c>
      <c r="Y299" s="92">
        <v>0</v>
      </c>
      <c r="Z299" s="92">
        <v>0</v>
      </c>
      <c r="AA299" s="92">
        <v>6.7474926773797019</v>
      </c>
      <c r="AB299" s="92">
        <v>2520.5515293824392</v>
      </c>
      <c r="AC299" s="93">
        <v>0</v>
      </c>
      <c r="AD299" s="92">
        <v>0</v>
      </c>
      <c r="AE299" s="92">
        <v>0</v>
      </c>
      <c r="AF299" s="92">
        <v>0</v>
      </c>
      <c r="AG299" s="92">
        <v>0</v>
      </c>
      <c r="AH299" s="92">
        <v>0</v>
      </c>
      <c r="AI299" s="95">
        <f t="shared" si="110"/>
        <v>2527.299022059819</v>
      </c>
      <c r="AJ299" t="str">
        <f t="shared" si="111"/>
        <v/>
      </c>
      <c r="AS299"/>
      <c r="BH299"/>
    </row>
    <row r="300" spans="1:6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/>
      <c r="G300" s="46">
        <v>0</v>
      </c>
      <c r="H300" s="47">
        <v>0</v>
      </c>
      <c r="I300" s="48">
        <f t="shared" si="108"/>
        <v>0</v>
      </c>
      <c r="J300" s="1"/>
      <c r="K300" s="49" t="s">
        <v>12</v>
      </c>
      <c r="L300" s="50">
        <v>0</v>
      </c>
      <c r="M300" s="50">
        <v>0</v>
      </c>
      <c r="N300" s="50">
        <v>0</v>
      </c>
      <c r="O300" s="50">
        <v>0</v>
      </c>
      <c r="P300" s="50">
        <v>141.45557848074645</v>
      </c>
      <c r="Q300" s="50">
        <v>0</v>
      </c>
      <c r="R300" s="51">
        <v>0</v>
      </c>
      <c r="S300" s="52">
        <f t="shared" si="109"/>
        <v>141.45557848074645</v>
      </c>
      <c r="U300" s="96" t="s">
        <v>12</v>
      </c>
      <c r="V300" s="97">
        <v>0</v>
      </c>
      <c r="W300" s="97">
        <v>0</v>
      </c>
      <c r="X300" s="97">
        <v>0</v>
      </c>
      <c r="Y300" s="97">
        <v>0</v>
      </c>
      <c r="Z300" s="97">
        <v>0</v>
      </c>
      <c r="AA300" s="97">
        <v>0</v>
      </c>
      <c r="AB300" s="97">
        <v>141.45557848074645</v>
      </c>
      <c r="AC300" s="98">
        <v>0</v>
      </c>
      <c r="AD300" s="97">
        <v>0</v>
      </c>
      <c r="AE300" s="97">
        <v>0</v>
      </c>
      <c r="AF300" s="97">
        <v>0</v>
      </c>
      <c r="AG300" s="97">
        <v>0</v>
      </c>
      <c r="AH300" s="97">
        <v>0</v>
      </c>
      <c r="AI300" s="99">
        <f t="shared" si="110"/>
        <v>141.45557848074645</v>
      </c>
      <c r="AJ300" t="str">
        <f t="shared" si="111"/>
        <v/>
      </c>
      <c r="AS300"/>
      <c r="BH300"/>
    </row>
    <row r="301" spans="1:60" ht="15">
      <c r="A301" s="26" t="s">
        <v>61</v>
      </c>
      <c r="B301" s="43">
        <v>1.0900000000000001</v>
      </c>
      <c r="C301" s="43">
        <v>0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108"/>
        <v>1.0900000000000001</v>
      </c>
      <c r="J301" s="1"/>
      <c r="K301" s="54" t="s">
        <v>61</v>
      </c>
      <c r="L301" s="43">
        <v>1.0900000000000001</v>
      </c>
      <c r="M301" s="43">
        <v>0</v>
      </c>
      <c r="N301" s="43">
        <v>0</v>
      </c>
      <c r="O301" s="43">
        <v>0</v>
      </c>
      <c r="P301" s="43">
        <v>0</v>
      </c>
      <c r="Q301" s="43">
        <v>0</v>
      </c>
      <c r="R301" s="44">
        <v>0</v>
      </c>
      <c r="S301" s="45">
        <f t="shared" si="109"/>
        <v>1.0900000000000001</v>
      </c>
      <c r="U301" s="100" t="s">
        <v>61</v>
      </c>
      <c r="V301" s="92">
        <v>1.0900000000000001</v>
      </c>
      <c r="W301" s="92">
        <v>0</v>
      </c>
      <c r="X301" s="92">
        <v>0</v>
      </c>
      <c r="Y301" s="92">
        <v>0</v>
      </c>
      <c r="Z301" s="92">
        <v>0</v>
      </c>
      <c r="AA301" s="92">
        <v>0</v>
      </c>
      <c r="AB301" s="92">
        <v>0</v>
      </c>
      <c r="AC301" s="93">
        <v>0</v>
      </c>
      <c r="AD301" s="92">
        <v>0</v>
      </c>
      <c r="AE301" s="92">
        <v>0</v>
      </c>
      <c r="AF301" s="92">
        <v>0</v>
      </c>
      <c r="AG301" s="92">
        <v>0</v>
      </c>
      <c r="AH301" s="92">
        <v>0</v>
      </c>
      <c r="AI301" s="95">
        <f t="shared" si="110"/>
        <v>1.0900000000000001</v>
      </c>
      <c r="AJ301" t="str">
        <f t="shared" si="111"/>
        <v/>
      </c>
      <c r="AS301"/>
      <c r="BH301"/>
    </row>
    <row r="302" spans="1:60" ht="15">
      <c r="A302" s="25" t="s">
        <v>17</v>
      </c>
      <c r="B302" s="46">
        <v>15.008400724778124</v>
      </c>
      <c r="C302" s="46">
        <v>2.6141943963128593</v>
      </c>
      <c r="D302" s="46">
        <v>65.360040633933892</v>
      </c>
      <c r="E302" s="46">
        <v>128.77804907945119</v>
      </c>
      <c r="F302" s="236"/>
      <c r="G302" s="46">
        <v>0</v>
      </c>
      <c r="H302" s="47">
        <v>0</v>
      </c>
      <c r="I302" s="48">
        <f t="shared" si="108"/>
        <v>211.76068483447608</v>
      </c>
      <c r="J302" s="1"/>
      <c r="K302" s="49" t="s">
        <v>17</v>
      </c>
      <c r="L302" s="50">
        <v>15.008400724778124</v>
      </c>
      <c r="M302" s="50">
        <v>2.6141943963128593</v>
      </c>
      <c r="N302" s="50">
        <v>65.360040633933892</v>
      </c>
      <c r="O302" s="50">
        <v>128.77804907945119</v>
      </c>
      <c r="P302" s="50">
        <v>0</v>
      </c>
      <c r="Q302" s="50">
        <v>0</v>
      </c>
      <c r="R302" s="51">
        <v>0</v>
      </c>
      <c r="S302" s="52">
        <f t="shared" si="109"/>
        <v>211.76068483447608</v>
      </c>
      <c r="U302" s="96" t="s">
        <v>17</v>
      </c>
      <c r="V302" s="97">
        <v>11.834554689655498</v>
      </c>
      <c r="W302" s="97">
        <v>0</v>
      </c>
      <c r="X302" s="97">
        <v>0</v>
      </c>
      <c r="Y302" s="97">
        <v>2.6141943963128593</v>
      </c>
      <c r="Z302" s="97">
        <v>57.440930719277979</v>
      </c>
      <c r="AA302" s="97">
        <v>128.77804907945119</v>
      </c>
      <c r="AB302" s="97">
        <v>0</v>
      </c>
      <c r="AC302" s="98">
        <v>11.092955949778533</v>
      </c>
      <c r="AD302" s="97">
        <v>3.1738460351226268</v>
      </c>
      <c r="AE302" s="97">
        <v>0</v>
      </c>
      <c r="AF302" s="97">
        <v>0</v>
      </c>
      <c r="AG302" s="97">
        <v>7.9191099146559081</v>
      </c>
      <c r="AH302" s="97">
        <v>0</v>
      </c>
      <c r="AI302" s="99">
        <f t="shared" si="110"/>
        <v>211.76068483447605</v>
      </c>
      <c r="AJ302" t="str">
        <f t="shared" si="111"/>
        <v/>
      </c>
      <c r="AS302"/>
      <c r="BH302"/>
    </row>
    <row r="303" spans="1:60" ht="15">
      <c r="A303" s="26" t="s">
        <v>19</v>
      </c>
      <c r="B303" s="43">
        <v>808.63581899386884</v>
      </c>
      <c r="C303" s="43">
        <v>8834.6348729481579</v>
      </c>
      <c r="D303" s="43">
        <v>1834.9196468061564</v>
      </c>
      <c r="E303" s="43">
        <v>0</v>
      </c>
      <c r="F303" s="236"/>
      <c r="G303" s="43">
        <v>0</v>
      </c>
      <c r="H303" s="53">
        <v>0</v>
      </c>
      <c r="I303" s="41">
        <f t="shared" si="108"/>
        <v>11478.190338748183</v>
      </c>
      <c r="J303" s="1"/>
      <c r="K303" s="54" t="s">
        <v>19</v>
      </c>
      <c r="L303" s="43">
        <v>808.63581899386884</v>
      </c>
      <c r="M303" s="43">
        <v>8834.6348729481579</v>
      </c>
      <c r="N303" s="43">
        <v>1834.9196468061564</v>
      </c>
      <c r="O303" s="43">
        <v>0</v>
      </c>
      <c r="P303" s="43">
        <v>0</v>
      </c>
      <c r="Q303" s="43">
        <v>0</v>
      </c>
      <c r="R303" s="44">
        <v>0</v>
      </c>
      <c r="S303" s="45">
        <f t="shared" si="109"/>
        <v>11478.190338748183</v>
      </c>
      <c r="U303" s="100" t="s">
        <v>89</v>
      </c>
      <c r="V303" s="92">
        <v>726.02008569499719</v>
      </c>
      <c r="W303" s="92">
        <v>0</v>
      </c>
      <c r="X303" s="92">
        <v>0</v>
      </c>
      <c r="Y303" s="92">
        <v>8834.6348729481579</v>
      </c>
      <c r="Z303" s="92">
        <v>1633.1914067806911</v>
      </c>
      <c r="AA303" s="92">
        <v>0</v>
      </c>
      <c r="AB303" s="92">
        <v>0</v>
      </c>
      <c r="AC303" s="93">
        <v>284.34397332433696</v>
      </c>
      <c r="AD303" s="92">
        <v>82.615733298871675</v>
      </c>
      <c r="AE303" s="92">
        <v>0</v>
      </c>
      <c r="AF303" s="92">
        <v>0</v>
      </c>
      <c r="AG303" s="92">
        <v>201.72824002546523</v>
      </c>
      <c r="AH303" s="92">
        <v>0</v>
      </c>
      <c r="AI303" s="95">
        <f t="shared" si="110"/>
        <v>11478.190338748185</v>
      </c>
      <c r="AJ303" t="str">
        <f t="shared" si="111"/>
        <v/>
      </c>
      <c r="AS303"/>
      <c r="BH303"/>
    </row>
    <row r="304" spans="1:60" ht="15">
      <c r="A304" s="25" t="s">
        <v>27</v>
      </c>
      <c r="B304" s="46">
        <v>814.30757593104158</v>
      </c>
      <c r="C304" s="46">
        <v>29.544199391915189</v>
      </c>
      <c r="D304" s="46">
        <v>102.39969963418274</v>
      </c>
      <c r="E304" s="46">
        <v>5050.2214590563435</v>
      </c>
      <c r="F304" s="236"/>
      <c r="G304" s="46">
        <v>339.83733291891969</v>
      </c>
      <c r="H304" s="47">
        <v>0</v>
      </c>
      <c r="I304" s="48">
        <f t="shared" si="108"/>
        <v>6336.3102669324026</v>
      </c>
      <c r="J304" s="1"/>
      <c r="K304" s="49" t="s">
        <v>27</v>
      </c>
      <c r="L304" s="50">
        <v>814.30757593104158</v>
      </c>
      <c r="M304" s="50">
        <v>29.544199391915189</v>
      </c>
      <c r="N304" s="50">
        <v>102.39969963418274</v>
      </c>
      <c r="O304" s="50">
        <v>5050.2214590563435</v>
      </c>
      <c r="P304" s="50">
        <v>57.684242872354204</v>
      </c>
      <c r="Q304" s="50">
        <v>339.83733291891969</v>
      </c>
      <c r="R304" s="51">
        <v>0</v>
      </c>
      <c r="S304" s="52">
        <f t="shared" si="109"/>
        <v>6393.9945098047565</v>
      </c>
      <c r="U304" s="96" t="s">
        <v>27</v>
      </c>
      <c r="V304" s="97">
        <v>16.332214547732843</v>
      </c>
      <c r="W304" s="97">
        <v>462.4658454277461</v>
      </c>
      <c r="X304" s="97">
        <v>339.83733291891969</v>
      </c>
      <c r="Y304" s="97">
        <v>29.544199391915189</v>
      </c>
      <c r="Z304" s="97">
        <v>43.946583076770565</v>
      </c>
      <c r="AA304" s="97">
        <v>4460.5730479541844</v>
      </c>
      <c r="AB304" s="97">
        <v>57.684242872354204</v>
      </c>
      <c r="AC304" s="98">
        <v>983.61104361513321</v>
      </c>
      <c r="AD304" s="97">
        <v>335.50951595556273</v>
      </c>
      <c r="AE304" s="97">
        <v>589.64841110215832</v>
      </c>
      <c r="AF304" s="97">
        <v>0</v>
      </c>
      <c r="AG304" s="97">
        <v>58.453116557412187</v>
      </c>
      <c r="AH304" s="97">
        <v>0</v>
      </c>
      <c r="AI304" s="99">
        <f t="shared" si="110"/>
        <v>6393.9945098047556</v>
      </c>
      <c r="AJ304" t="str">
        <f t="shared" si="111"/>
        <v/>
      </c>
      <c r="AS304"/>
      <c r="BH304"/>
    </row>
    <row r="305" spans="1:60" ht="15">
      <c r="A305" s="26" t="s">
        <v>26</v>
      </c>
      <c r="B305" s="43">
        <v>85.932060469438767</v>
      </c>
      <c r="C305" s="43">
        <v>0</v>
      </c>
      <c r="D305" s="43">
        <v>547.80668265507859</v>
      </c>
      <c r="E305" s="43">
        <v>0</v>
      </c>
      <c r="F305" s="236"/>
      <c r="G305" s="43">
        <v>0</v>
      </c>
      <c r="H305" s="53">
        <v>0</v>
      </c>
      <c r="I305" s="41">
        <f t="shared" si="108"/>
        <v>633.73874312451733</v>
      </c>
      <c r="J305" s="1"/>
      <c r="K305" s="54" t="s">
        <v>26</v>
      </c>
      <c r="L305" s="43">
        <v>85.932060469438767</v>
      </c>
      <c r="M305" s="43">
        <v>0</v>
      </c>
      <c r="N305" s="43">
        <v>547.80668265507859</v>
      </c>
      <c r="O305" s="43">
        <v>0</v>
      </c>
      <c r="P305" s="43">
        <v>0</v>
      </c>
      <c r="Q305" s="43">
        <v>0</v>
      </c>
      <c r="R305" s="44">
        <v>0</v>
      </c>
      <c r="S305" s="45">
        <f t="shared" si="109"/>
        <v>633.73874312451733</v>
      </c>
      <c r="U305" s="100" t="s">
        <v>26</v>
      </c>
      <c r="V305" s="92">
        <v>67.764110116489775</v>
      </c>
      <c r="W305" s="92">
        <v>0</v>
      </c>
      <c r="X305" s="92">
        <v>0</v>
      </c>
      <c r="Y305" s="92">
        <v>0</v>
      </c>
      <c r="Z305" s="92">
        <v>23.310922666173553</v>
      </c>
      <c r="AA305" s="92">
        <v>0</v>
      </c>
      <c r="AB305" s="92">
        <v>0</v>
      </c>
      <c r="AC305" s="93">
        <v>542.66371034185386</v>
      </c>
      <c r="AD305" s="92">
        <v>18.167950352949013</v>
      </c>
      <c r="AE305" s="92">
        <v>0</v>
      </c>
      <c r="AF305" s="92">
        <v>0</v>
      </c>
      <c r="AG305" s="92">
        <v>524.49575998890498</v>
      </c>
      <c r="AH305" s="92">
        <v>0</v>
      </c>
      <c r="AI305" s="95">
        <f t="shared" si="110"/>
        <v>633.73874312451721</v>
      </c>
      <c r="AJ305" t="str">
        <f t="shared" si="111"/>
        <v/>
      </c>
      <c r="AS305"/>
      <c r="BH305"/>
    </row>
    <row r="306" spans="1:60" ht="15">
      <c r="A306" s="25" t="s">
        <v>23</v>
      </c>
      <c r="B306" s="46">
        <v>30.389486762479045</v>
      </c>
      <c r="C306" s="46">
        <v>0</v>
      </c>
      <c r="D306" s="46">
        <v>24.443717613298368</v>
      </c>
      <c r="E306" s="46">
        <v>0</v>
      </c>
      <c r="F306" s="236"/>
      <c r="G306" s="46">
        <v>0</v>
      </c>
      <c r="H306" s="47">
        <v>0</v>
      </c>
      <c r="I306" s="48">
        <f t="shared" si="108"/>
        <v>54.833204375777413</v>
      </c>
      <c r="J306" s="1"/>
      <c r="K306" s="49" t="s">
        <v>23</v>
      </c>
      <c r="L306" s="50">
        <v>30.389486762479045</v>
      </c>
      <c r="M306" s="50">
        <v>0</v>
      </c>
      <c r="N306" s="50">
        <v>24.443717613298368</v>
      </c>
      <c r="O306" s="50">
        <v>0</v>
      </c>
      <c r="P306" s="50">
        <v>0</v>
      </c>
      <c r="Q306" s="50">
        <v>0</v>
      </c>
      <c r="R306" s="51">
        <v>0</v>
      </c>
      <c r="S306" s="52">
        <f t="shared" si="109"/>
        <v>54.833204375777413</v>
      </c>
      <c r="U306" s="96" t="s">
        <v>62</v>
      </c>
      <c r="V306" s="97">
        <v>10.570256265210102</v>
      </c>
      <c r="W306" s="97">
        <v>0</v>
      </c>
      <c r="X306" s="97">
        <v>0</v>
      </c>
      <c r="Y306" s="97">
        <v>0</v>
      </c>
      <c r="Z306" s="97">
        <v>24.443717613298368</v>
      </c>
      <c r="AA306" s="97">
        <v>0</v>
      </c>
      <c r="AB306" s="97">
        <v>0</v>
      </c>
      <c r="AC306" s="98">
        <v>19.819230497268943</v>
      </c>
      <c r="AD306" s="97">
        <v>19.819230497268943</v>
      </c>
      <c r="AE306" s="97">
        <v>0</v>
      </c>
      <c r="AF306" s="97">
        <v>0</v>
      </c>
      <c r="AG306" s="97">
        <v>0</v>
      </c>
      <c r="AH306" s="97">
        <v>0</v>
      </c>
      <c r="AI306" s="99">
        <f t="shared" si="110"/>
        <v>54.833204375777413</v>
      </c>
      <c r="AJ306" t="str">
        <f t="shared" si="111"/>
        <v/>
      </c>
      <c r="AS306"/>
      <c r="BH306"/>
    </row>
    <row r="307" spans="1:60" ht="15">
      <c r="A307" s="26" t="s">
        <v>24</v>
      </c>
      <c r="B307" s="43">
        <v>428.32505784802333</v>
      </c>
      <c r="C307" s="43">
        <v>0</v>
      </c>
      <c r="D307" s="43">
        <v>0</v>
      </c>
      <c r="E307" s="43">
        <v>0</v>
      </c>
      <c r="F307" s="236"/>
      <c r="G307" s="43">
        <v>0</v>
      </c>
      <c r="H307" s="53">
        <v>0</v>
      </c>
      <c r="I307" s="41">
        <f t="shared" si="108"/>
        <v>428.32505784802333</v>
      </c>
      <c r="J307" s="1"/>
      <c r="K307" s="54" t="s">
        <v>24</v>
      </c>
      <c r="L307" s="43">
        <v>428.32505784802333</v>
      </c>
      <c r="M307" s="43">
        <v>0</v>
      </c>
      <c r="N307" s="43">
        <v>0</v>
      </c>
      <c r="O307" s="43">
        <v>0</v>
      </c>
      <c r="P307" s="43">
        <v>11.789864254982374</v>
      </c>
      <c r="Q307" s="43">
        <v>0</v>
      </c>
      <c r="R307" s="44">
        <v>0</v>
      </c>
      <c r="S307" s="45">
        <f t="shared" si="109"/>
        <v>440.11492210300571</v>
      </c>
      <c r="U307" s="100" t="s">
        <v>24</v>
      </c>
      <c r="V307" s="92">
        <v>428.32505784802333</v>
      </c>
      <c r="W307" s="92">
        <v>0</v>
      </c>
      <c r="X307" s="92">
        <v>0</v>
      </c>
      <c r="Y307" s="92">
        <v>0</v>
      </c>
      <c r="Z307" s="92">
        <v>0</v>
      </c>
      <c r="AA307" s="92">
        <v>0</v>
      </c>
      <c r="AB307" s="92">
        <v>11.789864254982374</v>
      </c>
      <c r="AC307" s="93">
        <v>0</v>
      </c>
      <c r="AD307" s="92">
        <v>0</v>
      </c>
      <c r="AE307" s="92">
        <v>0</v>
      </c>
      <c r="AF307" s="92">
        <v>0</v>
      </c>
      <c r="AG307" s="92">
        <v>0</v>
      </c>
      <c r="AH307" s="92">
        <v>0</v>
      </c>
      <c r="AI307" s="95">
        <f t="shared" si="110"/>
        <v>440.11492210300571</v>
      </c>
      <c r="AJ307" t="str">
        <f t="shared" si="111"/>
        <v/>
      </c>
      <c r="AS307"/>
      <c r="BH307"/>
    </row>
    <row r="308" spans="1:6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/>
      <c r="G308" s="46">
        <v>0</v>
      </c>
      <c r="H308" s="47">
        <v>0</v>
      </c>
      <c r="I308" s="48">
        <f t="shared" si="108"/>
        <v>0</v>
      </c>
      <c r="J308" s="1"/>
      <c r="K308" s="49" t="s">
        <v>22</v>
      </c>
      <c r="L308" s="50">
        <v>0</v>
      </c>
      <c r="M308" s="50">
        <v>0</v>
      </c>
      <c r="N308" s="50">
        <v>0</v>
      </c>
      <c r="O308" s="50">
        <v>0</v>
      </c>
      <c r="P308" s="50">
        <v>0</v>
      </c>
      <c r="Q308" s="50">
        <v>0</v>
      </c>
      <c r="R308" s="51">
        <v>0</v>
      </c>
      <c r="S308" s="52">
        <f t="shared" si="109"/>
        <v>0</v>
      </c>
      <c r="U308" s="96" t="s">
        <v>63</v>
      </c>
      <c r="V308" s="97">
        <v>0</v>
      </c>
      <c r="W308" s="97">
        <v>0</v>
      </c>
      <c r="X308" s="97">
        <v>0</v>
      </c>
      <c r="Y308" s="97">
        <v>0</v>
      </c>
      <c r="Z308" s="97">
        <v>0</v>
      </c>
      <c r="AA308" s="97">
        <v>0</v>
      </c>
      <c r="AB308" s="97">
        <v>0</v>
      </c>
      <c r="AC308" s="98">
        <v>0</v>
      </c>
      <c r="AD308" s="97">
        <v>0</v>
      </c>
      <c r="AE308" s="97">
        <v>0</v>
      </c>
      <c r="AF308" s="97">
        <v>0</v>
      </c>
      <c r="AG308" s="97">
        <v>0</v>
      </c>
      <c r="AH308" s="97">
        <v>0</v>
      </c>
      <c r="AI308" s="99">
        <f t="shared" si="110"/>
        <v>0</v>
      </c>
      <c r="AJ308" t="str">
        <f t="shared" si="111"/>
        <v/>
      </c>
      <c r="AS308"/>
      <c r="BH308"/>
    </row>
    <row r="309" spans="1:60" ht="15">
      <c r="A309" s="27" t="s">
        <v>66</v>
      </c>
      <c r="B309" s="43">
        <v>0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108"/>
        <v>0</v>
      </c>
      <c r="J309" s="1"/>
      <c r="K309" s="55" t="s">
        <v>66</v>
      </c>
      <c r="L309" s="43">
        <v>0</v>
      </c>
      <c r="M309" s="43">
        <v>0</v>
      </c>
      <c r="N309" s="43">
        <v>0</v>
      </c>
      <c r="O309" s="43">
        <v>0</v>
      </c>
      <c r="P309" s="43">
        <v>0</v>
      </c>
      <c r="Q309" s="43">
        <v>0</v>
      </c>
      <c r="R309" s="44">
        <v>0</v>
      </c>
      <c r="S309" s="45">
        <f t="shared" si="109"/>
        <v>0</v>
      </c>
      <c r="U309" s="101" t="s">
        <v>64</v>
      </c>
      <c r="V309" s="92">
        <v>0</v>
      </c>
      <c r="W309" s="92">
        <v>0</v>
      </c>
      <c r="X309" s="92">
        <v>0</v>
      </c>
      <c r="Y309" s="92">
        <v>0</v>
      </c>
      <c r="Z309" s="92">
        <v>0</v>
      </c>
      <c r="AA309" s="92">
        <v>0</v>
      </c>
      <c r="AB309" s="92">
        <v>0</v>
      </c>
      <c r="AC309" s="93">
        <v>0</v>
      </c>
      <c r="AD309" s="94">
        <v>0</v>
      </c>
      <c r="AE309" s="94">
        <v>0</v>
      </c>
      <c r="AF309" s="94">
        <v>0</v>
      </c>
      <c r="AG309" s="94">
        <v>0</v>
      </c>
      <c r="AH309" s="94">
        <v>0</v>
      </c>
      <c r="AI309" s="95">
        <f t="shared" si="110"/>
        <v>0</v>
      </c>
      <c r="AJ309" t="str">
        <f t="shared" si="111"/>
        <v/>
      </c>
      <c r="AS309"/>
      <c r="BH309"/>
    </row>
    <row r="310" spans="1:60">
      <c r="A310" s="28" t="s">
        <v>25</v>
      </c>
      <c r="B310" s="56">
        <v>0</v>
      </c>
      <c r="C310" s="56">
        <v>0</v>
      </c>
      <c r="D310" s="56">
        <v>0</v>
      </c>
      <c r="E310" s="56">
        <v>0</v>
      </c>
      <c r="F310" s="236"/>
      <c r="G310" s="56">
        <v>0</v>
      </c>
      <c r="H310" s="57">
        <v>0</v>
      </c>
      <c r="I310" s="58">
        <f t="shared" si="108"/>
        <v>0</v>
      </c>
      <c r="J310" s="1"/>
      <c r="K310" s="59" t="s">
        <v>25</v>
      </c>
      <c r="L310" s="60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1">
        <v>0</v>
      </c>
      <c r="S310" s="62">
        <f t="shared" si="109"/>
        <v>0</v>
      </c>
      <c r="U310" s="102" t="s">
        <v>68</v>
      </c>
      <c r="V310" s="103">
        <v>0</v>
      </c>
      <c r="W310" s="103">
        <v>0</v>
      </c>
      <c r="X310" s="103">
        <v>0</v>
      </c>
      <c r="Y310" s="103">
        <v>0</v>
      </c>
      <c r="Z310" s="103">
        <v>0</v>
      </c>
      <c r="AA310" s="103">
        <v>0</v>
      </c>
      <c r="AB310" s="103">
        <v>0</v>
      </c>
      <c r="AC310" s="103">
        <v>0</v>
      </c>
      <c r="AD310" s="103">
        <v>0</v>
      </c>
      <c r="AE310" s="103">
        <v>0</v>
      </c>
      <c r="AF310" s="103">
        <v>0</v>
      </c>
      <c r="AG310" s="103">
        <v>0</v>
      </c>
      <c r="AH310" s="104">
        <v>0</v>
      </c>
      <c r="AI310" s="105">
        <f t="shared" si="110"/>
        <v>0</v>
      </c>
      <c r="AJ310" t="str">
        <f>IF(ABS(S310-AI310)&gt;0.2,S310-AI310,"")</f>
        <v/>
      </c>
      <c r="AS310"/>
      <c r="BH310"/>
    </row>
    <row r="311" spans="1:60">
      <c r="A311" s="29" t="s">
        <v>20</v>
      </c>
      <c r="B311" s="63">
        <v>0</v>
      </c>
      <c r="C311" s="63">
        <v>0</v>
      </c>
      <c r="D311" s="63">
        <v>0</v>
      </c>
      <c r="E311" s="63">
        <v>0</v>
      </c>
      <c r="F311" s="236"/>
      <c r="G311" s="63">
        <v>0</v>
      </c>
      <c r="H311" s="64">
        <v>0</v>
      </c>
      <c r="I311" s="65">
        <f t="shared" si="108"/>
        <v>0</v>
      </c>
      <c r="J311" s="1"/>
      <c r="K311" s="66" t="s">
        <v>20</v>
      </c>
      <c r="L311" s="63">
        <v>0</v>
      </c>
      <c r="M311" s="63">
        <v>0</v>
      </c>
      <c r="N311" s="63">
        <v>0</v>
      </c>
      <c r="O311" s="63">
        <v>0</v>
      </c>
      <c r="P311" s="63">
        <v>0</v>
      </c>
      <c r="Q311" s="63">
        <v>0</v>
      </c>
      <c r="R311" s="67">
        <v>0</v>
      </c>
      <c r="S311" s="68">
        <f t="shared" si="109"/>
        <v>0</v>
      </c>
      <c r="U311" s="106" t="s">
        <v>20</v>
      </c>
      <c r="V311" s="107">
        <v>0</v>
      </c>
      <c r="W311" s="107">
        <v>0</v>
      </c>
      <c r="X311" s="107">
        <v>0</v>
      </c>
      <c r="Y311" s="107">
        <v>0</v>
      </c>
      <c r="Z311" s="107">
        <v>0</v>
      </c>
      <c r="AA311" s="107">
        <v>0</v>
      </c>
      <c r="AB311" s="107">
        <v>0</v>
      </c>
      <c r="AC311" s="107">
        <v>0</v>
      </c>
      <c r="AD311" s="108">
        <v>0</v>
      </c>
      <c r="AE311" s="108">
        <v>0</v>
      </c>
      <c r="AF311" s="108">
        <v>0</v>
      </c>
      <c r="AG311" s="108">
        <v>0</v>
      </c>
      <c r="AH311" s="108">
        <v>0</v>
      </c>
      <c r="AI311" s="109">
        <f t="shared" si="110"/>
        <v>0</v>
      </c>
      <c r="AJ311" t="str">
        <f t="shared" si="111"/>
        <v/>
      </c>
      <c r="AS311"/>
      <c r="BH311"/>
    </row>
    <row r="312" spans="1:60">
      <c r="A312" s="28" t="s">
        <v>21</v>
      </c>
      <c r="B312" s="56">
        <v>0</v>
      </c>
      <c r="C312" s="56">
        <v>0</v>
      </c>
      <c r="D312" s="56">
        <v>0</v>
      </c>
      <c r="E312" s="56">
        <v>0</v>
      </c>
      <c r="F312" s="236"/>
      <c r="G312" s="56">
        <v>0</v>
      </c>
      <c r="H312" s="57">
        <v>0</v>
      </c>
      <c r="I312" s="58">
        <f t="shared" si="108"/>
        <v>0</v>
      </c>
      <c r="J312" s="1"/>
      <c r="K312" s="59" t="s">
        <v>21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1">
        <v>0</v>
      </c>
      <c r="S312" s="62">
        <f t="shared" si="109"/>
        <v>0</v>
      </c>
      <c r="U312" s="102" t="s">
        <v>21</v>
      </c>
      <c r="V312" s="103">
        <v>0</v>
      </c>
      <c r="W312" s="103">
        <v>0</v>
      </c>
      <c r="X312" s="103">
        <v>0</v>
      </c>
      <c r="Y312" s="103">
        <v>0</v>
      </c>
      <c r="Z312" s="103">
        <v>0</v>
      </c>
      <c r="AA312" s="103">
        <v>0</v>
      </c>
      <c r="AB312" s="103">
        <v>0</v>
      </c>
      <c r="AC312" s="103">
        <v>0</v>
      </c>
      <c r="AD312" s="103">
        <v>0</v>
      </c>
      <c r="AE312" s="103">
        <v>0</v>
      </c>
      <c r="AF312" s="103">
        <v>0</v>
      </c>
      <c r="AG312" s="103">
        <v>0</v>
      </c>
      <c r="AH312" s="104">
        <v>0</v>
      </c>
      <c r="AI312" s="105">
        <f t="shared" si="110"/>
        <v>0</v>
      </c>
      <c r="AJ312" t="str">
        <f t="shared" si="111"/>
        <v/>
      </c>
      <c r="AS312"/>
      <c r="BH312"/>
    </row>
    <row r="313" spans="1:60" ht="15" thickBot="1">
      <c r="A313" s="30" t="s">
        <v>11</v>
      </c>
      <c r="B313" s="69">
        <v>0</v>
      </c>
      <c r="C313" s="69">
        <v>0</v>
      </c>
      <c r="D313" s="69">
        <v>0</v>
      </c>
      <c r="E313" s="69">
        <v>0</v>
      </c>
      <c r="F313" s="237"/>
      <c r="G313" s="69">
        <v>0</v>
      </c>
      <c r="H313" s="70">
        <v>0</v>
      </c>
      <c r="I313" s="71">
        <f t="shared" si="108"/>
        <v>0</v>
      </c>
      <c r="J313" s="1"/>
      <c r="K313" s="72" t="s">
        <v>11</v>
      </c>
      <c r="L313" s="69">
        <v>0</v>
      </c>
      <c r="M313" s="69">
        <v>0</v>
      </c>
      <c r="N313" s="69">
        <v>0</v>
      </c>
      <c r="O313" s="69">
        <v>0</v>
      </c>
      <c r="P313" s="69">
        <v>0</v>
      </c>
      <c r="Q313" s="69">
        <v>0</v>
      </c>
      <c r="R313" s="73">
        <v>0</v>
      </c>
      <c r="S313" s="74">
        <f t="shared" si="109"/>
        <v>0</v>
      </c>
      <c r="U313" s="106" t="s">
        <v>11</v>
      </c>
      <c r="V313" s="107">
        <v>0</v>
      </c>
      <c r="W313" s="107">
        <v>0</v>
      </c>
      <c r="X313" s="107">
        <v>0</v>
      </c>
      <c r="Y313" s="107">
        <v>0</v>
      </c>
      <c r="Z313" s="107">
        <v>0</v>
      </c>
      <c r="AA313" s="107">
        <v>0</v>
      </c>
      <c r="AB313" s="107">
        <v>0</v>
      </c>
      <c r="AC313" s="107">
        <v>0</v>
      </c>
      <c r="AD313" s="108">
        <v>0</v>
      </c>
      <c r="AE313" s="108">
        <v>0</v>
      </c>
      <c r="AF313" s="108">
        <v>0</v>
      </c>
      <c r="AG313" s="108">
        <v>0</v>
      </c>
      <c r="AH313" s="108">
        <v>0</v>
      </c>
      <c r="AI313" s="109">
        <f t="shared" si="110"/>
        <v>0</v>
      </c>
      <c r="AJ313" t="str">
        <f t="shared" si="111"/>
        <v/>
      </c>
      <c r="AS313"/>
      <c r="BH313"/>
    </row>
    <row r="314" spans="1:60" ht="15">
      <c r="A314" s="31" t="s">
        <v>28</v>
      </c>
      <c r="B314" s="75">
        <f>SUM(B293:B309)</f>
        <v>3018.3510626403954</v>
      </c>
      <c r="C314" s="75">
        <f t="shared" ref="C314:H314" si="112">SUM(C293:C309)</f>
        <v>10654.527851461839</v>
      </c>
      <c r="D314" s="75">
        <f t="shared" si="112"/>
        <v>3095.7312517043874</v>
      </c>
      <c r="E314" s="75">
        <f t="shared" si="112"/>
        <v>5188.6585601213674</v>
      </c>
      <c r="F314" s="75">
        <f t="shared" si="112"/>
        <v>0</v>
      </c>
      <c r="G314" s="75">
        <f t="shared" si="112"/>
        <v>339.83733291891969</v>
      </c>
      <c r="H314" s="76">
        <f t="shared" si="112"/>
        <v>0</v>
      </c>
      <c r="I314" s="41">
        <f t="shared" si="108"/>
        <v>22297.106058846908</v>
      </c>
      <c r="J314" s="1" t="str">
        <f>+IF(ABS(SUM(I293:I309)-I314)&gt;0.0001,ABS(SUM(I293:I309)-I314),"")</f>
        <v/>
      </c>
      <c r="K314" s="77" t="s">
        <v>28</v>
      </c>
      <c r="L314" s="75">
        <f>SUM(L293:L309)</f>
        <v>3018.3510626403954</v>
      </c>
      <c r="M314" s="75">
        <f t="shared" ref="M314:R314" si="113">SUM(M293:M309)</f>
        <v>10654.527851461839</v>
      </c>
      <c r="N314" s="75">
        <f t="shared" si="113"/>
        <v>3095.7312517043874</v>
      </c>
      <c r="O314" s="75">
        <f t="shared" si="113"/>
        <v>5188.6585601213674</v>
      </c>
      <c r="P314" s="75">
        <f t="shared" si="113"/>
        <v>2731.4812149905219</v>
      </c>
      <c r="Q314" s="75">
        <f t="shared" si="113"/>
        <v>339.83733291891969</v>
      </c>
      <c r="R314" s="76">
        <f t="shared" si="113"/>
        <v>0</v>
      </c>
      <c r="S314" s="78">
        <f t="shared" si="109"/>
        <v>25028.587273837431</v>
      </c>
      <c r="T314" t="str">
        <f>+IF(ABS(SUM(S293:S309)-S314)&gt;0.0001,ABS(SUM(S293:S309)-S314),"")</f>
        <v/>
      </c>
      <c r="U314" s="110" t="s">
        <v>65</v>
      </c>
      <c r="V314" s="111">
        <f>SUM(V293:V309)</f>
        <v>2075.5121469868282</v>
      </c>
      <c r="W314" s="111">
        <f t="shared" ref="W314:AH314" si="114">SUM(W293:W309)</f>
        <v>462.4658454277461</v>
      </c>
      <c r="X314" s="111">
        <f t="shared" si="114"/>
        <v>339.83733291891969</v>
      </c>
      <c r="Y314" s="111">
        <f t="shared" si="114"/>
        <v>10654.527851461839</v>
      </c>
      <c r="Z314" s="111">
        <f t="shared" si="114"/>
        <v>2270.0314125432628</v>
      </c>
      <c r="AA314" s="111">
        <f t="shared" si="114"/>
        <v>4599.0101490192083</v>
      </c>
      <c r="AB314" s="111">
        <f t="shared" si="114"/>
        <v>2731.4812149905219</v>
      </c>
      <c r="AC314" s="111">
        <f t="shared" si="114"/>
        <v>1895.7213204891038</v>
      </c>
      <c r="AD314" s="112">
        <f t="shared" si="114"/>
        <v>480.37307022582098</v>
      </c>
      <c r="AE314" s="112">
        <f t="shared" si="114"/>
        <v>589.64841110215832</v>
      </c>
      <c r="AF314" s="112">
        <f t="shared" si="114"/>
        <v>0</v>
      </c>
      <c r="AG314" s="112">
        <f t="shared" si="114"/>
        <v>825.69983916112449</v>
      </c>
      <c r="AH314" s="112">
        <f t="shared" si="114"/>
        <v>0</v>
      </c>
      <c r="AI314" s="113">
        <f t="shared" si="110"/>
        <v>25028.587273837431</v>
      </c>
      <c r="AJ314" t="str">
        <f t="shared" si="111"/>
        <v/>
      </c>
      <c r="AS314"/>
      <c r="BH314"/>
    </row>
    <row r="315" spans="1:60" s="4" customFormat="1" ht="15" thickBot="1">
      <c r="A315" s="32" t="s">
        <v>87</v>
      </c>
      <c r="B315" s="114">
        <f>B314/$I314</f>
        <v>0.13536963293237747</v>
      </c>
      <c r="C315" s="114">
        <f t="shared" ref="C315:I315" si="115">C314/$I314</f>
        <v>0.47784352926080292</v>
      </c>
      <c r="D315" s="114">
        <f t="shared" si="115"/>
        <v>0.13884004693407656</v>
      </c>
      <c r="E315" s="114">
        <f t="shared" si="115"/>
        <v>0.23270547067531408</v>
      </c>
      <c r="F315" s="114">
        <f t="shared" si="115"/>
        <v>0</v>
      </c>
      <c r="G315" s="114">
        <f t="shared" si="115"/>
        <v>1.5241320197428991E-2</v>
      </c>
      <c r="H315" s="115">
        <f t="shared" si="115"/>
        <v>0</v>
      </c>
      <c r="I315" s="116">
        <f t="shared" si="115"/>
        <v>1</v>
      </c>
      <c r="J315"/>
      <c r="K315" s="81" t="s">
        <v>87</v>
      </c>
      <c r="L315" s="82">
        <f>L314/$S314</f>
        <v>0.12059614190831698</v>
      </c>
      <c r="M315" s="82">
        <f t="shared" ref="M315:S315" si="116">M314/$S314</f>
        <v>0.42569433643580418</v>
      </c>
      <c r="N315" s="82">
        <f t="shared" si="116"/>
        <v>0.12368781417161241</v>
      </c>
      <c r="O315" s="82">
        <f t="shared" si="116"/>
        <v>0.20730928611161009</v>
      </c>
      <c r="P315" s="82">
        <f t="shared" si="116"/>
        <v>0.10913445433837009</v>
      </c>
      <c r="Q315" s="82">
        <f t="shared" si="116"/>
        <v>1.3577967034286197E-2</v>
      </c>
      <c r="R315" s="83">
        <f t="shared" si="116"/>
        <v>0</v>
      </c>
      <c r="S315" s="84">
        <f t="shared" si="116"/>
        <v>1</v>
      </c>
      <c r="U315" s="117" t="s">
        <v>87</v>
      </c>
      <c r="V315" s="118">
        <f>V314/$I314</f>
        <v>9.308437343882657E-2</v>
      </c>
      <c r="W315" s="118">
        <f t="shared" ref="W315:AC315" si="117">W314/$I314</f>
        <v>2.0741070352681565E-2</v>
      </c>
      <c r="X315" s="118">
        <f t="shared" si="117"/>
        <v>1.5241320197428991E-2</v>
      </c>
      <c r="Y315" s="118">
        <f t="shared" si="117"/>
        <v>0.47784352926080292</v>
      </c>
      <c r="Z315" s="118">
        <f t="shared" si="117"/>
        <v>0.1018083425962166</v>
      </c>
      <c r="AA315" s="118">
        <f t="shared" si="117"/>
        <v>0.20626040603123208</v>
      </c>
      <c r="AB315" s="118">
        <f t="shared" si="117"/>
        <v>0.12250384456985357</v>
      </c>
      <c r="AC315" s="118">
        <f t="shared" si="117"/>
        <v>8.5020958122811241E-2</v>
      </c>
      <c r="AD315" s="118">
        <f t="shared" ref="AD315:AH315" si="118">AD314/$AI314</f>
        <v>1.9192975814817905E-2</v>
      </c>
      <c r="AE315" s="118">
        <f t="shared" si="118"/>
        <v>2.3558996944207163E-2</v>
      </c>
      <c r="AF315" s="118">
        <f t="shared" si="118"/>
        <v>0</v>
      </c>
      <c r="AG315" s="118">
        <f t="shared" si="118"/>
        <v>3.2990269491727751E-2</v>
      </c>
      <c r="AH315" s="118">
        <f t="shared" si="118"/>
        <v>0</v>
      </c>
      <c r="AI315" s="119">
        <v>1</v>
      </c>
    </row>
    <row r="316" spans="1:60" ht="15" thickBot="1">
      <c r="A316" s="17"/>
      <c r="B316" s="17"/>
      <c r="C316" s="17"/>
      <c r="D316" s="17"/>
      <c r="E316" s="17"/>
      <c r="F316" s="17"/>
      <c r="G316" s="17"/>
      <c r="H316" s="17"/>
      <c r="I316" s="17"/>
      <c r="K316" s="17"/>
      <c r="L316" s="17"/>
      <c r="M316" s="17"/>
      <c r="N316" s="17"/>
      <c r="O316" s="17"/>
      <c r="P316" s="17"/>
      <c r="Q316" s="17"/>
      <c r="R316" s="17"/>
      <c r="S316" s="17"/>
      <c r="AI316" s="1"/>
      <c r="AS316"/>
      <c r="BH316"/>
    </row>
    <row r="317" spans="1:6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  <c r="K317" s="188" t="s">
        <v>41</v>
      </c>
      <c r="L317" s="37" t="s">
        <v>0</v>
      </c>
      <c r="M317" s="37" t="s">
        <v>1</v>
      </c>
      <c r="N317" s="37" t="s">
        <v>2</v>
      </c>
      <c r="O317" s="37" t="s">
        <v>3</v>
      </c>
      <c r="P317" s="37" t="s">
        <v>29</v>
      </c>
      <c r="Q317" s="37" t="s">
        <v>4</v>
      </c>
      <c r="R317" s="37" t="s">
        <v>5</v>
      </c>
      <c r="S317" s="38" t="s">
        <v>6</v>
      </c>
      <c r="U317" s="190" t="s">
        <v>41</v>
      </c>
      <c r="V317" s="85" t="s">
        <v>90</v>
      </c>
      <c r="W317" s="85" t="s">
        <v>91</v>
      </c>
      <c r="X317" s="85" t="s">
        <v>4</v>
      </c>
      <c r="Y317" s="85" t="s">
        <v>1</v>
      </c>
      <c r="Z317" s="85" t="s">
        <v>2</v>
      </c>
      <c r="AA317" s="85" t="s">
        <v>3</v>
      </c>
      <c r="AB317" s="85" t="s">
        <v>57</v>
      </c>
      <c r="AC317" s="85" t="s">
        <v>75</v>
      </c>
      <c r="AD317" s="86" t="s">
        <v>92</v>
      </c>
      <c r="AE317" s="86" t="s">
        <v>93</v>
      </c>
      <c r="AF317" s="86" t="s">
        <v>94</v>
      </c>
      <c r="AG317" s="86" t="s">
        <v>95</v>
      </c>
      <c r="AH317" s="86" t="s">
        <v>96</v>
      </c>
      <c r="AI317" s="87" t="s">
        <v>65</v>
      </c>
      <c r="AS317"/>
      <c r="BH317"/>
    </row>
    <row r="318" spans="1:60" ht="1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  <c r="K318" s="189" t="s">
        <v>41</v>
      </c>
      <c r="L318" s="195" t="s">
        <v>104</v>
      </c>
      <c r="M318" s="196"/>
      <c r="N318" s="196"/>
      <c r="O318" s="196"/>
      <c r="P318" s="196"/>
      <c r="Q318" s="196"/>
      <c r="R318" s="196"/>
      <c r="S318" s="197"/>
      <c r="U318" s="191" t="s">
        <v>41</v>
      </c>
      <c r="V318" s="198" t="s">
        <v>104</v>
      </c>
      <c r="W318" s="198"/>
      <c r="X318" s="198"/>
      <c r="Y318" s="198"/>
      <c r="Z318" s="198"/>
      <c r="AA318" s="198"/>
      <c r="AB318" s="198"/>
      <c r="AC318" s="198"/>
      <c r="AD318" s="198"/>
      <c r="AE318" s="198"/>
      <c r="AF318" s="198"/>
      <c r="AG318" s="198"/>
      <c r="AH318" s="198"/>
      <c r="AI318" s="199"/>
      <c r="AS318"/>
      <c r="BH318"/>
    </row>
    <row r="319" spans="1:60" ht="15">
      <c r="A319" s="24" t="s">
        <v>7</v>
      </c>
      <c r="B319" s="39">
        <v>0</v>
      </c>
      <c r="C319" s="39">
        <v>2541.5116643801921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2541.5116643801921</v>
      </c>
      <c r="J319" s="1"/>
      <c r="K319" s="88" t="s">
        <v>7</v>
      </c>
      <c r="L319" s="39">
        <v>0</v>
      </c>
      <c r="M319" s="39">
        <v>2541.5116643801921</v>
      </c>
      <c r="N319" s="39">
        <v>0</v>
      </c>
      <c r="O319" s="39">
        <v>0</v>
      </c>
      <c r="P319" s="39">
        <v>0</v>
      </c>
      <c r="Q319" s="39">
        <v>0</v>
      </c>
      <c r="R319" s="89">
        <v>0</v>
      </c>
      <c r="S319" s="90">
        <f>SUM(L319:R319)</f>
        <v>2541.5116643801921</v>
      </c>
      <c r="U319" s="91" t="s">
        <v>7</v>
      </c>
      <c r="V319" s="92">
        <v>0</v>
      </c>
      <c r="W319" s="92">
        <v>0</v>
      </c>
      <c r="X319" s="92">
        <v>0</v>
      </c>
      <c r="Y319" s="92">
        <v>2541.5116643801921</v>
      </c>
      <c r="Z319" s="92">
        <v>0</v>
      </c>
      <c r="AA319" s="92">
        <v>0</v>
      </c>
      <c r="AB319" s="92">
        <v>0</v>
      </c>
      <c r="AC319" s="93">
        <v>0</v>
      </c>
      <c r="AD319" s="94">
        <v>0</v>
      </c>
      <c r="AE319" s="94">
        <v>0</v>
      </c>
      <c r="AF319" s="94">
        <v>0</v>
      </c>
      <c r="AG319" s="94">
        <v>0</v>
      </c>
      <c r="AH319" s="94">
        <v>0</v>
      </c>
      <c r="AI319" s="95">
        <f>SUM(V319:AC319)</f>
        <v>2541.5116643801921</v>
      </c>
      <c r="AJ319" t="str">
        <f>IF(ABS(S319-AI319)&gt;0.001,S319-AI319,"")</f>
        <v/>
      </c>
      <c r="AS319"/>
      <c r="BH319"/>
    </row>
    <row r="320" spans="1:60" ht="15">
      <c r="A320" s="25" t="s">
        <v>8</v>
      </c>
      <c r="B320" s="46">
        <v>0</v>
      </c>
      <c r="C320" s="46">
        <v>585.6786656246594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40" si="119">SUM(B320:H320)</f>
        <v>585.6786656246594</v>
      </c>
      <c r="J320" s="1"/>
      <c r="K320" s="49" t="s">
        <v>8</v>
      </c>
      <c r="L320" s="50">
        <v>0</v>
      </c>
      <c r="M320" s="50">
        <v>585.6786656246594</v>
      </c>
      <c r="N320" s="50">
        <v>0</v>
      </c>
      <c r="O320" s="50">
        <v>0</v>
      </c>
      <c r="P320" s="50">
        <v>0</v>
      </c>
      <c r="Q320" s="50">
        <v>0</v>
      </c>
      <c r="R320" s="51">
        <v>0</v>
      </c>
      <c r="S320" s="52">
        <f t="shared" ref="S320:S340" si="120">SUM(L320:R320)</f>
        <v>585.6786656246594</v>
      </c>
      <c r="U320" s="96" t="s">
        <v>8</v>
      </c>
      <c r="V320" s="97">
        <v>0</v>
      </c>
      <c r="W320" s="97">
        <v>0</v>
      </c>
      <c r="X320" s="97">
        <v>0</v>
      </c>
      <c r="Y320" s="97">
        <v>585.6786656246594</v>
      </c>
      <c r="Z320" s="97">
        <v>0</v>
      </c>
      <c r="AA320" s="97">
        <v>0</v>
      </c>
      <c r="AB320" s="97">
        <v>0</v>
      </c>
      <c r="AC320" s="98">
        <v>0</v>
      </c>
      <c r="AD320" s="97">
        <v>0</v>
      </c>
      <c r="AE320" s="97">
        <v>0</v>
      </c>
      <c r="AF320" s="97">
        <v>0</v>
      </c>
      <c r="AG320" s="97">
        <v>0</v>
      </c>
      <c r="AH320" s="97">
        <v>0</v>
      </c>
      <c r="AI320" s="99">
        <f t="shared" ref="AI320:AI340" si="121">SUM(V320:AC320)</f>
        <v>585.6786656246594</v>
      </c>
      <c r="AJ320" t="str">
        <f t="shared" ref="AJ320:AJ340" si="122">IF(ABS(S320-AI320)&gt;0.001,S320-AI320,"")</f>
        <v/>
      </c>
      <c r="AS320"/>
      <c r="BH320"/>
    </row>
    <row r="321" spans="1:60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119"/>
        <v>0</v>
      </c>
      <c r="J321" s="1"/>
      <c r="K321" s="54" t="s">
        <v>10</v>
      </c>
      <c r="L321" s="43">
        <v>0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4">
        <v>0</v>
      </c>
      <c r="S321" s="45">
        <f t="shared" si="120"/>
        <v>0</v>
      </c>
      <c r="U321" s="100" t="s">
        <v>10</v>
      </c>
      <c r="V321" s="92">
        <v>0</v>
      </c>
      <c r="W321" s="92">
        <v>0</v>
      </c>
      <c r="X321" s="92">
        <v>0</v>
      </c>
      <c r="Y321" s="92">
        <v>0</v>
      </c>
      <c r="Z321" s="92">
        <v>0</v>
      </c>
      <c r="AA321" s="92">
        <v>0</v>
      </c>
      <c r="AB321" s="92">
        <v>0</v>
      </c>
      <c r="AC321" s="93">
        <v>0</v>
      </c>
      <c r="AD321" s="94">
        <v>0</v>
      </c>
      <c r="AE321" s="94">
        <v>0</v>
      </c>
      <c r="AF321" s="94">
        <v>0</v>
      </c>
      <c r="AG321" s="94">
        <v>0</v>
      </c>
      <c r="AH321" s="94">
        <v>0</v>
      </c>
      <c r="AI321" s="95">
        <f t="shared" si="121"/>
        <v>0</v>
      </c>
      <c r="AJ321" t="str">
        <f t="shared" si="122"/>
        <v/>
      </c>
      <c r="AS321"/>
      <c r="BH321"/>
    </row>
    <row r="322" spans="1:60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119"/>
        <v>0</v>
      </c>
      <c r="J322" s="1"/>
      <c r="K322" s="49" t="s">
        <v>58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1">
        <v>0</v>
      </c>
      <c r="S322" s="52">
        <f t="shared" si="120"/>
        <v>0</v>
      </c>
      <c r="U322" s="96" t="s">
        <v>58</v>
      </c>
      <c r="V322" s="97">
        <v>0</v>
      </c>
      <c r="W322" s="97">
        <v>0</v>
      </c>
      <c r="X322" s="97">
        <v>0</v>
      </c>
      <c r="Y322" s="97">
        <v>0</v>
      </c>
      <c r="Z322" s="97">
        <v>0</v>
      </c>
      <c r="AA322" s="97">
        <v>0</v>
      </c>
      <c r="AB322" s="97">
        <v>0</v>
      </c>
      <c r="AC322" s="98">
        <v>0</v>
      </c>
      <c r="AD322" s="97">
        <v>0</v>
      </c>
      <c r="AE322" s="97">
        <v>0</v>
      </c>
      <c r="AF322" s="97">
        <v>0</v>
      </c>
      <c r="AG322" s="97">
        <v>0</v>
      </c>
      <c r="AH322" s="97">
        <v>0</v>
      </c>
      <c r="AI322" s="99">
        <f t="shared" si="121"/>
        <v>0</v>
      </c>
      <c r="AJ322" t="str">
        <f t="shared" si="122"/>
        <v/>
      </c>
      <c r="AS322"/>
      <c r="BH322"/>
    </row>
    <row r="323" spans="1:60" ht="15">
      <c r="A323" s="26" t="s">
        <v>16</v>
      </c>
      <c r="B323" s="43">
        <v>308.6332467129937</v>
      </c>
      <c r="C323" s="43">
        <v>835.84934619639205</v>
      </c>
      <c r="D323" s="43">
        <v>467.73700074726651</v>
      </c>
      <c r="E323" s="43">
        <v>0</v>
      </c>
      <c r="F323" s="236"/>
      <c r="G323" s="43">
        <v>0</v>
      </c>
      <c r="H323" s="53">
        <v>0</v>
      </c>
      <c r="I323" s="41">
        <f t="shared" si="119"/>
        <v>1612.2195936566523</v>
      </c>
      <c r="J323" s="1"/>
      <c r="K323" s="54" t="s">
        <v>16</v>
      </c>
      <c r="L323" s="43">
        <v>308.6332467129937</v>
      </c>
      <c r="M323" s="43">
        <v>835.84934619639205</v>
      </c>
      <c r="N323" s="43">
        <v>467.73700074726651</v>
      </c>
      <c r="O323" s="43">
        <v>0</v>
      </c>
      <c r="P323" s="43">
        <v>0</v>
      </c>
      <c r="Q323" s="43">
        <v>0</v>
      </c>
      <c r="R323" s="44">
        <v>0</v>
      </c>
      <c r="S323" s="45">
        <f t="shared" si="120"/>
        <v>1612.2195936566523</v>
      </c>
      <c r="U323" s="100" t="s">
        <v>16</v>
      </c>
      <c r="V323" s="92">
        <v>308.6332467129937</v>
      </c>
      <c r="W323" s="92">
        <v>0</v>
      </c>
      <c r="X323" s="92">
        <v>0</v>
      </c>
      <c r="Y323" s="92">
        <v>835.84934619639205</v>
      </c>
      <c r="Z323" s="92">
        <v>467.73700074726651</v>
      </c>
      <c r="AA323" s="92">
        <v>0</v>
      </c>
      <c r="AB323" s="92">
        <v>0</v>
      </c>
      <c r="AC323" s="93">
        <v>0</v>
      </c>
      <c r="AD323" s="94">
        <v>0</v>
      </c>
      <c r="AE323" s="94">
        <v>0</v>
      </c>
      <c r="AF323" s="94">
        <v>0</v>
      </c>
      <c r="AG323" s="94">
        <v>0</v>
      </c>
      <c r="AH323" s="94">
        <v>0</v>
      </c>
      <c r="AI323" s="95">
        <f t="shared" si="121"/>
        <v>1612.2195936566523</v>
      </c>
      <c r="AJ323" t="str">
        <f t="shared" si="122"/>
        <v/>
      </c>
      <c r="AS323"/>
      <c r="BH323"/>
    </row>
    <row r="324" spans="1:60" ht="15">
      <c r="A324" s="25" t="s">
        <v>15</v>
      </c>
      <c r="B324" s="46">
        <v>79.949687861289974</v>
      </c>
      <c r="C324" s="46">
        <v>3.5494418757968369E-3</v>
      </c>
      <c r="D324" s="46">
        <v>0</v>
      </c>
      <c r="E324" s="46">
        <v>0</v>
      </c>
      <c r="F324" s="236"/>
      <c r="G324" s="46">
        <v>0</v>
      </c>
      <c r="H324" s="47">
        <v>0</v>
      </c>
      <c r="I324" s="48">
        <f t="shared" si="119"/>
        <v>79.953237303165764</v>
      </c>
      <c r="J324" s="1"/>
      <c r="K324" s="49" t="s">
        <v>15</v>
      </c>
      <c r="L324" s="50">
        <v>79.949687861289974</v>
      </c>
      <c r="M324" s="50">
        <v>3.5494418757968369E-3</v>
      </c>
      <c r="N324" s="50">
        <v>0</v>
      </c>
      <c r="O324" s="50">
        <v>0</v>
      </c>
      <c r="P324" s="50">
        <v>0</v>
      </c>
      <c r="Q324" s="50">
        <v>0</v>
      </c>
      <c r="R324" s="51">
        <v>0</v>
      </c>
      <c r="S324" s="52">
        <f t="shared" si="120"/>
        <v>79.953237303165764</v>
      </c>
      <c r="U324" s="96" t="s">
        <v>59</v>
      </c>
      <c r="V324" s="97">
        <v>79.910656494691608</v>
      </c>
      <c r="W324" s="97">
        <v>0</v>
      </c>
      <c r="X324" s="97">
        <v>0</v>
      </c>
      <c r="Y324" s="97">
        <v>3.5494418757968369E-3</v>
      </c>
      <c r="Z324" s="97">
        <v>0</v>
      </c>
      <c r="AA324" s="97">
        <v>0</v>
      </c>
      <c r="AB324" s="97">
        <v>0</v>
      </c>
      <c r="AC324" s="98">
        <v>3.9031366598362399E-2</v>
      </c>
      <c r="AD324" s="97">
        <v>3.9031366598362399E-2</v>
      </c>
      <c r="AE324" s="97">
        <v>0</v>
      </c>
      <c r="AF324" s="97">
        <v>0</v>
      </c>
      <c r="AG324" s="97">
        <v>0</v>
      </c>
      <c r="AH324" s="97">
        <v>0</v>
      </c>
      <c r="AI324" s="99">
        <f t="shared" si="121"/>
        <v>79.953237303165764</v>
      </c>
      <c r="AJ324" t="str">
        <f t="shared" si="122"/>
        <v/>
      </c>
      <c r="AS324"/>
      <c r="BH324"/>
    </row>
    <row r="325" spans="1:60" ht="15">
      <c r="A325" s="26" t="s">
        <v>60</v>
      </c>
      <c r="B325" s="43">
        <v>0</v>
      </c>
      <c r="C325" s="43">
        <v>0</v>
      </c>
      <c r="D325" s="43">
        <v>0</v>
      </c>
      <c r="E325" s="43">
        <v>25.27884089664758</v>
      </c>
      <c r="F325" s="236"/>
      <c r="G325" s="43">
        <v>0</v>
      </c>
      <c r="H325" s="53">
        <v>0</v>
      </c>
      <c r="I325" s="41">
        <f t="shared" si="119"/>
        <v>25.27884089664758</v>
      </c>
      <c r="J325" s="1"/>
      <c r="K325" s="54" t="s">
        <v>60</v>
      </c>
      <c r="L325" s="43">
        <v>0</v>
      </c>
      <c r="M325" s="43">
        <v>0</v>
      </c>
      <c r="N325" s="43">
        <v>0</v>
      </c>
      <c r="O325" s="43">
        <v>25.27884089664758</v>
      </c>
      <c r="P325" s="43">
        <v>392.98769199375204</v>
      </c>
      <c r="Q325" s="43">
        <v>0</v>
      </c>
      <c r="R325" s="44">
        <v>0</v>
      </c>
      <c r="S325" s="45">
        <f t="shared" si="120"/>
        <v>418.26653289039962</v>
      </c>
      <c r="U325" s="100" t="s">
        <v>60</v>
      </c>
      <c r="V325" s="92">
        <v>0</v>
      </c>
      <c r="W325" s="92">
        <v>0</v>
      </c>
      <c r="X325" s="92">
        <v>0</v>
      </c>
      <c r="Y325" s="92">
        <v>0</v>
      </c>
      <c r="Z325" s="92">
        <v>0</v>
      </c>
      <c r="AA325" s="92">
        <v>25.27884089664758</v>
      </c>
      <c r="AB325" s="92">
        <v>392.98769199375204</v>
      </c>
      <c r="AC325" s="93">
        <v>0</v>
      </c>
      <c r="AD325" s="92">
        <v>0</v>
      </c>
      <c r="AE325" s="92">
        <v>0</v>
      </c>
      <c r="AF325" s="92">
        <v>0</v>
      </c>
      <c r="AG325" s="92">
        <v>0</v>
      </c>
      <c r="AH325" s="92">
        <v>0</v>
      </c>
      <c r="AI325" s="95">
        <f t="shared" si="121"/>
        <v>418.26653289039962</v>
      </c>
      <c r="AJ325" t="str">
        <f t="shared" si="122"/>
        <v/>
      </c>
      <c r="AS325"/>
      <c r="BH325"/>
    </row>
    <row r="326" spans="1:60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/>
      <c r="G326" s="46">
        <v>0</v>
      </c>
      <c r="H326" s="47">
        <v>0</v>
      </c>
      <c r="I326" s="48">
        <f t="shared" si="119"/>
        <v>0</v>
      </c>
      <c r="J326" s="1"/>
      <c r="K326" s="49" t="s">
        <v>12</v>
      </c>
      <c r="L326" s="50">
        <v>0</v>
      </c>
      <c r="M326" s="50">
        <v>0</v>
      </c>
      <c r="N326" s="50">
        <v>0</v>
      </c>
      <c r="O326" s="50">
        <v>0</v>
      </c>
      <c r="P326" s="50">
        <v>96.216913981050368</v>
      </c>
      <c r="Q326" s="50">
        <v>0</v>
      </c>
      <c r="R326" s="51">
        <v>0</v>
      </c>
      <c r="S326" s="52">
        <f t="shared" si="120"/>
        <v>96.216913981050368</v>
      </c>
      <c r="U326" s="96" t="s">
        <v>12</v>
      </c>
      <c r="V326" s="97">
        <v>0</v>
      </c>
      <c r="W326" s="97">
        <v>0</v>
      </c>
      <c r="X326" s="97">
        <v>0</v>
      </c>
      <c r="Y326" s="97">
        <v>0</v>
      </c>
      <c r="Z326" s="97">
        <v>0</v>
      </c>
      <c r="AA326" s="97">
        <v>0</v>
      </c>
      <c r="AB326" s="97">
        <v>96.216913981050368</v>
      </c>
      <c r="AC326" s="98">
        <v>0</v>
      </c>
      <c r="AD326" s="97">
        <v>0</v>
      </c>
      <c r="AE326" s="97">
        <v>0</v>
      </c>
      <c r="AF326" s="97">
        <v>0</v>
      </c>
      <c r="AG326" s="97">
        <v>0</v>
      </c>
      <c r="AH326" s="97">
        <v>0</v>
      </c>
      <c r="AI326" s="99">
        <f t="shared" si="121"/>
        <v>96.216913981050368</v>
      </c>
      <c r="AJ326" t="str">
        <f t="shared" si="122"/>
        <v/>
      </c>
      <c r="AS326"/>
      <c r="BH326"/>
    </row>
    <row r="327" spans="1:60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119"/>
        <v>0</v>
      </c>
      <c r="J327" s="1"/>
      <c r="K327" s="54" t="s">
        <v>61</v>
      </c>
      <c r="L327" s="43">
        <v>0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4">
        <v>0</v>
      </c>
      <c r="S327" s="45">
        <f t="shared" si="120"/>
        <v>0</v>
      </c>
      <c r="U327" s="100" t="s">
        <v>61</v>
      </c>
      <c r="V327" s="92">
        <v>0</v>
      </c>
      <c r="W327" s="92">
        <v>0</v>
      </c>
      <c r="X327" s="92">
        <v>0</v>
      </c>
      <c r="Y327" s="92">
        <v>0</v>
      </c>
      <c r="Z327" s="92">
        <v>0</v>
      </c>
      <c r="AA327" s="92">
        <v>0</v>
      </c>
      <c r="AB327" s="92">
        <v>0</v>
      </c>
      <c r="AC327" s="93">
        <v>0</v>
      </c>
      <c r="AD327" s="92">
        <v>0</v>
      </c>
      <c r="AE327" s="92">
        <v>0</v>
      </c>
      <c r="AF327" s="92">
        <v>0</v>
      </c>
      <c r="AG327" s="92">
        <v>0</v>
      </c>
      <c r="AH327" s="92">
        <v>0</v>
      </c>
      <c r="AI327" s="95">
        <f t="shared" si="121"/>
        <v>0</v>
      </c>
      <c r="AJ327" t="str">
        <f t="shared" si="122"/>
        <v/>
      </c>
      <c r="AS327"/>
      <c r="BH327"/>
    </row>
    <row r="328" spans="1:60" ht="15">
      <c r="A328" s="25" t="s">
        <v>17</v>
      </c>
      <c r="B328" s="46">
        <v>31.750142322423013</v>
      </c>
      <c r="C328" s="46">
        <v>0</v>
      </c>
      <c r="D328" s="46">
        <v>0.40434535736652505</v>
      </c>
      <c r="E328" s="46">
        <v>0</v>
      </c>
      <c r="F328" s="236"/>
      <c r="G328" s="46">
        <v>0</v>
      </c>
      <c r="H328" s="47">
        <v>0</v>
      </c>
      <c r="I328" s="48">
        <f t="shared" si="119"/>
        <v>32.15448767978954</v>
      </c>
      <c r="J328" s="1"/>
      <c r="K328" s="49" t="s">
        <v>17</v>
      </c>
      <c r="L328" s="50">
        <v>31.750142322423013</v>
      </c>
      <c r="M328" s="50">
        <v>0</v>
      </c>
      <c r="N328" s="50">
        <v>0.40434535736652505</v>
      </c>
      <c r="O328" s="50">
        <v>0</v>
      </c>
      <c r="P328" s="50">
        <v>0</v>
      </c>
      <c r="Q328" s="50">
        <v>0</v>
      </c>
      <c r="R328" s="51">
        <v>0</v>
      </c>
      <c r="S328" s="52">
        <f t="shared" si="120"/>
        <v>32.15448767978954</v>
      </c>
      <c r="U328" s="96" t="s">
        <v>17</v>
      </c>
      <c r="V328" s="97">
        <v>0</v>
      </c>
      <c r="W328" s="97">
        <v>31.750142322423013</v>
      </c>
      <c r="X328" s="97">
        <v>0</v>
      </c>
      <c r="Y328" s="97">
        <v>0</v>
      </c>
      <c r="Z328" s="97">
        <v>0</v>
      </c>
      <c r="AA328" s="97">
        <v>0</v>
      </c>
      <c r="AB328" s="97">
        <v>0</v>
      </c>
      <c r="AC328" s="98">
        <v>0.40434535736652505</v>
      </c>
      <c r="AD328" s="97">
        <v>0</v>
      </c>
      <c r="AE328" s="97">
        <v>0</v>
      </c>
      <c r="AF328" s="97">
        <v>0</v>
      </c>
      <c r="AG328" s="97">
        <v>0.40434535736652505</v>
      </c>
      <c r="AH328" s="97">
        <v>0</v>
      </c>
      <c r="AI328" s="99">
        <f t="shared" si="121"/>
        <v>32.15448767978954</v>
      </c>
      <c r="AJ328" t="str">
        <f t="shared" si="122"/>
        <v/>
      </c>
      <c r="AS328"/>
      <c r="BH328"/>
    </row>
    <row r="329" spans="1:60" ht="15">
      <c r="A329" s="26" t="s">
        <v>19</v>
      </c>
      <c r="B329" s="43">
        <v>1446.1066402088529</v>
      </c>
      <c r="C329" s="43">
        <v>15656.367576920851</v>
      </c>
      <c r="D329" s="43">
        <v>3235.358686122408</v>
      </c>
      <c r="E329" s="43">
        <v>0</v>
      </c>
      <c r="F329" s="236"/>
      <c r="G329" s="43">
        <v>0</v>
      </c>
      <c r="H329" s="53">
        <v>0</v>
      </c>
      <c r="I329" s="41">
        <f t="shared" si="119"/>
        <v>20337.832903252111</v>
      </c>
      <c r="J329" s="1"/>
      <c r="K329" s="54" t="s">
        <v>19</v>
      </c>
      <c r="L329" s="43">
        <v>1446.1066402088529</v>
      </c>
      <c r="M329" s="43">
        <v>15656.367576920851</v>
      </c>
      <c r="N329" s="43">
        <v>3235.358686122408</v>
      </c>
      <c r="O329" s="43">
        <v>0</v>
      </c>
      <c r="P329" s="43">
        <v>0</v>
      </c>
      <c r="Q329" s="43">
        <v>0</v>
      </c>
      <c r="R329" s="44">
        <v>0</v>
      </c>
      <c r="S329" s="45">
        <f t="shared" si="120"/>
        <v>20337.832903252111</v>
      </c>
      <c r="U329" s="100" t="s">
        <v>89</v>
      </c>
      <c r="V329" s="92">
        <v>1417.8816396053899</v>
      </c>
      <c r="W329" s="92">
        <v>0</v>
      </c>
      <c r="X329" s="92">
        <v>0</v>
      </c>
      <c r="Y329" s="92">
        <v>15656.367576920851</v>
      </c>
      <c r="Z329" s="92">
        <v>931.52438780374439</v>
      </c>
      <c r="AA329" s="92">
        <v>0</v>
      </c>
      <c r="AB329" s="92">
        <v>0</v>
      </c>
      <c r="AC329" s="93">
        <v>2332.0592989221268</v>
      </c>
      <c r="AD329" s="92">
        <v>28.22500060346286</v>
      </c>
      <c r="AE329" s="92">
        <v>0</v>
      </c>
      <c r="AF329" s="92">
        <v>0</v>
      </c>
      <c r="AG329" s="92">
        <v>2303.8342983186635</v>
      </c>
      <c r="AH329" s="92">
        <v>0</v>
      </c>
      <c r="AI329" s="95">
        <f t="shared" si="121"/>
        <v>20337.832903252111</v>
      </c>
      <c r="AJ329" t="str">
        <f t="shared" si="122"/>
        <v/>
      </c>
      <c r="AS329"/>
      <c r="BH329"/>
    </row>
    <row r="330" spans="1:60" ht="15">
      <c r="A330" s="25" t="s">
        <v>27</v>
      </c>
      <c r="B330" s="46">
        <v>1078.5403574068901</v>
      </c>
      <c r="C330" s="46">
        <v>62.525146558340275</v>
      </c>
      <c r="D330" s="46">
        <v>130.90211900863821</v>
      </c>
      <c r="E330" s="46">
        <v>15727.194229415956</v>
      </c>
      <c r="F330" s="236"/>
      <c r="G330" s="46">
        <v>768.18844867439248</v>
      </c>
      <c r="H330" s="47">
        <v>0</v>
      </c>
      <c r="I330" s="48">
        <f t="shared" si="119"/>
        <v>17767.350301064216</v>
      </c>
      <c r="J330" s="1"/>
      <c r="K330" s="49" t="s">
        <v>27</v>
      </c>
      <c r="L330" s="50">
        <v>1078.5403574068901</v>
      </c>
      <c r="M330" s="50">
        <v>62.525146558340275</v>
      </c>
      <c r="N330" s="50">
        <v>130.90211900863821</v>
      </c>
      <c r="O330" s="50">
        <v>15727.194229415956</v>
      </c>
      <c r="P330" s="50">
        <v>57.684242872354204</v>
      </c>
      <c r="Q330" s="50">
        <v>768.18844867439248</v>
      </c>
      <c r="R330" s="51">
        <v>0</v>
      </c>
      <c r="S330" s="52">
        <f t="shared" si="120"/>
        <v>17825.03454393657</v>
      </c>
      <c r="U330" s="96" t="s">
        <v>27</v>
      </c>
      <c r="V330" s="97">
        <v>31.238501561400838</v>
      </c>
      <c r="W330" s="97">
        <v>323.124919481353</v>
      </c>
      <c r="X330" s="97">
        <v>768.18844867439248</v>
      </c>
      <c r="Y330" s="97">
        <v>62.525146558340275</v>
      </c>
      <c r="Z330" s="97">
        <v>1.0822361778609637</v>
      </c>
      <c r="AA330" s="97">
        <v>15500.095635439571</v>
      </c>
      <c r="AB330" s="97">
        <v>57.684242872354204</v>
      </c>
      <c r="AC330" s="98">
        <v>1081.0954131712992</v>
      </c>
      <c r="AD330" s="97">
        <v>724.17693636413662</v>
      </c>
      <c r="AE330" s="97">
        <v>227.09859397638553</v>
      </c>
      <c r="AF330" s="97">
        <v>0</v>
      </c>
      <c r="AG330" s="97">
        <v>129.81988283077726</v>
      </c>
      <c r="AH330" s="97">
        <v>0</v>
      </c>
      <c r="AI330" s="99">
        <f t="shared" si="121"/>
        <v>17825.034543936574</v>
      </c>
      <c r="AJ330" t="str">
        <f t="shared" si="122"/>
        <v/>
      </c>
      <c r="AS330"/>
      <c r="BH330"/>
    </row>
    <row r="331" spans="1:60" ht="15">
      <c r="A331" s="26" t="s">
        <v>26</v>
      </c>
      <c r="B331" s="43">
        <v>896.81482715278287</v>
      </c>
      <c r="C331" s="43">
        <v>0</v>
      </c>
      <c r="D331" s="43">
        <v>0</v>
      </c>
      <c r="E331" s="43">
        <v>0</v>
      </c>
      <c r="F331" s="236"/>
      <c r="G331" s="43">
        <v>0</v>
      </c>
      <c r="H331" s="53">
        <v>0</v>
      </c>
      <c r="I331" s="41">
        <f t="shared" si="119"/>
        <v>896.81482715278287</v>
      </c>
      <c r="J331" s="1"/>
      <c r="K331" s="54" t="s">
        <v>26</v>
      </c>
      <c r="L331" s="43">
        <v>896.81482715278287</v>
      </c>
      <c r="M331" s="43">
        <v>0</v>
      </c>
      <c r="N331" s="43">
        <v>0</v>
      </c>
      <c r="O331" s="43">
        <v>0</v>
      </c>
      <c r="P331" s="43">
        <v>0</v>
      </c>
      <c r="Q331" s="43">
        <v>0</v>
      </c>
      <c r="R331" s="44">
        <v>0</v>
      </c>
      <c r="S331" s="45">
        <f t="shared" si="120"/>
        <v>896.81482715278287</v>
      </c>
      <c r="U331" s="100" t="s">
        <v>26</v>
      </c>
      <c r="V331" s="92">
        <v>832.01524940411582</v>
      </c>
      <c r="W331" s="92">
        <v>0</v>
      </c>
      <c r="X331" s="92">
        <v>0</v>
      </c>
      <c r="Y331" s="92">
        <v>0</v>
      </c>
      <c r="Z331" s="92">
        <v>0</v>
      </c>
      <c r="AA331" s="92">
        <v>0</v>
      </c>
      <c r="AB331" s="92">
        <v>0</v>
      </c>
      <c r="AC331" s="93">
        <v>64.799577748667076</v>
      </c>
      <c r="AD331" s="92">
        <v>64.799577748667076</v>
      </c>
      <c r="AE331" s="92">
        <v>0</v>
      </c>
      <c r="AF331" s="92">
        <v>0</v>
      </c>
      <c r="AG331" s="92">
        <v>0</v>
      </c>
      <c r="AH331" s="92">
        <v>0</v>
      </c>
      <c r="AI331" s="95">
        <f t="shared" si="121"/>
        <v>896.81482715278287</v>
      </c>
      <c r="AJ331" t="str">
        <f t="shared" si="122"/>
        <v/>
      </c>
      <c r="AS331"/>
      <c r="BH331"/>
    </row>
    <row r="332" spans="1:60" ht="15">
      <c r="A332" s="25" t="s">
        <v>23</v>
      </c>
      <c r="B332" s="46">
        <v>0</v>
      </c>
      <c r="C332" s="46">
        <v>2.9265254341577975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119"/>
        <v>2.9265254341577975</v>
      </c>
      <c r="J332" s="1"/>
      <c r="K332" s="49" t="s">
        <v>23</v>
      </c>
      <c r="L332" s="50">
        <v>0</v>
      </c>
      <c r="M332" s="50">
        <v>2.9265254341577975</v>
      </c>
      <c r="N332" s="50">
        <v>0</v>
      </c>
      <c r="O332" s="50">
        <v>0</v>
      </c>
      <c r="P332" s="50">
        <v>0</v>
      </c>
      <c r="Q332" s="50">
        <v>0</v>
      </c>
      <c r="R332" s="51">
        <v>0</v>
      </c>
      <c r="S332" s="52">
        <f t="shared" si="120"/>
        <v>2.9265254341577975</v>
      </c>
      <c r="U332" s="96" t="s">
        <v>62</v>
      </c>
      <c r="V332" s="97">
        <v>0</v>
      </c>
      <c r="W332" s="97">
        <v>0</v>
      </c>
      <c r="X332" s="97">
        <v>0</v>
      </c>
      <c r="Y332" s="97">
        <v>2.9265254341577975</v>
      </c>
      <c r="Z332" s="97">
        <v>0</v>
      </c>
      <c r="AA332" s="97">
        <v>0</v>
      </c>
      <c r="AB332" s="97">
        <v>0</v>
      </c>
      <c r="AC332" s="98">
        <v>0</v>
      </c>
      <c r="AD332" s="97">
        <v>0</v>
      </c>
      <c r="AE332" s="97">
        <v>0</v>
      </c>
      <c r="AF332" s="97">
        <v>0</v>
      </c>
      <c r="AG332" s="97">
        <v>0</v>
      </c>
      <c r="AH332" s="97">
        <v>0</v>
      </c>
      <c r="AI332" s="99">
        <f t="shared" si="121"/>
        <v>2.9265254341577975</v>
      </c>
      <c r="AJ332" t="str">
        <f t="shared" si="122"/>
        <v/>
      </c>
      <c r="AS332"/>
      <c r="BH332"/>
    </row>
    <row r="333" spans="1:60" ht="15">
      <c r="A333" s="26" t="s">
        <v>24</v>
      </c>
      <c r="B333" s="43">
        <v>0</v>
      </c>
      <c r="C333" s="43">
        <v>25184.809396194978</v>
      </c>
      <c r="D333" s="43">
        <v>0</v>
      </c>
      <c r="E333" s="43">
        <v>0</v>
      </c>
      <c r="F333" s="236"/>
      <c r="G333" s="43">
        <v>0</v>
      </c>
      <c r="H333" s="53">
        <v>0</v>
      </c>
      <c r="I333" s="41">
        <f t="shared" si="119"/>
        <v>25184.809396194978</v>
      </c>
      <c r="J333" s="1"/>
      <c r="K333" s="54" t="s">
        <v>24</v>
      </c>
      <c r="L333" s="43">
        <v>0</v>
      </c>
      <c r="M333" s="43">
        <v>25184.809396194978</v>
      </c>
      <c r="N333" s="43">
        <v>0</v>
      </c>
      <c r="O333" s="43">
        <v>0</v>
      </c>
      <c r="P333" s="43">
        <v>1.8375573086960348</v>
      </c>
      <c r="Q333" s="43">
        <v>0</v>
      </c>
      <c r="R333" s="44">
        <v>0</v>
      </c>
      <c r="S333" s="45">
        <f t="shared" si="120"/>
        <v>25186.646953503674</v>
      </c>
      <c r="U333" s="100" t="s">
        <v>24</v>
      </c>
      <c r="V333" s="92">
        <v>0</v>
      </c>
      <c r="W333" s="92">
        <v>0</v>
      </c>
      <c r="X333" s="92">
        <v>0</v>
      </c>
      <c r="Y333" s="92">
        <v>25184.809396194978</v>
      </c>
      <c r="Z333" s="92">
        <v>0</v>
      </c>
      <c r="AA333" s="92">
        <v>0</v>
      </c>
      <c r="AB333" s="92">
        <v>1.8375573086960348</v>
      </c>
      <c r="AC333" s="93">
        <v>0</v>
      </c>
      <c r="AD333" s="92">
        <v>0</v>
      </c>
      <c r="AE333" s="92">
        <v>0</v>
      </c>
      <c r="AF333" s="92">
        <v>0</v>
      </c>
      <c r="AG333" s="92">
        <v>0</v>
      </c>
      <c r="AH333" s="92">
        <v>0</v>
      </c>
      <c r="AI333" s="95">
        <f t="shared" si="121"/>
        <v>25186.646953503674</v>
      </c>
      <c r="AJ333" t="str">
        <f t="shared" si="122"/>
        <v/>
      </c>
      <c r="AS333"/>
      <c r="BH333"/>
    </row>
    <row r="334" spans="1:60" ht="15">
      <c r="A334" s="25" t="s">
        <v>22</v>
      </c>
      <c r="B334" s="46">
        <v>0.60376500212374662</v>
      </c>
      <c r="C334" s="46">
        <v>32.503573123181049</v>
      </c>
      <c r="D334" s="46">
        <v>10.119742601967927</v>
      </c>
      <c r="E334" s="46">
        <v>0</v>
      </c>
      <c r="F334" s="236"/>
      <c r="G334" s="46">
        <v>0</v>
      </c>
      <c r="H334" s="47">
        <v>0</v>
      </c>
      <c r="I334" s="48">
        <f t="shared" si="119"/>
        <v>43.227080727272721</v>
      </c>
      <c r="J334" s="1"/>
      <c r="K334" s="49" t="s">
        <v>22</v>
      </c>
      <c r="L334" s="50">
        <v>0.60376500212374662</v>
      </c>
      <c r="M334" s="50">
        <v>32.503573123181049</v>
      </c>
      <c r="N334" s="50">
        <v>10.119742601967927</v>
      </c>
      <c r="O334" s="50">
        <v>0</v>
      </c>
      <c r="P334" s="50">
        <v>0</v>
      </c>
      <c r="Q334" s="50">
        <v>0</v>
      </c>
      <c r="R334" s="51">
        <v>0</v>
      </c>
      <c r="S334" s="52">
        <f t="shared" si="120"/>
        <v>43.227080727272721</v>
      </c>
      <c r="U334" s="96" t="s">
        <v>63</v>
      </c>
      <c r="V334" s="97">
        <v>0.60376500212374662</v>
      </c>
      <c r="W334" s="97">
        <v>0</v>
      </c>
      <c r="X334" s="97">
        <v>0</v>
      </c>
      <c r="Y334" s="97">
        <v>32.503573123181049</v>
      </c>
      <c r="Z334" s="97">
        <v>10.119742601967927</v>
      </c>
      <c r="AA334" s="97">
        <v>0</v>
      </c>
      <c r="AB334" s="97">
        <v>0</v>
      </c>
      <c r="AC334" s="98">
        <v>0</v>
      </c>
      <c r="AD334" s="97">
        <v>0</v>
      </c>
      <c r="AE334" s="97">
        <v>0</v>
      </c>
      <c r="AF334" s="97">
        <v>0</v>
      </c>
      <c r="AG334" s="97">
        <v>0</v>
      </c>
      <c r="AH334" s="97">
        <v>0</v>
      </c>
      <c r="AI334" s="99">
        <f t="shared" si="121"/>
        <v>43.227080727272721</v>
      </c>
      <c r="AJ334" t="str">
        <f t="shared" si="122"/>
        <v/>
      </c>
      <c r="AS334"/>
      <c r="BH334"/>
    </row>
    <row r="335" spans="1:60" ht="15">
      <c r="A335" s="27" t="s">
        <v>66</v>
      </c>
      <c r="B335" s="43">
        <v>0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119"/>
        <v>0</v>
      </c>
      <c r="J335" s="1"/>
      <c r="K335" s="55" t="s">
        <v>66</v>
      </c>
      <c r="L335" s="43">
        <v>0</v>
      </c>
      <c r="M335" s="43">
        <v>0</v>
      </c>
      <c r="N335" s="43">
        <v>0</v>
      </c>
      <c r="O335" s="43">
        <v>0</v>
      </c>
      <c r="P335" s="43">
        <v>0</v>
      </c>
      <c r="Q335" s="43">
        <v>0</v>
      </c>
      <c r="R335" s="44">
        <v>0</v>
      </c>
      <c r="S335" s="45">
        <f t="shared" si="120"/>
        <v>0</v>
      </c>
      <c r="U335" s="101" t="s">
        <v>64</v>
      </c>
      <c r="V335" s="92">
        <v>0</v>
      </c>
      <c r="W335" s="92">
        <v>0</v>
      </c>
      <c r="X335" s="92">
        <v>0</v>
      </c>
      <c r="Y335" s="92">
        <v>0</v>
      </c>
      <c r="Z335" s="92">
        <v>0</v>
      </c>
      <c r="AA335" s="92">
        <v>0</v>
      </c>
      <c r="AB335" s="92">
        <v>0</v>
      </c>
      <c r="AC335" s="93">
        <v>0</v>
      </c>
      <c r="AD335" s="94">
        <v>0</v>
      </c>
      <c r="AE335" s="94">
        <v>0</v>
      </c>
      <c r="AF335" s="94">
        <v>0</v>
      </c>
      <c r="AG335" s="94">
        <v>0</v>
      </c>
      <c r="AH335" s="94">
        <v>0</v>
      </c>
      <c r="AI335" s="95">
        <f t="shared" si="121"/>
        <v>0</v>
      </c>
      <c r="AJ335" t="str">
        <f t="shared" si="122"/>
        <v/>
      </c>
      <c r="AS335"/>
      <c r="BH335"/>
    </row>
    <row r="336" spans="1:60">
      <c r="A336" s="28" t="s">
        <v>25</v>
      </c>
      <c r="B336" s="56">
        <v>0</v>
      </c>
      <c r="C336" s="56">
        <v>0</v>
      </c>
      <c r="D336" s="56">
        <v>0</v>
      </c>
      <c r="E336" s="56">
        <v>0</v>
      </c>
      <c r="F336" s="236"/>
      <c r="G336" s="56">
        <v>0</v>
      </c>
      <c r="H336" s="57">
        <v>0</v>
      </c>
      <c r="I336" s="58">
        <f t="shared" si="119"/>
        <v>0</v>
      </c>
      <c r="J336" s="1"/>
      <c r="K336" s="59" t="s">
        <v>25</v>
      </c>
      <c r="L336" s="60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1">
        <v>0</v>
      </c>
      <c r="S336" s="62">
        <f t="shared" si="120"/>
        <v>0</v>
      </c>
      <c r="U336" s="102" t="s">
        <v>68</v>
      </c>
      <c r="V336" s="103">
        <v>0</v>
      </c>
      <c r="W336" s="103">
        <v>0</v>
      </c>
      <c r="X336" s="103">
        <v>0</v>
      </c>
      <c r="Y336" s="103">
        <v>0</v>
      </c>
      <c r="Z336" s="103">
        <v>0</v>
      </c>
      <c r="AA336" s="103">
        <v>0</v>
      </c>
      <c r="AB336" s="103">
        <v>0</v>
      </c>
      <c r="AC336" s="103">
        <v>0</v>
      </c>
      <c r="AD336" s="103">
        <v>0</v>
      </c>
      <c r="AE336" s="103">
        <v>0</v>
      </c>
      <c r="AF336" s="103">
        <v>0</v>
      </c>
      <c r="AG336" s="103">
        <v>0</v>
      </c>
      <c r="AH336" s="104">
        <v>0</v>
      </c>
      <c r="AI336" s="105">
        <f t="shared" si="121"/>
        <v>0</v>
      </c>
      <c r="AJ336" t="str">
        <f>IF(ABS(S336-AI336)&gt;0.2,S336-AI336,"")</f>
        <v/>
      </c>
      <c r="AS336"/>
      <c r="BH336"/>
    </row>
    <row r="337" spans="1:60">
      <c r="A337" s="29" t="s">
        <v>20</v>
      </c>
      <c r="B337" s="63">
        <v>0</v>
      </c>
      <c r="C337" s="63">
        <v>0</v>
      </c>
      <c r="D337" s="63">
        <v>0</v>
      </c>
      <c r="E337" s="63">
        <v>0</v>
      </c>
      <c r="F337" s="236"/>
      <c r="G337" s="63">
        <v>0</v>
      </c>
      <c r="H337" s="64">
        <v>0</v>
      </c>
      <c r="I337" s="65">
        <f t="shared" si="119"/>
        <v>0</v>
      </c>
      <c r="J337" s="1"/>
      <c r="K337" s="66" t="s">
        <v>20</v>
      </c>
      <c r="L337" s="63">
        <v>0</v>
      </c>
      <c r="M337" s="63">
        <v>0</v>
      </c>
      <c r="N337" s="63">
        <v>0</v>
      </c>
      <c r="O337" s="63">
        <v>0</v>
      </c>
      <c r="P337" s="63">
        <v>0</v>
      </c>
      <c r="Q337" s="63">
        <v>0</v>
      </c>
      <c r="R337" s="67">
        <v>0</v>
      </c>
      <c r="S337" s="68">
        <f t="shared" si="120"/>
        <v>0</v>
      </c>
      <c r="U337" s="106" t="s">
        <v>20</v>
      </c>
      <c r="V337" s="107">
        <v>0</v>
      </c>
      <c r="W337" s="107">
        <v>0</v>
      </c>
      <c r="X337" s="107">
        <v>0</v>
      </c>
      <c r="Y337" s="107">
        <v>0</v>
      </c>
      <c r="Z337" s="107">
        <v>0</v>
      </c>
      <c r="AA337" s="107">
        <v>0</v>
      </c>
      <c r="AB337" s="107">
        <v>0</v>
      </c>
      <c r="AC337" s="107">
        <v>0</v>
      </c>
      <c r="AD337" s="108">
        <v>0</v>
      </c>
      <c r="AE337" s="108">
        <v>0</v>
      </c>
      <c r="AF337" s="108">
        <v>0</v>
      </c>
      <c r="AG337" s="108">
        <v>0</v>
      </c>
      <c r="AH337" s="108">
        <v>0</v>
      </c>
      <c r="AI337" s="109">
        <f t="shared" si="121"/>
        <v>0</v>
      </c>
      <c r="AJ337" t="str">
        <f t="shared" si="122"/>
        <v/>
      </c>
      <c r="AS337"/>
      <c r="BH337"/>
    </row>
    <row r="338" spans="1:60">
      <c r="A338" s="28" t="s">
        <v>21</v>
      </c>
      <c r="B338" s="56">
        <v>0</v>
      </c>
      <c r="C338" s="56">
        <v>0</v>
      </c>
      <c r="D338" s="56">
        <v>0</v>
      </c>
      <c r="E338" s="56">
        <v>0</v>
      </c>
      <c r="F338" s="236"/>
      <c r="G338" s="56">
        <v>0</v>
      </c>
      <c r="H338" s="57">
        <v>0</v>
      </c>
      <c r="I338" s="58">
        <f t="shared" si="119"/>
        <v>0</v>
      </c>
      <c r="J338" s="1"/>
      <c r="K338" s="59" t="s">
        <v>21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1">
        <v>0</v>
      </c>
      <c r="S338" s="62">
        <f t="shared" si="120"/>
        <v>0</v>
      </c>
      <c r="U338" s="102" t="s">
        <v>21</v>
      </c>
      <c r="V338" s="103">
        <v>0</v>
      </c>
      <c r="W338" s="103">
        <v>0</v>
      </c>
      <c r="X338" s="103">
        <v>0</v>
      </c>
      <c r="Y338" s="103">
        <v>0</v>
      </c>
      <c r="Z338" s="103">
        <v>0</v>
      </c>
      <c r="AA338" s="103">
        <v>0</v>
      </c>
      <c r="AB338" s="103">
        <v>0</v>
      </c>
      <c r="AC338" s="103">
        <v>0</v>
      </c>
      <c r="AD338" s="103">
        <v>0</v>
      </c>
      <c r="AE338" s="103">
        <v>0</v>
      </c>
      <c r="AF338" s="103">
        <v>0</v>
      </c>
      <c r="AG338" s="103">
        <v>0</v>
      </c>
      <c r="AH338" s="104">
        <v>0</v>
      </c>
      <c r="AI338" s="105">
        <f t="shared" si="121"/>
        <v>0</v>
      </c>
      <c r="AJ338" t="str">
        <f t="shared" si="122"/>
        <v/>
      </c>
      <c r="AS338"/>
      <c r="BH338"/>
    </row>
    <row r="339" spans="1:60" ht="15" thickBot="1">
      <c r="A339" s="30" t="s">
        <v>11</v>
      </c>
      <c r="B339" s="69">
        <v>0</v>
      </c>
      <c r="C339" s="69">
        <v>0</v>
      </c>
      <c r="D339" s="69">
        <v>0</v>
      </c>
      <c r="E339" s="69">
        <v>0</v>
      </c>
      <c r="F339" s="237"/>
      <c r="G339" s="69">
        <v>0</v>
      </c>
      <c r="H339" s="70">
        <v>0</v>
      </c>
      <c r="I339" s="71">
        <f t="shared" si="119"/>
        <v>0</v>
      </c>
      <c r="J339" s="1"/>
      <c r="K339" s="72" t="s">
        <v>11</v>
      </c>
      <c r="L339" s="69">
        <v>0</v>
      </c>
      <c r="M339" s="69">
        <v>0</v>
      </c>
      <c r="N339" s="69">
        <v>0</v>
      </c>
      <c r="O339" s="69">
        <v>0</v>
      </c>
      <c r="P339" s="69">
        <v>0</v>
      </c>
      <c r="Q339" s="69">
        <v>0</v>
      </c>
      <c r="R339" s="73">
        <v>0</v>
      </c>
      <c r="S339" s="74">
        <f t="shared" si="120"/>
        <v>0</v>
      </c>
      <c r="U339" s="106" t="s">
        <v>11</v>
      </c>
      <c r="V339" s="107">
        <v>0</v>
      </c>
      <c r="W339" s="107">
        <v>0</v>
      </c>
      <c r="X339" s="107">
        <v>0</v>
      </c>
      <c r="Y339" s="107">
        <v>0</v>
      </c>
      <c r="Z339" s="107">
        <v>0</v>
      </c>
      <c r="AA339" s="107">
        <v>0</v>
      </c>
      <c r="AB339" s="107">
        <v>0</v>
      </c>
      <c r="AC339" s="107">
        <v>0</v>
      </c>
      <c r="AD339" s="108">
        <v>0</v>
      </c>
      <c r="AE339" s="108">
        <v>0</v>
      </c>
      <c r="AF339" s="108">
        <v>0</v>
      </c>
      <c r="AG339" s="108">
        <v>0</v>
      </c>
      <c r="AH339" s="108">
        <v>0</v>
      </c>
      <c r="AI339" s="109">
        <f t="shared" si="121"/>
        <v>0</v>
      </c>
      <c r="AJ339" t="str">
        <f t="shared" si="122"/>
        <v/>
      </c>
      <c r="AS339"/>
      <c r="BH339"/>
    </row>
    <row r="340" spans="1:60" ht="15">
      <c r="A340" s="31" t="s">
        <v>28</v>
      </c>
      <c r="B340" s="75">
        <f>SUM(B319:B335)</f>
        <v>3842.3986666673563</v>
      </c>
      <c r="C340" s="75">
        <f t="shared" ref="C340:H340" si="123">SUM(C319:C335)</f>
        <v>44902.175443874636</v>
      </c>
      <c r="D340" s="75">
        <f t="shared" si="123"/>
        <v>3844.5218938376474</v>
      </c>
      <c r="E340" s="75">
        <f t="shared" si="123"/>
        <v>15752.473070312604</v>
      </c>
      <c r="F340" s="75">
        <f t="shared" si="123"/>
        <v>0</v>
      </c>
      <c r="G340" s="75">
        <f t="shared" si="123"/>
        <v>768.18844867439248</v>
      </c>
      <c r="H340" s="76">
        <f t="shared" si="123"/>
        <v>0</v>
      </c>
      <c r="I340" s="41">
        <f t="shared" si="119"/>
        <v>69109.757523366643</v>
      </c>
      <c r="J340" s="1" t="str">
        <f>+IF(ABS(SUM(I319:I335)-I340)&gt;0.0001,ABS(SUM(I319:I335)-I340),"")</f>
        <v/>
      </c>
      <c r="K340" s="77" t="s">
        <v>28</v>
      </c>
      <c r="L340" s="75">
        <f>SUM(L319:L335)</f>
        <v>3842.3986666673563</v>
      </c>
      <c r="M340" s="75">
        <f t="shared" ref="M340:R340" si="124">SUM(M319:M335)</f>
        <v>44902.175443874636</v>
      </c>
      <c r="N340" s="75">
        <f t="shared" si="124"/>
        <v>3844.5218938376474</v>
      </c>
      <c r="O340" s="75">
        <f t="shared" si="124"/>
        <v>15752.473070312604</v>
      </c>
      <c r="P340" s="75">
        <f t="shared" si="124"/>
        <v>548.72640615585271</v>
      </c>
      <c r="Q340" s="75">
        <f t="shared" si="124"/>
        <v>768.18844867439248</v>
      </c>
      <c r="R340" s="76">
        <f t="shared" si="124"/>
        <v>0</v>
      </c>
      <c r="S340" s="78">
        <f t="shared" si="120"/>
        <v>69658.483929522496</v>
      </c>
      <c r="T340" t="str">
        <f>+IF(ABS(SUM(S319:S335)-S340)&gt;0.0001,ABS(SUM(S319:S335)-S340),"")</f>
        <v/>
      </c>
      <c r="U340" s="110" t="s">
        <v>65</v>
      </c>
      <c r="V340" s="111">
        <f>SUM(V319:V335)</f>
        <v>2670.2830587807157</v>
      </c>
      <c r="W340" s="111">
        <f t="shared" ref="W340:AH340" si="125">SUM(W319:W335)</f>
        <v>354.87506180377602</v>
      </c>
      <c r="X340" s="111">
        <f t="shared" si="125"/>
        <v>768.18844867439248</v>
      </c>
      <c r="Y340" s="111">
        <f t="shared" si="125"/>
        <v>44902.175443874636</v>
      </c>
      <c r="Z340" s="111">
        <f t="shared" si="125"/>
        <v>1410.4633673308399</v>
      </c>
      <c r="AA340" s="111">
        <f t="shared" si="125"/>
        <v>15525.374476336219</v>
      </c>
      <c r="AB340" s="111">
        <f t="shared" si="125"/>
        <v>548.72640615585271</v>
      </c>
      <c r="AC340" s="111">
        <f t="shared" si="125"/>
        <v>3478.397666566058</v>
      </c>
      <c r="AD340" s="112">
        <f t="shared" si="125"/>
        <v>817.24054608286485</v>
      </c>
      <c r="AE340" s="112">
        <f t="shared" si="125"/>
        <v>227.09859397638553</v>
      </c>
      <c r="AF340" s="112">
        <f t="shared" si="125"/>
        <v>0</v>
      </c>
      <c r="AG340" s="112">
        <f t="shared" si="125"/>
        <v>2434.0585265068071</v>
      </c>
      <c r="AH340" s="112">
        <f t="shared" si="125"/>
        <v>0</v>
      </c>
      <c r="AI340" s="113">
        <f t="shared" si="121"/>
        <v>69658.483929522496</v>
      </c>
      <c r="AJ340" t="str">
        <f t="shared" si="122"/>
        <v/>
      </c>
      <c r="AS340"/>
      <c r="BH340"/>
    </row>
    <row r="341" spans="1:60" s="4" customFormat="1" ht="15" thickBot="1">
      <c r="A341" s="32" t="s">
        <v>87</v>
      </c>
      <c r="B341" s="114">
        <f>B340/$I340</f>
        <v>5.5598497294223698E-2</v>
      </c>
      <c r="C341" s="114">
        <f t="shared" ref="C341:I341" si="126">C340/$I340</f>
        <v>0.64972265933204576</v>
      </c>
      <c r="D341" s="114">
        <f t="shared" si="126"/>
        <v>5.5629219832492964E-2</v>
      </c>
      <c r="E341" s="114">
        <f t="shared" si="126"/>
        <v>0.22793413889473638</v>
      </c>
      <c r="F341" s="114">
        <f t="shared" si="126"/>
        <v>0</v>
      </c>
      <c r="G341" s="114">
        <f t="shared" si="126"/>
        <v>1.1115484646501052E-2</v>
      </c>
      <c r="H341" s="115">
        <f t="shared" si="126"/>
        <v>0</v>
      </c>
      <c r="I341" s="116">
        <f t="shared" si="126"/>
        <v>1</v>
      </c>
      <c r="J341"/>
      <c r="K341" s="81" t="s">
        <v>87</v>
      </c>
      <c r="L341" s="82">
        <f>L340/$S340</f>
        <v>5.5160526757299697E-2</v>
      </c>
      <c r="M341" s="82">
        <f t="shared" ref="M341:S341" si="127">M340/$S340</f>
        <v>0.64460454650871757</v>
      </c>
      <c r="N341" s="82">
        <f t="shared" si="127"/>
        <v>5.5191007282434854E-2</v>
      </c>
      <c r="O341" s="82">
        <f t="shared" si="127"/>
        <v>0.22613861487784157</v>
      </c>
      <c r="P341" s="82">
        <f t="shared" si="127"/>
        <v>7.8773808329080323E-3</v>
      </c>
      <c r="Q341" s="82">
        <f t="shared" si="127"/>
        <v>1.1027923740798222E-2</v>
      </c>
      <c r="R341" s="83">
        <f t="shared" si="127"/>
        <v>0</v>
      </c>
      <c r="S341" s="84">
        <f t="shared" si="127"/>
        <v>1</v>
      </c>
      <c r="U341" s="117" t="s">
        <v>87</v>
      </c>
      <c r="V341" s="118">
        <f>V340/$I340</f>
        <v>3.8638292977339249E-2</v>
      </c>
      <c r="W341" s="118">
        <f t="shared" ref="W341:AC341" si="128">W340/$I340</f>
        <v>5.1349487325836659E-3</v>
      </c>
      <c r="X341" s="118">
        <f t="shared" si="128"/>
        <v>1.1115484646501052E-2</v>
      </c>
      <c r="Y341" s="118">
        <f t="shared" si="128"/>
        <v>0.64972265933204576</v>
      </c>
      <c r="Z341" s="118">
        <f t="shared" si="128"/>
        <v>2.0409033657135162E-2</v>
      </c>
      <c r="AA341" s="118">
        <f t="shared" si="128"/>
        <v>0.22464808201775194</v>
      </c>
      <c r="AB341" s="118">
        <f t="shared" si="128"/>
        <v>7.9399266589862266E-3</v>
      </c>
      <c r="AC341" s="118">
        <f t="shared" si="128"/>
        <v>5.0331498636643018E-2</v>
      </c>
      <c r="AD341" s="118">
        <f t="shared" ref="AD341:AH341" si="129">AD340/$AI340</f>
        <v>1.1732103542616779E-2</v>
      </c>
      <c r="AE341" s="118">
        <f t="shared" si="129"/>
        <v>3.2601713555258289E-3</v>
      </c>
      <c r="AF341" s="118">
        <f t="shared" si="129"/>
        <v>0</v>
      </c>
      <c r="AG341" s="118">
        <f t="shared" si="129"/>
        <v>3.4942743355848578E-2</v>
      </c>
      <c r="AH341" s="118">
        <f t="shared" si="129"/>
        <v>0</v>
      </c>
      <c r="AI341" s="119">
        <v>1</v>
      </c>
    </row>
    <row r="342" spans="1:60" ht="15" thickBot="1">
      <c r="A342" s="17"/>
      <c r="B342" s="17"/>
      <c r="C342" s="17"/>
      <c r="D342" s="17"/>
      <c r="E342" s="17"/>
      <c r="F342" s="17"/>
      <c r="G342" s="17"/>
      <c r="H342" s="17"/>
      <c r="I342" s="17"/>
      <c r="K342" s="17"/>
      <c r="L342" s="17"/>
      <c r="M342" s="17"/>
      <c r="N342" s="17"/>
      <c r="O342" s="17"/>
      <c r="P342" s="17"/>
      <c r="Q342" s="17"/>
      <c r="R342" s="17"/>
      <c r="S342" s="17"/>
      <c r="AI342" s="1"/>
      <c r="AS342"/>
      <c r="BH342"/>
    </row>
    <row r="343" spans="1:6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  <c r="K343" s="188" t="s">
        <v>42</v>
      </c>
      <c r="L343" s="37" t="s">
        <v>0</v>
      </c>
      <c r="M343" s="37" t="s">
        <v>1</v>
      </c>
      <c r="N343" s="37" t="s">
        <v>2</v>
      </c>
      <c r="O343" s="37" t="s">
        <v>3</v>
      </c>
      <c r="P343" s="37" t="s">
        <v>29</v>
      </c>
      <c r="Q343" s="37" t="s">
        <v>4</v>
      </c>
      <c r="R343" s="37" t="s">
        <v>5</v>
      </c>
      <c r="S343" s="38" t="s">
        <v>6</v>
      </c>
      <c r="U343" s="190" t="s">
        <v>42</v>
      </c>
      <c r="V343" s="85" t="s">
        <v>90</v>
      </c>
      <c r="W343" s="85" t="s">
        <v>91</v>
      </c>
      <c r="X343" s="85" t="s">
        <v>4</v>
      </c>
      <c r="Y343" s="85" t="s">
        <v>1</v>
      </c>
      <c r="Z343" s="85" t="s">
        <v>2</v>
      </c>
      <c r="AA343" s="85" t="s">
        <v>3</v>
      </c>
      <c r="AB343" s="85" t="s">
        <v>57</v>
      </c>
      <c r="AC343" s="85" t="s">
        <v>75</v>
      </c>
      <c r="AD343" s="86" t="s">
        <v>92</v>
      </c>
      <c r="AE343" s="86" t="s">
        <v>93</v>
      </c>
      <c r="AF343" s="86" t="s">
        <v>94</v>
      </c>
      <c r="AG343" s="86" t="s">
        <v>95</v>
      </c>
      <c r="AH343" s="86" t="s">
        <v>96</v>
      </c>
      <c r="AI343" s="87" t="s">
        <v>65</v>
      </c>
      <c r="AS343"/>
      <c r="BH343"/>
    </row>
    <row r="344" spans="1:60" ht="1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  <c r="K344" s="189" t="s">
        <v>42</v>
      </c>
      <c r="L344" s="195" t="s">
        <v>104</v>
      </c>
      <c r="M344" s="196"/>
      <c r="N344" s="196"/>
      <c r="O344" s="196"/>
      <c r="P344" s="196"/>
      <c r="Q344" s="196"/>
      <c r="R344" s="196"/>
      <c r="S344" s="197"/>
      <c r="U344" s="191" t="s">
        <v>42</v>
      </c>
      <c r="V344" s="198" t="s">
        <v>104</v>
      </c>
      <c r="W344" s="198"/>
      <c r="X344" s="198"/>
      <c r="Y344" s="198"/>
      <c r="Z344" s="198"/>
      <c r="AA344" s="198"/>
      <c r="AB344" s="198"/>
      <c r="AC344" s="198"/>
      <c r="AD344" s="198"/>
      <c r="AE344" s="198"/>
      <c r="AF344" s="198"/>
      <c r="AG344" s="198"/>
      <c r="AH344" s="198"/>
      <c r="AI344" s="199"/>
      <c r="AS344"/>
      <c r="BH344"/>
    </row>
    <row r="345" spans="1:6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  <c r="J345" s="1"/>
      <c r="K345" s="88" t="s">
        <v>7</v>
      </c>
      <c r="L345" s="39">
        <v>0</v>
      </c>
      <c r="M345" s="39">
        <v>0</v>
      </c>
      <c r="N345" s="39">
        <v>0</v>
      </c>
      <c r="O345" s="39">
        <v>0</v>
      </c>
      <c r="P345" s="39">
        <v>0</v>
      </c>
      <c r="Q345" s="39">
        <v>0</v>
      </c>
      <c r="R345" s="89">
        <v>0</v>
      </c>
      <c r="S345" s="90">
        <f>SUM(L345:R345)</f>
        <v>0</v>
      </c>
      <c r="U345" s="91" t="s">
        <v>7</v>
      </c>
      <c r="V345" s="92">
        <v>0</v>
      </c>
      <c r="W345" s="92">
        <v>0</v>
      </c>
      <c r="X345" s="92">
        <v>0</v>
      </c>
      <c r="Y345" s="92">
        <v>0</v>
      </c>
      <c r="Z345" s="92">
        <v>0</v>
      </c>
      <c r="AA345" s="92">
        <v>0</v>
      </c>
      <c r="AB345" s="92">
        <v>0</v>
      </c>
      <c r="AC345" s="93">
        <v>0</v>
      </c>
      <c r="AD345" s="94">
        <v>0</v>
      </c>
      <c r="AE345" s="94">
        <v>0</v>
      </c>
      <c r="AF345" s="94">
        <v>0</v>
      </c>
      <c r="AG345" s="94">
        <v>0</v>
      </c>
      <c r="AH345" s="94">
        <v>0</v>
      </c>
      <c r="AI345" s="95">
        <f>SUM(V345:AC345)</f>
        <v>0</v>
      </c>
      <c r="AJ345" t="str">
        <f>IF(ABS(S345-AI345)&gt;0.001,S345-AI345,"")</f>
        <v/>
      </c>
      <c r="AS345"/>
      <c r="BH345"/>
    </row>
    <row r="346" spans="1:6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6" si="130">SUM(B346:H346)</f>
        <v>0</v>
      </c>
      <c r="J346" s="1"/>
      <c r="K346" s="49" t="s">
        <v>8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1">
        <v>0</v>
      </c>
      <c r="S346" s="52">
        <f t="shared" ref="S346:S366" si="131">SUM(L346:R346)</f>
        <v>0</v>
      </c>
      <c r="U346" s="96" t="s">
        <v>8</v>
      </c>
      <c r="V346" s="97">
        <v>0</v>
      </c>
      <c r="W346" s="97">
        <v>0</v>
      </c>
      <c r="X346" s="97">
        <v>0</v>
      </c>
      <c r="Y346" s="97">
        <v>0</v>
      </c>
      <c r="Z346" s="97">
        <v>0</v>
      </c>
      <c r="AA346" s="97">
        <v>0</v>
      </c>
      <c r="AB346" s="97">
        <v>0</v>
      </c>
      <c r="AC346" s="98">
        <v>0</v>
      </c>
      <c r="AD346" s="97">
        <v>0</v>
      </c>
      <c r="AE346" s="97">
        <v>0</v>
      </c>
      <c r="AF346" s="97">
        <v>0</v>
      </c>
      <c r="AG346" s="97">
        <v>0</v>
      </c>
      <c r="AH346" s="97">
        <v>0</v>
      </c>
      <c r="AI346" s="99">
        <f t="shared" ref="AI346:AI366" si="132">SUM(V346:AC346)</f>
        <v>0</v>
      </c>
      <c r="AJ346" t="str">
        <f t="shared" ref="AJ346:AJ366" si="133">IF(ABS(S346-AI346)&gt;0.001,S346-AI346,"")</f>
        <v/>
      </c>
      <c r="AS346"/>
      <c r="BH346"/>
    </row>
    <row r="347" spans="1:6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130"/>
        <v>0</v>
      </c>
      <c r="J347" s="1"/>
      <c r="K347" s="54" t="s">
        <v>10</v>
      </c>
      <c r="L347" s="43">
        <v>0</v>
      </c>
      <c r="M347" s="43">
        <v>0</v>
      </c>
      <c r="N347" s="43">
        <v>0</v>
      </c>
      <c r="O347" s="43">
        <v>0</v>
      </c>
      <c r="P347" s="43">
        <v>0</v>
      </c>
      <c r="Q347" s="43">
        <v>0</v>
      </c>
      <c r="R347" s="44">
        <v>0</v>
      </c>
      <c r="S347" s="45">
        <f t="shared" si="131"/>
        <v>0</v>
      </c>
      <c r="U347" s="100" t="s">
        <v>10</v>
      </c>
      <c r="V347" s="92">
        <v>0</v>
      </c>
      <c r="W347" s="92">
        <v>0</v>
      </c>
      <c r="X347" s="92">
        <v>0</v>
      </c>
      <c r="Y347" s="92">
        <v>0</v>
      </c>
      <c r="Z347" s="92">
        <v>0</v>
      </c>
      <c r="AA347" s="92">
        <v>0</v>
      </c>
      <c r="AB347" s="92">
        <v>0</v>
      </c>
      <c r="AC347" s="93">
        <v>0</v>
      </c>
      <c r="AD347" s="94">
        <v>0</v>
      </c>
      <c r="AE347" s="94">
        <v>0</v>
      </c>
      <c r="AF347" s="94">
        <v>0</v>
      </c>
      <c r="AG347" s="94">
        <v>0</v>
      </c>
      <c r="AH347" s="94">
        <v>0</v>
      </c>
      <c r="AI347" s="95">
        <f t="shared" si="132"/>
        <v>0</v>
      </c>
      <c r="AJ347" t="str">
        <f t="shared" si="133"/>
        <v/>
      </c>
      <c r="AS347"/>
      <c r="BH347"/>
    </row>
    <row r="348" spans="1:6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130"/>
        <v>0</v>
      </c>
      <c r="J348" s="1"/>
      <c r="K348" s="49" t="s">
        <v>58</v>
      </c>
      <c r="L348" s="50">
        <v>0</v>
      </c>
      <c r="M348" s="50">
        <v>0</v>
      </c>
      <c r="N348" s="50">
        <v>0</v>
      </c>
      <c r="O348" s="50">
        <v>0</v>
      </c>
      <c r="P348" s="50">
        <v>0</v>
      </c>
      <c r="Q348" s="50">
        <v>0</v>
      </c>
      <c r="R348" s="51">
        <v>0</v>
      </c>
      <c r="S348" s="52">
        <f t="shared" si="131"/>
        <v>0</v>
      </c>
      <c r="U348" s="96" t="s">
        <v>58</v>
      </c>
      <c r="V348" s="97">
        <v>0</v>
      </c>
      <c r="W348" s="97">
        <v>0</v>
      </c>
      <c r="X348" s="97">
        <v>0</v>
      </c>
      <c r="Y348" s="97">
        <v>0</v>
      </c>
      <c r="Z348" s="97">
        <v>0</v>
      </c>
      <c r="AA348" s="97">
        <v>0</v>
      </c>
      <c r="AB348" s="97">
        <v>0</v>
      </c>
      <c r="AC348" s="98">
        <v>0</v>
      </c>
      <c r="AD348" s="97">
        <v>0</v>
      </c>
      <c r="AE348" s="97">
        <v>0</v>
      </c>
      <c r="AF348" s="97">
        <v>0</v>
      </c>
      <c r="AG348" s="97">
        <v>0</v>
      </c>
      <c r="AH348" s="97">
        <v>0</v>
      </c>
      <c r="AI348" s="99">
        <f t="shared" si="132"/>
        <v>0</v>
      </c>
      <c r="AJ348" t="str">
        <f t="shared" si="133"/>
        <v/>
      </c>
      <c r="AS348"/>
      <c r="BH348"/>
    </row>
    <row r="349" spans="1:60" ht="15">
      <c r="A349" s="26" t="s">
        <v>16</v>
      </c>
      <c r="B349" s="43">
        <v>273.93579901097007</v>
      </c>
      <c r="C349" s="43">
        <v>0</v>
      </c>
      <c r="D349" s="43">
        <v>250.05316293386372</v>
      </c>
      <c r="E349" s="43">
        <v>0</v>
      </c>
      <c r="F349" s="236"/>
      <c r="G349" s="43">
        <v>0</v>
      </c>
      <c r="H349" s="53">
        <v>0</v>
      </c>
      <c r="I349" s="41">
        <f t="shared" si="130"/>
        <v>523.98896194483382</v>
      </c>
      <c r="J349" s="1"/>
      <c r="K349" s="54" t="s">
        <v>16</v>
      </c>
      <c r="L349" s="43">
        <v>273.93579901097007</v>
      </c>
      <c r="M349" s="43">
        <v>0</v>
      </c>
      <c r="N349" s="43">
        <v>250.05316293386372</v>
      </c>
      <c r="O349" s="43">
        <v>0</v>
      </c>
      <c r="P349" s="43">
        <v>0</v>
      </c>
      <c r="Q349" s="43">
        <v>0</v>
      </c>
      <c r="R349" s="44">
        <v>0</v>
      </c>
      <c r="S349" s="45">
        <f t="shared" si="131"/>
        <v>523.98896194483382</v>
      </c>
      <c r="U349" s="100" t="s">
        <v>16</v>
      </c>
      <c r="V349" s="92">
        <v>273.93579901097007</v>
      </c>
      <c r="W349" s="92">
        <v>0</v>
      </c>
      <c r="X349" s="92">
        <v>0</v>
      </c>
      <c r="Y349" s="92">
        <v>0</v>
      </c>
      <c r="Z349" s="92">
        <v>219.74368863884996</v>
      </c>
      <c r="AA349" s="92">
        <v>0</v>
      </c>
      <c r="AB349" s="92">
        <v>0</v>
      </c>
      <c r="AC349" s="93">
        <v>30.309474295013782</v>
      </c>
      <c r="AD349" s="94">
        <v>0</v>
      </c>
      <c r="AE349" s="94">
        <v>0</v>
      </c>
      <c r="AF349" s="94">
        <v>0</v>
      </c>
      <c r="AG349" s="94">
        <v>30.309474295013782</v>
      </c>
      <c r="AH349" s="94">
        <v>0</v>
      </c>
      <c r="AI349" s="95">
        <f t="shared" si="132"/>
        <v>523.98896194483382</v>
      </c>
      <c r="AJ349" t="str">
        <f t="shared" si="133"/>
        <v/>
      </c>
      <c r="AS349"/>
      <c r="BH349"/>
    </row>
    <row r="350" spans="1:60" ht="15">
      <c r="A350" s="25" t="s">
        <v>15</v>
      </c>
      <c r="B350" s="46">
        <v>298.25382203438414</v>
      </c>
      <c r="C350" s="46">
        <v>0</v>
      </c>
      <c r="D350" s="46">
        <v>0.58193973096197105</v>
      </c>
      <c r="E350" s="46">
        <v>0</v>
      </c>
      <c r="F350" s="236"/>
      <c r="G350" s="46">
        <v>0</v>
      </c>
      <c r="H350" s="47">
        <v>0</v>
      </c>
      <c r="I350" s="48">
        <f t="shared" si="130"/>
        <v>298.83576176534609</v>
      </c>
      <c r="J350" s="1"/>
      <c r="K350" s="49" t="s">
        <v>15</v>
      </c>
      <c r="L350" s="50">
        <v>298.25382203438414</v>
      </c>
      <c r="M350" s="50">
        <v>0</v>
      </c>
      <c r="N350" s="50">
        <v>0.58193973096197105</v>
      </c>
      <c r="O350" s="50">
        <v>0</v>
      </c>
      <c r="P350" s="50">
        <v>0</v>
      </c>
      <c r="Q350" s="50">
        <v>0</v>
      </c>
      <c r="R350" s="51">
        <v>0</v>
      </c>
      <c r="S350" s="52">
        <f t="shared" si="131"/>
        <v>298.83576176534609</v>
      </c>
      <c r="U350" s="96" t="s">
        <v>59</v>
      </c>
      <c r="V350" s="97">
        <v>298.25382203438414</v>
      </c>
      <c r="W350" s="97">
        <v>0</v>
      </c>
      <c r="X350" s="97">
        <v>0</v>
      </c>
      <c r="Y350" s="97">
        <v>0</v>
      </c>
      <c r="Z350" s="97">
        <v>0</v>
      </c>
      <c r="AA350" s="97">
        <v>0</v>
      </c>
      <c r="AB350" s="97">
        <v>0</v>
      </c>
      <c r="AC350" s="98">
        <v>0.58193973096197105</v>
      </c>
      <c r="AD350" s="97">
        <v>0</v>
      </c>
      <c r="AE350" s="97">
        <v>0</v>
      </c>
      <c r="AF350" s="97">
        <v>0</v>
      </c>
      <c r="AG350" s="97">
        <v>0.58193973096197105</v>
      </c>
      <c r="AH350" s="97">
        <v>0</v>
      </c>
      <c r="AI350" s="99">
        <f t="shared" si="132"/>
        <v>298.83576176534609</v>
      </c>
      <c r="AJ350" t="str">
        <f t="shared" si="133"/>
        <v/>
      </c>
      <c r="AS350"/>
      <c r="BH350"/>
    </row>
    <row r="351" spans="1:60" ht="15">
      <c r="A351" s="26" t="s">
        <v>60</v>
      </c>
      <c r="B351" s="43">
        <v>0</v>
      </c>
      <c r="C351" s="43">
        <v>0</v>
      </c>
      <c r="D351" s="43">
        <v>38.739077823410206</v>
      </c>
      <c r="E351" s="43">
        <v>0</v>
      </c>
      <c r="F351" s="236"/>
      <c r="G351" s="43">
        <v>0</v>
      </c>
      <c r="H351" s="53">
        <v>0</v>
      </c>
      <c r="I351" s="41">
        <f t="shared" si="130"/>
        <v>38.739077823410206</v>
      </c>
      <c r="J351" s="1"/>
      <c r="K351" s="54" t="s">
        <v>60</v>
      </c>
      <c r="L351" s="43">
        <v>0</v>
      </c>
      <c r="M351" s="43">
        <v>0</v>
      </c>
      <c r="N351" s="43">
        <v>38.739077823410206</v>
      </c>
      <c r="O351" s="43">
        <v>0</v>
      </c>
      <c r="P351" s="43">
        <v>2248.054806735116</v>
      </c>
      <c r="Q351" s="43">
        <v>0</v>
      </c>
      <c r="R351" s="44">
        <v>0</v>
      </c>
      <c r="S351" s="45">
        <f t="shared" si="131"/>
        <v>2286.7938845585263</v>
      </c>
      <c r="U351" s="100" t="s">
        <v>60</v>
      </c>
      <c r="V351" s="92">
        <v>0</v>
      </c>
      <c r="W351" s="92">
        <v>0</v>
      </c>
      <c r="X351" s="92">
        <v>0</v>
      </c>
      <c r="Y351" s="92">
        <v>0</v>
      </c>
      <c r="Z351" s="92">
        <v>0</v>
      </c>
      <c r="AA351" s="92">
        <v>0</v>
      </c>
      <c r="AB351" s="92">
        <v>2248.054806735116</v>
      </c>
      <c r="AC351" s="93">
        <v>38.739077823410206</v>
      </c>
      <c r="AD351" s="92">
        <v>0</v>
      </c>
      <c r="AE351" s="92">
        <v>0</v>
      </c>
      <c r="AF351" s="92">
        <v>0</v>
      </c>
      <c r="AG351" s="92">
        <v>38.739077823410206</v>
      </c>
      <c r="AH351" s="92">
        <v>0</v>
      </c>
      <c r="AI351" s="95">
        <f t="shared" si="132"/>
        <v>2286.7938845585263</v>
      </c>
      <c r="AJ351" t="str">
        <f t="shared" si="133"/>
        <v/>
      </c>
      <c r="AS351"/>
      <c r="BH351"/>
    </row>
    <row r="352" spans="1:6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/>
      <c r="G352" s="46">
        <v>0</v>
      </c>
      <c r="H352" s="47">
        <v>0</v>
      </c>
      <c r="I352" s="48">
        <f t="shared" si="130"/>
        <v>0</v>
      </c>
      <c r="J352" s="1"/>
      <c r="K352" s="49" t="s">
        <v>12</v>
      </c>
      <c r="L352" s="50">
        <v>0</v>
      </c>
      <c r="M352" s="50">
        <v>0</v>
      </c>
      <c r="N352" s="50">
        <v>0</v>
      </c>
      <c r="O352" s="50">
        <v>0</v>
      </c>
      <c r="P352" s="50">
        <v>121.09489104192008</v>
      </c>
      <c r="Q352" s="50">
        <v>0</v>
      </c>
      <c r="R352" s="51">
        <v>0</v>
      </c>
      <c r="S352" s="52">
        <f t="shared" si="131"/>
        <v>121.09489104192008</v>
      </c>
      <c r="U352" s="96" t="s">
        <v>12</v>
      </c>
      <c r="V352" s="97">
        <v>0</v>
      </c>
      <c r="W352" s="97">
        <v>0</v>
      </c>
      <c r="X352" s="97">
        <v>0</v>
      </c>
      <c r="Y352" s="97">
        <v>0</v>
      </c>
      <c r="Z352" s="97">
        <v>0</v>
      </c>
      <c r="AA352" s="97">
        <v>0</v>
      </c>
      <c r="AB352" s="97">
        <v>121.09489104192008</v>
      </c>
      <c r="AC352" s="98">
        <v>0</v>
      </c>
      <c r="AD352" s="97">
        <v>0</v>
      </c>
      <c r="AE352" s="97">
        <v>0</v>
      </c>
      <c r="AF352" s="97">
        <v>0</v>
      </c>
      <c r="AG352" s="97">
        <v>0</v>
      </c>
      <c r="AH352" s="97">
        <v>0</v>
      </c>
      <c r="AI352" s="99">
        <f t="shared" si="132"/>
        <v>121.09489104192008</v>
      </c>
      <c r="AJ352" t="str">
        <f t="shared" si="133"/>
        <v/>
      </c>
      <c r="AS352"/>
      <c r="BH352"/>
    </row>
    <row r="353" spans="1:6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/>
      <c r="G353" s="43">
        <v>0</v>
      </c>
      <c r="H353" s="53">
        <v>0</v>
      </c>
      <c r="I353" s="41">
        <f t="shared" si="130"/>
        <v>0</v>
      </c>
      <c r="J353" s="1"/>
      <c r="K353" s="54" t="s">
        <v>61</v>
      </c>
      <c r="L353" s="43">
        <v>0</v>
      </c>
      <c r="M353" s="43">
        <v>0</v>
      </c>
      <c r="N353" s="43">
        <v>0</v>
      </c>
      <c r="O353" s="43">
        <v>0</v>
      </c>
      <c r="P353" s="43">
        <v>0</v>
      </c>
      <c r="Q353" s="43">
        <v>0</v>
      </c>
      <c r="R353" s="44">
        <v>0</v>
      </c>
      <c r="S353" s="45">
        <f t="shared" si="131"/>
        <v>0</v>
      </c>
      <c r="U353" s="100" t="s">
        <v>61</v>
      </c>
      <c r="V353" s="92">
        <v>0</v>
      </c>
      <c r="W353" s="92">
        <v>0</v>
      </c>
      <c r="X353" s="92">
        <v>0</v>
      </c>
      <c r="Y353" s="92">
        <v>0</v>
      </c>
      <c r="Z353" s="92">
        <v>0</v>
      </c>
      <c r="AA353" s="92">
        <v>0</v>
      </c>
      <c r="AB353" s="92">
        <v>0</v>
      </c>
      <c r="AC353" s="93">
        <v>0</v>
      </c>
      <c r="AD353" s="92">
        <v>0</v>
      </c>
      <c r="AE353" s="92">
        <v>0</v>
      </c>
      <c r="AF353" s="92">
        <v>0</v>
      </c>
      <c r="AG353" s="92">
        <v>0</v>
      </c>
      <c r="AH353" s="92">
        <v>0</v>
      </c>
      <c r="AI353" s="95">
        <f t="shared" si="132"/>
        <v>0</v>
      </c>
      <c r="AJ353" t="str">
        <f t="shared" si="133"/>
        <v/>
      </c>
      <c r="AS353"/>
      <c r="BH353"/>
    </row>
    <row r="354" spans="1:60" ht="15">
      <c r="A354" s="25" t="s">
        <v>17</v>
      </c>
      <c r="B354" s="46">
        <v>0</v>
      </c>
      <c r="C354" s="46">
        <v>45.078956717586919</v>
      </c>
      <c r="D354" s="46">
        <v>0</v>
      </c>
      <c r="E354" s="46">
        <v>0</v>
      </c>
      <c r="F354" s="236"/>
      <c r="G354" s="46">
        <v>0</v>
      </c>
      <c r="H354" s="47">
        <v>0</v>
      </c>
      <c r="I354" s="48">
        <f t="shared" si="130"/>
        <v>45.078956717586919</v>
      </c>
      <c r="J354" s="1"/>
      <c r="K354" s="49" t="s">
        <v>17</v>
      </c>
      <c r="L354" s="50">
        <v>0</v>
      </c>
      <c r="M354" s="50">
        <v>45.078956717586919</v>
      </c>
      <c r="N354" s="50">
        <v>0</v>
      </c>
      <c r="O354" s="50">
        <v>0</v>
      </c>
      <c r="P354" s="50">
        <v>0</v>
      </c>
      <c r="Q354" s="50">
        <v>0</v>
      </c>
      <c r="R354" s="51">
        <v>0</v>
      </c>
      <c r="S354" s="52">
        <f t="shared" si="131"/>
        <v>45.078956717586919</v>
      </c>
      <c r="U354" s="96" t="s">
        <v>17</v>
      </c>
      <c r="V354" s="97">
        <v>0</v>
      </c>
      <c r="W354" s="97">
        <v>0</v>
      </c>
      <c r="X354" s="97">
        <v>0</v>
      </c>
      <c r="Y354" s="97">
        <v>45.078956717586919</v>
      </c>
      <c r="Z354" s="97">
        <v>0</v>
      </c>
      <c r="AA354" s="97">
        <v>0</v>
      </c>
      <c r="AB354" s="97">
        <v>0</v>
      </c>
      <c r="AC354" s="98">
        <v>0</v>
      </c>
      <c r="AD354" s="97">
        <v>0</v>
      </c>
      <c r="AE354" s="97">
        <v>0</v>
      </c>
      <c r="AF354" s="97">
        <v>0</v>
      </c>
      <c r="AG354" s="97">
        <v>0</v>
      </c>
      <c r="AH354" s="97">
        <v>0</v>
      </c>
      <c r="AI354" s="99">
        <f t="shared" si="132"/>
        <v>45.078956717586919</v>
      </c>
      <c r="AJ354" t="str">
        <f t="shared" si="133"/>
        <v/>
      </c>
      <c r="AS354"/>
      <c r="BH354"/>
    </row>
    <row r="355" spans="1:60" ht="15">
      <c r="A355" s="26" t="s">
        <v>19</v>
      </c>
      <c r="B355" s="43">
        <v>93.026809314693963</v>
      </c>
      <c r="C355" s="43">
        <v>3227.9406024236441</v>
      </c>
      <c r="D355" s="43">
        <v>0</v>
      </c>
      <c r="E355" s="43">
        <v>0</v>
      </c>
      <c r="F355" s="236"/>
      <c r="G355" s="43">
        <v>0</v>
      </c>
      <c r="H355" s="53">
        <v>0</v>
      </c>
      <c r="I355" s="41">
        <f t="shared" si="130"/>
        <v>3320.9674117383379</v>
      </c>
      <c r="J355" s="1"/>
      <c r="K355" s="54" t="s">
        <v>19</v>
      </c>
      <c r="L355" s="43">
        <v>93.026809314693963</v>
      </c>
      <c r="M355" s="43">
        <v>3227.9406024236441</v>
      </c>
      <c r="N355" s="43">
        <v>0</v>
      </c>
      <c r="O355" s="43">
        <v>0</v>
      </c>
      <c r="P355" s="43">
        <v>0</v>
      </c>
      <c r="Q355" s="43">
        <v>0</v>
      </c>
      <c r="R355" s="44">
        <v>0</v>
      </c>
      <c r="S355" s="45">
        <f t="shared" si="131"/>
        <v>3320.9674117383379</v>
      </c>
      <c r="U355" s="100" t="s">
        <v>89</v>
      </c>
      <c r="V355" s="92">
        <v>93.026809314693963</v>
      </c>
      <c r="W355" s="92">
        <v>0</v>
      </c>
      <c r="X355" s="92">
        <v>0</v>
      </c>
      <c r="Y355" s="92">
        <v>3227.9406024236441</v>
      </c>
      <c r="Z355" s="92">
        <v>0</v>
      </c>
      <c r="AA355" s="92">
        <v>0</v>
      </c>
      <c r="AB355" s="92">
        <v>0</v>
      </c>
      <c r="AC355" s="93">
        <v>0</v>
      </c>
      <c r="AD355" s="92">
        <v>0</v>
      </c>
      <c r="AE355" s="92">
        <v>0</v>
      </c>
      <c r="AF355" s="92">
        <v>0</v>
      </c>
      <c r="AG355" s="92">
        <v>0</v>
      </c>
      <c r="AH355" s="92">
        <v>0</v>
      </c>
      <c r="AI355" s="95">
        <f t="shared" si="132"/>
        <v>3320.9674117383379</v>
      </c>
      <c r="AJ355" t="str">
        <f t="shared" si="133"/>
        <v/>
      </c>
      <c r="AS355"/>
      <c r="BH355"/>
    </row>
    <row r="356" spans="1:60" ht="15">
      <c r="A356" s="25" t="s">
        <v>27</v>
      </c>
      <c r="B356" s="46">
        <v>45.939464941670145</v>
      </c>
      <c r="C356" s="46">
        <v>0</v>
      </c>
      <c r="D356" s="46">
        <v>346.78277376717028</v>
      </c>
      <c r="E356" s="46">
        <v>5277.6154482908132</v>
      </c>
      <c r="F356" s="236"/>
      <c r="G356" s="46">
        <v>150.37349463255364</v>
      </c>
      <c r="H356" s="47">
        <v>0</v>
      </c>
      <c r="I356" s="48">
        <f t="shared" si="130"/>
        <v>5820.7111816322076</v>
      </c>
      <c r="J356" s="1"/>
      <c r="K356" s="49" t="s">
        <v>27</v>
      </c>
      <c r="L356" s="50">
        <v>45.939464941670145</v>
      </c>
      <c r="M356" s="50">
        <v>0</v>
      </c>
      <c r="N356" s="50">
        <v>346.78277376717028</v>
      </c>
      <c r="O356" s="50">
        <v>5277.6154482908132</v>
      </c>
      <c r="P356" s="50">
        <v>57.684242872354204</v>
      </c>
      <c r="Q356" s="50">
        <v>150.37349463255364</v>
      </c>
      <c r="R356" s="51">
        <v>0</v>
      </c>
      <c r="S356" s="52">
        <f t="shared" si="131"/>
        <v>5878.3954245045616</v>
      </c>
      <c r="U356" s="96" t="s">
        <v>27</v>
      </c>
      <c r="V356" s="97">
        <v>3.247149462284034</v>
      </c>
      <c r="W356" s="97">
        <v>7.2718899041659082</v>
      </c>
      <c r="X356" s="97">
        <v>150.37349463255364</v>
      </c>
      <c r="Y356" s="97">
        <v>0</v>
      </c>
      <c r="Z356" s="97">
        <v>340.56500225027776</v>
      </c>
      <c r="AA356" s="97">
        <v>5275.7476805027873</v>
      </c>
      <c r="AB356" s="97">
        <v>57.684242872354204</v>
      </c>
      <c r="AC356" s="98">
        <v>43.505964880137881</v>
      </c>
      <c r="AD356" s="97">
        <v>35.420425575220207</v>
      </c>
      <c r="AE356" s="97">
        <v>1.8677677880251866</v>
      </c>
      <c r="AF356" s="97">
        <v>0</v>
      </c>
      <c r="AG356" s="97">
        <v>6.2177715168924959</v>
      </c>
      <c r="AH356" s="97">
        <v>0</v>
      </c>
      <c r="AI356" s="99">
        <f t="shared" si="132"/>
        <v>5878.3954245045607</v>
      </c>
      <c r="AJ356" t="str">
        <f t="shared" si="133"/>
        <v/>
      </c>
      <c r="AS356"/>
      <c r="BH356"/>
    </row>
    <row r="357" spans="1:60" ht="15">
      <c r="A357" s="26" t="s">
        <v>26</v>
      </c>
      <c r="B357" s="43">
        <v>386.93821026267159</v>
      </c>
      <c r="C357" s="43">
        <v>0</v>
      </c>
      <c r="D357" s="43">
        <v>1456.9241221025165</v>
      </c>
      <c r="E357" s="43">
        <v>0</v>
      </c>
      <c r="F357" s="236"/>
      <c r="G357" s="43">
        <v>0</v>
      </c>
      <c r="H357" s="53">
        <v>0</v>
      </c>
      <c r="I357" s="41">
        <f t="shared" si="130"/>
        <v>1843.8623323651882</v>
      </c>
      <c r="J357" s="1"/>
      <c r="K357" s="54" t="s">
        <v>26</v>
      </c>
      <c r="L357" s="43">
        <v>386.93821026267159</v>
      </c>
      <c r="M357" s="43">
        <v>0</v>
      </c>
      <c r="N357" s="43">
        <v>1456.9241221025165</v>
      </c>
      <c r="O357" s="43">
        <v>0</v>
      </c>
      <c r="P357" s="43">
        <v>0</v>
      </c>
      <c r="Q357" s="43">
        <v>0</v>
      </c>
      <c r="R357" s="44">
        <v>0</v>
      </c>
      <c r="S357" s="45">
        <f t="shared" si="131"/>
        <v>1843.8623323651882</v>
      </c>
      <c r="U357" s="100" t="s">
        <v>26</v>
      </c>
      <c r="V357" s="92">
        <v>386.93821026267159</v>
      </c>
      <c r="W357" s="92">
        <v>0</v>
      </c>
      <c r="X357" s="92">
        <v>0</v>
      </c>
      <c r="Y357" s="92">
        <v>0</v>
      </c>
      <c r="Z357" s="92">
        <v>0</v>
      </c>
      <c r="AA357" s="92">
        <v>0</v>
      </c>
      <c r="AB357" s="92">
        <v>0</v>
      </c>
      <c r="AC357" s="93">
        <v>1456.9241221025165</v>
      </c>
      <c r="AD357" s="92">
        <v>0</v>
      </c>
      <c r="AE357" s="92">
        <v>0</v>
      </c>
      <c r="AF357" s="92">
        <v>0</v>
      </c>
      <c r="AG357" s="92">
        <v>1456.9241221025165</v>
      </c>
      <c r="AH357" s="92">
        <v>0</v>
      </c>
      <c r="AI357" s="95">
        <f t="shared" si="132"/>
        <v>1843.8623323651882</v>
      </c>
      <c r="AJ357" t="str">
        <f t="shared" si="133"/>
        <v/>
      </c>
      <c r="AS357"/>
      <c r="BH357"/>
    </row>
    <row r="358" spans="1:60" ht="15">
      <c r="A358" s="25" t="s">
        <v>23</v>
      </c>
      <c r="B358" s="46">
        <v>62.887852043239256</v>
      </c>
      <c r="C358" s="46">
        <v>106.65001712487482</v>
      </c>
      <c r="D358" s="46">
        <v>194.49851147393579</v>
      </c>
      <c r="E358" s="46">
        <v>0</v>
      </c>
      <c r="F358" s="236"/>
      <c r="G358" s="46">
        <v>0</v>
      </c>
      <c r="H358" s="47">
        <v>0</v>
      </c>
      <c r="I358" s="48">
        <f t="shared" si="130"/>
        <v>364.03638064204983</v>
      </c>
      <c r="J358" s="1"/>
      <c r="K358" s="49" t="s">
        <v>23</v>
      </c>
      <c r="L358" s="50">
        <v>62.887852043239256</v>
      </c>
      <c r="M358" s="50">
        <v>106.65001712487482</v>
      </c>
      <c r="N358" s="50">
        <v>194.49851147393579</v>
      </c>
      <c r="O358" s="50">
        <v>0</v>
      </c>
      <c r="P358" s="50">
        <v>0</v>
      </c>
      <c r="Q358" s="50">
        <v>0</v>
      </c>
      <c r="R358" s="51">
        <v>0</v>
      </c>
      <c r="S358" s="52">
        <f t="shared" si="131"/>
        <v>364.03638064204983</v>
      </c>
      <c r="U358" s="96" t="s">
        <v>62</v>
      </c>
      <c r="V358" s="97">
        <v>62.887852043239256</v>
      </c>
      <c r="W358" s="97">
        <v>0</v>
      </c>
      <c r="X358" s="97">
        <v>0</v>
      </c>
      <c r="Y358" s="97">
        <v>106.65001712487482</v>
      </c>
      <c r="Z358" s="97">
        <v>194.49851147393579</v>
      </c>
      <c r="AA358" s="97">
        <v>0</v>
      </c>
      <c r="AB358" s="97">
        <v>0</v>
      </c>
      <c r="AC358" s="98">
        <v>0</v>
      </c>
      <c r="AD358" s="97">
        <v>0</v>
      </c>
      <c r="AE358" s="97">
        <v>0</v>
      </c>
      <c r="AF358" s="97">
        <v>0</v>
      </c>
      <c r="AG358" s="97">
        <v>0</v>
      </c>
      <c r="AH358" s="97">
        <v>0</v>
      </c>
      <c r="AI358" s="99">
        <f t="shared" si="132"/>
        <v>364.03638064204983</v>
      </c>
      <c r="AJ358" t="str">
        <f t="shared" si="133"/>
        <v/>
      </c>
      <c r="AS358"/>
      <c r="BH358"/>
    </row>
    <row r="359" spans="1:60" ht="15">
      <c r="A359" s="26" t="s">
        <v>24</v>
      </c>
      <c r="B359" s="43">
        <v>202.19150389919812</v>
      </c>
      <c r="C359" s="43">
        <v>9461.5967571188921</v>
      </c>
      <c r="D359" s="43">
        <v>4182.1086952477781</v>
      </c>
      <c r="E359" s="43">
        <v>0</v>
      </c>
      <c r="F359" s="236"/>
      <c r="G359" s="43">
        <v>0</v>
      </c>
      <c r="H359" s="53">
        <v>0</v>
      </c>
      <c r="I359" s="41">
        <f t="shared" si="130"/>
        <v>13845.896956265868</v>
      </c>
      <c r="J359" s="1"/>
      <c r="K359" s="54" t="s">
        <v>24</v>
      </c>
      <c r="L359" s="43">
        <v>202.19150389919812</v>
      </c>
      <c r="M359" s="43">
        <v>9461.5967571188921</v>
      </c>
      <c r="N359" s="43">
        <v>4182.1086952477781</v>
      </c>
      <c r="O359" s="43">
        <v>0</v>
      </c>
      <c r="P359" s="43">
        <v>10.514397850206805</v>
      </c>
      <c r="Q359" s="43">
        <v>0</v>
      </c>
      <c r="R359" s="44">
        <v>0</v>
      </c>
      <c r="S359" s="45">
        <f t="shared" si="131"/>
        <v>13856.411354116075</v>
      </c>
      <c r="U359" s="100" t="s">
        <v>24</v>
      </c>
      <c r="V359" s="92">
        <v>202.19150389919812</v>
      </c>
      <c r="W359" s="92">
        <v>0</v>
      </c>
      <c r="X359" s="92">
        <v>0</v>
      </c>
      <c r="Y359" s="92">
        <v>9461.5967571188921</v>
      </c>
      <c r="Z359" s="92">
        <v>1275.6090696193655</v>
      </c>
      <c r="AA359" s="92">
        <v>0</v>
      </c>
      <c r="AB359" s="92">
        <v>10.514397850206805</v>
      </c>
      <c r="AC359" s="93">
        <v>2906.499625628413</v>
      </c>
      <c r="AD359" s="92">
        <v>0</v>
      </c>
      <c r="AE359" s="92">
        <v>0</v>
      </c>
      <c r="AF359" s="92">
        <v>0</v>
      </c>
      <c r="AG359" s="92">
        <v>2906.499625628413</v>
      </c>
      <c r="AH359" s="92">
        <v>0</v>
      </c>
      <c r="AI359" s="95">
        <f t="shared" si="132"/>
        <v>13856.411354116077</v>
      </c>
      <c r="AJ359" t="str">
        <f t="shared" si="133"/>
        <v/>
      </c>
      <c r="AS359"/>
      <c r="BH359"/>
    </row>
    <row r="360" spans="1:60" ht="15">
      <c r="A360" s="25" t="s">
        <v>22</v>
      </c>
      <c r="B360" s="46">
        <v>8.8582994699975472</v>
      </c>
      <c r="C360" s="46">
        <v>476.88485347331925</v>
      </c>
      <c r="D360" s="46">
        <v>148.47450616084382</v>
      </c>
      <c r="E360" s="46">
        <v>0</v>
      </c>
      <c r="F360" s="236"/>
      <c r="G360" s="46">
        <v>0</v>
      </c>
      <c r="H360" s="47">
        <v>0</v>
      </c>
      <c r="I360" s="48">
        <f t="shared" si="130"/>
        <v>634.21765910416059</v>
      </c>
      <c r="J360" s="1"/>
      <c r="K360" s="49" t="s">
        <v>22</v>
      </c>
      <c r="L360" s="50">
        <v>8.8582994699975472</v>
      </c>
      <c r="M360" s="50">
        <v>476.88485347331925</v>
      </c>
      <c r="N360" s="50">
        <v>148.47450616084382</v>
      </c>
      <c r="O360" s="50">
        <v>0</v>
      </c>
      <c r="P360" s="50">
        <v>0</v>
      </c>
      <c r="Q360" s="50">
        <v>0</v>
      </c>
      <c r="R360" s="51">
        <v>0</v>
      </c>
      <c r="S360" s="52">
        <f t="shared" si="131"/>
        <v>634.21765910416059</v>
      </c>
      <c r="U360" s="96" t="s">
        <v>63</v>
      </c>
      <c r="V360" s="97">
        <v>8.8582994699975472</v>
      </c>
      <c r="W360" s="97">
        <v>0</v>
      </c>
      <c r="X360" s="97">
        <v>0</v>
      </c>
      <c r="Y360" s="97">
        <v>476.88485347331925</v>
      </c>
      <c r="Z360" s="97">
        <v>148.47450616084382</v>
      </c>
      <c r="AA360" s="97">
        <v>0</v>
      </c>
      <c r="AB360" s="97">
        <v>0</v>
      </c>
      <c r="AC360" s="98">
        <v>0</v>
      </c>
      <c r="AD360" s="97">
        <v>0</v>
      </c>
      <c r="AE360" s="97">
        <v>0</v>
      </c>
      <c r="AF360" s="97">
        <v>0</v>
      </c>
      <c r="AG360" s="97">
        <v>0</v>
      </c>
      <c r="AH360" s="97">
        <v>0</v>
      </c>
      <c r="AI360" s="99">
        <f t="shared" si="132"/>
        <v>634.21765910416059</v>
      </c>
      <c r="AJ360" t="str">
        <f t="shared" si="133"/>
        <v/>
      </c>
      <c r="AS360"/>
      <c r="BH360"/>
    </row>
    <row r="361" spans="1:6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/>
      <c r="G361" s="43">
        <v>0</v>
      </c>
      <c r="H361" s="53">
        <v>0</v>
      </c>
      <c r="I361" s="41">
        <f t="shared" si="130"/>
        <v>0</v>
      </c>
      <c r="J361" s="1"/>
      <c r="K361" s="55" t="s">
        <v>66</v>
      </c>
      <c r="L361" s="43">
        <v>0</v>
      </c>
      <c r="M361" s="43">
        <v>0</v>
      </c>
      <c r="N361" s="43">
        <v>0</v>
      </c>
      <c r="O361" s="43">
        <v>0</v>
      </c>
      <c r="P361" s="43">
        <v>0</v>
      </c>
      <c r="Q361" s="43">
        <v>0</v>
      </c>
      <c r="R361" s="44">
        <v>0</v>
      </c>
      <c r="S361" s="45">
        <f t="shared" si="131"/>
        <v>0</v>
      </c>
      <c r="U361" s="101" t="s">
        <v>64</v>
      </c>
      <c r="V361" s="92">
        <v>0</v>
      </c>
      <c r="W361" s="92">
        <v>0</v>
      </c>
      <c r="X361" s="92">
        <v>0</v>
      </c>
      <c r="Y361" s="92">
        <v>0</v>
      </c>
      <c r="Z361" s="92">
        <v>0</v>
      </c>
      <c r="AA361" s="92">
        <v>0</v>
      </c>
      <c r="AB361" s="92">
        <v>0</v>
      </c>
      <c r="AC361" s="93">
        <v>0</v>
      </c>
      <c r="AD361" s="94">
        <v>0</v>
      </c>
      <c r="AE361" s="94">
        <v>0</v>
      </c>
      <c r="AF361" s="94">
        <v>0</v>
      </c>
      <c r="AG361" s="94">
        <v>0</v>
      </c>
      <c r="AH361" s="94">
        <v>0</v>
      </c>
      <c r="AI361" s="95">
        <f t="shared" si="132"/>
        <v>0</v>
      </c>
      <c r="AJ361" t="str">
        <f t="shared" si="133"/>
        <v/>
      </c>
      <c r="AS361"/>
      <c r="BH361"/>
    </row>
    <row r="362" spans="1:60">
      <c r="A362" s="28" t="s">
        <v>25</v>
      </c>
      <c r="B362" s="56">
        <v>0</v>
      </c>
      <c r="C362" s="56">
        <v>0</v>
      </c>
      <c r="D362" s="56">
        <v>0</v>
      </c>
      <c r="E362" s="56">
        <v>0</v>
      </c>
      <c r="F362" s="236"/>
      <c r="G362" s="56">
        <v>0</v>
      </c>
      <c r="H362" s="57">
        <v>0</v>
      </c>
      <c r="I362" s="58">
        <f t="shared" si="130"/>
        <v>0</v>
      </c>
      <c r="J362" s="1"/>
      <c r="K362" s="59" t="s">
        <v>25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1">
        <v>0</v>
      </c>
      <c r="S362" s="62">
        <f t="shared" si="131"/>
        <v>0</v>
      </c>
      <c r="U362" s="102" t="s">
        <v>68</v>
      </c>
      <c r="V362" s="103">
        <v>0</v>
      </c>
      <c r="W362" s="103">
        <v>0</v>
      </c>
      <c r="X362" s="103">
        <v>0</v>
      </c>
      <c r="Y362" s="103">
        <v>0</v>
      </c>
      <c r="Z362" s="103">
        <v>0</v>
      </c>
      <c r="AA362" s="103">
        <v>0</v>
      </c>
      <c r="AB362" s="103">
        <v>0</v>
      </c>
      <c r="AC362" s="103">
        <v>0</v>
      </c>
      <c r="AD362" s="103">
        <v>0</v>
      </c>
      <c r="AE362" s="103">
        <v>0</v>
      </c>
      <c r="AF362" s="103">
        <v>0</v>
      </c>
      <c r="AG362" s="103">
        <v>0</v>
      </c>
      <c r="AH362" s="104">
        <v>0</v>
      </c>
      <c r="AI362" s="105">
        <f t="shared" si="132"/>
        <v>0</v>
      </c>
      <c r="AJ362" t="str">
        <f>IF(ABS(S362-AI362)&gt;0.2,S362-AI362,"")</f>
        <v/>
      </c>
      <c r="AS362"/>
      <c r="BH362"/>
    </row>
    <row r="363" spans="1:60">
      <c r="A363" s="29" t="s">
        <v>20</v>
      </c>
      <c r="B363" s="63">
        <v>0</v>
      </c>
      <c r="C363" s="63">
        <v>0</v>
      </c>
      <c r="D363" s="63">
        <v>0</v>
      </c>
      <c r="E363" s="63">
        <v>0</v>
      </c>
      <c r="F363" s="236"/>
      <c r="G363" s="63">
        <v>0</v>
      </c>
      <c r="H363" s="64">
        <v>0</v>
      </c>
      <c r="I363" s="65">
        <f t="shared" si="130"/>
        <v>0</v>
      </c>
      <c r="J363" s="1"/>
      <c r="K363" s="66" t="s">
        <v>20</v>
      </c>
      <c r="L363" s="63">
        <v>0</v>
      </c>
      <c r="M363" s="63">
        <v>0</v>
      </c>
      <c r="N363" s="63">
        <v>0</v>
      </c>
      <c r="O363" s="63">
        <v>0</v>
      </c>
      <c r="P363" s="63">
        <v>0</v>
      </c>
      <c r="Q363" s="63">
        <v>0</v>
      </c>
      <c r="R363" s="67">
        <v>0</v>
      </c>
      <c r="S363" s="68">
        <f t="shared" si="131"/>
        <v>0</v>
      </c>
      <c r="U363" s="106" t="s">
        <v>20</v>
      </c>
      <c r="V363" s="107">
        <v>0</v>
      </c>
      <c r="W363" s="107">
        <v>0</v>
      </c>
      <c r="X363" s="107">
        <v>0</v>
      </c>
      <c r="Y363" s="107">
        <v>0</v>
      </c>
      <c r="Z363" s="107">
        <v>0</v>
      </c>
      <c r="AA363" s="107">
        <v>0</v>
      </c>
      <c r="AB363" s="107">
        <v>0</v>
      </c>
      <c r="AC363" s="107">
        <v>0</v>
      </c>
      <c r="AD363" s="108">
        <v>0</v>
      </c>
      <c r="AE363" s="108">
        <v>0</v>
      </c>
      <c r="AF363" s="108">
        <v>0</v>
      </c>
      <c r="AG363" s="108">
        <v>0</v>
      </c>
      <c r="AH363" s="108">
        <v>0</v>
      </c>
      <c r="AI363" s="109">
        <f t="shared" si="132"/>
        <v>0</v>
      </c>
      <c r="AJ363" t="str">
        <f t="shared" si="133"/>
        <v/>
      </c>
      <c r="AS363"/>
      <c r="BH363"/>
    </row>
    <row r="364" spans="1:60">
      <c r="A364" s="28" t="s">
        <v>21</v>
      </c>
      <c r="B364" s="56">
        <v>0</v>
      </c>
      <c r="C364" s="56">
        <v>0</v>
      </c>
      <c r="D364" s="56">
        <v>0</v>
      </c>
      <c r="E364" s="56">
        <v>0</v>
      </c>
      <c r="F364" s="236"/>
      <c r="G364" s="56">
        <v>0</v>
      </c>
      <c r="H364" s="57">
        <v>0</v>
      </c>
      <c r="I364" s="58">
        <f t="shared" si="130"/>
        <v>0</v>
      </c>
      <c r="J364" s="1"/>
      <c r="K364" s="59" t="s">
        <v>21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1">
        <v>0</v>
      </c>
      <c r="S364" s="62">
        <f t="shared" si="131"/>
        <v>0</v>
      </c>
      <c r="U364" s="102" t="s">
        <v>21</v>
      </c>
      <c r="V364" s="103">
        <v>0</v>
      </c>
      <c r="W364" s="103">
        <v>0</v>
      </c>
      <c r="X364" s="103">
        <v>0</v>
      </c>
      <c r="Y364" s="103">
        <v>0</v>
      </c>
      <c r="Z364" s="103">
        <v>0</v>
      </c>
      <c r="AA364" s="103">
        <v>0</v>
      </c>
      <c r="AB364" s="103">
        <v>0</v>
      </c>
      <c r="AC364" s="103">
        <v>0</v>
      </c>
      <c r="AD364" s="103">
        <v>0</v>
      </c>
      <c r="AE364" s="103">
        <v>0</v>
      </c>
      <c r="AF364" s="103">
        <v>0</v>
      </c>
      <c r="AG364" s="103">
        <v>0</v>
      </c>
      <c r="AH364" s="104">
        <v>0</v>
      </c>
      <c r="AI364" s="105">
        <f t="shared" si="132"/>
        <v>0</v>
      </c>
      <c r="AJ364" t="str">
        <f t="shared" si="133"/>
        <v/>
      </c>
      <c r="AS364"/>
      <c r="BH364"/>
    </row>
    <row r="365" spans="1:60" ht="15" thickBot="1">
      <c r="A365" s="30" t="s">
        <v>11</v>
      </c>
      <c r="B365" s="69">
        <v>0</v>
      </c>
      <c r="C365" s="69">
        <v>0</v>
      </c>
      <c r="D365" s="69">
        <v>0</v>
      </c>
      <c r="E365" s="69">
        <v>0</v>
      </c>
      <c r="F365" s="237"/>
      <c r="G365" s="69">
        <v>0</v>
      </c>
      <c r="H365" s="70">
        <v>0</v>
      </c>
      <c r="I365" s="71">
        <f t="shared" si="130"/>
        <v>0</v>
      </c>
      <c r="J365" s="1"/>
      <c r="K365" s="72" t="s">
        <v>11</v>
      </c>
      <c r="L365" s="69">
        <v>0</v>
      </c>
      <c r="M365" s="69">
        <v>0</v>
      </c>
      <c r="N365" s="69">
        <v>0</v>
      </c>
      <c r="O365" s="69">
        <v>0</v>
      </c>
      <c r="P365" s="69">
        <v>0</v>
      </c>
      <c r="Q365" s="69">
        <v>0</v>
      </c>
      <c r="R365" s="73">
        <v>0</v>
      </c>
      <c r="S365" s="74">
        <f t="shared" si="131"/>
        <v>0</v>
      </c>
      <c r="U365" s="106" t="s">
        <v>11</v>
      </c>
      <c r="V365" s="107">
        <v>0</v>
      </c>
      <c r="W365" s="107">
        <v>0</v>
      </c>
      <c r="X365" s="107">
        <v>0</v>
      </c>
      <c r="Y365" s="107">
        <v>0</v>
      </c>
      <c r="Z365" s="107">
        <v>0</v>
      </c>
      <c r="AA365" s="107">
        <v>0</v>
      </c>
      <c r="AB365" s="107">
        <v>0</v>
      </c>
      <c r="AC365" s="107">
        <v>0</v>
      </c>
      <c r="AD365" s="108">
        <v>0</v>
      </c>
      <c r="AE365" s="108">
        <v>0</v>
      </c>
      <c r="AF365" s="108">
        <v>0</v>
      </c>
      <c r="AG365" s="108">
        <v>0</v>
      </c>
      <c r="AH365" s="108">
        <v>0</v>
      </c>
      <c r="AI365" s="109">
        <f t="shared" si="132"/>
        <v>0</v>
      </c>
      <c r="AJ365" t="str">
        <f t="shared" si="133"/>
        <v/>
      </c>
      <c r="AS365"/>
      <c r="BH365"/>
    </row>
    <row r="366" spans="1:60" ht="15">
      <c r="A366" s="31" t="s">
        <v>28</v>
      </c>
      <c r="B366" s="75">
        <f>SUM(B345:B361)</f>
        <v>1372.0317609768249</v>
      </c>
      <c r="C366" s="75">
        <f t="shared" ref="C366:H366" si="134">SUM(C345:C361)</f>
        <v>13318.151186858317</v>
      </c>
      <c r="D366" s="75">
        <f t="shared" si="134"/>
        <v>6618.1627892404804</v>
      </c>
      <c r="E366" s="75">
        <f t="shared" si="134"/>
        <v>5277.6154482908132</v>
      </c>
      <c r="F366" s="75">
        <f t="shared" si="134"/>
        <v>0</v>
      </c>
      <c r="G366" s="75">
        <f t="shared" si="134"/>
        <v>150.37349463255364</v>
      </c>
      <c r="H366" s="76">
        <f t="shared" si="134"/>
        <v>0</v>
      </c>
      <c r="I366" s="41">
        <f t="shared" si="130"/>
        <v>26736.334679998989</v>
      </c>
      <c r="J366" s="1" t="str">
        <f>+IF(ABS(SUM(I345:I361)-I366)&gt;0.0001,ABS(SUM(I345:I361)-I366),"")</f>
        <v/>
      </c>
      <c r="K366" s="77" t="s">
        <v>28</v>
      </c>
      <c r="L366" s="75">
        <f>SUM(L345:L361)</f>
        <v>1372.0317609768249</v>
      </c>
      <c r="M366" s="75">
        <f t="shared" ref="M366:R366" si="135">SUM(M345:M361)</f>
        <v>13318.151186858317</v>
      </c>
      <c r="N366" s="75">
        <f t="shared" si="135"/>
        <v>6618.1627892404804</v>
      </c>
      <c r="O366" s="75">
        <f t="shared" si="135"/>
        <v>5277.6154482908132</v>
      </c>
      <c r="P366" s="75">
        <f t="shared" si="135"/>
        <v>2437.3483384995975</v>
      </c>
      <c r="Q366" s="75">
        <f t="shared" si="135"/>
        <v>150.37349463255364</v>
      </c>
      <c r="R366" s="76">
        <f t="shared" si="135"/>
        <v>0</v>
      </c>
      <c r="S366" s="78">
        <f t="shared" si="131"/>
        <v>29173.683018498585</v>
      </c>
      <c r="T366" t="str">
        <f>+IF(ABS(SUM(S345:S361)-S366)&gt;0.0001,ABS(SUM(S345:S361)-S366),"")</f>
        <v/>
      </c>
      <c r="U366" s="110" t="s">
        <v>65</v>
      </c>
      <c r="V366" s="111">
        <f>SUM(V345:V361)</f>
        <v>1329.3394454974386</v>
      </c>
      <c r="W366" s="111">
        <f t="shared" ref="W366:AH366" si="136">SUM(W345:W361)</f>
        <v>7.2718899041659082</v>
      </c>
      <c r="X366" s="111">
        <f t="shared" si="136"/>
        <v>150.37349463255364</v>
      </c>
      <c r="Y366" s="111">
        <f t="shared" si="136"/>
        <v>13318.151186858317</v>
      </c>
      <c r="Z366" s="111">
        <f t="shared" si="136"/>
        <v>2178.8907781432727</v>
      </c>
      <c r="AA366" s="111">
        <f t="shared" si="136"/>
        <v>5275.7476805027873</v>
      </c>
      <c r="AB366" s="111">
        <f t="shared" si="136"/>
        <v>2437.3483384995975</v>
      </c>
      <c r="AC366" s="111">
        <f t="shared" si="136"/>
        <v>4476.560204460453</v>
      </c>
      <c r="AD366" s="112">
        <f t="shared" si="136"/>
        <v>35.420425575220207</v>
      </c>
      <c r="AE366" s="112">
        <f t="shared" si="136"/>
        <v>1.8677677880251866</v>
      </c>
      <c r="AF366" s="112">
        <f t="shared" si="136"/>
        <v>0</v>
      </c>
      <c r="AG366" s="112">
        <f t="shared" si="136"/>
        <v>4439.2720110972077</v>
      </c>
      <c r="AH366" s="112">
        <f t="shared" si="136"/>
        <v>0</v>
      </c>
      <c r="AI366" s="113">
        <f t="shared" si="132"/>
        <v>29173.683018498585</v>
      </c>
      <c r="AJ366" t="str">
        <f t="shared" si="133"/>
        <v/>
      </c>
      <c r="AS366"/>
      <c r="BH366"/>
    </row>
    <row r="367" spans="1:60" s="4" customFormat="1" ht="15" thickBot="1">
      <c r="A367" s="32" t="s">
        <v>87</v>
      </c>
      <c r="B367" s="114">
        <f>B366/$I366</f>
        <v>5.1317122462684432E-2</v>
      </c>
      <c r="C367" s="114">
        <f t="shared" ref="C367:I367" si="137">C366/$I366</f>
        <v>0.49812928160348791</v>
      </c>
      <c r="D367" s="114">
        <f t="shared" si="137"/>
        <v>0.24753440845395383</v>
      </c>
      <c r="E367" s="114">
        <f t="shared" si="137"/>
        <v>0.19739487523093097</v>
      </c>
      <c r="F367" s="114">
        <f t="shared" si="137"/>
        <v>0</v>
      </c>
      <c r="G367" s="114">
        <f t="shared" si="137"/>
        <v>5.6243122489428431E-3</v>
      </c>
      <c r="H367" s="115">
        <f t="shared" si="137"/>
        <v>0</v>
      </c>
      <c r="I367" s="116">
        <f t="shared" si="137"/>
        <v>1</v>
      </c>
      <c r="J367"/>
      <c r="K367" s="81" t="s">
        <v>87</v>
      </c>
      <c r="L367" s="82">
        <f>L366/$S366</f>
        <v>4.7029775435170139E-2</v>
      </c>
      <c r="M367" s="82">
        <f t="shared" ref="M367:S367" si="138">M366/$S366</f>
        <v>0.45651250746823707</v>
      </c>
      <c r="N367" s="82">
        <f t="shared" si="138"/>
        <v>0.22685386637826993</v>
      </c>
      <c r="O367" s="82">
        <f t="shared" si="138"/>
        <v>0.1809032971580708</v>
      </c>
      <c r="P367" s="82">
        <f t="shared" si="138"/>
        <v>8.3546130838335092E-2</v>
      </c>
      <c r="Q367" s="82">
        <f t="shared" si="138"/>
        <v>5.1544227219170137E-3</v>
      </c>
      <c r="R367" s="83">
        <f t="shared" si="138"/>
        <v>0</v>
      </c>
      <c r="S367" s="84">
        <f t="shared" si="138"/>
        <v>1</v>
      </c>
      <c r="U367" s="117" t="s">
        <v>87</v>
      </c>
      <c r="V367" s="118">
        <f>V366/$I366</f>
        <v>4.9720332327074568E-2</v>
      </c>
      <c r="W367" s="118">
        <f t="shared" ref="W367:AC367" si="139">W366/$I366</f>
        <v>2.7198529608495249E-4</v>
      </c>
      <c r="X367" s="118">
        <f t="shared" si="139"/>
        <v>5.6243122489428431E-3</v>
      </c>
      <c r="Y367" s="118">
        <f t="shared" si="139"/>
        <v>0.49812928160348791</v>
      </c>
      <c r="Z367" s="118">
        <f t="shared" si="139"/>
        <v>8.1495493089157989E-2</v>
      </c>
      <c r="AA367" s="118">
        <f t="shared" si="139"/>
        <v>0.19732501644847703</v>
      </c>
      <c r="AB367" s="118">
        <f t="shared" si="139"/>
        <v>9.1162396329626194E-2</v>
      </c>
      <c r="AC367" s="118">
        <f t="shared" si="139"/>
        <v>0.16743357898677466</v>
      </c>
      <c r="AD367" s="118">
        <f t="shared" ref="AD367:AH367" si="140">AD366/$AI366</f>
        <v>1.2141225210666976E-3</v>
      </c>
      <c r="AE367" s="118">
        <f t="shared" si="140"/>
        <v>6.4022351474815972E-5</v>
      </c>
      <c r="AF367" s="118">
        <f t="shared" si="140"/>
        <v>0</v>
      </c>
      <c r="AG367" s="118">
        <f t="shared" si="140"/>
        <v>0.15216700641747335</v>
      </c>
      <c r="AH367" s="118">
        <f t="shared" si="140"/>
        <v>0</v>
      </c>
      <c r="AI367" s="119">
        <v>1</v>
      </c>
    </row>
    <row r="368" spans="1:60" ht="15" thickBot="1">
      <c r="A368" s="17"/>
      <c r="B368" s="17"/>
      <c r="C368" s="17"/>
      <c r="D368" s="17"/>
      <c r="E368" s="17"/>
      <c r="F368" s="17"/>
      <c r="G368" s="17"/>
      <c r="H368" s="17"/>
      <c r="I368" s="17"/>
      <c r="K368" s="17"/>
      <c r="L368" s="17"/>
      <c r="M368" s="17"/>
      <c r="N368" s="17"/>
      <c r="O368" s="17"/>
      <c r="P368" s="17"/>
      <c r="Q368" s="17"/>
      <c r="R368" s="17"/>
      <c r="S368" s="17"/>
      <c r="AI368" s="1"/>
      <c r="AS368"/>
      <c r="BH368"/>
    </row>
    <row r="369" spans="1:60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  <c r="K369" s="188" t="s">
        <v>43</v>
      </c>
      <c r="L369" s="37" t="s">
        <v>0</v>
      </c>
      <c r="M369" s="37" t="s">
        <v>1</v>
      </c>
      <c r="N369" s="37" t="s">
        <v>2</v>
      </c>
      <c r="O369" s="37" t="s">
        <v>3</v>
      </c>
      <c r="P369" s="37" t="s">
        <v>29</v>
      </c>
      <c r="Q369" s="37" t="s">
        <v>4</v>
      </c>
      <c r="R369" s="37" t="s">
        <v>5</v>
      </c>
      <c r="S369" s="38" t="s">
        <v>6</v>
      </c>
      <c r="U369" s="190" t="s">
        <v>43</v>
      </c>
      <c r="V369" s="85" t="s">
        <v>90</v>
      </c>
      <c r="W369" s="85" t="s">
        <v>91</v>
      </c>
      <c r="X369" s="85" t="s">
        <v>4</v>
      </c>
      <c r="Y369" s="85" t="s">
        <v>1</v>
      </c>
      <c r="Z369" s="85" t="s">
        <v>2</v>
      </c>
      <c r="AA369" s="85" t="s">
        <v>3</v>
      </c>
      <c r="AB369" s="85" t="s">
        <v>57</v>
      </c>
      <c r="AC369" s="85" t="s">
        <v>75</v>
      </c>
      <c r="AD369" s="86" t="s">
        <v>92</v>
      </c>
      <c r="AE369" s="86" t="s">
        <v>93</v>
      </c>
      <c r="AF369" s="86" t="s">
        <v>94</v>
      </c>
      <c r="AG369" s="86" t="s">
        <v>95</v>
      </c>
      <c r="AH369" s="86" t="s">
        <v>96</v>
      </c>
      <c r="AI369" s="87" t="s">
        <v>65</v>
      </c>
      <c r="AS369"/>
      <c r="BH369"/>
    </row>
    <row r="370" spans="1:60" ht="1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  <c r="K370" s="189" t="s">
        <v>43</v>
      </c>
      <c r="L370" s="195" t="s">
        <v>104</v>
      </c>
      <c r="M370" s="196"/>
      <c r="N370" s="196"/>
      <c r="O370" s="196"/>
      <c r="P370" s="196"/>
      <c r="Q370" s="196"/>
      <c r="R370" s="196"/>
      <c r="S370" s="197"/>
      <c r="U370" s="191" t="s">
        <v>43</v>
      </c>
      <c r="V370" s="198" t="s">
        <v>104</v>
      </c>
      <c r="W370" s="198"/>
      <c r="X370" s="198"/>
      <c r="Y370" s="198"/>
      <c r="Z370" s="198"/>
      <c r="AA370" s="198"/>
      <c r="AB370" s="198"/>
      <c r="AC370" s="198"/>
      <c r="AD370" s="198"/>
      <c r="AE370" s="198"/>
      <c r="AF370" s="198"/>
      <c r="AG370" s="198"/>
      <c r="AH370" s="198"/>
      <c r="AI370" s="199"/>
      <c r="AS370"/>
      <c r="BH370"/>
    </row>
    <row r="371" spans="1:60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  <c r="J371" s="1"/>
      <c r="K371" s="88" t="s">
        <v>7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89">
        <v>0</v>
      </c>
      <c r="S371" s="90">
        <f>SUM(L371:R371)</f>
        <v>0</v>
      </c>
      <c r="U371" s="91" t="s">
        <v>7</v>
      </c>
      <c r="V371" s="92">
        <v>0</v>
      </c>
      <c r="W371" s="92">
        <v>0</v>
      </c>
      <c r="X371" s="92">
        <v>0</v>
      </c>
      <c r="Y371" s="92">
        <v>0</v>
      </c>
      <c r="Z371" s="92">
        <v>0</v>
      </c>
      <c r="AA371" s="92">
        <v>0</v>
      </c>
      <c r="AB371" s="92">
        <v>0</v>
      </c>
      <c r="AC371" s="93">
        <v>0</v>
      </c>
      <c r="AD371" s="94">
        <v>0</v>
      </c>
      <c r="AE371" s="94">
        <v>0</v>
      </c>
      <c r="AF371" s="94">
        <v>0</v>
      </c>
      <c r="AG371" s="94">
        <v>0</v>
      </c>
      <c r="AH371" s="94">
        <v>0</v>
      </c>
      <c r="AI371" s="95">
        <f>SUM(V371:AC371)</f>
        <v>0</v>
      </c>
      <c r="AJ371" t="str">
        <f>IF(ABS(S371-AI371)&gt;0.001,S371-AI371,"")</f>
        <v/>
      </c>
      <c r="AS371"/>
      <c r="BH371"/>
    </row>
    <row r="372" spans="1:60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/>
      <c r="G372" s="46">
        <v>0</v>
      </c>
      <c r="H372" s="47">
        <v>0</v>
      </c>
      <c r="I372" s="48">
        <f t="shared" ref="I372:I392" si="141">SUM(B372:H372)</f>
        <v>0</v>
      </c>
      <c r="J372" s="1"/>
      <c r="K372" s="49" t="s">
        <v>8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1">
        <v>0</v>
      </c>
      <c r="S372" s="52">
        <f t="shared" ref="S372:S392" si="142">SUM(L372:R372)</f>
        <v>0</v>
      </c>
      <c r="U372" s="96" t="s">
        <v>8</v>
      </c>
      <c r="V372" s="97">
        <v>0</v>
      </c>
      <c r="W372" s="97">
        <v>0</v>
      </c>
      <c r="X372" s="97">
        <v>0</v>
      </c>
      <c r="Y372" s="97">
        <v>0</v>
      </c>
      <c r="Z372" s="97">
        <v>0</v>
      </c>
      <c r="AA372" s="97">
        <v>0</v>
      </c>
      <c r="AB372" s="97">
        <v>0</v>
      </c>
      <c r="AC372" s="98">
        <v>0</v>
      </c>
      <c r="AD372" s="97">
        <v>0</v>
      </c>
      <c r="AE372" s="97">
        <v>0</v>
      </c>
      <c r="AF372" s="97">
        <v>0</v>
      </c>
      <c r="AG372" s="97">
        <v>0</v>
      </c>
      <c r="AH372" s="97">
        <v>0</v>
      </c>
      <c r="AI372" s="99">
        <f t="shared" ref="AI372:AI392" si="143">SUM(V372:AC372)</f>
        <v>0</v>
      </c>
      <c r="AJ372" t="str">
        <f t="shared" ref="AJ372:AJ392" si="144">IF(ABS(S372-AI372)&gt;0.001,S372-AI372,"")</f>
        <v/>
      </c>
      <c r="AS372"/>
      <c r="BH372"/>
    </row>
    <row r="373" spans="1:60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141"/>
        <v>0</v>
      </c>
      <c r="J373" s="1"/>
      <c r="K373" s="54" t="s">
        <v>10</v>
      </c>
      <c r="L373" s="43">
        <v>0</v>
      </c>
      <c r="M373" s="43">
        <v>0</v>
      </c>
      <c r="N373" s="43">
        <v>0</v>
      </c>
      <c r="O373" s="43">
        <v>0</v>
      </c>
      <c r="P373" s="43">
        <v>0</v>
      </c>
      <c r="Q373" s="43">
        <v>0</v>
      </c>
      <c r="R373" s="44">
        <v>0</v>
      </c>
      <c r="S373" s="45">
        <f t="shared" si="142"/>
        <v>0</v>
      </c>
      <c r="U373" s="100" t="s">
        <v>10</v>
      </c>
      <c r="V373" s="92">
        <v>0</v>
      </c>
      <c r="W373" s="92">
        <v>0</v>
      </c>
      <c r="X373" s="92">
        <v>0</v>
      </c>
      <c r="Y373" s="92">
        <v>0</v>
      </c>
      <c r="Z373" s="92">
        <v>0</v>
      </c>
      <c r="AA373" s="92">
        <v>0</v>
      </c>
      <c r="AB373" s="92">
        <v>0</v>
      </c>
      <c r="AC373" s="93">
        <v>0</v>
      </c>
      <c r="AD373" s="94">
        <v>0</v>
      </c>
      <c r="AE373" s="94">
        <v>0</v>
      </c>
      <c r="AF373" s="94">
        <v>0</v>
      </c>
      <c r="AG373" s="94">
        <v>0</v>
      </c>
      <c r="AH373" s="94">
        <v>0</v>
      </c>
      <c r="AI373" s="95">
        <f t="shared" si="143"/>
        <v>0</v>
      </c>
      <c r="AJ373" t="str">
        <f t="shared" si="144"/>
        <v/>
      </c>
      <c r="AS373"/>
      <c r="BH373"/>
    </row>
    <row r="374" spans="1:60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/>
      <c r="G374" s="46">
        <v>0</v>
      </c>
      <c r="H374" s="47">
        <v>0</v>
      </c>
      <c r="I374" s="48">
        <f t="shared" si="141"/>
        <v>0</v>
      </c>
      <c r="J374" s="1"/>
      <c r="K374" s="49" t="s">
        <v>58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1">
        <v>0</v>
      </c>
      <c r="S374" s="52">
        <f t="shared" si="142"/>
        <v>0</v>
      </c>
      <c r="U374" s="96" t="s">
        <v>58</v>
      </c>
      <c r="V374" s="97">
        <v>0</v>
      </c>
      <c r="W374" s="97">
        <v>0</v>
      </c>
      <c r="X374" s="97">
        <v>0</v>
      </c>
      <c r="Y374" s="97">
        <v>0</v>
      </c>
      <c r="Z374" s="97">
        <v>0</v>
      </c>
      <c r="AA374" s="97">
        <v>0</v>
      </c>
      <c r="AB374" s="97">
        <v>0</v>
      </c>
      <c r="AC374" s="98">
        <v>0</v>
      </c>
      <c r="AD374" s="97">
        <v>0</v>
      </c>
      <c r="AE374" s="97">
        <v>0</v>
      </c>
      <c r="AF374" s="97">
        <v>0</v>
      </c>
      <c r="AG374" s="97">
        <v>0</v>
      </c>
      <c r="AH374" s="97">
        <v>0</v>
      </c>
      <c r="AI374" s="99">
        <f t="shared" si="143"/>
        <v>0</v>
      </c>
      <c r="AJ374" t="str">
        <f t="shared" si="144"/>
        <v/>
      </c>
      <c r="AS374"/>
      <c r="BH374"/>
    </row>
    <row r="375" spans="1:60" ht="15">
      <c r="A375" s="26" t="s">
        <v>16</v>
      </c>
      <c r="B375" s="43">
        <v>625.55213353975512</v>
      </c>
      <c r="C375" s="43">
        <v>12.870723017986181</v>
      </c>
      <c r="D375" s="43">
        <v>12.870723017986181</v>
      </c>
      <c r="E375" s="43">
        <v>0</v>
      </c>
      <c r="F375" s="236"/>
      <c r="G375" s="43">
        <v>0</v>
      </c>
      <c r="H375" s="53">
        <v>0</v>
      </c>
      <c r="I375" s="41">
        <f t="shared" si="141"/>
        <v>651.29357957572745</v>
      </c>
      <c r="J375" s="1"/>
      <c r="K375" s="54" t="s">
        <v>16</v>
      </c>
      <c r="L375" s="43">
        <v>625.55213353975512</v>
      </c>
      <c r="M375" s="43">
        <v>12.870723017986181</v>
      </c>
      <c r="N375" s="43">
        <v>12.870723017986181</v>
      </c>
      <c r="O375" s="43">
        <v>0</v>
      </c>
      <c r="P375" s="43">
        <v>0</v>
      </c>
      <c r="Q375" s="43">
        <v>0</v>
      </c>
      <c r="R375" s="44">
        <v>0</v>
      </c>
      <c r="S375" s="45">
        <f t="shared" si="142"/>
        <v>651.29357957572745</v>
      </c>
      <c r="U375" s="100" t="s">
        <v>16</v>
      </c>
      <c r="V375" s="92">
        <v>625.55213353975512</v>
      </c>
      <c r="W375" s="92">
        <v>0</v>
      </c>
      <c r="X375" s="92">
        <v>0</v>
      </c>
      <c r="Y375" s="92">
        <v>12.870723017986181</v>
      </c>
      <c r="Z375" s="92">
        <v>12.870723017986181</v>
      </c>
      <c r="AA375" s="92">
        <v>0</v>
      </c>
      <c r="AB375" s="92">
        <v>0</v>
      </c>
      <c r="AC375" s="93">
        <v>0</v>
      </c>
      <c r="AD375" s="94">
        <v>0</v>
      </c>
      <c r="AE375" s="94">
        <v>0</v>
      </c>
      <c r="AF375" s="94">
        <v>0</v>
      </c>
      <c r="AG375" s="94">
        <v>0</v>
      </c>
      <c r="AH375" s="94">
        <v>0</v>
      </c>
      <c r="AI375" s="95">
        <f t="shared" si="143"/>
        <v>651.29357957572745</v>
      </c>
      <c r="AJ375" t="str">
        <f t="shared" si="144"/>
        <v/>
      </c>
      <c r="AS375"/>
      <c r="BH375"/>
    </row>
    <row r="376" spans="1:60" ht="15">
      <c r="A376" s="25" t="s">
        <v>15</v>
      </c>
      <c r="B376" s="46">
        <v>1738.534687186263</v>
      </c>
      <c r="C376" s="46">
        <v>8.5814874358171771</v>
      </c>
      <c r="D376" s="46">
        <v>0</v>
      </c>
      <c r="E376" s="46">
        <v>18.054800034031128</v>
      </c>
      <c r="F376" s="236"/>
      <c r="G376" s="46">
        <v>0</v>
      </c>
      <c r="H376" s="47">
        <v>0</v>
      </c>
      <c r="I376" s="48">
        <f t="shared" si="141"/>
        <v>1765.1709746561114</v>
      </c>
      <c r="J376" s="1"/>
      <c r="K376" s="49" t="s">
        <v>15</v>
      </c>
      <c r="L376" s="50">
        <v>1738.534687186263</v>
      </c>
      <c r="M376" s="50">
        <v>8.5814874358171771</v>
      </c>
      <c r="N376" s="50">
        <v>0</v>
      </c>
      <c r="O376" s="50">
        <v>18.054800034031128</v>
      </c>
      <c r="P376" s="50">
        <v>0</v>
      </c>
      <c r="Q376" s="50">
        <v>0</v>
      </c>
      <c r="R376" s="51">
        <v>0</v>
      </c>
      <c r="S376" s="52">
        <f t="shared" si="142"/>
        <v>1765.1709746561114</v>
      </c>
      <c r="U376" s="96" t="s">
        <v>59</v>
      </c>
      <c r="V376" s="97">
        <v>1716.2228198531384</v>
      </c>
      <c r="W376" s="97">
        <v>22.31186733312466</v>
      </c>
      <c r="X376" s="97">
        <v>0</v>
      </c>
      <c r="Y376" s="97">
        <v>8.5814874358171771</v>
      </c>
      <c r="Z376" s="97">
        <v>0</v>
      </c>
      <c r="AA376" s="97">
        <v>0</v>
      </c>
      <c r="AB376" s="97">
        <v>0</v>
      </c>
      <c r="AC376" s="98">
        <v>18.054800034031128</v>
      </c>
      <c r="AD376" s="97">
        <v>0</v>
      </c>
      <c r="AE376" s="97">
        <v>0</v>
      </c>
      <c r="AF376" s="97">
        <v>0</v>
      </c>
      <c r="AG376" s="97">
        <v>0</v>
      </c>
      <c r="AH376" s="97">
        <v>18.054800034031128</v>
      </c>
      <c r="AI376" s="99">
        <f t="shared" si="143"/>
        <v>1765.1709746561114</v>
      </c>
      <c r="AJ376" t="str">
        <f t="shared" si="144"/>
        <v/>
      </c>
      <c r="AS376"/>
      <c r="BH376"/>
    </row>
    <row r="377" spans="1:60" ht="15">
      <c r="A377" s="26" t="s">
        <v>60</v>
      </c>
      <c r="B377" s="43">
        <v>0</v>
      </c>
      <c r="C377" s="43">
        <v>0</v>
      </c>
      <c r="D377" s="43">
        <v>0</v>
      </c>
      <c r="E377" s="43">
        <v>13999.209168277419</v>
      </c>
      <c r="F377" s="236"/>
      <c r="G377" s="43">
        <v>0</v>
      </c>
      <c r="H377" s="53">
        <v>0</v>
      </c>
      <c r="I377" s="41">
        <f t="shared" si="141"/>
        <v>13999.209168277419</v>
      </c>
      <c r="J377" s="1"/>
      <c r="K377" s="54" t="s">
        <v>60</v>
      </c>
      <c r="L377" s="43">
        <v>0</v>
      </c>
      <c r="M377" s="43">
        <v>0</v>
      </c>
      <c r="N377" s="43">
        <v>0</v>
      </c>
      <c r="O377" s="43">
        <v>13999.209168277419</v>
      </c>
      <c r="P377" s="43">
        <v>8701.8807826880475</v>
      </c>
      <c r="Q377" s="43">
        <v>0</v>
      </c>
      <c r="R377" s="44">
        <v>0</v>
      </c>
      <c r="S377" s="45">
        <f t="shared" si="142"/>
        <v>22701.089950965466</v>
      </c>
      <c r="U377" s="100" t="s">
        <v>60</v>
      </c>
      <c r="V377" s="92">
        <v>0</v>
      </c>
      <c r="W377" s="92">
        <v>0</v>
      </c>
      <c r="X377" s="92">
        <v>0</v>
      </c>
      <c r="Y377" s="92">
        <v>0</v>
      </c>
      <c r="Z377" s="92">
        <v>0</v>
      </c>
      <c r="AA377" s="92">
        <v>13999.209168277419</v>
      </c>
      <c r="AB377" s="92">
        <v>8701.8807826880475</v>
      </c>
      <c r="AC377" s="93">
        <v>0</v>
      </c>
      <c r="AD377" s="92">
        <v>0</v>
      </c>
      <c r="AE377" s="92">
        <v>0</v>
      </c>
      <c r="AF377" s="92">
        <v>0</v>
      </c>
      <c r="AG377" s="92">
        <v>0</v>
      </c>
      <c r="AH377" s="92">
        <v>0</v>
      </c>
      <c r="AI377" s="95">
        <f t="shared" si="143"/>
        <v>22701.089950965466</v>
      </c>
      <c r="AJ377" t="str">
        <f t="shared" si="144"/>
        <v/>
      </c>
      <c r="AS377"/>
      <c r="BH377"/>
    </row>
    <row r="378" spans="1:60" ht="15">
      <c r="A378" s="25" t="s">
        <v>12</v>
      </c>
      <c r="B378" s="46">
        <v>0</v>
      </c>
      <c r="C378" s="46">
        <v>0</v>
      </c>
      <c r="D378" s="46">
        <v>0</v>
      </c>
      <c r="E378" s="46">
        <v>134.00526369680497</v>
      </c>
      <c r="F378" s="236"/>
      <c r="G378" s="46">
        <v>0</v>
      </c>
      <c r="H378" s="47">
        <v>0</v>
      </c>
      <c r="I378" s="48">
        <f t="shared" si="141"/>
        <v>134.00526369680497</v>
      </c>
      <c r="J378" s="1"/>
      <c r="K378" s="49" t="s">
        <v>12</v>
      </c>
      <c r="L378" s="50">
        <v>0</v>
      </c>
      <c r="M378" s="50">
        <v>0</v>
      </c>
      <c r="N378" s="50">
        <v>0</v>
      </c>
      <c r="O378" s="50">
        <v>134.00526369680497</v>
      </c>
      <c r="P378" s="50">
        <v>521.98756888992989</v>
      </c>
      <c r="Q378" s="50">
        <v>0</v>
      </c>
      <c r="R378" s="51">
        <v>0</v>
      </c>
      <c r="S378" s="52">
        <f t="shared" si="142"/>
        <v>655.99283258673483</v>
      </c>
      <c r="U378" s="96" t="s">
        <v>12</v>
      </c>
      <c r="V378" s="97">
        <v>0</v>
      </c>
      <c r="W378" s="97">
        <v>0</v>
      </c>
      <c r="X378" s="97">
        <v>0</v>
      </c>
      <c r="Y378" s="97">
        <v>0</v>
      </c>
      <c r="Z378" s="97">
        <v>0</v>
      </c>
      <c r="AA378" s="97">
        <v>134.00526369680497</v>
      </c>
      <c r="AB378" s="97">
        <v>521.98756888992989</v>
      </c>
      <c r="AC378" s="98">
        <v>0</v>
      </c>
      <c r="AD378" s="97">
        <v>0</v>
      </c>
      <c r="AE378" s="97">
        <v>0</v>
      </c>
      <c r="AF378" s="97">
        <v>0</v>
      </c>
      <c r="AG378" s="97">
        <v>0</v>
      </c>
      <c r="AH378" s="97">
        <v>0</v>
      </c>
      <c r="AI378" s="99">
        <f t="shared" si="143"/>
        <v>655.99283258673483</v>
      </c>
      <c r="AJ378" t="str">
        <f t="shared" si="144"/>
        <v/>
      </c>
      <c r="AS378"/>
      <c r="BH378"/>
    </row>
    <row r="379" spans="1:60" ht="15">
      <c r="A379" s="26" t="s">
        <v>61</v>
      </c>
      <c r="B379" s="43">
        <v>0</v>
      </c>
      <c r="C379" s="43">
        <v>0</v>
      </c>
      <c r="D379" s="43">
        <v>0</v>
      </c>
      <c r="E379" s="43">
        <v>3.9240000000000008</v>
      </c>
      <c r="F379" s="236"/>
      <c r="G379" s="43">
        <v>0</v>
      </c>
      <c r="H379" s="53">
        <v>0</v>
      </c>
      <c r="I379" s="41">
        <f t="shared" si="141"/>
        <v>3.9240000000000008</v>
      </c>
      <c r="J379" s="1"/>
      <c r="K379" s="54" t="s">
        <v>61</v>
      </c>
      <c r="L379" s="43">
        <v>0</v>
      </c>
      <c r="M379" s="43">
        <v>0</v>
      </c>
      <c r="N379" s="43">
        <v>0</v>
      </c>
      <c r="O379" s="43">
        <v>3.9240000000000008</v>
      </c>
      <c r="P379" s="43">
        <v>0</v>
      </c>
      <c r="Q379" s="43">
        <v>0</v>
      </c>
      <c r="R379" s="44">
        <v>0</v>
      </c>
      <c r="S379" s="45">
        <f t="shared" si="142"/>
        <v>3.9240000000000008</v>
      </c>
      <c r="U379" s="100" t="s">
        <v>61</v>
      </c>
      <c r="V379" s="92">
        <v>0</v>
      </c>
      <c r="W379" s="92">
        <v>0</v>
      </c>
      <c r="X379" s="92">
        <v>0</v>
      </c>
      <c r="Y379" s="92">
        <v>0</v>
      </c>
      <c r="Z379" s="92">
        <v>0</v>
      </c>
      <c r="AA379" s="92">
        <v>0</v>
      </c>
      <c r="AB379" s="92">
        <v>0</v>
      </c>
      <c r="AC379" s="93">
        <v>3.9240000000000008</v>
      </c>
      <c r="AD379" s="92">
        <v>0</v>
      </c>
      <c r="AE379" s="92">
        <v>0</v>
      </c>
      <c r="AF379" s="92">
        <v>0</v>
      </c>
      <c r="AG379" s="92">
        <v>0</v>
      </c>
      <c r="AH379" s="92">
        <v>3.9240000000000008</v>
      </c>
      <c r="AI379" s="95">
        <f t="shared" si="143"/>
        <v>3.9240000000000008</v>
      </c>
      <c r="AJ379" t="str">
        <f t="shared" si="144"/>
        <v/>
      </c>
      <c r="AS379"/>
      <c r="BH379"/>
    </row>
    <row r="380" spans="1:60" ht="15">
      <c r="A380" s="25" t="s">
        <v>17</v>
      </c>
      <c r="B380" s="46">
        <v>177.98423267546843</v>
      </c>
      <c r="C380" s="46">
        <v>0</v>
      </c>
      <c r="D380" s="46">
        <v>0</v>
      </c>
      <c r="E380" s="46">
        <v>92.842650147305775</v>
      </c>
      <c r="F380" s="236"/>
      <c r="G380" s="46">
        <v>0</v>
      </c>
      <c r="H380" s="47">
        <v>0</v>
      </c>
      <c r="I380" s="48">
        <f t="shared" si="141"/>
        <v>270.82688282277422</v>
      </c>
      <c r="J380" s="1"/>
      <c r="K380" s="49" t="s">
        <v>17</v>
      </c>
      <c r="L380" s="50">
        <v>177.98423267546843</v>
      </c>
      <c r="M380" s="50">
        <v>0</v>
      </c>
      <c r="N380" s="50">
        <v>0</v>
      </c>
      <c r="O380" s="50">
        <v>92.842650147305775</v>
      </c>
      <c r="P380" s="50">
        <v>0</v>
      </c>
      <c r="Q380" s="50">
        <v>0</v>
      </c>
      <c r="R380" s="51">
        <v>0</v>
      </c>
      <c r="S380" s="52">
        <f t="shared" si="142"/>
        <v>270.82688282277422</v>
      </c>
      <c r="U380" s="96" t="s">
        <v>17</v>
      </c>
      <c r="V380" s="97">
        <v>163.44835984508541</v>
      </c>
      <c r="W380" s="97">
        <v>0</v>
      </c>
      <c r="X380" s="97">
        <v>0</v>
      </c>
      <c r="Y380" s="97">
        <v>0</v>
      </c>
      <c r="Z380" s="97">
        <v>0</v>
      </c>
      <c r="AA380" s="97">
        <v>0</v>
      </c>
      <c r="AB380" s="97">
        <v>0</v>
      </c>
      <c r="AC380" s="98">
        <v>107.3785229776888</v>
      </c>
      <c r="AD380" s="97">
        <v>14.535872830383022</v>
      </c>
      <c r="AE380" s="97">
        <v>0</v>
      </c>
      <c r="AF380" s="97">
        <v>0</v>
      </c>
      <c r="AG380" s="97">
        <v>0</v>
      </c>
      <c r="AH380" s="97">
        <v>92.842650147305775</v>
      </c>
      <c r="AI380" s="99">
        <f t="shared" si="143"/>
        <v>270.82688282277422</v>
      </c>
      <c r="AJ380" t="str">
        <f t="shared" si="144"/>
        <v/>
      </c>
      <c r="AS380"/>
      <c r="BH380"/>
    </row>
    <row r="381" spans="1:60" ht="15">
      <c r="A381" s="26" t="s">
        <v>19</v>
      </c>
      <c r="B381" s="43">
        <v>927.48894621457907</v>
      </c>
      <c r="C381" s="43">
        <v>0</v>
      </c>
      <c r="D381" s="43">
        <v>706.71969045592664</v>
      </c>
      <c r="E381" s="43">
        <v>0.39740815455389544</v>
      </c>
      <c r="F381" s="236"/>
      <c r="G381" s="43">
        <v>0</v>
      </c>
      <c r="H381" s="53">
        <v>0</v>
      </c>
      <c r="I381" s="41">
        <f t="shared" si="141"/>
        <v>1634.6060448250596</v>
      </c>
      <c r="J381" s="1"/>
      <c r="K381" s="54" t="s">
        <v>19</v>
      </c>
      <c r="L381" s="43">
        <v>927.48894621457907</v>
      </c>
      <c r="M381" s="43">
        <v>0</v>
      </c>
      <c r="N381" s="43">
        <v>706.71969045592664</v>
      </c>
      <c r="O381" s="43">
        <v>0.39740815455389544</v>
      </c>
      <c r="P381" s="43">
        <v>0</v>
      </c>
      <c r="Q381" s="43">
        <v>0</v>
      </c>
      <c r="R381" s="44">
        <v>0</v>
      </c>
      <c r="S381" s="45">
        <f t="shared" si="142"/>
        <v>1634.6060448250596</v>
      </c>
      <c r="U381" s="100" t="s">
        <v>89</v>
      </c>
      <c r="V381" s="92">
        <v>923.05930843084684</v>
      </c>
      <c r="W381" s="92">
        <v>0</v>
      </c>
      <c r="X381" s="92">
        <v>0</v>
      </c>
      <c r="Y381" s="92">
        <v>0</v>
      </c>
      <c r="Z381" s="92">
        <v>706.71969045592664</v>
      </c>
      <c r="AA381" s="92">
        <v>0.39740815455389544</v>
      </c>
      <c r="AB381" s="92">
        <v>0</v>
      </c>
      <c r="AC381" s="93">
        <v>4.4296377837322076</v>
      </c>
      <c r="AD381" s="92">
        <v>4.4296377837322076</v>
      </c>
      <c r="AE381" s="92">
        <v>0</v>
      </c>
      <c r="AF381" s="92">
        <v>0</v>
      </c>
      <c r="AG381" s="92">
        <v>0</v>
      </c>
      <c r="AH381" s="92">
        <v>0</v>
      </c>
      <c r="AI381" s="95">
        <f t="shared" si="143"/>
        <v>1634.6060448250596</v>
      </c>
      <c r="AJ381" t="str">
        <f t="shared" si="144"/>
        <v/>
      </c>
      <c r="AS381"/>
      <c r="BH381"/>
    </row>
    <row r="382" spans="1:60" ht="15">
      <c r="A382" s="25" t="s">
        <v>27</v>
      </c>
      <c r="B382" s="46">
        <v>282.56694036420373</v>
      </c>
      <c r="C382" s="46">
        <v>4.8299425876782848E-2</v>
      </c>
      <c r="D382" s="46">
        <v>85.943585750969689</v>
      </c>
      <c r="E382" s="46">
        <v>1017.2671794788008</v>
      </c>
      <c r="F382" s="236"/>
      <c r="G382" s="46">
        <v>1115.2867773169537</v>
      </c>
      <c r="H382" s="47">
        <v>0</v>
      </c>
      <c r="I382" s="48">
        <f t="shared" si="141"/>
        <v>2501.1127823368047</v>
      </c>
      <c r="J382" s="1"/>
      <c r="K382" s="49" t="s">
        <v>27</v>
      </c>
      <c r="L382" s="50">
        <v>282.56694036420373</v>
      </c>
      <c r="M382" s="50">
        <v>4.8299425876782848E-2</v>
      </c>
      <c r="N382" s="50">
        <v>85.943585750969689</v>
      </c>
      <c r="O382" s="50">
        <v>1017.2671794788008</v>
      </c>
      <c r="P382" s="50">
        <v>57.684242872354204</v>
      </c>
      <c r="Q382" s="50">
        <v>1115.2867773169537</v>
      </c>
      <c r="R382" s="51">
        <v>0</v>
      </c>
      <c r="S382" s="52">
        <f t="shared" si="142"/>
        <v>2558.7970252091591</v>
      </c>
      <c r="U382" s="96" t="s">
        <v>27</v>
      </c>
      <c r="V382" s="97">
        <v>75.950211139775959</v>
      </c>
      <c r="W382" s="97">
        <v>134.00424597028822</v>
      </c>
      <c r="X382" s="97">
        <v>1115.2867773169537</v>
      </c>
      <c r="Y382" s="97">
        <v>4.8299425876782848E-2</v>
      </c>
      <c r="Z382" s="97">
        <v>85.943585750969689</v>
      </c>
      <c r="AA382" s="97">
        <v>956.90867937358394</v>
      </c>
      <c r="AB382" s="97">
        <v>57.684242872354204</v>
      </c>
      <c r="AC382" s="98">
        <v>132.97098335935638</v>
      </c>
      <c r="AD382" s="97">
        <v>72.612483254139605</v>
      </c>
      <c r="AE382" s="97">
        <v>0</v>
      </c>
      <c r="AF382" s="97">
        <v>0</v>
      </c>
      <c r="AG382" s="97">
        <v>0</v>
      </c>
      <c r="AH382" s="97">
        <v>60.358500105216805</v>
      </c>
      <c r="AI382" s="99">
        <f t="shared" si="143"/>
        <v>2558.7970252091591</v>
      </c>
      <c r="AJ382" t="str">
        <f t="shared" si="144"/>
        <v/>
      </c>
      <c r="AS382"/>
      <c r="BH382"/>
    </row>
    <row r="383" spans="1:60" ht="15">
      <c r="A383" s="26" t="s">
        <v>26</v>
      </c>
      <c r="B383" s="43">
        <v>389.66291909214971</v>
      </c>
      <c r="C383" s="43">
        <v>0</v>
      </c>
      <c r="D383" s="43">
        <v>0</v>
      </c>
      <c r="E383" s="43">
        <v>0</v>
      </c>
      <c r="F383" s="236"/>
      <c r="G383" s="43">
        <v>0</v>
      </c>
      <c r="H383" s="53">
        <v>0</v>
      </c>
      <c r="I383" s="41">
        <f t="shared" si="141"/>
        <v>389.66291909214971</v>
      </c>
      <c r="J383" s="1"/>
      <c r="K383" s="54" t="s">
        <v>26</v>
      </c>
      <c r="L383" s="43">
        <v>389.66291909214971</v>
      </c>
      <c r="M383" s="43">
        <v>0</v>
      </c>
      <c r="N383" s="43">
        <v>0</v>
      </c>
      <c r="O383" s="43">
        <v>0</v>
      </c>
      <c r="P383" s="43">
        <v>0</v>
      </c>
      <c r="Q383" s="43">
        <v>0</v>
      </c>
      <c r="R383" s="44">
        <v>0</v>
      </c>
      <c r="S383" s="45">
        <f t="shared" si="142"/>
        <v>389.66291909214971</v>
      </c>
      <c r="U383" s="100" t="s">
        <v>26</v>
      </c>
      <c r="V383" s="92">
        <v>389.66291909214971</v>
      </c>
      <c r="W383" s="92">
        <v>0</v>
      </c>
      <c r="X383" s="92">
        <v>0</v>
      </c>
      <c r="Y383" s="92">
        <v>0</v>
      </c>
      <c r="Z383" s="92">
        <v>0</v>
      </c>
      <c r="AA383" s="92">
        <v>0</v>
      </c>
      <c r="AB383" s="92">
        <v>0</v>
      </c>
      <c r="AC383" s="93">
        <v>0</v>
      </c>
      <c r="AD383" s="92">
        <v>0</v>
      </c>
      <c r="AE383" s="92">
        <v>0</v>
      </c>
      <c r="AF383" s="92">
        <v>0</v>
      </c>
      <c r="AG383" s="92">
        <v>0</v>
      </c>
      <c r="AH383" s="92">
        <v>0</v>
      </c>
      <c r="AI383" s="95">
        <f t="shared" si="143"/>
        <v>389.66291909214971</v>
      </c>
      <c r="AJ383" t="str">
        <f t="shared" si="144"/>
        <v/>
      </c>
      <c r="AS383"/>
      <c r="BH383"/>
    </row>
    <row r="384" spans="1:60" ht="15">
      <c r="A384" s="25" t="s">
        <v>23</v>
      </c>
      <c r="B384" s="46">
        <v>271.20066581849937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141"/>
        <v>271.20066581849937</v>
      </c>
      <c r="J384" s="1"/>
      <c r="K384" s="49" t="s">
        <v>23</v>
      </c>
      <c r="L384" s="50">
        <v>271.20066581849937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1">
        <v>0</v>
      </c>
      <c r="S384" s="52">
        <f t="shared" si="142"/>
        <v>271.20066581849937</v>
      </c>
      <c r="U384" s="96" t="s">
        <v>62</v>
      </c>
      <c r="V384" s="97">
        <v>271.20066581849937</v>
      </c>
      <c r="W384" s="97">
        <v>0</v>
      </c>
      <c r="X384" s="97">
        <v>0</v>
      </c>
      <c r="Y384" s="97">
        <v>0</v>
      </c>
      <c r="Z384" s="97">
        <v>0</v>
      </c>
      <c r="AA384" s="97">
        <v>0</v>
      </c>
      <c r="AB384" s="97">
        <v>0</v>
      </c>
      <c r="AC384" s="98">
        <v>0</v>
      </c>
      <c r="AD384" s="97">
        <v>0</v>
      </c>
      <c r="AE384" s="97">
        <v>0</v>
      </c>
      <c r="AF384" s="97">
        <v>0</v>
      </c>
      <c r="AG384" s="97">
        <v>0</v>
      </c>
      <c r="AH384" s="97">
        <v>0</v>
      </c>
      <c r="AI384" s="99">
        <f t="shared" si="143"/>
        <v>271.20066581849937</v>
      </c>
      <c r="AJ384" t="str">
        <f t="shared" si="144"/>
        <v/>
      </c>
      <c r="AS384"/>
      <c r="BH384"/>
    </row>
    <row r="385" spans="1:60" ht="15">
      <c r="A385" s="26" t="s">
        <v>24</v>
      </c>
      <c r="B385" s="43">
        <v>444.01406326168376</v>
      </c>
      <c r="C385" s="43">
        <v>0</v>
      </c>
      <c r="D385" s="43">
        <v>0</v>
      </c>
      <c r="E385" s="43">
        <v>0</v>
      </c>
      <c r="F385" s="236"/>
      <c r="G385" s="43">
        <v>0</v>
      </c>
      <c r="H385" s="53">
        <v>0</v>
      </c>
      <c r="I385" s="41">
        <f t="shared" si="141"/>
        <v>444.01406326168376</v>
      </c>
      <c r="J385" s="1"/>
      <c r="K385" s="54" t="s">
        <v>24</v>
      </c>
      <c r="L385" s="43">
        <v>444.01406326168376</v>
      </c>
      <c r="M385" s="43">
        <v>0</v>
      </c>
      <c r="N385" s="43">
        <v>0</v>
      </c>
      <c r="O385" s="43">
        <v>0</v>
      </c>
      <c r="P385" s="43">
        <v>117.48405528608012</v>
      </c>
      <c r="Q385" s="43">
        <v>0</v>
      </c>
      <c r="R385" s="44">
        <v>0</v>
      </c>
      <c r="S385" s="45">
        <f t="shared" si="142"/>
        <v>561.49811854776385</v>
      </c>
      <c r="U385" s="100" t="s">
        <v>24</v>
      </c>
      <c r="V385" s="92">
        <v>439.8441694938183</v>
      </c>
      <c r="W385" s="92">
        <v>0</v>
      </c>
      <c r="X385" s="92">
        <v>0</v>
      </c>
      <c r="Y385" s="92">
        <v>0</v>
      </c>
      <c r="Z385" s="92">
        <v>0</v>
      </c>
      <c r="AA385" s="92">
        <v>0</v>
      </c>
      <c r="AB385" s="92">
        <v>117.48405528608012</v>
      </c>
      <c r="AC385" s="93">
        <v>4.1698937678654744</v>
      </c>
      <c r="AD385" s="92">
        <v>4.1698937678654744</v>
      </c>
      <c r="AE385" s="92">
        <v>0</v>
      </c>
      <c r="AF385" s="92">
        <v>0</v>
      </c>
      <c r="AG385" s="92">
        <v>0</v>
      </c>
      <c r="AH385" s="92">
        <v>0</v>
      </c>
      <c r="AI385" s="95">
        <f t="shared" si="143"/>
        <v>561.49811854776385</v>
      </c>
      <c r="AJ385" t="str">
        <f t="shared" si="144"/>
        <v/>
      </c>
      <c r="AS385"/>
      <c r="BH385"/>
    </row>
    <row r="386" spans="1:60" ht="15">
      <c r="A386" s="25" t="s">
        <v>22</v>
      </c>
      <c r="B386" s="46">
        <v>61.586652094408741</v>
      </c>
      <c r="C386" s="46">
        <v>0</v>
      </c>
      <c r="D386" s="46">
        <v>0</v>
      </c>
      <c r="E386" s="46">
        <v>0</v>
      </c>
      <c r="F386" s="236"/>
      <c r="G386" s="46">
        <v>0</v>
      </c>
      <c r="H386" s="47">
        <v>0</v>
      </c>
      <c r="I386" s="48">
        <f t="shared" si="141"/>
        <v>61.586652094408741</v>
      </c>
      <c r="J386" s="1"/>
      <c r="K386" s="49" t="s">
        <v>22</v>
      </c>
      <c r="L386" s="50">
        <v>61.586652094408741</v>
      </c>
      <c r="M386" s="50">
        <v>0</v>
      </c>
      <c r="N386" s="50">
        <v>0</v>
      </c>
      <c r="O386" s="50">
        <v>0</v>
      </c>
      <c r="P386" s="50">
        <v>0</v>
      </c>
      <c r="Q386" s="50">
        <v>0</v>
      </c>
      <c r="R386" s="51">
        <v>0</v>
      </c>
      <c r="S386" s="52">
        <f t="shared" si="142"/>
        <v>61.586652094408741</v>
      </c>
      <c r="U386" s="96" t="s">
        <v>63</v>
      </c>
      <c r="V386" s="97">
        <v>61.586652094408741</v>
      </c>
      <c r="W386" s="97">
        <v>0</v>
      </c>
      <c r="X386" s="97">
        <v>0</v>
      </c>
      <c r="Y386" s="97">
        <v>0</v>
      </c>
      <c r="Z386" s="97">
        <v>0</v>
      </c>
      <c r="AA386" s="97">
        <v>0</v>
      </c>
      <c r="AB386" s="97">
        <v>0</v>
      </c>
      <c r="AC386" s="98">
        <v>0</v>
      </c>
      <c r="AD386" s="97">
        <v>0</v>
      </c>
      <c r="AE386" s="97">
        <v>0</v>
      </c>
      <c r="AF386" s="97">
        <v>0</v>
      </c>
      <c r="AG386" s="97">
        <v>0</v>
      </c>
      <c r="AH386" s="97">
        <v>0</v>
      </c>
      <c r="AI386" s="99">
        <f t="shared" si="143"/>
        <v>61.586652094408741</v>
      </c>
      <c r="AJ386" t="str">
        <f t="shared" si="144"/>
        <v/>
      </c>
      <c r="AS386"/>
      <c r="BH386"/>
    </row>
    <row r="387" spans="1:60" ht="15">
      <c r="A387" s="27" t="s">
        <v>66</v>
      </c>
      <c r="B387" s="43">
        <v>0</v>
      </c>
      <c r="C387" s="43">
        <v>0</v>
      </c>
      <c r="D387" s="43">
        <v>0</v>
      </c>
      <c r="E387" s="43">
        <v>0</v>
      </c>
      <c r="F387" s="236"/>
      <c r="G387" s="43">
        <v>0</v>
      </c>
      <c r="H387" s="53">
        <v>0</v>
      </c>
      <c r="I387" s="41">
        <f t="shared" si="141"/>
        <v>0</v>
      </c>
      <c r="J387" s="1"/>
      <c r="K387" s="55" t="s">
        <v>66</v>
      </c>
      <c r="L387" s="43">
        <v>0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4">
        <v>0</v>
      </c>
      <c r="S387" s="45">
        <f t="shared" si="142"/>
        <v>0</v>
      </c>
      <c r="U387" s="101" t="s">
        <v>64</v>
      </c>
      <c r="V387" s="92">
        <v>0</v>
      </c>
      <c r="W387" s="92">
        <v>0</v>
      </c>
      <c r="X387" s="92">
        <v>0</v>
      </c>
      <c r="Y387" s="92">
        <v>0</v>
      </c>
      <c r="Z387" s="92">
        <v>0</v>
      </c>
      <c r="AA387" s="92">
        <v>0</v>
      </c>
      <c r="AB387" s="92">
        <v>0</v>
      </c>
      <c r="AC387" s="93">
        <v>0</v>
      </c>
      <c r="AD387" s="94">
        <v>0</v>
      </c>
      <c r="AE387" s="94">
        <v>0</v>
      </c>
      <c r="AF387" s="94">
        <v>0</v>
      </c>
      <c r="AG387" s="94">
        <v>0</v>
      </c>
      <c r="AH387" s="94">
        <v>0</v>
      </c>
      <c r="AI387" s="95">
        <f t="shared" si="143"/>
        <v>0</v>
      </c>
      <c r="AJ387" t="str">
        <f t="shared" si="144"/>
        <v/>
      </c>
      <c r="AS387"/>
      <c r="BH387"/>
    </row>
    <row r="388" spans="1:60">
      <c r="A388" s="28" t="s">
        <v>25</v>
      </c>
      <c r="B388" s="56">
        <v>0</v>
      </c>
      <c r="C388" s="56">
        <v>0</v>
      </c>
      <c r="D388" s="56">
        <v>0</v>
      </c>
      <c r="E388" s="56">
        <v>0</v>
      </c>
      <c r="F388" s="236"/>
      <c r="G388" s="56">
        <v>0</v>
      </c>
      <c r="H388" s="57">
        <v>0</v>
      </c>
      <c r="I388" s="58">
        <f t="shared" si="141"/>
        <v>0</v>
      </c>
      <c r="J388" s="1"/>
      <c r="K388" s="59" t="s">
        <v>25</v>
      </c>
      <c r="L388" s="60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1">
        <v>0</v>
      </c>
      <c r="S388" s="62">
        <f t="shared" si="142"/>
        <v>0</v>
      </c>
      <c r="U388" s="102" t="s">
        <v>68</v>
      </c>
      <c r="V388" s="103">
        <v>0</v>
      </c>
      <c r="W388" s="103">
        <v>0</v>
      </c>
      <c r="X388" s="103">
        <v>0</v>
      </c>
      <c r="Y388" s="103">
        <v>0</v>
      </c>
      <c r="Z388" s="103">
        <v>0</v>
      </c>
      <c r="AA388" s="103">
        <v>0</v>
      </c>
      <c r="AB388" s="103">
        <v>0</v>
      </c>
      <c r="AC388" s="103">
        <v>0</v>
      </c>
      <c r="AD388" s="103">
        <v>0</v>
      </c>
      <c r="AE388" s="103">
        <v>0</v>
      </c>
      <c r="AF388" s="103">
        <v>0</v>
      </c>
      <c r="AG388" s="103">
        <v>0</v>
      </c>
      <c r="AH388" s="104">
        <v>0</v>
      </c>
      <c r="AI388" s="105">
        <f t="shared" si="143"/>
        <v>0</v>
      </c>
      <c r="AJ388" t="str">
        <f>IF(ABS(S388-AI388)&gt;0.2,S388-AI388,"")</f>
        <v/>
      </c>
      <c r="AS388"/>
      <c r="BH388"/>
    </row>
    <row r="389" spans="1:60">
      <c r="A389" s="29" t="s">
        <v>20</v>
      </c>
      <c r="B389" s="63">
        <v>0</v>
      </c>
      <c r="C389" s="63">
        <v>0</v>
      </c>
      <c r="D389" s="63">
        <v>0</v>
      </c>
      <c r="E389" s="63">
        <v>0</v>
      </c>
      <c r="F389" s="236"/>
      <c r="G389" s="63">
        <v>0</v>
      </c>
      <c r="H389" s="64">
        <v>0</v>
      </c>
      <c r="I389" s="65">
        <f t="shared" si="141"/>
        <v>0</v>
      </c>
      <c r="J389" s="1"/>
      <c r="K389" s="66" t="s">
        <v>20</v>
      </c>
      <c r="L389" s="63">
        <v>0</v>
      </c>
      <c r="M389" s="63">
        <v>0</v>
      </c>
      <c r="N389" s="63">
        <v>0</v>
      </c>
      <c r="O389" s="63">
        <v>0</v>
      </c>
      <c r="P389" s="63">
        <v>0</v>
      </c>
      <c r="Q389" s="63">
        <v>0</v>
      </c>
      <c r="R389" s="67">
        <v>0</v>
      </c>
      <c r="S389" s="68">
        <f t="shared" si="142"/>
        <v>0</v>
      </c>
      <c r="U389" s="106" t="s">
        <v>20</v>
      </c>
      <c r="V389" s="107">
        <v>0</v>
      </c>
      <c r="W389" s="107">
        <v>0</v>
      </c>
      <c r="X389" s="107">
        <v>0</v>
      </c>
      <c r="Y389" s="107">
        <v>0</v>
      </c>
      <c r="Z389" s="107">
        <v>0</v>
      </c>
      <c r="AA389" s="107">
        <v>0</v>
      </c>
      <c r="AB389" s="107">
        <v>0</v>
      </c>
      <c r="AC389" s="107">
        <v>0</v>
      </c>
      <c r="AD389" s="108">
        <v>0</v>
      </c>
      <c r="AE389" s="108">
        <v>0</v>
      </c>
      <c r="AF389" s="108">
        <v>0</v>
      </c>
      <c r="AG389" s="108">
        <v>0</v>
      </c>
      <c r="AH389" s="108">
        <v>0</v>
      </c>
      <c r="AI389" s="109">
        <f t="shared" si="143"/>
        <v>0</v>
      </c>
      <c r="AJ389" t="str">
        <f t="shared" si="144"/>
        <v/>
      </c>
      <c r="AS389"/>
      <c r="BH389"/>
    </row>
    <row r="390" spans="1:60">
      <c r="A390" s="28" t="s">
        <v>21</v>
      </c>
      <c r="B390" s="56">
        <v>0</v>
      </c>
      <c r="C390" s="56">
        <v>0</v>
      </c>
      <c r="D390" s="56">
        <v>0</v>
      </c>
      <c r="E390" s="56">
        <v>0</v>
      </c>
      <c r="F390" s="236"/>
      <c r="G390" s="56">
        <v>0</v>
      </c>
      <c r="H390" s="57">
        <v>0</v>
      </c>
      <c r="I390" s="58">
        <f t="shared" si="141"/>
        <v>0</v>
      </c>
      <c r="J390" s="1"/>
      <c r="K390" s="59" t="s">
        <v>21</v>
      </c>
      <c r="L390" s="60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1">
        <v>0</v>
      </c>
      <c r="S390" s="62">
        <f t="shared" si="142"/>
        <v>0</v>
      </c>
      <c r="U390" s="102" t="s">
        <v>21</v>
      </c>
      <c r="V390" s="103">
        <v>0</v>
      </c>
      <c r="W390" s="103">
        <v>0</v>
      </c>
      <c r="X390" s="103">
        <v>0</v>
      </c>
      <c r="Y390" s="103">
        <v>0</v>
      </c>
      <c r="Z390" s="103">
        <v>0</v>
      </c>
      <c r="AA390" s="103">
        <v>0</v>
      </c>
      <c r="AB390" s="103">
        <v>0</v>
      </c>
      <c r="AC390" s="103">
        <v>0</v>
      </c>
      <c r="AD390" s="103">
        <v>0</v>
      </c>
      <c r="AE390" s="103">
        <v>0</v>
      </c>
      <c r="AF390" s="103">
        <v>0</v>
      </c>
      <c r="AG390" s="103">
        <v>0</v>
      </c>
      <c r="AH390" s="104">
        <v>0</v>
      </c>
      <c r="AI390" s="105">
        <f t="shared" si="143"/>
        <v>0</v>
      </c>
      <c r="AJ390" t="str">
        <f t="shared" si="144"/>
        <v/>
      </c>
      <c r="AS390"/>
      <c r="BH390"/>
    </row>
    <row r="391" spans="1:60" ht="15" thickBot="1">
      <c r="A391" s="30" t="s">
        <v>11</v>
      </c>
      <c r="B391" s="69">
        <v>0</v>
      </c>
      <c r="C391" s="69">
        <v>0</v>
      </c>
      <c r="D391" s="69">
        <v>0</v>
      </c>
      <c r="E391" s="69">
        <v>0</v>
      </c>
      <c r="F391" s="237"/>
      <c r="G391" s="69">
        <v>0</v>
      </c>
      <c r="H391" s="70">
        <v>0</v>
      </c>
      <c r="I391" s="71">
        <f t="shared" si="141"/>
        <v>0</v>
      </c>
      <c r="J391" s="1"/>
      <c r="K391" s="72" t="s">
        <v>11</v>
      </c>
      <c r="L391" s="69">
        <v>0</v>
      </c>
      <c r="M391" s="69">
        <v>0</v>
      </c>
      <c r="N391" s="69">
        <v>0</v>
      </c>
      <c r="O391" s="69">
        <v>0</v>
      </c>
      <c r="P391" s="69">
        <v>0</v>
      </c>
      <c r="Q391" s="69">
        <v>0</v>
      </c>
      <c r="R391" s="73">
        <v>0</v>
      </c>
      <c r="S391" s="74">
        <f t="shared" si="142"/>
        <v>0</v>
      </c>
      <c r="U391" s="106" t="s">
        <v>11</v>
      </c>
      <c r="V391" s="107">
        <v>0</v>
      </c>
      <c r="W391" s="107">
        <v>0</v>
      </c>
      <c r="X391" s="107">
        <v>0</v>
      </c>
      <c r="Y391" s="107">
        <v>0</v>
      </c>
      <c r="Z391" s="107">
        <v>0</v>
      </c>
      <c r="AA391" s="107">
        <v>0</v>
      </c>
      <c r="AB391" s="107">
        <v>0</v>
      </c>
      <c r="AC391" s="107">
        <v>0</v>
      </c>
      <c r="AD391" s="108">
        <v>0</v>
      </c>
      <c r="AE391" s="108">
        <v>0</v>
      </c>
      <c r="AF391" s="108">
        <v>0</v>
      </c>
      <c r="AG391" s="108">
        <v>0</v>
      </c>
      <c r="AH391" s="108">
        <v>0</v>
      </c>
      <c r="AI391" s="109">
        <f t="shared" si="143"/>
        <v>0</v>
      </c>
      <c r="AJ391" t="str">
        <f t="shared" si="144"/>
        <v/>
      </c>
      <c r="AS391"/>
      <c r="BH391"/>
    </row>
    <row r="392" spans="1:60" ht="15">
      <c r="A392" s="31" t="s">
        <v>28</v>
      </c>
      <c r="B392" s="75">
        <f>SUM(B371:B387)</f>
        <v>4918.5912402470112</v>
      </c>
      <c r="C392" s="75">
        <f t="shared" ref="C392:H392" si="145">SUM(C371:C387)</f>
        <v>21.500509879680145</v>
      </c>
      <c r="D392" s="75">
        <f t="shared" si="145"/>
        <v>805.53399922488245</v>
      </c>
      <c r="E392" s="75">
        <f t="shared" si="145"/>
        <v>15265.700469788917</v>
      </c>
      <c r="F392" s="75">
        <f t="shared" si="145"/>
        <v>0</v>
      </c>
      <c r="G392" s="75">
        <f t="shared" si="145"/>
        <v>1115.2867773169537</v>
      </c>
      <c r="H392" s="76">
        <f t="shared" si="145"/>
        <v>0</v>
      </c>
      <c r="I392" s="41">
        <f t="shared" si="141"/>
        <v>22126.612996457443</v>
      </c>
      <c r="J392" s="1" t="str">
        <f>+IF(ABS(SUM(I371:I387)-I392)&gt;0.0001,ABS(SUM(I371:I387)-I392),"")</f>
        <v/>
      </c>
      <c r="K392" s="77" t="s">
        <v>28</v>
      </c>
      <c r="L392" s="75">
        <f>SUM(L371:L387)</f>
        <v>4918.5912402470112</v>
      </c>
      <c r="M392" s="75">
        <f t="shared" ref="M392:R392" si="146">SUM(M371:M387)</f>
        <v>21.500509879680145</v>
      </c>
      <c r="N392" s="75">
        <f t="shared" si="146"/>
        <v>805.53399922488245</v>
      </c>
      <c r="O392" s="75">
        <f t="shared" si="146"/>
        <v>15265.700469788917</v>
      </c>
      <c r="P392" s="75">
        <f t="shared" si="146"/>
        <v>9399.0366497364121</v>
      </c>
      <c r="Q392" s="75">
        <f t="shared" si="146"/>
        <v>1115.2867773169537</v>
      </c>
      <c r="R392" s="76">
        <f t="shared" si="146"/>
        <v>0</v>
      </c>
      <c r="S392" s="78">
        <f t="shared" si="142"/>
        <v>31525.649646193855</v>
      </c>
      <c r="T392" t="str">
        <f>+IF(ABS(SUM(S371:S387)-S392)&gt;0.0001,ABS(SUM(S371:S387)-S392),"")</f>
        <v/>
      </c>
      <c r="U392" s="110" t="s">
        <v>65</v>
      </c>
      <c r="V392" s="111">
        <f>SUM(V371:V387)</f>
        <v>4666.5272393074783</v>
      </c>
      <c r="W392" s="111">
        <f t="shared" ref="W392:AH392" si="147">SUM(W371:W387)</f>
        <v>156.31611330341289</v>
      </c>
      <c r="X392" s="111">
        <f t="shared" si="147"/>
        <v>1115.2867773169537</v>
      </c>
      <c r="Y392" s="111">
        <f t="shared" si="147"/>
        <v>21.500509879680145</v>
      </c>
      <c r="Z392" s="111">
        <f t="shared" si="147"/>
        <v>805.53399922488245</v>
      </c>
      <c r="AA392" s="111">
        <f t="shared" si="147"/>
        <v>15090.520519502363</v>
      </c>
      <c r="AB392" s="111">
        <f t="shared" si="147"/>
        <v>9399.0366497364121</v>
      </c>
      <c r="AC392" s="111">
        <f t="shared" si="147"/>
        <v>270.92783792267397</v>
      </c>
      <c r="AD392" s="112">
        <f t="shared" si="147"/>
        <v>95.747887636120311</v>
      </c>
      <c r="AE392" s="112">
        <f t="shared" si="147"/>
        <v>0</v>
      </c>
      <c r="AF392" s="112">
        <f t="shared" si="147"/>
        <v>0</v>
      </c>
      <c r="AG392" s="112">
        <f t="shared" si="147"/>
        <v>0</v>
      </c>
      <c r="AH392" s="112">
        <f t="shared" si="147"/>
        <v>175.17995028655372</v>
      </c>
      <c r="AI392" s="113">
        <f t="shared" si="143"/>
        <v>31525.649646193855</v>
      </c>
      <c r="AJ392" t="str">
        <f t="shared" si="144"/>
        <v/>
      </c>
      <c r="AS392"/>
      <c r="BH392"/>
    </row>
    <row r="393" spans="1:60" s="4" customFormat="1" ht="15" thickBot="1">
      <c r="A393" s="32" t="s">
        <v>87</v>
      </c>
      <c r="B393" s="114">
        <f>B392/$I392</f>
        <v>0.22229300259531348</v>
      </c>
      <c r="C393" s="114">
        <f t="shared" ref="C393:I393" si="148">C392/$I392</f>
        <v>9.7170361695766364E-4</v>
      </c>
      <c r="D393" s="114">
        <f t="shared" si="148"/>
        <v>3.6405662238221982E-2</v>
      </c>
      <c r="E393" s="114">
        <f t="shared" si="148"/>
        <v>0.68992486433567646</v>
      </c>
      <c r="F393" s="114">
        <f t="shared" si="148"/>
        <v>0</v>
      </c>
      <c r="G393" s="114">
        <f t="shared" si="148"/>
        <v>5.0404767213830491E-2</v>
      </c>
      <c r="H393" s="115">
        <f t="shared" si="148"/>
        <v>0</v>
      </c>
      <c r="I393" s="116">
        <f t="shared" si="148"/>
        <v>1</v>
      </c>
      <c r="J393"/>
      <c r="K393" s="81" t="s">
        <v>87</v>
      </c>
      <c r="L393" s="82">
        <f>L392/$S392</f>
        <v>0.15601871160300868</v>
      </c>
      <c r="M393" s="82">
        <f t="shared" ref="M393:S393" si="149">M392/$S392</f>
        <v>6.8200053356476788E-4</v>
      </c>
      <c r="N393" s="82">
        <f t="shared" si="149"/>
        <v>2.5551701813134115E-2</v>
      </c>
      <c r="O393" s="82">
        <f t="shared" si="149"/>
        <v>0.48423111469907398</v>
      </c>
      <c r="P393" s="82">
        <f t="shared" si="149"/>
        <v>0.29813934860089947</v>
      </c>
      <c r="Q393" s="82">
        <f t="shared" si="149"/>
        <v>3.5377122750319095E-2</v>
      </c>
      <c r="R393" s="83">
        <f t="shared" si="149"/>
        <v>0</v>
      </c>
      <c r="S393" s="84">
        <f t="shared" si="149"/>
        <v>1</v>
      </c>
      <c r="U393" s="117" t="s">
        <v>87</v>
      </c>
      <c r="V393" s="118">
        <f>V392/$I392</f>
        <v>0.21090110990121297</v>
      </c>
      <c r="W393" s="118">
        <f t="shared" ref="W393:AC393" si="150">W392/$I392</f>
        <v>7.0646200269530498E-3</v>
      </c>
      <c r="X393" s="118">
        <f t="shared" si="150"/>
        <v>5.0404767213830491E-2</v>
      </c>
      <c r="Y393" s="118">
        <f t="shared" si="150"/>
        <v>9.7170361695766364E-4</v>
      </c>
      <c r="Z393" s="118">
        <f t="shared" si="150"/>
        <v>3.6405662238221982E-2</v>
      </c>
      <c r="AA393" s="118">
        <f t="shared" si="150"/>
        <v>0.68200770366067387</v>
      </c>
      <c r="AB393" s="118">
        <f t="shared" si="150"/>
        <v>0.42478424742373516</v>
      </c>
      <c r="AC393" s="118">
        <f t="shared" si="150"/>
        <v>1.2244433342150042E-2</v>
      </c>
      <c r="AD393" s="118">
        <f t="shared" ref="AD393:AH393" si="151">AD392/$AI392</f>
        <v>3.0371424129456478E-3</v>
      </c>
      <c r="AE393" s="118">
        <f t="shared" si="151"/>
        <v>0</v>
      </c>
      <c r="AF393" s="118">
        <f t="shared" si="151"/>
        <v>0</v>
      </c>
      <c r="AG393" s="118">
        <f t="shared" si="151"/>
        <v>0</v>
      </c>
      <c r="AH393" s="118">
        <f t="shared" si="151"/>
        <v>5.5567435485886487E-3</v>
      </c>
      <c r="AI393" s="119">
        <v>1</v>
      </c>
    </row>
    <row r="394" spans="1:60" ht="15" thickBot="1">
      <c r="A394" s="17"/>
      <c r="B394" s="17"/>
      <c r="C394" s="17"/>
      <c r="D394" s="17"/>
      <c r="E394" s="17"/>
      <c r="F394" s="17"/>
      <c r="G394" s="17"/>
      <c r="H394" s="17"/>
      <c r="I394" s="17"/>
      <c r="K394" s="17"/>
      <c r="L394" s="17"/>
      <c r="M394" s="17"/>
      <c r="N394" s="17"/>
      <c r="O394" s="17"/>
      <c r="P394" s="17"/>
      <c r="Q394" s="17"/>
      <c r="R394" s="17"/>
      <c r="S394" s="17"/>
      <c r="AI394" s="1"/>
      <c r="AS394"/>
      <c r="BH394"/>
    </row>
    <row r="395" spans="1:6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  <c r="K395" s="188" t="s">
        <v>44</v>
      </c>
      <c r="L395" s="37" t="s">
        <v>0</v>
      </c>
      <c r="M395" s="37" t="s">
        <v>1</v>
      </c>
      <c r="N395" s="37" t="s">
        <v>2</v>
      </c>
      <c r="O395" s="37" t="s">
        <v>3</v>
      </c>
      <c r="P395" s="37" t="s">
        <v>29</v>
      </c>
      <c r="Q395" s="37" t="s">
        <v>4</v>
      </c>
      <c r="R395" s="37" t="s">
        <v>5</v>
      </c>
      <c r="S395" s="38" t="s">
        <v>6</v>
      </c>
      <c r="U395" s="190" t="s">
        <v>44</v>
      </c>
      <c r="V395" s="85" t="s">
        <v>90</v>
      </c>
      <c r="W395" s="85" t="s">
        <v>91</v>
      </c>
      <c r="X395" s="85" t="s">
        <v>4</v>
      </c>
      <c r="Y395" s="85" t="s">
        <v>1</v>
      </c>
      <c r="Z395" s="85" t="s">
        <v>2</v>
      </c>
      <c r="AA395" s="85" t="s">
        <v>3</v>
      </c>
      <c r="AB395" s="85" t="s">
        <v>57</v>
      </c>
      <c r="AC395" s="85" t="s">
        <v>75</v>
      </c>
      <c r="AD395" s="86" t="s">
        <v>92</v>
      </c>
      <c r="AE395" s="86" t="s">
        <v>93</v>
      </c>
      <c r="AF395" s="86" t="s">
        <v>94</v>
      </c>
      <c r="AG395" s="86" t="s">
        <v>95</v>
      </c>
      <c r="AH395" s="86" t="s">
        <v>96</v>
      </c>
      <c r="AI395" s="87" t="s">
        <v>65</v>
      </c>
      <c r="AS395"/>
      <c r="BH395"/>
    </row>
    <row r="396" spans="1:60" ht="1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  <c r="K396" s="189" t="s">
        <v>44</v>
      </c>
      <c r="L396" s="195" t="s">
        <v>104</v>
      </c>
      <c r="M396" s="196"/>
      <c r="N396" s="196"/>
      <c r="O396" s="196"/>
      <c r="P396" s="196"/>
      <c r="Q396" s="196"/>
      <c r="R396" s="196"/>
      <c r="S396" s="197"/>
      <c r="U396" s="191" t="s">
        <v>44</v>
      </c>
      <c r="V396" s="198" t="s">
        <v>104</v>
      </c>
      <c r="W396" s="198"/>
      <c r="X396" s="198"/>
      <c r="Y396" s="198"/>
      <c r="Z396" s="198"/>
      <c r="AA396" s="198"/>
      <c r="AB396" s="198"/>
      <c r="AC396" s="198"/>
      <c r="AD396" s="198"/>
      <c r="AE396" s="198"/>
      <c r="AF396" s="198"/>
      <c r="AG396" s="198"/>
      <c r="AH396" s="198"/>
      <c r="AI396" s="199"/>
      <c r="AS396"/>
      <c r="BH396"/>
    </row>
    <row r="397" spans="1:6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  <c r="J397" s="1"/>
      <c r="K397" s="88" t="s">
        <v>7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89">
        <v>0</v>
      </c>
      <c r="S397" s="90">
        <f>SUM(L397:R397)</f>
        <v>0</v>
      </c>
      <c r="U397" s="91" t="s">
        <v>7</v>
      </c>
      <c r="V397" s="92">
        <v>0</v>
      </c>
      <c r="W397" s="92">
        <v>0</v>
      </c>
      <c r="X397" s="92">
        <v>0</v>
      </c>
      <c r="Y397" s="92">
        <v>0</v>
      </c>
      <c r="Z397" s="92">
        <v>0</v>
      </c>
      <c r="AA397" s="92">
        <v>0</v>
      </c>
      <c r="AB397" s="92">
        <v>0</v>
      </c>
      <c r="AC397" s="93">
        <v>0</v>
      </c>
      <c r="AD397" s="94">
        <v>0</v>
      </c>
      <c r="AE397" s="94">
        <v>0</v>
      </c>
      <c r="AF397" s="94">
        <v>0</v>
      </c>
      <c r="AG397" s="94">
        <v>0</v>
      </c>
      <c r="AH397" s="94">
        <v>0</v>
      </c>
      <c r="AI397" s="95">
        <f>SUM(V397:AC397)</f>
        <v>0</v>
      </c>
      <c r="AJ397" t="str">
        <f>IF(ABS(S397-AI397)&gt;0.001,S397-AI397,"")</f>
        <v/>
      </c>
      <c r="AS397"/>
      <c r="BH397"/>
    </row>
    <row r="398" spans="1:60" ht="15">
      <c r="A398" s="25" t="s">
        <v>8</v>
      </c>
      <c r="B398" s="46">
        <v>0.15440000000000001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8" si="152">SUM(B398:H398)</f>
        <v>0.15440000000000001</v>
      </c>
      <c r="J398" s="1"/>
      <c r="K398" s="49" t="s">
        <v>8</v>
      </c>
      <c r="L398" s="50">
        <v>0.15440000000000001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1">
        <v>0</v>
      </c>
      <c r="S398" s="52">
        <f t="shared" ref="S398:S418" si="153">SUM(L398:R398)</f>
        <v>0.15440000000000001</v>
      </c>
      <c r="U398" s="96" t="s">
        <v>8</v>
      </c>
      <c r="V398" s="97">
        <v>0.15440000000000001</v>
      </c>
      <c r="W398" s="97">
        <v>0</v>
      </c>
      <c r="X398" s="97">
        <v>0</v>
      </c>
      <c r="Y398" s="97">
        <v>0</v>
      </c>
      <c r="Z398" s="97">
        <v>0</v>
      </c>
      <c r="AA398" s="97">
        <v>0</v>
      </c>
      <c r="AB398" s="97">
        <v>0</v>
      </c>
      <c r="AC398" s="98">
        <v>0</v>
      </c>
      <c r="AD398" s="97">
        <v>0</v>
      </c>
      <c r="AE398" s="97">
        <v>0</v>
      </c>
      <c r="AF398" s="97">
        <v>0</v>
      </c>
      <c r="AG398" s="97">
        <v>0</v>
      </c>
      <c r="AH398" s="97">
        <v>0</v>
      </c>
      <c r="AI398" s="99">
        <f t="shared" ref="AI398:AI418" si="154">SUM(V398:AC398)</f>
        <v>0.15440000000000001</v>
      </c>
      <c r="AJ398" t="str">
        <f t="shared" ref="AJ398:AJ418" si="155">IF(ABS(S398-AI398)&gt;0.001,S398-AI398,"")</f>
        <v/>
      </c>
      <c r="AS398"/>
      <c r="BH398"/>
    </row>
    <row r="399" spans="1:6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152"/>
        <v>0</v>
      </c>
      <c r="J399" s="1"/>
      <c r="K399" s="54" t="s">
        <v>10</v>
      </c>
      <c r="L399" s="43">
        <v>0</v>
      </c>
      <c r="M399" s="43">
        <v>0</v>
      </c>
      <c r="N399" s="43">
        <v>0</v>
      </c>
      <c r="O399" s="43">
        <v>0</v>
      </c>
      <c r="P399" s="43">
        <v>0</v>
      </c>
      <c r="Q399" s="43">
        <v>0</v>
      </c>
      <c r="R399" s="44">
        <v>0</v>
      </c>
      <c r="S399" s="45">
        <f t="shared" si="153"/>
        <v>0</v>
      </c>
      <c r="U399" s="100" t="s">
        <v>10</v>
      </c>
      <c r="V399" s="92">
        <v>0</v>
      </c>
      <c r="W399" s="92">
        <v>0</v>
      </c>
      <c r="X399" s="92">
        <v>0</v>
      </c>
      <c r="Y399" s="92">
        <v>0</v>
      </c>
      <c r="Z399" s="92">
        <v>0</v>
      </c>
      <c r="AA399" s="92">
        <v>0</v>
      </c>
      <c r="AB399" s="92">
        <v>0</v>
      </c>
      <c r="AC399" s="93">
        <v>0</v>
      </c>
      <c r="AD399" s="94">
        <v>0</v>
      </c>
      <c r="AE399" s="94">
        <v>0</v>
      </c>
      <c r="AF399" s="94">
        <v>0</v>
      </c>
      <c r="AG399" s="94">
        <v>0</v>
      </c>
      <c r="AH399" s="94">
        <v>0</v>
      </c>
      <c r="AI399" s="95">
        <f t="shared" si="154"/>
        <v>0</v>
      </c>
      <c r="AJ399" t="str">
        <f t="shared" si="155"/>
        <v/>
      </c>
      <c r="AS399"/>
      <c r="BH399"/>
    </row>
    <row r="400" spans="1:6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152"/>
        <v>0</v>
      </c>
      <c r="J400" s="1"/>
      <c r="K400" s="49" t="s">
        <v>58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1">
        <v>0</v>
      </c>
      <c r="S400" s="52">
        <f t="shared" si="153"/>
        <v>0</v>
      </c>
      <c r="U400" s="96" t="s">
        <v>58</v>
      </c>
      <c r="V400" s="97">
        <v>0</v>
      </c>
      <c r="W400" s="97">
        <v>0</v>
      </c>
      <c r="X400" s="97">
        <v>0</v>
      </c>
      <c r="Y400" s="97">
        <v>0</v>
      </c>
      <c r="Z400" s="97">
        <v>0</v>
      </c>
      <c r="AA400" s="97">
        <v>0</v>
      </c>
      <c r="AB400" s="97">
        <v>0</v>
      </c>
      <c r="AC400" s="98">
        <v>0</v>
      </c>
      <c r="AD400" s="97">
        <v>0</v>
      </c>
      <c r="AE400" s="97">
        <v>0</v>
      </c>
      <c r="AF400" s="97">
        <v>0</v>
      </c>
      <c r="AG400" s="97">
        <v>0</v>
      </c>
      <c r="AH400" s="97">
        <v>0</v>
      </c>
      <c r="AI400" s="99">
        <f t="shared" si="154"/>
        <v>0</v>
      </c>
      <c r="AJ400" t="str">
        <f t="shared" si="155"/>
        <v/>
      </c>
      <c r="AS400"/>
      <c r="BH400"/>
    </row>
    <row r="401" spans="1:60" ht="15">
      <c r="A401" s="26" t="s">
        <v>16</v>
      </c>
      <c r="B401" s="43">
        <v>307.44516167087249</v>
      </c>
      <c r="C401" s="43">
        <v>134.0486280898094</v>
      </c>
      <c r="D401" s="43">
        <v>0</v>
      </c>
      <c r="E401" s="43">
        <v>0</v>
      </c>
      <c r="F401" s="236"/>
      <c r="G401" s="43">
        <v>0</v>
      </c>
      <c r="H401" s="53">
        <v>0</v>
      </c>
      <c r="I401" s="41">
        <f t="shared" si="152"/>
        <v>441.49378976068192</v>
      </c>
      <c r="J401" s="1"/>
      <c r="K401" s="54" t="s">
        <v>16</v>
      </c>
      <c r="L401" s="43">
        <v>307.44516167087249</v>
      </c>
      <c r="M401" s="43">
        <v>134.0486280898094</v>
      </c>
      <c r="N401" s="43">
        <v>0</v>
      </c>
      <c r="O401" s="43">
        <v>0</v>
      </c>
      <c r="P401" s="43">
        <v>0</v>
      </c>
      <c r="Q401" s="43">
        <v>0</v>
      </c>
      <c r="R401" s="44">
        <v>0</v>
      </c>
      <c r="S401" s="45">
        <f t="shared" si="153"/>
        <v>441.49378976068192</v>
      </c>
      <c r="U401" s="100" t="s">
        <v>16</v>
      </c>
      <c r="V401" s="92">
        <v>307.44516167087249</v>
      </c>
      <c r="W401" s="92">
        <v>0</v>
      </c>
      <c r="X401" s="92">
        <v>0</v>
      </c>
      <c r="Y401" s="92">
        <v>134.0486280898094</v>
      </c>
      <c r="Z401" s="92">
        <v>0</v>
      </c>
      <c r="AA401" s="92">
        <v>0</v>
      </c>
      <c r="AB401" s="92">
        <v>0</v>
      </c>
      <c r="AC401" s="93">
        <v>0</v>
      </c>
      <c r="AD401" s="94">
        <v>0</v>
      </c>
      <c r="AE401" s="94">
        <v>0</v>
      </c>
      <c r="AF401" s="94">
        <v>0</v>
      </c>
      <c r="AG401" s="94">
        <v>0</v>
      </c>
      <c r="AH401" s="94">
        <v>0</v>
      </c>
      <c r="AI401" s="95">
        <f t="shared" si="154"/>
        <v>441.49378976068192</v>
      </c>
      <c r="AJ401" t="str">
        <f t="shared" si="155"/>
        <v/>
      </c>
      <c r="AS401"/>
      <c r="BH401"/>
    </row>
    <row r="402" spans="1:60" ht="15">
      <c r="A402" s="25" t="s">
        <v>15</v>
      </c>
      <c r="B402" s="46">
        <v>84.05756112789291</v>
      </c>
      <c r="C402" s="46">
        <v>53.062883359938382</v>
      </c>
      <c r="D402" s="46">
        <v>12.788525393930747</v>
      </c>
      <c r="E402" s="46">
        <v>0</v>
      </c>
      <c r="F402" s="236"/>
      <c r="G402" s="46">
        <v>0</v>
      </c>
      <c r="H402" s="47">
        <v>0</v>
      </c>
      <c r="I402" s="48">
        <f t="shared" si="152"/>
        <v>149.90896988176203</v>
      </c>
      <c r="J402" s="1"/>
      <c r="K402" s="49" t="s">
        <v>15</v>
      </c>
      <c r="L402" s="50">
        <v>84.05756112789291</v>
      </c>
      <c r="M402" s="50">
        <v>53.062883359938382</v>
      </c>
      <c r="N402" s="50">
        <v>12.788525393930747</v>
      </c>
      <c r="O402" s="50">
        <v>0</v>
      </c>
      <c r="P402" s="50">
        <v>0</v>
      </c>
      <c r="Q402" s="50">
        <v>0</v>
      </c>
      <c r="R402" s="51">
        <v>0</v>
      </c>
      <c r="S402" s="52">
        <f t="shared" si="153"/>
        <v>149.90896988176203</v>
      </c>
      <c r="U402" s="96" t="s">
        <v>59</v>
      </c>
      <c r="V402" s="97">
        <v>84.05756112789291</v>
      </c>
      <c r="W402" s="97">
        <v>0</v>
      </c>
      <c r="X402" s="97">
        <v>0</v>
      </c>
      <c r="Y402" s="97">
        <v>53.062883359938382</v>
      </c>
      <c r="Z402" s="97">
        <v>12.788525393930747</v>
      </c>
      <c r="AA402" s="97">
        <v>0</v>
      </c>
      <c r="AB402" s="97">
        <v>0</v>
      </c>
      <c r="AC402" s="98">
        <v>0</v>
      </c>
      <c r="AD402" s="97">
        <v>0</v>
      </c>
      <c r="AE402" s="97">
        <v>0</v>
      </c>
      <c r="AF402" s="97">
        <v>0</v>
      </c>
      <c r="AG402" s="97">
        <v>0</v>
      </c>
      <c r="AH402" s="97">
        <v>0</v>
      </c>
      <c r="AI402" s="99">
        <f t="shared" si="154"/>
        <v>149.90896988176203</v>
      </c>
      <c r="AJ402" t="str">
        <f t="shared" si="155"/>
        <v/>
      </c>
      <c r="AS402"/>
      <c r="BH402"/>
    </row>
    <row r="403" spans="1:60" ht="15">
      <c r="A403" s="26" t="s">
        <v>60</v>
      </c>
      <c r="B403" s="43">
        <v>0</v>
      </c>
      <c r="C403" s="43">
        <v>0</v>
      </c>
      <c r="D403" s="43">
        <v>0</v>
      </c>
      <c r="E403" s="43">
        <v>0</v>
      </c>
      <c r="F403" s="236"/>
      <c r="G403" s="43">
        <v>0</v>
      </c>
      <c r="H403" s="53">
        <v>0</v>
      </c>
      <c r="I403" s="41">
        <f t="shared" si="152"/>
        <v>0</v>
      </c>
      <c r="J403" s="1"/>
      <c r="K403" s="54" t="s">
        <v>60</v>
      </c>
      <c r="L403" s="43">
        <v>0</v>
      </c>
      <c r="M403" s="43">
        <v>0</v>
      </c>
      <c r="N403" s="43">
        <v>0</v>
      </c>
      <c r="O403" s="43">
        <v>0</v>
      </c>
      <c r="P403" s="43">
        <v>137.73255865011419</v>
      </c>
      <c r="Q403" s="43">
        <v>0</v>
      </c>
      <c r="R403" s="44">
        <v>0</v>
      </c>
      <c r="S403" s="45">
        <f t="shared" si="153"/>
        <v>137.73255865011419</v>
      </c>
      <c r="U403" s="100" t="s">
        <v>60</v>
      </c>
      <c r="V403" s="92">
        <v>0</v>
      </c>
      <c r="W403" s="92">
        <v>0</v>
      </c>
      <c r="X403" s="92">
        <v>0</v>
      </c>
      <c r="Y403" s="92">
        <v>0</v>
      </c>
      <c r="Z403" s="92">
        <v>0</v>
      </c>
      <c r="AA403" s="92">
        <v>0</v>
      </c>
      <c r="AB403" s="92">
        <v>137.73255865011419</v>
      </c>
      <c r="AC403" s="93">
        <v>0</v>
      </c>
      <c r="AD403" s="92">
        <v>0</v>
      </c>
      <c r="AE403" s="92">
        <v>0</v>
      </c>
      <c r="AF403" s="92">
        <v>0</v>
      </c>
      <c r="AG403" s="92">
        <v>0</v>
      </c>
      <c r="AH403" s="92">
        <v>0</v>
      </c>
      <c r="AI403" s="95">
        <f t="shared" si="154"/>
        <v>137.73255865011419</v>
      </c>
      <c r="AJ403" t="str">
        <f t="shared" si="155"/>
        <v/>
      </c>
      <c r="AS403"/>
      <c r="BH403"/>
    </row>
    <row r="404" spans="1:60" ht="15">
      <c r="A404" s="25" t="s">
        <v>12</v>
      </c>
      <c r="B404" s="46">
        <v>0</v>
      </c>
      <c r="C404" s="46">
        <v>2.0472494348264627</v>
      </c>
      <c r="D404" s="46">
        <v>0</v>
      </c>
      <c r="E404" s="46">
        <v>0</v>
      </c>
      <c r="F404" s="236"/>
      <c r="G404" s="46">
        <v>0</v>
      </c>
      <c r="H404" s="47">
        <v>0</v>
      </c>
      <c r="I404" s="48">
        <f t="shared" si="152"/>
        <v>2.0472494348264627</v>
      </c>
      <c r="J404" s="1"/>
      <c r="K404" s="49" t="s">
        <v>12</v>
      </c>
      <c r="L404" s="50">
        <v>0</v>
      </c>
      <c r="M404" s="50">
        <v>2.0472494348264627</v>
      </c>
      <c r="N404" s="50">
        <v>0</v>
      </c>
      <c r="O404" s="50">
        <v>0</v>
      </c>
      <c r="P404" s="50">
        <v>44.042320810015184</v>
      </c>
      <c r="Q404" s="50">
        <v>0</v>
      </c>
      <c r="R404" s="51">
        <v>0</v>
      </c>
      <c r="S404" s="52">
        <f t="shared" si="153"/>
        <v>46.089570244841646</v>
      </c>
      <c r="U404" s="96" t="s">
        <v>12</v>
      </c>
      <c r="V404" s="97">
        <v>0</v>
      </c>
      <c r="W404" s="97">
        <v>0</v>
      </c>
      <c r="X404" s="97">
        <v>0</v>
      </c>
      <c r="Y404" s="97">
        <v>2.0472494348264627</v>
      </c>
      <c r="Z404" s="97">
        <v>0</v>
      </c>
      <c r="AA404" s="97">
        <v>0</v>
      </c>
      <c r="AB404" s="97">
        <v>44.042320810015184</v>
      </c>
      <c r="AC404" s="98">
        <v>0</v>
      </c>
      <c r="AD404" s="97">
        <v>0</v>
      </c>
      <c r="AE404" s="97">
        <v>0</v>
      </c>
      <c r="AF404" s="97">
        <v>0</v>
      </c>
      <c r="AG404" s="97">
        <v>0</v>
      </c>
      <c r="AH404" s="97">
        <v>0</v>
      </c>
      <c r="AI404" s="99">
        <f t="shared" si="154"/>
        <v>46.089570244841646</v>
      </c>
      <c r="AJ404" t="str">
        <f t="shared" si="155"/>
        <v/>
      </c>
      <c r="AS404"/>
      <c r="BH404"/>
    </row>
    <row r="405" spans="1:60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/>
      <c r="G405" s="43">
        <v>0</v>
      </c>
      <c r="H405" s="53">
        <v>0</v>
      </c>
      <c r="I405" s="41">
        <f t="shared" si="152"/>
        <v>0</v>
      </c>
      <c r="J405" s="1"/>
      <c r="K405" s="54" t="s">
        <v>61</v>
      </c>
      <c r="L405" s="43">
        <v>0</v>
      </c>
      <c r="M405" s="43">
        <v>0</v>
      </c>
      <c r="N405" s="43">
        <v>0</v>
      </c>
      <c r="O405" s="43">
        <v>0</v>
      </c>
      <c r="P405" s="43">
        <v>0</v>
      </c>
      <c r="Q405" s="43">
        <v>0</v>
      </c>
      <c r="R405" s="44">
        <v>0</v>
      </c>
      <c r="S405" s="45">
        <f t="shared" si="153"/>
        <v>0</v>
      </c>
      <c r="U405" s="100" t="s">
        <v>61</v>
      </c>
      <c r="V405" s="92">
        <v>0</v>
      </c>
      <c r="W405" s="92">
        <v>0</v>
      </c>
      <c r="X405" s="92">
        <v>0</v>
      </c>
      <c r="Y405" s="92">
        <v>0</v>
      </c>
      <c r="Z405" s="92">
        <v>0</v>
      </c>
      <c r="AA405" s="92">
        <v>0</v>
      </c>
      <c r="AB405" s="92">
        <v>0</v>
      </c>
      <c r="AC405" s="93">
        <v>0</v>
      </c>
      <c r="AD405" s="92">
        <v>0</v>
      </c>
      <c r="AE405" s="92">
        <v>0</v>
      </c>
      <c r="AF405" s="92">
        <v>0</v>
      </c>
      <c r="AG405" s="92">
        <v>0</v>
      </c>
      <c r="AH405" s="92">
        <v>0</v>
      </c>
      <c r="AI405" s="95">
        <f t="shared" si="154"/>
        <v>0</v>
      </c>
      <c r="AJ405" t="str">
        <f t="shared" si="155"/>
        <v/>
      </c>
      <c r="AS405"/>
      <c r="BH405"/>
    </row>
    <row r="406" spans="1:60" ht="15">
      <c r="A406" s="25" t="s">
        <v>17</v>
      </c>
      <c r="B406" s="46">
        <v>0</v>
      </c>
      <c r="C406" s="46">
        <v>0</v>
      </c>
      <c r="D406" s="46">
        <v>13.598465169316919</v>
      </c>
      <c r="E406" s="46">
        <v>0</v>
      </c>
      <c r="F406" s="236"/>
      <c r="G406" s="46">
        <v>0</v>
      </c>
      <c r="H406" s="47">
        <v>0</v>
      </c>
      <c r="I406" s="48">
        <f t="shared" si="152"/>
        <v>13.598465169316919</v>
      </c>
      <c r="J406" s="1"/>
      <c r="K406" s="49" t="s">
        <v>17</v>
      </c>
      <c r="L406" s="50">
        <v>0</v>
      </c>
      <c r="M406" s="50">
        <v>0</v>
      </c>
      <c r="N406" s="50">
        <v>13.598465169316919</v>
      </c>
      <c r="O406" s="50">
        <v>0</v>
      </c>
      <c r="P406" s="50">
        <v>0</v>
      </c>
      <c r="Q406" s="50">
        <v>0</v>
      </c>
      <c r="R406" s="51">
        <v>0</v>
      </c>
      <c r="S406" s="52">
        <f t="shared" si="153"/>
        <v>13.598465169316919</v>
      </c>
      <c r="U406" s="96" t="s">
        <v>17</v>
      </c>
      <c r="V406" s="97">
        <v>0</v>
      </c>
      <c r="W406" s="97">
        <v>0</v>
      </c>
      <c r="X406" s="97">
        <v>0</v>
      </c>
      <c r="Y406" s="97">
        <v>0</v>
      </c>
      <c r="Z406" s="97">
        <v>13.598465169316919</v>
      </c>
      <c r="AA406" s="97">
        <v>0</v>
      </c>
      <c r="AB406" s="97">
        <v>0</v>
      </c>
      <c r="AC406" s="98">
        <v>0</v>
      </c>
      <c r="AD406" s="97">
        <v>0</v>
      </c>
      <c r="AE406" s="97">
        <v>0</v>
      </c>
      <c r="AF406" s="97">
        <v>0</v>
      </c>
      <c r="AG406" s="97">
        <v>0</v>
      </c>
      <c r="AH406" s="97">
        <v>0</v>
      </c>
      <c r="AI406" s="99">
        <f t="shared" si="154"/>
        <v>13.598465169316919</v>
      </c>
      <c r="AJ406" t="str">
        <f t="shared" si="155"/>
        <v/>
      </c>
      <c r="AS406"/>
      <c r="BH406"/>
    </row>
    <row r="407" spans="1:60" ht="15">
      <c r="A407" s="26" t="s">
        <v>19</v>
      </c>
      <c r="B407" s="43">
        <v>182.29541801056317</v>
      </c>
      <c r="C407" s="43">
        <v>1346.4750395192832</v>
      </c>
      <c r="D407" s="43">
        <v>532.03743924675621</v>
      </c>
      <c r="E407" s="43">
        <v>0</v>
      </c>
      <c r="F407" s="236"/>
      <c r="G407" s="43">
        <v>0</v>
      </c>
      <c r="H407" s="53">
        <v>0</v>
      </c>
      <c r="I407" s="41">
        <f t="shared" si="152"/>
        <v>2060.8078967766028</v>
      </c>
      <c r="J407" s="1"/>
      <c r="K407" s="54" t="s">
        <v>19</v>
      </c>
      <c r="L407" s="43">
        <v>182.29541801056317</v>
      </c>
      <c r="M407" s="43">
        <v>1346.4750395192832</v>
      </c>
      <c r="N407" s="43">
        <v>532.03743924675621</v>
      </c>
      <c r="O407" s="43">
        <v>0</v>
      </c>
      <c r="P407" s="43">
        <v>0</v>
      </c>
      <c r="Q407" s="43">
        <v>0</v>
      </c>
      <c r="R407" s="44">
        <v>0</v>
      </c>
      <c r="S407" s="45">
        <f t="shared" si="153"/>
        <v>2060.8078967766028</v>
      </c>
      <c r="U407" s="100" t="s">
        <v>89</v>
      </c>
      <c r="V407" s="92">
        <v>182.29541801056317</v>
      </c>
      <c r="W407" s="92">
        <v>0</v>
      </c>
      <c r="X407" s="92">
        <v>0</v>
      </c>
      <c r="Y407" s="92">
        <v>1346.4750395192832</v>
      </c>
      <c r="Z407" s="92">
        <v>230.63657860926008</v>
      </c>
      <c r="AA407" s="92">
        <v>0</v>
      </c>
      <c r="AB407" s="92">
        <v>0</v>
      </c>
      <c r="AC407" s="93">
        <v>301.40086063749624</v>
      </c>
      <c r="AD407" s="92">
        <v>0</v>
      </c>
      <c r="AE407" s="92">
        <v>0</v>
      </c>
      <c r="AF407" s="92">
        <v>0</v>
      </c>
      <c r="AG407" s="92">
        <v>301.40086063749624</v>
      </c>
      <c r="AH407" s="92">
        <v>0</v>
      </c>
      <c r="AI407" s="95">
        <f t="shared" si="154"/>
        <v>2060.8078967766028</v>
      </c>
      <c r="AJ407" t="str">
        <f t="shared" si="155"/>
        <v/>
      </c>
      <c r="AS407"/>
      <c r="BH407"/>
    </row>
    <row r="408" spans="1:60" ht="15">
      <c r="A408" s="25" t="s">
        <v>27</v>
      </c>
      <c r="B408" s="46">
        <v>230.07552465883811</v>
      </c>
      <c r="C408" s="46">
        <v>5.6233101852091831</v>
      </c>
      <c r="D408" s="46">
        <v>45.321202326031148</v>
      </c>
      <c r="E408" s="46">
        <v>1682.8227741949142</v>
      </c>
      <c r="F408" s="236"/>
      <c r="G408" s="46">
        <v>234.24701910648065</v>
      </c>
      <c r="H408" s="47">
        <v>0</v>
      </c>
      <c r="I408" s="48">
        <f t="shared" si="152"/>
        <v>2198.0898304714733</v>
      </c>
      <c r="J408" s="1"/>
      <c r="K408" s="49" t="s">
        <v>27</v>
      </c>
      <c r="L408" s="50">
        <v>230.07552465883811</v>
      </c>
      <c r="M408" s="50">
        <v>5.6233101852091831</v>
      </c>
      <c r="N408" s="50">
        <v>45.321202326031148</v>
      </c>
      <c r="O408" s="50">
        <v>1682.8227741949142</v>
      </c>
      <c r="P408" s="50">
        <v>57.684242872354204</v>
      </c>
      <c r="Q408" s="50">
        <v>234.24701910648065</v>
      </c>
      <c r="R408" s="51">
        <v>0</v>
      </c>
      <c r="S408" s="52">
        <f t="shared" si="153"/>
        <v>2255.7740733438277</v>
      </c>
      <c r="U408" s="96" t="s">
        <v>27</v>
      </c>
      <c r="V408" s="97">
        <v>0</v>
      </c>
      <c r="W408" s="97">
        <v>177.58878943244278</v>
      </c>
      <c r="X408" s="97">
        <v>234.24701910648065</v>
      </c>
      <c r="Y408" s="97">
        <v>5.6233101852091831</v>
      </c>
      <c r="Z408" s="97">
        <v>45.321202326031148</v>
      </c>
      <c r="AA408" s="97">
        <v>1614.2152349486905</v>
      </c>
      <c r="AB408" s="97">
        <v>57.684242872354204</v>
      </c>
      <c r="AC408" s="98">
        <v>121.09427447261925</v>
      </c>
      <c r="AD408" s="97">
        <v>52.486735226395396</v>
      </c>
      <c r="AE408" s="97">
        <v>68.607539246223794</v>
      </c>
      <c r="AF408" s="97">
        <v>0</v>
      </c>
      <c r="AG408" s="97">
        <v>0</v>
      </c>
      <c r="AH408" s="97">
        <v>0</v>
      </c>
      <c r="AI408" s="99">
        <f t="shared" si="154"/>
        <v>2255.7740733438281</v>
      </c>
      <c r="AJ408" t="str">
        <f t="shared" si="155"/>
        <v/>
      </c>
      <c r="AS408"/>
      <c r="BH408"/>
    </row>
    <row r="409" spans="1:60" ht="15">
      <c r="A409" s="26" t="s">
        <v>26</v>
      </c>
      <c r="B409" s="43">
        <v>79.480943832565359</v>
      </c>
      <c r="C409" s="43">
        <v>0</v>
      </c>
      <c r="D409" s="43">
        <v>0</v>
      </c>
      <c r="E409" s="43">
        <v>0</v>
      </c>
      <c r="F409" s="236"/>
      <c r="G409" s="43">
        <v>0</v>
      </c>
      <c r="H409" s="53">
        <v>0</v>
      </c>
      <c r="I409" s="41">
        <f t="shared" si="152"/>
        <v>79.480943832565359</v>
      </c>
      <c r="J409" s="1"/>
      <c r="K409" s="54" t="s">
        <v>26</v>
      </c>
      <c r="L409" s="43">
        <v>79.480943832565359</v>
      </c>
      <c r="M409" s="43">
        <v>0</v>
      </c>
      <c r="N409" s="43">
        <v>0</v>
      </c>
      <c r="O409" s="43">
        <v>0</v>
      </c>
      <c r="P409" s="43">
        <v>0</v>
      </c>
      <c r="Q409" s="43">
        <v>0</v>
      </c>
      <c r="R409" s="44">
        <v>0</v>
      </c>
      <c r="S409" s="45">
        <f t="shared" si="153"/>
        <v>79.480943832565359</v>
      </c>
      <c r="U409" s="100" t="s">
        <v>26</v>
      </c>
      <c r="V409" s="92">
        <v>79.480943832565359</v>
      </c>
      <c r="W409" s="92">
        <v>0</v>
      </c>
      <c r="X409" s="92">
        <v>0</v>
      </c>
      <c r="Y409" s="92">
        <v>0</v>
      </c>
      <c r="Z409" s="92">
        <v>0</v>
      </c>
      <c r="AA409" s="92">
        <v>0</v>
      </c>
      <c r="AB409" s="92">
        <v>0</v>
      </c>
      <c r="AC409" s="93">
        <v>0</v>
      </c>
      <c r="AD409" s="92">
        <v>0</v>
      </c>
      <c r="AE409" s="92">
        <v>0</v>
      </c>
      <c r="AF409" s="92">
        <v>0</v>
      </c>
      <c r="AG409" s="92">
        <v>0</v>
      </c>
      <c r="AH409" s="92">
        <v>0</v>
      </c>
      <c r="AI409" s="95">
        <f t="shared" si="154"/>
        <v>79.480943832565359</v>
      </c>
      <c r="AJ409" t="str">
        <f t="shared" si="155"/>
        <v/>
      </c>
      <c r="AS409"/>
      <c r="BH409"/>
    </row>
    <row r="410" spans="1:60" ht="15">
      <c r="A410" s="25" t="s">
        <v>23</v>
      </c>
      <c r="B410" s="46">
        <v>3.4195632159900682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152"/>
        <v>3.4195632159900682</v>
      </c>
      <c r="J410" s="1"/>
      <c r="K410" s="49" t="s">
        <v>23</v>
      </c>
      <c r="L410" s="50">
        <v>3.4195632159900682</v>
      </c>
      <c r="M410" s="50">
        <v>0</v>
      </c>
      <c r="N410" s="50">
        <v>0</v>
      </c>
      <c r="O410" s="50">
        <v>0</v>
      </c>
      <c r="P410" s="50">
        <v>0</v>
      </c>
      <c r="Q410" s="50">
        <v>0</v>
      </c>
      <c r="R410" s="51">
        <v>0</v>
      </c>
      <c r="S410" s="52">
        <f t="shared" si="153"/>
        <v>3.4195632159900682</v>
      </c>
      <c r="U410" s="96" t="s">
        <v>62</v>
      </c>
      <c r="V410" s="97">
        <v>3.4195632159900682</v>
      </c>
      <c r="W410" s="97">
        <v>0</v>
      </c>
      <c r="X410" s="97">
        <v>0</v>
      </c>
      <c r="Y410" s="97">
        <v>0</v>
      </c>
      <c r="Z410" s="97">
        <v>0</v>
      </c>
      <c r="AA410" s="97">
        <v>0</v>
      </c>
      <c r="AB410" s="97">
        <v>0</v>
      </c>
      <c r="AC410" s="98">
        <v>0</v>
      </c>
      <c r="AD410" s="97">
        <v>0</v>
      </c>
      <c r="AE410" s="97">
        <v>0</v>
      </c>
      <c r="AF410" s="97">
        <v>0</v>
      </c>
      <c r="AG410" s="97">
        <v>0</v>
      </c>
      <c r="AH410" s="97">
        <v>0</v>
      </c>
      <c r="AI410" s="99">
        <f t="shared" si="154"/>
        <v>3.4195632159900682</v>
      </c>
      <c r="AJ410" t="str">
        <f t="shared" si="155"/>
        <v/>
      </c>
      <c r="AS410"/>
      <c r="BH410"/>
    </row>
    <row r="411" spans="1:60" ht="15">
      <c r="A411" s="26" t="s">
        <v>24</v>
      </c>
      <c r="B411" s="43">
        <v>4.5216261399715476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152"/>
        <v>4.5216261399715476</v>
      </c>
      <c r="J411" s="1"/>
      <c r="K411" s="54" t="s">
        <v>24</v>
      </c>
      <c r="L411" s="43">
        <v>4.5216261399715476</v>
      </c>
      <c r="M411" s="43">
        <v>0</v>
      </c>
      <c r="N411" s="43">
        <v>0</v>
      </c>
      <c r="O411" s="43">
        <v>0</v>
      </c>
      <c r="P411" s="43">
        <v>0.64425293804127637</v>
      </c>
      <c r="Q411" s="43">
        <v>0</v>
      </c>
      <c r="R411" s="44">
        <v>0</v>
      </c>
      <c r="S411" s="45">
        <f t="shared" si="153"/>
        <v>5.1658790780128241</v>
      </c>
      <c r="U411" s="100" t="s">
        <v>24</v>
      </c>
      <c r="V411" s="92">
        <v>0</v>
      </c>
      <c r="W411" s="92">
        <v>0</v>
      </c>
      <c r="X411" s="92">
        <v>0</v>
      </c>
      <c r="Y411" s="92">
        <v>0</v>
      </c>
      <c r="Z411" s="92">
        <v>0</v>
      </c>
      <c r="AA411" s="92">
        <v>0</v>
      </c>
      <c r="AB411" s="92">
        <v>0.64425293804127637</v>
      </c>
      <c r="AC411" s="93">
        <v>4.5216261399715476</v>
      </c>
      <c r="AD411" s="92">
        <v>4.5216261399715476</v>
      </c>
      <c r="AE411" s="92">
        <v>0</v>
      </c>
      <c r="AF411" s="92">
        <v>0</v>
      </c>
      <c r="AG411" s="92">
        <v>0</v>
      </c>
      <c r="AH411" s="92">
        <v>0</v>
      </c>
      <c r="AI411" s="95">
        <f t="shared" si="154"/>
        <v>5.1658790780128241</v>
      </c>
      <c r="AJ411" t="str">
        <f t="shared" si="155"/>
        <v/>
      </c>
      <c r="AS411"/>
      <c r="BH411"/>
    </row>
    <row r="412" spans="1:60" ht="15">
      <c r="A412" s="25" t="s">
        <v>22</v>
      </c>
      <c r="B412" s="46">
        <v>0.79402613498029007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152"/>
        <v>0.79402613498029007</v>
      </c>
      <c r="J412" s="1"/>
      <c r="K412" s="49" t="s">
        <v>22</v>
      </c>
      <c r="L412" s="50">
        <v>0.79402613498029007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1">
        <v>0</v>
      </c>
      <c r="S412" s="52">
        <f t="shared" si="153"/>
        <v>0.79402613498029007</v>
      </c>
      <c r="U412" s="96" t="s">
        <v>63</v>
      </c>
      <c r="V412" s="97">
        <v>0.79402613498029007</v>
      </c>
      <c r="W412" s="97">
        <v>0</v>
      </c>
      <c r="X412" s="97">
        <v>0</v>
      </c>
      <c r="Y412" s="97">
        <v>0</v>
      </c>
      <c r="Z412" s="97">
        <v>0</v>
      </c>
      <c r="AA412" s="97">
        <v>0</v>
      </c>
      <c r="AB412" s="97">
        <v>0</v>
      </c>
      <c r="AC412" s="98">
        <v>0</v>
      </c>
      <c r="AD412" s="97">
        <v>0</v>
      </c>
      <c r="AE412" s="97">
        <v>0</v>
      </c>
      <c r="AF412" s="97">
        <v>0</v>
      </c>
      <c r="AG412" s="97">
        <v>0</v>
      </c>
      <c r="AH412" s="97">
        <v>0</v>
      </c>
      <c r="AI412" s="99">
        <f t="shared" si="154"/>
        <v>0.79402613498029007</v>
      </c>
      <c r="AJ412" t="str">
        <f t="shared" si="155"/>
        <v/>
      </c>
      <c r="AS412"/>
      <c r="BH412"/>
    </row>
    <row r="413" spans="1:60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152"/>
        <v>0</v>
      </c>
      <c r="J413" s="1"/>
      <c r="K413" s="55" t="s">
        <v>66</v>
      </c>
      <c r="L413" s="43">
        <v>0</v>
      </c>
      <c r="M413" s="43">
        <v>0</v>
      </c>
      <c r="N413" s="43">
        <v>0</v>
      </c>
      <c r="O413" s="43">
        <v>0</v>
      </c>
      <c r="P413" s="43">
        <v>0</v>
      </c>
      <c r="Q413" s="43">
        <v>0</v>
      </c>
      <c r="R413" s="44">
        <v>0</v>
      </c>
      <c r="S413" s="45">
        <f t="shared" si="153"/>
        <v>0</v>
      </c>
      <c r="U413" s="101" t="s">
        <v>64</v>
      </c>
      <c r="V413" s="92">
        <v>0</v>
      </c>
      <c r="W413" s="92">
        <v>0</v>
      </c>
      <c r="X413" s="92">
        <v>0</v>
      </c>
      <c r="Y413" s="92">
        <v>0</v>
      </c>
      <c r="Z413" s="92">
        <v>0</v>
      </c>
      <c r="AA413" s="92">
        <v>0</v>
      </c>
      <c r="AB413" s="92">
        <v>0</v>
      </c>
      <c r="AC413" s="93">
        <v>0</v>
      </c>
      <c r="AD413" s="94">
        <v>0</v>
      </c>
      <c r="AE413" s="94">
        <v>0</v>
      </c>
      <c r="AF413" s="94">
        <v>0</v>
      </c>
      <c r="AG413" s="94">
        <v>0</v>
      </c>
      <c r="AH413" s="94">
        <v>0</v>
      </c>
      <c r="AI413" s="95">
        <f t="shared" si="154"/>
        <v>0</v>
      </c>
      <c r="AJ413" t="str">
        <f t="shared" si="155"/>
        <v/>
      </c>
      <c r="AS413"/>
      <c r="BH413"/>
    </row>
    <row r="414" spans="1:60">
      <c r="A414" s="28" t="s">
        <v>25</v>
      </c>
      <c r="B414" s="56">
        <v>0</v>
      </c>
      <c r="C414" s="56">
        <v>0</v>
      </c>
      <c r="D414" s="56">
        <v>0</v>
      </c>
      <c r="E414" s="56">
        <v>0</v>
      </c>
      <c r="F414" s="236"/>
      <c r="G414" s="56">
        <v>0</v>
      </c>
      <c r="H414" s="57">
        <v>0</v>
      </c>
      <c r="I414" s="58">
        <f t="shared" si="152"/>
        <v>0</v>
      </c>
      <c r="J414" s="1"/>
      <c r="K414" s="59" t="s">
        <v>25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1">
        <v>0</v>
      </c>
      <c r="S414" s="62">
        <f t="shared" si="153"/>
        <v>0</v>
      </c>
      <c r="U414" s="102" t="s">
        <v>68</v>
      </c>
      <c r="V414" s="103">
        <v>0</v>
      </c>
      <c r="W414" s="103">
        <v>0</v>
      </c>
      <c r="X414" s="103">
        <v>0</v>
      </c>
      <c r="Y414" s="103">
        <v>0</v>
      </c>
      <c r="Z414" s="103">
        <v>0</v>
      </c>
      <c r="AA414" s="103">
        <v>0</v>
      </c>
      <c r="AB414" s="103">
        <v>0</v>
      </c>
      <c r="AC414" s="103">
        <v>0</v>
      </c>
      <c r="AD414" s="103">
        <v>0</v>
      </c>
      <c r="AE414" s="103">
        <v>0</v>
      </c>
      <c r="AF414" s="103">
        <v>0</v>
      </c>
      <c r="AG414" s="103">
        <v>0</v>
      </c>
      <c r="AH414" s="104">
        <v>0</v>
      </c>
      <c r="AI414" s="105">
        <f t="shared" si="154"/>
        <v>0</v>
      </c>
      <c r="AJ414" t="str">
        <f>IF(ABS(S414-AI414)&gt;0.2,S414-AI414,"")</f>
        <v/>
      </c>
      <c r="AS414"/>
      <c r="BH414"/>
    </row>
    <row r="415" spans="1:60">
      <c r="A415" s="29" t="s">
        <v>20</v>
      </c>
      <c r="B415" s="63">
        <v>0</v>
      </c>
      <c r="C415" s="63">
        <v>0</v>
      </c>
      <c r="D415" s="63">
        <v>0</v>
      </c>
      <c r="E415" s="63">
        <v>0</v>
      </c>
      <c r="F415" s="236"/>
      <c r="G415" s="63">
        <v>0</v>
      </c>
      <c r="H415" s="64">
        <v>0</v>
      </c>
      <c r="I415" s="65">
        <f t="shared" si="152"/>
        <v>0</v>
      </c>
      <c r="J415" s="1"/>
      <c r="K415" s="66" t="s">
        <v>20</v>
      </c>
      <c r="L415" s="63">
        <v>0</v>
      </c>
      <c r="M415" s="63">
        <v>0</v>
      </c>
      <c r="N415" s="63">
        <v>0</v>
      </c>
      <c r="O415" s="63">
        <v>0</v>
      </c>
      <c r="P415" s="63">
        <v>0</v>
      </c>
      <c r="Q415" s="63">
        <v>0</v>
      </c>
      <c r="R415" s="67">
        <v>0</v>
      </c>
      <c r="S415" s="68">
        <f t="shared" si="153"/>
        <v>0</v>
      </c>
      <c r="U415" s="106" t="s">
        <v>20</v>
      </c>
      <c r="V415" s="107">
        <v>0</v>
      </c>
      <c r="W415" s="107">
        <v>0</v>
      </c>
      <c r="X415" s="107">
        <v>0</v>
      </c>
      <c r="Y415" s="107">
        <v>0</v>
      </c>
      <c r="Z415" s="107">
        <v>0</v>
      </c>
      <c r="AA415" s="107">
        <v>0</v>
      </c>
      <c r="AB415" s="107">
        <v>0</v>
      </c>
      <c r="AC415" s="107">
        <v>0</v>
      </c>
      <c r="AD415" s="108">
        <v>0</v>
      </c>
      <c r="AE415" s="108">
        <v>0</v>
      </c>
      <c r="AF415" s="108">
        <v>0</v>
      </c>
      <c r="AG415" s="108">
        <v>0</v>
      </c>
      <c r="AH415" s="108">
        <v>0</v>
      </c>
      <c r="AI415" s="109">
        <f t="shared" si="154"/>
        <v>0</v>
      </c>
      <c r="AJ415" t="str">
        <f t="shared" si="155"/>
        <v/>
      </c>
      <c r="AS415"/>
      <c r="BH415"/>
    </row>
    <row r="416" spans="1:60">
      <c r="A416" s="28" t="s">
        <v>21</v>
      </c>
      <c r="B416" s="56">
        <v>0</v>
      </c>
      <c r="C416" s="56">
        <v>0</v>
      </c>
      <c r="D416" s="56">
        <v>0</v>
      </c>
      <c r="E416" s="56">
        <v>0</v>
      </c>
      <c r="F416" s="236"/>
      <c r="G416" s="56">
        <v>0</v>
      </c>
      <c r="H416" s="57">
        <v>0</v>
      </c>
      <c r="I416" s="58">
        <f t="shared" si="152"/>
        <v>0</v>
      </c>
      <c r="J416" s="1"/>
      <c r="K416" s="59" t="s">
        <v>21</v>
      </c>
      <c r="L416" s="60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1">
        <v>0</v>
      </c>
      <c r="S416" s="62">
        <f t="shared" si="153"/>
        <v>0</v>
      </c>
      <c r="U416" s="102" t="s">
        <v>21</v>
      </c>
      <c r="V416" s="103">
        <v>0</v>
      </c>
      <c r="W416" s="103">
        <v>0</v>
      </c>
      <c r="X416" s="103">
        <v>0</v>
      </c>
      <c r="Y416" s="103">
        <v>0</v>
      </c>
      <c r="Z416" s="103">
        <v>0</v>
      </c>
      <c r="AA416" s="103">
        <v>0</v>
      </c>
      <c r="AB416" s="103">
        <v>0</v>
      </c>
      <c r="AC416" s="103">
        <v>0</v>
      </c>
      <c r="AD416" s="103">
        <v>0</v>
      </c>
      <c r="AE416" s="103">
        <v>0</v>
      </c>
      <c r="AF416" s="103">
        <v>0</v>
      </c>
      <c r="AG416" s="103">
        <v>0</v>
      </c>
      <c r="AH416" s="104">
        <v>0</v>
      </c>
      <c r="AI416" s="105">
        <f t="shared" si="154"/>
        <v>0</v>
      </c>
      <c r="AJ416" t="str">
        <f t="shared" si="155"/>
        <v/>
      </c>
      <c r="AS416"/>
      <c r="BH416"/>
    </row>
    <row r="417" spans="1:60" ht="15" thickBot="1">
      <c r="A417" s="30" t="s">
        <v>11</v>
      </c>
      <c r="B417" s="69">
        <v>0</v>
      </c>
      <c r="C417" s="69">
        <v>0</v>
      </c>
      <c r="D417" s="69">
        <v>0</v>
      </c>
      <c r="E417" s="69">
        <v>0</v>
      </c>
      <c r="F417" s="237"/>
      <c r="G417" s="69">
        <v>0</v>
      </c>
      <c r="H417" s="70">
        <v>0</v>
      </c>
      <c r="I417" s="71">
        <f t="shared" si="152"/>
        <v>0</v>
      </c>
      <c r="J417" s="1"/>
      <c r="K417" s="72" t="s">
        <v>11</v>
      </c>
      <c r="L417" s="69">
        <v>0</v>
      </c>
      <c r="M417" s="69">
        <v>0</v>
      </c>
      <c r="N417" s="69">
        <v>0</v>
      </c>
      <c r="O417" s="69">
        <v>0</v>
      </c>
      <c r="P417" s="69">
        <v>0</v>
      </c>
      <c r="Q417" s="69">
        <v>0</v>
      </c>
      <c r="R417" s="73">
        <v>0</v>
      </c>
      <c r="S417" s="74">
        <f t="shared" si="153"/>
        <v>0</v>
      </c>
      <c r="U417" s="106" t="s">
        <v>11</v>
      </c>
      <c r="V417" s="107">
        <v>0</v>
      </c>
      <c r="W417" s="107">
        <v>0</v>
      </c>
      <c r="X417" s="107">
        <v>0</v>
      </c>
      <c r="Y417" s="107">
        <v>0</v>
      </c>
      <c r="Z417" s="107">
        <v>0</v>
      </c>
      <c r="AA417" s="107">
        <v>0</v>
      </c>
      <c r="AB417" s="107">
        <v>0</v>
      </c>
      <c r="AC417" s="107">
        <v>0</v>
      </c>
      <c r="AD417" s="108">
        <v>0</v>
      </c>
      <c r="AE417" s="108">
        <v>0</v>
      </c>
      <c r="AF417" s="108">
        <v>0</v>
      </c>
      <c r="AG417" s="108">
        <v>0</v>
      </c>
      <c r="AH417" s="108">
        <v>0</v>
      </c>
      <c r="AI417" s="109">
        <f t="shared" si="154"/>
        <v>0</v>
      </c>
      <c r="AJ417" t="str">
        <f t="shared" si="155"/>
        <v/>
      </c>
      <c r="AS417"/>
      <c r="BH417"/>
    </row>
    <row r="418" spans="1:60" ht="15">
      <c r="A418" s="31" t="s">
        <v>28</v>
      </c>
      <c r="B418" s="75">
        <f>SUM(B397:B413)</f>
        <v>892.2442247916739</v>
      </c>
      <c r="C418" s="75">
        <f t="shared" ref="C418:H418" si="156">SUM(C397:C413)</f>
        <v>1541.2571105890668</v>
      </c>
      <c r="D418" s="75">
        <f t="shared" si="156"/>
        <v>603.74563213603506</v>
      </c>
      <c r="E418" s="75">
        <f t="shared" si="156"/>
        <v>1682.8227741949142</v>
      </c>
      <c r="F418" s="75">
        <f t="shared" si="156"/>
        <v>0</v>
      </c>
      <c r="G418" s="75">
        <f t="shared" si="156"/>
        <v>234.24701910648065</v>
      </c>
      <c r="H418" s="76">
        <f t="shared" si="156"/>
        <v>0</v>
      </c>
      <c r="I418" s="41">
        <f t="shared" si="152"/>
        <v>4954.3167608181702</v>
      </c>
      <c r="J418" s="1" t="str">
        <f>+IF(ABS(SUM(I397:I413)-I418)&gt;0.0001,ABS(SUM(I397:I413)-I418),"")</f>
        <v/>
      </c>
      <c r="K418" s="77" t="s">
        <v>28</v>
      </c>
      <c r="L418" s="75">
        <f>SUM(L397:L413)</f>
        <v>892.2442247916739</v>
      </c>
      <c r="M418" s="75">
        <f t="shared" ref="M418:R418" si="157">SUM(M397:M413)</f>
        <v>1541.2571105890668</v>
      </c>
      <c r="N418" s="75">
        <f t="shared" si="157"/>
        <v>603.74563213603506</v>
      </c>
      <c r="O418" s="75">
        <f t="shared" si="157"/>
        <v>1682.8227741949142</v>
      </c>
      <c r="P418" s="75">
        <f t="shared" si="157"/>
        <v>240.10337527052482</v>
      </c>
      <c r="Q418" s="75">
        <f t="shared" si="157"/>
        <v>234.24701910648065</v>
      </c>
      <c r="R418" s="76">
        <f t="shared" si="157"/>
        <v>0</v>
      </c>
      <c r="S418" s="78">
        <f t="shared" si="153"/>
        <v>5194.4201360886955</v>
      </c>
      <c r="T418" t="str">
        <f>+IF(ABS(SUM(S397:S413)-S418)&gt;0.0001,ABS(SUM(S397:S413)-S418),"")</f>
        <v/>
      </c>
      <c r="U418" s="110" t="s">
        <v>65</v>
      </c>
      <c r="V418" s="111">
        <f>SUM(V397:V413)</f>
        <v>657.64707399286419</v>
      </c>
      <c r="W418" s="111">
        <f t="shared" ref="W418:AH418" si="158">SUM(W397:W413)</f>
        <v>177.58878943244278</v>
      </c>
      <c r="X418" s="111">
        <f t="shared" si="158"/>
        <v>234.24701910648065</v>
      </c>
      <c r="Y418" s="111">
        <f t="shared" si="158"/>
        <v>1541.2571105890668</v>
      </c>
      <c r="Z418" s="111">
        <f t="shared" si="158"/>
        <v>302.34477149853888</v>
      </c>
      <c r="AA418" s="111">
        <f t="shared" si="158"/>
        <v>1614.2152349486905</v>
      </c>
      <c r="AB418" s="111">
        <f t="shared" si="158"/>
        <v>240.10337527052482</v>
      </c>
      <c r="AC418" s="111">
        <f t="shared" si="158"/>
        <v>427.01676125008703</v>
      </c>
      <c r="AD418" s="112">
        <f t="shared" si="158"/>
        <v>57.008361366366941</v>
      </c>
      <c r="AE418" s="112">
        <f t="shared" si="158"/>
        <v>68.607539246223794</v>
      </c>
      <c r="AF418" s="112">
        <f t="shared" si="158"/>
        <v>0</v>
      </c>
      <c r="AG418" s="112">
        <f t="shared" si="158"/>
        <v>301.40086063749624</v>
      </c>
      <c r="AH418" s="112">
        <f t="shared" si="158"/>
        <v>0</v>
      </c>
      <c r="AI418" s="113">
        <f t="shared" si="154"/>
        <v>5194.4201360886964</v>
      </c>
      <c r="AJ418" t="str">
        <f t="shared" si="155"/>
        <v/>
      </c>
      <c r="AS418"/>
      <c r="BH418"/>
    </row>
    <row r="419" spans="1:60" s="4" customFormat="1" ht="15" thickBot="1">
      <c r="A419" s="32" t="s">
        <v>87</v>
      </c>
      <c r="B419" s="114">
        <f>B418/$I418</f>
        <v>0.18009430318386144</v>
      </c>
      <c r="C419" s="114">
        <f t="shared" ref="C419:I419" si="159">C418/$I418</f>
        <v>0.31109377639683644</v>
      </c>
      <c r="D419" s="114">
        <f t="shared" si="159"/>
        <v>0.12186254155382886</v>
      </c>
      <c r="E419" s="114">
        <f t="shared" si="159"/>
        <v>0.3396679815678576</v>
      </c>
      <c r="F419" s="114">
        <f t="shared" si="159"/>
        <v>0</v>
      </c>
      <c r="G419" s="114">
        <f t="shared" si="159"/>
        <v>4.7281397297615747E-2</v>
      </c>
      <c r="H419" s="115">
        <f t="shared" si="159"/>
        <v>0</v>
      </c>
      <c r="I419" s="116">
        <f t="shared" si="159"/>
        <v>1</v>
      </c>
      <c r="J419"/>
      <c r="K419" s="81" t="s">
        <v>87</v>
      </c>
      <c r="L419" s="82">
        <f>L418/$S418</f>
        <v>0.17176974549916127</v>
      </c>
      <c r="M419" s="82">
        <f t="shared" ref="M419:S419" si="160">M418/$S418</f>
        <v>0.29671398735751969</v>
      </c>
      <c r="N419" s="82">
        <f t="shared" si="160"/>
        <v>0.11622964956982564</v>
      </c>
      <c r="O419" s="82">
        <f t="shared" si="160"/>
        <v>0.32396739772806465</v>
      </c>
      <c r="P419" s="82">
        <f t="shared" si="160"/>
        <v>4.6223325988282174E-2</v>
      </c>
      <c r="Q419" s="82">
        <f t="shared" si="160"/>
        <v>4.5095893857146567E-2</v>
      </c>
      <c r="R419" s="83">
        <f t="shared" si="160"/>
        <v>0</v>
      </c>
      <c r="S419" s="84">
        <f t="shared" si="160"/>
        <v>1</v>
      </c>
      <c r="U419" s="117" t="s">
        <v>87</v>
      </c>
      <c r="V419" s="118">
        <f>V418/$I418</f>
        <v>0.13274223384220157</v>
      </c>
      <c r="W419" s="118">
        <f t="shared" ref="W419:AC419" si="161">W418/$I418</f>
        <v>3.5845263435096801E-2</v>
      </c>
      <c r="X419" s="118">
        <f t="shared" si="161"/>
        <v>4.7281397297615747E-2</v>
      </c>
      <c r="Y419" s="118">
        <f t="shared" si="161"/>
        <v>0.31109377639683644</v>
      </c>
      <c r="Z419" s="118">
        <f t="shared" si="161"/>
        <v>6.1026532233398975E-2</v>
      </c>
      <c r="AA419" s="118">
        <f t="shared" si="161"/>
        <v>0.32581994912293705</v>
      </c>
      <c r="AB419" s="118">
        <f t="shared" si="161"/>
        <v>4.8463468700550641E-2</v>
      </c>
      <c r="AC419" s="118">
        <f t="shared" si="161"/>
        <v>8.619084767191354E-2</v>
      </c>
      <c r="AD419" s="118">
        <f t="shared" ref="AD419:AH419" si="162">AD418/$AI418</f>
        <v>1.0974923066060112E-2</v>
      </c>
      <c r="AE419" s="118">
        <f t="shared" si="162"/>
        <v>1.3207930326922693E-2</v>
      </c>
      <c r="AF419" s="118">
        <f t="shared" si="162"/>
        <v>0</v>
      </c>
      <c r="AG419" s="118">
        <f t="shared" si="162"/>
        <v>5.8023966629785477E-2</v>
      </c>
      <c r="AH419" s="118">
        <f t="shared" si="162"/>
        <v>0</v>
      </c>
      <c r="AI419" s="119">
        <v>1</v>
      </c>
    </row>
    <row r="420" spans="1:60" ht="15" thickBot="1">
      <c r="A420" s="17"/>
      <c r="B420" s="17"/>
      <c r="C420" s="17"/>
      <c r="D420" s="17"/>
      <c r="E420" s="17"/>
      <c r="F420" s="17"/>
      <c r="G420" s="17"/>
      <c r="H420" s="17"/>
      <c r="I420" s="17"/>
      <c r="K420" s="17"/>
      <c r="L420" s="17"/>
      <c r="M420" s="17"/>
      <c r="N420" s="17"/>
      <c r="O420" s="17"/>
      <c r="P420" s="17"/>
      <c r="Q420" s="17"/>
      <c r="R420" s="17"/>
      <c r="S420" s="17"/>
      <c r="AI420" s="1"/>
      <c r="AS420"/>
      <c r="BH420"/>
    </row>
    <row r="421" spans="1:6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  <c r="K421" s="188" t="s">
        <v>45</v>
      </c>
      <c r="L421" s="37" t="s">
        <v>0</v>
      </c>
      <c r="M421" s="37" t="s">
        <v>1</v>
      </c>
      <c r="N421" s="37" t="s">
        <v>2</v>
      </c>
      <c r="O421" s="37" t="s">
        <v>3</v>
      </c>
      <c r="P421" s="37" t="s">
        <v>29</v>
      </c>
      <c r="Q421" s="37" t="s">
        <v>4</v>
      </c>
      <c r="R421" s="37" t="s">
        <v>5</v>
      </c>
      <c r="S421" s="38" t="s">
        <v>6</v>
      </c>
      <c r="U421" s="190" t="s">
        <v>45</v>
      </c>
      <c r="V421" s="85" t="s">
        <v>90</v>
      </c>
      <c r="W421" s="85" t="s">
        <v>91</v>
      </c>
      <c r="X421" s="85" t="s">
        <v>4</v>
      </c>
      <c r="Y421" s="85" t="s">
        <v>1</v>
      </c>
      <c r="Z421" s="85" t="s">
        <v>2</v>
      </c>
      <c r="AA421" s="85" t="s">
        <v>3</v>
      </c>
      <c r="AB421" s="85" t="s">
        <v>57</v>
      </c>
      <c r="AC421" s="85" t="s">
        <v>75</v>
      </c>
      <c r="AD421" s="86" t="s">
        <v>92</v>
      </c>
      <c r="AE421" s="86" t="s">
        <v>93</v>
      </c>
      <c r="AF421" s="86" t="s">
        <v>94</v>
      </c>
      <c r="AG421" s="86" t="s">
        <v>95</v>
      </c>
      <c r="AH421" s="86" t="s">
        <v>96</v>
      </c>
      <c r="AI421" s="87" t="s">
        <v>65</v>
      </c>
      <c r="AS421"/>
      <c r="BH421"/>
    </row>
    <row r="422" spans="1:60" ht="1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  <c r="K422" s="189" t="s">
        <v>45</v>
      </c>
      <c r="L422" s="195" t="s">
        <v>104</v>
      </c>
      <c r="M422" s="196"/>
      <c r="N422" s="196"/>
      <c r="O422" s="196"/>
      <c r="P422" s="196"/>
      <c r="Q422" s="196"/>
      <c r="R422" s="196"/>
      <c r="S422" s="197"/>
      <c r="U422" s="191" t="s">
        <v>45</v>
      </c>
      <c r="V422" s="198" t="s">
        <v>104</v>
      </c>
      <c r="W422" s="198"/>
      <c r="X422" s="198"/>
      <c r="Y422" s="198"/>
      <c r="Z422" s="198"/>
      <c r="AA422" s="198"/>
      <c r="AB422" s="198"/>
      <c r="AC422" s="198"/>
      <c r="AD422" s="198"/>
      <c r="AE422" s="198"/>
      <c r="AF422" s="198"/>
      <c r="AG422" s="198"/>
      <c r="AH422" s="198"/>
      <c r="AI422" s="199"/>
      <c r="AS422"/>
      <c r="BH422"/>
    </row>
    <row r="423" spans="1:6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  <c r="J423" s="1"/>
      <c r="K423" s="88" t="s">
        <v>7</v>
      </c>
      <c r="L423" s="39">
        <v>0</v>
      </c>
      <c r="M423" s="39">
        <v>0</v>
      </c>
      <c r="N423" s="39">
        <v>0</v>
      </c>
      <c r="O423" s="39">
        <v>0</v>
      </c>
      <c r="P423" s="39">
        <v>0</v>
      </c>
      <c r="Q423" s="39">
        <v>0</v>
      </c>
      <c r="R423" s="89">
        <v>0</v>
      </c>
      <c r="S423" s="90">
        <f>SUM(L423:R423)</f>
        <v>0</v>
      </c>
      <c r="U423" s="91" t="s">
        <v>7</v>
      </c>
      <c r="V423" s="92">
        <v>0</v>
      </c>
      <c r="W423" s="92">
        <v>0</v>
      </c>
      <c r="X423" s="92">
        <v>0</v>
      </c>
      <c r="Y423" s="92">
        <v>0</v>
      </c>
      <c r="Z423" s="92">
        <v>0</v>
      </c>
      <c r="AA423" s="92">
        <v>0</v>
      </c>
      <c r="AB423" s="92">
        <v>0</v>
      </c>
      <c r="AC423" s="93">
        <v>0</v>
      </c>
      <c r="AD423" s="94">
        <v>0</v>
      </c>
      <c r="AE423" s="94">
        <v>0</v>
      </c>
      <c r="AF423" s="94">
        <v>0</v>
      </c>
      <c r="AG423" s="94">
        <v>0</v>
      </c>
      <c r="AH423" s="94">
        <v>0</v>
      </c>
      <c r="AI423" s="95">
        <f>SUM(V423:AC423)</f>
        <v>0</v>
      </c>
      <c r="AJ423" t="str">
        <f>IF(ABS(S423-AI423)&gt;0.001,S423-AI423,"")</f>
        <v/>
      </c>
      <c r="AS423"/>
      <c r="BH423"/>
    </row>
    <row r="424" spans="1:6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4" si="163">SUM(B424:H424)</f>
        <v>0</v>
      </c>
      <c r="J424" s="1"/>
      <c r="K424" s="49" t="s">
        <v>8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1">
        <v>0</v>
      </c>
      <c r="S424" s="52">
        <f t="shared" ref="S424:S444" si="164">SUM(L424:R424)</f>
        <v>0</v>
      </c>
      <c r="U424" s="96" t="s">
        <v>8</v>
      </c>
      <c r="V424" s="97">
        <v>0</v>
      </c>
      <c r="W424" s="97">
        <v>0</v>
      </c>
      <c r="X424" s="97">
        <v>0</v>
      </c>
      <c r="Y424" s="97">
        <v>0</v>
      </c>
      <c r="Z424" s="97">
        <v>0</v>
      </c>
      <c r="AA424" s="97">
        <v>0</v>
      </c>
      <c r="AB424" s="97">
        <v>0</v>
      </c>
      <c r="AC424" s="98">
        <v>0</v>
      </c>
      <c r="AD424" s="97">
        <v>0</v>
      </c>
      <c r="AE424" s="97">
        <v>0</v>
      </c>
      <c r="AF424" s="97">
        <v>0</v>
      </c>
      <c r="AG424" s="97">
        <v>0</v>
      </c>
      <c r="AH424" s="97">
        <v>0</v>
      </c>
      <c r="AI424" s="99">
        <f t="shared" ref="AI424:AI444" si="165">SUM(V424:AC424)</f>
        <v>0</v>
      </c>
      <c r="AJ424" t="str">
        <f t="shared" ref="AJ424:AJ444" si="166">IF(ABS(S424-AI424)&gt;0.001,S424-AI424,"")</f>
        <v/>
      </c>
      <c r="AS424"/>
      <c r="BH424"/>
    </row>
    <row r="425" spans="1:6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163"/>
        <v>0</v>
      </c>
      <c r="J425" s="1"/>
      <c r="K425" s="54" t="s">
        <v>10</v>
      </c>
      <c r="L425" s="43">
        <v>0</v>
      </c>
      <c r="M425" s="43">
        <v>0</v>
      </c>
      <c r="N425" s="43">
        <v>0</v>
      </c>
      <c r="O425" s="43">
        <v>0</v>
      </c>
      <c r="P425" s="43">
        <v>0</v>
      </c>
      <c r="Q425" s="43">
        <v>0</v>
      </c>
      <c r="R425" s="44">
        <v>0</v>
      </c>
      <c r="S425" s="45">
        <f t="shared" si="164"/>
        <v>0</v>
      </c>
      <c r="U425" s="100" t="s">
        <v>10</v>
      </c>
      <c r="V425" s="92">
        <v>0</v>
      </c>
      <c r="W425" s="92">
        <v>0</v>
      </c>
      <c r="X425" s="92">
        <v>0</v>
      </c>
      <c r="Y425" s="92">
        <v>0</v>
      </c>
      <c r="Z425" s="92">
        <v>0</v>
      </c>
      <c r="AA425" s="92">
        <v>0</v>
      </c>
      <c r="AB425" s="92">
        <v>0</v>
      </c>
      <c r="AC425" s="93">
        <v>0</v>
      </c>
      <c r="AD425" s="94">
        <v>0</v>
      </c>
      <c r="AE425" s="94">
        <v>0</v>
      </c>
      <c r="AF425" s="94">
        <v>0</v>
      </c>
      <c r="AG425" s="94">
        <v>0</v>
      </c>
      <c r="AH425" s="94">
        <v>0</v>
      </c>
      <c r="AI425" s="95">
        <f t="shared" si="165"/>
        <v>0</v>
      </c>
      <c r="AJ425" t="str">
        <f t="shared" si="166"/>
        <v/>
      </c>
      <c r="AS425"/>
      <c r="BH425"/>
    </row>
    <row r="426" spans="1:6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163"/>
        <v>0</v>
      </c>
      <c r="J426" s="1"/>
      <c r="K426" s="49" t="s">
        <v>58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1">
        <v>0</v>
      </c>
      <c r="S426" s="52">
        <f t="shared" si="164"/>
        <v>0</v>
      </c>
      <c r="U426" s="96" t="s">
        <v>58</v>
      </c>
      <c r="V426" s="97">
        <v>0</v>
      </c>
      <c r="W426" s="97">
        <v>0</v>
      </c>
      <c r="X426" s="97">
        <v>0</v>
      </c>
      <c r="Y426" s="97">
        <v>0</v>
      </c>
      <c r="Z426" s="97">
        <v>0</v>
      </c>
      <c r="AA426" s="97">
        <v>0</v>
      </c>
      <c r="AB426" s="97">
        <v>0</v>
      </c>
      <c r="AC426" s="98">
        <v>0</v>
      </c>
      <c r="AD426" s="97">
        <v>0</v>
      </c>
      <c r="AE426" s="97">
        <v>0</v>
      </c>
      <c r="AF426" s="97">
        <v>0</v>
      </c>
      <c r="AG426" s="97">
        <v>0</v>
      </c>
      <c r="AH426" s="97">
        <v>0</v>
      </c>
      <c r="AI426" s="99">
        <f t="shared" si="165"/>
        <v>0</v>
      </c>
      <c r="AJ426" t="str">
        <f t="shared" si="166"/>
        <v/>
      </c>
      <c r="AS426"/>
      <c r="BH426"/>
    </row>
    <row r="427" spans="1:60" ht="15">
      <c r="A427" s="26" t="s">
        <v>16</v>
      </c>
      <c r="B427" s="43">
        <v>586.3297446670922</v>
      </c>
      <c r="C427" s="43">
        <v>0</v>
      </c>
      <c r="D427" s="43">
        <v>20.961492642184922</v>
      </c>
      <c r="E427" s="43">
        <v>0</v>
      </c>
      <c r="F427" s="236"/>
      <c r="G427" s="43">
        <v>0</v>
      </c>
      <c r="H427" s="53">
        <v>0</v>
      </c>
      <c r="I427" s="41">
        <f t="shared" si="163"/>
        <v>607.29123730927711</v>
      </c>
      <c r="J427" s="1"/>
      <c r="K427" s="54" t="s">
        <v>16</v>
      </c>
      <c r="L427" s="43">
        <v>586.3297446670922</v>
      </c>
      <c r="M427" s="43">
        <v>0</v>
      </c>
      <c r="N427" s="43">
        <v>20.961492642184922</v>
      </c>
      <c r="O427" s="43">
        <v>0</v>
      </c>
      <c r="P427" s="43">
        <v>0</v>
      </c>
      <c r="Q427" s="43">
        <v>0</v>
      </c>
      <c r="R427" s="44">
        <v>0</v>
      </c>
      <c r="S427" s="45">
        <f t="shared" si="164"/>
        <v>607.29123730927711</v>
      </c>
      <c r="U427" s="100" t="s">
        <v>16</v>
      </c>
      <c r="V427" s="92">
        <v>395.9843013439463</v>
      </c>
      <c r="W427" s="92">
        <v>0</v>
      </c>
      <c r="X427" s="92">
        <v>0</v>
      </c>
      <c r="Y427" s="92">
        <v>0</v>
      </c>
      <c r="Z427" s="92">
        <v>19.64400538132578</v>
      </c>
      <c r="AA427" s="92">
        <v>0</v>
      </c>
      <c r="AB427" s="92">
        <v>0</v>
      </c>
      <c r="AC427" s="93">
        <v>191.66293058400507</v>
      </c>
      <c r="AD427" s="94">
        <v>190.34544332314593</v>
      </c>
      <c r="AE427" s="94">
        <v>0</v>
      </c>
      <c r="AF427" s="94">
        <v>0</v>
      </c>
      <c r="AG427" s="94">
        <v>1.3174872608591419</v>
      </c>
      <c r="AH427" s="94">
        <v>0</v>
      </c>
      <c r="AI427" s="95">
        <f t="shared" si="165"/>
        <v>607.29123730927711</v>
      </c>
      <c r="AJ427" t="str">
        <f t="shared" si="166"/>
        <v/>
      </c>
      <c r="AS427"/>
      <c r="BH427"/>
    </row>
    <row r="428" spans="1:60" ht="15">
      <c r="A428" s="25" t="s">
        <v>15</v>
      </c>
      <c r="B428" s="46">
        <v>185.28530552060568</v>
      </c>
      <c r="C428" s="46">
        <v>86.939066554694548</v>
      </c>
      <c r="D428" s="46">
        <v>0</v>
      </c>
      <c r="E428" s="46">
        <v>0</v>
      </c>
      <c r="F428" s="236"/>
      <c r="G428" s="46">
        <v>0</v>
      </c>
      <c r="H428" s="47">
        <v>0</v>
      </c>
      <c r="I428" s="48">
        <f t="shared" si="163"/>
        <v>272.22437207530021</v>
      </c>
      <c r="J428" s="1"/>
      <c r="K428" s="49" t="s">
        <v>15</v>
      </c>
      <c r="L428" s="50">
        <v>185.28530552060568</v>
      </c>
      <c r="M428" s="50">
        <v>86.939066554694548</v>
      </c>
      <c r="N428" s="50">
        <v>0</v>
      </c>
      <c r="O428" s="50">
        <v>0</v>
      </c>
      <c r="P428" s="50">
        <v>0</v>
      </c>
      <c r="Q428" s="50">
        <v>0</v>
      </c>
      <c r="R428" s="51">
        <v>0</v>
      </c>
      <c r="S428" s="52">
        <f t="shared" si="164"/>
        <v>272.22437207530021</v>
      </c>
      <c r="U428" s="96" t="s">
        <v>59</v>
      </c>
      <c r="V428" s="97">
        <v>184.01219156474536</v>
      </c>
      <c r="W428" s="97">
        <v>0</v>
      </c>
      <c r="X428" s="97">
        <v>0</v>
      </c>
      <c r="Y428" s="97">
        <v>86.939066554694548</v>
      </c>
      <c r="Z428" s="97">
        <v>0</v>
      </c>
      <c r="AA428" s="97">
        <v>0</v>
      </c>
      <c r="AB428" s="97">
        <v>0</v>
      </c>
      <c r="AC428" s="98">
        <v>1.2731139558603077</v>
      </c>
      <c r="AD428" s="97">
        <v>1.2731139558603077</v>
      </c>
      <c r="AE428" s="97">
        <v>0</v>
      </c>
      <c r="AF428" s="97">
        <v>0</v>
      </c>
      <c r="AG428" s="97">
        <v>0</v>
      </c>
      <c r="AH428" s="97">
        <v>0</v>
      </c>
      <c r="AI428" s="99">
        <f t="shared" si="165"/>
        <v>272.22437207530021</v>
      </c>
      <c r="AJ428" t="str">
        <f t="shared" si="166"/>
        <v/>
      </c>
      <c r="AS428"/>
      <c r="BH428"/>
    </row>
    <row r="429" spans="1:60" ht="15">
      <c r="A429" s="26" t="s">
        <v>60</v>
      </c>
      <c r="B429" s="43">
        <v>0</v>
      </c>
      <c r="C429" s="43">
        <v>0</v>
      </c>
      <c r="D429" s="43">
        <v>0</v>
      </c>
      <c r="E429" s="43">
        <v>0.13263785090250785</v>
      </c>
      <c r="F429" s="236"/>
      <c r="G429" s="43">
        <v>0</v>
      </c>
      <c r="H429" s="53">
        <v>0</v>
      </c>
      <c r="I429" s="41">
        <f t="shared" si="163"/>
        <v>0.13263785090250785</v>
      </c>
      <c r="J429" s="1"/>
      <c r="K429" s="54" t="s">
        <v>60</v>
      </c>
      <c r="L429" s="43">
        <v>0</v>
      </c>
      <c r="M429" s="43">
        <v>0</v>
      </c>
      <c r="N429" s="43">
        <v>0</v>
      </c>
      <c r="O429" s="43">
        <v>0.13263785090250785</v>
      </c>
      <c r="P429" s="43">
        <v>1533.2619057718207</v>
      </c>
      <c r="Q429" s="43">
        <v>0</v>
      </c>
      <c r="R429" s="44">
        <v>0</v>
      </c>
      <c r="S429" s="45">
        <f t="shared" si="164"/>
        <v>1533.3945436227232</v>
      </c>
      <c r="U429" s="100" t="s">
        <v>60</v>
      </c>
      <c r="V429" s="92">
        <v>0</v>
      </c>
      <c r="W429" s="92">
        <v>0</v>
      </c>
      <c r="X429" s="92">
        <v>0</v>
      </c>
      <c r="Y429" s="92">
        <v>0</v>
      </c>
      <c r="Z429" s="92">
        <v>0</v>
      </c>
      <c r="AA429" s="92">
        <v>0.13263785090250785</v>
      </c>
      <c r="AB429" s="92">
        <v>1533.2619057718207</v>
      </c>
      <c r="AC429" s="93">
        <v>0</v>
      </c>
      <c r="AD429" s="92">
        <v>0</v>
      </c>
      <c r="AE429" s="92">
        <v>0</v>
      </c>
      <c r="AF429" s="92">
        <v>0</v>
      </c>
      <c r="AG429" s="92">
        <v>0</v>
      </c>
      <c r="AH429" s="92">
        <v>0</v>
      </c>
      <c r="AI429" s="95">
        <f t="shared" si="165"/>
        <v>1533.3945436227232</v>
      </c>
      <c r="AJ429" t="str">
        <f t="shared" si="166"/>
        <v/>
      </c>
      <c r="AS429"/>
      <c r="BH429"/>
    </row>
    <row r="430" spans="1:6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/>
      <c r="G430" s="46">
        <v>0</v>
      </c>
      <c r="H430" s="47">
        <v>0</v>
      </c>
      <c r="I430" s="48">
        <f t="shared" si="163"/>
        <v>0</v>
      </c>
      <c r="J430" s="1"/>
      <c r="K430" s="49" t="s">
        <v>12</v>
      </c>
      <c r="L430" s="50">
        <v>0</v>
      </c>
      <c r="M430" s="50">
        <v>0</v>
      </c>
      <c r="N430" s="50">
        <v>0</v>
      </c>
      <c r="O430" s="50">
        <v>0</v>
      </c>
      <c r="P430" s="50">
        <v>169.7841789156991</v>
      </c>
      <c r="Q430" s="50">
        <v>0</v>
      </c>
      <c r="R430" s="51">
        <v>0</v>
      </c>
      <c r="S430" s="52">
        <f t="shared" si="164"/>
        <v>169.7841789156991</v>
      </c>
      <c r="U430" s="96" t="s">
        <v>12</v>
      </c>
      <c r="V430" s="97">
        <v>0</v>
      </c>
      <c r="W430" s="97">
        <v>0</v>
      </c>
      <c r="X430" s="97">
        <v>0</v>
      </c>
      <c r="Y430" s="97">
        <v>0</v>
      </c>
      <c r="Z430" s="97">
        <v>0</v>
      </c>
      <c r="AA430" s="97">
        <v>0</v>
      </c>
      <c r="AB430" s="97">
        <v>169.7841789156991</v>
      </c>
      <c r="AC430" s="98">
        <v>0</v>
      </c>
      <c r="AD430" s="97">
        <v>0</v>
      </c>
      <c r="AE430" s="97">
        <v>0</v>
      </c>
      <c r="AF430" s="97">
        <v>0</v>
      </c>
      <c r="AG430" s="97">
        <v>0</v>
      </c>
      <c r="AH430" s="97">
        <v>0</v>
      </c>
      <c r="AI430" s="99">
        <f t="shared" si="165"/>
        <v>169.7841789156991</v>
      </c>
      <c r="AJ430" t="str">
        <f t="shared" si="166"/>
        <v/>
      </c>
      <c r="AS430"/>
      <c r="BH430"/>
    </row>
    <row r="431" spans="1:6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/>
      <c r="G431" s="43">
        <v>0</v>
      </c>
      <c r="H431" s="53">
        <v>0</v>
      </c>
      <c r="I431" s="41">
        <f t="shared" si="163"/>
        <v>0</v>
      </c>
      <c r="J431" s="1"/>
      <c r="K431" s="54" t="s">
        <v>61</v>
      </c>
      <c r="L431" s="43">
        <v>0</v>
      </c>
      <c r="M431" s="43">
        <v>0</v>
      </c>
      <c r="N431" s="43">
        <v>0</v>
      </c>
      <c r="O431" s="43">
        <v>0</v>
      </c>
      <c r="P431" s="43">
        <v>0</v>
      </c>
      <c r="Q431" s="43">
        <v>0</v>
      </c>
      <c r="R431" s="44">
        <v>0</v>
      </c>
      <c r="S431" s="45">
        <f t="shared" si="164"/>
        <v>0</v>
      </c>
      <c r="U431" s="100" t="s">
        <v>61</v>
      </c>
      <c r="V431" s="92">
        <v>0</v>
      </c>
      <c r="W431" s="92">
        <v>0</v>
      </c>
      <c r="X431" s="92">
        <v>0</v>
      </c>
      <c r="Y431" s="92">
        <v>0</v>
      </c>
      <c r="Z431" s="92">
        <v>0</v>
      </c>
      <c r="AA431" s="92">
        <v>0</v>
      </c>
      <c r="AB431" s="92">
        <v>0</v>
      </c>
      <c r="AC431" s="93">
        <v>0</v>
      </c>
      <c r="AD431" s="92">
        <v>0</v>
      </c>
      <c r="AE431" s="92">
        <v>0</v>
      </c>
      <c r="AF431" s="92">
        <v>0</v>
      </c>
      <c r="AG431" s="92">
        <v>0</v>
      </c>
      <c r="AH431" s="92">
        <v>0</v>
      </c>
      <c r="AI431" s="95">
        <f t="shared" si="165"/>
        <v>0</v>
      </c>
      <c r="AJ431" t="str">
        <f t="shared" si="166"/>
        <v/>
      </c>
      <c r="AS431"/>
      <c r="BH431"/>
    </row>
    <row r="432" spans="1:60" ht="15">
      <c r="A432" s="25" t="s">
        <v>17</v>
      </c>
      <c r="B432" s="46">
        <v>0</v>
      </c>
      <c r="C432" s="46">
        <v>0</v>
      </c>
      <c r="D432" s="46">
        <v>0</v>
      </c>
      <c r="E432" s="46">
        <v>0</v>
      </c>
      <c r="F432" s="236"/>
      <c r="G432" s="46">
        <v>0</v>
      </c>
      <c r="H432" s="47">
        <v>0</v>
      </c>
      <c r="I432" s="48">
        <f t="shared" si="163"/>
        <v>0</v>
      </c>
      <c r="J432" s="1"/>
      <c r="K432" s="49" t="s">
        <v>17</v>
      </c>
      <c r="L432" s="50">
        <v>0</v>
      </c>
      <c r="M432" s="50">
        <v>0</v>
      </c>
      <c r="N432" s="50">
        <v>0</v>
      </c>
      <c r="O432" s="50">
        <v>0</v>
      </c>
      <c r="P432" s="50">
        <v>0</v>
      </c>
      <c r="Q432" s="50">
        <v>0</v>
      </c>
      <c r="R432" s="51">
        <v>0</v>
      </c>
      <c r="S432" s="52">
        <f t="shared" si="164"/>
        <v>0</v>
      </c>
      <c r="U432" s="96" t="s">
        <v>17</v>
      </c>
      <c r="V432" s="97">
        <v>0</v>
      </c>
      <c r="W432" s="97">
        <v>0</v>
      </c>
      <c r="X432" s="97">
        <v>0</v>
      </c>
      <c r="Y432" s="97">
        <v>0</v>
      </c>
      <c r="Z432" s="97">
        <v>0</v>
      </c>
      <c r="AA432" s="97">
        <v>0</v>
      </c>
      <c r="AB432" s="97">
        <v>0</v>
      </c>
      <c r="AC432" s="98">
        <v>0</v>
      </c>
      <c r="AD432" s="97">
        <v>0</v>
      </c>
      <c r="AE432" s="97">
        <v>0</v>
      </c>
      <c r="AF432" s="97">
        <v>0</v>
      </c>
      <c r="AG432" s="97">
        <v>0</v>
      </c>
      <c r="AH432" s="97">
        <v>0</v>
      </c>
      <c r="AI432" s="99">
        <f t="shared" si="165"/>
        <v>0</v>
      </c>
      <c r="AJ432" t="str">
        <f t="shared" si="166"/>
        <v/>
      </c>
      <c r="AS432"/>
      <c r="BH432"/>
    </row>
    <row r="433" spans="1:60" ht="15">
      <c r="A433" s="26" t="s">
        <v>19</v>
      </c>
      <c r="B433" s="43">
        <v>430.90680272686257</v>
      </c>
      <c r="C433" s="43">
        <v>855.79527987504252</v>
      </c>
      <c r="D433" s="43">
        <v>350.77043586324078</v>
      </c>
      <c r="E433" s="43">
        <v>0</v>
      </c>
      <c r="F433" s="236"/>
      <c r="G433" s="43">
        <v>0</v>
      </c>
      <c r="H433" s="53">
        <v>0</v>
      </c>
      <c r="I433" s="41">
        <f t="shared" si="163"/>
        <v>1637.4725184651461</v>
      </c>
      <c r="J433" s="1"/>
      <c r="K433" s="54" t="s">
        <v>19</v>
      </c>
      <c r="L433" s="43">
        <v>430.90680272686257</v>
      </c>
      <c r="M433" s="43">
        <v>855.79527987504252</v>
      </c>
      <c r="N433" s="43">
        <v>350.77043586324078</v>
      </c>
      <c r="O433" s="43">
        <v>0</v>
      </c>
      <c r="P433" s="43">
        <v>0</v>
      </c>
      <c r="Q433" s="43">
        <v>0</v>
      </c>
      <c r="R433" s="44">
        <v>0</v>
      </c>
      <c r="S433" s="45">
        <f t="shared" si="164"/>
        <v>1637.4725184651461</v>
      </c>
      <c r="U433" s="100" t="s">
        <v>89</v>
      </c>
      <c r="V433" s="92">
        <v>413.37063438984785</v>
      </c>
      <c r="W433" s="92">
        <v>0</v>
      </c>
      <c r="X433" s="92">
        <v>0</v>
      </c>
      <c r="Y433" s="92">
        <v>855.79527987504252</v>
      </c>
      <c r="Z433" s="92">
        <v>350.77043586324078</v>
      </c>
      <c r="AA433" s="92">
        <v>0</v>
      </c>
      <c r="AB433" s="92">
        <v>0</v>
      </c>
      <c r="AC433" s="93">
        <v>17.536168337014679</v>
      </c>
      <c r="AD433" s="92">
        <v>17.536168337014679</v>
      </c>
      <c r="AE433" s="92">
        <v>0</v>
      </c>
      <c r="AF433" s="92">
        <v>0</v>
      </c>
      <c r="AG433" s="92">
        <v>0</v>
      </c>
      <c r="AH433" s="92">
        <v>0</v>
      </c>
      <c r="AI433" s="95">
        <f t="shared" si="165"/>
        <v>1637.4725184651461</v>
      </c>
      <c r="AJ433" t="str">
        <f t="shared" si="166"/>
        <v/>
      </c>
      <c r="AS433"/>
      <c r="BH433"/>
    </row>
    <row r="434" spans="1:60" ht="15">
      <c r="A434" s="25" t="s">
        <v>27</v>
      </c>
      <c r="B434" s="46">
        <v>1704.0192120470051</v>
      </c>
      <c r="C434" s="46">
        <v>3.4339049402309749E-3</v>
      </c>
      <c r="D434" s="46">
        <v>48.689555777968188</v>
      </c>
      <c r="E434" s="46">
        <v>3237.2205335936801</v>
      </c>
      <c r="F434" s="236"/>
      <c r="G434" s="46">
        <v>906.2744310288349</v>
      </c>
      <c r="H434" s="47">
        <v>0</v>
      </c>
      <c r="I434" s="48">
        <f t="shared" si="163"/>
        <v>5896.2071663524293</v>
      </c>
      <c r="J434" s="1"/>
      <c r="K434" s="49" t="s">
        <v>27</v>
      </c>
      <c r="L434" s="50">
        <v>1704.0192120470051</v>
      </c>
      <c r="M434" s="50">
        <v>3.4339049402309749E-3</v>
      </c>
      <c r="N434" s="50">
        <v>48.689555777968188</v>
      </c>
      <c r="O434" s="50">
        <v>3237.2205335936801</v>
      </c>
      <c r="P434" s="50">
        <v>57.684242872354204</v>
      </c>
      <c r="Q434" s="50">
        <v>906.2744310288349</v>
      </c>
      <c r="R434" s="51">
        <v>0</v>
      </c>
      <c r="S434" s="52">
        <f t="shared" si="164"/>
        <v>5953.8914092247833</v>
      </c>
      <c r="U434" s="96" t="s">
        <v>27</v>
      </c>
      <c r="V434" s="97">
        <v>2.3217569542993051</v>
      </c>
      <c r="W434" s="97">
        <v>1618.5520356648854</v>
      </c>
      <c r="X434" s="97">
        <v>906.2744310288349</v>
      </c>
      <c r="Y434" s="97">
        <v>3.4339049402309749E-3</v>
      </c>
      <c r="Z434" s="97">
        <v>26.10156659238061</v>
      </c>
      <c r="AA434" s="97">
        <v>3219.9800224203836</v>
      </c>
      <c r="AB434" s="97">
        <v>57.684242872354204</v>
      </c>
      <c r="AC434" s="98">
        <v>122.97391978670412</v>
      </c>
      <c r="AD434" s="97">
        <v>83.145419427820016</v>
      </c>
      <c r="AE434" s="97">
        <v>17.240511173296557</v>
      </c>
      <c r="AF434" s="97">
        <v>0</v>
      </c>
      <c r="AG434" s="97">
        <v>22.587989185587563</v>
      </c>
      <c r="AH434" s="97">
        <v>0</v>
      </c>
      <c r="AI434" s="99">
        <f t="shared" si="165"/>
        <v>5953.8914092247815</v>
      </c>
      <c r="AJ434" t="str">
        <f t="shared" si="166"/>
        <v/>
      </c>
      <c r="AS434"/>
      <c r="BH434"/>
    </row>
    <row r="435" spans="1:60" ht="15">
      <c r="A435" s="26" t="s">
        <v>26</v>
      </c>
      <c r="B435" s="43">
        <v>343.56426126078713</v>
      </c>
      <c r="C435" s="43">
        <v>0</v>
      </c>
      <c r="D435" s="43">
        <v>0</v>
      </c>
      <c r="E435" s="43">
        <v>0</v>
      </c>
      <c r="F435" s="236"/>
      <c r="G435" s="43">
        <v>0</v>
      </c>
      <c r="H435" s="53">
        <v>0</v>
      </c>
      <c r="I435" s="41">
        <f t="shared" si="163"/>
        <v>343.56426126078713</v>
      </c>
      <c r="J435" s="1"/>
      <c r="K435" s="54" t="s">
        <v>26</v>
      </c>
      <c r="L435" s="43">
        <v>343.56426126078713</v>
      </c>
      <c r="M435" s="43">
        <v>0</v>
      </c>
      <c r="N435" s="43">
        <v>0</v>
      </c>
      <c r="O435" s="43">
        <v>0</v>
      </c>
      <c r="P435" s="43">
        <v>0</v>
      </c>
      <c r="Q435" s="43">
        <v>0</v>
      </c>
      <c r="R435" s="44">
        <v>0</v>
      </c>
      <c r="S435" s="45">
        <f t="shared" si="164"/>
        <v>343.56426126078713</v>
      </c>
      <c r="U435" s="100" t="s">
        <v>26</v>
      </c>
      <c r="V435" s="92">
        <v>289.74967801050155</v>
      </c>
      <c r="W435" s="92">
        <v>0</v>
      </c>
      <c r="X435" s="92">
        <v>0</v>
      </c>
      <c r="Y435" s="92">
        <v>0</v>
      </c>
      <c r="Z435" s="92">
        <v>0</v>
      </c>
      <c r="AA435" s="92">
        <v>0</v>
      </c>
      <c r="AB435" s="92">
        <v>0</v>
      </c>
      <c r="AC435" s="93">
        <v>53.814583250285501</v>
      </c>
      <c r="AD435" s="92">
        <v>53.814583250285501</v>
      </c>
      <c r="AE435" s="92">
        <v>0</v>
      </c>
      <c r="AF435" s="92">
        <v>0</v>
      </c>
      <c r="AG435" s="92">
        <v>0</v>
      </c>
      <c r="AH435" s="92">
        <v>0</v>
      </c>
      <c r="AI435" s="95">
        <f t="shared" si="165"/>
        <v>343.56426126078708</v>
      </c>
      <c r="AJ435" t="str">
        <f t="shared" si="166"/>
        <v/>
      </c>
      <c r="AS435"/>
      <c r="BH435"/>
    </row>
    <row r="436" spans="1:60" ht="15">
      <c r="A436" s="25" t="s">
        <v>23</v>
      </c>
      <c r="B436" s="46">
        <v>195.45195622632676</v>
      </c>
      <c r="C436" s="46">
        <v>12.957791879364096</v>
      </c>
      <c r="D436" s="46">
        <v>148.2845910691436</v>
      </c>
      <c r="E436" s="46">
        <v>0</v>
      </c>
      <c r="F436" s="236"/>
      <c r="G436" s="46">
        <v>0</v>
      </c>
      <c r="H436" s="47">
        <v>0</v>
      </c>
      <c r="I436" s="48">
        <f t="shared" si="163"/>
        <v>356.69433917483445</v>
      </c>
      <c r="J436" s="1"/>
      <c r="K436" s="49" t="s">
        <v>23</v>
      </c>
      <c r="L436" s="50">
        <v>195.45195622632676</v>
      </c>
      <c r="M436" s="50">
        <v>12.957791879364096</v>
      </c>
      <c r="N436" s="50">
        <v>148.2845910691436</v>
      </c>
      <c r="O436" s="50">
        <v>0</v>
      </c>
      <c r="P436" s="50">
        <v>0</v>
      </c>
      <c r="Q436" s="50">
        <v>0</v>
      </c>
      <c r="R436" s="51">
        <v>0</v>
      </c>
      <c r="S436" s="52">
        <f t="shared" si="164"/>
        <v>356.69433917483445</v>
      </c>
      <c r="U436" s="96" t="s">
        <v>62</v>
      </c>
      <c r="V436" s="97">
        <v>195.45195622632676</v>
      </c>
      <c r="W436" s="97">
        <v>0</v>
      </c>
      <c r="X436" s="97">
        <v>0</v>
      </c>
      <c r="Y436" s="97">
        <v>12.957791879364096</v>
      </c>
      <c r="Z436" s="97">
        <v>148.2845910691436</v>
      </c>
      <c r="AA436" s="97">
        <v>0</v>
      </c>
      <c r="AB436" s="97">
        <v>0</v>
      </c>
      <c r="AC436" s="98">
        <v>0</v>
      </c>
      <c r="AD436" s="97">
        <v>0</v>
      </c>
      <c r="AE436" s="97">
        <v>0</v>
      </c>
      <c r="AF436" s="97">
        <v>0</v>
      </c>
      <c r="AG436" s="97">
        <v>0</v>
      </c>
      <c r="AH436" s="97">
        <v>0</v>
      </c>
      <c r="AI436" s="99">
        <f t="shared" si="165"/>
        <v>356.69433917483445</v>
      </c>
      <c r="AJ436" t="str">
        <f t="shared" si="166"/>
        <v/>
      </c>
      <c r="AS436"/>
      <c r="BH436"/>
    </row>
    <row r="437" spans="1:60" ht="15">
      <c r="A437" s="26" t="s">
        <v>24</v>
      </c>
      <c r="B437" s="43">
        <v>24.210380704891584</v>
      </c>
      <c r="C437" s="43">
        <v>0</v>
      </c>
      <c r="D437" s="43">
        <v>128.90618920807435</v>
      </c>
      <c r="E437" s="43">
        <v>0</v>
      </c>
      <c r="F437" s="236"/>
      <c r="G437" s="43">
        <v>0</v>
      </c>
      <c r="H437" s="53">
        <v>0</v>
      </c>
      <c r="I437" s="41">
        <f t="shared" si="163"/>
        <v>153.11656991296593</v>
      </c>
      <c r="J437" s="1"/>
      <c r="K437" s="54" t="s">
        <v>24</v>
      </c>
      <c r="L437" s="43">
        <v>24.210380704891584</v>
      </c>
      <c r="M437" s="43">
        <v>0</v>
      </c>
      <c r="N437" s="43">
        <v>128.90618920807435</v>
      </c>
      <c r="O437" s="43">
        <v>0</v>
      </c>
      <c r="P437" s="43">
        <v>3.5533755323513248</v>
      </c>
      <c r="Q437" s="43">
        <v>0</v>
      </c>
      <c r="R437" s="44">
        <v>0</v>
      </c>
      <c r="S437" s="45">
        <f t="shared" si="164"/>
        <v>156.66994544531724</v>
      </c>
      <c r="U437" s="100" t="s">
        <v>24</v>
      </c>
      <c r="V437" s="92">
        <v>24.136715587468302</v>
      </c>
      <c r="W437" s="92">
        <v>0</v>
      </c>
      <c r="X437" s="92">
        <v>0</v>
      </c>
      <c r="Y437" s="92">
        <v>0</v>
      </c>
      <c r="Z437" s="92">
        <v>119.86442545298732</v>
      </c>
      <c r="AA437" s="92">
        <v>0</v>
      </c>
      <c r="AB437" s="92">
        <v>3.5533755323513248</v>
      </c>
      <c r="AC437" s="93">
        <v>9.1154288725102912</v>
      </c>
      <c r="AD437" s="92">
        <v>7.3665117423284784E-2</v>
      </c>
      <c r="AE437" s="92">
        <v>0</v>
      </c>
      <c r="AF437" s="92">
        <v>0</v>
      </c>
      <c r="AG437" s="92">
        <v>9.0417637550870023</v>
      </c>
      <c r="AH437" s="92">
        <v>0</v>
      </c>
      <c r="AI437" s="95">
        <f t="shared" si="165"/>
        <v>156.66994544531724</v>
      </c>
      <c r="AJ437" t="str">
        <f t="shared" si="166"/>
        <v/>
      </c>
      <c r="AS437"/>
      <c r="BH437"/>
    </row>
    <row r="438" spans="1:60" ht="15">
      <c r="A438" s="25" t="s">
        <v>22</v>
      </c>
      <c r="B438" s="46">
        <v>59.497460867724584</v>
      </c>
      <c r="C438" s="46">
        <v>0.69536469068317097</v>
      </c>
      <c r="D438" s="46">
        <v>35.611390290307881</v>
      </c>
      <c r="E438" s="46">
        <v>0</v>
      </c>
      <c r="F438" s="236"/>
      <c r="G438" s="46">
        <v>0</v>
      </c>
      <c r="H438" s="47">
        <v>0</v>
      </c>
      <c r="I438" s="48">
        <f t="shared" si="163"/>
        <v>95.804215848715643</v>
      </c>
      <c r="J438" s="1"/>
      <c r="K438" s="49" t="s">
        <v>22</v>
      </c>
      <c r="L438" s="50">
        <v>59.497460867724584</v>
      </c>
      <c r="M438" s="50">
        <v>0.69536469068317097</v>
      </c>
      <c r="N438" s="50">
        <v>35.611390290307881</v>
      </c>
      <c r="O438" s="50">
        <v>0</v>
      </c>
      <c r="P438" s="50">
        <v>0</v>
      </c>
      <c r="Q438" s="50">
        <v>0</v>
      </c>
      <c r="R438" s="51">
        <v>0</v>
      </c>
      <c r="S438" s="52">
        <f t="shared" si="164"/>
        <v>95.804215848715643</v>
      </c>
      <c r="U438" s="96" t="s">
        <v>63</v>
      </c>
      <c r="V438" s="97">
        <v>59.497460867724584</v>
      </c>
      <c r="W438" s="97">
        <v>0</v>
      </c>
      <c r="X438" s="97">
        <v>0</v>
      </c>
      <c r="Y438" s="97">
        <v>0.69536469068317097</v>
      </c>
      <c r="Z438" s="97">
        <v>35.611390290307881</v>
      </c>
      <c r="AA438" s="97">
        <v>0</v>
      </c>
      <c r="AB438" s="97">
        <v>0</v>
      </c>
      <c r="AC438" s="98">
        <v>0</v>
      </c>
      <c r="AD438" s="97">
        <v>0</v>
      </c>
      <c r="AE438" s="97">
        <v>0</v>
      </c>
      <c r="AF438" s="97">
        <v>0</v>
      </c>
      <c r="AG438" s="97">
        <v>0</v>
      </c>
      <c r="AH438" s="97">
        <v>0</v>
      </c>
      <c r="AI438" s="99">
        <f t="shared" si="165"/>
        <v>95.804215848715643</v>
      </c>
      <c r="AJ438" t="str">
        <f t="shared" si="166"/>
        <v/>
      </c>
      <c r="AS438"/>
      <c r="BH438"/>
    </row>
    <row r="439" spans="1:60" ht="15">
      <c r="A439" s="27" t="s">
        <v>66</v>
      </c>
      <c r="B439" s="43">
        <v>14.3604</v>
      </c>
      <c r="C439" s="43">
        <v>0</v>
      </c>
      <c r="D439" s="43">
        <v>0</v>
      </c>
      <c r="E439" s="43">
        <v>0</v>
      </c>
      <c r="F439" s="236"/>
      <c r="G439" s="43">
        <v>0</v>
      </c>
      <c r="H439" s="53">
        <v>0</v>
      </c>
      <c r="I439" s="41">
        <f t="shared" si="163"/>
        <v>14.3604</v>
      </c>
      <c r="J439" s="1"/>
      <c r="K439" s="55" t="s">
        <v>66</v>
      </c>
      <c r="L439" s="43">
        <v>14.3604</v>
      </c>
      <c r="M439" s="43">
        <v>0</v>
      </c>
      <c r="N439" s="43">
        <v>0</v>
      </c>
      <c r="O439" s="43">
        <v>0</v>
      </c>
      <c r="P439" s="43">
        <v>0</v>
      </c>
      <c r="Q439" s="43">
        <v>0</v>
      </c>
      <c r="R439" s="44">
        <v>0</v>
      </c>
      <c r="S439" s="45">
        <f t="shared" si="164"/>
        <v>14.3604</v>
      </c>
      <c r="U439" s="101" t="s">
        <v>64</v>
      </c>
      <c r="V439" s="92">
        <v>14.3604</v>
      </c>
      <c r="W439" s="92">
        <v>0</v>
      </c>
      <c r="X439" s="92">
        <v>0</v>
      </c>
      <c r="Y439" s="92">
        <v>0</v>
      </c>
      <c r="Z439" s="92">
        <v>0</v>
      </c>
      <c r="AA439" s="92">
        <v>0</v>
      </c>
      <c r="AB439" s="92">
        <v>0</v>
      </c>
      <c r="AC439" s="93">
        <v>0</v>
      </c>
      <c r="AD439" s="94">
        <v>0</v>
      </c>
      <c r="AE439" s="94">
        <v>0</v>
      </c>
      <c r="AF439" s="94">
        <v>0</v>
      </c>
      <c r="AG439" s="94">
        <v>0</v>
      </c>
      <c r="AH439" s="94">
        <v>0</v>
      </c>
      <c r="AI439" s="95">
        <f t="shared" si="165"/>
        <v>14.3604</v>
      </c>
      <c r="AJ439" t="str">
        <f t="shared" si="166"/>
        <v/>
      </c>
      <c r="AS439"/>
      <c r="BH439"/>
    </row>
    <row r="440" spans="1:60">
      <c r="A440" s="28" t="s">
        <v>25</v>
      </c>
      <c r="B440" s="56">
        <v>14.3604</v>
      </c>
      <c r="C440" s="56">
        <v>0</v>
      </c>
      <c r="D440" s="56">
        <v>0</v>
      </c>
      <c r="E440" s="56">
        <v>0</v>
      </c>
      <c r="F440" s="236"/>
      <c r="G440" s="56">
        <v>0</v>
      </c>
      <c r="H440" s="57">
        <v>0</v>
      </c>
      <c r="I440" s="58">
        <f t="shared" si="163"/>
        <v>14.3604</v>
      </c>
      <c r="J440" s="1"/>
      <c r="K440" s="59" t="s">
        <v>25</v>
      </c>
      <c r="L440" s="60">
        <v>14.3604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1">
        <v>0</v>
      </c>
      <c r="S440" s="62">
        <f t="shared" si="164"/>
        <v>14.3604</v>
      </c>
      <c r="U440" s="102" t="s">
        <v>68</v>
      </c>
      <c r="V440" s="103">
        <v>14.3604</v>
      </c>
      <c r="W440" s="103">
        <v>0</v>
      </c>
      <c r="X440" s="103">
        <v>0</v>
      </c>
      <c r="Y440" s="103">
        <v>0</v>
      </c>
      <c r="Z440" s="103">
        <v>0</v>
      </c>
      <c r="AA440" s="103">
        <v>0</v>
      </c>
      <c r="AB440" s="103">
        <v>0</v>
      </c>
      <c r="AC440" s="103">
        <v>0</v>
      </c>
      <c r="AD440" s="103">
        <v>0</v>
      </c>
      <c r="AE440" s="103">
        <v>0</v>
      </c>
      <c r="AF440" s="103">
        <v>0</v>
      </c>
      <c r="AG440" s="103">
        <v>0</v>
      </c>
      <c r="AH440" s="104">
        <v>0</v>
      </c>
      <c r="AI440" s="105">
        <f t="shared" si="165"/>
        <v>14.3604</v>
      </c>
      <c r="AJ440" t="str">
        <f>IF(ABS(S440-AI440)&gt;0.2,S440-AI440,"")</f>
        <v/>
      </c>
      <c r="AS440"/>
      <c r="BH440"/>
    </row>
    <row r="441" spans="1:60">
      <c r="A441" s="29" t="s">
        <v>20</v>
      </c>
      <c r="B441" s="63">
        <v>0</v>
      </c>
      <c r="C441" s="63">
        <v>0</v>
      </c>
      <c r="D441" s="63">
        <v>0</v>
      </c>
      <c r="E441" s="63">
        <v>0</v>
      </c>
      <c r="F441" s="236"/>
      <c r="G441" s="63">
        <v>0</v>
      </c>
      <c r="H441" s="64">
        <v>0</v>
      </c>
      <c r="I441" s="65">
        <f t="shared" si="163"/>
        <v>0</v>
      </c>
      <c r="J441" s="1"/>
      <c r="K441" s="66" t="s">
        <v>20</v>
      </c>
      <c r="L441" s="63">
        <v>0</v>
      </c>
      <c r="M441" s="63">
        <v>0</v>
      </c>
      <c r="N441" s="63">
        <v>0</v>
      </c>
      <c r="O441" s="63">
        <v>0</v>
      </c>
      <c r="P441" s="63">
        <v>0</v>
      </c>
      <c r="Q441" s="63">
        <v>0</v>
      </c>
      <c r="R441" s="67">
        <v>0</v>
      </c>
      <c r="S441" s="68">
        <f t="shared" si="164"/>
        <v>0</v>
      </c>
      <c r="U441" s="106" t="s">
        <v>20</v>
      </c>
      <c r="V441" s="107">
        <v>0</v>
      </c>
      <c r="W441" s="107">
        <v>0</v>
      </c>
      <c r="X441" s="107">
        <v>0</v>
      </c>
      <c r="Y441" s="107">
        <v>0</v>
      </c>
      <c r="Z441" s="107">
        <v>0</v>
      </c>
      <c r="AA441" s="107">
        <v>0</v>
      </c>
      <c r="AB441" s="107">
        <v>0</v>
      </c>
      <c r="AC441" s="107">
        <v>0</v>
      </c>
      <c r="AD441" s="108">
        <v>0</v>
      </c>
      <c r="AE441" s="108">
        <v>0</v>
      </c>
      <c r="AF441" s="108">
        <v>0</v>
      </c>
      <c r="AG441" s="108">
        <v>0</v>
      </c>
      <c r="AH441" s="108">
        <v>0</v>
      </c>
      <c r="AI441" s="109">
        <f t="shared" si="165"/>
        <v>0</v>
      </c>
      <c r="AJ441" t="str">
        <f t="shared" si="166"/>
        <v/>
      </c>
      <c r="AS441"/>
      <c r="BH441"/>
    </row>
    <row r="442" spans="1:60">
      <c r="A442" s="28" t="s">
        <v>21</v>
      </c>
      <c r="B442" s="56">
        <v>0</v>
      </c>
      <c r="C442" s="56">
        <v>0</v>
      </c>
      <c r="D442" s="56">
        <v>0</v>
      </c>
      <c r="E442" s="56">
        <v>0</v>
      </c>
      <c r="F442" s="236"/>
      <c r="G442" s="56">
        <v>0</v>
      </c>
      <c r="H442" s="57">
        <v>0</v>
      </c>
      <c r="I442" s="58">
        <f t="shared" si="163"/>
        <v>0</v>
      </c>
      <c r="J442" s="1"/>
      <c r="K442" s="59" t="s">
        <v>21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1">
        <v>0</v>
      </c>
      <c r="S442" s="62">
        <f t="shared" si="164"/>
        <v>0</v>
      </c>
      <c r="U442" s="102" t="s">
        <v>21</v>
      </c>
      <c r="V442" s="103">
        <v>0</v>
      </c>
      <c r="W442" s="103">
        <v>0</v>
      </c>
      <c r="X442" s="103">
        <v>0</v>
      </c>
      <c r="Y442" s="103">
        <v>0</v>
      </c>
      <c r="Z442" s="103">
        <v>0</v>
      </c>
      <c r="AA442" s="103">
        <v>0</v>
      </c>
      <c r="AB442" s="103">
        <v>0</v>
      </c>
      <c r="AC442" s="103">
        <v>0</v>
      </c>
      <c r="AD442" s="103">
        <v>0</v>
      </c>
      <c r="AE442" s="103">
        <v>0</v>
      </c>
      <c r="AF442" s="103">
        <v>0</v>
      </c>
      <c r="AG442" s="103">
        <v>0</v>
      </c>
      <c r="AH442" s="104">
        <v>0</v>
      </c>
      <c r="AI442" s="105">
        <f t="shared" si="165"/>
        <v>0</v>
      </c>
      <c r="AJ442" t="str">
        <f t="shared" si="166"/>
        <v/>
      </c>
      <c r="AS442"/>
      <c r="BH442"/>
    </row>
    <row r="443" spans="1:60" ht="1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/>
      <c r="G443" s="69">
        <v>0</v>
      </c>
      <c r="H443" s="70">
        <v>0</v>
      </c>
      <c r="I443" s="71">
        <f t="shared" si="163"/>
        <v>0</v>
      </c>
      <c r="J443" s="1"/>
      <c r="K443" s="72" t="s">
        <v>11</v>
      </c>
      <c r="L443" s="69">
        <v>0</v>
      </c>
      <c r="M443" s="69">
        <v>0</v>
      </c>
      <c r="N443" s="69">
        <v>0</v>
      </c>
      <c r="O443" s="69">
        <v>0</v>
      </c>
      <c r="P443" s="69">
        <v>0</v>
      </c>
      <c r="Q443" s="69">
        <v>0</v>
      </c>
      <c r="R443" s="73">
        <v>0</v>
      </c>
      <c r="S443" s="74">
        <f t="shared" si="164"/>
        <v>0</v>
      </c>
      <c r="U443" s="106" t="s">
        <v>11</v>
      </c>
      <c r="V443" s="107">
        <v>0</v>
      </c>
      <c r="W443" s="107">
        <v>0</v>
      </c>
      <c r="X443" s="107">
        <v>0</v>
      </c>
      <c r="Y443" s="107">
        <v>0</v>
      </c>
      <c r="Z443" s="107">
        <v>0</v>
      </c>
      <c r="AA443" s="107">
        <v>0</v>
      </c>
      <c r="AB443" s="107">
        <v>0</v>
      </c>
      <c r="AC443" s="107">
        <v>0</v>
      </c>
      <c r="AD443" s="108">
        <v>0</v>
      </c>
      <c r="AE443" s="108">
        <v>0</v>
      </c>
      <c r="AF443" s="108">
        <v>0</v>
      </c>
      <c r="AG443" s="108">
        <v>0</v>
      </c>
      <c r="AH443" s="108">
        <v>0</v>
      </c>
      <c r="AI443" s="109">
        <f t="shared" si="165"/>
        <v>0</v>
      </c>
      <c r="AJ443" t="str">
        <f t="shared" si="166"/>
        <v/>
      </c>
    </row>
    <row r="444" spans="1:60" ht="15">
      <c r="A444" s="31" t="s">
        <v>28</v>
      </c>
      <c r="B444" s="75">
        <f>SUM(B423:B439)</f>
        <v>3543.6255240212954</v>
      </c>
      <c r="C444" s="75">
        <f t="shared" ref="C444:H444" si="167">SUM(C423:C439)</f>
        <v>956.39093690472464</v>
      </c>
      <c r="D444" s="75">
        <f t="shared" si="167"/>
        <v>733.22365485091973</v>
      </c>
      <c r="E444" s="75">
        <f t="shared" si="167"/>
        <v>3237.3531714445826</v>
      </c>
      <c r="F444" s="75">
        <f t="shared" si="167"/>
        <v>0</v>
      </c>
      <c r="G444" s="75">
        <f t="shared" si="167"/>
        <v>906.2744310288349</v>
      </c>
      <c r="H444" s="76">
        <f t="shared" si="167"/>
        <v>0</v>
      </c>
      <c r="I444" s="41">
        <f t="shared" si="163"/>
        <v>9376.8677182503579</v>
      </c>
      <c r="J444" s="1" t="str">
        <f>+IF(ABS(SUM(I423:I439)-I444)&gt;0.0001,ABS(SUM(I423:I439)-I444),"")</f>
        <v/>
      </c>
      <c r="K444" s="77" t="s">
        <v>28</v>
      </c>
      <c r="L444" s="75">
        <f>SUM(L423:L439)</f>
        <v>3543.6255240212954</v>
      </c>
      <c r="M444" s="75">
        <f t="shared" ref="M444:R444" si="168">SUM(M423:M439)</f>
        <v>956.39093690472464</v>
      </c>
      <c r="N444" s="75">
        <f t="shared" si="168"/>
        <v>733.22365485091973</v>
      </c>
      <c r="O444" s="75">
        <f t="shared" si="168"/>
        <v>3237.3531714445826</v>
      </c>
      <c r="P444" s="75">
        <f t="shared" si="168"/>
        <v>1764.2837030922253</v>
      </c>
      <c r="Q444" s="75">
        <f t="shared" si="168"/>
        <v>906.2744310288349</v>
      </c>
      <c r="R444" s="76">
        <f t="shared" si="168"/>
        <v>0</v>
      </c>
      <c r="S444" s="78">
        <f t="shared" si="164"/>
        <v>11141.151421342583</v>
      </c>
      <c r="T444" t="str">
        <f>+IF(ABS(SUM(S423:S439)-S444)&gt;0.0001,ABS(SUM(S423:S439)-S444),"")</f>
        <v/>
      </c>
      <c r="U444" s="110" t="s">
        <v>65</v>
      </c>
      <c r="V444" s="111">
        <f>SUM(V423:V439)</f>
        <v>1578.8850949448599</v>
      </c>
      <c r="W444" s="111">
        <f t="shared" ref="W444:AH444" si="169">SUM(W423:W439)</f>
        <v>1618.5520356648854</v>
      </c>
      <c r="X444" s="111">
        <f t="shared" si="169"/>
        <v>906.2744310288349</v>
      </c>
      <c r="Y444" s="111">
        <f t="shared" si="169"/>
        <v>956.39093690472464</v>
      </c>
      <c r="Z444" s="111">
        <f t="shared" si="169"/>
        <v>700.27641464938597</v>
      </c>
      <c r="AA444" s="111">
        <f t="shared" si="169"/>
        <v>3220.1126602712861</v>
      </c>
      <c r="AB444" s="111">
        <f t="shared" si="169"/>
        <v>1764.2837030922253</v>
      </c>
      <c r="AC444" s="111">
        <f t="shared" si="169"/>
        <v>396.37614478638</v>
      </c>
      <c r="AD444" s="112">
        <f t="shared" si="169"/>
        <v>346.18839341154973</v>
      </c>
      <c r="AE444" s="112">
        <f t="shared" si="169"/>
        <v>17.240511173296557</v>
      </c>
      <c r="AF444" s="112">
        <f t="shared" si="169"/>
        <v>0</v>
      </c>
      <c r="AG444" s="112">
        <f t="shared" si="169"/>
        <v>32.94724020153371</v>
      </c>
      <c r="AH444" s="112">
        <f t="shared" si="169"/>
        <v>0</v>
      </c>
      <c r="AI444" s="113">
        <f t="shared" si="165"/>
        <v>11141.151421342583</v>
      </c>
      <c r="AJ444" t="str">
        <f t="shared" si="166"/>
        <v/>
      </c>
    </row>
    <row r="445" spans="1:60" s="4" customFormat="1" ht="15" thickBot="1">
      <c r="A445" s="32" t="s">
        <v>87</v>
      </c>
      <c r="B445" s="114">
        <f>B444/$I444</f>
        <v>0.37791143380686459</v>
      </c>
      <c r="C445" s="114">
        <f t="shared" ref="C445:I445" si="170">C444/$I444</f>
        <v>0.10199471354845761</v>
      </c>
      <c r="D445" s="114">
        <f t="shared" si="170"/>
        <v>7.8194944930686613E-2</v>
      </c>
      <c r="E445" s="114">
        <f t="shared" si="170"/>
        <v>0.34524889000445924</v>
      </c>
      <c r="F445" s="114">
        <f t="shared" si="170"/>
        <v>0</v>
      </c>
      <c r="G445" s="114">
        <f t="shared" si="170"/>
        <v>9.6650017709531882E-2</v>
      </c>
      <c r="H445" s="115">
        <f t="shared" si="170"/>
        <v>0</v>
      </c>
      <c r="I445" s="116">
        <f t="shared" si="170"/>
        <v>1</v>
      </c>
      <c r="J445"/>
      <c r="K445" s="81" t="s">
        <v>87</v>
      </c>
      <c r="L445" s="82">
        <f>L444/$S444</f>
        <v>0.318066364059368</v>
      </c>
      <c r="M445" s="82">
        <f t="shared" ref="M445:S445" si="171">M444/$S444</f>
        <v>8.5843096528839133E-2</v>
      </c>
      <c r="N445" s="82">
        <f t="shared" si="171"/>
        <v>6.5812197242586384E-2</v>
      </c>
      <c r="O445" s="82">
        <f t="shared" si="171"/>
        <v>0.29057617556861637</v>
      </c>
      <c r="P445" s="82">
        <f t="shared" si="171"/>
        <v>0.15835739380693359</v>
      </c>
      <c r="Q445" s="82">
        <f t="shared" si="171"/>
        <v>8.1344772793656428E-2</v>
      </c>
      <c r="R445" s="83">
        <f t="shared" si="171"/>
        <v>0</v>
      </c>
      <c r="S445" s="84">
        <f t="shared" si="171"/>
        <v>1</v>
      </c>
      <c r="U445" s="117" t="s">
        <v>87</v>
      </c>
      <c r="V445" s="118">
        <f>V444/$I444</f>
        <v>0.16838086473928271</v>
      </c>
      <c r="W445" s="118">
        <f t="shared" ref="W445:AC445" si="172">W444/$I444</f>
        <v>0.1726111623089947</v>
      </c>
      <c r="X445" s="118">
        <f t="shared" si="172"/>
        <v>9.6650017709531882E-2</v>
      </c>
      <c r="Y445" s="118">
        <f t="shared" si="172"/>
        <v>0.10199471354845761</v>
      </c>
      <c r="Z445" s="118">
        <f t="shared" si="172"/>
        <v>7.4681272647840177E-2</v>
      </c>
      <c r="AA445" s="118">
        <f t="shared" si="172"/>
        <v>0.34341026844219269</v>
      </c>
      <c r="AB445" s="118">
        <f t="shared" si="172"/>
        <v>0.18815277724973872</v>
      </c>
      <c r="AC445" s="118">
        <f t="shared" si="172"/>
        <v>4.2271700603700141E-2</v>
      </c>
      <c r="AD445" s="118">
        <f t="shared" ref="AD445:AH445" si="173">AD444/$AI444</f>
        <v>3.1072945723399178E-2</v>
      </c>
      <c r="AE445" s="118">
        <f t="shared" si="173"/>
        <v>1.5474622434688138E-3</v>
      </c>
      <c r="AF445" s="118">
        <f t="shared" si="173"/>
        <v>0</v>
      </c>
      <c r="AG445" s="118">
        <f t="shared" si="173"/>
        <v>2.9572562974432086E-3</v>
      </c>
      <c r="AH445" s="118">
        <f t="shared" si="173"/>
        <v>0</v>
      </c>
      <c r="AI445" s="119">
        <v>1</v>
      </c>
      <c r="AS445" s="19"/>
    </row>
    <row r="446" spans="1:60" ht="15" thickBot="1">
      <c r="A446" s="17"/>
      <c r="B446" s="17"/>
      <c r="C446" s="17"/>
      <c r="D446" s="17"/>
      <c r="E446" s="17"/>
      <c r="F446" s="17"/>
      <c r="G446" s="17"/>
      <c r="H446" s="17"/>
      <c r="I446" s="17"/>
      <c r="K446" s="17"/>
      <c r="L446" s="17"/>
      <c r="M446" s="17"/>
      <c r="N446" s="17"/>
      <c r="O446" s="17"/>
      <c r="P446" s="17"/>
      <c r="Q446" s="17"/>
      <c r="R446" s="17"/>
      <c r="S446" s="17"/>
    </row>
    <row r="447" spans="1:6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  <c r="K447" s="240" t="s">
        <v>46</v>
      </c>
      <c r="L447" s="37" t="s">
        <v>0</v>
      </c>
      <c r="M447" s="37" t="s">
        <v>1</v>
      </c>
      <c r="N447" s="37" t="s">
        <v>2</v>
      </c>
      <c r="O447" s="37" t="s">
        <v>3</v>
      </c>
      <c r="P447" s="37" t="s">
        <v>29</v>
      </c>
      <c r="Q447" s="37" t="s">
        <v>4</v>
      </c>
      <c r="R447" s="37" t="s">
        <v>5</v>
      </c>
      <c r="S447" s="38" t="s">
        <v>6</v>
      </c>
    </row>
    <row r="448" spans="1:60" ht="1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  <c r="K448" s="241" t="s">
        <v>46</v>
      </c>
      <c r="L448" s="195" t="s">
        <v>104</v>
      </c>
      <c r="M448" s="196"/>
      <c r="N448" s="196"/>
      <c r="O448" s="196"/>
      <c r="P448" s="196"/>
      <c r="Q448" s="196"/>
      <c r="R448" s="196"/>
      <c r="S448" s="197"/>
    </row>
    <row r="449" spans="1:19" ht="15">
      <c r="A449" s="24" t="s">
        <v>7</v>
      </c>
      <c r="B449" s="242"/>
      <c r="C449" s="243"/>
      <c r="D449" s="243"/>
      <c r="E449" s="244"/>
      <c r="F449" s="39">
        <v>9.9532380515143544</v>
      </c>
      <c r="G449" s="242"/>
      <c r="H449" s="244"/>
      <c r="I449" s="41">
        <f>SUM(B449:H449)</f>
        <v>9.9532380515143544</v>
      </c>
      <c r="J449" s="1"/>
      <c r="K449" s="88" t="s">
        <v>7</v>
      </c>
      <c r="L449" s="242"/>
      <c r="M449" s="243"/>
      <c r="N449" s="243"/>
      <c r="O449" s="244"/>
      <c r="P449" s="39">
        <v>0</v>
      </c>
      <c r="Q449" s="242"/>
      <c r="R449" s="251"/>
      <c r="S449" s="90">
        <f>SUM(L449:R449)</f>
        <v>0</v>
      </c>
    </row>
    <row r="450" spans="1:19" ht="15">
      <c r="A450" s="25" t="s">
        <v>8</v>
      </c>
      <c r="B450" s="245"/>
      <c r="C450" s="246"/>
      <c r="D450" s="246"/>
      <c r="E450" s="247"/>
      <c r="F450" s="46">
        <v>0.20579999999999998</v>
      </c>
      <c r="G450" s="245"/>
      <c r="H450" s="247"/>
      <c r="I450" s="48">
        <f t="shared" ref="I450:I470" si="174">SUM(B450:H450)</f>
        <v>0.20579999999999998</v>
      </c>
      <c r="J450" s="1"/>
      <c r="K450" s="49" t="s">
        <v>8</v>
      </c>
      <c r="L450" s="245"/>
      <c r="M450" s="246"/>
      <c r="N450" s="246"/>
      <c r="O450" s="247"/>
      <c r="P450" s="50">
        <v>0</v>
      </c>
      <c r="Q450" s="245"/>
      <c r="R450" s="252"/>
      <c r="S450" s="52">
        <f t="shared" ref="S450:S470" si="175">SUM(L450:R450)</f>
        <v>0</v>
      </c>
    </row>
    <row r="451" spans="1:19" ht="15">
      <c r="A451" s="26" t="s">
        <v>10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174"/>
        <v>0</v>
      </c>
      <c r="J451" s="1"/>
      <c r="K451" s="54" t="s">
        <v>10</v>
      </c>
      <c r="L451" s="245"/>
      <c r="M451" s="246"/>
      <c r="N451" s="246"/>
      <c r="O451" s="247"/>
      <c r="P451" s="43">
        <v>0</v>
      </c>
      <c r="Q451" s="245"/>
      <c r="R451" s="252"/>
      <c r="S451" s="45">
        <f t="shared" si="175"/>
        <v>0</v>
      </c>
    </row>
    <row r="452" spans="1:19" ht="15">
      <c r="A452" s="25" t="s">
        <v>58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174"/>
        <v>0</v>
      </c>
      <c r="J452" s="1"/>
      <c r="K452" s="49" t="s">
        <v>58</v>
      </c>
      <c r="L452" s="245"/>
      <c r="M452" s="246"/>
      <c r="N452" s="246"/>
      <c r="O452" s="247"/>
      <c r="P452" s="50">
        <v>0</v>
      </c>
      <c r="Q452" s="245"/>
      <c r="R452" s="252"/>
      <c r="S452" s="52">
        <f t="shared" si="175"/>
        <v>0</v>
      </c>
    </row>
    <row r="453" spans="1:19" ht="15">
      <c r="A453" s="26" t="s">
        <v>16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174"/>
        <v>0</v>
      </c>
      <c r="J453" s="1"/>
      <c r="K453" s="54" t="s">
        <v>16</v>
      </c>
      <c r="L453" s="245"/>
      <c r="M453" s="246"/>
      <c r="N453" s="246"/>
      <c r="O453" s="247"/>
      <c r="P453" s="43">
        <v>0</v>
      </c>
      <c r="Q453" s="245"/>
      <c r="R453" s="252"/>
      <c r="S453" s="45">
        <f t="shared" si="175"/>
        <v>0</v>
      </c>
    </row>
    <row r="454" spans="1:19" ht="15">
      <c r="A454" s="25" t="s">
        <v>15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174"/>
        <v>0</v>
      </c>
      <c r="J454" s="1"/>
      <c r="K454" s="49" t="s">
        <v>15</v>
      </c>
      <c r="L454" s="245"/>
      <c r="M454" s="246"/>
      <c r="N454" s="246"/>
      <c r="O454" s="247"/>
      <c r="P454" s="50">
        <v>0</v>
      </c>
      <c r="Q454" s="245"/>
      <c r="R454" s="252"/>
      <c r="S454" s="52">
        <f t="shared" si="175"/>
        <v>0</v>
      </c>
    </row>
    <row r="455" spans="1:19" ht="15">
      <c r="A455" s="26" t="s">
        <v>60</v>
      </c>
      <c r="B455" s="245"/>
      <c r="C455" s="246"/>
      <c r="D455" s="246"/>
      <c r="E455" s="247"/>
      <c r="F455" s="43">
        <v>2197.6696921202702</v>
      </c>
      <c r="G455" s="245"/>
      <c r="H455" s="247"/>
      <c r="I455" s="41">
        <f t="shared" si="174"/>
        <v>2197.6696921202702</v>
      </c>
      <c r="J455" s="1"/>
      <c r="K455" s="54" t="s">
        <v>60</v>
      </c>
      <c r="L455" s="245"/>
      <c r="M455" s="246"/>
      <c r="N455" s="246"/>
      <c r="O455" s="247"/>
      <c r="P455" s="43">
        <v>0</v>
      </c>
      <c r="Q455" s="245"/>
      <c r="R455" s="252"/>
      <c r="S455" s="45">
        <f t="shared" si="175"/>
        <v>0</v>
      </c>
    </row>
    <row r="456" spans="1:19" ht="15">
      <c r="A456" s="25" t="s">
        <v>12</v>
      </c>
      <c r="B456" s="245"/>
      <c r="C456" s="246"/>
      <c r="D456" s="246"/>
      <c r="E456" s="247"/>
      <c r="F456" s="46">
        <v>0</v>
      </c>
      <c r="G456" s="245"/>
      <c r="H456" s="247"/>
      <c r="I456" s="48">
        <f t="shared" si="174"/>
        <v>0</v>
      </c>
      <c r="J456" s="1"/>
      <c r="K456" s="49" t="s">
        <v>12</v>
      </c>
      <c r="L456" s="245"/>
      <c r="M456" s="246"/>
      <c r="N456" s="246"/>
      <c r="O456" s="247"/>
      <c r="P456" s="50">
        <v>0</v>
      </c>
      <c r="Q456" s="245"/>
      <c r="R456" s="252"/>
      <c r="S456" s="52">
        <f t="shared" si="175"/>
        <v>0</v>
      </c>
    </row>
    <row r="457" spans="1:19" ht="15">
      <c r="A457" s="26" t="s">
        <v>61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174"/>
        <v>0</v>
      </c>
      <c r="J457" s="1"/>
      <c r="K457" s="54" t="s">
        <v>61</v>
      </c>
      <c r="L457" s="245"/>
      <c r="M457" s="246"/>
      <c r="N457" s="246"/>
      <c r="O457" s="247"/>
      <c r="P457" s="43">
        <v>0</v>
      </c>
      <c r="Q457" s="245"/>
      <c r="R457" s="252"/>
      <c r="S457" s="45">
        <f t="shared" si="175"/>
        <v>0</v>
      </c>
    </row>
    <row r="458" spans="1:19" ht="15">
      <c r="A458" s="25" t="s">
        <v>17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174"/>
        <v>0</v>
      </c>
      <c r="J458" s="1"/>
      <c r="K458" s="49" t="s">
        <v>17</v>
      </c>
      <c r="L458" s="245"/>
      <c r="M458" s="246"/>
      <c r="N458" s="246"/>
      <c r="O458" s="247"/>
      <c r="P458" s="50">
        <v>0</v>
      </c>
      <c r="Q458" s="245"/>
      <c r="R458" s="252"/>
      <c r="S458" s="52">
        <f t="shared" si="175"/>
        <v>0</v>
      </c>
    </row>
    <row r="459" spans="1:19" ht="15">
      <c r="A459" s="26" t="s">
        <v>19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174"/>
        <v>0</v>
      </c>
      <c r="J459" s="1"/>
      <c r="K459" s="54" t="s">
        <v>19</v>
      </c>
      <c r="L459" s="245"/>
      <c r="M459" s="246"/>
      <c r="N459" s="246"/>
      <c r="O459" s="247"/>
      <c r="P459" s="43">
        <v>0</v>
      </c>
      <c r="Q459" s="245"/>
      <c r="R459" s="252"/>
      <c r="S459" s="45">
        <f t="shared" si="175"/>
        <v>0</v>
      </c>
    </row>
    <row r="460" spans="1:19" ht="15">
      <c r="A460" s="25" t="s">
        <v>27</v>
      </c>
      <c r="B460" s="245"/>
      <c r="C460" s="246"/>
      <c r="D460" s="246"/>
      <c r="E460" s="247"/>
      <c r="F460" s="46">
        <v>6526.7999999999993</v>
      </c>
      <c r="G460" s="245"/>
      <c r="H460" s="247"/>
      <c r="I460" s="48">
        <f t="shared" si="174"/>
        <v>6526.7999999999993</v>
      </c>
      <c r="J460" s="1"/>
      <c r="K460" s="49" t="s">
        <v>27</v>
      </c>
      <c r="L460" s="245"/>
      <c r="M460" s="246"/>
      <c r="N460" s="246"/>
      <c r="O460" s="247"/>
      <c r="P460" s="50">
        <v>0</v>
      </c>
      <c r="Q460" s="245"/>
      <c r="R460" s="252"/>
      <c r="S460" s="52">
        <f t="shared" si="175"/>
        <v>0</v>
      </c>
    </row>
    <row r="461" spans="1:19" ht="15">
      <c r="A461" s="26" t="s">
        <v>26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174"/>
        <v>0</v>
      </c>
      <c r="J461" s="1"/>
      <c r="K461" s="54" t="s">
        <v>26</v>
      </c>
      <c r="L461" s="245"/>
      <c r="M461" s="246"/>
      <c r="N461" s="246"/>
      <c r="O461" s="247"/>
      <c r="P461" s="43">
        <v>0</v>
      </c>
      <c r="Q461" s="245"/>
      <c r="R461" s="252"/>
      <c r="S461" s="45">
        <f t="shared" si="175"/>
        <v>0</v>
      </c>
    </row>
    <row r="462" spans="1:19" ht="15">
      <c r="A462" s="25" t="s">
        <v>23</v>
      </c>
      <c r="B462" s="245"/>
      <c r="C462" s="246"/>
      <c r="D462" s="246"/>
      <c r="E462" s="247"/>
      <c r="F462" s="46">
        <v>0.31051292250000001</v>
      </c>
      <c r="G462" s="245"/>
      <c r="H462" s="247"/>
      <c r="I462" s="48">
        <f t="shared" si="174"/>
        <v>0.31051292250000001</v>
      </c>
      <c r="J462" s="1"/>
      <c r="K462" s="49" t="s">
        <v>23</v>
      </c>
      <c r="L462" s="245"/>
      <c r="M462" s="246"/>
      <c r="N462" s="246"/>
      <c r="O462" s="247"/>
      <c r="P462" s="50">
        <v>0</v>
      </c>
      <c r="Q462" s="245"/>
      <c r="R462" s="252"/>
      <c r="S462" s="52">
        <f t="shared" si="175"/>
        <v>0</v>
      </c>
    </row>
    <row r="463" spans="1:19" ht="15">
      <c r="A463" s="26" t="s">
        <v>24</v>
      </c>
      <c r="B463" s="245"/>
      <c r="C463" s="246"/>
      <c r="D463" s="246"/>
      <c r="E463" s="247"/>
      <c r="F463" s="43">
        <v>21.32797132072405</v>
      </c>
      <c r="G463" s="245"/>
      <c r="H463" s="247"/>
      <c r="I463" s="41">
        <f t="shared" si="174"/>
        <v>21.32797132072405</v>
      </c>
      <c r="J463" s="1"/>
      <c r="K463" s="54" t="s">
        <v>24</v>
      </c>
      <c r="L463" s="245"/>
      <c r="M463" s="246"/>
      <c r="N463" s="246"/>
      <c r="O463" s="247"/>
      <c r="P463" s="43">
        <v>0</v>
      </c>
      <c r="Q463" s="245"/>
      <c r="R463" s="252"/>
      <c r="S463" s="45">
        <f t="shared" si="175"/>
        <v>0</v>
      </c>
    </row>
    <row r="464" spans="1:1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174"/>
        <v>0</v>
      </c>
      <c r="J464" s="1"/>
      <c r="K464" s="49" t="s">
        <v>22</v>
      </c>
      <c r="L464" s="245"/>
      <c r="M464" s="246"/>
      <c r="N464" s="246"/>
      <c r="O464" s="247"/>
      <c r="P464" s="50">
        <v>0</v>
      </c>
      <c r="Q464" s="245"/>
      <c r="R464" s="252"/>
      <c r="S464" s="52">
        <f t="shared" si="175"/>
        <v>0</v>
      </c>
    </row>
    <row r="465" spans="1:20" ht="15">
      <c r="A465" s="27" t="s">
        <v>66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174"/>
        <v>0</v>
      </c>
      <c r="J465" s="1"/>
      <c r="K465" s="55" t="s">
        <v>66</v>
      </c>
      <c r="L465" s="245"/>
      <c r="M465" s="246"/>
      <c r="N465" s="246"/>
      <c r="O465" s="247"/>
      <c r="P465" s="43">
        <v>0</v>
      </c>
      <c r="Q465" s="245"/>
      <c r="R465" s="252"/>
      <c r="S465" s="45">
        <f t="shared" si="175"/>
        <v>0</v>
      </c>
    </row>
    <row r="466" spans="1:20">
      <c r="A466" s="28" t="s">
        <v>25</v>
      </c>
      <c r="B466" s="245"/>
      <c r="C466" s="246"/>
      <c r="D466" s="246"/>
      <c r="E466" s="247"/>
      <c r="F466" s="56">
        <v>0</v>
      </c>
      <c r="G466" s="245"/>
      <c r="H466" s="247"/>
      <c r="I466" s="58">
        <f t="shared" si="174"/>
        <v>0</v>
      </c>
      <c r="J466" s="1"/>
      <c r="K466" s="59" t="s">
        <v>25</v>
      </c>
      <c r="L466" s="245"/>
      <c r="M466" s="246"/>
      <c r="N466" s="246"/>
      <c r="O466" s="247"/>
      <c r="P466" s="60">
        <v>0</v>
      </c>
      <c r="Q466" s="245"/>
      <c r="R466" s="252"/>
      <c r="S466" s="62">
        <f t="shared" si="175"/>
        <v>0</v>
      </c>
    </row>
    <row r="467" spans="1:20">
      <c r="A467" s="29" t="s">
        <v>20</v>
      </c>
      <c r="B467" s="245"/>
      <c r="C467" s="246"/>
      <c r="D467" s="246"/>
      <c r="E467" s="247"/>
      <c r="F467" s="63">
        <v>0</v>
      </c>
      <c r="G467" s="245"/>
      <c r="H467" s="247"/>
      <c r="I467" s="65">
        <f t="shared" si="174"/>
        <v>0</v>
      </c>
      <c r="J467" s="1"/>
      <c r="K467" s="66" t="s">
        <v>20</v>
      </c>
      <c r="L467" s="245"/>
      <c r="M467" s="246"/>
      <c r="N467" s="246"/>
      <c r="O467" s="247"/>
      <c r="P467" s="63">
        <v>0</v>
      </c>
      <c r="Q467" s="245"/>
      <c r="R467" s="252"/>
      <c r="S467" s="68">
        <f t="shared" si="175"/>
        <v>0</v>
      </c>
    </row>
    <row r="468" spans="1:20">
      <c r="A468" s="28" t="s">
        <v>21</v>
      </c>
      <c r="B468" s="245"/>
      <c r="C468" s="246"/>
      <c r="D468" s="246"/>
      <c r="E468" s="247"/>
      <c r="F468" s="56">
        <v>0</v>
      </c>
      <c r="G468" s="245"/>
      <c r="H468" s="247"/>
      <c r="I468" s="58">
        <f t="shared" si="174"/>
        <v>0</v>
      </c>
      <c r="J468" s="1"/>
      <c r="K468" s="59" t="s">
        <v>21</v>
      </c>
      <c r="L468" s="245"/>
      <c r="M468" s="246"/>
      <c r="N468" s="246"/>
      <c r="O468" s="247"/>
      <c r="P468" s="60">
        <v>0</v>
      </c>
      <c r="Q468" s="245"/>
      <c r="R468" s="252"/>
      <c r="S468" s="62">
        <f t="shared" si="175"/>
        <v>0</v>
      </c>
    </row>
    <row r="469" spans="1:20" ht="15" thickBot="1">
      <c r="A469" s="30" t="s">
        <v>11</v>
      </c>
      <c r="B469" s="248"/>
      <c r="C469" s="249"/>
      <c r="D469" s="249"/>
      <c r="E469" s="250"/>
      <c r="F469" s="69">
        <v>0</v>
      </c>
      <c r="G469" s="248"/>
      <c r="H469" s="250"/>
      <c r="I469" s="71">
        <f t="shared" si="174"/>
        <v>0</v>
      </c>
      <c r="J469" s="1"/>
      <c r="K469" s="72" t="s">
        <v>11</v>
      </c>
      <c r="L469" s="248"/>
      <c r="M469" s="249"/>
      <c r="N469" s="249"/>
      <c r="O469" s="250"/>
      <c r="P469" s="69">
        <v>0</v>
      </c>
      <c r="Q469" s="248"/>
      <c r="R469" s="253"/>
      <c r="S469" s="74">
        <f t="shared" si="175"/>
        <v>0</v>
      </c>
    </row>
    <row r="470" spans="1:20" ht="15">
      <c r="A470" s="31" t="s">
        <v>28</v>
      </c>
      <c r="B470" s="75">
        <f>SUM(B449:B465)</f>
        <v>0</v>
      </c>
      <c r="C470" s="75">
        <f t="shared" ref="C470:H470" si="176">SUM(C449:C465)</f>
        <v>0</v>
      </c>
      <c r="D470" s="75">
        <f t="shared" si="176"/>
        <v>0</v>
      </c>
      <c r="E470" s="75">
        <f t="shared" si="176"/>
        <v>0</v>
      </c>
      <c r="F470" s="75">
        <f t="shared" si="176"/>
        <v>8756.2672144150092</v>
      </c>
      <c r="G470" s="75">
        <f t="shared" si="176"/>
        <v>0</v>
      </c>
      <c r="H470" s="76">
        <f t="shared" si="176"/>
        <v>0</v>
      </c>
      <c r="I470" s="41">
        <f t="shared" si="174"/>
        <v>8756.2672144150092</v>
      </c>
      <c r="J470" s="1" t="str">
        <f>+IF(ABS(SUM(I449:I465)-I470)&gt;0.0001,ABS(SUM(I449:I465)-I470),"")</f>
        <v/>
      </c>
      <c r="K470" s="77" t="s">
        <v>28</v>
      </c>
      <c r="L470" s="75">
        <f>SUM(L449:L465)</f>
        <v>0</v>
      </c>
      <c r="M470" s="75">
        <f t="shared" ref="M470:R470" si="177">SUM(M449:M465)</f>
        <v>0</v>
      </c>
      <c r="N470" s="75">
        <f t="shared" si="177"/>
        <v>0</v>
      </c>
      <c r="O470" s="75">
        <f t="shared" si="177"/>
        <v>0</v>
      </c>
      <c r="P470" s="75">
        <f t="shared" si="177"/>
        <v>0</v>
      </c>
      <c r="Q470" s="75">
        <f t="shared" si="177"/>
        <v>0</v>
      </c>
      <c r="R470" s="76">
        <f t="shared" si="177"/>
        <v>0</v>
      </c>
      <c r="S470" s="78">
        <f t="shared" si="175"/>
        <v>0</v>
      </c>
      <c r="T470" t="str">
        <f>+IF(ABS(SUM(S449:S465)-S470)&gt;0.0001,ABS(SUM(S449:S465)-S470),"")</f>
        <v/>
      </c>
    </row>
    <row r="471" spans="1:20" ht="15" thickBot="1">
      <c r="A471" s="32" t="s">
        <v>87</v>
      </c>
      <c r="B471" s="114">
        <f>B470/$I470</f>
        <v>0</v>
      </c>
      <c r="C471" s="114">
        <f t="shared" ref="C471:I471" si="178">C470/$I470</f>
        <v>0</v>
      </c>
      <c r="D471" s="114">
        <f t="shared" si="178"/>
        <v>0</v>
      </c>
      <c r="E471" s="114">
        <f t="shared" si="178"/>
        <v>0</v>
      </c>
      <c r="F471" s="114">
        <f t="shared" si="178"/>
        <v>1</v>
      </c>
      <c r="G471" s="114">
        <f t="shared" si="178"/>
        <v>0</v>
      </c>
      <c r="H471" s="115">
        <f t="shared" si="178"/>
        <v>0</v>
      </c>
      <c r="I471" s="116">
        <f t="shared" si="178"/>
        <v>1</v>
      </c>
      <c r="J471" s="4"/>
      <c r="K471" s="81" t="s">
        <v>87</v>
      </c>
      <c r="L471" s="82"/>
      <c r="M471" s="82"/>
      <c r="N471" s="82"/>
      <c r="O471" s="82"/>
      <c r="P471" s="82"/>
      <c r="Q471" s="82"/>
      <c r="R471" s="83"/>
      <c r="S471" s="84"/>
    </row>
    <row r="472" spans="1:20" ht="15" thickBot="1">
      <c r="A472" s="17"/>
      <c r="B472" s="17"/>
      <c r="C472" s="17"/>
      <c r="D472" s="17"/>
      <c r="E472" s="17"/>
      <c r="F472" s="17"/>
      <c r="G472" s="17"/>
      <c r="H472" s="17"/>
      <c r="I472" s="17"/>
      <c r="K472" s="17"/>
      <c r="L472" s="17"/>
      <c r="M472" s="17"/>
      <c r="N472" s="17"/>
      <c r="O472" s="17"/>
      <c r="P472" s="17"/>
      <c r="Q472" s="17"/>
      <c r="R472" s="17"/>
      <c r="S472" s="17"/>
    </row>
    <row r="473" spans="1:2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  <c r="K473" s="240" t="s">
        <v>47</v>
      </c>
      <c r="L473" s="37" t="s">
        <v>0</v>
      </c>
      <c r="M473" s="37" t="s">
        <v>1</v>
      </c>
      <c r="N473" s="37" t="s">
        <v>2</v>
      </c>
      <c r="O473" s="37" t="s">
        <v>3</v>
      </c>
      <c r="P473" s="37" t="s">
        <v>29</v>
      </c>
      <c r="Q473" s="37" t="s">
        <v>4</v>
      </c>
      <c r="R473" s="37" t="s">
        <v>5</v>
      </c>
      <c r="S473" s="38" t="s">
        <v>6</v>
      </c>
    </row>
    <row r="474" spans="1:20" ht="1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  <c r="K474" s="241" t="s">
        <v>47</v>
      </c>
      <c r="L474" s="195" t="s">
        <v>104</v>
      </c>
      <c r="M474" s="196"/>
      <c r="N474" s="196"/>
      <c r="O474" s="196"/>
      <c r="P474" s="196"/>
      <c r="Q474" s="196"/>
      <c r="R474" s="196"/>
      <c r="S474" s="197"/>
    </row>
    <row r="475" spans="1:2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  <c r="J475" s="1"/>
      <c r="K475" s="88" t="s">
        <v>7</v>
      </c>
      <c r="L475" s="242"/>
      <c r="M475" s="243"/>
      <c r="N475" s="243"/>
      <c r="O475" s="244"/>
      <c r="P475" s="39">
        <v>0</v>
      </c>
      <c r="Q475" s="242"/>
      <c r="R475" s="251"/>
      <c r="S475" s="90">
        <f>SUM(L475:R475)</f>
        <v>0</v>
      </c>
    </row>
    <row r="476" spans="1:2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6" si="179">SUM(B476:H476)</f>
        <v>0</v>
      </c>
      <c r="J476" s="1"/>
      <c r="K476" s="49" t="s">
        <v>8</v>
      </c>
      <c r="L476" s="245"/>
      <c r="M476" s="246"/>
      <c r="N476" s="246"/>
      <c r="O476" s="247"/>
      <c r="P476" s="50">
        <v>0</v>
      </c>
      <c r="Q476" s="245"/>
      <c r="R476" s="252"/>
      <c r="S476" s="52">
        <f t="shared" ref="S476:S496" si="180">SUM(L476:R476)</f>
        <v>0</v>
      </c>
    </row>
    <row r="477" spans="1:20" ht="15">
      <c r="A477" s="26" t="s">
        <v>10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179"/>
        <v>0</v>
      </c>
      <c r="J477" s="1"/>
      <c r="K477" s="54" t="s">
        <v>10</v>
      </c>
      <c r="L477" s="245"/>
      <c r="M477" s="246"/>
      <c r="N477" s="246"/>
      <c r="O477" s="247"/>
      <c r="P477" s="43">
        <v>0</v>
      </c>
      <c r="Q477" s="245"/>
      <c r="R477" s="252"/>
      <c r="S477" s="45">
        <f t="shared" si="180"/>
        <v>0</v>
      </c>
    </row>
    <row r="478" spans="1:20" ht="15">
      <c r="A478" s="25" t="s">
        <v>58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179"/>
        <v>0</v>
      </c>
      <c r="J478" s="1"/>
      <c r="K478" s="49" t="s">
        <v>58</v>
      </c>
      <c r="L478" s="245"/>
      <c r="M478" s="246"/>
      <c r="N478" s="246"/>
      <c r="O478" s="247"/>
      <c r="P478" s="50">
        <v>0</v>
      </c>
      <c r="Q478" s="245"/>
      <c r="R478" s="252"/>
      <c r="S478" s="52">
        <f t="shared" si="180"/>
        <v>0</v>
      </c>
    </row>
    <row r="479" spans="1:20" ht="15">
      <c r="A479" s="26" t="s">
        <v>16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179"/>
        <v>0</v>
      </c>
      <c r="J479" s="1"/>
      <c r="K479" s="54" t="s">
        <v>16</v>
      </c>
      <c r="L479" s="245"/>
      <c r="M479" s="246"/>
      <c r="N479" s="246"/>
      <c r="O479" s="247"/>
      <c r="P479" s="43">
        <v>0</v>
      </c>
      <c r="Q479" s="245"/>
      <c r="R479" s="252"/>
      <c r="S479" s="45">
        <f t="shared" si="180"/>
        <v>0</v>
      </c>
    </row>
    <row r="480" spans="1:20" ht="15">
      <c r="A480" s="25" t="s">
        <v>15</v>
      </c>
      <c r="B480" s="245"/>
      <c r="C480" s="246"/>
      <c r="D480" s="246"/>
      <c r="E480" s="247"/>
      <c r="F480" s="46">
        <v>0</v>
      </c>
      <c r="G480" s="245"/>
      <c r="H480" s="247"/>
      <c r="I480" s="48">
        <f t="shared" si="179"/>
        <v>0</v>
      </c>
      <c r="J480" s="1"/>
      <c r="K480" s="49" t="s">
        <v>15</v>
      </c>
      <c r="L480" s="245"/>
      <c r="M480" s="246"/>
      <c r="N480" s="246"/>
      <c r="O480" s="247"/>
      <c r="P480" s="50">
        <v>0</v>
      </c>
      <c r="Q480" s="245"/>
      <c r="R480" s="252"/>
      <c r="S480" s="52">
        <f t="shared" si="180"/>
        <v>0</v>
      </c>
    </row>
    <row r="481" spans="1:20" ht="15">
      <c r="A481" s="26" t="s">
        <v>60</v>
      </c>
      <c r="B481" s="245"/>
      <c r="C481" s="246"/>
      <c r="D481" s="246"/>
      <c r="E481" s="247"/>
      <c r="F481" s="43">
        <v>236057.73352099594</v>
      </c>
      <c r="G481" s="245"/>
      <c r="H481" s="247"/>
      <c r="I481" s="41">
        <f t="shared" si="179"/>
        <v>236057.73352099594</v>
      </c>
      <c r="J481" s="1"/>
      <c r="K481" s="54" t="s">
        <v>60</v>
      </c>
      <c r="L481" s="245"/>
      <c r="M481" s="246"/>
      <c r="N481" s="246"/>
      <c r="O481" s="247"/>
      <c r="P481" s="43">
        <v>73889.674718656534</v>
      </c>
      <c r="Q481" s="245"/>
      <c r="R481" s="252"/>
      <c r="S481" s="45">
        <f t="shared" si="180"/>
        <v>73889.674718656534</v>
      </c>
    </row>
    <row r="482" spans="1:20" ht="15">
      <c r="A482" s="25" t="s">
        <v>12</v>
      </c>
      <c r="B482" s="245"/>
      <c r="C482" s="246"/>
      <c r="D482" s="246"/>
      <c r="E482" s="247"/>
      <c r="F482" s="46">
        <v>89357.106571519151</v>
      </c>
      <c r="G482" s="245"/>
      <c r="H482" s="247"/>
      <c r="I482" s="48">
        <f t="shared" si="179"/>
        <v>89357.106571519151</v>
      </c>
      <c r="J482" s="1"/>
      <c r="K482" s="49" t="s">
        <v>12</v>
      </c>
      <c r="L482" s="245"/>
      <c r="M482" s="246"/>
      <c r="N482" s="246"/>
      <c r="O482" s="247"/>
      <c r="P482" s="50">
        <v>34640.329177058251</v>
      </c>
      <c r="Q482" s="245"/>
      <c r="R482" s="252"/>
      <c r="S482" s="52">
        <f t="shared" si="180"/>
        <v>34640.329177058251</v>
      </c>
    </row>
    <row r="483" spans="1:20" ht="15">
      <c r="A483" s="26" t="s">
        <v>61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179"/>
        <v>0</v>
      </c>
      <c r="J483" s="1"/>
      <c r="K483" s="54" t="s">
        <v>61</v>
      </c>
      <c r="L483" s="245"/>
      <c r="M483" s="246"/>
      <c r="N483" s="246"/>
      <c r="O483" s="247"/>
      <c r="P483" s="43">
        <v>-4.3953729544909947E-13</v>
      </c>
      <c r="Q483" s="245"/>
      <c r="R483" s="252"/>
      <c r="S483" s="45">
        <f t="shared" si="180"/>
        <v>-4.3953729544909947E-13</v>
      </c>
    </row>
    <row r="484" spans="1:20" ht="15">
      <c r="A484" s="25" t="s">
        <v>17</v>
      </c>
      <c r="B484" s="245"/>
      <c r="C484" s="246"/>
      <c r="D484" s="246"/>
      <c r="E484" s="247"/>
      <c r="F484" s="46">
        <v>929.31661662621025</v>
      </c>
      <c r="G484" s="245"/>
      <c r="H484" s="247"/>
      <c r="I484" s="48">
        <f t="shared" si="179"/>
        <v>929.31661662621025</v>
      </c>
      <c r="J484" s="1"/>
      <c r="K484" s="49" t="s">
        <v>17</v>
      </c>
      <c r="L484" s="245"/>
      <c r="M484" s="246"/>
      <c r="N484" s="246"/>
      <c r="O484" s="247"/>
      <c r="P484" s="50">
        <v>929.31661662621013</v>
      </c>
      <c r="Q484" s="245"/>
      <c r="R484" s="252"/>
      <c r="S484" s="52">
        <f t="shared" si="180"/>
        <v>929.31661662621013</v>
      </c>
    </row>
    <row r="485" spans="1:20" ht="15">
      <c r="A485" s="26" t="s">
        <v>19</v>
      </c>
      <c r="B485" s="245"/>
      <c r="C485" s="246"/>
      <c r="D485" s="246"/>
      <c r="E485" s="247"/>
      <c r="F485" s="43">
        <v>15.45843118528518</v>
      </c>
      <c r="G485" s="245"/>
      <c r="H485" s="247"/>
      <c r="I485" s="41">
        <f t="shared" si="179"/>
        <v>15.45843118528518</v>
      </c>
      <c r="J485" s="1"/>
      <c r="K485" s="54" t="s">
        <v>19</v>
      </c>
      <c r="L485" s="245"/>
      <c r="M485" s="246"/>
      <c r="N485" s="246"/>
      <c r="O485" s="247"/>
      <c r="P485" s="43">
        <v>15.458431185277735</v>
      </c>
      <c r="Q485" s="245"/>
      <c r="R485" s="252"/>
      <c r="S485" s="45">
        <f t="shared" si="180"/>
        <v>15.458431185277735</v>
      </c>
    </row>
    <row r="486" spans="1:20" ht="15">
      <c r="A486" s="25" t="s">
        <v>27</v>
      </c>
      <c r="B486" s="245"/>
      <c r="C486" s="246"/>
      <c r="D486" s="246"/>
      <c r="E486" s="247"/>
      <c r="F486" s="46">
        <v>5143.4556795299759</v>
      </c>
      <c r="G486" s="245"/>
      <c r="H486" s="247"/>
      <c r="I486" s="48">
        <f t="shared" si="179"/>
        <v>5143.4556795299759</v>
      </c>
      <c r="J486" s="1"/>
      <c r="K486" s="49" t="s">
        <v>27</v>
      </c>
      <c r="L486" s="245"/>
      <c r="M486" s="246"/>
      <c r="N486" s="246"/>
      <c r="O486" s="247"/>
      <c r="P486" s="50">
        <v>-2.0381918375278474E-11</v>
      </c>
      <c r="Q486" s="245"/>
      <c r="R486" s="252"/>
      <c r="S486" s="52">
        <f t="shared" si="180"/>
        <v>-2.0381918375278474E-11</v>
      </c>
    </row>
    <row r="487" spans="1:20" ht="15">
      <c r="A487" s="26" t="s">
        <v>26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179"/>
        <v>0</v>
      </c>
      <c r="J487" s="1"/>
      <c r="K487" s="54" t="s">
        <v>26</v>
      </c>
      <c r="L487" s="245"/>
      <c r="M487" s="246"/>
      <c r="N487" s="246"/>
      <c r="O487" s="247"/>
      <c r="P487" s="43">
        <v>1.425526363618701E-12</v>
      </c>
      <c r="Q487" s="245"/>
      <c r="R487" s="252"/>
      <c r="S487" s="45">
        <f t="shared" si="180"/>
        <v>1.425526363618701E-12</v>
      </c>
    </row>
    <row r="488" spans="1:20" ht="15">
      <c r="A488" s="25" t="s">
        <v>23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179"/>
        <v>0</v>
      </c>
      <c r="J488" s="1"/>
      <c r="K488" s="49" t="s">
        <v>23</v>
      </c>
      <c r="L488" s="245"/>
      <c r="M488" s="246"/>
      <c r="N488" s="246"/>
      <c r="O488" s="247"/>
      <c r="P488" s="50">
        <v>-1.0419343339507225E-12</v>
      </c>
      <c r="Q488" s="245"/>
      <c r="R488" s="252"/>
      <c r="S488" s="52">
        <f t="shared" si="180"/>
        <v>-1.0419343339507225E-12</v>
      </c>
    </row>
    <row r="489" spans="1:20" ht="15">
      <c r="A489" s="26" t="s">
        <v>24</v>
      </c>
      <c r="B489" s="245"/>
      <c r="C489" s="246"/>
      <c r="D489" s="246"/>
      <c r="E489" s="247"/>
      <c r="F489" s="43">
        <v>3067.1766891242855</v>
      </c>
      <c r="G489" s="245"/>
      <c r="H489" s="247"/>
      <c r="I489" s="41">
        <f t="shared" si="179"/>
        <v>3067.1766891242855</v>
      </c>
      <c r="J489" s="1"/>
      <c r="K489" s="54" t="s">
        <v>24</v>
      </c>
      <c r="L489" s="245"/>
      <c r="M489" s="246"/>
      <c r="N489" s="246"/>
      <c r="O489" s="247"/>
      <c r="P489" s="43">
        <v>2111.7777437392879</v>
      </c>
      <c r="Q489" s="245"/>
      <c r="R489" s="252"/>
      <c r="S489" s="45">
        <f t="shared" si="180"/>
        <v>2111.7777437392879</v>
      </c>
    </row>
    <row r="490" spans="1:2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179"/>
        <v>0</v>
      </c>
      <c r="J490" s="1"/>
      <c r="K490" s="49" t="s">
        <v>22</v>
      </c>
      <c r="L490" s="245"/>
      <c r="M490" s="246"/>
      <c r="N490" s="246"/>
      <c r="O490" s="247"/>
      <c r="P490" s="50">
        <v>0</v>
      </c>
      <c r="Q490" s="245"/>
      <c r="R490" s="252"/>
      <c r="S490" s="52">
        <f t="shared" si="180"/>
        <v>0</v>
      </c>
    </row>
    <row r="491" spans="1:20" ht="15">
      <c r="A491" s="27" t="s">
        <v>66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179"/>
        <v>0</v>
      </c>
      <c r="J491" s="1"/>
      <c r="K491" s="55" t="s">
        <v>66</v>
      </c>
      <c r="L491" s="245"/>
      <c r="M491" s="246"/>
      <c r="N491" s="246"/>
      <c r="O491" s="247"/>
      <c r="P491" s="43">
        <v>0</v>
      </c>
      <c r="Q491" s="245"/>
      <c r="R491" s="252"/>
      <c r="S491" s="45">
        <f t="shared" si="180"/>
        <v>0</v>
      </c>
    </row>
    <row r="492" spans="1:20">
      <c r="A492" s="28" t="s">
        <v>25</v>
      </c>
      <c r="B492" s="245"/>
      <c r="C492" s="246"/>
      <c r="D492" s="246"/>
      <c r="E492" s="247"/>
      <c r="F492" s="56">
        <v>0</v>
      </c>
      <c r="G492" s="245"/>
      <c r="H492" s="247"/>
      <c r="I492" s="58">
        <f t="shared" si="179"/>
        <v>0</v>
      </c>
      <c r="J492" s="1"/>
      <c r="K492" s="59" t="s">
        <v>25</v>
      </c>
      <c r="L492" s="245"/>
      <c r="M492" s="246"/>
      <c r="N492" s="246"/>
      <c r="O492" s="247"/>
      <c r="P492" s="60">
        <v>0</v>
      </c>
      <c r="Q492" s="245"/>
      <c r="R492" s="252"/>
      <c r="S492" s="62">
        <f t="shared" si="180"/>
        <v>0</v>
      </c>
    </row>
    <row r="493" spans="1:20">
      <c r="A493" s="29" t="s">
        <v>20</v>
      </c>
      <c r="B493" s="245"/>
      <c r="C493" s="246"/>
      <c r="D493" s="246"/>
      <c r="E493" s="247"/>
      <c r="F493" s="63">
        <v>0</v>
      </c>
      <c r="G493" s="245"/>
      <c r="H493" s="247"/>
      <c r="I493" s="65">
        <f t="shared" si="179"/>
        <v>0</v>
      </c>
      <c r="J493" s="1"/>
      <c r="K493" s="66" t="s">
        <v>20</v>
      </c>
      <c r="L493" s="245"/>
      <c r="M493" s="246"/>
      <c r="N493" s="246"/>
      <c r="O493" s="247"/>
      <c r="P493" s="63">
        <v>0</v>
      </c>
      <c r="Q493" s="245"/>
      <c r="R493" s="252"/>
      <c r="S493" s="68">
        <f t="shared" si="180"/>
        <v>0</v>
      </c>
    </row>
    <row r="494" spans="1:20">
      <c r="A494" s="28" t="s">
        <v>21</v>
      </c>
      <c r="B494" s="245"/>
      <c r="C494" s="246"/>
      <c r="D494" s="246"/>
      <c r="E494" s="247"/>
      <c r="F494" s="56">
        <v>0</v>
      </c>
      <c r="G494" s="245"/>
      <c r="H494" s="247"/>
      <c r="I494" s="58">
        <f t="shared" si="179"/>
        <v>0</v>
      </c>
      <c r="J494" s="1"/>
      <c r="K494" s="59" t="s">
        <v>21</v>
      </c>
      <c r="L494" s="245"/>
      <c r="M494" s="246"/>
      <c r="N494" s="246"/>
      <c r="O494" s="247"/>
      <c r="P494" s="60">
        <v>0</v>
      </c>
      <c r="Q494" s="245"/>
      <c r="R494" s="252"/>
      <c r="S494" s="62">
        <f t="shared" si="180"/>
        <v>0</v>
      </c>
    </row>
    <row r="495" spans="1:20" ht="15" thickBot="1">
      <c r="A495" s="30" t="s">
        <v>11</v>
      </c>
      <c r="B495" s="248"/>
      <c r="C495" s="249"/>
      <c r="D495" s="249"/>
      <c r="E495" s="250"/>
      <c r="F495" s="69">
        <v>0</v>
      </c>
      <c r="G495" s="248"/>
      <c r="H495" s="250"/>
      <c r="I495" s="71">
        <f t="shared" si="179"/>
        <v>0</v>
      </c>
      <c r="J495" s="1"/>
      <c r="K495" s="72" t="s">
        <v>11</v>
      </c>
      <c r="L495" s="248"/>
      <c r="M495" s="249"/>
      <c r="N495" s="249"/>
      <c r="O495" s="250"/>
      <c r="P495" s="69">
        <v>0</v>
      </c>
      <c r="Q495" s="248"/>
      <c r="R495" s="253"/>
      <c r="S495" s="74">
        <f t="shared" si="180"/>
        <v>0</v>
      </c>
    </row>
    <row r="496" spans="1:20" ht="15">
      <c r="A496" s="31" t="s">
        <v>28</v>
      </c>
      <c r="B496" s="75">
        <f>SUM(B475:B491)</f>
        <v>0</v>
      </c>
      <c r="C496" s="75">
        <f t="shared" ref="C496:H496" si="181">SUM(C475:C491)</f>
        <v>0</v>
      </c>
      <c r="D496" s="75">
        <f t="shared" si="181"/>
        <v>0</v>
      </c>
      <c r="E496" s="75">
        <f t="shared" si="181"/>
        <v>0</v>
      </c>
      <c r="F496" s="75">
        <f t="shared" si="181"/>
        <v>334570.24750898086</v>
      </c>
      <c r="G496" s="75">
        <f t="shared" si="181"/>
        <v>0</v>
      </c>
      <c r="H496" s="76">
        <f t="shared" si="181"/>
        <v>0</v>
      </c>
      <c r="I496" s="41">
        <f t="shared" si="179"/>
        <v>334570.24750898086</v>
      </c>
      <c r="J496" s="1" t="str">
        <f>+IF(ABS(SUM(I475:I491)-I496)&gt;0.0001,ABS(SUM(I475:I491)-I496),"")</f>
        <v/>
      </c>
      <c r="K496" s="77" t="s">
        <v>28</v>
      </c>
      <c r="L496" s="75">
        <f>SUM(L475:L491)</f>
        <v>0</v>
      </c>
      <c r="M496" s="75">
        <f t="shared" ref="M496:R496" si="182">SUM(M475:M491)</f>
        <v>0</v>
      </c>
      <c r="N496" s="75">
        <f t="shared" si="182"/>
        <v>0</v>
      </c>
      <c r="O496" s="75">
        <f t="shared" si="182"/>
        <v>0</v>
      </c>
      <c r="P496" s="75">
        <f t="shared" si="182"/>
        <v>111586.55668726556</v>
      </c>
      <c r="Q496" s="75">
        <f t="shared" si="182"/>
        <v>0</v>
      </c>
      <c r="R496" s="76">
        <f t="shared" si="182"/>
        <v>0</v>
      </c>
      <c r="S496" s="78">
        <f t="shared" si="180"/>
        <v>111586.55668726556</v>
      </c>
      <c r="T496" t="str">
        <f>+IF(ABS(SUM(S475:S491)-S496)&gt;0.0001,ABS(SUM(S475:S491)-S496),"")</f>
        <v/>
      </c>
    </row>
    <row r="497" spans="1:19" ht="15" thickBot="1">
      <c r="A497" s="32" t="s">
        <v>87</v>
      </c>
      <c r="B497" s="114">
        <f>B496/$I496</f>
        <v>0</v>
      </c>
      <c r="C497" s="114">
        <f t="shared" ref="C497:I497" si="183">C496/$I496</f>
        <v>0</v>
      </c>
      <c r="D497" s="114">
        <f t="shared" si="183"/>
        <v>0</v>
      </c>
      <c r="E497" s="114">
        <f t="shared" si="183"/>
        <v>0</v>
      </c>
      <c r="F497" s="114">
        <f t="shared" si="183"/>
        <v>1</v>
      </c>
      <c r="G497" s="114">
        <f t="shared" si="183"/>
        <v>0</v>
      </c>
      <c r="H497" s="115">
        <f t="shared" si="183"/>
        <v>0</v>
      </c>
      <c r="I497" s="116">
        <f t="shared" si="183"/>
        <v>1</v>
      </c>
      <c r="J497" s="4"/>
      <c r="K497" s="81" t="s">
        <v>87</v>
      </c>
      <c r="L497" s="82">
        <f>L496/$S496</f>
        <v>0</v>
      </c>
      <c r="M497" s="82">
        <f t="shared" ref="M497:S497" si="184">M496/$S496</f>
        <v>0</v>
      </c>
      <c r="N497" s="82">
        <f t="shared" si="184"/>
        <v>0</v>
      </c>
      <c r="O497" s="82">
        <f t="shared" si="184"/>
        <v>0</v>
      </c>
      <c r="P497" s="82">
        <f t="shared" si="184"/>
        <v>1</v>
      </c>
      <c r="Q497" s="82">
        <f t="shared" si="184"/>
        <v>0</v>
      </c>
      <c r="R497" s="83">
        <f t="shared" si="184"/>
        <v>0</v>
      </c>
      <c r="S497" s="84">
        <f t="shared" si="184"/>
        <v>1</v>
      </c>
    </row>
    <row r="498" spans="1:19" ht="15" thickBot="1">
      <c r="A498" s="17"/>
      <c r="B498" s="17"/>
      <c r="C498" s="17"/>
      <c r="D498" s="17"/>
      <c r="E498" s="17"/>
      <c r="F498" s="17"/>
      <c r="G498" s="17"/>
      <c r="H498" s="17"/>
      <c r="I498" s="17"/>
      <c r="K498" s="17"/>
      <c r="L498" s="17"/>
      <c r="M498" s="17"/>
      <c r="N498" s="17"/>
      <c r="O498" s="17"/>
      <c r="P498" s="17"/>
      <c r="Q498" s="17"/>
      <c r="R498" s="17"/>
      <c r="S498" s="17"/>
    </row>
    <row r="499" spans="1:1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  <c r="K499" s="240" t="s">
        <v>48</v>
      </c>
      <c r="L499" s="37" t="s">
        <v>0</v>
      </c>
      <c r="M499" s="37" t="s">
        <v>1</v>
      </c>
      <c r="N499" s="37" t="s">
        <v>2</v>
      </c>
      <c r="O499" s="37" t="s">
        <v>3</v>
      </c>
      <c r="P499" s="37" t="s">
        <v>29</v>
      </c>
      <c r="Q499" s="37" t="s">
        <v>4</v>
      </c>
      <c r="R499" s="37" t="s">
        <v>5</v>
      </c>
      <c r="S499" s="38" t="s">
        <v>6</v>
      </c>
    </row>
    <row r="500" spans="1:19" ht="1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  <c r="K500" s="241" t="s">
        <v>48</v>
      </c>
      <c r="L500" s="195" t="s">
        <v>104</v>
      </c>
      <c r="M500" s="196"/>
      <c r="N500" s="196"/>
      <c r="O500" s="196"/>
      <c r="P500" s="196"/>
      <c r="Q500" s="196"/>
      <c r="R500" s="196"/>
      <c r="S500" s="197"/>
    </row>
    <row r="501" spans="1:1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  <c r="J501" s="1"/>
      <c r="K501" s="88" t="s">
        <v>7</v>
      </c>
      <c r="L501" s="242"/>
      <c r="M501" s="243"/>
      <c r="N501" s="243"/>
      <c r="O501" s="244"/>
      <c r="P501" s="39">
        <v>0</v>
      </c>
      <c r="Q501" s="242"/>
      <c r="R501" s="251"/>
      <c r="S501" s="90">
        <f>SUM(L501:R501)</f>
        <v>0</v>
      </c>
    </row>
    <row r="502" spans="1:1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2" si="185">SUM(B502:H502)</f>
        <v>0</v>
      </c>
      <c r="J502" s="1"/>
      <c r="K502" s="49" t="s">
        <v>8</v>
      </c>
      <c r="L502" s="245"/>
      <c r="M502" s="246"/>
      <c r="N502" s="246"/>
      <c r="O502" s="247"/>
      <c r="P502" s="50">
        <v>0</v>
      </c>
      <c r="Q502" s="245"/>
      <c r="R502" s="252"/>
      <c r="S502" s="52">
        <f t="shared" ref="S502:S522" si="186">SUM(L502:R502)</f>
        <v>0</v>
      </c>
    </row>
    <row r="503" spans="1:19" ht="15">
      <c r="A503" s="26" t="s">
        <v>10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185"/>
        <v>0</v>
      </c>
      <c r="J503" s="1"/>
      <c r="K503" s="54" t="s">
        <v>10</v>
      </c>
      <c r="L503" s="245"/>
      <c r="M503" s="246"/>
      <c r="N503" s="246"/>
      <c r="O503" s="247"/>
      <c r="P503" s="43">
        <v>0</v>
      </c>
      <c r="Q503" s="245"/>
      <c r="R503" s="252"/>
      <c r="S503" s="45">
        <f t="shared" si="186"/>
        <v>0</v>
      </c>
    </row>
    <row r="504" spans="1:19" ht="15">
      <c r="A504" s="25" t="s">
        <v>58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185"/>
        <v>0</v>
      </c>
      <c r="J504" s="1"/>
      <c r="K504" s="49" t="s">
        <v>58</v>
      </c>
      <c r="L504" s="245"/>
      <c r="M504" s="246"/>
      <c r="N504" s="246"/>
      <c r="O504" s="247"/>
      <c r="P504" s="50">
        <v>0</v>
      </c>
      <c r="Q504" s="245"/>
      <c r="R504" s="252"/>
      <c r="S504" s="52">
        <f t="shared" si="186"/>
        <v>0</v>
      </c>
    </row>
    <row r="505" spans="1:19" ht="15">
      <c r="A505" s="26" t="s">
        <v>16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185"/>
        <v>0</v>
      </c>
      <c r="J505" s="1"/>
      <c r="K505" s="54" t="s">
        <v>16</v>
      </c>
      <c r="L505" s="245"/>
      <c r="M505" s="246"/>
      <c r="N505" s="246"/>
      <c r="O505" s="247"/>
      <c r="P505" s="43">
        <v>0</v>
      </c>
      <c r="Q505" s="245"/>
      <c r="R505" s="252"/>
      <c r="S505" s="45">
        <f t="shared" si="186"/>
        <v>0</v>
      </c>
    </row>
    <row r="506" spans="1:19" ht="15">
      <c r="A506" s="25" t="s">
        <v>15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185"/>
        <v>0</v>
      </c>
      <c r="J506" s="1"/>
      <c r="K506" s="49" t="s">
        <v>15</v>
      </c>
      <c r="L506" s="245"/>
      <c r="M506" s="246"/>
      <c r="N506" s="246"/>
      <c r="O506" s="247"/>
      <c r="P506" s="50">
        <v>0</v>
      </c>
      <c r="Q506" s="245"/>
      <c r="R506" s="252"/>
      <c r="S506" s="52">
        <f t="shared" si="186"/>
        <v>0</v>
      </c>
    </row>
    <row r="507" spans="1:19" ht="15">
      <c r="A507" s="26" t="s">
        <v>60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185"/>
        <v>0</v>
      </c>
      <c r="J507" s="1"/>
      <c r="K507" s="54" t="s">
        <v>60</v>
      </c>
      <c r="L507" s="245"/>
      <c r="M507" s="246"/>
      <c r="N507" s="246"/>
      <c r="O507" s="247"/>
      <c r="P507" s="43">
        <v>0</v>
      </c>
      <c r="Q507" s="245"/>
      <c r="R507" s="252"/>
      <c r="S507" s="45">
        <f t="shared" si="186"/>
        <v>0</v>
      </c>
    </row>
    <row r="508" spans="1:19" ht="15">
      <c r="A508" s="25" t="s">
        <v>12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185"/>
        <v>0</v>
      </c>
      <c r="J508" s="1"/>
      <c r="K508" s="49" t="s">
        <v>12</v>
      </c>
      <c r="L508" s="245"/>
      <c r="M508" s="246"/>
      <c r="N508" s="246"/>
      <c r="O508" s="247"/>
      <c r="P508" s="50">
        <v>0</v>
      </c>
      <c r="Q508" s="245"/>
      <c r="R508" s="252"/>
      <c r="S508" s="52">
        <f t="shared" si="186"/>
        <v>0</v>
      </c>
    </row>
    <row r="509" spans="1:19" ht="15">
      <c r="A509" s="26" t="s">
        <v>61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185"/>
        <v>0</v>
      </c>
      <c r="J509" s="1"/>
      <c r="K509" s="54" t="s">
        <v>61</v>
      </c>
      <c r="L509" s="245"/>
      <c r="M509" s="246"/>
      <c r="N509" s="246"/>
      <c r="O509" s="247"/>
      <c r="P509" s="43">
        <v>0</v>
      </c>
      <c r="Q509" s="245"/>
      <c r="R509" s="252"/>
      <c r="S509" s="45">
        <f t="shared" si="186"/>
        <v>0</v>
      </c>
    </row>
    <row r="510" spans="1:19" ht="15">
      <c r="A510" s="25" t="s">
        <v>17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185"/>
        <v>0</v>
      </c>
      <c r="J510" s="1"/>
      <c r="K510" s="49" t="s">
        <v>17</v>
      </c>
      <c r="L510" s="245"/>
      <c r="M510" s="246"/>
      <c r="N510" s="246"/>
      <c r="O510" s="247"/>
      <c r="P510" s="50">
        <v>0</v>
      </c>
      <c r="Q510" s="245"/>
      <c r="R510" s="252"/>
      <c r="S510" s="52">
        <f t="shared" si="186"/>
        <v>0</v>
      </c>
    </row>
    <row r="511" spans="1:19" ht="15">
      <c r="A511" s="26" t="s">
        <v>19</v>
      </c>
      <c r="B511" s="245"/>
      <c r="C511" s="246"/>
      <c r="D511" s="246"/>
      <c r="E511" s="247"/>
      <c r="F511" s="43">
        <v>6472.4722241526915</v>
      </c>
      <c r="G511" s="245"/>
      <c r="H511" s="247"/>
      <c r="I511" s="41">
        <f t="shared" si="185"/>
        <v>6472.4722241526915</v>
      </c>
      <c r="J511" s="1"/>
      <c r="K511" s="54" t="s">
        <v>19</v>
      </c>
      <c r="L511" s="245"/>
      <c r="M511" s="246"/>
      <c r="N511" s="246"/>
      <c r="O511" s="247"/>
      <c r="P511" s="43">
        <v>0</v>
      </c>
      <c r="Q511" s="245"/>
      <c r="R511" s="252"/>
      <c r="S511" s="45">
        <f t="shared" si="186"/>
        <v>0</v>
      </c>
    </row>
    <row r="512" spans="1:19" ht="15">
      <c r="A512" s="25" t="s">
        <v>27</v>
      </c>
      <c r="B512" s="245"/>
      <c r="C512" s="246"/>
      <c r="D512" s="246"/>
      <c r="E512" s="247"/>
      <c r="F512" s="46">
        <v>650.56680000000006</v>
      </c>
      <c r="G512" s="245"/>
      <c r="H512" s="247"/>
      <c r="I512" s="48">
        <f t="shared" si="185"/>
        <v>650.56680000000006</v>
      </c>
      <c r="J512" s="1"/>
      <c r="K512" s="49" t="s">
        <v>27</v>
      </c>
      <c r="L512" s="245"/>
      <c r="M512" s="246"/>
      <c r="N512" s="246"/>
      <c r="O512" s="247"/>
      <c r="P512" s="50">
        <v>0</v>
      </c>
      <c r="Q512" s="245"/>
      <c r="R512" s="252"/>
      <c r="S512" s="52">
        <f t="shared" si="186"/>
        <v>0</v>
      </c>
    </row>
    <row r="513" spans="1:20" ht="15">
      <c r="A513" s="26" t="s">
        <v>26</v>
      </c>
      <c r="B513" s="245"/>
      <c r="C513" s="246"/>
      <c r="D513" s="246"/>
      <c r="E513" s="247"/>
      <c r="F513" s="43">
        <v>0</v>
      </c>
      <c r="G513" s="245"/>
      <c r="H513" s="247"/>
      <c r="I513" s="41">
        <f t="shared" si="185"/>
        <v>0</v>
      </c>
      <c r="J513" s="1"/>
      <c r="K513" s="54" t="s">
        <v>26</v>
      </c>
      <c r="L513" s="245"/>
      <c r="M513" s="246"/>
      <c r="N513" s="246"/>
      <c r="O513" s="247"/>
      <c r="P513" s="43">
        <v>0</v>
      </c>
      <c r="Q513" s="245"/>
      <c r="R513" s="252"/>
      <c r="S513" s="45">
        <f t="shared" si="186"/>
        <v>0</v>
      </c>
    </row>
    <row r="514" spans="1:20" ht="15">
      <c r="A514" s="25" t="s">
        <v>23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185"/>
        <v>0</v>
      </c>
      <c r="J514" s="1"/>
      <c r="K514" s="49" t="s">
        <v>23</v>
      </c>
      <c r="L514" s="245"/>
      <c r="M514" s="246"/>
      <c r="N514" s="246"/>
      <c r="O514" s="247"/>
      <c r="P514" s="50">
        <v>0</v>
      </c>
      <c r="Q514" s="245"/>
      <c r="R514" s="252"/>
      <c r="S514" s="52">
        <f t="shared" si="186"/>
        <v>0</v>
      </c>
    </row>
    <row r="515" spans="1:20" ht="15">
      <c r="A515" s="26" t="s">
        <v>24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185"/>
        <v>0</v>
      </c>
      <c r="J515" s="1"/>
      <c r="K515" s="54" t="s">
        <v>24</v>
      </c>
      <c r="L515" s="245"/>
      <c r="M515" s="246"/>
      <c r="N515" s="246"/>
      <c r="O515" s="247"/>
      <c r="P515" s="43">
        <v>0</v>
      </c>
      <c r="Q515" s="245"/>
      <c r="R515" s="252"/>
      <c r="S515" s="45">
        <f t="shared" si="186"/>
        <v>0</v>
      </c>
    </row>
    <row r="516" spans="1:2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185"/>
        <v>0</v>
      </c>
      <c r="J516" s="1"/>
      <c r="K516" s="49" t="s">
        <v>22</v>
      </c>
      <c r="L516" s="245"/>
      <c r="M516" s="246"/>
      <c r="N516" s="246"/>
      <c r="O516" s="247"/>
      <c r="P516" s="50">
        <v>0</v>
      </c>
      <c r="Q516" s="245"/>
      <c r="R516" s="252"/>
      <c r="S516" s="52">
        <f t="shared" si="186"/>
        <v>0</v>
      </c>
    </row>
    <row r="517" spans="1:20" ht="15">
      <c r="A517" s="27" t="s">
        <v>66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185"/>
        <v>0</v>
      </c>
      <c r="J517" s="1"/>
      <c r="K517" s="55" t="s">
        <v>66</v>
      </c>
      <c r="L517" s="245"/>
      <c r="M517" s="246"/>
      <c r="N517" s="246"/>
      <c r="O517" s="247"/>
      <c r="P517" s="43">
        <v>0</v>
      </c>
      <c r="Q517" s="245"/>
      <c r="R517" s="252"/>
      <c r="S517" s="45">
        <f t="shared" si="186"/>
        <v>0</v>
      </c>
    </row>
    <row r="518" spans="1:20">
      <c r="A518" s="28" t="s">
        <v>25</v>
      </c>
      <c r="B518" s="245"/>
      <c r="C518" s="246"/>
      <c r="D518" s="246"/>
      <c r="E518" s="247"/>
      <c r="F518" s="56">
        <v>0</v>
      </c>
      <c r="G518" s="245"/>
      <c r="H518" s="247"/>
      <c r="I518" s="58">
        <f t="shared" si="185"/>
        <v>0</v>
      </c>
      <c r="J518" s="1"/>
      <c r="K518" s="59" t="s">
        <v>25</v>
      </c>
      <c r="L518" s="245"/>
      <c r="M518" s="246"/>
      <c r="N518" s="246"/>
      <c r="O518" s="247"/>
      <c r="P518" s="60">
        <v>0</v>
      </c>
      <c r="Q518" s="245"/>
      <c r="R518" s="252"/>
      <c r="S518" s="62">
        <f t="shared" si="186"/>
        <v>0</v>
      </c>
    </row>
    <row r="519" spans="1:20">
      <c r="A519" s="29" t="s">
        <v>20</v>
      </c>
      <c r="B519" s="245"/>
      <c r="C519" s="246"/>
      <c r="D519" s="246"/>
      <c r="E519" s="247"/>
      <c r="F519" s="63">
        <v>0</v>
      </c>
      <c r="G519" s="245"/>
      <c r="H519" s="247"/>
      <c r="I519" s="65">
        <f t="shared" si="185"/>
        <v>0</v>
      </c>
      <c r="J519" s="1"/>
      <c r="K519" s="66" t="s">
        <v>20</v>
      </c>
      <c r="L519" s="245"/>
      <c r="M519" s="246"/>
      <c r="N519" s="246"/>
      <c r="O519" s="247"/>
      <c r="P519" s="63">
        <v>0</v>
      </c>
      <c r="Q519" s="245"/>
      <c r="R519" s="252"/>
      <c r="S519" s="68">
        <f t="shared" si="186"/>
        <v>0</v>
      </c>
    </row>
    <row r="520" spans="1:20">
      <c r="A520" s="28" t="s">
        <v>21</v>
      </c>
      <c r="B520" s="245"/>
      <c r="C520" s="246"/>
      <c r="D520" s="246"/>
      <c r="E520" s="247"/>
      <c r="F520" s="56">
        <v>0</v>
      </c>
      <c r="G520" s="245"/>
      <c r="H520" s="247"/>
      <c r="I520" s="58">
        <f t="shared" si="185"/>
        <v>0</v>
      </c>
      <c r="J520" s="1"/>
      <c r="K520" s="59" t="s">
        <v>21</v>
      </c>
      <c r="L520" s="245"/>
      <c r="M520" s="246"/>
      <c r="N520" s="246"/>
      <c r="O520" s="247"/>
      <c r="P520" s="60">
        <v>0</v>
      </c>
      <c r="Q520" s="245"/>
      <c r="R520" s="252"/>
      <c r="S520" s="62">
        <f t="shared" si="186"/>
        <v>0</v>
      </c>
    </row>
    <row r="521" spans="1:20" ht="15" thickBot="1">
      <c r="A521" s="30" t="s">
        <v>11</v>
      </c>
      <c r="B521" s="248"/>
      <c r="C521" s="249"/>
      <c r="D521" s="249"/>
      <c r="E521" s="250"/>
      <c r="F521" s="69">
        <v>0</v>
      </c>
      <c r="G521" s="248"/>
      <c r="H521" s="250"/>
      <c r="I521" s="71">
        <f t="shared" si="185"/>
        <v>0</v>
      </c>
      <c r="J521" s="1"/>
      <c r="K521" s="72" t="s">
        <v>11</v>
      </c>
      <c r="L521" s="248"/>
      <c r="M521" s="249"/>
      <c r="N521" s="249"/>
      <c r="O521" s="250"/>
      <c r="P521" s="69">
        <v>0</v>
      </c>
      <c r="Q521" s="248"/>
      <c r="R521" s="253"/>
      <c r="S521" s="74">
        <f t="shared" si="186"/>
        <v>0</v>
      </c>
    </row>
    <row r="522" spans="1:20" ht="15">
      <c r="A522" s="31" t="s">
        <v>28</v>
      </c>
      <c r="B522" s="75">
        <f>SUM(B501:B517)</f>
        <v>0</v>
      </c>
      <c r="C522" s="75">
        <f t="shared" ref="C522:H522" si="187">SUM(C501:C517)</f>
        <v>0</v>
      </c>
      <c r="D522" s="75">
        <f t="shared" si="187"/>
        <v>0</v>
      </c>
      <c r="E522" s="75">
        <f t="shared" si="187"/>
        <v>0</v>
      </c>
      <c r="F522" s="75">
        <f t="shared" si="187"/>
        <v>7123.0390241526911</v>
      </c>
      <c r="G522" s="75">
        <f t="shared" si="187"/>
        <v>0</v>
      </c>
      <c r="H522" s="76">
        <f t="shared" si="187"/>
        <v>0</v>
      </c>
      <c r="I522" s="41">
        <f t="shared" si="185"/>
        <v>7123.0390241526911</v>
      </c>
      <c r="J522" s="1" t="str">
        <f>+IF(ABS(SUM(I501:I517)-I522)&gt;0.0001,ABS(SUM(I501:I517)-I522),"")</f>
        <v/>
      </c>
      <c r="K522" s="77" t="s">
        <v>28</v>
      </c>
      <c r="L522" s="75">
        <f>SUM(L501:L517)</f>
        <v>0</v>
      </c>
      <c r="M522" s="75">
        <f t="shared" ref="M522:R522" si="188">SUM(M501:M517)</f>
        <v>0</v>
      </c>
      <c r="N522" s="75">
        <f t="shared" si="188"/>
        <v>0</v>
      </c>
      <c r="O522" s="75">
        <f t="shared" si="188"/>
        <v>0</v>
      </c>
      <c r="P522" s="75">
        <f t="shared" si="188"/>
        <v>0</v>
      </c>
      <c r="Q522" s="75">
        <f t="shared" si="188"/>
        <v>0</v>
      </c>
      <c r="R522" s="76">
        <f t="shared" si="188"/>
        <v>0</v>
      </c>
      <c r="S522" s="78">
        <f t="shared" si="186"/>
        <v>0</v>
      </c>
      <c r="T522" t="str">
        <f>+IF(ABS(SUM(S501:S517)-S522)&gt;0.0001,ABS(SUM(S501:S517)-S522),"")</f>
        <v/>
      </c>
    </row>
    <row r="523" spans="1:20" ht="15" thickBot="1">
      <c r="A523" s="32" t="s">
        <v>87</v>
      </c>
      <c r="B523" s="114">
        <f>B522/$I522</f>
        <v>0</v>
      </c>
      <c r="C523" s="114">
        <f t="shared" ref="C523:I523" si="189">C522/$I522</f>
        <v>0</v>
      </c>
      <c r="D523" s="114">
        <f t="shared" si="189"/>
        <v>0</v>
      </c>
      <c r="E523" s="114">
        <f t="shared" si="189"/>
        <v>0</v>
      </c>
      <c r="F523" s="114">
        <f t="shared" si="189"/>
        <v>1</v>
      </c>
      <c r="G523" s="114">
        <f t="shared" si="189"/>
        <v>0</v>
      </c>
      <c r="H523" s="115">
        <f t="shared" si="189"/>
        <v>0</v>
      </c>
      <c r="I523" s="116">
        <f t="shared" si="189"/>
        <v>1</v>
      </c>
      <c r="J523" s="4"/>
      <c r="K523" s="81" t="s">
        <v>87</v>
      </c>
      <c r="L523" s="82">
        <f>L522/$I522</f>
        <v>0</v>
      </c>
      <c r="M523" s="82">
        <f t="shared" ref="M523:S523" si="190">M522/$I522</f>
        <v>0</v>
      </c>
      <c r="N523" s="82">
        <f t="shared" si="190"/>
        <v>0</v>
      </c>
      <c r="O523" s="82">
        <f t="shared" si="190"/>
        <v>0</v>
      </c>
      <c r="P523" s="82">
        <f t="shared" si="190"/>
        <v>0</v>
      </c>
      <c r="Q523" s="82">
        <f t="shared" si="190"/>
        <v>0</v>
      </c>
      <c r="R523" s="83">
        <f t="shared" si="190"/>
        <v>0</v>
      </c>
      <c r="S523" s="84">
        <f t="shared" si="190"/>
        <v>0</v>
      </c>
    </row>
    <row r="524" spans="1:20" ht="15" thickBot="1">
      <c r="A524" s="17"/>
      <c r="B524" s="17"/>
      <c r="C524" s="17"/>
      <c r="D524" s="17"/>
      <c r="E524" s="17"/>
      <c r="F524" s="17"/>
      <c r="G524" s="17"/>
      <c r="H524" s="17"/>
      <c r="I524" s="17"/>
      <c r="K524" s="17"/>
      <c r="L524" s="17"/>
      <c r="M524" s="17"/>
      <c r="N524" s="17"/>
      <c r="O524" s="17"/>
      <c r="P524" s="17"/>
      <c r="Q524" s="17"/>
      <c r="R524" s="17"/>
      <c r="S524" s="17"/>
    </row>
    <row r="525" spans="1:2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  <c r="K525" s="240" t="s">
        <v>49</v>
      </c>
      <c r="L525" s="37" t="s">
        <v>0</v>
      </c>
      <c r="M525" s="37" t="s">
        <v>1</v>
      </c>
      <c r="N525" s="37" t="s">
        <v>2</v>
      </c>
      <c r="O525" s="37" t="s">
        <v>3</v>
      </c>
      <c r="P525" s="37" t="s">
        <v>29</v>
      </c>
      <c r="Q525" s="37" t="s">
        <v>4</v>
      </c>
      <c r="R525" s="37" t="s">
        <v>5</v>
      </c>
      <c r="S525" s="38" t="s">
        <v>6</v>
      </c>
    </row>
    <row r="526" spans="1:20" ht="1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  <c r="K526" s="241" t="s">
        <v>49</v>
      </c>
      <c r="L526" s="195" t="s">
        <v>104</v>
      </c>
      <c r="M526" s="196"/>
      <c r="N526" s="196"/>
      <c r="O526" s="196"/>
      <c r="P526" s="196"/>
      <c r="Q526" s="196"/>
      <c r="R526" s="196"/>
      <c r="S526" s="197"/>
    </row>
    <row r="527" spans="1:2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  <c r="J527" s="1"/>
      <c r="K527" s="88" t="s">
        <v>7</v>
      </c>
      <c r="L527" s="242"/>
      <c r="M527" s="243"/>
      <c r="N527" s="243"/>
      <c r="O527" s="244"/>
      <c r="P527" s="39">
        <v>0</v>
      </c>
      <c r="Q527" s="242"/>
      <c r="R527" s="251"/>
      <c r="S527" s="90">
        <f>SUM(L527:R527)</f>
        <v>0</v>
      </c>
    </row>
    <row r="528" spans="1:2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8" si="191">SUM(B528:H528)</f>
        <v>0</v>
      </c>
      <c r="J528" s="1"/>
      <c r="K528" s="49" t="s">
        <v>8</v>
      </c>
      <c r="L528" s="245"/>
      <c r="M528" s="246"/>
      <c r="N528" s="246"/>
      <c r="O528" s="247"/>
      <c r="P528" s="50">
        <v>0</v>
      </c>
      <c r="Q528" s="245"/>
      <c r="R528" s="252"/>
      <c r="S528" s="52">
        <f t="shared" ref="S528:S548" si="192">SUM(L528:R528)</f>
        <v>0</v>
      </c>
    </row>
    <row r="529" spans="1:19" ht="15">
      <c r="A529" s="26" t="s">
        <v>10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191"/>
        <v>0</v>
      </c>
      <c r="J529" s="1"/>
      <c r="K529" s="54" t="s">
        <v>10</v>
      </c>
      <c r="L529" s="245"/>
      <c r="M529" s="246"/>
      <c r="N529" s="246"/>
      <c r="O529" s="247"/>
      <c r="P529" s="43">
        <v>0</v>
      </c>
      <c r="Q529" s="245"/>
      <c r="R529" s="252"/>
      <c r="S529" s="45">
        <f t="shared" si="192"/>
        <v>0</v>
      </c>
    </row>
    <row r="530" spans="1:19" ht="15">
      <c r="A530" s="25" t="s">
        <v>58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191"/>
        <v>0</v>
      </c>
      <c r="J530" s="1"/>
      <c r="K530" s="49" t="s">
        <v>58</v>
      </c>
      <c r="L530" s="245"/>
      <c r="M530" s="246"/>
      <c r="N530" s="246"/>
      <c r="O530" s="247"/>
      <c r="P530" s="50">
        <v>0</v>
      </c>
      <c r="Q530" s="245"/>
      <c r="R530" s="252"/>
      <c r="S530" s="52">
        <f t="shared" si="192"/>
        <v>0</v>
      </c>
    </row>
    <row r="531" spans="1:19" ht="15">
      <c r="A531" s="26" t="s">
        <v>16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191"/>
        <v>0</v>
      </c>
      <c r="J531" s="1"/>
      <c r="K531" s="54" t="s">
        <v>16</v>
      </c>
      <c r="L531" s="245"/>
      <c r="M531" s="246"/>
      <c r="N531" s="246"/>
      <c r="O531" s="247"/>
      <c r="P531" s="43">
        <v>0</v>
      </c>
      <c r="Q531" s="245"/>
      <c r="R531" s="252"/>
      <c r="S531" s="45">
        <f t="shared" si="192"/>
        <v>0</v>
      </c>
    </row>
    <row r="532" spans="1:19" ht="15">
      <c r="A532" s="25" t="s">
        <v>15</v>
      </c>
      <c r="B532" s="245"/>
      <c r="C532" s="246"/>
      <c r="D532" s="246"/>
      <c r="E532" s="247"/>
      <c r="F532" s="46">
        <v>0</v>
      </c>
      <c r="G532" s="245"/>
      <c r="H532" s="247"/>
      <c r="I532" s="48">
        <f t="shared" si="191"/>
        <v>0</v>
      </c>
      <c r="J532" s="1"/>
      <c r="K532" s="49" t="s">
        <v>15</v>
      </c>
      <c r="L532" s="245"/>
      <c r="M532" s="246"/>
      <c r="N532" s="246"/>
      <c r="O532" s="247"/>
      <c r="P532" s="50">
        <v>0</v>
      </c>
      <c r="Q532" s="245"/>
      <c r="R532" s="252"/>
      <c r="S532" s="52">
        <f t="shared" si="192"/>
        <v>0</v>
      </c>
    </row>
    <row r="533" spans="1:19" ht="15">
      <c r="A533" s="26" t="s">
        <v>60</v>
      </c>
      <c r="B533" s="245"/>
      <c r="C533" s="246"/>
      <c r="D533" s="246"/>
      <c r="E533" s="247"/>
      <c r="F533" s="43">
        <v>1186.3681273780044</v>
      </c>
      <c r="G533" s="245"/>
      <c r="H533" s="247"/>
      <c r="I533" s="41">
        <f t="shared" si="191"/>
        <v>1186.3681273780044</v>
      </c>
      <c r="J533" s="1"/>
      <c r="K533" s="54" t="s">
        <v>60</v>
      </c>
      <c r="L533" s="245"/>
      <c r="M533" s="246"/>
      <c r="N533" s="246"/>
      <c r="O533" s="247"/>
      <c r="P533" s="43">
        <v>0</v>
      </c>
      <c r="Q533" s="245"/>
      <c r="R533" s="252"/>
      <c r="S533" s="45">
        <f t="shared" si="192"/>
        <v>0</v>
      </c>
    </row>
    <row r="534" spans="1:19" ht="15">
      <c r="A534" s="25" t="s">
        <v>12</v>
      </c>
      <c r="B534" s="245"/>
      <c r="C534" s="246"/>
      <c r="D534" s="246"/>
      <c r="E534" s="247"/>
      <c r="F534" s="46">
        <v>114.51433569138283</v>
      </c>
      <c r="G534" s="245"/>
      <c r="H534" s="247"/>
      <c r="I534" s="48">
        <f t="shared" si="191"/>
        <v>114.51433569138283</v>
      </c>
      <c r="J534" s="1"/>
      <c r="K534" s="49" t="s">
        <v>12</v>
      </c>
      <c r="L534" s="245"/>
      <c r="M534" s="246"/>
      <c r="N534" s="246"/>
      <c r="O534" s="247"/>
      <c r="P534" s="50">
        <v>0</v>
      </c>
      <c r="Q534" s="245"/>
      <c r="R534" s="252"/>
      <c r="S534" s="52">
        <f t="shared" si="192"/>
        <v>0</v>
      </c>
    </row>
    <row r="535" spans="1:19" ht="15">
      <c r="A535" s="26" t="s">
        <v>61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191"/>
        <v>0</v>
      </c>
      <c r="J535" s="1"/>
      <c r="K535" s="54" t="s">
        <v>61</v>
      </c>
      <c r="L535" s="245"/>
      <c r="M535" s="246"/>
      <c r="N535" s="246"/>
      <c r="O535" s="247"/>
      <c r="P535" s="43">
        <v>0</v>
      </c>
      <c r="Q535" s="245"/>
      <c r="R535" s="252"/>
      <c r="S535" s="45">
        <f t="shared" si="192"/>
        <v>0</v>
      </c>
    </row>
    <row r="536" spans="1:19" ht="15">
      <c r="A536" s="25" t="s">
        <v>17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191"/>
        <v>0</v>
      </c>
      <c r="J536" s="1"/>
      <c r="K536" s="49" t="s">
        <v>17</v>
      </c>
      <c r="L536" s="245"/>
      <c r="M536" s="246"/>
      <c r="N536" s="246"/>
      <c r="O536" s="247"/>
      <c r="P536" s="50">
        <v>0</v>
      </c>
      <c r="Q536" s="245"/>
      <c r="R536" s="252"/>
      <c r="S536" s="52">
        <f t="shared" si="192"/>
        <v>0</v>
      </c>
    </row>
    <row r="537" spans="1:19" ht="15">
      <c r="A537" s="26" t="s">
        <v>19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191"/>
        <v>0</v>
      </c>
      <c r="J537" s="1"/>
      <c r="K537" s="54" t="s">
        <v>19</v>
      </c>
      <c r="L537" s="245"/>
      <c r="M537" s="246"/>
      <c r="N537" s="246"/>
      <c r="O537" s="247"/>
      <c r="P537" s="43">
        <v>0</v>
      </c>
      <c r="Q537" s="245"/>
      <c r="R537" s="252"/>
      <c r="S537" s="45">
        <f t="shared" si="192"/>
        <v>0</v>
      </c>
    </row>
    <row r="538" spans="1:19" ht="15">
      <c r="A538" s="25" t="s">
        <v>27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191"/>
        <v>0</v>
      </c>
      <c r="J538" s="1"/>
      <c r="K538" s="49" t="s">
        <v>27</v>
      </c>
      <c r="L538" s="245"/>
      <c r="M538" s="246"/>
      <c r="N538" s="246"/>
      <c r="O538" s="247"/>
      <c r="P538" s="50">
        <v>0</v>
      </c>
      <c r="Q538" s="245"/>
      <c r="R538" s="252"/>
      <c r="S538" s="52">
        <f t="shared" si="192"/>
        <v>0</v>
      </c>
    </row>
    <row r="539" spans="1:19" ht="15">
      <c r="A539" s="26" t="s">
        <v>26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191"/>
        <v>0</v>
      </c>
      <c r="J539" s="1"/>
      <c r="K539" s="54" t="s">
        <v>26</v>
      </c>
      <c r="L539" s="245"/>
      <c r="M539" s="246"/>
      <c r="N539" s="246"/>
      <c r="O539" s="247"/>
      <c r="P539" s="43">
        <v>0</v>
      </c>
      <c r="Q539" s="245"/>
      <c r="R539" s="252"/>
      <c r="S539" s="45">
        <f t="shared" si="192"/>
        <v>0</v>
      </c>
    </row>
    <row r="540" spans="1:19" ht="15">
      <c r="A540" s="25" t="s">
        <v>23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191"/>
        <v>0</v>
      </c>
      <c r="J540" s="1"/>
      <c r="K540" s="49" t="s">
        <v>23</v>
      </c>
      <c r="L540" s="245"/>
      <c r="M540" s="246"/>
      <c r="N540" s="246"/>
      <c r="O540" s="247"/>
      <c r="P540" s="50">
        <v>0</v>
      </c>
      <c r="Q540" s="245"/>
      <c r="R540" s="252"/>
      <c r="S540" s="52">
        <f t="shared" si="192"/>
        <v>0</v>
      </c>
    </row>
    <row r="541" spans="1:19" ht="15">
      <c r="A541" s="26" t="s">
        <v>24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191"/>
        <v>0</v>
      </c>
      <c r="J541" s="1"/>
      <c r="K541" s="54" t="s">
        <v>24</v>
      </c>
      <c r="L541" s="245"/>
      <c r="M541" s="246"/>
      <c r="N541" s="246"/>
      <c r="O541" s="247"/>
      <c r="P541" s="43">
        <v>0</v>
      </c>
      <c r="Q541" s="245"/>
      <c r="R541" s="252"/>
      <c r="S541" s="45">
        <f t="shared" si="192"/>
        <v>0</v>
      </c>
    </row>
    <row r="542" spans="1:1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191"/>
        <v>0</v>
      </c>
      <c r="J542" s="1"/>
      <c r="K542" s="49" t="s">
        <v>22</v>
      </c>
      <c r="L542" s="245"/>
      <c r="M542" s="246"/>
      <c r="N542" s="246"/>
      <c r="O542" s="247"/>
      <c r="P542" s="50">
        <v>0</v>
      </c>
      <c r="Q542" s="245"/>
      <c r="R542" s="252"/>
      <c r="S542" s="52">
        <f t="shared" si="192"/>
        <v>0</v>
      </c>
    </row>
    <row r="543" spans="1:19" ht="15">
      <c r="A543" s="27" t="s">
        <v>66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191"/>
        <v>0</v>
      </c>
      <c r="J543" s="1"/>
      <c r="K543" s="55" t="s">
        <v>66</v>
      </c>
      <c r="L543" s="245"/>
      <c r="M543" s="246"/>
      <c r="N543" s="246"/>
      <c r="O543" s="247"/>
      <c r="P543" s="43">
        <v>0</v>
      </c>
      <c r="Q543" s="245"/>
      <c r="R543" s="252"/>
      <c r="S543" s="45">
        <f t="shared" si="192"/>
        <v>0</v>
      </c>
    </row>
    <row r="544" spans="1:19">
      <c r="A544" s="28" t="s">
        <v>25</v>
      </c>
      <c r="B544" s="245"/>
      <c r="C544" s="246"/>
      <c r="D544" s="246"/>
      <c r="E544" s="247"/>
      <c r="F544" s="56">
        <v>0</v>
      </c>
      <c r="G544" s="245"/>
      <c r="H544" s="247"/>
      <c r="I544" s="58">
        <f t="shared" si="191"/>
        <v>0</v>
      </c>
      <c r="J544" s="1"/>
      <c r="K544" s="59" t="s">
        <v>25</v>
      </c>
      <c r="L544" s="245"/>
      <c r="M544" s="246"/>
      <c r="N544" s="246"/>
      <c r="O544" s="247"/>
      <c r="P544" s="60">
        <v>0</v>
      </c>
      <c r="Q544" s="245"/>
      <c r="R544" s="252"/>
      <c r="S544" s="62">
        <f t="shared" si="192"/>
        <v>0</v>
      </c>
    </row>
    <row r="545" spans="1:20">
      <c r="A545" s="29" t="s">
        <v>20</v>
      </c>
      <c r="B545" s="245"/>
      <c r="C545" s="246"/>
      <c r="D545" s="246"/>
      <c r="E545" s="247"/>
      <c r="F545" s="63">
        <v>0</v>
      </c>
      <c r="G545" s="245"/>
      <c r="H545" s="247"/>
      <c r="I545" s="65">
        <f t="shared" si="191"/>
        <v>0</v>
      </c>
      <c r="J545" s="1"/>
      <c r="K545" s="66" t="s">
        <v>20</v>
      </c>
      <c r="L545" s="245"/>
      <c r="M545" s="246"/>
      <c r="N545" s="246"/>
      <c r="O545" s="247"/>
      <c r="P545" s="63">
        <v>0</v>
      </c>
      <c r="Q545" s="245"/>
      <c r="R545" s="252"/>
      <c r="S545" s="68">
        <f t="shared" si="192"/>
        <v>0</v>
      </c>
    </row>
    <row r="546" spans="1:20">
      <c r="A546" s="28" t="s">
        <v>21</v>
      </c>
      <c r="B546" s="245"/>
      <c r="C546" s="246"/>
      <c r="D546" s="246"/>
      <c r="E546" s="247"/>
      <c r="F546" s="56">
        <v>0</v>
      </c>
      <c r="G546" s="245"/>
      <c r="H546" s="247"/>
      <c r="I546" s="58">
        <f t="shared" si="191"/>
        <v>0</v>
      </c>
      <c r="J546" s="1"/>
      <c r="K546" s="59" t="s">
        <v>21</v>
      </c>
      <c r="L546" s="245"/>
      <c r="M546" s="246"/>
      <c r="N546" s="246"/>
      <c r="O546" s="247"/>
      <c r="P546" s="60">
        <v>0</v>
      </c>
      <c r="Q546" s="245"/>
      <c r="R546" s="252"/>
      <c r="S546" s="62">
        <f t="shared" si="192"/>
        <v>0</v>
      </c>
    </row>
    <row r="547" spans="1:20" ht="15" thickBot="1">
      <c r="A547" s="30" t="s">
        <v>11</v>
      </c>
      <c r="B547" s="248"/>
      <c r="C547" s="249"/>
      <c r="D547" s="249"/>
      <c r="E547" s="250"/>
      <c r="F547" s="69">
        <v>0</v>
      </c>
      <c r="G547" s="248"/>
      <c r="H547" s="250"/>
      <c r="I547" s="71">
        <f t="shared" si="191"/>
        <v>0</v>
      </c>
      <c r="J547" s="1"/>
      <c r="K547" s="72" t="s">
        <v>11</v>
      </c>
      <c r="L547" s="248"/>
      <c r="M547" s="249"/>
      <c r="N547" s="249"/>
      <c r="O547" s="250"/>
      <c r="P547" s="69">
        <v>0</v>
      </c>
      <c r="Q547" s="248"/>
      <c r="R547" s="253"/>
      <c r="S547" s="74">
        <f t="shared" si="192"/>
        <v>0</v>
      </c>
    </row>
    <row r="548" spans="1:20" ht="15">
      <c r="A548" s="31" t="s">
        <v>28</v>
      </c>
      <c r="B548" s="75">
        <f>SUM(B527:B543)</f>
        <v>0</v>
      </c>
      <c r="C548" s="75">
        <f t="shared" ref="C548:H548" si="193">SUM(C527:C543)</f>
        <v>0</v>
      </c>
      <c r="D548" s="75">
        <f t="shared" si="193"/>
        <v>0</v>
      </c>
      <c r="E548" s="75">
        <f t="shared" si="193"/>
        <v>0</v>
      </c>
      <c r="F548" s="75">
        <f t="shared" si="193"/>
        <v>1300.8824630693871</v>
      </c>
      <c r="G548" s="75">
        <f t="shared" si="193"/>
        <v>0</v>
      </c>
      <c r="H548" s="76">
        <f t="shared" si="193"/>
        <v>0</v>
      </c>
      <c r="I548" s="41">
        <f t="shared" si="191"/>
        <v>1300.8824630693871</v>
      </c>
      <c r="J548" s="1" t="str">
        <f>+IF(ABS(SUM(I527:I543)-I548)&gt;0.0001,ABS(SUM(I527:I543)-I548),"")</f>
        <v/>
      </c>
      <c r="K548" s="77" t="s">
        <v>28</v>
      </c>
      <c r="L548" s="75">
        <f>SUM(L527:L543)</f>
        <v>0</v>
      </c>
      <c r="M548" s="75">
        <f t="shared" ref="M548:R548" si="194">SUM(M527:M543)</f>
        <v>0</v>
      </c>
      <c r="N548" s="75">
        <f t="shared" si="194"/>
        <v>0</v>
      </c>
      <c r="O548" s="75">
        <f t="shared" si="194"/>
        <v>0</v>
      </c>
      <c r="P548" s="75">
        <f t="shared" si="194"/>
        <v>0</v>
      </c>
      <c r="Q548" s="75">
        <f t="shared" si="194"/>
        <v>0</v>
      </c>
      <c r="R548" s="76">
        <f t="shared" si="194"/>
        <v>0</v>
      </c>
      <c r="S548" s="78">
        <f t="shared" si="192"/>
        <v>0</v>
      </c>
      <c r="T548" t="str">
        <f>+IF(ABS(SUM(S527:S543)-S548)&gt;0.0001,ABS(SUM(S527:S543)-S548),"")</f>
        <v/>
      </c>
    </row>
    <row r="549" spans="1:20" ht="15" thickBot="1">
      <c r="A549" s="32" t="s">
        <v>87</v>
      </c>
      <c r="B549" s="114">
        <f>B548/$I548</f>
        <v>0</v>
      </c>
      <c r="C549" s="114">
        <f t="shared" ref="C549:I549" si="195">C548/$I548</f>
        <v>0</v>
      </c>
      <c r="D549" s="114">
        <f t="shared" si="195"/>
        <v>0</v>
      </c>
      <c r="E549" s="114">
        <f t="shared" si="195"/>
        <v>0</v>
      </c>
      <c r="F549" s="114">
        <f t="shared" si="195"/>
        <v>1</v>
      </c>
      <c r="G549" s="114">
        <f t="shared" si="195"/>
        <v>0</v>
      </c>
      <c r="H549" s="115">
        <f t="shared" si="195"/>
        <v>0</v>
      </c>
      <c r="I549" s="116">
        <f t="shared" si="195"/>
        <v>1</v>
      </c>
      <c r="J549" s="4"/>
      <c r="K549" s="81" t="s">
        <v>87</v>
      </c>
      <c r="L549" s="82">
        <f>L548/$I548</f>
        <v>0</v>
      </c>
      <c r="M549" s="82">
        <f t="shared" ref="M549:S549" si="196">M548/$I548</f>
        <v>0</v>
      </c>
      <c r="N549" s="82">
        <f t="shared" si="196"/>
        <v>0</v>
      </c>
      <c r="O549" s="82">
        <f t="shared" si="196"/>
        <v>0</v>
      </c>
      <c r="P549" s="82">
        <f t="shared" si="196"/>
        <v>0</v>
      </c>
      <c r="Q549" s="82">
        <f t="shared" si="196"/>
        <v>0</v>
      </c>
      <c r="R549" s="83">
        <f t="shared" si="196"/>
        <v>0</v>
      </c>
      <c r="S549" s="84">
        <f t="shared" si="196"/>
        <v>0</v>
      </c>
    </row>
    <row r="550" spans="1:20" ht="15" thickBot="1">
      <c r="A550" s="17"/>
      <c r="B550" s="17"/>
      <c r="C550" s="17"/>
      <c r="D550" s="17"/>
      <c r="E550" s="17"/>
      <c r="F550" s="17"/>
      <c r="G550" s="17"/>
      <c r="H550" s="17"/>
      <c r="I550" s="17"/>
      <c r="K550" s="17"/>
      <c r="L550" s="17"/>
      <c r="M550" s="17"/>
      <c r="N550" s="17"/>
      <c r="O550" s="17"/>
      <c r="P550" s="17"/>
      <c r="Q550" s="17"/>
      <c r="R550" s="17"/>
      <c r="S550" s="17"/>
    </row>
    <row r="551" spans="1:2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  <c r="K551" s="240" t="s">
        <v>50</v>
      </c>
      <c r="L551" s="37" t="s">
        <v>0</v>
      </c>
      <c r="M551" s="37" t="s">
        <v>1</v>
      </c>
      <c r="N551" s="37" t="s">
        <v>2</v>
      </c>
      <c r="O551" s="37" t="s">
        <v>3</v>
      </c>
      <c r="P551" s="37" t="s">
        <v>29</v>
      </c>
      <c r="Q551" s="37" t="s">
        <v>4</v>
      </c>
      <c r="R551" s="37" t="s">
        <v>5</v>
      </c>
      <c r="S551" s="38" t="s">
        <v>6</v>
      </c>
    </row>
    <row r="552" spans="1:20" ht="1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  <c r="K552" s="241" t="s">
        <v>50</v>
      </c>
      <c r="L552" s="195" t="s">
        <v>104</v>
      </c>
      <c r="M552" s="196"/>
      <c r="N552" s="196"/>
      <c r="O552" s="196"/>
      <c r="P552" s="196"/>
      <c r="Q552" s="196"/>
      <c r="R552" s="196"/>
      <c r="S552" s="197"/>
    </row>
    <row r="553" spans="1:2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  <c r="J553" s="1"/>
      <c r="K553" s="88" t="s">
        <v>7</v>
      </c>
      <c r="L553" s="242"/>
      <c r="M553" s="243"/>
      <c r="N553" s="243"/>
      <c r="O553" s="244"/>
      <c r="P553" s="39">
        <v>0</v>
      </c>
      <c r="Q553" s="242"/>
      <c r="R553" s="251"/>
      <c r="S553" s="90">
        <f>SUM(L553:R553)</f>
        <v>0</v>
      </c>
    </row>
    <row r="554" spans="1:2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4" si="197">SUM(B554:H554)</f>
        <v>0</v>
      </c>
      <c r="J554" s="1"/>
      <c r="K554" s="49" t="s">
        <v>8</v>
      </c>
      <c r="L554" s="245"/>
      <c r="M554" s="246"/>
      <c r="N554" s="246"/>
      <c r="O554" s="247"/>
      <c r="P554" s="50">
        <v>0</v>
      </c>
      <c r="Q554" s="245"/>
      <c r="R554" s="252"/>
      <c r="S554" s="52">
        <f t="shared" ref="S554:S574" si="198">SUM(L554:R554)</f>
        <v>0</v>
      </c>
    </row>
    <row r="555" spans="1:20" ht="15">
      <c r="A555" s="26" t="s">
        <v>10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197"/>
        <v>0</v>
      </c>
      <c r="J555" s="1"/>
      <c r="K555" s="54" t="s">
        <v>10</v>
      </c>
      <c r="L555" s="245"/>
      <c r="M555" s="246"/>
      <c r="N555" s="246"/>
      <c r="O555" s="247"/>
      <c r="P555" s="43">
        <v>0</v>
      </c>
      <c r="Q555" s="245"/>
      <c r="R555" s="252"/>
      <c r="S555" s="45">
        <f t="shared" si="198"/>
        <v>0</v>
      </c>
    </row>
    <row r="556" spans="1:20" ht="15">
      <c r="A556" s="25" t="s">
        <v>58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197"/>
        <v>0</v>
      </c>
      <c r="J556" s="1"/>
      <c r="K556" s="49" t="s">
        <v>58</v>
      </c>
      <c r="L556" s="245"/>
      <c r="M556" s="246"/>
      <c r="N556" s="246"/>
      <c r="O556" s="247"/>
      <c r="P556" s="50">
        <v>0</v>
      </c>
      <c r="Q556" s="245"/>
      <c r="R556" s="252"/>
      <c r="S556" s="52">
        <f t="shared" si="198"/>
        <v>0</v>
      </c>
    </row>
    <row r="557" spans="1:20" ht="15">
      <c r="A557" s="26" t="s">
        <v>16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197"/>
        <v>0</v>
      </c>
      <c r="J557" s="1"/>
      <c r="K557" s="54" t="s">
        <v>16</v>
      </c>
      <c r="L557" s="245"/>
      <c r="M557" s="246"/>
      <c r="N557" s="246"/>
      <c r="O557" s="247"/>
      <c r="P557" s="43">
        <v>0</v>
      </c>
      <c r="Q557" s="245"/>
      <c r="R557" s="252"/>
      <c r="S557" s="45">
        <f t="shared" si="198"/>
        <v>0</v>
      </c>
    </row>
    <row r="558" spans="1:20" ht="15">
      <c r="A558" s="25" t="s">
        <v>15</v>
      </c>
      <c r="B558" s="245"/>
      <c r="C558" s="246"/>
      <c r="D558" s="246"/>
      <c r="E558" s="247"/>
      <c r="F558" s="46">
        <v>0</v>
      </c>
      <c r="G558" s="245"/>
      <c r="H558" s="247"/>
      <c r="I558" s="48">
        <f t="shared" si="197"/>
        <v>0</v>
      </c>
      <c r="J558" s="1"/>
      <c r="K558" s="49" t="s">
        <v>15</v>
      </c>
      <c r="L558" s="245"/>
      <c r="M558" s="246"/>
      <c r="N558" s="246"/>
      <c r="O558" s="247"/>
      <c r="P558" s="50">
        <v>0</v>
      </c>
      <c r="Q558" s="245"/>
      <c r="R558" s="252"/>
      <c r="S558" s="52">
        <f t="shared" si="198"/>
        <v>0</v>
      </c>
    </row>
    <row r="559" spans="1:20" ht="15">
      <c r="A559" s="26" t="s">
        <v>60</v>
      </c>
      <c r="B559" s="245"/>
      <c r="C559" s="246"/>
      <c r="D559" s="246"/>
      <c r="E559" s="247"/>
      <c r="F559" s="43">
        <v>0</v>
      </c>
      <c r="G559" s="245"/>
      <c r="H559" s="247"/>
      <c r="I559" s="41">
        <f t="shared" si="197"/>
        <v>0</v>
      </c>
      <c r="J559" s="1"/>
      <c r="K559" s="54" t="s">
        <v>60</v>
      </c>
      <c r="L559" s="245"/>
      <c r="M559" s="246"/>
      <c r="N559" s="246"/>
      <c r="O559" s="247"/>
      <c r="P559" s="43">
        <v>0</v>
      </c>
      <c r="Q559" s="245"/>
      <c r="R559" s="252"/>
      <c r="S559" s="45">
        <f t="shared" si="198"/>
        <v>0</v>
      </c>
    </row>
    <row r="560" spans="1:20" ht="15">
      <c r="A560" s="25" t="s">
        <v>12</v>
      </c>
      <c r="B560" s="245"/>
      <c r="C560" s="246"/>
      <c r="D560" s="246"/>
      <c r="E560" s="247"/>
      <c r="F560" s="46">
        <v>122.89404330000002</v>
      </c>
      <c r="G560" s="245"/>
      <c r="H560" s="247"/>
      <c r="I560" s="48">
        <f t="shared" si="197"/>
        <v>122.89404330000002</v>
      </c>
      <c r="J560" s="1"/>
      <c r="K560" s="49" t="s">
        <v>12</v>
      </c>
      <c r="L560" s="245"/>
      <c r="M560" s="246"/>
      <c r="N560" s="246"/>
      <c r="O560" s="247"/>
      <c r="P560" s="50">
        <v>0</v>
      </c>
      <c r="Q560" s="245"/>
      <c r="R560" s="252"/>
      <c r="S560" s="52">
        <f t="shared" si="198"/>
        <v>0</v>
      </c>
    </row>
    <row r="561" spans="1:20" ht="15">
      <c r="A561" s="26" t="s">
        <v>61</v>
      </c>
      <c r="B561" s="245"/>
      <c r="C561" s="246"/>
      <c r="D561" s="246"/>
      <c r="E561" s="247"/>
      <c r="F561" s="43">
        <v>28260.874220700003</v>
      </c>
      <c r="G561" s="245"/>
      <c r="H561" s="247"/>
      <c r="I561" s="41">
        <f t="shared" si="197"/>
        <v>28260.874220700003</v>
      </c>
      <c r="J561" s="1"/>
      <c r="K561" s="54" t="s">
        <v>61</v>
      </c>
      <c r="L561" s="245"/>
      <c r="M561" s="246"/>
      <c r="N561" s="246"/>
      <c r="O561" s="247"/>
      <c r="P561" s="43">
        <v>0</v>
      </c>
      <c r="Q561" s="245"/>
      <c r="R561" s="252"/>
      <c r="S561" s="45">
        <f t="shared" si="198"/>
        <v>0</v>
      </c>
    </row>
    <row r="562" spans="1:20" ht="15">
      <c r="A562" s="25" t="s">
        <v>17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197"/>
        <v>0</v>
      </c>
      <c r="J562" s="1"/>
      <c r="K562" s="49" t="s">
        <v>17</v>
      </c>
      <c r="L562" s="245"/>
      <c r="M562" s="246"/>
      <c r="N562" s="246"/>
      <c r="O562" s="247"/>
      <c r="P562" s="50">
        <v>0</v>
      </c>
      <c r="Q562" s="245"/>
      <c r="R562" s="252"/>
      <c r="S562" s="52">
        <f t="shared" si="198"/>
        <v>0</v>
      </c>
    </row>
    <row r="563" spans="1:20" ht="15">
      <c r="A563" s="26" t="s">
        <v>19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197"/>
        <v>0</v>
      </c>
      <c r="J563" s="1"/>
      <c r="K563" s="54" t="s">
        <v>19</v>
      </c>
      <c r="L563" s="245"/>
      <c r="M563" s="246"/>
      <c r="N563" s="246"/>
      <c r="O563" s="247"/>
      <c r="P563" s="43">
        <v>0</v>
      </c>
      <c r="Q563" s="245"/>
      <c r="R563" s="252"/>
      <c r="S563" s="45">
        <f t="shared" si="198"/>
        <v>0</v>
      </c>
    </row>
    <row r="564" spans="1:20" ht="15">
      <c r="A564" s="25" t="s">
        <v>27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197"/>
        <v>0</v>
      </c>
      <c r="J564" s="1"/>
      <c r="K564" s="49" t="s">
        <v>27</v>
      </c>
      <c r="L564" s="245"/>
      <c r="M564" s="246"/>
      <c r="N564" s="246"/>
      <c r="O564" s="247"/>
      <c r="P564" s="50">
        <v>0</v>
      </c>
      <c r="Q564" s="245"/>
      <c r="R564" s="252"/>
      <c r="S564" s="52">
        <f t="shared" si="198"/>
        <v>0</v>
      </c>
    </row>
    <row r="565" spans="1:20" ht="15">
      <c r="A565" s="26" t="s">
        <v>26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197"/>
        <v>0</v>
      </c>
      <c r="J565" s="1"/>
      <c r="K565" s="54" t="s">
        <v>26</v>
      </c>
      <c r="L565" s="245"/>
      <c r="M565" s="246"/>
      <c r="N565" s="246"/>
      <c r="O565" s="247"/>
      <c r="P565" s="43">
        <v>0</v>
      </c>
      <c r="Q565" s="245"/>
      <c r="R565" s="252"/>
      <c r="S565" s="45">
        <f t="shared" si="198"/>
        <v>0</v>
      </c>
    </row>
    <row r="566" spans="1:20" ht="15">
      <c r="A566" s="25" t="s">
        <v>23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197"/>
        <v>0</v>
      </c>
      <c r="J566" s="1"/>
      <c r="K566" s="49" t="s">
        <v>23</v>
      </c>
      <c r="L566" s="245"/>
      <c r="M566" s="246"/>
      <c r="N566" s="246"/>
      <c r="O566" s="247"/>
      <c r="P566" s="50">
        <v>0</v>
      </c>
      <c r="Q566" s="245"/>
      <c r="R566" s="252"/>
      <c r="S566" s="52">
        <f t="shared" si="198"/>
        <v>0</v>
      </c>
    </row>
    <row r="567" spans="1:20" ht="15">
      <c r="A567" s="26" t="s">
        <v>24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197"/>
        <v>0</v>
      </c>
      <c r="J567" s="1"/>
      <c r="K567" s="54" t="s">
        <v>24</v>
      </c>
      <c r="L567" s="245"/>
      <c r="M567" s="246"/>
      <c r="N567" s="246"/>
      <c r="O567" s="247"/>
      <c r="P567" s="43">
        <v>0</v>
      </c>
      <c r="Q567" s="245"/>
      <c r="R567" s="252"/>
      <c r="S567" s="45">
        <f t="shared" si="198"/>
        <v>0</v>
      </c>
    </row>
    <row r="568" spans="1:2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197"/>
        <v>0</v>
      </c>
      <c r="J568" s="1"/>
      <c r="K568" s="49" t="s">
        <v>22</v>
      </c>
      <c r="L568" s="245"/>
      <c r="M568" s="246"/>
      <c r="N568" s="246"/>
      <c r="O568" s="247"/>
      <c r="P568" s="50">
        <v>0</v>
      </c>
      <c r="Q568" s="245"/>
      <c r="R568" s="252"/>
      <c r="S568" s="52">
        <f t="shared" si="198"/>
        <v>0</v>
      </c>
    </row>
    <row r="569" spans="1:20" ht="15">
      <c r="A569" s="27" t="s">
        <v>66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197"/>
        <v>0</v>
      </c>
      <c r="J569" s="1"/>
      <c r="K569" s="55" t="s">
        <v>66</v>
      </c>
      <c r="L569" s="245"/>
      <c r="M569" s="246"/>
      <c r="N569" s="246"/>
      <c r="O569" s="247"/>
      <c r="P569" s="43">
        <v>0</v>
      </c>
      <c r="Q569" s="245"/>
      <c r="R569" s="252"/>
      <c r="S569" s="45">
        <f t="shared" si="198"/>
        <v>0</v>
      </c>
    </row>
    <row r="570" spans="1:20">
      <c r="A570" s="28" t="s">
        <v>25</v>
      </c>
      <c r="B570" s="245"/>
      <c r="C570" s="246"/>
      <c r="D570" s="246"/>
      <c r="E570" s="247"/>
      <c r="F570" s="56">
        <v>0</v>
      </c>
      <c r="G570" s="245"/>
      <c r="H570" s="247"/>
      <c r="I570" s="58">
        <f t="shared" si="197"/>
        <v>0</v>
      </c>
      <c r="J570" s="1"/>
      <c r="K570" s="59" t="s">
        <v>25</v>
      </c>
      <c r="L570" s="245"/>
      <c r="M570" s="246"/>
      <c r="N570" s="246"/>
      <c r="O570" s="247"/>
      <c r="P570" s="60">
        <v>0</v>
      </c>
      <c r="Q570" s="245"/>
      <c r="R570" s="252"/>
      <c r="S570" s="62">
        <f t="shared" si="198"/>
        <v>0</v>
      </c>
    </row>
    <row r="571" spans="1:20">
      <c r="A571" s="29" t="s">
        <v>20</v>
      </c>
      <c r="B571" s="245"/>
      <c r="C571" s="246"/>
      <c r="D571" s="246"/>
      <c r="E571" s="247"/>
      <c r="F571" s="63">
        <v>0</v>
      </c>
      <c r="G571" s="245"/>
      <c r="H571" s="247"/>
      <c r="I571" s="65">
        <f t="shared" si="197"/>
        <v>0</v>
      </c>
      <c r="J571" s="1"/>
      <c r="K571" s="66" t="s">
        <v>20</v>
      </c>
      <c r="L571" s="245"/>
      <c r="M571" s="246"/>
      <c r="N571" s="246"/>
      <c r="O571" s="247"/>
      <c r="P571" s="63">
        <v>0</v>
      </c>
      <c r="Q571" s="245"/>
      <c r="R571" s="252"/>
      <c r="S571" s="68">
        <f t="shared" si="198"/>
        <v>0</v>
      </c>
    </row>
    <row r="572" spans="1:20">
      <c r="A572" s="28" t="s">
        <v>21</v>
      </c>
      <c r="B572" s="245"/>
      <c r="C572" s="246"/>
      <c r="D572" s="246"/>
      <c r="E572" s="247"/>
      <c r="F572" s="56">
        <v>0</v>
      </c>
      <c r="G572" s="245"/>
      <c r="H572" s="247"/>
      <c r="I572" s="58">
        <f t="shared" si="197"/>
        <v>0</v>
      </c>
      <c r="J572" s="1"/>
      <c r="K572" s="59" t="s">
        <v>21</v>
      </c>
      <c r="L572" s="245"/>
      <c r="M572" s="246"/>
      <c r="N572" s="246"/>
      <c r="O572" s="247"/>
      <c r="P572" s="60">
        <v>0</v>
      </c>
      <c r="Q572" s="245"/>
      <c r="R572" s="252"/>
      <c r="S572" s="62">
        <f t="shared" si="198"/>
        <v>0</v>
      </c>
    </row>
    <row r="573" spans="1:20" ht="15" thickBot="1">
      <c r="A573" s="30" t="s">
        <v>11</v>
      </c>
      <c r="B573" s="248"/>
      <c r="C573" s="249"/>
      <c r="D573" s="249"/>
      <c r="E573" s="250"/>
      <c r="F573" s="69">
        <v>0</v>
      </c>
      <c r="G573" s="248"/>
      <c r="H573" s="250"/>
      <c r="I573" s="71">
        <f t="shared" si="197"/>
        <v>0</v>
      </c>
      <c r="J573" s="1"/>
      <c r="K573" s="72" t="s">
        <v>11</v>
      </c>
      <c r="L573" s="248"/>
      <c r="M573" s="249"/>
      <c r="N573" s="249"/>
      <c r="O573" s="250"/>
      <c r="P573" s="69">
        <v>0</v>
      </c>
      <c r="Q573" s="248"/>
      <c r="R573" s="253"/>
      <c r="S573" s="74">
        <f t="shared" si="198"/>
        <v>0</v>
      </c>
    </row>
    <row r="574" spans="1:20" ht="15">
      <c r="A574" s="31" t="s">
        <v>28</v>
      </c>
      <c r="B574" s="75">
        <f>SUM(B553:B569)</f>
        <v>0</v>
      </c>
      <c r="C574" s="75">
        <f t="shared" ref="C574:H574" si="199">SUM(C553:C569)</f>
        <v>0</v>
      </c>
      <c r="D574" s="75">
        <f t="shared" si="199"/>
        <v>0</v>
      </c>
      <c r="E574" s="75">
        <f t="shared" si="199"/>
        <v>0</v>
      </c>
      <c r="F574" s="75">
        <f t="shared" si="199"/>
        <v>28383.768264000002</v>
      </c>
      <c r="G574" s="75">
        <f t="shared" si="199"/>
        <v>0</v>
      </c>
      <c r="H574" s="76">
        <f t="shared" si="199"/>
        <v>0</v>
      </c>
      <c r="I574" s="41">
        <f t="shared" si="197"/>
        <v>28383.768264000002</v>
      </c>
      <c r="J574" s="1" t="str">
        <f>+IF(ABS(SUM(I553:I569)-I574)&gt;0.0001,ABS(SUM(I553:I569)-I574),"")</f>
        <v/>
      </c>
      <c r="K574" s="77" t="s">
        <v>28</v>
      </c>
      <c r="L574" s="75">
        <f>SUM(L553:L569)</f>
        <v>0</v>
      </c>
      <c r="M574" s="75">
        <f t="shared" ref="M574:R574" si="200">SUM(M553:M569)</f>
        <v>0</v>
      </c>
      <c r="N574" s="75">
        <f t="shared" si="200"/>
        <v>0</v>
      </c>
      <c r="O574" s="75">
        <f t="shared" si="200"/>
        <v>0</v>
      </c>
      <c r="P574" s="75">
        <f t="shared" si="200"/>
        <v>0</v>
      </c>
      <c r="Q574" s="75">
        <f t="shared" si="200"/>
        <v>0</v>
      </c>
      <c r="R574" s="76">
        <f t="shared" si="200"/>
        <v>0</v>
      </c>
      <c r="S574" s="78">
        <f t="shared" si="198"/>
        <v>0</v>
      </c>
      <c r="T574" t="str">
        <f>+IF(ABS(SUM(S553:S569)-S574)&gt;0.0001,ABS(SUM(S553:S569)-S574),"")</f>
        <v/>
      </c>
    </row>
    <row r="575" spans="1:20" ht="15" thickBot="1">
      <c r="A575" s="32" t="s">
        <v>87</v>
      </c>
      <c r="B575" s="114">
        <f>B574/$I574</f>
        <v>0</v>
      </c>
      <c r="C575" s="114">
        <f t="shared" ref="C575:I575" si="201">C574/$I574</f>
        <v>0</v>
      </c>
      <c r="D575" s="114">
        <f t="shared" si="201"/>
        <v>0</v>
      </c>
      <c r="E575" s="114">
        <f t="shared" si="201"/>
        <v>0</v>
      </c>
      <c r="F575" s="114">
        <f t="shared" si="201"/>
        <v>1</v>
      </c>
      <c r="G575" s="114">
        <f t="shared" si="201"/>
        <v>0</v>
      </c>
      <c r="H575" s="115">
        <f t="shared" si="201"/>
        <v>0</v>
      </c>
      <c r="I575" s="116">
        <f t="shared" si="201"/>
        <v>1</v>
      </c>
      <c r="J575" s="4"/>
      <c r="K575" s="81" t="s">
        <v>87</v>
      </c>
      <c r="L575" s="82">
        <f>L574/$I574</f>
        <v>0</v>
      </c>
      <c r="M575" s="82">
        <f t="shared" ref="M575:S575" si="202">M574/$I574</f>
        <v>0</v>
      </c>
      <c r="N575" s="82">
        <f t="shared" si="202"/>
        <v>0</v>
      </c>
      <c r="O575" s="82">
        <f t="shared" si="202"/>
        <v>0</v>
      </c>
      <c r="P575" s="82">
        <f t="shared" si="202"/>
        <v>0</v>
      </c>
      <c r="Q575" s="82">
        <f t="shared" si="202"/>
        <v>0</v>
      </c>
      <c r="R575" s="83">
        <f t="shared" si="202"/>
        <v>0</v>
      </c>
      <c r="S575" s="84">
        <f t="shared" si="202"/>
        <v>0</v>
      </c>
    </row>
    <row r="576" spans="1:20" ht="15" thickBot="1">
      <c r="A576" s="17"/>
      <c r="B576" s="17"/>
      <c r="C576" s="17"/>
      <c r="D576" s="17"/>
      <c r="E576" s="17"/>
      <c r="F576" s="17"/>
      <c r="G576" s="17"/>
      <c r="H576" s="17"/>
      <c r="I576" s="17"/>
      <c r="K576" s="17"/>
      <c r="L576" s="17"/>
      <c r="M576" s="17"/>
      <c r="N576" s="17"/>
      <c r="O576" s="17"/>
      <c r="P576" s="17"/>
      <c r="Q576" s="17"/>
      <c r="R576" s="17"/>
      <c r="S576" s="17"/>
    </row>
    <row r="577" spans="1:19" ht="28.5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  <c r="K577" s="233" t="s">
        <v>51</v>
      </c>
      <c r="L577" s="37" t="s">
        <v>0</v>
      </c>
      <c r="M577" s="37" t="s">
        <v>1</v>
      </c>
      <c r="N577" s="37" t="s">
        <v>2</v>
      </c>
      <c r="O577" s="37" t="s">
        <v>3</v>
      </c>
      <c r="P577" s="37" t="s">
        <v>29</v>
      </c>
      <c r="Q577" s="37" t="s">
        <v>4</v>
      </c>
      <c r="R577" s="37" t="s">
        <v>5</v>
      </c>
      <c r="S577" s="38" t="s">
        <v>6</v>
      </c>
    </row>
    <row r="578" spans="1:19" ht="1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  <c r="K578" s="234" t="s">
        <v>51</v>
      </c>
      <c r="L578" s="195" t="s">
        <v>104</v>
      </c>
      <c r="M578" s="196"/>
      <c r="N578" s="196"/>
      <c r="O578" s="196"/>
      <c r="P578" s="196"/>
      <c r="Q578" s="196"/>
      <c r="R578" s="196"/>
      <c r="S578" s="197"/>
    </row>
    <row r="579" spans="1:19" ht="15">
      <c r="A579" s="24" t="s">
        <v>7</v>
      </c>
      <c r="B579" s="39">
        <v>230.73407386796279</v>
      </c>
      <c r="C579" s="39">
        <v>0</v>
      </c>
      <c r="D579" s="39">
        <v>43.99309188804051</v>
      </c>
      <c r="E579" s="39">
        <v>0</v>
      </c>
      <c r="F579" s="235"/>
      <c r="G579" s="39">
        <v>0</v>
      </c>
      <c r="H579" s="40">
        <v>0</v>
      </c>
      <c r="I579" s="41">
        <f>SUM(B579:H579)</f>
        <v>274.72716575600327</v>
      </c>
      <c r="J579" s="1"/>
      <c r="K579" s="88" t="s">
        <v>7</v>
      </c>
      <c r="L579" s="39">
        <v>230.73407386796279</v>
      </c>
      <c r="M579" s="39">
        <v>0</v>
      </c>
      <c r="N579" s="39">
        <v>43.99309188804051</v>
      </c>
      <c r="O579" s="39">
        <v>0</v>
      </c>
      <c r="P579" s="39">
        <v>9.9532380515143544</v>
      </c>
      <c r="Q579" s="39">
        <v>0</v>
      </c>
      <c r="R579" s="89">
        <v>0</v>
      </c>
      <c r="S579" s="90">
        <f>SUM(L579:R579)</f>
        <v>284.68040380751762</v>
      </c>
    </row>
    <row r="580" spans="1:19" ht="15">
      <c r="A580" s="25" t="s">
        <v>8</v>
      </c>
      <c r="B580" s="46">
        <v>263.53472406378148</v>
      </c>
      <c r="C580" s="46">
        <v>0</v>
      </c>
      <c r="D580" s="46">
        <v>64.346588867831031</v>
      </c>
      <c r="E580" s="46">
        <v>0</v>
      </c>
      <c r="F580" s="236"/>
      <c r="G580" s="46">
        <v>0</v>
      </c>
      <c r="H580" s="47">
        <v>0</v>
      </c>
      <c r="I580" s="48">
        <f t="shared" ref="I580:I600" si="203">SUM(B580:H580)</f>
        <v>327.88131293161251</v>
      </c>
      <c r="J580" s="1"/>
      <c r="K580" s="49" t="s">
        <v>8</v>
      </c>
      <c r="L580" s="50">
        <v>263.53472406378148</v>
      </c>
      <c r="M580" s="50">
        <v>0</v>
      </c>
      <c r="N580" s="50">
        <v>64.346588867831031</v>
      </c>
      <c r="O580" s="50">
        <v>0</v>
      </c>
      <c r="P580" s="50">
        <v>0.20579999999999998</v>
      </c>
      <c r="Q580" s="50">
        <v>0</v>
      </c>
      <c r="R580" s="51">
        <v>0</v>
      </c>
      <c r="S580" s="52">
        <f t="shared" ref="S580:S600" si="204">SUM(L580:R580)</f>
        <v>328.08711293161252</v>
      </c>
    </row>
    <row r="581" spans="1:19" ht="15">
      <c r="A581" s="26" t="s">
        <v>10</v>
      </c>
      <c r="B581" s="43">
        <v>106.51457060709268</v>
      </c>
      <c r="C581" s="43">
        <v>0</v>
      </c>
      <c r="D581" s="43">
        <v>0</v>
      </c>
      <c r="E581" s="43">
        <v>0</v>
      </c>
      <c r="F581" s="236"/>
      <c r="G581" s="43">
        <v>0</v>
      </c>
      <c r="H581" s="53">
        <v>0</v>
      </c>
      <c r="I581" s="41">
        <f t="shared" si="203"/>
        <v>106.51457060709268</v>
      </c>
      <c r="J581" s="1"/>
      <c r="K581" s="54" t="s">
        <v>10</v>
      </c>
      <c r="L581" s="43">
        <v>106.51457060709268</v>
      </c>
      <c r="M581" s="43">
        <v>0</v>
      </c>
      <c r="N581" s="43">
        <v>0</v>
      </c>
      <c r="O581" s="43">
        <v>0</v>
      </c>
      <c r="P581" s="43">
        <v>0</v>
      </c>
      <c r="Q581" s="43">
        <v>0</v>
      </c>
      <c r="R581" s="44">
        <v>0</v>
      </c>
      <c r="S581" s="45">
        <f t="shared" si="204"/>
        <v>106.51457060709268</v>
      </c>
    </row>
    <row r="582" spans="1:1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203"/>
        <v>0</v>
      </c>
      <c r="J582" s="1"/>
      <c r="K582" s="49" t="s">
        <v>58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1">
        <v>0</v>
      </c>
      <c r="S582" s="52">
        <f t="shared" si="204"/>
        <v>0</v>
      </c>
    </row>
    <row r="583" spans="1:19" ht="15">
      <c r="A583" s="26" t="s">
        <v>16</v>
      </c>
      <c r="B583" s="43">
        <v>3156.5953530838815</v>
      </c>
      <c r="C583" s="43">
        <v>382.34197769142122</v>
      </c>
      <c r="D583" s="43">
        <v>82.441311440891027</v>
      </c>
      <c r="E583" s="43">
        <v>183.86753342376915</v>
      </c>
      <c r="F583" s="236"/>
      <c r="G583" s="43">
        <v>0</v>
      </c>
      <c r="H583" s="53">
        <v>0</v>
      </c>
      <c r="I583" s="41">
        <f t="shared" si="203"/>
        <v>3805.246175639963</v>
      </c>
      <c r="J583" s="1"/>
      <c r="K583" s="54" t="s">
        <v>16</v>
      </c>
      <c r="L583" s="43">
        <v>3156.5953530838815</v>
      </c>
      <c r="M583" s="43">
        <v>382.34197769142122</v>
      </c>
      <c r="N583" s="43">
        <v>82.441311440891027</v>
      </c>
      <c r="O583" s="43">
        <v>183.86753342376915</v>
      </c>
      <c r="P583" s="43">
        <v>0</v>
      </c>
      <c r="Q583" s="43">
        <v>0</v>
      </c>
      <c r="R583" s="44">
        <v>0</v>
      </c>
      <c r="S583" s="45">
        <f t="shared" si="204"/>
        <v>3805.246175639963</v>
      </c>
    </row>
    <row r="584" spans="1:19" ht="15">
      <c r="A584" s="25" t="s">
        <v>15</v>
      </c>
      <c r="B584" s="46">
        <v>19646.62477541573</v>
      </c>
      <c r="C584" s="46">
        <v>298.15413064571766</v>
      </c>
      <c r="D584" s="46">
        <v>352.5367128659467</v>
      </c>
      <c r="E584" s="46">
        <v>0</v>
      </c>
      <c r="F584" s="236"/>
      <c r="G584" s="46">
        <v>0</v>
      </c>
      <c r="H584" s="47">
        <v>0</v>
      </c>
      <c r="I584" s="48">
        <f t="shared" si="203"/>
        <v>20297.315618927394</v>
      </c>
      <c r="J584" s="1"/>
      <c r="K584" s="49" t="s">
        <v>15</v>
      </c>
      <c r="L584" s="50">
        <v>19646.62477541573</v>
      </c>
      <c r="M584" s="50">
        <v>298.15413064571766</v>
      </c>
      <c r="N584" s="50">
        <v>352.5367128659467</v>
      </c>
      <c r="O584" s="50">
        <v>0</v>
      </c>
      <c r="P584" s="50">
        <v>0</v>
      </c>
      <c r="Q584" s="50">
        <v>0</v>
      </c>
      <c r="R584" s="51">
        <v>0</v>
      </c>
      <c r="S584" s="52">
        <f t="shared" si="204"/>
        <v>20297.315618927394</v>
      </c>
    </row>
    <row r="585" spans="1:19" ht="15">
      <c r="A585" s="26" t="s">
        <v>60</v>
      </c>
      <c r="B585" s="43">
        <v>0</v>
      </c>
      <c r="C585" s="43">
        <v>0</v>
      </c>
      <c r="D585" s="43">
        <v>2.4668101601971277</v>
      </c>
      <c r="E585" s="43">
        <v>1150.7290860750088</v>
      </c>
      <c r="F585" s="236"/>
      <c r="G585" s="43">
        <v>0</v>
      </c>
      <c r="H585" s="53">
        <v>0</v>
      </c>
      <c r="I585" s="41">
        <f t="shared" si="203"/>
        <v>1153.195896235206</v>
      </c>
      <c r="J585" s="1"/>
      <c r="K585" s="54" t="s">
        <v>60</v>
      </c>
      <c r="L585" s="43">
        <v>0</v>
      </c>
      <c r="M585" s="43">
        <v>0</v>
      </c>
      <c r="N585" s="43">
        <v>2.4668101601971277</v>
      </c>
      <c r="O585" s="43">
        <v>1150.7290860750088</v>
      </c>
      <c r="P585" s="43">
        <v>67757.907981078402</v>
      </c>
      <c r="Q585" s="43">
        <v>0</v>
      </c>
      <c r="R585" s="44">
        <v>0</v>
      </c>
      <c r="S585" s="45">
        <f t="shared" si="204"/>
        <v>68911.10387731361</v>
      </c>
    </row>
    <row r="586" spans="1:19" ht="15">
      <c r="A586" s="25" t="s">
        <v>12</v>
      </c>
      <c r="B586" s="46">
        <v>0</v>
      </c>
      <c r="C586" s="46">
        <v>0</v>
      </c>
      <c r="D586" s="46">
        <v>0.36454557281966604</v>
      </c>
      <c r="E586" s="46">
        <v>10.658404479986313</v>
      </c>
      <c r="F586" s="236"/>
      <c r="G586" s="46">
        <v>0</v>
      </c>
      <c r="H586" s="47">
        <v>0</v>
      </c>
      <c r="I586" s="48">
        <f t="shared" si="203"/>
        <v>11.022950052805978</v>
      </c>
      <c r="J586" s="1"/>
      <c r="K586" s="49" t="s">
        <v>12</v>
      </c>
      <c r="L586" s="50">
        <v>0</v>
      </c>
      <c r="M586" s="50">
        <v>0</v>
      </c>
      <c r="N586" s="50">
        <v>0.36454557281966604</v>
      </c>
      <c r="O586" s="50">
        <v>10.658404479986313</v>
      </c>
      <c r="P586" s="50">
        <v>2336.277655793162</v>
      </c>
      <c r="Q586" s="50">
        <v>0</v>
      </c>
      <c r="R586" s="51">
        <v>0</v>
      </c>
      <c r="S586" s="52">
        <f t="shared" si="204"/>
        <v>2347.3006058459678</v>
      </c>
    </row>
    <row r="587" spans="1:19" ht="15">
      <c r="A587" s="26" t="s">
        <v>61</v>
      </c>
      <c r="B587" s="43">
        <v>0</v>
      </c>
      <c r="C587" s="43">
        <v>0</v>
      </c>
      <c r="D587" s="43">
        <v>0</v>
      </c>
      <c r="E587" s="43">
        <v>0</v>
      </c>
      <c r="F587" s="236"/>
      <c r="G587" s="43">
        <v>0</v>
      </c>
      <c r="H587" s="53">
        <v>0</v>
      </c>
      <c r="I587" s="41">
        <f t="shared" si="203"/>
        <v>0</v>
      </c>
      <c r="J587" s="1"/>
      <c r="K587" s="54" t="s">
        <v>61</v>
      </c>
      <c r="L587" s="43">
        <v>0</v>
      </c>
      <c r="M587" s="43">
        <v>0</v>
      </c>
      <c r="N587" s="43">
        <v>0</v>
      </c>
      <c r="O587" s="43">
        <v>0</v>
      </c>
      <c r="P587" s="43">
        <v>28260.874220700003</v>
      </c>
      <c r="Q587" s="43">
        <v>0</v>
      </c>
      <c r="R587" s="44">
        <v>0</v>
      </c>
      <c r="S587" s="45">
        <f t="shared" si="204"/>
        <v>28260.874220700003</v>
      </c>
    </row>
    <row r="588" spans="1:19" ht="15">
      <c r="A588" s="25" t="s">
        <v>17</v>
      </c>
      <c r="B588" s="46">
        <v>2768.0013972058132</v>
      </c>
      <c r="C588" s="46">
        <v>14.997847311211606</v>
      </c>
      <c r="D588" s="46">
        <v>351.30480026871436</v>
      </c>
      <c r="E588" s="46">
        <v>47.888929345718275</v>
      </c>
      <c r="F588" s="236"/>
      <c r="G588" s="46">
        <v>0</v>
      </c>
      <c r="H588" s="47">
        <v>0</v>
      </c>
      <c r="I588" s="48">
        <f t="shared" si="203"/>
        <v>3182.192974131457</v>
      </c>
      <c r="J588" s="1"/>
      <c r="K588" s="49" t="s">
        <v>17</v>
      </c>
      <c r="L588" s="50">
        <v>2768.0013972058132</v>
      </c>
      <c r="M588" s="50">
        <v>14.997847311211606</v>
      </c>
      <c r="N588" s="50">
        <v>351.30480026871436</v>
      </c>
      <c r="O588" s="50">
        <v>47.888929345718275</v>
      </c>
      <c r="P588" s="50">
        <v>0</v>
      </c>
      <c r="Q588" s="50">
        <v>0</v>
      </c>
      <c r="R588" s="51">
        <v>0</v>
      </c>
      <c r="S588" s="52">
        <f t="shared" si="204"/>
        <v>3182.192974131457</v>
      </c>
    </row>
    <row r="589" spans="1:19" ht="15">
      <c r="A589" s="26" t="s">
        <v>19</v>
      </c>
      <c r="B589" s="43">
        <v>16487.199264851344</v>
      </c>
      <c r="C589" s="43">
        <v>2598.1647025543252</v>
      </c>
      <c r="D589" s="43">
        <v>506.72317261986643</v>
      </c>
      <c r="E589" s="43">
        <v>399.00367041782965</v>
      </c>
      <c r="F589" s="236"/>
      <c r="G589" s="43">
        <v>0</v>
      </c>
      <c r="H589" s="53">
        <v>0</v>
      </c>
      <c r="I589" s="41">
        <f t="shared" si="203"/>
        <v>19991.090810443366</v>
      </c>
      <c r="J589" s="1"/>
      <c r="K589" s="54" t="s">
        <v>19</v>
      </c>
      <c r="L589" s="43">
        <v>16487.199264851344</v>
      </c>
      <c r="M589" s="43">
        <v>2598.1647025543252</v>
      </c>
      <c r="N589" s="43">
        <v>506.72317261986643</v>
      </c>
      <c r="O589" s="43">
        <v>399.00367041782965</v>
      </c>
      <c r="P589" s="43">
        <v>6472.4722241526915</v>
      </c>
      <c r="Q589" s="43">
        <v>0</v>
      </c>
      <c r="R589" s="44">
        <v>0</v>
      </c>
      <c r="S589" s="45">
        <f t="shared" si="204"/>
        <v>26463.563034596056</v>
      </c>
    </row>
    <row r="590" spans="1:19" ht="15">
      <c r="A590" s="25" t="s">
        <v>27</v>
      </c>
      <c r="B590" s="46">
        <v>8699.9200039251409</v>
      </c>
      <c r="C590" s="46">
        <v>0</v>
      </c>
      <c r="D590" s="46">
        <v>19187.930862864552</v>
      </c>
      <c r="E590" s="46">
        <v>4228.3179463492415</v>
      </c>
      <c r="F590" s="236"/>
      <c r="G590" s="46">
        <v>13145.906927816297</v>
      </c>
      <c r="H590" s="47">
        <v>3.4223140195330419</v>
      </c>
      <c r="I590" s="48">
        <f t="shared" si="203"/>
        <v>45265.498054974763</v>
      </c>
      <c r="J590" s="1"/>
      <c r="K590" s="49" t="s">
        <v>27</v>
      </c>
      <c r="L590" s="50">
        <v>8699.9200039251409</v>
      </c>
      <c r="M590" s="50">
        <v>0</v>
      </c>
      <c r="N590" s="50">
        <v>19187.930862864552</v>
      </c>
      <c r="O590" s="50">
        <v>4228.3179463492415</v>
      </c>
      <c r="P590" s="50">
        <v>11570.927322189369</v>
      </c>
      <c r="Q590" s="50">
        <v>13145.906927816297</v>
      </c>
      <c r="R590" s="51">
        <v>3.4223140195330419</v>
      </c>
      <c r="S590" s="52">
        <f t="shared" si="204"/>
        <v>56836.425377164131</v>
      </c>
    </row>
    <row r="591" spans="1:19" ht="15">
      <c r="A591" s="26" t="s">
        <v>26</v>
      </c>
      <c r="B591" s="43">
        <v>22740.973080064079</v>
      </c>
      <c r="C591" s="43">
        <v>144.17371110542092</v>
      </c>
      <c r="D591" s="43">
        <v>0</v>
      </c>
      <c r="E591" s="43">
        <v>0</v>
      </c>
      <c r="F591" s="236"/>
      <c r="G591" s="43">
        <v>0</v>
      </c>
      <c r="H591" s="53">
        <v>0</v>
      </c>
      <c r="I591" s="41">
        <f t="shared" si="203"/>
        <v>22885.1467911695</v>
      </c>
      <c r="J591" s="1"/>
      <c r="K591" s="54" t="s">
        <v>26</v>
      </c>
      <c r="L591" s="43">
        <v>22740.973080064079</v>
      </c>
      <c r="M591" s="43">
        <v>144.17371110542092</v>
      </c>
      <c r="N591" s="43">
        <v>0</v>
      </c>
      <c r="O591" s="43">
        <v>0</v>
      </c>
      <c r="P591" s="43">
        <v>0</v>
      </c>
      <c r="Q591" s="43">
        <v>0</v>
      </c>
      <c r="R591" s="44">
        <v>0</v>
      </c>
      <c r="S591" s="45">
        <f t="shared" si="204"/>
        <v>22885.1467911695</v>
      </c>
    </row>
    <row r="592" spans="1:19" ht="15">
      <c r="A592" s="25" t="s">
        <v>23</v>
      </c>
      <c r="B592" s="46">
        <v>500.16547838659375</v>
      </c>
      <c r="C592" s="46">
        <v>0</v>
      </c>
      <c r="D592" s="46">
        <v>88.914693257761542</v>
      </c>
      <c r="E592" s="46">
        <v>0</v>
      </c>
      <c r="F592" s="236"/>
      <c r="G592" s="46">
        <v>0</v>
      </c>
      <c r="H592" s="47">
        <v>0</v>
      </c>
      <c r="I592" s="48">
        <f t="shared" si="203"/>
        <v>589.08017164435523</v>
      </c>
      <c r="J592" s="1"/>
      <c r="K592" s="49" t="s">
        <v>23</v>
      </c>
      <c r="L592" s="50">
        <v>500.16547838659375</v>
      </c>
      <c r="M592" s="50">
        <v>0</v>
      </c>
      <c r="N592" s="50">
        <v>88.914693257761542</v>
      </c>
      <c r="O592" s="50">
        <v>0</v>
      </c>
      <c r="P592" s="50">
        <v>0.31051292250000001</v>
      </c>
      <c r="Q592" s="50">
        <v>0</v>
      </c>
      <c r="R592" s="51">
        <v>0</v>
      </c>
      <c r="S592" s="52">
        <f t="shared" si="204"/>
        <v>589.39068456685527</v>
      </c>
    </row>
    <row r="593" spans="1:60" ht="15">
      <c r="A593" s="26" t="s">
        <v>24</v>
      </c>
      <c r="B593" s="43">
        <v>1717.6519774449227</v>
      </c>
      <c r="C593" s="43">
        <v>0</v>
      </c>
      <c r="D593" s="43">
        <v>105.94343106739218</v>
      </c>
      <c r="E593" s="43">
        <v>0</v>
      </c>
      <c r="F593" s="236"/>
      <c r="G593" s="43">
        <v>0</v>
      </c>
      <c r="H593" s="53">
        <v>0</v>
      </c>
      <c r="I593" s="41">
        <f t="shared" si="203"/>
        <v>1823.5954085123149</v>
      </c>
      <c r="J593" s="1"/>
      <c r="K593" s="54" t="s">
        <v>24</v>
      </c>
      <c r="L593" s="43">
        <v>1717.6519774449227</v>
      </c>
      <c r="M593" s="43">
        <v>0</v>
      </c>
      <c r="N593" s="43">
        <v>105.94343106739218</v>
      </c>
      <c r="O593" s="43">
        <v>0</v>
      </c>
      <c r="P593" s="43">
        <v>378.95976676804491</v>
      </c>
      <c r="Q593" s="43">
        <v>0</v>
      </c>
      <c r="R593" s="44">
        <v>0</v>
      </c>
      <c r="S593" s="45">
        <f t="shared" si="204"/>
        <v>2202.5551752803599</v>
      </c>
    </row>
    <row r="594" spans="1:60" ht="15">
      <c r="A594" s="25" t="s">
        <v>22</v>
      </c>
      <c r="B594" s="46">
        <v>1054.6606215236689</v>
      </c>
      <c r="C594" s="46">
        <v>0</v>
      </c>
      <c r="D594" s="46">
        <v>19.486181262783902</v>
      </c>
      <c r="E594" s="46">
        <v>0</v>
      </c>
      <c r="F594" s="236"/>
      <c r="G594" s="46">
        <v>0</v>
      </c>
      <c r="H594" s="47">
        <v>0</v>
      </c>
      <c r="I594" s="48">
        <f t="shared" si="203"/>
        <v>1074.1468027864528</v>
      </c>
      <c r="J594" s="1"/>
      <c r="K594" s="49" t="s">
        <v>22</v>
      </c>
      <c r="L594" s="50">
        <v>1054.6606215236689</v>
      </c>
      <c r="M594" s="50">
        <v>0</v>
      </c>
      <c r="N594" s="50">
        <v>19.486181262783902</v>
      </c>
      <c r="O594" s="50">
        <v>0</v>
      </c>
      <c r="P594" s="50">
        <v>0</v>
      </c>
      <c r="Q594" s="50">
        <v>0</v>
      </c>
      <c r="R594" s="51">
        <v>0</v>
      </c>
      <c r="S594" s="52">
        <f t="shared" si="204"/>
        <v>1074.1468027864528</v>
      </c>
    </row>
    <row r="595" spans="1:60" ht="15">
      <c r="A595" s="27" t="s">
        <v>66</v>
      </c>
      <c r="B595" s="43">
        <v>3010.8301800859272</v>
      </c>
      <c r="C595" s="43">
        <v>0</v>
      </c>
      <c r="D595" s="43">
        <v>0</v>
      </c>
      <c r="E595" s="43">
        <v>0</v>
      </c>
      <c r="F595" s="236"/>
      <c r="G595" s="43">
        <v>0</v>
      </c>
      <c r="H595" s="53">
        <v>0</v>
      </c>
      <c r="I595" s="41">
        <f t="shared" si="203"/>
        <v>3010.8301800859272</v>
      </c>
      <c r="J595" s="1"/>
      <c r="K595" s="55" t="s">
        <v>66</v>
      </c>
      <c r="L595" s="43">
        <v>3010.8301800859272</v>
      </c>
      <c r="M595" s="43">
        <v>0</v>
      </c>
      <c r="N595" s="43">
        <v>0</v>
      </c>
      <c r="O595" s="43">
        <v>0</v>
      </c>
      <c r="P595" s="43">
        <v>0</v>
      </c>
      <c r="Q595" s="43">
        <v>0</v>
      </c>
      <c r="R595" s="44">
        <v>0</v>
      </c>
      <c r="S595" s="45">
        <f t="shared" si="204"/>
        <v>3010.8301800859272</v>
      </c>
    </row>
    <row r="596" spans="1:60">
      <c r="A596" s="28" t="s">
        <v>25</v>
      </c>
      <c r="B596" s="56">
        <v>3010.8301800859272</v>
      </c>
      <c r="C596" s="56">
        <v>0</v>
      </c>
      <c r="D596" s="56">
        <v>0</v>
      </c>
      <c r="E596" s="56">
        <v>0</v>
      </c>
      <c r="F596" s="236"/>
      <c r="G596" s="56">
        <v>0</v>
      </c>
      <c r="H596" s="57">
        <v>0</v>
      </c>
      <c r="I596" s="58">
        <f t="shared" si="203"/>
        <v>3010.8301800859272</v>
      </c>
      <c r="J596" s="1"/>
      <c r="K596" s="59" t="s">
        <v>25</v>
      </c>
      <c r="L596" s="60">
        <v>3010.8301800859272</v>
      </c>
      <c r="M596" s="60">
        <v>0</v>
      </c>
      <c r="N596" s="60">
        <v>0</v>
      </c>
      <c r="O596" s="60">
        <v>0</v>
      </c>
      <c r="P596" s="60">
        <v>0</v>
      </c>
      <c r="Q596" s="60">
        <v>0</v>
      </c>
      <c r="R596" s="61">
        <v>0</v>
      </c>
      <c r="S596" s="62">
        <f t="shared" si="204"/>
        <v>3010.8301800859272</v>
      </c>
    </row>
    <row r="597" spans="1:60">
      <c r="A597" s="29" t="s">
        <v>20</v>
      </c>
      <c r="B597" s="63">
        <v>0</v>
      </c>
      <c r="C597" s="63">
        <v>0</v>
      </c>
      <c r="D597" s="63">
        <v>0</v>
      </c>
      <c r="E597" s="63">
        <v>0</v>
      </c>
      <c r="F597" s="236"/>
      <c r="G597" s="63">
        <v>0</v>
      </c>
      <c r="H597" s="64">
        <v>0</v>
      </c>
      <c r="I597" s="65">
        <f t="shared" si="203"/>
        <v>0</v>
      </c>
      <c r="J597" s="1"/>
      <c r="K597" s="66" t="s">
        <v>20</v>
      </c>
      <c r="L597" s="63">
        <v>0</v>
      </c>
      <c r="M597" s="63">
        <v>0</v>
      </c>
      <c r="N597" s="63">
        <v>0</v>
      </c>
      <c r="O597" s="63">
        <v>0</v>
      </c>
      <c r="P597" s="63">
        <v>0</v>
      </c>
      <c r="Q597" s="63">
        <v>0</v>
      </c>
      <c r="R597" s="67">
        <v>0</v>
      </c>
      <c r="S597" s="68">
        <f t="shared" si="204"/>
        <v>0</v>
      </c>
    </row>
    <row r="598" spans="1:60">
      <c r="A598" s="28" t="s">
        <v>21</v>
      </c>
      <c r="B598" s="56">
        <v>0</v>
      </c>
      <c r="C598" s="56">
        <v>0</v>
      </c>
      <c r="D598" s="56">
        <v>0</v>
      </c>
      <c r="E598" s="56">
        <v>0</v>
      </c>
      <c r="F598" s="236"/>
      <c r="G598" s="56">
        <v>0</v>
      </c>
      <c r="H598" s="57">
        <v>0</v>
      </c>
      <c r="I598" s="58">
        <f t="shared" si="203"/>
        <v>0</v>
      </c>
      <c r="J598" s="1"/>
      <c r="K598" s="59" t="s">
        <v>21</v>
      </c>
      <c r="L598" s="60">
        <v>0</v>
      </c>
      <c r="M598" s="60">
        <v>0</v>
      </c>
      <c r="N598" s="60">
        <v>0</v>
      </c>
      <c r="O598" s="60">
        <v>0</v>
      </c>
      <c r="P598" s="60">
        <v>0</v>
      </c>
      <c r="Q598" s="60">
        <v>0</v>
      </c>
      <c r="R598" s="61">
        <v>0</v>
      </c>
      <c r="S598" s="62">
        <f t="shared" si="204"/>
        <v>0</v>
      </c>
    </row>
    <row r="599" spans="1:60" ht="15" thickBot="1">
      <c r="A599" s="30" t="s">
        <v>11</v>
      </c>
      <c r="B599" s="69">
        <v>0</v>
      </c>
      <c r="C599" s="69">
        <v>0</v>
      </c>
      <c r="D599" s="69">
        <v>0</v>
      </c>
      <c r="E599" s="69">
        <v>0</v>
      </c>
      <c r="F599" s="237"/>
      <c r="G599" s="69">
        <v>0</v>
      </c>
      <c r="H599" s="70">
        <v>0</v>
      </c>
      <c r="I599" s="71">
        <f t="shared" si="203"/>
        <v>0</v>
      </c>
      <c r="J599" s="1"/>
      <c r="K599" s="72" t="s">
        <v>11</v>
      </c>
      <c r="L599" s="69">
        <v>0</v>
      </c>
      <c r="M599" s="69">
        <v>0</v>
      </c>
      <c r="N599" s="69">
        <v>0</v>
      </c>
      <c r="O599" s="69">
        <v>0</v>
      </c>
      <c r="P599" s="69">
        <v>0</v>
      </c>
      <c r="Q599" s="69">
        <v>0</v>
      </c>
      <c r="R599" s="73">
        <v>0</v>
      </c>
      <c r="S599" s="74">
        <f t="shared" si="204"/>
        <v>0</v>
      </c>
    </row>
    <row r="600" spans="1:60" ht="15">
      <c r="A600" s="31" t="s">
        <v>28</v>
      </c>
      <c r="B600" s="75">
        <f>SUM(B579:B595)</f>
        <v>80383.405500525958</v>
      </c>
      <c r="C600" s="75">
        <f t="shared" ref="C600:H600" si="205">SUM(C579:C595)</f>
        <v>3437.8323693080965</v>
      </c>
      <c r="D600" s="75">
        <f t="shared" si="205"/>
        <v>20806.452202136796</v>
      </c>
      <c r="E600" s="75">
        <f t="shared" si="205"/>
        <v>6020.4655700915537</v>
      </c>
      <c r="F600" s="75">
        <f t="shared" si="205"/>
        <v>0</v>
      </c>
      <c r="G600" s="75">
        <f t="shared" si="205"/>
        <v>13145.906927816297</v>
      </c>
      <c r="H600" s="76">
        <f t="shared" si="205"/>
        <v>3.4223140195330419</v>
      </c>
      <c r="I600" s="41">
        <f t="shared" si="203"/>
        <v>123797.48488389826</v>
      </c>
      <c r="J600" s="1" t="str">
        <f>+IF(ABS(SUM(I579:I595)-I600)&gt;0.0001,ABS(SUM(I579:I595)-I600),"")</f>
        <v/>
      </c>
      <c r="K600" s="77" t="s">
        <v>28</v>
      </c>
      <c r="L600" s="75">
        <f>SUM(L579:L595)</f>
        <v>80383.405500525958</v>
      </c>
      <c r="M600" s="75">
        <f t="shared" ref="M600:R600" si="206">SUM(M579:M595)</f>
        <v>3437.8323693080965</v>
      </c>
      <c r="N600" s="75">
        <f t="shared" si="206"/>
        <v>20806.452202136796</v>
      </c>
      <c r="O600" s="75">
        <f t="shared" si="206"/>
        <v>6020.4655700915537</v>
      </c>
      <c r="P600" s="75">
        <f t="shared" si="206"/>
        <v>116787.88872165569</v>
      </c>
      <c r="Q600" s="75">
        <f t="shared" si="206"/>
        <v>13145.906927816297</v>
      </c>
      <c r="R600" s="76">
        <f t="shared" si="206"/>
        <v>3.4223140195330419</v>
      </c>
      <c r="S600" s="78">
        <f t="shared" si="204"/>
        <v>240585.37360555396</v>
      </c>
      <c r="T600" t="str">
        <f>+IF(ABS(SUM(S579:S595)-S600)&gt;0.0001,ABS(SUM(S579:S595)-S600),"")</f>
        <v/>
      </c>
    </row>
    <row r="601" spans="1:60" s="4" customFormat="1" ht="15" thickBot="1">
      <c r="A601" s="33" t="s">
        <v>87</v>
      </c>
      <c r="B601" s="114">
        <f>B600/$I600</f>
        <v>0.64931372051631264</v>
      </c>
      <c r="C601" s="114">
        <f t="shared" ref="C601:I601" si="207">C600/$I600</f>
        <v>2.7769807864289162E-2</v>
      </c>
      <c r="D601" s="114">
        <f t="shared" si="207"/>
        <v>0.16806845649287491</v>
      </c>
      <c r="E601" s="114">
        <f t="shared" si="207"/>
        <v>4.8631566107645588E-2</v>
      </c>
      <c r="F601" s="114">
        <f t="shared" si="207"/>
        <v>0</v>
      </c>
      <c r="G601" s="114">
        <f t="shared" si="207"/>
        <v>0.10618880456371954</v>
      </c>
      <c r="H601" s="115">
        <f t="shared" si="207"/>
        <v>2.7644455157894456E-5</v>
      </c>
      <c r="I601" s="116">
        <f t="shared" si="207"/>
        <v>1</v>
      </c>
      <c r="K601" s="81" t="s">
        <v>87</v>
      </c>
      <c r="L601" s="82">
        <f>L600/$S600</f>
        <v>0.33411592856146216</v>
      </c>
      <c r="M601" s="82">
        <f t="shared" ref="M601:S601" si="208">M600/$S600</f>
        <v>1.428944876318422E-2</v>
      </c>
      <c r="N601" s="82">
        <f t="shared" si="208"/>
        <v>8.648261484195427E-2</v>
      </c>
      <c r="O601" s="82">
        <f t="shared" si="208"/>
        <v>2.5024237674407694E-2</v>
      </c>
      <c r="P601" s="82">
        <f t="shared" si="208"/>
        <v>0.48543220633658513</v>
      </c>
      <c r="Q601" s="82">
        <f t="shared" si="208"/>
        <v>5.4641338876108725E-2</v>
      </c>
      <c r="R601" s="83">
        <f t="shared" si="208"/>
        <v>1.4224946297624958E-5</v>
      </c>
      <c r="S601" s="84">
        <f t="shared" si="208"/>
        <v>1</v>
      </c>
      <c r="AS601" s="19"/>
    </row>
    <row r="602" spans="1:6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K602" s="17"/>
      <c r="L602" s="17"/>
      <c r="M602" s="17"/>
      <c r="N602" s="17"/>
      <c r="O602" s="17"/>
      <c r="P602" s="17"/>
      <c r="Q602" s="17"/>
      <c r="R602" s="17"/>
      <c r="S602" s="17"/>
      <c r="U602" s="9"/>
      <c r="AA602" s="6"/>
      <c r="AC602" s="6"/>
      <c r="AD602" s="6"/>
      <c r="AE602" s="6"/>
      <c r="AF602" s="6"/>
      <c r="AG602" s="6"/>
      <c r="AH602" s="6"/>
      <c r="AI602" s="10"/>
    </row>
    <row r="603" spans="1:6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K603" s="256" t="s">
        <v>52</v>
      </c>
      <c r="L603" s="37" t="s">
        <v>0</v>
      </c>
      <c r="M603" s="37" t="s">
        <v>30</v>
      </c>
      <c r="N603" s="37" t="s">
        <v>31</v>
      </c>
      <c r="O603" s="37" t="s">
        <v>32</v>
      </c>
      <c r="P603" s="37" t="s">
        <v>29</v>
      </c>
      <c r="Q603" s="37" t="s">
        <v>4</v>
      </c>
      <c r="R603" s="37" t="s">
        <v>33</v>
      </c>
      <c r="S603" s="38" t="s">
        <v>6</v>
      </c>
      <c r="U603" s="258" t="s">
        <v>52</v>
      </c>
      <c r="V603" s="86" t="s">
        <v>76</v>
      </c>
      <c r="W603" s="86" t="s">
        <v>67</v>
      </c>
      <c r="X603" s="86" t="s">
        <v>73</v>
      </c>
      <c r="Y603" s="86" t="s">
        <v>97</v>
      </c>
      <c r="Z603" s="86" t="s">
        <v>77</v>
      </c>
      <c r="AA603" s="86" t="s">
        <v>74</v>
      </c>
      <c r="AB603" s="86" t="s">
        <v>98</v>
      </c>
      <c r="AC603" s="86" t="s">
        <v>78</v>
      </c>
      <c r="AD603" s="86" t="s">
        <v>75</v>
      </c>
      <c r="AE603" s="121" t="s">
        <v>29</v>
      </c>
      <c r="AF603" s="122" t="s">
        <v>65</v>
      </c>
      <c r="AG603" s="123"/>
      <c r="AH603"/>
      <c r="AI603"/>
      <c r="AJ603" s="11"/>
      <c r="AS603"/>
      <c r="AY603" s="4"/>
      <c r="BH603"/>
    </row>
    <row r="604" spans="1:6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K604" s="257" t="s">
        <v>52</v>
      </c>
      <c r="L604" s="195" t="s">
        <v>104</v>
      </c>
      <c r="M604" s="196"/>
      <c r="N604" s="196"/>
      <c r="O604" s="196"/>
      <c r="P604" s="196"/>
      <c r="Q604" s="196"/>
      <c r="R604" s="196"/>
      <c r="S604" s="197"/>
      <c r="U604" s="259" t="s">
        <v>52</v>
      </c>
      <c r="V604" s="260" t="s">
        <v>104</v>
      </c>
      <c r="W604" s="261"/>
      <c r="X604" s="261"/>
      <c r="Y604" s="261"/>
      <c r="Z604" s="261"/>
      <c r="AA604" s="261"/>
      <c r="AB604" s="261"/>
      <c r="AC604" s="261"/>
      <c r="AD604" s="261"/>
      <c r="AE604" s="261"/>
      <c r="AF604" s="262"/>
      <c r="AG604" s="124"/>
      <c r="AH604"/>
      <c r="AI604"/>
      <c r="AJ604" s="11"/>
      <c r="AS604"/>
      <c r="AY604" s="4"/>
      <c r="BH604"/>
    </row>
    <row r="605" spans="1:60" ht="15">
      <c r="A605" s="24" t="s">
        <v>7</v>
      </c>
      <c r="B605" s="39">
        <v>1040.3706590965221</v>
      </c>
      <c r="C605" s="39">
        <v>0</v>
      </c>
      <c r="D605" s="39">
        <v>74.969608154740584</v>
      </c>
      <c r="E605" s="39">
        <v>0</v>
      </c>
      <c r="F605" s="235"/>
      <c r="G605" s="39">
        <v>0</v>
      </c>
      <c r="H605" s="40">
        <v>0</v>
      </c>
      <c r="I605" s="41">
        <f>SUM(B605:H605)</f>
        <v>1115.3402672512627</v>
      </c>
      <c r="J605" s="1"/>
      <c r="K605" s="88" t="s">
        <v>7</v>
      </c>
      <c r="L605" s="39">
        <v>1040.3706590965221</v>
      </c>
      <c r="M605" s="39">
        <v>0</v>
      </c>
      <c r="N605" s="39">
        <v>74.969608154740584</v>
      </c>
      <c r="O605" s="39">
        <v>0</v>
      </c>
      <c r="P605" s="39">
        <v>0</v>
      </c>
      <c r="Q605" s="39">
        <v>0</v>
      </c>
      <c r="R605" s="89">
        <v>0</v>
      </c>
      <c r="S605" s="90">
        <f>SUM(L605:R605)</f>
        <v>1115.3402672512627</v>
      </c>
      <c r="U605" s="91" t="s">
        <v>7</v>
      </c>
      <c r="V605" s="92">
        <v>1040.3706590965221</v>
      </c>
      <c r="W605" s="92">
        <v>72.635290423001763</v>
      </c>
      <c r="X605" s="92">
        <v>2.3343177317388371</v>
      </c>
      <c r="Y605" s="92">
        <v>0</v>
      </c>
      <c r="Z605" s="92">
        <v>0</v>
      </c>
      <c r="AA605" s="92">
        <v>0</v>
      </c>
      <c r="AB605" s="92">
        <v>0</v>
      </c>
      <c r="AC605" s="92">
        <v>0</v>
      </c>
      <c r="AD605" s="94">
        <v>0</v>
      </c>
      <c r="AE605" s="94">
        <v>0</v>
      </c>
      <c r="AF605" s="95">
        <f>SUM(V605:AE605)</f>
        <v>1115.3402672512627</v>
      </c>
      <c r="AG605" s="16" t="str">
        <f>+IF(ABS(S605-AF605)&gt;0.01,S605-AF605,"")</f>
        <v/>
      </c>
      <c r="AH605"/>
      <c r="AI605"/>
      <c r="AJ605" s="11"/>
      <c r="AS605"/>
      <c r="AY605" s="4"/>
      <c r="BH605"/>
    </row>
    <row r="606" spans="1:60" ht="15">
      <c r="A606" s="25" t="s">
        <v>8</v>
      </c>
      <c r="B606" s="46">
        <v>660.38125846943353</v>
      </c>
      <c r="C606" s="46">
        <v>0</v>
      </c>
      <c r="D606" s="46">
        <v>53.553570454906499</v>
      </c>
      <c r="E606" s="46">
        <v>0</v>
      </c>
      <c r="F606" s="236"/>
      <c r="G606" s="46">
        <v>0</v>
      </c>
      <c r="H606" s="47">
        <v>0</v>
      </c>
      <c r="I606" s="48">
        <f t="shared" ref="I606:I626" si="209">SUM(B606:H606)</f>
        <v>713.93482892434008</v>
      </c>
      <c r="J606" s="1"/>
      <c r="K606" s="49" t="s">
        <v>8</v>
      </c>
      <c r="L606" s="50">
        <v>660.38125846943353</v>
      </c>
      <c r="M606" s="50">
        <v>0</v>
      </c>
      <c r="N606" s="50">
        <v>53.553570454906499</v>
      </c>
      <c r="O606" s="50">
        <v>0</v>
      </c>
      <c r="P606" s="50">
        <v>0</v>
      </c>
      <c r="Q606" s="50">
        <v>0</v>
      </c>
      <c r="R606" s="51">
        <v>0</v>
      </c>
      <c r="S606" s="52">
        <f t="shared" ref="S606:S626" si="210">SUM(L606:R606)</f>
        <v>713.93482892434008</v>
      </c>
      <c r="U606" s="96" t="s">
        <v>8</v>
      </c>
      <c r="V606" s="97">
        <v>660.38125846943353</v>
      </c>
      <c r="W606" s="97">
        <v>44.712757344324729</v>
      </c>
      <c r="X606" s="97">
        <v>8.8408131105817702</v>
      </c>
      <c r="Y606" s="97">
        <v>0</v>
      </c>
      <c r="Z606" s="97">
        <v>0</v>
      </c>
      <c r="AA606" s="97">
        <v>0</v>
      </c>
      <c r="AB606" s="97">
        <v>0</v>
      </c>
      <c r="AC606" s="97">
        <v>0</v>
      </c>
      <c r="AD606" s="97">
        <v>0</v>
      </c>
      <c r="AE606" s="97">
        <v>0</v>
      </c>
      <c r="AF606" s="99">
        <f t="shared" ref="AF606:AF625" si="211">SUM(V606:AE606)</f>
        <v>713.93482892433997</v>
      </c>
      <c r="AG606" s="16" t="str">
        <f t="shared" ref="AG606:AG626" si="212">+IF(ABS(S606-AF606)&gt;0.01,S606-AF606,"")</f>
        <v/>
      </c>
      <c r="AH606"/>
      <c r="AI606"/>
      <c r="AJ606" s="11"/>
      <c r="AS606"/>
      <c r="AY606" s="4"/>
      <c r="BH606"/>
    </row>
    <row r="607" spans="1:60" ht="15">
      <c r="A607" s="26" t="s">
        <v>10</v>
      </c>
      <c r="B607" s="43">
        <v>1876.69496755725</v>
      </c>
      <c r="C607" s="43">
        <v>0</v>
      </c>
      <c r="D607" s="43">
        <v>198.67806134636581</v>
      </c>
      <c r="E607" s="43">
        <v>0</v>
      </c>
      <c r="F607" s="236"/>
      <c r="G607" s="43">
        <v>0</v>
      </c>
      <c r="H607" s="53">
        <v>0</v>
      </c>
      <c r="I607" s="41">
        <f t="shared" si="209"/>
        <v>2075.3730289036157</v>
      </c>
      <c r="J607" s="1"/>
      <c r="K607" s="54" t="s">
        <v>10</v>
      </c>
      <c r="L607" s="43">
        <v>1876.69496755725</v>
      </c>
      <c r="M607" s="43">
        <v>0</v>
      </c>
      <c r="N607" s="43">
        <v>198.67806134636581</v>
      </c>
      <c r="O607" s="43">
        <v>0</v>
      </c>
      <c r="P607" s="43">
        <v>0</v>
      </c>
      <c r="Q607" s="43">
        <v>0</v>
      </c>
      <c r="R607" s="44">
        <v>0</v>
      </c>
      <c r="S607" s="45">
        <f t="shared" si="210"/>
        <v>2075.3730289036157</v>
      </c>
      <c r="U607" s="155" t="s">
        <v>10</v>
      </c>
      <c r="V607" s="92">
        <v>1876.69496755725</v>
      </c>
      <c r="W607" s="92">
        <v>197.75339276647347</v>
      </c>
      <c r="X607" s="92">
        <v>0.92466857989232909</v>
      </c>
      <c r="Y607" s="92">
        <v>0</v>
      </c>
      <c r="Z607" s="92">
        <v>0</v>
      </c>
      <c r="AA607" s="92">
        <v>0</v>
      </c>
      <c r="AB607" s="92">
        <v>0</v>
      </c>
      <c r="AC607" s="92">
        <v>0</v>
      </c>
      <c r="AD607" s="94">
        <v>0</v>
      </c>
      <c r="AE607" s="94">
        <v>0</v>
      </c>
      <c r="AF607" s="95">
        <f t="shared" si="211"/>
        <v>2075.3730289036157</v>
      </c>
      <c r="AG607" s="16" t="str">
        <f t="shared" si="212"/>
        <v/>
      </c>
      <c r="AH607"/>
      <c r="AI607"/>
      <c r="AJ607" s="11"/>
      <c r="AS607"/>
      <c r="AY607" s="4"/>
      <c r="BH607"/>
    </row>
    <row r="608" spans="1:6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/>
      <c r="G608" s="46">
        <v>0</v>
      </c>
      <c r="H608" s="47">
        <v>0</v>
      </c>
      <c r="I608" s="48">
        <f t="shared" si="209"/>
        <v>0</v>
      </c>
      <c r="J608" s="1"/>
      <c r="K608" s="49" t="s">
        <v>58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1">
        <v>0</v>
      </c>
      <c r="S608" s="52">
        <f t="shared" si="210"/>
        <v>0</v>
      </c>
      <c r="U608" s="96" t="s">
        <v>58</v>
      </c>
      <c r="V608" s="97">
        <v>0</v>
      </c>
      <c r="W608" s="97">
        <v>0</v>
      </c>
      <c r="X608" s="97">
        <v>0</v>
      </c>
      <c r="Y608" s="97">
        <v>0</v>
      </c>
      <c r="Z608" s="97">
        <v>0</v>
      </c>
      <c r="AA608" s="97">
        <v>0</v>
      </c>
      <c r="AB608" s="97">
        <v>0</v>
      </c>
      <c r="AC608" s="97">
        <v>0</v>
      </c>
      <c r="AD608" s="97">
        <v>0</v>
      </c>
      <c r="AE608" s="97">
        <v>0</v>
      </c>
      <c r="AF608" s="99">
        <f t="shared" si="211"/>
        <v>0</v>
      </c>
      <c r="AG608" s="16" t="str">
        <f t="shared" si="212"/>
        <v/>
      </c>
      <c r="AH608"/>
      <c r="AI608"/>
      <c r="AJ608" s="11"/>
      <c r="AS608"/>
      <c r="AY608" s="4"/>
      <c r="BH608"/>
    </row>
    <row r="609" spans="1:60" ht="15">
      <c r="A609" s="26" t="s">
        <v>16</v>
      </c>
      <c r="B609" s="43">
        <v>4030.4655993540514</v>
      </c>
      <c r="C609" s="43">
        <v>0</v>
      </c>
      <c r="D609" s="43">
        <v>597.04510819335474</v>
      </c>
      <c r="E609" s="43">
        <v>0</v>
      </c>
      <c r="F609" s="236"/>
      <c r="G609" s="43">
        <v>0</v>
      </c>
      <c r="H609" s="53">
        <v>0</v>
      </c>
      <c r="I609" s="41">
        <f t="shared" si="209"/>
        <v>4627.5107075474061</v>
      </c>
      <c r="J609" s="1"/>
      <c r="K609" s="54" t="s">
        <v>16</v>
      </c>
      <c r="L609" s="43">
        <v>4030.4655993540514</v>
      </c>
      <c r="M609" s="43">
        <v>0</v>
      </c>
      <c r="N609" s="43">
        <v>597.04510819335474</v>
      </c>
      <c r="O609" s="43">
        <v>0</v>
      </c>
      <c r="P609" s="43">
        <v>0</v>
      </c>
      <c r="Q609" s="43">
        <v>0</v>
      </c>
      <c r="R609" s="44">
        <v>0</v>
      </c>
      <c r="S609" s="45">
        <f t="shared" si="210"/>
        <v>4627.5107075474061</v>
      </c>
      <c r="U609" s="155" t="s">
        <v>16</v>
      </c>
      <c r="V609" s="92">
        <v>4030.4655993540514</v>
      </c>
      <c r="W609" s="92">
        <v>597.04510819335474</v>
      </c>
      <c r="X609" s="92">
        <v>0</v>
      </c>
      <c r="Y609" s="92">
        <v>0</v>
      </c>
      <c r="Z609" s="92">
        <v>0</v>
      </c>
      <c r="AA609" s="92">
        <v>0</v>
      </c>
      <c r="AB609" s="92">
        <v>0</v>
      </c>
      <c r="AC609" s="92">
        <v>0</v>
      </c>
      <c r="AD609" s="94">
        <v>0</v>
      </c>
      <c r="AE609" s="94">
        <v>0</v>
      </c>
      <c r="AF609" s="95">
        <f t="shared" si="211"/>
        <v>4627.5107075474061</v>
      </c>
      <c r="AG609" s="16" t="str">
        <f t="shared" si="212"/>
        <v/>
      </c>
      <c r="AH609"/>
      <c r="AI609"/>
      <c r="AJ609" s="11"/>
      <c r="AS609"/>
      <c r="AY609" s="4"/>
      <c r="BH609"/>
    </row>
    <row r="610" spans="1:60" ht="15">
      <c r="A610" s="25" t="s">
        <v>15</v>
      </c>
      <c r="B610" s="46">
        <v>49853.724531053544</v>
      </c>
      <c r="C610" s="46">
        <v>0</v>
      </c>
      <c r="D610" s="46">
        <v>7386.9994050815076</v>
      </c>
      <c r="E610" s="46">
        <v>0</v>
      </c>
      <c r="F610" s="236"/>
      <c r="G610" s="46">
        <v>0</v>
      </c>
      <c r="H610" s="47">
        <v>0</v>
      </c>
      <c r="I610" s="48">
        <f t="shared" si="209"/>
        <v>57240.723936135051</v>
      </c>
      <c r="J610" s="1"/>
      <c r="K610" s="49" t="s">
        <v>15</v>
      </c>
      <c r="L610" s="50">
        <v>49853.724531053544</v>
      </c>
      <c r="M610" s="50">
        <v>0</v>
      </c>
      <c r="N610" s="50">
        <v>7386.9994050815076</v>
      </c>
      <c r="O610" s="50">
        <v>0</v>
      </c>
      <c r="P610" s="50">
        <v>0</v>
      </c>
      <c r="Q610" s="50">
        <v>0</v>
      </c>
      <c r="R610" s="51">
        <v>0</v>
      </c>
      <c r="S610" s="52">
        <f t="shared" si="210"/>
        <v>57240.723936135051</v>
      </c>
      <c r="U610" s="96" t="s">
        <v>15</v>
      </c>
      <c r="V610" s="97">
        <v>49853.724531053544</v>
      </c>
      <c r="W610" s="97">
        <v>7386.9994050815076</v>
      </c>
      <c r="X610" s="97">
        <v>0</v>
      </c>
      <c r="Y610" s="97">
        <v>0</v>
      </c>
      <c r="Z610" s="97">
        <v>0</v>
      </c>
      <c r="AA610" s="97">
        <v>0</v>
      </c>
      <c r="AB610" s="97">
        <v>0</v>
      </c>
      <c r="AC610" s="97">
        <v>0</v>
      </c>
      <c r="AD610" s="97">
        <v>0</v>
      </c>
      <c r="AE610" s="97">
        <v>0</v>
      </c>
      <c r="AF610" s="99">
        <f t="shared" si="211"/>
        <v>57240.723936135051</v>
      </c>
      <c r="AG610" s="16" t="str">
        <f t="shared" si="212"/>
        <v/>
      </c>
      <c r="AH610"/>
      <c r="AI610"/>
      <c r="AJ610" s="11"/>
      <c r="AS610"/>
      <c r="AY610" s="4"/>
      <c r="BH610"/>
    </row>
    <row r="611" spans="1:60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209"/>
        <v>0</v>
      </c>
      <c r="J611" s="1"/>
      <c r="K611" s="54" t="s">
        <v>60</v>
      </c>
      <c r="L611" s="43">
        <v>0</v>
      </c>
      <c r="M611" s="43">
        <v>0</v>
      </c>
      <c r="N611" s="43">
        <v>0</v>
      </c>
      <c r="O611" s="43">
        <v>0</v>
      </c>
      <c r="P611" s="43">
        <v>72514.260695623132</v>
      </c>
      <c r="Q611" s="43">
        <v>0</v>
      </c>
      <c r="R611" s="44">
        <v>0</v>
      </c>
      <c r="S611" s="45">
        <f t="shared" si="210"/>
        <v>72514.260695623132</v>
      </c>
      <c r="U611" s="156" t="s">
        <v>60</v>
      </c>
      <c r="V611" s="92">
        <v>0</v>
      </c>
      <c r="W611" s="92">
        <v>0</v>
      </c>
      <c r="X611" s="92">
        <v>0</v>
      </c>
      <c r="Y611" s="92">
        <v>0</v>
      </c>
      <c r="Z611" s="92">
        <v>0</v>
      </c>
      <c r="AA611" s="92">
        <v>0</v>
      </c>
      <c r="AB611" s="92">
        <v>0</v>
      </c>
      <c r="AC611" s="92">
        <v>0</v>
      </c>
      <c r="AD611" s="92">
        <v>0</v>
      </c>
      <c r="AE611" s="92">
        <v>72514.260695623132</v>
      </c>
      <c r="AF611" s="126">
        <f t="shared" si="211"/>
        <v>72514.260695623132</v>
      </c>
      <c r="AG611" s="16" t="str">
        <f t="shared" si="212"/>
        <v/>
      </c>
      <c r="AH611"/>
      <c r="AI611"/>
      <c r="AJ611" s="11"/>
      <c r="AS611"/>
      <c r="AY611" s="4"/>
      <c r="BH611"/>
    </row>
    <row r="612" spans="1:60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209"/>
        <v>0</v>
      </c>
      <c r="J612" s="1"/>
      <c r="K612" s="49" t="s">
        <v>12</v>
      </c>
      <c r="L612" s="50">
        <v>0</v>
      </c>
      <c r="M612" s="50">
        <v>0</v>
      </c>
      <c r="N612" s="50">
        <v>0</v>
      </c>
      <c r="O612" s="50">
        <v>0</v>
      </c>
      <c r="P612" s="50">
        <v>51086.482421885368</v>
      </c>
      <c r="Q612" s="50">
        <v>0</v>
      </c>
      <c r="R612" s="51">
        <v>0</v>
      </c>
      <c r="S612" s="52">
        <f t="shared" si="210"/>
        <v>51086.482421885368</v>
      </c>
      <c r="U612" s="96" t="s">
        <v>12</v>
      </c>
      <c r="V612" s="97">
        <v>0</v>
      </c>
      <c r="W612" s="97">
        <v>0</v>
      </c>
      <c r="X612" s="97">
        <v>0</v>
      </c>
      <c r="Y612" s="97">
        <v>0</v>
      </c>
      <c r="Z612" s="97">
        <v>0</v>
      </c>
      <c r="AA612" s="97">
        <v>0</v>
      </c>
      <c r="AB612" s="97">
        <v>0</v>
      </c>
      <c r="AC612" s="97">
        <v>0</v>
      </c>
      <c r="AD612" s="97">
        <v>0</v>
      </c>
      <c r="AE612" s="97">
        <v>51086.482421885368</v>
      </c>
      <c r="AF612" s="99">
        <f t="shared" si="211"/>
        <v>51086.482421885368</v>
      </c>
      <c r="AG612" s="16" t="str">
        <f t="shared" si="212"/>
        <v/>
      </c>
      <c r="AH612"/>
      <c r="AI612"/>
      <c r="AJ612" s="11"/>
      <c r="AS612"/>
      <c r="AY612" s="4"/>
      <c r="BH612"/>
    </row>
    <row r="613" spans="1:60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/>
      <c r="G613" s="43">
        <v>0</v>
      </c>
      <c r="H613" s="53">
        <v>0</v>
      </c>
      <c r="I613" s="41">
        <f t="shared" si="209"/>
        <v>0</v>
      </c>
      <c r="J613" s="1"/>
      <c r="K613" s="54" t="s">
        <v>61</v>
      </c>
      <c r="L613" s="43">
        <v>0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4">
        <v>0</v>
      </c>
      <c r="S613" s="45">
        <f t="shared" si="210"/>
        <v>0</v>
      </c>
      <c r="U613" s="157" t="s">
        <v>61</v>
      </c>
      <c r="V613" s="92">
        <v>0</v>
      </c>
      <c r="W613" s="92">
        <v>0</v>
      </c>
      <c r="X613" s="92">
        <v>0</v>
      </c>
      <c r="Y613" s="92">
        <v>0</v>
      </c>
      <c r="Z613" s="92">
        <v>0</v>
      </c>
      <c r="AA613" s="92">
        <v>0</v>
      </c>
      <c r="AB613" s="92">
        <v>0</v>
      </c>
      <c r="AC613" s="92">
        <v>0</v>
      </c>
      <c r="AD613" s="92">
        <v>0</v>
      </c>
      <c r="AE613" s="92">
        <v>0</v>
      </c>
      <c r="AF613" s="126">
        <f t="shared" si="211"/>
        <v>0</v>
      </c>
      <c r="AG613" s="16" t="str">
        <f t="shared" si="212"/>
        <v/>
      </c>
      <c r="AH613"/>
      <c r="AI613"/>
      <c r="AJ613" s="11"/>
      <c r="AS613"/>
      <c r="AY613" s="4"/>
      <c r="BH613"/>
    </row>
    <row r="614" spans="1:60" ht="15">
      <c r="A614" s="25" t="s">
        <v>17</v>
      </c>
      <c r="B614" s="46">
        <v>1676.4657469089198</v>
      </c>
      <c r="C614" s="46">
        <v>0</v>
      </c>
      <c r="D614" s="46">
        <v>307.68533896310112</v>
      </c>
      <c r="E614" s="46">
        <v>0</v>
      </c>
      <c r="F614" s="236"/>
      <c r="G614" s="46">
        <v>0</v>
      </c>
      <c r="H614" s="47">
        <v>0</v>
      </c>
      <c r="I614" s="48">
        <f t="shared" si="209"/>
        <v>1984.1510858720208</v>
      </c>
      <c r="J614" s="1"/>
      <c r="K614" s="49" t="s">
        <v>17</v>
      </c>
      <c r="L614" s="50">
        <v>1676.4657469089198</v>
      </c>
      <c r="M614" s="50">
        <v>0</v>
      </c>
      <c r="N614" s="50">
        <v>307.68533896310112</v>
      </c>
      <c r="O614" s="50">
        <v>0</v>
      </c>
      <c r="P614" s="50">
        <v>0</v>
      </c>
      <c r="Q614" s="50">
        <v>0</v>
      </c>
      <c r="R614" s="51">
        <v>0</v>
      </c>
      <c r="S614" s="52">
        <f t="shared" si="210"/>
        <v>1984.1510858720208</v>
      </c>
      <c r="U614" s="96" t="s">
        <v>17</v>
      </c>
      <c r="V614" s="97">
        <v>1676.4657469089198</v>
      </c>
      <c r="W614" s="97">
        <v>273.9600522201157</v>
      </c>
      <c r="X614" s="97">
        <v>33.725286742985389</v>
      </c>
      <c r="Y614" s="97">
        <v>0</v>
      </c>
      <c r="Z614" s="97">
        <v>0</v>
      </c>
      <c r="AA614" s="97">
        <v>0</v>
      </c>
      <c r="AB614" s="97">
        <v>0</v>
      </c>
      <c r="AC614" s="97">
        <v>0</v>
      </c>
      <c r="AD614" s="97">
        <v>0</v>
      </c>
      <c r="AE614" s="97">
        <v>0</v>
      </c>
      <c r="AF614" s="99">
        <f t="shared" si="211"/>
        <v>1984.151085872021</v>
      </c>
      <c r="AG614" s="16" t="str">
        <f t="shared" si="212"/>
        <v/>
      </c>
      <c r="AH614"/>
      <c r="AI614"/>
      <c r="AJ614" s="11"/>
      <c r="AS614"/>
      <c r="AY614" s="4"/>
      <c r="BH614"/>
    </row>
    <row r="615" spans="1:60" ht="15">
      <c r="A615" s="26" t="s">
        <v>19</v>
      </c>
      <c r="B615" s="43">
        <v>58282.609997359294</v>
      </c>
      <c r="C615" s="43">
        <v>0</v>
      </c>
      <c r="D615" s="43">
        <v>9295.5291147214939</v>
      </c>
      <c r="E615" s="43">
        <v>0</v>
      </c>
      <c r="F615" s="236"/>
      <c r="G615" s="43">
        <v>0</v>
      </c>
      <c r="H615" s="53">
        <v>0</v>
      </c>
      <c r="I615" s="41">
        <f t="shared" si="209"/>
        <v>67578.139112080782</v>
      </c>
      <c r="J615" s="1"/>
      <c r="K615" s="54" t="s">
        <v>19</v>
      </c>
      <c r="L615" s="43">
        <v>58282.609997359294</v>
      </c>
      <c r="M615" s="43">
        <v>0</v>
      </c>
      <c r="N615" s="43">
        <v>9295.5291147214939</v>
      </c>
      <c r="O615" s="43">
        <v>0</v>
      </c>
      <c r="P615" s="43">
        <v>0</v>
      </c>
      <c r="Q615" s="43">
        <v>0</v>
      </c>
      <c r="R615" s="44">
        <v>0</v>
      </c>
      <c r="S615" s="45">
        <f t="shared" si="210"/>
        <v>67578.139112080782</v>
      </c>
      <c r="U615" s="100" t="s">
        <v>19</v>
      </c>
      <c r="V615" s="92">
        <v>58282.609997359294</v>
      </c>
      <c r="W615" s="92">
        <v>8666.4985913041182</v>
      </c>
      <c r="X615" s="92">
        <v>629.03052341737452</v>
      </c>
      <c r="Y615" s="92">
        <v>0</v>
      </c>
      <c r="Z615" s="92">
        <v>0</v>
      </c>
      <c r="AA615" s="92">
        <v>0</v>
      </c>
      <c r="AB615" s="92">
        <v>0</v>
      </c>
      <c r="AC615" s="92">
        <v>0</v>
      </c>
      <c r="AD615" s="92">
        <v>0</v>
      </c>
      <c r="AE615" s="92">
        <v>0</v>
      </c>
      <c r="AF615" s="126">
        <f t="shared" si="211"/>
        <v>67578.139112080782</v>
      </c>
      <c r="AG615" s="16" t="str">
        <f t="shared" si="212"/>
        <v/>
      </c>
      <c r="AH615"/>
      <c r="AI615"/>
      <c r="AJ615" s="11"/>
      <c r="AS615"/>
      <c r="AY615" s="4"/>
      <c r="BH615"/>
    </row>
    <row r="616" spans="1:60" ht="15">
      <c r="A616" s="25" t="s">
        <v>27</v>
      </c>
      <c r="B616" s="46">
        <v>8349.6377159117474</v>
      </c>
      <c r="C616" s="46">
        <v>0</v>
      </c>
      <c r="D616" s="46">
        <v>15346.590744545034</v>
      </c>
      <c r="E616" s="46">
        <v>24216.266848727639</v>
      </c>
      <c r="F616" s="236"/>
      <c r="G616" s="46">
        <v>11191.153521714077</v>
      </c>
      <c r="H616" s="47">
        <v>0</v>
      </c>
      <c r="I616" s="48">
        <f t="shared" si="209"/>
        <v>59103.648830898499</v>
      </c>
      <c r="J616" s="1"/>
      <c r="K616" s="49" t="s">
        <v>27</v>
      </c>
      <c r="L616" s="50">
        <v>8349.6377159117474</v>
      </c>
      <c r="M616" s="50">
        <v>0</v>
      </c>
      <c r="N616" s="50">
        <v>15346.590744545034</v>
      </c>
      <c r="O616" s="50">
        <v>24216.266848727639</v>
      </c>
      <c r="P616" s="50">
        <v>0</v>
      </c>
      <c r="Q616" s="50">
        <v>11191.153521714077</v>
      </c>
      <c r="R616" s="51">
        <v>0</v>
      </c>
      <c r="S616" s="52">
        <f t="shared" si="210"/>
        <v>59103.648830898499</v>
      </c>
      <c r="U616" s="96" t="s">
        <v>27</v>
      </c>
      <c r="V616" s="97">
        <v>8349.6377159117474</v>
      </c>
      <c r="W616" s="97">
        <v>9772.8706906361731</v>
      </c>
      <c r="X616" s="97">
        <v>5573.720053908859</v>
      </c>
      <c r="Y616" s="97">
        <v>7397.463954015765</v>
      </c>
      <c r="Z616" s="97">
        <v>6956.8036154943165</v>
      </c>
      <c r="AA616" s="97">
        <v>3072.2848486610183</v>
      </c>
      <c r="AB616" s="97">
        <v>5831.2367706993773</v>
      </c>
      <c r="AC616" s="97">
        <v>5359.9167510146981</v>
      </c>
      <c r="AD616" s="97">
        <v>6789.7144305565362</v>
      </c>
      <c r="AE616" s="97">
        <v>0</v>
      </c>
      <c r="AF616" s="99">
        <f t="shared" si="211"/>
        <v>59103.648830898492</v>
      </c>
      <c r="AG616" s="16" t="str">
        <f t="shared" si="212"/>
        <v/>
      </c>
      <c r="AH616"/>
      <c r="AI616"/>
      <c r="AJ616" s="11"/>
      <c r="AS616"/>
      <c r="AY616" s="4"/>
      <c r="BH616"/>
    </row>
    <row r="617" spans="1:60" ht="15">
      <c r="A617" s="26" t="s">
        <v>26</v>
      </c>
      <c r="B617" s="43">
        <v>16232.896991358471</v>
      </c>
      <c r="C617" s="43">
        <v>0</v>
      </c>
      <c r="D617" s="43">
        <v>3803.5368851808598</v>
      </c>
      <c r="E617" s="43">
        <v>0</v>
      </c>
      <c r="F617" s="236"/>
      <c r="G617" s="43">
        <v>0</v>
      </c>
      <c r="H617" s="53">
        <v>0</v>
      </c>
      <c r="I617" s="41">
        <f t="shared" si="209"/>
        <v>20036.433876539333</v>
      </c>
      <c r="J617" s="1"/>
      <c r="K617" s="54" t="s">
        <v>26</v>
      </c>
      <c r="L617" s="43">
        <v>16232.896991358471</v>
      </c>
      <c r="M617" s="43">
        <v>0</v>
      </c>
      <c r="N617" s="43">
        <v>3803.5368851808598</v>
      </c>
      <c r="O617" s="43">
        <v>0</v>
      </c>
      <c r="P617" s="43">
        <v>0</v>
      </c>
      <c r="Q617" s="43">
        <v>0</v>
      </c>
      <c r="R617" s="44">
        <v>0</v>
      </c>
      <c r="S617" s="45">
        <f t="shared" si="210"/>
        <v>20036.433876539333</v>
      </c>
      <c r="U617" s="157" t="s">
        <v>26</v>
      </c>
      <c r="V617" s="92">
        <v>16232.896991358471</v>
      </c>
      <c r="W617" s="92">
        <v>3803.5368851808598</v>
      </c>
      <c r="X617" s="92">
        <v>0</v>
      </c>
      <c r="Y617" s="92">
        <v>0</v>
      </c>
      <c r="Z617" s="92">
        <v>0</v>
      </c>
      <c r="AA617" s="92">
        <v>0</v>
      </c>
      <c r="AB617" s="92">
        <v>0</v>
      </c>
      <c r="AC617" s="92">
        <v>0</v>
      </c>
      <c r="AD617" s="92">
        <v>0</v>
      </c>
      <c r="AE617" s="92">
        <v>0</v>
      </c>
      <c r="AF617" s="126">
        <f t="shared" si="211"/>
        <v>20036.433876539333</v>
      </c>
      <c r="AG617" s="16" t="str">
        <f t="shared" si="212"/>
        <v/>
      </c>
      <c r="AH617"/>
      <c r="AI617"/>
      <c r="AJ617" s="11"/>
      <c r="AS617"/>
      <c r="AY617" s="4"/>
      <c r="BH617"/>
    </row>
    <row r="618" spans="1:60" ht="15">
      <c r="A618" s="25" t="s">
        <v>23</v>
      </c>
      <c r="B618" s="46">
        <v>48277.057664557193</v>
      </c>
      <c r="C618" s="46">
        <v>0</v>
      </c>
      <c r="D618" s="46">
        <v>4765.5254655802846</v>
      </c>
      <c r="E618" s="46">
        <v>0</v>
      </c>
      <c r="F618" s="236"/>
      <c r="G618" s="46">
        <v>0</v>
      </c>
      <c r="H618" s="47">
        <v>0</v>
      </c>
      <c r="I618" s="48">
        <f t="shared" si="209"/>
        <v>53042.583130137478</v>
      </c>
      <c r="J618" s="1"/>
      <c r="K618" s="49" t="s">
        <v>23</v>
      </c>
      <c r="L618" s="50">
        <v>48277.057664557193</v>
      </c>
      <c r="M618" s="50">
        <v>0</v>
      </c>
      <c r="N618" s="50">
        <v>4765.5254655802846</v>
      </c>
      <c r="O618" s="50">
        <v>0</v>
      </c>
      <c r="P618" s="50">
        <v>0</v>
      </c>
      <c r="Q618" s="50">
        <v>0</v>
      </c>
      <c r="R618" s="51">
        <v>0</v>
      </c>
      <c r="S618" s="52">
        <f t="shared" si="210"/>
        <v>53042.583130137478</v>
      </c>
      <c r="U618" s="96" t="s">
        <v>23</v>
      </c>
      <c r="V618" s="97">
        <v>48277.057664557193</v>
      </c>
      <c r="W618" s="97">
        <v>4304.7062465118788</v>
      </c>
      <c r="X618" s="97">
        <v>460.81921906840506</v>
      </c>
      <c r="Y618" s="97">
        <v>0</v>
      </c>
      <c r="Z618" s="97">
        <v>0</v>
      </c>
      <c r="AA618" s="97">
        <v>0</v>
      </c>
      <c r="AB618" s="97">
        <v>0</v>
      </c>
      <c r="AC618" s="97">
        <v>0</v>
      </c>
      <c r="AD618" s="97">
        <v>0</v>
      </c>
      <c r="AE618" s="97">
        <v>0</v>
      </c>
      <c r="AF618" s="99">
        <f t="shared" si="211"/>
        <v>53042.583130137478</v>
      </c>
      <c r="AG618" s="16" t="str">
        <f t="shared" si="212"/>
        <v/>
      </c>
      <c r="AH618"/>
      <c r="AI618"/>
      <c r="AJ618" s="11"/>
      <c r="AS618"/>
      <c r="AY618" s="4"/>
      <c r="BH618"/>
    </row>
    <row r="619" spans="1:60" ht="15">
      <c r="A619" s="26" t="s">
        <v>24</v>
      </c>
      <c r="B619" s="43">
        <v>4776.0702218028691</v>
      </c>
      <c r="C619" s="43">
        <v>0</v>
      </c>
      <c r="D619" s="43">
        <v>1002.2212538302097</v>
      </c>
      <c r="E619" s="43">
        <v>0</v>
      </c>
      <c r="F619" s="236"/>
      <c r="G619" s="43">
        <v>0</v>
      </c>
      <c r="H619" s="53">
        <v>0</v>
      </c>
      <c r="I619" s="41">
        <f t="shared" si="209"/>
        <v>5778.2914756330792</v>
      </c>
      <c r="J619" s="1"/>
      <c r="K619" s="54" t="s">
        <v>24</v>
      </c>
      <c r="L619" s="43">
        <v>4776.0702218028691</v>
      </c>
      <c r="M619" s="43">
        <v>0</v>
      </c>
      <c r="N619" s="43">
        <v>1002.2212538302097</v>
      </c>
      <c r="O619" s="43">
        <v>0</v>
      </c>
      <c r="P619" s="43">
        <v>406.36485262753723</v>
      </c>
      <c r="Q619" s="43">
        <v>0</v>
      </c>
      <c r="R619" s="44">
        <v>0</v>
      </c>
      <c r="S619" s="45">
        <f t="shared" si="210"/>
        <v>6184.6563282606166</v>
      </c>
      <c r="U619" s="157" t="s">
        <v>24</v>
      </c>
      <c r="V619" s="92">
        <v>4776.0702218028691</v>
      </c>
      <c r="W619" s="92">
        <v>994.78961088126323</v>
      </c>
      <c r="X619" s="92">
        <v>7.4316429489465028</v>
      </c>
      <c r="Y619" s="92">
        <v>0</v>
      </c>
      <c r="Z619" s="92">
        <v>0</v>
      </c>
      <c r="AA619" s="92">
        <v>0</v>
      </c>
      <c r="AB619" s="92">
        <v>0</v>
      </c>
      <c r="AC619" s="92">
        <v>0</v>
      </c>
      <c r="AD619" s="92">
        <v>0</v>
      </c>
      <c r="AE619" s="92">
        <v>406.36485262753723</v>
      </c>
      <c r="AF619" s="126">
        <f t="shared" si="211"/>
        <v>6184.6563282606157</v>
      </c>
      <c r="AG619" s="16" t="str">
        <f t="shared" si="212"/>
        <v/>
      </c>
      <c r="AH619"/>
      <c r="AI619"/>
      <c r="AJ619" s="11"/>
      <c r="AS619"/>
      <c r="AY619" s="4"/>
      <c r="BH619"/>
    </row>
    <row r="620" spans="1:6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209"/>
        <v>0</v>
      </c>
      <c r="J620" s="1"/>
      <c r="K620" s="49" t="s">
        <v>22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1">
        <v>0</v>
      </c>
      <c r="S620" s="52">
        <f t="shared" si="210"/>
        <v>0</v>
      </c>
      <c r="U620" s="96" t="s">
        <v>22</v>
      </c>
      <c r="V620" s="97">
        <v>0</v>
      </c>
      <c r="W620" s="97">
        <v>0</v>
      </c>
      <c r="X620" s="97">
        <v>0</v>
      </c>
      <c r="Y620" s="97">
        <v>0</v>
      </c>
      <c r="Z620" s="97">
        <v>0</v>
      </c>
      <c r="AA620" s="97">
        <v>0</v>
      </c>
      <c r="AB620" s="97">
        <v>0</v>
      </c>
      <c r="AC620" s="97">
        <v>0</v>
      </c>
      <c r="AD620" s="97">
        <v>0</v>
      </c>
      <c r="AE620" s="97">
        <v>0</v>
      </c>
      <c r="AF620" s="99">
        <f t="shared" si="211"/>
        <v>0</v>
      </c>
      <c r="AG620" s="16" t="str">
        <f t="shared" si="212"/>
        <v/>
      </c>
      <c r="AH620"/>
      <c r="AI620"/>
      <c r="AJ620" s="11"/>
      <c r="AS620"/>
      <c r="AY620" s="4"/>
      <c r="BH620"/>
    </row>
    <row r="621" spans="1:60" ht="15">
      <c r="A621" s="27" t="s">
        <v>66</v>
      </c>
      <c r="B621" s="43">
        <v>1556.1969421752692</v>
      </c>
      <c r="C621" s="43">
        <v>0</v>
      </c>
      <c r="D621" s="43">
        <v>2479.3746284753383</v>
      </c>
      <c r="E621" s="43">
        <v>0</v>
      </c>
      <c r="F621" s="236"/>
      <c r="G621" s="43">
        <v>0</v>
      </c>
      <c r="H621" s="53">
        <v>0</v>
      </c>
      <c r="I621" s="41">
        <f t="shared" si="209"/>
        <v>4035.5715706506076</v>
      </c>
      <c r="J621" s="1"/>
      <c r="K621" s="55" t="s">
        <v>66</v>
      </c>
      <c r="L621" s="43">
        <v>1556.1969421752692</v>
      </c>
      <c r="M621" s="43">
        <v>0</v>
      </c>
      <c r="N621" s="43">
        <v>2479.3746284753383</v>
      </c>
      <c r="O621" s="43">
        <v>0</v>
      </c>
      <c r="P621" s="43">
        <v>0</v>
      </c>
      <c r="Q621" s="43">
        <v>0</v>
      </c>
      <c r="R621" s="44">
        <v>0</v>
      </c>
      <c r="S621" s="45">
        <f t="shared" si="210"/>
        <v>4035.5715706506076</v>
      </c>
      <c r="U621" s="158" t="s">
        <v>66</v>
      </c>
      <c r="V621" s="92">
        <v>1556.1969421752692</v>
      </c>
      <c r="W621" s="92">
        <v>2479.3746284753383</v>
      </c>
      <c r="X621" s="92">
        <v>0</v>
      </c>
      <c r="Y621" s="92">
        <v>0</v>
      </c>
      <c r="Z621" s="92">
        <v>0</v>
      </c>
      <c r="AA621" s="92">
        <v>0</v>
      </c>
      <c r="AB621" s="92">
        <v>0</v>
      </c>
      <c r="AC621" s="92">
        <v>0</v>
      </c>
      <c r="AD621" s="94">
        <v>0</v>
      </c>
      <c r="AE621" s="94">
        <v>0</v>
      </c>
      <c r="AF621" s="95">
        <f t="shared" si="211"/>
        <v>4035.5715706506076</v>
      </c>
      <c r="AG621" s="16" t="str">
        <f t="shared" si="212"/>
        <v/>
      </c>
      <c r="AH621"/>
      <c r="AI621"/>
      <c r="AJ621" s="11"/>
      <c r="AS621"/>
      <c r="AY621" s="4"/>
      <c r="BH621"/>
    </row>
    <row r="622" spans="1:60" ht="15">
      <c r="A622" s="28" t="s">
        <v>25</v>
      </c>
      <c r="B622" s="56">
        <v>1551.7969421752696</v>
      </c>
      <c r="C622" s="56">
        <v>0</v>
      </c>
      <c r="D622" s="56">
        <v>2479.3746284753383</v>
      </c>
      <c r="E622" s="56">
        <v>0</v>
      </c>
      <c r="F622" s="236"/>
      <c r="G622" s="56">
        <v>0</v>
      </c>
      <c r="H622" s="57">
        <v>0</v>
      </c>
      <c r="I622" s="58">
        <f t="shared" si="209"/>
        <v>4031.1715706506079</v>
      </c>
      <c r="J622" s="1"/>
      <c r="K622" s="59" t="s">
        <v>25</v>
      </c>
      <c r="L622" s="60">
        <v>1551.7969421752696</v>
      </c>
      <c r="M622" s="60">
        <v>0</v>
      </c>
      <c r="N622" s="60">
        <v>2479.3746284753383</v>
      </c>
      <c r="O622" s="60">
        <v>0</v>
      </c>
      <c r="P622" s="60">
        <v>0</v>
      </c>
      <c r="Q622" s="60">
        <v>0</v>
      </c>
      <c r="R622" s="61">
        <v>0</v>
      </c>
      <c r="S622" s="62">
        <f t="shared" si="210"/>
        <v>4031.1715706506079</v>
      </c>
      <c r="U622" s="159" t="s">
        <v>135</v>
      </c>
      <c r="V622" s="97">
        <v>1551.7969421752696</v>
      </c>
      <c r="W622" s="97">
        <v>2479.3746284753383</v>
      </c>
      <c r="X622" s="97">
        <v>0</v>
      </c>
      <c r="Y622" s="97">
        <v>0</v>
      </c>
      <c r="Z622" s="97">
        <v>0</v>
      </c>
      <c r="AA622" s="97">
        <v>0</v>
      </c>
      <c r="AB622" s="97">
        <v>0</v>
      </c>
      <c r="AC622" s="97">
        <v>0</v>
      </c>
      <c r="AD622" s="97">
        <v>0</v>
      </c>
      <c r="AE622" s="97">
        <v>0</v>
      </c>
      <c r="AF622" s="99">
        <f t="shared" si="211"/>
        <v>4031.1715706506079</v>
      </c>
      <c r="AG622" s="127" t="str">
        <f t="shared" si="212"/>
        <v/>
      </c>
      <c r="AH622"/>
      <c r="AI622"/>
      <c r="AJ622" s="11"/>
      <c r="AS622"/>
      <c r="AY622" s="4"/>
      <c r="BH622"/>
    </row>
    <row r="623" spans="1:60" ht="15">
      <c r="A623" s="29" t="s">
        <v>20</v>
      </c>
      <c r="B623" s="63">
        <v>0</v>
      </c>
      <c r="C623" s="63">
        <v>0</v>
      </c>
      <c r="D623" s="63">
        <v>0</v>
      </c>
      <c r="E623" s="63">
        <v>0</v>
      </c>
      <c r="F623" s="236"/>
      <c r="G623" s="63">
        <v>0</v>
      </c>
      <c r="H623" s="64">
        <v>0</v>
      </c>
      <c r="I623" s="65">
        <f t="shared" si="209"/>
        <v>0</v>
      </c>
      <c r="J623" s="1"/>
      <c r="K623" s="66" t="s">
        <v>20</v>
      </c>
      <c r="L623" s="63">
        <v>0</v>
      </c>
      <c r="M623" s="63">
        <v>0</v>
      </c>
      <c r="N623" s="63">
        <v>0</v>
      </c>
      <c r="O623" s="63">
        <v>0</v>
      </c>
      <c r="P623" s="63">
        <v>0</v>
      </c>
      <c r="Q623" s="63">
        <v>0</v>
      </c>
      <c r="R623" s="67">
        <v>0</v>
      </c>
      <c r="S623" s="68">
        <f t="shared" si="210"/>
        <v>0</v>
      </c>
      <c r="U623" s="160" t="s">
        <v>20</v>
      </c>
      <c r="V623" s="92">
        <v>0</v>
      </c>
      <c r="W623" s="92">
        <v>0</v>
      </c>
      <c r="X623" s="92">
        <v>0</v>
      </c>
      <c r="Y623" s="92">
        <v>0</v>
      </c>
      <c r="Z623" s="92">
        <v>0</v>
      </c>
      <c r="AA623" s="92">
        <v>0</v>
      </c>
      <c r="AB623" s="92">
        <v>0</v>
      </c>
      <c r="AC623" s="92">
        <v>0</v>
      </c>
      <c r="AD623" s="92">
        <v>0</v>
      </c>
      <c r="AE623" s="92">
        <v>0</v>
      </c>
      <c r="AF623" s="126">
        <f t="shared" si="211"/>
        <v>0</v>
      </c>
      <c r="AG623" s="127" t="str">
        <f t="shared" si="212"/>
        <v/>
      </c>
      <c r="AH623"/>
      <c r="AI623"/>
      <c r="AJ623" s="11"/>
      <c r="AS623"/>
      <c r="AY623" s="4"/>
      <c r="BH623"/>
    </row>
    <row r="624" spans="1:60" ht="15">
      <c r="A624" s="28" t="s">
        <v>21</v>
      </c>
      <c r="B624" s="56">
        <v>0</v>
      </c>
      <c r="C624" s="56">
        <v>0</v>
      </c>
      <c r="D624" s="56">
        <v>0</v>
      </c>
      <c r="E624" s="56">
        <v>0</v>
      </c>
      <c r="F624" s="236"/>
      <c r="G624" s="56">
        <v>0</v>
      </c>
      <c r="H624" s="57">
        <v>0</v>
      </c>
      <c r="I624" s="58">
        <f t="shared" si="209"/>
        <v>0</v>
      </c>
      <c r="J624" s="1"/>
      <c r="K624" s="59" t="s">
        <v>21</v>
      </c>
      <c r="L624" s="60">
        <v>0</v>
      </c>
      <c r="M624" s="60">
        <v>0</v>
      </c>
      <c r="N624" s="60">
        <v>0</v>
      </c>
      <c r="O624" s="60">
        <v>0</v>
      </c>
      <c r="P624" s="60">
        <v>0</v>
      </c>
      <c r="Q624" s="60">
        <v>0</v>
      </c>
      <c r="R624" s="61">
        <v>0</v>
      </c>
      <c r="S624" s="62">
        <f t="shared" si="210"/>
        <v>0</v>
      </c>
      <c r="U624" s="159" t="s">
        <v>136</v>
      </c>
      <c r="V624" s="97">
        <v>0</v>
      </c>
      <c r="W624" s="97">
        <v>0</v>
      </c>
      <c r="X624" s="97">
        <v>0</v>
      </c>
      <c r="Y624" s="97">
        <v>0</v>
      </c>
      <c r="Z624" s="97">
        <v>0</v>
      </c>
      <c r="AA624" s="97">
        <v>0</v>
      </c>
      <c r="AB624" s="97">
        <v>0</v>
      </c>
      <c r="AC624" s="97">
        <v>0</v>
      </c>
      <c r="AD624" s="97">
        <v>0</v>
      </c>
      <c r="AE624" s="97">
        <v>0</v>
      </c>
      <c r="AF624" s="99">
        <f t="shared" si="211"/>
        <v>0</v>
      </c>
      <c r="AG624" s="127" t="str">
        <f t="shared" si="212"/>
        <v/>
      </c>
      <c r="AH624"/>
      <c r="AI624"/>
      <c r="AJ624" s="11"/>
      <c r="AS624"/>
      <c r="AY624" s="4"/>
      <c r="BH624"/>
    </row>
    <row r="625" spans="1:60" ht="15.75" thickBot="1">
      <c r="A625" s="30" t="s">
        <v>11</v>
      </c>
      <c r="B625" s="69">
        <v>4.4000000000000004</v>
      </c>
      <c r="C625" s="69">
        <v>0</v>
      </c>
      <c r="D625" s="69">
        <v>0</v>
      </c>
      <c r="E625" s="69">
        <v>0</v>
      </c>
      <c r="F625" s="237"/>
      <c r="G625" s="69">
        <v>0</v>
      </c>
      <c r="H625" s="70">
        <v>0</v>
      </c>
      <c r="I625" s="71">
        <f t="shared" si="209"/>
        <v>4.4000000000000004</v>
      </c>
      <c r="J625" s="1"/>
      <c r="K625" s="72" t="s">
        <v>11</v>
      </c>
      <c r="L625" s="69">
        <v>4.4000000000000004</v>
      </c>
      <c r="M625" s="69">
        <v>0</v>
      </c>
      <c r="N625" s="69">
        <v>0</v>
      </c>
      <c r="O625" s="69">
        <v>0</v>
      </c>
      <c r="P625" s="69">
        <v>0</v>
      </c>
      <c r="Q625" s="69">
        <v>0</v>
      </c>
      <c r="R625" s="73">
        <v>0</v>
      </c>
      <c r="S625" s="74">
        <f t="shared" si="210"/>
        <v>4.4000000000000004</v>
      </c>
      <c r="U625" s="161" t="s">
        <v>11</v>
      </c>
      <c r="V625" s="92">
        <v>4.4000000000000004</v>
      </c>
      <c r="W625" s="92">
        <v>0</v>
      </c>
      <c r="X625" s="92">
        <v>0</v>
      </c>
      <c r="Y625" s="92">
        <v>0</v>
      </c>
      <c r="Z625" s="92">
        <v>0</v>
      </c>
      <c r="AA625" s="92">
        <v>0</v>
      </c>
      <c r="AB625" s="92">
        <v>0</v>
      </c>
      <c r="AC625" s="92">
        <v>0</v>
      </c>
      <c r="AD625" s="92">
        <v>0</v>
      </c>
      <c r="AE625" s="125">
        <v>0</v>
      </c>
      <c r="AF625" s="126">
        <f t="shared" si="211"/>
        <v>4.4000000000000004</v>
      </c>
      <c r="AG625" s="162" t="str">
        <f>+IF(ABS(S625-AF625)&gt;0.4,S625-AF625,"")</f>
        <v/>
      </c>
      <c r="AH625"/>
      <c r="AI625"/>
      <c r="AJ625" s="11"/>
      <c r="AS625"/>
      <c r="AY625" s="4"/>
      <c r="BH625"/>
    </row>
    <row r="626" spans="1:60" ht="15">
      <c r="A626" s="31" t="s">
        <v>28</v>
      </c>
      <c r="B626" s="75">
        <f>SUM(B605:B621)</f>
        <v>196612.57229560454</v>
      </c>
      <c r="C626" s="75">
        <f t="shared" ref="C626:H626" si="213">SUM(C605:C621)</f>
        <v>0</v>
      </c>
      <c r="D626" s="75">
        <f t="shared" si="213"/>
        <v>45311.709184527201</v>
      </c>
      <c r="E626" s="75">
        <f t="shared" si="213"/>
        <v>24216.266848727639</v>
      </c>
      <c r="F626" s="75">
        <f t="shared" si="213"/>
        <v>0</v>
      </c>
      <c r="G626" s="75">
        <f t="shared" si="213"/>
        <v>11191.153521714077</v>
      </c>
      <c r="H626" s="76">
        <f t="shared" si="213"/>
        <v>0</v>
      </c>
      <c r="I626" s="41">
        <f t="shared" si="209"/>
        <v>277331.70185057347</v>
      </c>
      <c r="J626" s="1" t="str">
        <f>+IF(ABS(SUM(I605:I621)-I626)&gt;0.0001,ABS(SUM(I605:I621)-I626),"")</f>
        <v/>
      </c>
      <c r="K626" s="77" t="s">
        <v>28</v>
      </c>
      <c r="L626" s="75">
        <f>SUM(L605:L621)</f>
        <v>196612.57229560454</v>
      </c>
      <c r="M626" s="75">
        <f t="shared" ref="M626:R626" si="214">SUM(M605:M621)</f>
        <v>0</v>
      </c>
      <c r="N626" s="75">
        <f t="shared" si="214"/>
        <v>45311.709184527201</v>
      </c>
      <c r="O626" s="75">
        <f t="shared" si="214"/>
        <v>24216.266848727639</v>
      </c>
      <c r="P626" s="75">
        <f t="shared" si="214"/>
        <v>124007.10797013604</v>
      </c>
      <c r="Q626" s="75">
        <f t="shared" si="214"/>
        <v>11191.153521714077</v>
      </c>
      <c r="R626" s="76">
        <f t="shared" si="214"/>
        <v>0</v>
      </c>
      <c r="S626" s="78">
        <f t="shared" si="210"/>
        <v>401338.80982070952</v>
      </c>
      <c r="T626" t="str">
        <f>+IF(ABS(SUM(S605:S621)-S626)&gt;0.0001,ABS(SUM(S605:S621)-S626),"")</f>
        <v/>
      </c>
      <c r="U626" s="110" t="s">
        <v>65</v>
      </c>
      <c r="V626" s="111">
        <f>SUM(V605:V621)</f>
        <v>196612.57229560454</v>
      </c>
      <c r="W626" s="111">
        <f t="shared" ref="W626:AE626" si="215">SUM(W605:W621)</f>
        <v>38594.882659018404</v>
      </c>
      <c r="X626" s="111">
        <f t="shared" si="215"/>
        <v>6716.8265255087827</v>
      </c>
      <c r="Y626" s="111">
        <f t="shared" si="215"/>
        <v>7397.463954015765</v>
      </c>
      <c r="Z626" s="111">
        <f t="shared" si="215"/>
        <v>6956.8036154943165</v>
      </c>
      <c r="AA626" s="111">
        <f t="shared" si="215"/>
        <v>3072.2848486610183</v>
      </c>
      <c r="AB626" s="111">
        <f t="shared" si="215"/>
        <v>5831.2367706993773</v>
      </c>
      <c r="AC626" s="111">
        <f t="shared" si="215"/>
        <v>5359.9167510146981</v>
      </c>
      <c r="AD626" s="111">
        <f t="shared" si="215"/>
        <v>6789.7144305565362</v>
      </c>
      <c r="AE626" s="111">
        <f t="shared" si="215"/>
        <v>124007.10797013604</v>
      </c>
      <c r="AF626" s="113">
        <f>SUM(V626:AE626)</f>
        <v>401338.80982070946</v>
      </c>
      <c r="AG626" s="5" t="str">
        <f t="shared" si="212"/>
        <v/>
      </c>
      <c r="AH626"/>
      <c r="AI626"/>
      <c r="AJ626" s="11"/>
      <c r="AS626"/>
      <c r="AY626" s="4"/>
      <c r="BH626"/>
    </row>
    <row r="627" spans="1:60" s="4" customFormat="1" ht="15" thickBot="1">
      <c r="A627" s="33" t="s">
        <v>87</v>
      </c>
      <c r="B627" s="114">
        <f>B626/$I626</f>
        <v>0.70894373410487177</v>
      </c>
      <c r="C627" s="114">
        <f t="shared" ref="C627:I627" si="216">C626/$I626</f>
        <v>0</v>
      </c>
      <c r="D627" s="114">
        <f t="shared" si="216"/>
        <v>0.16338452792151825</v>
      </c>
      <c r="E627" s="114">
        <f t="shared" si="216"/>
        <v>8.7318783561842417E-2</v>
      </c>
      <c r="F627" s="114">
        <f t="shared" si="216"/>
        <v>0</v>
      </c>
      <c r="G627" s="114">
        <f t="shared" si="216"/>
        <v>4.0352954411767464E-2</v>
      </c>
      <c r="H627" s="115">
        <f t="shared" si="216"/>
        <v>0</v>
      </c>
      <c r="I627" s="116">
        <f t="shared" si="216"/>
        <v>1</v>
      </c>
      <c r="K627" s="81" t="s">
        <v>87</v>
      </c>
      <c r="L627" s="82">
        <f>L626/$S626</f>
        <v>0.48989175102063381</v>
      </c>
      <c r="M627" s="82">
        <f t="shared" ref="M627:S627" si="217">M626/$S626</f>
        <v>0</v>
      </c>
      <c r="N627" s="82">
        <f t="shared" si="217"/>
        <v>0.11290138923960368</v>
      </c>
      <c r="O627" s="82">
        <f t="shared" si="217"/>
        <v>6.0338711971428316E-2</v>
      </c>
      <c r="P627" s="82">
        <f t="shared" si="217"/>
        <v>0.30898359424929239</v>
      </c>
      <c r="Q627" s="82">
        <f t="shared" si="217"/>
        <v>2.7884553519041712E-2</v>
      </c>
      <c r="R627" s="83">
        <f t="shared" si="217"/>
        <v>0</v>
      </c>
      <c r="S627" s="84">
        <f t="shared" si="217"/>
        <v>1</v>
      </c>
      <c r="U627" s="117" t="s">
        <v>87</v>
      </c>
      <c r="V627" s="118">
        <f>V626/$AF626</f>
        <v>0.48989175102063387</v>
      </c>
      <c r="W627" s="118">
        <f t="shared" ref="W627:AF627" si="218">W626/$AF626</f>
        <v>9.6165338897227351E-2</v>
      </c>
      <c r="X627" s="118">
        <f t="shared" si="218"/>
        <v>1.6736050342376303E-2</v>
      </c>
      <c r="Y627" s="118">
        <f t="shared" si="218"/>
        <v>1.8431967636821475E-2</v>
      </c>
      <c r="Z627" s="118">
        <f t="shared" si="218"/>
        <v>1.7333991742792425E-2</v>
      </c>
      <c r="AA627" s="118">
        <f t="shared" si="218"/>
        <v>7.6550903463173756E-3</v>
      </c>
      <c r="AB627" s="118">
        <f t="shared" si="218"/>
        <v>1.4529461462509375E-2</v>
      </c>
      <c r="AC627" s="118">
        <f t="shared" si="218"/>
        <v>1.3355092056532335E-2</v>
      </c>
      <c r="AD627" s="118">
        <f t="shared" si="218"/>
        <v>1.6917662245497046E-2</v>
      </c>
      <c r="AE627" s="118">
        <f t="shared" si="218"/>
        <v>0.30898359424929245</v>
      </c>
      <c r="AF627" s="119">
        <f t="shared" si="218"/>
        <v>1</v>
      </c>
      <c r="AG627" s="129"/>
      <c r="AJ627" s="19"/>
    </row>
    <row r="628" spans="1:6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K628" s="17"/>
      <c r="L628" s="17"/>
      <c r="M628" s="17"/>
      <c r="N628" s="17"/>
      <c r="O628" s="17"/>
      <c r="P628" s="17"/>
      <c r="Q628" s="17"/>
      <c r="R628" s="17"/>
      <c r="S628" s="17"/>
      <c r="AG628"/>
      <c r="AH628"/>
      <c r="AI628"/>
      <c r="AS628"/>
      <c r="AW628" s="4"/>
      <c r="BH628"/>
    </row>
    <row r="629" spans="1:6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K629" s="256" t="s">
        <v>53</v>
      </c>
      <c r="L629" s="37" t="s">
        <v>0</v>
      </c>
      <c r="M629" s="37" t="s">
        <v>1</v>
      </c>
      <c r="N629" s="37" t="s">
        <v>2</v>
      </c>
      <c r="O629" s="37" t="s">
        <v>3</v>
      </c>
      <c r="P629" s="37" t="s">
        <v>29</v>
      </c>
      <c r="Q629" s="37" t="s">
        <v>4</v>
      </c>
      <c r="R629" s="37" t="s">
        <v>5</v>
      </c>
      <c r="S629" s="38" t="s">
        <v>6</v>
      </c>
    </row>
    <row r="630" spans="1:60" ht="1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K630" s="257" t="s">
        <v>53</v>
      </c>
      <c r="L630" s="195" t="s">
        <v>104</v>
      </c>
      <c r="M630" s="196"/>
      <c r="N630" s="196"/>
      <c r="O630" s="196"/>
      <c r="P630" s="196"/>
      <c r="Q630" s="196"/>
      <c r="R630" s="196"/>
      <c r="S630" s="197"/>
      <c r="V630" s="165" t="str">
        <f>+IF(ABS(V626-L626)&gt;0.01,V626-L626,"")</f>
        <v/>
      </c>
      <c r="W630" s="165" t="str">
        <f>+IF(ABS(W626+X626-N626)&gt;0.01,W626+X626-N626,"")</f>
        <v/>
      </c>
      <c r="X630" s="165"/>
      <c r="Y630" s="165" t="str">
        <f>+IF(ABS(SUM(Y626:AA626,AD626)-O626)&gt;0.01,SUM(Y626:AA626,AD626)-O626,"")</f>
        <v/>
      </c>
      <c r="Z630" s="165"/>
      <c r="AA630" s="165"/>
      <c r="AB630" s="165" t="str">
        <f>+IF(ABS(AB626+AC626-Q626)&gt;0.01,AB626+AC626-Q626,"")</f>
        <v/>
      </c>
      <c r="AC630" s="165"/>
      <c r="AD630" s="165"/>
      <c r="AE630" s="165" t="str">
        <f>+IF(ABS(AE626-P626)&gt;0.01,AE626-U626,"")</f>
        <v/>
      </c>
      <c r="AF630" s="165" t="str">
        <f>+IF(ABS(AF626-S626)&gt;0.01,AF626-V626,"")</f>
        <v/>
      </c>
    </row>
    <row r="631" spans="1:60" ht="15">
      <c r="A631" s="24" t="s">
        <v>7</v>
      </c>
      <c r="B631" s="39">
        <v>3.8775931949424751</v>
      </c>
      <c r="C631" s="39">
        <v>0</v>
      </c>
      <c r="D631" s="39">
        <v>4.4784019856365411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8.3559951805790167</v>
      </c>
      <c r="J631" s="1"/>
      <c r="K631" s="88" t="s">
        <v>7</v>
      </c>
      <c r="L631" s="39">
        <v>3.8775931949424751</v>
      </c>
      <c r="M631" s="39">
        <v>0</v>
      </c>
      <c r="N631" s="39">
        <v>4.4784019856365411</v>
      </c>
      <c r="O631" s="39">
        <v>0</v>
      </c>
      <c r="P631" s="39">
        <v>0</v>
      </c>
      <c r="Q631" s="39">
        <v>0</v>
      </c>
      <c r="R631" s="89">
        <v>0</v>
      </c>
      <c r="S631" s="90">
        <f>SUM(L631:R631)</f>
        <v>8.3559951805790167</v>
      </c>
      <c r="V631" s="165"/>
      <c r="W631" s="165"/>
      <c r="X631" s="165"/>
      <c r="Y631" s="165"/>
      <c r="Z631" s="165"/>
      <c r="AA631" s="165"/>
      <c r="AB631" s="165"/>
      <c r="AC631" s="165"/>
      <c r="AD631" s="165"/>
      <c r="AE631" s="165"/>
      <c r="AF631" s="165" t="str">
        <f>+IF(ABS(AF626-AE626-I626)&gt;0.01,AF626-AE626-I626,"")</f>
        <v/>
      </c>
    </row>
    <row r="632" spans="1:60" ht="15">
      <c r="A632" s="25" t="s">
        <v>8</v>
      </c>
      <c r="B632" s="46">
        <v>68.544343092744398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2" si="219">SUM(B632:H632)</f>
        <v>68.544343092744398</v>
      </c>
      <c r="J632" s="1"/>
      <c r="K632" s="49" t="s">
        <v>8</v>
      </c>
      <c r="L632" s="50">
        <v>68.544343092744398</v>
      </c>
      <c r="M632" s="50">
        <v>0</v>
      </c>
      <c r="N632" s="50">
        <v>0</v>
      </c>
      <c r="O632" s="50">
        <v>0</v>
      </c>
      <c r="P632" s="50">
        <v>0</v>
      </c>
      <c r="Q632" s="50">
        <v>0</v>
      </c>
      <c r="R632" s="51">
        <v>0</v>
      </c>
      <c r="S632" s="52">
        <f t="shared" ref="S632:S652" si="220">SUM(L632:R632)</f>
        <v>68.544343092744398</v>
      </c>
    </row>
    <row r="633" spans="1:60" ht="15">
      <c r="A633" s="26" t="s">
        <v>10</v>
      </c>
      <c r="B633" s="43">
        <v>47.79000770636754</v>
      </c>
      <c r="C633" s="43">
        <v>0</v>
      </c>
      <c r="D633" s="43">
        <v>0.1530926822284655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219"/>
        <v>47.943100388596008</v>
      </c>
      <c r="J633" s="1"/>
      <c r="K633" s="54" t="s">
        <v>10</v>
      </c>
      <c r="L633" s="43">
        <v>47.79000770636754</v>
      </c>
      <c r="M633" s="43">
        <v>0</v>
      </c>
      <c r="N633" s="43">
        <v>0.1530926822284655</v>
      </c>
      <c r="O633" s="43">
        <v>0</v>
      </c>
      <c r="P633" s="43">
        <v>0</v>
      </c>
      <c r="Q633" s="43">
        <v>0</v>
      </c>
      <c r="R633" s="44">
        <v>0</v>
      </c>
      <c r="S633" s="45">
        <f t="shared" si="220"/>
        <v>47.943100388596008</v>
      </c>
    </row>
    <row r="634" spans="1:6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219"/>
        <v>0</v>
      </c>
      <c r="J634" s="1"/>
      <c r="K634" s="49" t="s">
        <v>58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1">
        <v>0</v>
      </c>
      <c r="S634" s="52">
        <f t="shared" si="220"/>
        <v>0</v>
      </c>
    </row>
    <row r="635" spans="1:60" ht="15">
      <c r="A635" s="26" t="s">
        <v>16</v>
      </c>
      <c r="B635" s="43">
        <v>1109.4560401987494</v>
      </c>
      <c r="C635" s="43">
        <v>4.7951385439743923</v>
      </c>
      <c r="D635" s="43">
        <v>89.39966796872487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219"/>
        <v>1203.6508467114486</v>
      </c>
      <c r="J635" s="1"/>
      <c r="K635" s="54" t="s">
        <v>16</v>
      </c>
      <c r="L635" s="43">
        <v>1109.4560401987494</v>
      </c>
      <c r="M635" s="43">
        <v>4.7951385439743923</v>
      </c>
      <c r="N635" s="43">
        <v>89.39966796872487</v>
      </c>
      <c r="O635" s="43">
        <v>0</v>
      </c>
      <c r="P635" s="43">
        <v>0</v>
      </c>
      <c r="Q635" s="43">
        <v>0</v>
      </c>
      <c r="R635" s="44">
        <v>0</v>
      </c>
      <c r="S635" s="45">
        <f t="shared" si="220"/>
        <v>1203.6508467114486</v>
      </c>
    </row>
    <row r="636" spans="1:60" ht="15">
      <c r="A636" s="25" t="s">
        <v>15</v>
      </c>
      <c r="B636" s="46">
        <v>57.505100140491678</v>
      </c>
      <c r="C636" s="46">
        <v>1.2977639659204927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219"/>
        <v>58.802864106412173</v>
      </c>
      <c r="J636" s="1"/>
      <c r="K636" s="49" t="s">
        <v>15</v>
      </c>
      <c r="L636" s="50">
        <v>57.505100140491678</v>
      </c>
      <c r="M636" s="50">
        <v>1.2977639659204927</v>
      </c>
      <c r="N636" s="50">
        <v>0</v>
      </c>
      <c r="O636" s="50">
        <v>0</v>
      </c>
      <c r="P636" s="50">
        <v>0</v>
      </c>
      <c r="Q636" s="50">
        <v>0</v>
      </c>
      <c r="R636" s="51">
        <v>0</v>
      </c>
      <c r="S636" s="52">
        <f t="shared" si="220"/>
        <v>58.802864106412173</v>
      </c>
    </row>
    <row r="637" spans="1:60" ht="15">
      <c r="A637" s="26" t="s">
        <v>60</v>
      </c>
      <c r="B637" s="43">
        <v>0</v>
      </c>
      <c r="C637" s="43">
        <v>5.0998797562596083</v>
      </c>
      <c r="D637" s="43">
        <v>0</v>
      </c>
      <c r="E637" s="43">
        <v>247.52603357567546</v>
      </c>
      <c r="F637" s="43">
        <v>9775.4911016313399</v>
      </c>
      <c r="G637" s="43">
        <v>0</v>
      </c>
      <c r="H637" s="53">
        <v>0</v>
      </c>
      <c r="I637" s="41">
        <f t="shared" si="219"/>
        <v>10028.117014963274</v>
      </c>
      <c r="J637" s="1"/>
      <c r="K637" s="54" t="s">
        <v>60</v>
      </c>
      <c r="L637" s="43">
        <v>0</v>
      </c>
      <c r="M637" s="43">
        <v>5.0998797562596083</v>
      </c>
      <c r="N637" s="43">
        <v>0</v>
      </c>
      <c r="O637" s="43">
        <v>247.52603357567546</v>
      </c>
      <c r="P637" s="43">
        <v>9775.4911016313399</v>
      </c>
      <c r="Q637" s="43">
        <v>0</v>
      </c>
      <c r="R637" s="44">
        <v>0</v>
      </c>
      <c r="S637" s="45">
        <f t="shared" si="220"/>
        <v>10028.117014963274</v>
      </c>
    </row>
    <row r="638" spans="1:60" ht="15">
      <c r="A638" s="25" t="s">
        <v>12</v>
      </c>
      <c r="B638" s="46">
        <v>0</v>
      </c>
      <c r="C638" s="46">
        <v>0</v>
      </c>
      <c r="D638" s="46">
        <v>0</v>
      </c>
      <c r="E638" s="46">
        <v>178.36666764439133</v>
      </c>
      <c r="F638" s="46">
        <v>0</v>
      </c>
      <c r="G638" s="46">
        <v>0</v>
      </c>
      <c r="H638" s="47">
        <v>0</v>
      </c>
      <c r="I638" s="48">
        <f t="shared" si="219"/>
        <v>178.36666764439133</v>
      </c>
      <c r="J638" s="1"/>
      <c r="K638" s="49" t="s">
        <v>12</v>
      </c>
      <c r="L638" s="50">
        <v>0</v>
      </c>
      <c r="M638" s="50">
        <v>0</v>
      </c>
      <c r="N638" s="50">
        <v>0</v>
      </c>
      <c r="O638" s="50">
        <v>178.36666764439133</v>
      </c>
      <c r="P638" s="50">
        <v>0</v>
      </c>
      <c r="Q638" s="50">
        <v>0</v>
      </c>
      <c r="R638" s="51">
        <v>0</v>
      </c>
      <c r="S638" s="52">
        <f t="shared" si="220"/>
        <v>178.36666764439133</v>
      </c>
    </row>
    <row r="639" spans="1:6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219"/>
        <v>0</v>
      </c>
      <c r="J639" s="1"/>
      <c r="K639" s="54" t="s">
        <v>61</v>
      </c>
      <c r="L639" s="43">
        <v>0</v>
      </c>
      <c r="M639" s="43">
        <v>0</v>
      </c>
      <c r="N639" s="43">
        <v>0</v>
      </c>
      <c r="O639" s="43">
        <v>0</v>
      </c>
      <c r="P639" s="43">
        <v>0</v>
      </c>
      <c r="Q639" s="43">
        <v>0</v>
      </c>
      <c r="R639" s="44">
        <v>0</v>
      </c>
      <c r="S639" s="45">
        <f t="shared" si="220"/>
        <v>0</v>
      </c>
    </row>
    <row r="640" spans="1:60" ht="15">
      <c r="A640" s="25" t="s">
        <v>17</v>
      </c>
      <c r="B640" s="46">
        <v>196.28304150559308</v>
      </c>
      <c r="C640" s="46">
        <v>0</v>
      </c>
      <c r="D640" s="46">
        <v>0.95025170251289681</v>
      </c>
      <c r="E640" s="46">
        <v>5.7820091063466279</v>
      </c>
      <c r="F640" s="46">
        <v>0</v>
      </c>
      <c r="G640" s="46">
        <v>0</v>
      </c>
      <c r="H640" s="47">
        <v>0</v>
      </c>
      <c r="I640" s="48">
        <f t="shared" si="219"/>
        <v>203.01530231445261</v>
      </c>
      <c r="J640" s="1"/>
      <c r="K640" s="49" t="s">
        <v>17</v>
      </c>
      <c r="L640" s="50">
        <v>196.28304150559308</v>
      </c>
      <c r="M640" s="50">
        <v>0</v>
      </c>
      <c r="N640" s="50">
        <v>0.95025170251289681</v>
      </c>
      <c r="O640" s="50">
        <v>5.7820091063466279</v>
      </c>
      <c r="P640" s="50">
        <v>0</v>
      </c>
      <c r="Q640" s="50">
        <v>0</v>
      </c>
      <c r="R640" s="51">
        <v>0</v>
      </c>
      <c r="S640" s="52">
        <f t="shared" si="220"/>
        <v>203.01530231445261</v>
      </c>
    </row>
    <row r="641" spans="1:45" ht="15">
      <c r="A641" s="26" t="s">
        <v>19</v>
      </c>
      <c r="B641" s="43">
        <v>612.15140735780255</v>
      </c>
      <c r="C641" s="43">
        <v>0</v>
      </c>
      <c r="D641" s="43">
        <v>158.21441039967112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219"/>
        <v>770.36581775747368</v>
      </c>
      <c r="J641" s="1"/>
      <c r="K641" s="54" t="s">
        <v>19</v>
      </c>
      <c r="L641" s="43">
        <v>612.15140735780255</v>
      </c>
      <c r="M641" s="43">
        <v>0</v>
      </c>
      <c r="N641" s="43">
        <v>158.21441039967112</v>
      </c>
      <c r="O641" s="43">
        <v>0</v>
      </c>
      <c r="P641" s="43">
        <v>0</v>
      </c>
      <c r="Q641" s="43">
        <v>0</v>
      </c>
      <c r="R641" s="44">
        <v>0</v>
      </c>
      <c r="S641" s="45">
        <f t="shared" si="220"/>
        <v>770.36581775747368</v>
      </c>
    </row>
    <row r="642" spans="1:45" ht="15">
      <c r="A642" s="25" t="s">
        <v>27</v>
      </c>
      <c r="B642" s="46">
        <v>1031.7138759460051</v>
      </c>
      <c r="C642" s="46">
        <v>1.3405300509821181</v>
      </c>
      <c r="D642" s="46">
        <v>21.340280579858216</v>
      </c>
      <c r="E642" s="46">
        <v>1714.3854049456111</v>
      </c>
      <c r="F642" s="46">
        <v>0</v>
      </c>
      <c r="G642" s="46">
        <v>578.1254807407073</v>
      </c>
      <c r="H642" s="47">
        <v>8.1110953936246659</v>
      </c>
      <c r="I642" s="48">
        <f t="shared" si="219"/>
        <v>3355.0166676567883</v>
      </c>
      <c r="J642" s="1"/>
      <c r="K642" s="49" t="s">
        <v>27</v>
      </c>
      <c r="L642" s="50">
        <v>1031.7138759460051</v>
      </c>
      <c r="M642" s="50">
        <v>1.3405300509821181</v>
      </c>
      <c r="N642" s="50">
        <v>21.340280579858216</v>
      </c>
      <c r="O642" s="50">
        <v>1714.3854049456111</v>
      </c>
      <c r="P642" s="50">
        <v>0</v>
      </c>
      <c r="Q642" s="50">
        <v>578.1254807407073</v>
      </c>
      <c r="R642" s="51">
        <v>8.1110953936246659</v>
      </c>
      <c r="S642" s="52">
        <f t="shared" si="220"/>
        <v>3355.0166676567883</v>
      </c>
    </row>
    <row r="643" spans="1:45" ht="15">
      <c r="A643" s="26" t="s">
        <v>26</v>
      </c>
      <c r="B643" s="43">
        <v>283.23791296760959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219"/>
        <v>283.23791296760959</v>
      </c>
      <c r="J643" s="1"/>
      <c r="K643" s="54" t="s">
        <v>26</v>
      </c>
      <c r="L643" s="43">
        <v>283.23791296760959</v>
      </c>
      <c r="M643" s="43">
        <v>0</v>
      </c>
      <c r="N643" s="43">
        <v>0</v>
      </c>
      <c r="O643" s="43">
        <v>0</v>
      </c>
      <c r="P643" s="43">
        <v>0</v>
      </c>
      <c r="Q643" s="43">
        <v>0</v>
      </c>
      <c r="R643" s="44">
        <v>0</v>
      </c>
      <c r="S643" s="45">
        <f t="shared" si="220"/>
        <v>283.23791296760959</v>
      </c>
    </row>
    <row r="644" spans="1:45" ht="15">
      <c r="A644" s="25" t="s">
        <v>23</v>
      </c>
      <c r="B644" s="46">
        <v>2511.8854562306378</v>
      </c>
      <c r="C644" s="46">
        <v>113.77988590006291</v>
      </c>
      <c r="D644" s="46">
        <v>1430.2866613485155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219"/>
        <v>4055.9520034792158</v>
      </c>
      <c r="J644" s="1"/>
      <c r="K644" s="49" t="s">
        <v>23</v>
      </c>
      <c r="L644" s="50">
        <v>2511.8854562306378</v>
      </c>
      <c r="M644" s="50">
        <v>113.77988590006291</v>
      </c>
      <c r="N644" s="50">
        <v>1430.2866613485155</v>
      </c>
      <c r="O644" s="50">
        <v>0</v>
      </c>
      <c r="P644" s="50">
        <v>0</v>
      </c>
      <c r="Q644" s="50">
        <v>0</v>
      </c>
      <c r="R644" s="51">
        <v>0</v>
      </c>
      <c r="S644" s="52">
        <f t="shared" si="220"/>
        <v>4055.9520034792158</v>
      </c>
    </row>
    <row r="645" spans="1:45" ht="15">
      <c r="A645" s="26" t="s">
        <v>24</v>
      </c>
      <c r="B645" s="43">
        <v>1649.6579810920775</v>
      </c>
      <c r="C645" s="43">
        <v>0</v>
      </c>
      <c r="D645" s="43">
        <v>11.879541930374018</v>
      </c>
      <c r="E645" s="43">
        <v>2.1989644161423985</v>
      </c>
      <c r="F645" s="43">
        <v>260.04444942461424</v>
      </c>
      <c r="G645" s="43">
        <v>0</v>
      </c>
      <c r="H645" s="53">
        <v>0</v>
      </c>
      <c r="I645" s="41">
        <f t="shared" si="219"/>
        <v>1923.7809368632081</v>
      </c>
      <c r="J645" s="1"/>
      <c r="K645" s="54" t="s">
        <v>24</v>
      </c>
      <c r="L645" s="43">
        <v>1649.6579810920775</v>
      </c>
      <c r="M645" s="43">
        <v>0</v>
      </c>
      <c r="N645" s="43">
        <v>11.879541930374018</v>
      </c>
      <c r="O645" s="43">
        <v>2.1989644161423985</v>
      </c>
      <c r="P645" s="43">
        <v>260.04444942461424</v>
      </c>
      <c r="Q645" s="43">
        <v>0</v>
      </c>
      <c r="R645" s="44">
        <v>0</v>
      </c>
      <c r="S645" s="45">
        <f t="shared" si="220"/>
        <v>1923.7809368632081</v>
      </c>
    </row>
    <row r="646" spans="1:45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219"/>
        <v>0</v>
      </c>
      <c r="J646" s="1"/>
      <c r="K646" s="49" t="s">
        <v>22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1">
        <v>0</v>
      </c>
      <c r="S646" s="52">
        <f t="shared" si="220"/>
        <v>0</v>
      </c>
    </row>
    <row r="647" spans="1:45" ht="15">
      <c r="A647" s="27" t="s">
        <v>66</v>
      </c>
      <c r="B647" s="43">
        <v>54.432055127858106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219"/>
        <v>54.432055127858106</v>
      </c>
      <c r="J647" s="1"/>
      <c r="K647" s="55" t="s">
        <v>66</v>
      </c>
      <c r="L647" s="43">
        <v>54.432055127858106</v>
      </c>
      <c r="M647" s="43">
        <v>0</v>
      </c>
      <c r="N647" s="43">
        <v>0</v>
      </c>
      <c r="O647" s="43">
        <v>0</v>
      </c>
      <c r="P647" s="43">
        <v>0</v>
      </c>
      <c r="Q647" s="43">
        <v>0</v>
      </c>
      <c r="R647" s="44">
        <v>0</v>
      </c>
      <c r="S647" s="45">
        <f t="shared" si="220"/>
        <v>54.432055127858106</v>
      </c>
    </row>
    <row r="648" spans="1:45">
      <c r="A648" s="28" t="s">
        <v>25</v>
      </c>
      <c r="B648" s="56">
        <v>54.432055127858106</v>
      </c>
      <c r="C648" s="56">
        <v>0</v>
      </c>
      <c r="D648" s="56">
        <v>0</v>
      </c>
      <c r="E648" s="56">
        <v>0</v>
      </c>
      <c r="F648" s="56">
        <v>0</v>
      </c>
      <c r="G648" s="56">
        <v>0</v>
      </c>
      <c r="H648" s="57">
        <v>0</v>
      </c>
      <c r="I648" s="58">
        <f t="shared" si="219"/>
        <v>54.432055127858106</v>
      </c>
      <c r="J648" s="1"/>
      <c r="K648" s="59" t="s">
        <v>25</v>
      </c>
      <c r="L648" s="60">
        <v>54.432055127858106</v>
      </c>
      <c r="M648" s="60">
        <v>0</v>
      </c>
      <c r="N648" s="60">
        <v>0</v>
      </c>
      <c r="O648" s="60">
        <v>0</v>
      </c>
      <c r="P648" s="60">
        <v>0</v>
      </c>
      <c r="Q648" s="60">
        <v>0</v>
      </c>
      <c r="R648" s="61">
        <v>0</v>
      </c>
      <c r="S648" s="62">
        <f t="shared" si="220"/>
        <v>54.432055127858106</v>
      </c>
    </row>
    <row r="649" spans="1:45">
      <c r="A649" s="29" t="s">
        <v>20</v>
      </c>
      <c r="B649" s="63">
        <v>0</v>
      </c>
      <c r="C649" s="63">
        <v>0</v>
      </c>
      <c r="D649" s="63">
        <v>0</v>
      </c>
      <c r="E649" s="63">
        <v>0</v>
      </c>
      <c r="F649" s="63">
        <v>0</v>
      </c>
      <c r="G649" s="63">
        <v>0</v>
      </c>
      <c r="H649" s="64">
        <v>0</v>
      </c>
      <c r="I649" s="65">
        <f t="shared" si="219"/>
        <v>0</v>
      </c>
      <c r="J649" s="1"/>
      <c r="K649" s="66" t="s">
        <v>20</v>
      </c>
      <c r="L649" s="63">
        <v>0</v>
      </c>
      <c r="M649" s="63">
        <v>0</v>
      </c>
      <c r="N649" s="63">
        <v>0</v>
      </c>
      <c r="O649" s="63">
        <v>0</v>
      </c>
      <c r="P649" s="63">
        <v>0</v>
      </c>
      <c r="Q649" s="63">
        <v>0</v>
      </c>
      <c r="R649" s="67">
        <v>0</v>
      </c>
      <c r="S649" s="68">
        <f t="shared" si="220"/>
        <v>0</v>
      </c>
    </row>
    <row r="650" spans="1:45">
      <c r="A650" s="28" t="s">
        <v>21</v>
      </c>
      <c r="B650" s="56">
        <v>0</v>
      </c>
      <c r="C650" s="56">
        <v>0</v>
      </c>
      <c r="D650" s="56">
        <v>0</v>
      </c>
      <c r="E650" s="56">
        <v>0</v>
      </c>
      <c r="F650" s="56">
        <v>0</v>
      </c>
      <c r="G650" s="56">
        <v>0</v>
      </c>
      <c r="H650" s="57">
        <v>0</v>
      </c>
      <c r="I650" s="58">
        <f t="shared" si="219"/>
        <v>0</v>
      </c>
      <c r="J650" s="1"/>
      <c r="K650" s="59" t="s">
        <v>21</v>
      </c>
      <c r="L650" s="60">
        <v>0</v>
      </c>
      <c r="M650" s="60">
        <v>0</v>
      </c>
      <c r="N650" s="60">
        <v>0</v>
      </c>
      <c r="O650" s="60">
        <v>0</v>
      </c>
      <c r="P650" s="60">
        <v>0</v>
      </c>
      <c r="Q650" s="60">
        <v>0</v>
      </c>
      <c r="R650" s="61">
        <v>0</v>
      </c>
      <c r="S650" s="62">
        <f t="shared" si="220"/>
        <v>0</v>
      </c>
    </row>
    <row r="651" spans="1:45" ht="15" thickBot="1">
      <c r="A651" s="30" t="s">
        <v>11</v>
      </c>
      <c r="B651" s="69">
        <v>0</v>
      </c>
      <c r="C651" s="69">
        <v>0</v>
      </c>
      <c r="D651" s="69">
        <v>0</v>
      </c>
      <c r="E651" s="69">
        <v>0</v>
      </c>
      <c r="F651" s="69">
        <v>0</v>
      </c>
      <c r="G651" s="69">
        <v>0</v>
      </c>
      <c r="H651" s="70">
        <v>0</v>
      </c>
      <c r="I651" s="71">
        <f t="shared" si="219"/>
        <v>0</v>
      </c>
      <c r="J651" s="1"/>
      <c r="K651" s="72" t="s">
        <v>11</v>
      </c>
      <c r="L651" s="69">
        <v>0</v>
      </c>
      <c r="M651" s="69">
        <v>0</v>
      </c>
      <c r="N651" s="69">
        <v>0</v>
      </c>
      <c r="O651" s="69">
        <v>0</v>
      </c>
      <c r="P651" s="69">
        <v>0</v>
      </c>
      <c r="Q651" s="69">
        <v>0</v>
      </c>
      <c r="R651" s="73">
        <v>0</v>
      </c>
      <c r="S651" s="74">
        <f t="shared" si="220"/>
        <v>0</v>
      </c>
    </row>
    <row r="652" spans="1:45" ht="15">
      <c r="A652" s="31" t="s">
        <v>28</v>
      </c>
      <c r="B652" s="75">
        <f>SUM(B631:B647)</f>
        <v>7626.5348145608787</v>
      </c>
      <c r="C652" s="75">
        <f t="shared" ref="C652:H652" si="221">SUM(C631:C647)</f>
        <v>126.31319821719951</v>
      </c>
      <c r="D652" s="75">
        <f t="shared" si="221"/>
        <v>1716.7023085975218</v>
      </c>
      <c r="E652" s="75">
        <f t="shared" si="221"/>
        <v>2148.2590796881668</v>
      </c>
      <c r="F652" s="75">
        <f t="shared" si="221"/>
        <v>10035.535551055955</v>
      </c>
      <c r="G652" s="75">
        <f t="shared" si="221"/>
        <v>578.1254807407073</v>
      </c>
      <c r="H652" s="76">
        <f t="shared" si="221"/>
        <v>8.1110953936246659</v>
      </c>
      <c r="I652" s="41">
        <f t="shared" si="219"/>
        <v>22239.581528254053</v>
      </c>
      <c r="J652" s="1" t="str">
        <f>+IF(ABS(SUM(I631:I647)-I652)&gt;0.0001,ABS(SUM(I631:I647)-I652),"")</f>
        <v/>
      </c>
      <c r="K652" s="77" t="s">
        <v>28</v>
      </c>
      <c r="L652" s="75">
        <f>SUM(L631:L647)</f>
        <v>7626.5348145608787</v>
      </c>
      <c r="M652" s="75">
        <f t="shared" ref="M652:R652" si="222">SUM(M631:M647)</f>
        <v>126.31319821719951</v>
      </c>
      <c r="N652" s="75">
        <f t="shared" si="222"/>
        <v>1716.7023085975218</v>
      </c>
      <c r="O652" s="75">
        <f t="shared" si="222"/>
        <v>2148.2590796881668</v>
      </c>
      <c r="P652" s="75">
        <f t="shared" si="222"/>
        <v>10035.535551055955</v>
      </c>
      <c r="Q652" s="75">
        <f t="shared" si="222"/>
        <v>578.1254807407073</v>
      </c>
      <c r="R652" s="76">
        <f t="shared" si="222"/>
        <v>8.1110953936246659</v>
      </c>
      <c r="S652" s="78">
        <f t="shared" si="220"/>
        <v>22239.581528254053</v>
      </c>
      <c r="T652" t="str">
        <f>+IF(ABS(SUM(S631:S647)-S652)&gt;0.0001,ABS(SUM(S631:S647)-S652),"")</f>
        <v/>
      </c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 spans="1:45" s="4" customFormat="1" ht="15" thickBot="1">
      <c r="A653" s="33" t="s">
        <v>87</v>
      </c>
      <c r="B653" s="114">
        <f>B652/$I652</f>
        <v>0.34292618342983766</v>
      </c>
      <c r="C653" s="114">
        <f t="shared" ref="C653:I653" si="223">C652/$I652</f>
        <v>5.6796571489767548E-3</v>
      </c>
      <c r="D653" s="114">
        <f t="shared" si="223"/>
        <v>7.7191304450425671E-2</v>
      </c>
      <c r="E653" s="114">
        <f t="shared" si="223"/>
        <v>9.659620065058025E-2</v>
      </c>
      <c r="F653" s="114">
        <f t="shared" si="223"/>
        <v>0.4512466000453475</v>
      </c>
      <c r="G653" s="114">
        <f t="shared" si="223"/>
        <v>2.5995339885610418E-2</v>
      </c>
      <c r="H653" s="115">
        <f t="shared" si="223"/>
        <v>3.6471438922175788E-4</v>
      </c>
      <c r="I653" s="116">
        <f t="shared" si="223"/>
        <v>1</v>
      </c>
      <c r="K653" s="81" t="s">
        <v>87</v>
      </c>
      <c r="L653" s="82">
        <f>L652/$S652</f>
        <v>0.34292618342983766</v>
      </c>
      <c r="M653" s="82">
        <f t="shared" ref="M653:S653" si="224">M652/$S652</f>
        <v>5.6796571489767548E-3</v>
      </c>
      <c r="N653" s="82">
        <f t="shared" si="224"/>
        <v>7.7191304450425671E-2</v>
      </c>
      <c r="O653" s="82">
        <f t="shared" si="224"/>
        <v>9.659620065058025E-2</v>
      </c>
      <c r="P653" s="82">
        <f t="shared" si="224"/>
        <v>0.4512466000453475</v>
      </c>
      <c r="Q653" s="82">
        <f t="shared" si="224"/>
        <v>2.5995339885610418E-2</v>
      </c>
      <c r="R653" s="83">
        <f t="shared" si="224"/>
        <v>3.6471438922175788E-4</v>
      </c>
      <c r="S653" s="84">
        <f t="shared" si="224"/>
        <v>1</v>
      </c>
      <c r="U653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2"/>
      <c r="AS653" s="19"/>
    </row>
    <row r="654" spans="1:45">
      <c r="A654" s="17"/>
      <c r="B654" s="17"/>
      <c r="C654" s="17"/>
      <c r="D654" s="17"/>
      <c r="E654" s="17"/>
      <c r="F654" s="17"/>
      <c r="G654" s="17"/>
      <c r="H654" s="17"/>
      <c r="I654" s="17"/>
      <c r="K654" s="17"/>
      <c r="L654" s="17"/>
      <c r="M654" s="17"/>
      <c r="N654" s="17"/>
      <c r="O654" s="17"/>
      <c r="P654" s="17"/>
      <c r="Q654" s="17"/>
      <c r="R654" s="17"/>
      <c r="S654" s="17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4"/>
  <sheetViews>
    <sheetView zoomScale="60" zoomScaleNormal="60" workbookViewId="0">
      <selection activeCell="J28" sqref="J28"/>
    </sheetView>
  </sheetViews>
  <sheetFormatPr baseColWidth="10" defaultColWidth="11" defaultRowHeight="14.25"/>
  <cols>
    <col min="1" max="1" width="42.625" customWidth="1"/>
    <col min="2" max="9" width="16.625" style="1" customWidth="1"/>
    <col min="10" max="10" width="6.625" style="144" bestFit="1" customWidth="1"/>
    <col min="11" max="16384" width="11" style="9"/>
  </cols>
  <sheetData>
    <row r="1" spans="1:12" ht="15" customHeight="1" thickTop="1">
      <c r="A1" s="200" t="s">
        <v>85</v>
      </c>
      <c r="B1" s="201"/>
      <c r="C1" s="201"/>
      <c r="D1" s="201"/>
      <c r="E1" s="201"/>
      <c r="F1" s="201"/>
      <c r="G1" s="201"/>
      <c r="H1" s="201"/>
      <c r="I1" s="202"/>
    </row>
    <row r="2" spans="1:12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2" ht="33.75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2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2" ht="100.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L5" s="8"/>
    </row>
    <row r="6" spans="1:12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</row>
    <row r="7" spans="1:12" ht="15">
      <c r="A7" s="24" t="s">
        <v>7</v>
      </c>
      <c r="B7" s="39">
        <v>1582.2467880942875</v>
      </c>
      <c r="C7" s="39">
        <v>4082.0925274932324</v>
      </c>
      <c r="D7" s="39">
        <v>2190.7934405837327</v>
      </c>
      <c r="E7" s="39">
        <v>0.16933398074179434</v>
      </c>
      <c r="F7" s="39">
        <v>12.744558728801406</v>
      </c>
      <c r="G7" s="39">
        <v>0</v>
      </c>
      <c r="H7" s="40">
        <v>0</v>
      </c>
      <c r="I7" s="41">
        <f>SUM(B7:H7)</f>
        <v>7868.0466488807961</v>
      </c>
      <c r="J7" s="166"/>
    </row>
    <row r="8" spans="1:12" ht="15">
      <c r="A8" s="25" t="s">
        <v>8</v>
      </c>
      <c r="B8" s="46">
        <v>1306.2703254044352</v>
      </c>
      <c r="C8" s="46">
        <v>776.87597376781764</v>
      </c>
      <c r="D8" s="46">
        <v>1649.2845904272986</v>
      </c>
      <c r="E8" s="46">
        <v>0</v>
      </c>
      <c r="F8" s="46">
        <v>0.20579999999999998</v>
      </c>
      <c r="G8" s="46">
        <v>0</v>
      </c>
      <c r="H8" s="47">
        <v>0</v>
      </c>
      <c r="I8" s="48">
        <f t="shared" ref="I8:I27" si="0">SUM(B8:H8)</f>
        <v>3732.6366895995516</v>
      </c>
      <c r="J8" s="166"/>
    </row>
    <row r="9" spans="1:12" ht="15">
      <c r="A9" s="26" t="s">
        <v>10</v>
      </c>
      <c r="B9" s="43">
        <v>2939.3221287175634</v>
      </c>
      <c r="C9" s="43">
        <v>7.2514285714285712E-2</v>
      </c>
      <c r="D9" s="43">
        <v>6962.4286134190334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9901.8232564223108</v>
      </c>
      <c r="J9" s="166"/>
    </row>
    <row r="10" spans="1:12" ht="15">
      <c r="A10" s="25" t="s">
        <v>58</v>
      </c>
      <c r="B10" s="46">
        <v>5.5395854990162644E-8</v>
      </c>
      <c r="C10" s="46">
        <v>70.776360055393866</v>
      </c>
      <c r="D10" s="46">
        <v>3107.2791986930069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3178.0555588037969</v>
      </c>
      <c r="J10" s="166"/>
    </row>
    <row r="11" spans="1:12" ht="15">
      <c r="A11" s="26" t="s">
        <v>16</v>
      </c>
      <c r="B11" s="43">
        <v>17825.981842504218</v>
      </c>
      <c r="C11" s="43">
        <v>3454.0610574769466</v>
      </c>
      <c r="D11" s="43">
        <v>3655.6657035339517</v>
      </c>
      <c r="E11" s="43">
        <v>185.68594754140886</v>
      </c>
      <c r="F11" s="43">
        <v>0</v>
      </c>
      <c r="G11" s="43">
        <v>0</v>
      </c>
      <c r="H11" s="53">
        <v>0</v>
      </c>
      <c r="I11" s="41">
        <f t="shared" si="0"/>
        <v>25121.394551056525</v>
      </c>
      <c r="J11" s="166"/>
    </row>
    <row r="12" spans="1:12" ht="15">
      <c r="A12" s="25" t="s">
        <v>72</v>
      </c>
      <c r="B12" s="46">
        <v>70598.047969860723</v>
      </c>
      <c r="C12" s="46">
        <v>991.2822386483748</v>
      </c>
      <c r="D12" s="46">
        <v>4934.7800769845253</v>
      </c>
      <c r="E12" s="46">
        <v>24.687528506360366</v>
      </c>
      <c r="F12" s="46">
        <v>0</v>
      </c>
      <c r="G12" s="46">
        <v>0</v>
      </c>
      <c r="H12" s="47">
        <v>0</v>
      </c>
      <c r="I12" s="48">
        <f t="shared" si="0"/>
        <v>76548.797813999976</v>
      </c>
      <c r="J12" s="166"/>
    </row>
    <row r="13" spans="1:12" ht="15">
      <c r="A13" s="26" t="s">
        <v>60</v>
      </c>
      <c r="B13" s="43">
        <v>0.30272442052495718</v>
      </c>
      <c r="C13" s="43">
        <v>9.1759480972000187</v>
      </c>
      <c r="D13" s="43">
        <v>31.196956344240789</v>
      </c>
      <c r="E13" s="43">
        <v>16475.047780591805</v>
      </c>
      <c r="F13" s="43">
        <v>237510.70037917764</v>
      </c>
      <c r="G13" s="43">
        <v>0</v>
      </c>
      <c r="H13" s="53">
        <v>0</v>
      </c>
      <c r="I13" s="41">
        <f t="shared" si="0"/>
        <v>254026.42378863139</v>
      </c>
      <c r="J13" s="166"/>
    </row>
    <row r="14" spans="1:12" ht="15">
      <c r="A14" s="25" t="s">
        <v>12</v>
      </c>
      <c r="B14" s="46">
        <v>5.1112712103120973E-3</v>
      </c>
      <c r="C14" s="46">
        <v>1.7228651474539611</v>
      </c>
      <c r="D14" s="46">
        <v>0.39704396975583117</v>
      </c>
      <c r="E14" s="46">
        <v>341.50409601337935</v>
      </c>
      <c r="F14" s="46">
        <v>90628.077847798224</v>
      </c>
      <c r="G14" s="46">
        <v>0</v>
      </c>
      <c r="H14" s="47">
        <v>0</v>
      </c>
      <c r="I14" s="48">
        <f t="shared" si="0"/>
        <v>90971.706964200028</v>
      </c>
      <c r="J14" s="166"/>
    </row>
    <row r="15" spans="1:12" ht="15">
      <c r="A15" s="26" t="s">
        <v>61</v>
      </c>
      <c r="B15" s="43">
        <v>6.0388161705982597</v>
      </c>
      <c r="C15" s="43">
        <v>5.8693414819943196E-2</v>
      </c>
      <c r="D15" s="43">
        <v>5.6301182142286352</v>
      </c>
      <c r="E15" s="43">
        <v>154.43550380035313</v>
      </c>
      <c r="F15" s="43">
        <v>25032.001880700001</v>
      </c>
      <c r="G15" s="43">
        <v>0</v>
      </c>
      <c r="H15" s="53">
        <v>0</v>
      </c>
      <c r="I15" s="41">
        <f t="shared" si="0"/>
        <v>25198.1650123</v>
      </c>
      <c r="J15" s="166"/>
    </row>
    <row r="16" spans="1:12" ht="15">
      <c r="A16" s="25" t="s">
        <v>17</v>
      </c>
      <c r="B16" s="46">
        <v>5573.3532462664107</v>
      </c>
      <c r="C16" s="46">
        <v>49.362178922613552</v>
      </c>
      <c r="D16" s="46">
        <v>1207.7217913973611</v>
      </c>
      <c r="E16" s="46">
        <v>232.75172167529993</v>
      </c>
      <c r="F16" s="46">
        <v>944.54193418225486</v>
      </c>
      <c r="G16" s="46">
        <v>0</v>
      </c>
      <c r="H16" s="47">
        <v>0</v>
      </c>
      <c r="I16" s="48">
        <f t="shared" si="0"/>
        <v>8007.7308724439408</v>
      </c>
      <c r="J16" s="166"/>
    </row>
    <row r="17" spans="1:10" ht="15">
      <c r="A17" s="26" t="s">
        <v>19</v>
      </c>
      <c r="B17" s="43">
        <v>85376.001267406347</v>
      </c>
      <c r="C17" s="43">
        <v>45112.535385009978</v>
      </c>
      <c r="D17" s="43">
        <v>57423.002812578183</v>
      </c>
      <c r="E17" s="43">
        <v>1568.790775329167</v>
      </c>
      <c r="F17" s="43">
        <v>6722.8607160756601</v>
      </c>
      <c r="G17" s="43">
        <v>0</v>
      </c>
      <c r="H17" s="53">
        <v>0</v>
      </c>
      <c r="I17" s="41">
        <f t="shared" si="0"/>
        <v>196203.19095639934</v>
      </c>
      <c r="J17" s="166"/>
    </row>
    <row r="18" spans="1:10" ht="15">
      <c r="A18" s="25" t="s">
        <v>27</v>
      </c>
      <c r="B18" s="46">
        <v>26475.090654121595</v>
      </c>
      <c r="C18" s="46">
        <v>357.15031268323003</v>
      </c>
      <c r="D18" s="46">
        <v>38678.909452474771</v>
      </c>
      <c r="E18" s="46">
        <v>94740.698337166628</v>
      </c>
      <c r="F18" s="46">
        <v>12628.161656378144</v>
      </c>
      <c r="G18" s="46">
        <v>27704.148286206382</v>
      </c>
      <c r="H18" s="47">
        <v>469.66425939919606</v>
      </c>
      <c r="I18" s="48">
        <f t="shared" si="0"/>
        <v>201053.82295842996</v>
      </c>
      <c r="J18" s="166"/>
    </row>
    <row r="19" spans="1:10" ht="15">
      <c r="A19" s="26" t="s">
        <v>26</v>
      </c>
      <c r="B19" s="43">
        <v>45246.139560889103</v>
      </c>
      <c r="C19" s="43">
        <v>227.68094137830684</v>
      </c>
      <c r="D19" s="43">
        <v>5257.5941468438023</v>
      </c>
      <c r="E19" s="43">
        <v>1.9238896104262708</v>
      </c>
      <c r="F19" s="43">
        <v>-1.2383973171381513E-6</v>
      </c>
      <c r="G19" s="43">
        <v>0</v>
      </c>
      <c r="H19" s="53">
        <v>0</v>
      </c>
      <c r="I19" s="41">
        <f t="shared" si="0"/>
        <v>50733.338537483243</v>
      </c>
      <c r="J19" s="166"/>
    </row>
    <row r="20" spans="1:10" ht="15">
      <c r="A20" s="25" t="s">
        <v>23</v>
      </c>
      <c r="B20" s="46">
        <v>48389.616157748038</v>
      </c>
      <c r="C20" s="46">
        <v>360.89326136041166</v>
      </c>
      <c r="D20" s="46">
        <v>6588.2492118819064</v>
      </c>
      <c r="E20" s="46">
        <v>2.6850507808538069</v>
      </c>
      <c r="F20" s="46">
        <v>0.31051292249875201</v>
      </c>
      <c r="G20" s="46">
        <v>0</v>
      </c>
      <c r="H20" s="47">
        <v>0</v>
      </c>
      <c r="I20" s="48">
        <f t="shared" si="0"/>
        <v>55341.754194693713</v>
      </c>
      <c r="J20" s="166"/>
    </row>
    <row r="21" spans="1:10" ht="15">
      <c r="A21" s="26" t="s">
        <v>24</v>
      </c>
      <c r="B21" s="43">
        <v>13315.152513763527</v>
      </c>
      <c r="C21" s="43">
        <v>25022.283870046373</v>
      </c>
      <c r="D21" s="43">
        <v>3692.7036519946842</v>
      </c>
      <c r="E21" s="43">
        <v>16.599494286749557</v>
      </c>
      <c r="F21" s="43">
        <v>942.66089461359979</v>
      </c>
      <c r="G21" s="43">
        <v>0</v>
      </c>
      <c r="H21" s="53">
        <v>0</v>
      </c>
      <c r="I21" s="41">
        <f t="shared" si="0"/>
        <v>42989.400424704931</v>
      </c>
      <c r="J21" s="166"/>
    </row>
    <row r="22" spans="1:10" ht="15">
      <c r="A22" s="25" t="s">
        <v>22</v>
      </c>
      <c r="B22" s="46">
        <v>644.79567204819909</v>
      </c>
      <c r="C22" s="46">
        <v>5752.4640083304821</v>
      </c>
      <c r="D22" s="46">
        <v>5445.8784353664842</v>
      </c>
      <c r="E22" s="46">
        <v>0.14110450728381074</v>
      </c>
      <c r="F22" s="46">
        <v>0</v>
      </c>
      <c r="G22" s="46">
        <v>0</v>
      </c>
      <c r="H22" s="47">
        <v>0</v>
      </c>
      <c r="I22" s="48">
        <f t="shared" si="0"/>
        <v>11843.279220252449</v>
      </c>
      <c r="J22" s="166"/>
    </row>
    <row r="23" spans="1:10" ht="15">
      <c r="A23" s="27" t="s">
        <v>66</v>
      </c>
      <c r="B23" s="43">
        <v>3881.2256162035906</v>
      </c>
      <c r="C23" s="43">
        <v>9.6139222283382448</v>
      </c>
      <c r="D23" s="43">
        <v>7281.5980901706816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11172.437628602611</v>
      </c>
      <c r="J23" s="166"/>
    </row>
    <row r="24" spans="1:10" ht="15">
      <c r="A24" s="28" t="s">
        <v>25</v>
      </c>
      <c r="B24" s="46">
        <v>3876.7004315199365</v>
      </c>
      <c r="C24" s="46">
        <v>6.1327294914735514E-2</v>
      </c>
      <c r="D24" s="46">
        <v>3110.2943292630475</v>
      </c>
      <c r="E24" s="46">
        <v>0</v>
      </c>
      <c r="F24" s="46">
        <v>0</v>
      </c>
      <c r="G24" s="46">
        <v>0</v>
      </c>
      <c r="H24" s="47">
        <v>0</v>
      </c>
      <c r="I24" s="48">
        <f t="shared" si="0"/>
        <v>6987.0560880778994</v>
      </c>
      <c r="J24" s="166"/>
    </row>
    <row r="25" spans="1:10" ht="15">
      <c r="A25" s="29" t="s">
        <v>20</v>
      </c>
      <c r="B25" s="43">
        <v>1.8203579012862701E-9</v>
      </c>
      <c r="C25" s="43">
        <v>2.3730968332960711</v>
      </c>
      <c r="D25" s="43">
        <v>1035.9362024737054</v>
      </c>
      <c r="E25" s="43">
        <v>0</v>
      </c>
      <c r="F25" s="43">
        <v>0</v>
      </c>
      <c r="G25" s="43">
        <v>0</v>
      </c>
      <c r="H25" s="53">
        <v>0</v>
      </c>
      <c r="I25" s="41">
        <f t="shared" si="0"/>
        <v>1038.3092993088219</v>
      </c>
      <c r="J25" s="166"/>
    </row>
    <row r="26" spans="1:10" ht="15">
      <c r="A26" s="28" t="s">
        <v>21</v>
      </c>
      <c r="B26" s="46">
        <v>0</v>
      </c>
      <c r="C26" s="46">
        <v>7.1794981390826251</v>
      </c>
      <c r="D26" s="46">
        <v>3135.0859583949723</v>
      </c>
      <c r="E26" s="46">
        <v>0</v>
      </c>
      <c r="F26" s="46">
        <v>0</v>
      </c>
      <c r="G26" s="46">
        <v>0</v>
      </c>
      <c r="H26" s="47">
        <v>0</v>
      </c>
      <c r="I26" s="48">
        <f t="shared" si="0"/>
        <v>3142.2654565340549</v>
      </c>
      <c r="J26" s="166"/>
    </row>
    <row r="27" spans="1:10" ht="15.75" thickBot="1">
      <c r="A27" s="30" t="s">
        <v>11</v>
      </c>
      <c r="B27" s="43">
        <v>4.1184000000000003</v>
      </c>
      <c r="C27" s="43">
        <v>0</v>
      </c>
      <c r="D27" s="43">
        <v>0.28160000000000002</v>
      </c>
      <c r="E27" s="43">
        <v>0</v>
      </c>
      <c r="F27" s="43">
        <v>0</v>
      </c>
      <c r="G27" s="43">
        <v>0</v>
      </c>
      <c r="H27" s="53">
        <v>0</v>
      </c>
      <c r="I27" s="41">
        <f t="shared" si="0"/>
        <v>4.4000000000000004</v>
      </c>
      <c r="J27" s="166"/>
    </row>
    <row r="28" spans="1:10" ht="15">
      <c r="A28" s="31" t="s">
        <v>28</v>
      </c>
      <c r="B28" s="130">
        <f>SUM(B7:B23)</f>
        <v>323159.5903949457</v>
      </c>
      <c r="C28" s="130">
        <f t="shared" ref="C28:H28" si="1">SUM(C7:C23)</f>
        <v>86278.102058346689</v>
      </c>
      <c r="D28" s="130">
        <f t="shared" si="1"/>
        <v>148113.11333487765</v>
      </c>
      <c r="E28" s="130">
        <f t="shared" si="1"/>
        <v>113745.12056379046</v>
      </c>
      <c r="F28" s="130">
        <f t="shared" si="1"/>
        <v>374422.26617933827</v>
      </c>
      <c r="G28" s="130">
        <f t="shared" si="1"/>
        <v>27704.148286206382</v>
      </c>
      <c r="H28" s="130">
        <f t="shared" si="1"/>
        <v>469.66425939919606</v>
      </c>
      <c r="I28" s="132">
        <f>SUM(B28:H28)</f>
        <v>1073892.0050769045</v>
      </c>
      <c r="J28" s="180">
        <v>8.8834995403885841E-4</v>
      </c>
    </row>
    <row r="29" spans="1:10" s="4" customFormat="1" ht="15" thickBot="1">
      <c r="A29" s="32" t="s">
        <v>87</v>
      </c>
      <c r="B29" s="114">
        <f>B28/$I28</f>
        <v>0.30092373243043491</v>
      </c>
      <c r="C29" s="114">
        <f t="shared" ref="C29:I29" si="2">C28/$I28</f>
        <v>8.0341507014169519E-2</v>
      </c>
      <c r="D29" s="114">
        <f t="shared" si="2"/>
        <v>0.13792179533385282</v>
      </c>
      <c r="E29" s="114">
        <f t="shared" si="2"/>
        <v>0.10591858401594567</v>
      </c>
      <c r="F29" s="114">
        <f t="shared" si="2"/>
        <v>0.34865914301366346</v>
      </c>
      <c r="G29" s="114">
        <f t="shared" si="2"/>
        <v>2.5797890435195491E-2</v>
      </c>
      <c r="H29" s="114">
        <f t="shared" si="2"/>
        <v>4.3734775673794313E-4</v>
      </c>
      <c r="I29" s="116">
        <f t="shared" si="2"/>
        <v>1</v>
      </c>
      <c r="J29" s="181"/>
    </row>
    <row r="30" spans="1:10" ht="15" thickBot="1">
      <c r="J30" s="166"/>
    </row>
    <row r="31" spans="1:1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J31" s="166"/>
    </row>
    <row r="32" spans="1:1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J32" s="166"/>
    </row>
    <row r="33" spans="1:10" ht="15">
      <c r="A33" s="24" t="s">
        <v>7</v>
      </c>
      <c r="B33" s="39">
        <v>0.56028161881176886</v>
      </c>
      <c r="C33" s="39">
        <v>4082.0925274932324</v>
      </c>
      <c r="D33" s="39">
        <v>2039.9767769165153</v>
      </c>
      <c r="E33" s="39">
        <v>0.16933398074179434</v>
      </c>
      <c r="F33" s="235">
        <v>0</v>
      </c>
      <c r="G33" s="39">
        <v>0</v>
      </c>
      <c r="H33" s="40">
        <v>0</v>
      </c>
      <c r="I33" s="41">
        <f>SUM(B33:H33)</f>
        <v>6122.7989200093007</v>
      </c>
      <c r="J33" s="166"/>
    </row>
    <row r="34" spans="1:10" ht="15">
      <c r="A34" s="25" t="s">
        <v>8</v>
      </c>
      <c r="B34" s="46">
        <v>0.1544000026742719</v>
      </c>
      <c r="C34" s="46">
        <v>776.87597376781764</v>
      </c>
      <c r="D34" s="46">
        <v>1511.805737201455</v>
      </c>
      <c r="E34" s="46">
        <v>0</v>
      </c>
      <c r="F34" s="236">
        <v>0</v>
      </c>
      <c r="G34" s="46">
        <v>0</v>
      </c>
      <c r="H34" s="47">
        <v>0</v>
      </c>
      <c r="I34" s="48">
        <f t="shared" ref="I34:I53" si="3">SUM(B34:H34)</f>
        <v>2288.8361109719472</v>
      </c>
      <c r="J34" s="166"/>
    </row>
    <row r="35" spans="1:10" ht="15">
      <c r="A35" s="26" t="s">
        <v>10</v>
      </c>
      <c r="B35" s="43">
        <v>14.291913062958264</v>
      </c>
      <c r="C35" s="43">
        <v>7.2514285714285712E-2</v>
      </c>
      <c r="D35" s="43">
        <v>6775.0675726513273</v>
      </c>
      <c r="E35" s="43">
        <v>0</v>
      </c>
      <c r="F35" s="236">
        <v>0</v>
      </c>
      <c r="G35" s="43">
        <v>0</v>
      </c>
      <c r="H35" s="53">
        <v>0</v>
      </c>
      <c r="I35" s="41">
        <f t="shared" si="3"/>
        <v>6789.4319999999998</v>
      </c>
      <c r="J35" s="166"/>
    </row>
    <row r="36" spans="1:10" ht="15">
      <c r="A36" s="25" t="s">
        <v>58</v>
      </c>
      <c r="B36" s="46">
        <v>5.5395854990162644E-8</v>
      </c>
      <c r="C36" s="46">
        <v>70.776360055393866</v>
      </c>
      <c r="D36" s="46">
        <v>3107.2791986930069</v>
      </c>
      <c r="E36" s="46">
        <v>0</v>
      </c>
      <c r="F36" s="236">
        <v>0</v>
      </c>
      <c r="G36" s="46">
        <v>0</v>
      </c>
      <c r="H36" s="47">
        <v>0</v>
      </c>
      <c r="I36" s="48">
        <f t="shared" si="3"/>
        <v>3178.0555588037969</v>
      </c>
      <c r="J36" s="166"/>
    </row>
    <row r="37" spans="1:10" ht="15">
      <c r="A37" s="26" t="s">
        <v>16</v>
      </c>
      <c r="B37" s="43">
        <v>4507.0437611389043</v>
      </c>
      <c r="C37" s="43">
        <v>3058.9559237192275</v>
      </c>
      <c r="D37" s="43">
        <v>2770.7777082685125</v>
      </c>
      <c r="E37" s="43">
        <v>7.6820412015724373E-3</v>
      </c>
      <c r="F37" s="236">
        <v>0</v>
      </c>
      <c r="G37" s="43">
        <v>0</v>
      </c>
      <c r="H37" s="53">
        <v>0</v>
      </c>
      <c r="I37" s="41">
        <f t="shared" si="3"/>
        <v>10336.785075167847</v>
      </c>
      <c r="J37" s="166"/>
    </row>
    <row r="38" spans="1:10" ht="15">
      <c r="A38" s="25" t="s">
        <v>72</v>
      </c>
      <c r="B38" s="46">
        <v>3491.9235208330902</v>
      </c>
      <c r="C38" s="46">
        <v>764.79883304663826</v>
      </c>
      <c r="D38" s="46">
        <v>557.1185299263667</v>
      </c>
      <c r="E38" s="46">
        <v>24.687528506360366</v>
      </c>
      <c r="F38" s="236">
        <v>0</v>
      </c>
      <c r="G38" s="46">
        <v>0</v>
      </c>
      <c r="H38" s="47">
        <v>0</v>
      </c>
      <c r="I38" s="48">
        <f t="shared" si="3"/>
        <v>4838.5284123124557</v>
      </c>
      <c r="J38" s="166"/>
    </row>
    <row r="39" spans="1:10" ht="15">
      <c r="A39" s="26" t="s">
        <v>60</v>
      </c>
      <c r="B39" s="43">
        <v>0.30272442052495718</v>
      </c>
      <c r="C39" s="43">
        <v>3.988043976252805</v>
      </c>
      <c r="D39" s="43">
        <v>28.802302629730445</v>
      </c>
      <c r="E39" s="43">
        <v>15106.180214900241</v>
      </c>
      <c r="F39" s="236">
        <v>0</v>
      </c>
      <c r="G39" s="43">
        <v>0</v>
      </c>
      <c r="H39" s="53">
        <v>0</v>
      </c>
      <c r="I39" s="41">
        <f t="shared" si="3"/>
        <v>15139.273285926749</v>
      </c>
      <c r="J39" s="166"/>
    </row>
    <row r="40" spans="1:10" ht="15">
      <c r="A40" s="25" t="s">
        <v>12</v>
      </c>
      <c r="B40" s="46">
        <v>5.1112712103120973E-3</v>
      </c>
      <c r="C40" s="46">
        <v>1.7228651474539611</v>
      </c>
      <c r="D40" s="46">
        <v>4.629895489378635E-3</v>
      </c>
      <c r="E40" s="46">
        <v>152.63181637446837</v>
      </c>
      <c r="F40" s="236">
        <v>0</v>
      </c>
      <c r="G40" s="46">
        <v>0</v>
      </c>
      <c r="H40" s="47">
        <v>0</v>
      </c>
      <c r="I40" s="48">
        <f t="shared" si="3"/>
        <v>154.36442268862203</v>
      </c>
      <c r="J40" s="166"/>
    </row>
    <row r="41" spans="1:10" ht="15">
      <c r="A41" s="26" t="s">
        <v>61</v>
      </c>
      <c r="B41" s="43">
        <v>6.0388161705982597</v>
      </c>
      <c r="C41" s="43">
        <v>5.8693414819943196E-2</v>
      </c>
      <c r="D41" s="43">
        <v>5.6301182142286352</v>
      </c>
      <c r="E41" s="43">
        <v>2.039561278403963</v>
      </c>
      <c r="F41" s="236">
        <v>0</v>
      </c>
      <c r="G41" s="43">
        <v>0</v>
      </c>
      <c r="H41" s="53">
        <v>0</v>
      </c>
      <c r="I41" s="41">
        <f t="shared" si="3"/>
        <v>13.767189078050801</v>
      </c>
      <c r="J41" s="166"/>
    </row>
    <row r="42" spans="1:10" ht="15">
      <c r="A42" s="25" t="s">
        <v>17</v>
      </c>
      <c r="B42" s="46">
        <v>500.88211133884141</v>
      </c>
      <c r="C42" s="46">
        <v>30.302209582178275</v>
      </c>
      <c r="D42" s="46">
        <v>647.86991628670819</v>
      </c>
      <c r="E42" s="46">
        <v>168.28975098471486</v>
      </c>
      <c r="F42" s="236">
        <v>0</v>
      </c>
      <c r="G42" s="46">
        <v>0</v>
      </c>
      <c r="H42" s="47">
        <v>0</v>
      </c>
      <c r="I42" s="48">
        <f t="shared" si="3"/>
        <v>1347.3439881924428</v>
      </c>
      <c r="J42" s="166"/>
    </row>
    <row r="43" spans="1:10" ht="15">
      <c r="A43" s="26" t="s">
        <v>19</v>
      </c>
      <c r="B43" s="43">
        <v>11860.306495753637</v>
      </c>
      <c r="C43" s="43">
        <v>39808.525834045788</v>
      </c>
      <c r="D43" s="43">
        <v>43828.249534848197</v>
      </c>
      <c r="E43" s="43">
        <v>754.24684873154717</v>
      </c>
      <c r="F43" s="236">
        <v>0</v>
      </c>
      <c r="G43" s="43">
        <v>0</v>
      </c>
      <c r="H43" s="53">
        <v>0</v>
      </c>
      <c r="I43" s="41">
        <f t="shared" si="3"/>
        <v>96251.328713379175</v>
      </c>
      <c r="J43" s="166"/>
    </row>
    <row r="44" spans="1:10" ht="15">
      <c r="A44" s="25" t="s">
        <v>27</v>
      </c>
      <c r="B44" s="46">
        <v>8962.5440449218331</v>
      </c>
      <c r="C44" s="46">
        <v>355.88236111104123</v>
      </c>
      <c r="D44" s="46">
        <v>11965.055101477281</v>
      </c>
      <c r="E44" s="46">
        <v>57730.238520441526</v>
      </c>
      <c r="F44" s="236">
        <v>0</v>
      </c>
      <c r="G44" s="46">
        <v>7656.6048204077997</v>
      </c>
      <c r="H44" s="47">
        <v>459.08349225247775</v>
      </c>
      <c r="I44" s="48">
        <f t="shared" si="3"/>
        <v>87129.408340611961</v>
      </c>
      <c r="J44" s="166"/>
    </row>
    <row r="45" spans="1:10" ht="15">
      <c r="A45" s="26" t="s">
        <v>26</v>
      </c>
      <c r="B45" s="43">
        <v>4922.1045044733928</v>
      </c>
      <c r="C45" s="43">
        <v>73.582960953474327</v>
      </c>
      <c r="D45" s="43">
        <v>1592.8972336817769</v>
      </c>
      <c r="E45" s="43">
        <v>1.9238896104262708</v>
      </c>
      <c r="F45" s="236">
        <v>0</v>
      </c>
      <c r="G45" s="43">
        <v>0</v>
      </c>
      <c r="H45" s="53">
        <v>0</v>
      </c>
      <c r="I45" s="41">
        <f t="shared" si="3"/>
        <v>6590.5085887190698</v>
      </c>
      <c r="J45" s="166"/>
    </row>
    <row r="46" spans="1:10" ht="15">
      <c r="A46" s="25" t="s">
        <v>23</v>
      </c>
      <c r="B46" s="46">
        <v>647.89299069417905</v>
      </c>
      <c r="C46" s="46">
        <v>272.30413969661362</v>
      </c>
      <c r="D46" s="46">
        <v>635.6028412103384</v>
      </c>
      <c r="E46" s="46">
        <v>2.6850507808538069</v>
      </c>
      <c r="F46" s="236">
        <v>0</v>
      </c>
      <c r="G46" s="46">
        <v>0</v>
      </c>
      <c r="H46" s="47">
        <v>0</v>
      </c>
      <c r="I46" s="48">
        <f t="shared" si="3"/>
        <v>1558.4850223819847</v>
      </c>
      <c r="J46" s="166"/>
    </row>
    <row r="47" spans="1:10" ht="15">
      <c r="A47" s="26" t="s">
        <v>24</v>
      </c>
      <c r="B47" s="43">
        <v>1382.0649157233333</v>
      </c>
      <c r="C47" s="43">
        <v>25022.283870046373</v>
      </c>
      <c r="D47" s="43">
        <v>2838.012485569418</v>
      </c>
      <c r="E47" s="43">
        <v>16.599494286749557</v>
      </c>
      <c r="F47" s="236">
        <v>0</v>
      </c>
      <c r="G47" s="43">
        <v>0</v>
      </c>
      <c r="H47" s="53">
        <v>0</v>
      </c>
      <c r="I47" s="41">
        <f t="shared" si="3"/>
        <v>29258.960765625878</v>
      </c>
      <c r="J47" s="166"/>
    </row>
    <row r="48" spans="1:10" ht="15">
      <c r="A48" s="25" t="s">
        <v>22</v>
      </c>
      <c r="B48" s="46">
        <v>131.24013927661045</v>
      </c>
      <c r="C48" s="46">
        <v>5752.4640083304821</v>
      </c>
      <c r="D48" s="46">
        <v>5436.3898510808267</v>
      </c>
      <c r="E48" s="46">
        <v>0.14110450728381074</v>
      </c>
      <c r="F48" s="236">
        <v>0</v>
      </c>
      <c r="G48" s="46">
        <v>0</v>
      </c>
      <c r="H48" s="47">
        <v>0</v>
      </c>
      <c r="I48" s="48">
        <f t="shared" si="3"/>
        <v>11320.235103195204</v>
      </c>
      <c r="J48" s="166"/>
    </row>
    <row r="49" spans="1:10" ht="15">
      <c r="A49" s="27" t="s">
        <v>66</v>
      </c>
      <c r="B49" s="43">
        <v>106.17173841639971</v>
      </c>
      <c r="C49" s="43">
        <v>9.6139222283382448</v>
      </c>
      <c r="D49" s="43">
        <v>4171.0834882025474</v>
      </c>
      <c r="E49" s="43">
        <v>0</v>
      </c>
      <c r="F49" s="236">
        <v>0</v>
      </c>
      <c r="G49" s="43">
        <v>0</v>
      </c>
      <c r="H49" s="53">
        <v>0</v>
      </c>
      <c r="I49" s="41">
        <f t="shared" si="3"/>
        <v>4286.869148847285</v>
      </c>
      <c r="J49" s="166"/>
    </row>
    <row r="50" spans="1:10" ht="15">
      <c r="A50" s="28" t="s">
        <v>25</v>
      </c>
      <c r="B50" s="46">
        <v>105.76495373274538</v>
      </c>
      <c r="C50" s="46">
        <v>6.1327294914735514E-2</v>
      </c>
      <c r="D50" s="46">
        <v>6.1327294914735514E-2</v>
      </c>
      <c r="E50" s="46">
        <v>0</v>
      </c>
      <c r="F50" s="236">
        <v>0</v>
      </c>
      <c r="G50" s="46">
        <v>0</v>
      </c>
      <c r="H50" s="47">
        <v>0</v>
      </c>
      <c r="I50" s="48">
        <f t="shared" si="3"/>
        <v>105.88760832257485</v>
      </c>
      <c r="J50" s="166"/>
    </row>
    <row r="51" spans="1:10" ht="15">
      <c r="A51" s="29" t="s">
        <v>20</v>
      </c>
      <c r="B51" s="43">
        <v>1.8203579012862701E-9</v>
      </c>
      <c r="C51" s="43">
        <v>2.3730968332960711</v>
      </c>
      <c r="D51" s="43">
        <v>1035.9362024737054</v>
      </c>
      <c r="E51" s="43">
        <v>0</v>
      </c>
      <c r="F51" s="236">
        <v>0</v>
      </c>
      <c r="G51" s="43">
        <v>0</v>
      </c>
      <c r="H51" s="53">
        <v>0</v>
      </c>
      <c r="I51" s="41">
        <f t="shared" si="3"/>
        <v>1038.3092993088219</v>
      </c>
      <c r="J51" s="166"/>
    </row>
    <row r="52" spans="1:10" ht="15">
      <c r="A52" s="28" t="s">
        <v>21</v>
      </c>
      <c r="B52" s="46">
        <v>0</v>
      </c>
      <c r="C52" s="46">
        <v>7.1794981390826251</v>
      </c>
      <c r="D52" s="46">
        <v>3135.0859583949723</v>
      </c>
      <c r="E52" s="46">
        <v>0</v>
      </c>
      <c r="F52" s="236">
        <v>0</v>
      </c>
      <c r="G52" s="46">
        <v>0</v>
      </c>
      <c r="H52" s="47">
        <v>0</v>
      </c>
      <c r="I52" s="48">
        <f t="shared" si="3"/>
        <v>3142.2654565340549</v>
      </c>
      <c r="J52" s="166"/>
    </row>
    <row r="53" spans="1:10" ht="15.75" thickBot="1">
      <c r="A53" s="30" t="s">
        <v>11</v>
      </c>
      <c r="B53" s="43">
        <v>0</v>
      </c>
      <c r="C53" s="43">
        <v>0</v>
      </c>
      <c r="D53" s="43">
        <v>0</v>
      </c>
      <c r="E53" s="43">
        <v>0</v>
      </c>
      <c r="F53" s="237">
        <v>0</v>
      </c>
      <c r="G53" s="43">
        <v>0</v>
      </c>
      <c r="H53" s="53">
        <v>0</v>
      </c>
      <c r="I53" s="41">
        <f t="shared" si="3"/>
        <v>0</v>
      </c>
      <c r="J53" s="166"/>
    </row>
    <row r="54" spans="1:10" ht="15">
      <c r="A54" s="31" t="s">
        <v>28</v>
      </c>
      <c r="B54" s="130">
        <f>SUM(B33:B49)</f>
        <v>36533.527469172397</v>
      </c>
      <c r="C54" s="130">
        <f t="shared" ref="C54:H54" si="4">SUM(C33:C49)</f>
        <v>80084.301040900842</v>
      </c>
      <c r="D54" s="130">
        <f t="shared" si="4"/>
        <v>87911.623026753718</v>
      </c>
      <c r="E54" s="130">
        <f t="shared" si="4"/>
        <v>73959.840796424527</v>
      </c>
      <c r="F54" s="130">
        <f t="shared" si="4"/>
        <v>0</v>
      </c>
      <c r="G54" s="130">
        <f t="shared" si="4"/>
        <v>7656.6048204077997</v>
      </c>
      <c r="H54" s="130">
        <f t="shared" si="4"/>
        <v>459.08349225247775</v>
      </c>
      <c r="I54" s="132">
        <f>SUM(B54:H54)</f>
        <v>286604.98064591177</v>
      </c>
      <c r="J54" s="179">
        <v>1.1670507956296206E-3</v>
      </c>
    </row>
    <row r="55" spans="1:10" s="4" customFormat="1" ht="15" thickBot="1">
      <c r="A55" s="32" t="s">
        <v>87</v>
      </c>
      <c r="B55" s="114">
        <f>B54/$I54</f>
        <v>0.12746996715422756</v>
      </c>
      <c r="C55" s="114">
        <f t="shared" ref="C55:I55" si="5">C54/$I54</f>
        <v>0.27942396834980893</v>
      </c>
      <c r="D55" s="114">
        <f t="shared" si="5"/>
        <v>0.30673445670284699</v>
      </c>
      <c r="E55" s="114">
        <f t="shared" si="5"/>
        <v>0.25805497388685911</v>
      </c>
      <c r="F55" s="114">
        <f t="shared" si="5"/>
        <v>0</v>
      </c>
      <c r="G55" s="114">
        <f t="shared" si="5"/>
        <v>2.6714835182390668E-2</v>
      </c>
      <c r="H55" s="114">
        <f t="shared" si="5"/>
        <v>1.601798723866756E-3</v>
      </c>
      <c r="I55" s="116">
        <f t="shared" si="5"/>
        <v>1</v>
      </c>
      <c r="J55" s="181"/>
    </row>
    <row r="56" spans="1:10" ht="15" thickBot="1">
      <c r="J56" s="166"/>
    </row>
    <row r="57" spans="1:10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J57" s="166"/>
    </row>
    <row r="58" spans="1:10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J58" s="166"/>
    </row>
    <row r="59" spans="1:10" ht="15">
      <c r="A59" s="24" t="s">
        <v>7</v>
      </c>
      <c r="B59" s="242">
        <v>0</v>
      </c>
      <c r="C59" s="243">
        <v>0</v>
      </c>
      <c r="D59" s="243">
        <v>0</v>
      </c>
      <c r="E59" s="244">
        <v>0</v>
      </c>
      <c r="F59" s="39">
        <v>12.744558728801406</v>
      </c>
      <c r="G59" s="242">
        <v>0</v>
      </c>
      <c r="H59" s="244">
        <v>0</v>
      </c>
      <c r="I59" s="41">
        <f>SUM(B59:H59)</f>
        <v>12.744558728801406</v>
      </c>
      <c r="J59" s="166"/>
    </row>
    <row r="60" spans="1:10" ht="15">
      <c r="A60" s="25" t="s">
        <v>8</v>
      </c>
      <c r="B60" s="245">
        <v>0</v>
      </c>
      <c r="C60" s="246">
        <v>0</v>
      </c>
      <c r="D60" s="246">
        <v>0</v>
      </c>
      <c r="E60" s="247">
        <v>0</v>
      </c>
      <c r="F60" s="46">
        <v>0.20579999999999998</v>
      </c>
      <c r="G60" s="245">
        <v>0</v>
      </c>
      <c r="H60" s="247">
        <v>0</v>
      </c>
      <c r="I60" s="48">
        <f t="shared" ref="I60:I79" si="6">SUM(B60:H60)</f>
        <v>0.20579999999999998</v>
      </c>
      <c r="J60" s="166"/>
    </row>
    <row r="61" spans="1:10" ht="15">
      <c r="A61" s="26" t="s">
        <v>10</v>
      </c>
      <c r="B61" s="245">
        <v>0</v>
      </c>
      <c r="C61" s="246">
        <v>0</v>
      </c>
      <c r="D61" s="246">
        <v>0</v>
      </c>
      <c r="E61" s="247">
        <v>0</v>
      </c>
      <c r="F61" s="43">
        <v>0</v>
      </c>
      <c r="G61" s="245">
        <v>0</v>
      </c>
      <c r="H61" s="247">
        <v>0</v>
      </c>
      <c r="I61" s="41">
        <f t="shared" si="6"/>
        <v>0</v>
      </c>
      <c r="J61" s="166"/>
    </row>
    <row r="62" spans="1:10" ht="15">
      <c r="A62" s="25" t="s">
        <v>58</v>
      </c>
      <c r="B62" s="245">
        <v>0</v>
      </c>
      <c r="C62" s="246">
        <v>0</v>
      </c>
      <c r="D62" s="246">
        <v>0</v>
      </c>
      <c r="E62" s="247">
        <v>0</v>
      </c>
      <c r="F62" s="46">
        <v>0</v>
      </c>
      <c r="G62" s="245">
        <v>0</v>
      </c>
      <c r="H62" s="247">
        <v>0</v>
      </c>
      <c r="I62" s="48">
        <f t="shared" si="6"/>
        <v>0</v>
      </c>
      <c r="J62" s="166"/>
    </row>
    <row r="63" spans="1:10" ht="15">
      <c r="A63" s="26" t="s">
        <v>16</v>
      </c>
      <c r="B63" s="245">
        <v>0</v>
      </c>
      <c r="C63" s="246">
        <v>0</v>
      </c>
      <c r="D63" s="246">
        <v>0</v>
      </c>
      <c r="E63" s="247">
        <v>0</v>
      </c>
      <c r="F63" s="43">
        <v>0</v>
      </c>
      <c r="G63" s="245">
        <v>0</v>
      </c>
      <c r="H63" s="247">
        <v>0</v>
      </c>
      <c r="I63" s="41">
        <f t="shared" si="6"/>
        <v>0</v>
      </c>
      <c r="J63" s="166"/>
    </row>
    <row r="64" spans="1:10" ht="15">
      <c r="A64" s="25" t="s">
        <v>72</v>
      </c>
      <c r="B64" s="245">
        <v>0</v>
      </c>
      <c r="C64" s="246">
        <v>0</v>
      </c>
      <c r="D64" s="246">
        <v>0</v>
      </c>
      <c r="E64" s="247">
        <v>0</v>
      </c>
      <c r="F64" s="46">
        <v>0</v>
      </c>
      <c r="G64" s="245">
        <v>0</v>
      </c>
      <c r="H64" s="247">
        <v>0</v>
      </c>
      <c r="I64" s="48">
        <f t="shared" si="6"/>
        <v>0</v>
      </c>
      <c r="J64" s="166"/>
    </row>
    <row r="65" spans="1:10" ht="15">
      <c r="A65" s="26" t="s">
        <v>60</v>
      </c>
      <c r="B65" s="245">
        <v>0</v>
      </c>
      <c r="C65" s="246">
        <v>0</v>
      </c>
      <c r="D65" s="246">
        <v>0</v>
      </c>
      <c r="E65" s="247">
        <v>0</v>
      </c>
      <c r="F65" s="43">
        <v>227566.48345755527</v>
      </c>
      <c r="G65" s="245">
        <v>0</v>
      </c>
      <c r="H65" s="247">
        <v>0</v>
      </c>
      <c r="I65" s="41">
        <f t="shared" si="6"/>
        <v>227566.48345755527</v>
      </c>
      <c r="J65" s="166"/>
    </row>
    <row r="66" spans="1:10" ht="15">
      <c r="A66" s="25" t="s">
        <v>12</v>
      </c>
      <c r="B66" s="245">
        <v>0</v>
      </c>
      <c r="C66" s="246">
        <v>0</v>
      </c>
      <c r="D66" s="246">
        <v>0</v>
      </c>
      <c r="E66" s="247">
        <v>0</v>
      </c>
      <c r="F66" s="46">
        <v>90628.077847798224</v>
      </c>
      <c r="G66" s="245">
        <v>0</v>
      </c>
      <c r="H66" s="247">
        <v>0</v>
      </c>
      <c r="I66" s="48">
        <f t="shared" si="6"/>
        <v>90628.077847798224</v>
      </c>
      <c r="J66" s="166"/>
    </row>
    <row r="67" spans="1:10" ht="15">
      <c r="A67" s="26" t="s">
        <v>61</v>
      </c>
      <c r="B67" s="245">
        <v>0</v>
      </c>
      <c r="C67" s="246">
        <v>0</v>
      </c>
      <c r="D67" s="246">
        <v>0</v>
      </c>
      <c r="E67" s="247">
        <v>0</v>
      </c>
      <c r="F67" s="43">
        <v>25032.001880700001</v>
      </c>
      <c r="G67" s="245">
        <v>0</v>
      </c>
      <c r="H67" s="247">
        <v>0</v>
      </c>
      <c r="I67" s="41">
        <f t="shared" si="6"/>
        <v>25032.001880700001</v>
      </c>
      <c r="J67" s="166"/>
    </row>
    <row r="68" spans="1:10" ht="15">
      <c r="A68" s="25" t="s">
        <v>17</v>
      </c>
      <c r="B68" s="245">
        <v>0</v>
      </c>
      <c r="C68" s="246">
        <v>0</v>
      </c>
      <c r="D68" s="246">
        <v>0</v>
      </c>
      <c r="E68" s="247">
        <v>0</v>
      </c>
      <c r="F68" s="46">
        <v>944.54193418225486</v>
      </c>
      <c r="G68" s="245">
        <v>0</v>
      </c>
      <c r="H68" s="247">
        <v>0</v>
      </c>
      <c r="I68" s="48">
        <f t="shared" si="6"/>
        <v>944.54193418225486</v>
      </c>
      <c r="J68" s="166"/>
    </row>
    <row r="69" spans="1:10" ht="15">
      <c r="A69" s="26" t="s">
        <v>19</v>
      </c>
      <c r="B69" s="245">
        <v>0</v>
      </c>
      <c r="C69" s="246">
        <v>0</v>
      </c>
      <c r="D69" s="246">
        <v>0</v>
      </c>
      <c r="E69" s="247">
        <v>0</v>
      </c>
      <c r="F69" s="43">
        <v>6722.8607160756601</v>
      </c>
      <c r="G69" s="245">
        <v>0</v>
      </c>
      <c r="H69" s="247">
        <v>0</v>
      </c>
      <c r="I69" s="41">
        <f t="shared" si="6"/>
        <v>6722.8607160756601</v>
      </c>
      <c r="J69" s="166"/>
    </row>
    <row r="70" spans="1:10" ht="15">
      <c r="A70" s="25" t="s">
        <v>27</v>
      </c>
      <c r="B70" s="245">
        <v>0</v>
      </c>
      <c r="C70" s="246">
        <v>0</v>
      </c>
      <c r="D70" s="246">
        <v>0</v>
      </c>
      <c r="E70" s="247">
        <v>0</v>
      </c>
      <c r="F70" s="46">
        <v>12628.161656378144</v>
      </c>
      <c r="G70" s="245">
        <v>0</v>
      </c>
      <c r="H70" s="247">
        <v>0</v>
      </c>
      <c r="I70" s="48">
        <f t="shared" si="6"/>
        <v>12628.161656378144</v>
      </c>
      <c r="J70" s="166"/>
    </row>
    <row r="71" spans="1:10" ht="15">
      <c r="A71" s="26" t="s">
        <v>26</v>
      </c>
      <c r="B71" s="245">
        <v>0</v>
      </c>
      <c r="C71" s="246">
        <v>0</v>
      </c>
      <c r="D71" s="246">
        <v>0</v>
      </c>
      <c r="E71" s="247">
        <v>0</v>
      </c>
      <c r="F71" s="43">
        <v>-1.2383973171381513E-6</v>
      </c>
      <c r="G71" s="245">
        <v>0</v>
      </c>
      <c r="H71" s="247">
        <v>0</v>
      </c>
      <c r="I71" s="41">
        <f t="shared" si="6"/>
        <v>-1.2383973171381513E-6</v>
      </c>
      <c r="J71" s="166"/>
    </row>
    <row r="72" spans="1:10" ht="15">
      <c r="A72" s="25" t="s">
        <v>23</v>
      </c>
      <c r="B72" s="245">
        <v>0</v>
      </c>
      <c r="C72" s="246">
        <v>0</v>
      </c>
      <c r="D72" s="246">
        <v>0</v>
      </c>
      <c r="E72" s="247">
        <v>0</v>
      </c>
      <c r="F72" s="46">
        <v>0.31051292249875201</v>
      </c>
      <c r="G72" s="245">
        <v>0</v>
      </c>
      <c r="H72" s="247">
        <v>0</v>
      </c>
      <c r="I72" s="48">
        <f t="shared" si="6"/>
        <v>0.31051292249875201</v>
      </c>
      <c r="J72" s="166"/>
    </row>
    <row r="73" spans="1:10" ht="15">
      <c r="A73" s="26" t="s">
        <v>24</v>
      </c>
      <c r="B73" s="245">
        <v>0</v>
      </c>
      <c r="C73" s="246">
        <v>0</v>
      </c>
      <c r="D73" s="246">
        <v>0</v>
      </c>
      <c r="E73" s="247">
        <v>0</v>
      </c>
      <c r="F73" s="120">
        <v>764.76727149895839</v>
      </c>
      <c r="G73" s="245">
        <v>0</v>
      </c>
      <c r="H73" s="247">
        <v>0</v>
      </c>
      <c r="I73" s="41">
        <f t="shared" si="6"/>
        <v>764.76727149895839</v>
      </c>
      <c r="J73" s="166"/>
    </row>
    <row r="74" spans="1:10" ht="15">
      <c r="A74" s="25" t="s">
        <v>22</v>
      </c>
      <c r="B74" s="245">
        <v>0</v>
      </c>
      <c r="C74" s="246">
        <v>0</v>
      </c>
      <c r="D74" s="246">
        <v>0</v>
      </c>
      <c r="E74" s="247">
        <v>0</v>
      </c>
      <c r="F74" s="46">
        <v>0</v>
      </c>
      <c r="G74" s="245">
        <v>0</v>
      </c>
      <c r="H74" s="247">
        <v>0</v>
      </c>
      <c r="I74" s="48">
        <f t="shared" si="6"/>
        <v>0</v>
      </c>
      <c r="J74" s="166"/>
    </row>
    <row r="75" spans="1:10" ht="15">
      <c r="A75" s="27" t="s">
        <v>66</v>
      </c>
      <c r="B75" s="245">
        <v>0</v>
      </c>
      <c r="C75" s="246">
        <v>0</v>
      </c>
      <c r="D75" s="246">
        <v>0</v>
      </c>
      <c r="E75" s="247">
        <v>0</v>
      </c>
      <c r="F75" s="43">
        <v>0</v>
      </c>
      <c r="G75" s="245">
        <v>0</v>
      </c>
      <c r="H75" s="247">
        <v>0</v>
      </c>
      <c r="I75" s="41">
        <f t="shared" si="6"/>
        <v>0</v>
      </c>
      <c r="J75" s="166"/>
    </row>
    <row r="76" spans="1:10" ht="15">
      <c r="A76" s="28" t="s">
        <v>25</v>
      </c>
      <c r="B76" s="245">
        <v>0</v>
      </c>
      <c r="C76" s="246">
        <v>0</v>
      </c>
      <c r="D76" s="246">
        <v>0</v>
      </c>
      <c r="E76" s="247">
        <v>0</v>
      </c>
      <c r="F76" s="46">
        <v>0</v>
      </c>
      <c r="G76" s="245">
        <v>0</v>
      </c>
      <c r="H76" s="247">
        <v>0</v>
      </c>
      <c r="I76" s="48">
        <f t="shared" si="6"/>
        <v>0</v>
      </c>
      <c r="J76" s="166"/>
    </row>
    <row r="77" spans="1:10" ht="15">
      <c r="A77" s="29" t="s">
        <v>20</v>
      </c>
      <c r="B77" s="245">
        <v>0</v>
      </c>
      <c r="C77" s="246">
        <v>0</v>
      </c>
      <c r="D77" s="246">
        <v>0</v>
      </c>
      <c r="E77" s="247">
        <v>0</v>
      </c>
      <c r="F77" s="43">
        <v>0</v>
      </c>
      <c r="G77" s="245">
        <v>0</v>
      </c>
      <c r="H77" s="247">
        <v>0</v>
      </c>
      <c r="I77" s="41">
        <f t="shared" si="6"/>
        <v>0</v>
      </c>
      <c r="J77" s="166"/>
    </row>
    <row r="78" spans="1:10" ht="15">
      <c r="A78" s="28" t="s">
        <v>21</v>
      </c>
      <c r="B78" s="245">
        <v>0</v>
      </c>
      <c r="C78" s="246">
        <v>0</v>
      </c>
      <c r="D78" s="246">
        <v>0</v>
      </c>
      <c r="E78" s="247">
        <v>0</v>
      </c>
      <c r="F78" s="46">
        <v>0</v>
      </c>
      <c r="G78" s="245">
        <v>0</v>
      </c>
      <c r="H78" s="247">
        <v>0</v>
      </c>
      <c r="I78" s="48">
        <f t="shared" si="6"/>
        <v>0</v>
      </c>
      <c r="J78" s="166"/>
    </row>
    <row r="79" spans="1:10" ht="15.75" thickBot="1">
      <c r="A79" s="30" t="s">
        <v>11</v>
      </c>
      <c r="B79" s="248">
        <v>0</v>
      </c>
      <c r="C79" s="249">
        <v>0</v>
      </c>
      <c r="D79" s="249">
        <v>0</v>
      </c>
      <c r="E79" s="250">
        <v>0</v>
      </c>
      <c r="F79" s="43">
        <v>0</v>
      </c>
      <c r="G79" s="248">
        <v>0</v>
      </c>
      <c r="H79" s="250">
        <v>0</v>
      </c>
      <c r="I79" s="41">
        <f t="shared" si="6"/>
        <v>0</v>
      </c>
      <c r="J79" s="166"/>
    </row>
    <row r="80" spans="1:10" ht="15">
      <c r="A80" s="31" t="s">
        <v>28</v>
      </c>
      <c r="B80" s="130">
        <f t="shared" ref="B80:E80" si="7">SUM(B59:B75)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>SUM(F59:F75)</f>
        <v>364300.15563460131</v>
      </c>
      <c r="G80" s="130">
        <f t="shared" ref="G80:H80" si="8">SUM(G59:G75)</f>
        <v>0</v>
      </c>
      <c r="H80" s="130">
        <f t="shared" si="8"/>
        <v>0</v>
      </c>
      <c r="I80" s="132">
        <f>SUM(B80:H80)</f>
        <v>364300.15563460131</v>
      </c>
      <c r="J80" s="179">
        <v>1.238484401255846E-6</v>
      </c>
    </row>
    <row r="81" spans="1:10" s="4" customFormat="1" ht="15" thickBot="1">
      <c r="A81" s="32" t="s">
        <v>87</v>
      </c>
      <c r="B81" s="114">
        <f>B80/$I80</f>
        <v>0</v>
      </c>
      <c r="C81" s="114">
        <f t="shared" ref="C81:I81" si="9">C80/$I80</f>
        <v>0</v>
      </c>
      <c r="D81" s="114">
        <f t="shared" si="9"/>
        <v>0</v>
      </c>
      <c r="E81" s="114">
        <f t="shared" si="9"/>
        <v>0</v>
      </c>
      <c r="F81" s="114">
        <f t="shared" si="9"/>
        <v>1</v>
      </c>
      <c r="G81" s="114">
        <f t="shared" si="9"/>
        <v>0</v>
      </c>
      <c r="H81" s="114">
        <f t="shared" si="9"/>
        <v>0</v>
      </c>
      <c r="I81" s="116">
        <f t="shared" si="9"/>
        <v>1</v>
      </c>
      <c r="J81" s="181"/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  <c r="J82" s="166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J83" s="166"/>
    </row>
    <row r="84" spans="1:1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J84" s="166"/>
    </row>
    <row r="85" spans="1:10" ht="15">
      <c r="A85" s="24" t="s">
        <v>7</v>
      </c>
      <c r="B85" s="39">
        <v>1581.6865064754754</v>
      </c>
      <c r="C85" s="39">
        <v>0</v>
      </c>
      <c r="D85" s="39">
        <v>150.81666366721771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1732.5031701426931</v>
      </c>
      <c r="J85" s="166"/>
    </row>
    <row r="86" spans="1:10" ht="15">
      <c r="A86" s="25" t="s">
        <v>8</v>
      </c>
      <c r="B86" s="46">
        <v>1306.1159254017609</v>
      </c>
      <c r="C86" s="46">
        <v>0</v>
      </c>
      <c r="D86" s="46">
        <v>137.47885322584341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10">SUM(B86:H86)</f>
        <v>1443.5947786276042</v>
      </c>
      <c r="J86" s="166"/>
    </row>
    <row r="87" spans="1:10" ht="15">
      <c r="A87" s="26" t="s">
        <v>10</v>
      </c>
      <c r="B87" s="43">
        <v>2925.0302156546054</v>
      </c>
      <c r="C87" s="43">
        <v>0</v>
      </c>
      <c r="D87" s="43">
        <v>187.36104076770528</v>
      </c>
      <c r="E87" s="43">
        <v>0</v>
      </c>
      <c r="F87" s="43">
        <v>0</v>
      </c>
      <c r="G87" s="43">
        <v>0</v>
      </c>
      <c r="H87" s="53">
        <v>0</v>
      </c>
      <c r="I87" s="41">
        <f t="shared" si="10"/>
        <v>3112.3912564223106</v>
      </c>
      <c r="J87" s="166"/>
    </row>
    <row r="88" spans="1:1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10"/>
        <v>0</v>
      </c>
      <c r="J88" s="166"/>
    </row>
    <row r="89" spans="1:10" ht="15">
      <c r="A89" s="26" t="s">
        <v>16</v>
      </c>
      <c r="B89" s="43">
        <v>13318.938081365317</v>
      </c>
      <c r="C89" s="43">
        <v>395.10513375771922</v>
      </c>
      <c r="D89" s="43">
        <v>884.88799526543949</v>
      </c>
      <c r="E89" s="43">
        <v>185.67826550020732</v>
      </c>
      <c r="F89" s="43">
        <v>0</v>
      </c>
      <c r="G89" s="43">
        <v>0</v>
      </c>
      <c r="H89" s="53">
        <v>0</v>
      </c>
      <c r="I89" s="41">
        <f t="shared" si="10"/>
        <v>14784.609475888683</v>
      </c>
      <c r="J89" s="166"/>
    </row>
    <row r="90" spans="1:10" ht="15">
      <c r="A90" s="25" t="s">
        <v>72</v>
      </c>
      <c r="B90" s="46">
        <v>67106.124449027644</v>
      </c>
      <c r="C90" s="46">
        <v>226.48340560173668</v>
      </c>
      <c r="D90" s="46">
        <v>4377.6615470581582</v>
      </c>
      <c r="E90" s="46">
        <v>0</v>
      </c>
      <c r="F90" s="46">
        <v>0</v>
      </c>
      <c r="G90" s="46">
        <v>0</v>
      </c>
      <c r="H90" s="47">
        <v>0</v>
      </c>
      <c r="I90" s="48">
        <f t="shared" si="10"/>
        <v>71710.269401687547</v>
      </c>
      <c r="J90" s="166"/>
    </row>
    <row r="91" spans="1:10" ht="15">
      <c r="A91" s="26" t="s">
        <v>60</v>
      </c>
      <c r="B91" s="43">
        <v>0</v>
      </c>
      <c r="C91" s="43">
        <v>5.1879041209472154</v>
      </c>
      <c r="D91" s="43">
        <v>2.3946537145103486</v>
      </c>
      <c r="E91" s="43">
        <v>1368.8675656915682</v>
      </c>
      <c r="F91" s="43">
        <v>9944.2169216223501</v>
      </c>
      <c r="G91" s="43">
        <v>0</v>
      </c>
      <c r="H91" s="53">
        <v>0</v>
      </c>
      <c r="I91" s="41">
        <f t="shared" si="10"/>
        <v>11320.667045149376</v>
      </c>
      <c r="J91" s="166"/>
    </row>
    <row r="92" spans="1:10" ht="15">
      <c r="A92" s="25" t="s">
        <v>12</v>
      </c>
      <c r="B92" s="46">
        <v>0</v>
      </c>
      <c r="C92" s="46">
        <v>0</v>
      </c>
      <c r="D92" s="46">
        <v>0.39241407426645253</v>
      </c>
      <c r="E92" s="46">
        <v>188.87227963891095</v>
      </c>
      <c r="F92" s="46">
        <v>0</v>
      </c>
      <c r="G92" s="46">
        <v>0</v>
      </c>
      <c r="H92" s="47">
        <v>0</v>
      </c>
      <c r="I92" s="48">
        <f t="shared" si="10"/>
        <v>189.26469371317739</v>
      </c>
      <c r="J92" s="166"/>
    </row>
    <row r="93" spans="1:10" ht="15">
      <c r="A93" s="26" t="s">
        <v>61</v>
      </c>
      <c r="B93" s="43">
        <v>0</v>
      </c>
      <c r="C93" s="43">
        <v>0</v>
      </c>
      <c r="D93" s="43">
        <v>0</v>
      </c>
      <c r="E93" s="43">
        <v>152.39594252194919</v>
      </c>
      <c r="F93" s="43">
        <v>0</v>
      </c>
      <c r="G93" s="43">
        <v>0</v>
      </c>
      <c r="H93" s="53">
        <v>0</v>
      </c>
      <c r="I93" s="41">
        <f t="shared" si="10"/>
        <v>152.39594252194919</v>
      </c>
      <c r="J93" s="166"/>
    </row>
    <row r="94" spans="1:10" ht="15">
      <c r="A94" s="25" t="s">
        <v>17</v>
      </c>
      <c r="B94" s="46">
        <v>5072.4711349275703</v>
      </c>
      <c r="C94" s="46">
        <v>19.059969340435281</v>
      </c>
      <c r="D94" s="46">
        <v>559.85187511065317</v>
      </c>
      <c r="E94" s="46">
        <v>64.461970690585105</v>
      </c>
      <c r="F94" s="46">
        <v>0</v>
      </c>
      <c r="G94" s="46">
        <v>0</v>
      </c>
      <c r="H94" s="47">
        <v>0</v>
      </c>
      <c r="I94" s="48">
        <f t="shared" si="10"/>
        <v>5715.8449500692441</v>
      </c>
      <c r="J94" s="166"/>
    </row>
    <row r="95" spans="1:10" ht="15">
      <c r="A95" s="26" t="s">
        <v>19</v>
      </c>
      <c r="B95" s="43">
        <v>73515.694771652721</v>
      </c>
      <c r="C95" s="43">
        <v>5304.0095509641915</v>
      </c>
      <c r="D95" s="43">
        <v>13594.753277729989</v>
      </c>
      <c r="E95" s="43">
        <v>814.5439265976197</v>
      </c>
      <c r="F95" s="43">
        <v>0</v>
      </c>
      <c r="G95" s="43">
        <v>0</v>
      </c>
      <c r="H95" s="53">
        <v>0</v>
      </c>
      <c r="I95" s="41">
        <f t="shared" si="10"/>
        <v>93229.001526944528</v>
      </c>
      <c r="J95" s="166"/>
    </row>
    <row r="96" spans="1:10" ht="15">
      <c r="A96" s="25" t="s">
        <v>27</v>
      </c>
      <c r="B96" s="46">
        <v>17512.546609199762</v>
      </c>
      <c r="C96" s="46">
        <v>1.2679515721887451</v>
      </c>
      <c r="D96" s="46">
        <v>26713.854350997495</v>
      </c>
      <c r="E96" s="46">
        <v>37010.45981672511</v>
      </c>
      <c r="F96" s="46">
        <v>0</v>
      </c>
      <c r="G96" s="46">
        <v>20047.543465798582</v>
      </c>
      <c r="H96" s="47">
        <v>10.580767146718356</v>
      </c>
      <c r="I96" s="48">
        <f t="shared" si="10"/>
        <v>101296.25296143987</v>
      </c>
      <c r="J96" s="166"/>
    </row>
    <row r="97" spans="1:10" ht="15">
      <c r="A97" s="26" t="s">
        <v>26</v>
      </c>
      <c r="B97" s="43">
        <v>40324.035056415712</v>
      </c>
      <c r="C97" s="43">
        <v>154.09798042483251</v>
      </c>
      <c r="D97" s="43">
        <v>3664.6969131620262</v>
      </c>
      <c r="E97" s="43">
        <v>0</v>
      </c>
      <c r="F97" s="43">
        <v>0</v>
      </c>
      <c r="G97" s="43">
        <v>0</v>
      </c>
      <c r="H97" s="53">
        <v>0</v>
      </c>
      <c r="I97" s="41">
        <f t="shared" si="10"/>
        <v>44142.829950002575</v>
      </c>
      <c r="J97" s="166"/>
    </row>
    <row r="98" spans="1:10" ht="15">
      <c r="A98" s="25" t="s">
        <v>23</v>
      </c>
      <c r="B98" s="46">
        <v>47741.723167053853</v>
      </c>
      <c r="C98" s="46">
        <v>88.589121663798082</v>
      </c>
      <c r="D98" s="46">
        <v>5952.6463706715685</v>
      </c>
      <c r="E98" s="46">
        <v>0</v>
      </c>
      <c r="F98" s="46">
        <v>0</v>
      </c>
      <c r="G98" s="46">
        <v>0</v>
      </c>
      <c r="H98" s="47">
        <v>0</v>
      </c>
      <c r="I98" s="48">
        <f t="shared" si="10"/>
        <v>53782.958659389216</v>
      </c>
      <c r="J98" s="166"/>
    </row>
    <row r="99" spans="1:10" ht="15">
      <c r="A99" s="26" t="s">
        <v>24</v>
      </c>
      <c r="B99" s="43">
        <v>11933.087598040192</v>
      </c>
      <c r="C99" s="43">
        <v>0</v>
      </c>
      <c r="D99" s="43">
        <v>854.69116642526626</v>
      </c>
      <c r="E99" s="43">
        <v>0</v>
      </c>
      <c r="F99" s="43">
        <v>177.89362311464129</v>
      </c>
      <c r="G99" s="43">
        <v>0</v>
      </c>
      <c r="H99" s="53">
        <v>0</v>
      </c>
      <c r="I99" s="41">
        <f t="shared" si="10"/>
        <v>12965.6723875801</v>
      </c>
      <c r="J99" s="166"/>
    </row>
    <row r="100" spans="1:10" ht="15">
      <c r="A100" s="25" t="s">
        <v>22</v>
      </c>
      <c r="B100" s="46">
        <v>513.55553277158867</v>
      </c>
      <c r="C100" s="46">
        <v>0</v>
      </c>
      <c r="D100" s="46">
        <v>9.4885842856588987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10"/>
        <v>523.0441170572476</v>
      </c>
      <c r="J100" s="166"/>
    </row>
    <row r="101" spans="1:10" ht="15">
      <c r="A101" s="27" t="s">
        <v>66</v>
      </c>
      <c r="B101" s="43">
        <v>3775.0538777871907</v>
      </c>
      <c r="C101" s="43">
        <v>0</v>
      </c>
      <c r="D101" s="43">
        <v>3110.5146019681329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10"/>
        <v>6885.568479755324</v>
      </c>
      <c r="J101" s="166"/>
    </row>
    <row r="102" spans="1:10" ht="15">
      <c r="A102" s="28" t="s">
        <v>25</v>
      </c>
      <c r="B102" s="46">
        <v>3770.9354777871908</v>
      </c>
      <c r="C102" s="46">
        <v>0</v>
      </c>
      <c r="D102" s="46">
        <v>3110.2330019681331</v>
      </c>
      <c r="E102" s="46">
        <v>0</v>
      </c>
      <c r="F102" s="46">
        <v>0</v>
      </c>
      <c r="G102" s="46">
        <v>0</v>
      </c>
      <c r="H102" s="47">
        <v>0</v>
      </c>
      <c r="I102" s="48">
        <f t="shared" si="10"/>
        <v>6881.1684797553244</v>
      </c>
      <c r="J102" s="166"/>
    </row>
    <row r="103" spans="1:10" ht="15">
      <c r="A103" s="29" t="s">
        <v>20</v>
      </c>
      <c r="B103" s="43">
        <v>0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10"/>
        <v>0</v>
      </c>
      <c r="J103" s="166"/>
    </row>
    <row r="104" spans="1:10" ht="15">
      <c r="A104" s="28" t="s">
        <v>21</v>
      </c>
      <c r="B104" s="46">
        <v>0</v>
      </c>
      <c r="C104" s="46">
        <v>0</v>
      </c>
      <c r="D104" s="46">
        <v>0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10"/>
        <v>0</v>
      </c>
      <c r="J104" s="166"/>
    </row>
    <row r="105" spans="1:10" ht="15.75" thickBot="1">
      <c r="A105" s="30" t="s">
        <v>11</v>
      </c>
      <c r="B105" s="43">
        <v>4.1184000000000003</v>
      </c>
      <c r="C105" s="43">
        <v>0</v>
      </c>
      <c r="D105" s="43">
        <v>0.28160000000000002</v>
      </c>
      <c r="E105" s="43">
        <v>0</v>
      </c>
      <c r="F105" s="43">
        <v>0</v>
      </c>
      <c r="G105" s="43">
        <v>0</v>
      </c>
      <c r="H105" s="53">
        <v>0</v>
      </c>
      <c r="I105" s="41">
        <f t="shared" si="10"/>
        <v>4.4000000000000004</v>
      </c>
      <c r="J105" s="166"/>
    </row>
    <row r="106" spans="1:10" ht="15">
      <c r="A106" s="31" t="s">
        <v>28</v>
      </c>
      <c r="B106" s="130">
        <f>SUM(B85:B101)</f>
        <v>286626.06292577338</v>
      </c>
      <c r="C106" s="130">
        <f t="shared" ref="C106:H106" si="11">SUM(C85:C101)</f>
        <v>6193.8010174458495</v>
      </c>
      <c r="D106" s="130">
        <f t="shared" si="11"/>
        <v>60201.490308123932</v>
      </c>
      <c r="E106" s="130">
        <f t="shared" si="11"/>
        <v>39785.279767365952</v>
      </c>
      <c r="F106" s="130">
        <f t="shared" si="11"/>
        <v>10122.110544736992</v>
      </c>
      <c r="G106" s="130">
        <f t="shared" si="11"/>
        <v>20047.543465798582</v>
      </c>
      <c r="H106" s="130">
        <f t="shared" si="11"/>
        <v>10.580767146718356</v>
      </c>
      <c r="I106" s="132">
        <f>SUM(B106:H106)</f>
        <v>422986.86879639147</v>
      </c>
      <c r="J106" s="179">
        <v>-1.8952064798213542E-2</v>
      </c>
    </row>
    <row r="107" spans="1:10" s="4" customFormat="1" ht="15" thickBot="1">
      <c r="A107" s="33" t="s">
        <v>87</v>
      </c>
      <c r="B107" s="114">
        <f>B106/$I106</f>
        <v>0.67762402114601672</v>
      </c>
      <c r="C107" s="114">
        <f t="shared" ref="C107:I107" si="12">C106/$I106</f>
        <v>1.4643010160268808E-2</v>
      </c>
      <c r="D107" s="114">
        <f t="shared" si="12"/>
        <v>0.14232472624842277</v>
      </c>
      <c r="E107" s="114">
        <f t="shared" si="12"/>
        <v>9.4057954755368434E-2</v>
      </c>
      <c r="F107" s="114">
        <f t="shared" si="12"/>
        <v>2.393008221162856E-2</v>
      </c>
      <c r="G107" s="114">
        <f t="shared" si="12"/>
        <v>4.7395191067854753E-2</v>
      </c>
      <c r="H107" s="114">
        <f t="shared" si="12"/>
        <v>2.5014410439799028E-5</v>
      </c>
      <c r="I107" s="116">
        <f t="shared" si="12"/>
        <v>1</v>
      </c>
      <c r="J107" s="18"/>
    </row>
    <row r="108" spans="1:10" ht="15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8.4466544028490548E-2</v>
      </c>
      <c r="C111" s="39">
        <v>0</v>
      </c>
      <c r="D111" s="39">
        <v>0</v>
      </c>
      <c r="E111" s="39">
        <v>0</v>
      </c>
      <c r="F111" s="235">
        <v>0</v>
      </c>
      <c r="G111" s="39">
        <v>0</v>
      </c>
      <c r="H111" s="40">
        <v>0</v>
      </c>
      <c r="I111" s="41">
        <f>SUM(B111:H111)</f>
        <v>8.4466544028490548E-2</v>
      </c>
    </row>
    <row r="112" spans="1:1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>
        <v>0</v>
      </c>
      <c r="G112" s="46">
        <v>0</v>
      </c>
      <c r="H112" s="47">
        <v>0</v>
      </c>
      <c r="I112" s="48">
        <f t="shared" ref="I112:I131" si="13">SUM(B112:H112)</f>
        <v>0</v>
      </c>
    </row>
    <row r="113" spans="1:9" ht="15">
      <c r="A113" s="26" t="s">
        <v>10</v>
      </c>
      <c r="B113" s="43">
        <v>14.197120946983116</v>
      </c>
      <c r="C113" s="43">
        <v>0</v>
      </c>
      <c r="D113" s="43">
        <v>6082.1916790530158</v>
      </c>
      <c r="E113" s="43">
        <v>0</v>
      </c>
      <c r="F113" s="236">
        <v>0</v>
      </c>
      <c r="G113" s="43">
        <v>0</v>
      </c>
      <c r="H113" s="53">
        <v>0</v>
      </c>
      <c r="I113" s="41">
        <f t="shared" si="13"/>
        <v>6096.3887999999988</v>
      </c>
    </row>
    <row r="114" spans="1:9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>
        <v>0</v>
      </c>
      <c r="G114" s="46">
        <v>0</v>
      </c>
      <c r="H114" s="47">
        <v>0</v>
      </c>
      <c r="I114" s="48">
        <f t="shared" si="13"/>
        <v>0</v>
      </c>
    </row>
    <row r="115" spans="1:9" ht="15">
      <c r="A115" s="26" t="s">
        <v>16</v>
      </c>
      <c r="B115" s="43">
        <v>23.500591908996398</v>
      </c>
      <c r="C115" s="43">
        <v>35.707304581203765</v>
      </c>
      <c r="D115" s="43">
        <v>339.80049652081476</v>
      </c>
      <c r="E115" s="43">
        <v>0</v>
      </c>
      <c r="F115" s="236">
        <v>0</v>
      </c>
      <c r="G115" s="43">
        <v>0</v>
      </c>
      <c r="H115" s="53">
        <v>0</v>
      </c>
      <c r="I115" s="41">
        <f t="shared" si="13"/>
        <v>399.0083930110149</v>
      </c>
    </row>
    <row r="116" spans="1:9" ht="15">
      <c r="A116" s="25" t="s">
        <v>72</v>
      </c>
      <c r="B116" s="46">
        <v>8.5600464281721023E-2</v>
      </c>
      <c r="C116" s="46">
        <v>0</v>
      </c>
      <c r="D116" s="46">
        <v>1.8404099820570021</v>
      </c>
      <c r="E116" s="46">
        <v>0</v>
      </c>
      <c r="F116" s="236">
        <v>0</v>
      </c>
      <c r="G116" s="46">
        <v>0</v>
      </c>
      <c r="H116" s="47">
        <v>0</v>
      </c>
      <c r="I116" s="48">
        <f t="shared" si="13"/>
        <v>1.9260104463387231</v>
      </c>
    </row>
    <row r="117" spans="1:9" ht="15">
      <c r="A117" s="26" t="s">
        <v>60</v>
      </c>
      <c r="B117" s="43">
        <v>0.29858420666526198</v>
      </c>
      <c r="C117" s="43">
        <v>0</v>
      </c>
      <c r="D117" s="43">
        <v>0</v>
      </c>
      <c r="E117" s="43">
        <v>1.9775823104951036</v>
      </c>
      <c r="F117" s="236">
        <v>0</v>
      </c>
      <c r="G117" s="43">
        <v>0</v>
      </c>
      <c r="H117" s="53">
        <v>0</v>
      </c>
      <c r="I117" s="41">
        <f t="shared" si="13"/>
        <v>2.2761665171603656</v>
      </c>
    </row>
    <row r="118" spans="1:9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>
        <v>0</v>
      </c>
      <c r="G118" s="46">
        <v>0</v>
      </c>
      <c r="H118" s="47">
        <v>0</v>
      </c>
      <c r="I118" s="48">
        <f t="shared" si="13"/>
        <v>0</v>
      </c>
    </row>
    <row r="119" spans="1:9" ht="15">
      <c r="A119" s="26" t="s">
        <v>61</v>
      </c>
      <c r="B119" s="43">
        <v>3.8289994623328796</v>
      </c>
      <c r="C119" s="43">
        <v>0</v>
      </c>
      <c r="D119" s="43">
        <v>0</v>
      </c>
      <c r="E119" s="43">
        <v>0</v>
      </c>
      <c r="F119" s="236">
        <v>0</v>
      </c>
      <c r="G119" s="43">
        <v>0</v>
      </c>
      <c r="H119" s="53">
        <v>0</v>
      </c>
      <c r="I119" s="41">
        <f t="shared" si="13"/>
        <v>3.8289994623328796</v>
      </c>
    </row>
    <row r="120" spans="1:9" ht="15">
      <c r="A120" s="25" t="s">
        <v>17</v>
      </c>
      <c r="B120" s="46">
        <v>0.29775002659854272</v>
      </c>
      <c r="C120" s="46">
        <v>0</v>
      </c>
      <c r="D120" s="46">
        <v>12.490249973401459</v>
      </c>
      <c r="E120" s="46">
        <v>0</v>
      </c>
      <c r="F120" s="236">
        <v>0</v>
      </c>
      <c r="G120" s="46">
        <v>0</v>
      </c>
      <c r="H120" s="47">
        <v>0</v>
      </c>
      <c r="I120" s="48">
        <f t="shared" si="13"/>
        <v>12.788000000000002</v>
      </c>
    </row>
    <row r="121" spans="1:9" ht="15">
      <c r="A121" s="26" t="s">
        <v>19</v>
      </c>
      <c r="B121" s="43">
        <v>683.92376774023592</v>
      </c>
      <c r="C121" s="43">
        <v>1118.6905137449198</v>
      </c>
      <c r="D121" s="43">
        <v>14327.600880363838</v>
      </c>
      <c r="E121" s="43">
        <v>0.18744434213221614</v>
      </c>
      <c r="F121" s="236">
        <v>0</v>
      </c>
      <c r="G121" s="43">
        <v>0</v>
      </c>
      <c r="H121" s="53">
        <v>0</v>
      </c>
      <c r="I121" s="41">
        <f t="shared" si="13"/>
        <v>16130.402606191126</v>
      </c>
    </row>
    <row r="122" spans="1:9" ht="15">
      <c r="A122" s="25" t="s">
        <v>27</v>
      </c>
      <c r="B122" s="46">
        <v>266.84764381764154</v>
      </c>
      <c r="C122" s="46">
        <v>4.319719481840302</v>
      </c>
      <c r="D122" s="46">
        <v>3151.2086952718741</v>
      </c>
      <c r="E122" s="46">
        <v>5559.4853890346349</v>
      </c>
      <c r="F122" s="236">
        <v>0</v>
      </c>
      <c r="G122" s="46">
        <v>703.22903928825792</v>
      </c>
      <c r="H122" s="47">
        <v>10.853789541253164</v>
      </c>
      <c r="I122" s="48">
        <f t="shared" si="13"/>
        <v>9695.9442764355044</v>
      </c>
    </row>
    <row r="123" spans="1:9" ht="15">
      <c r="A123" s="26" t="s">
        <v>26</v>
      </c>
      <c r="B123" s="43">
        <v>155.55854289718695</v>
      </c>
      <c r="C123" s="43">
        <v>0</v>
      </c>
      <c r="D123" s="43">
        <v>21.035857102813061</v>
      </c>
      <c r="E123" s="43">
        <v>0</v>
      </c>
      <c r="F123" s="236">
        <v>0</v>
      </c>
      <c r="G123" s="43">
        <v>0</v>
      </c>
      <c r="H123" s="53">
        <v>0</v>
      </c>
      <c r="I123" s="41">
        <f t="shared" si="13"/>
        <v>176.59440000000001</v>
      </c>
    </row>
    <row r="124" spans="1:9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>
        <v>0</v>
      </c>
      <c r="G124" s="46">
        <v>0</v>
      </c>
      <c r="H124" s="47">
        <v>0</v>
      </c>
      <c r="I124" s="48">
        <f t="shared" si="13"/>
        <v>0</v>
      </c>
    </row>
    <row r="125" spans="1:9" ht="15">
      <c r="A125" s="26" t="s">
        <v>24</v>
      </c>
      <c r="B125" s="43">
        <v>0</v>
      </c>
      <c r="C125" s="43">
        <v>0</v>
      </c>
      <c r="D125" s="43">
        <v>0</v>
      </c>
      <c r="E125" s="43">
        <v>0</v>
      </c>
      <c r="F125" s="236">
        <v>0</v>
      </c>
      <c r="G125" s="43">
        <v>0</v>
      </c>
      <c r="H125" s="53">
        <v>0</v>
      </c>
      <c r="I125" s="41">
        <f t="shared" si="13"/>
        <v>0</v>
      </c>
    </row>
    <row r="126" spans="1:9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>
        <v>0</v>
      </c>
      <c r="G126" s="46">
        <v>0</v>
      </c>
      <c r="H126" s="47">
        <v>0</v>
      </c>
      <c r="I126" s="48">
        <f t="shared" si="13"/>
        <v>0</v>
      </c>
    </row>
    <row r="127" spans="1:9" ht="15">
      <c r="A127" s="27" t="s">
        <v>66</v>
      </c>
      <c r="B127" s="43">
        <v>1.8203579012862701E-9</v>
      </c>
      <c r="C127" s="43">
        <v>9.5525949334235101</v>
      </c>
      <c r="D127" s="43">
        <v>4171.0221609076325</v>
      </c>
      <c r="E127" s="43">
        <v>0</v>
      </c>
      <c r="F127" s="236">
        <v>0</v>
      </c>
      <c r="G127" s="43">
        <v>0</v>
      </c>
      <c r="H127" s="53">
        <v>0</v>
      </c>
      <c r="I127" s="41">
        <f t="shared" si="13"/>
        <v>4180.5747558428766</v>
      </c>
    </row>
    <row r="128" spans="1:9" ht="15">
      <c r="A128" s="28" t="s">
        <v>25</v>
      </c>
      <c r="B128" s="46">
        <v>0</v>
      </c>
      <c r="C128" s="46">
        <v>0</v>
      </c>
      <c r="D128" s="46">
        <v>0</v>
      </c>
      <c r="E128" s="46">
        <v>0</v>
      </c>
      <c r="F128" s="236">
        <v>0</v>
      </c>
      <c r="G128" s="46">
        <v>0</v>
      </c>
      <c r="H128" s="47">
        <v>0</v>
      </c>
      <c r="I128" s="48">
        <f t="shared" si="13"/>
        <v>0</v>
      </c>
    </row>
    <row r="129" spans="1:10" ht="15">
      <c r="A129" s="29" t="s">
        <v>20</v>
      </c>
      <c r="B129" s="43">
        <v>1.8203579012862701E-9</v>
      </c>
      <c r="C129" s="43">
        <v>2.3730968332960711</v>
      </c>
      <c r="D129" s="43">
        <v>1035.9362024737054</v>
      </c>
      <c r="E129" s="43">
        <v>0</v>
      </c>
      <c r="F129" s="236">
        <v>0</v>
      </c>
      <c r="G129" s="43">
        <v>0</v>
      </c>
      <c r="H129" s="53">
        <v>0</v>
      </c>
      <c r="I129" s="41">
        <f t="shared" si="13"/>
        <v>1038.3092993088219</v>
      </c>
    </row>
    <row r="130" spans="1:10" ht="15">
      <c r="A130" s="28" t="s">
        <v>21</v>
      </c>
      <c r="B130" s="46">
        <v>0</v>
      </c>
      <c r="C130" s="46">
        <v>7.1794981390826251</v>
      </c>
      <c r="D130" s="46">
        <v>3135.0859583949723</v>
      </c>
      <c r="E130" s="46">
        <v>0</v>
      </c>
      <c r="F130" s="236">
        <v>0</v>
      </c>
      <c r="G130" s="46">
        <v>0</v>
      </c>
      <c r="H130" s="47">
        <v>0</v>
      </c>
      <c r="I130" s="48">
        <f t="shared" si="13"/>
        <v>3142.2654565340549</v>
      </c>
    </row>
    <row r="131" spans="1:10" ht="15.75" thickBot="1">
      <c r="A131" s="30"/>
      <c r="B131" s="43">
        <v>0</v>
      </c>
      <c r="C131" s="43">
        <v>0</v>
      </c>
      <c r="D131" s="43">
        <v>0</v>
      </c>
      <c r="E131" s="43">
        <v>0</v>
      </c>
      <c r="F131" s="237">
        <v>0</v>
      </c>
      <c r="G131" s="43">
        <v>0</v>
      </c>
      <c r="H131" s="53">
        <v>0</v>
      </c>
      <c r="I131" s="41">
        <f t="shared" si="13"/>
        <v>0</v>
      </c>
    </row>
    <row r="132" spans="1:10" ht="15">
      <c r="A132" s="31" t="s">
        <v>28</v>
      </c>
      <c r="B132" s="130">
        <f>SUM(B111:B127)</f>
        <v>1148.6230680167712</v>
      </c>
      <c r="C132" s="130">
        <f t="shared" ref="C132:H132" si="14">SUM(C111:C127)</f>
        <v>1168.2701327413874</v>
      </c>
      <c r="D132" s="130">
        <f t="shared" si="14"/>
        <v>28107.190429175447</v>
      </c>
      <c r="E132" s="130">
        <f t="shared" si="14"/>
        <v>5561.6504156872625</v>
      </c>
      <c r="F132" s="130">
        <f t="shared" si="14"/>
        <v>0</v>
      </c>
      <c r="G132" s="130">
        <f t="shared" si="14"/>
        <v>703.22903928825792</v>
      </c>
      <c r="H132" s="130">
        <f t="shared" si="14"/>
        <v>10.853789541253164</v>
      </c>
      <c r="I132" s="132">
        <f>SUM(B132:H132)</f>
        <v>36699.816874450378</v>
      </c>
    </row>
    <row r="133" spans="1:10" s="4" customFormat="1" ht="15" thickBot="1">
      <c r="A133" s="32" t="s">
        <v>87</v>
      </c>
      <c r="B133" s="114">
        <f>B132/$I132</f>
        <v>3.1297787450716624E-2</v>
      </c>
      <c r="C133" s="114">
        <f t="shared" ref="C133:I133" si="15">C132/$I132</f>
        <v>3.1833132485048231E-2</v>
      </c>
      <c r="D133" s="114">
        <f t="shared" si="15"/>
        <v>0.76586732095502819</v>
      </c>
      <c r="E133" s="114">
        <f t="shared" si="15"/>
        <v>0.15154436423248649</v>
      </c>
      <c r="F133" s="114">
        <f t="shared" si="15"/>
        <v>0</v>
      </c>
      <c r="G133" s="114">
        <f t="shared" si="15"/>
        <v>1.9161649816782349E-2</v>
      </c>
      <c r="H133" s="114">
        <f t="shared" si="15"/>
        <v>2.9574505993814205E-4</v>
      </c>
      <c r="I133" s="116">
        <f t="shared" si="15"/>
        <v>1</v>
      </c>
      <c r="J133" s="18"/>
    </row>
    <row r="134" spans="1:10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1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10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10" ht="15">
      <c r="A137" s="24" t="s">
        <v>7</v>
      </c>
      <c r="B137" s="39">
        <v>0</v>
      </c>
      <c r="C137" s="39">
        <v>1734.6369195595275</v>
      </c>
      <c r="D137" s="39">
        <v>0</v>
      </c>
      <c r="E137" s="39">
        <v>0</v>
      </c>
      <c r="F137" s="235">
        <v>0</v>
      </c>
      <c r="G137" s="39">
        <v>0</v>
      </c>
      <c r="H137" s="40">
        <v>0</v>
      </c>
      <c r="I137" s="41">
        <f>SUM(B137:H137)</f>
        <v>1734.6369195595275</v>
      </c>
    </row>
    <row r="138" spans="1:1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>
        <v>0</v>
      </c>
      <c r="G138" s="46">
        <v>0</v>
      </c>
      <c r="H138" s="47">
        <v>0</v>
      </c>
      <c r="I138" s="48">
        <f t="shared" ref="I138:I157" si="16">SUM(B138:H138)</f>
        <v>0</v>
      </c>
    </row>
    <row r="139" spans="1:10" ht="15">
      <c r="A139" s="26" t="s">
        <v>10</v>
      </c>
      <c r="B139" s="43">
        <v>0</v>
      </c>
      <c r="C139" s="43">
        <v>0</v>
      </c>
      <c r="D139" s="43">
        <v>283.83299999999997</v>
      </c>
      <c r="E139" s="43">
        <v>0</v>
      </c>
      <c r="F139" s="236">
        <v>0</v>
      </c>
      <c r="G139" s="43">
        <v>0</v>
      </c>
      <c r="H139" s="53">
        <v>0</v>
      </c>
      <c r="I139" s="41">
        <f t="shared" si="16"/>
        <v>283.83299999999997</v>
      </c>
    </row>
    <row r="140" spans="1:10" ht="15">
      <c r="A140" s="25" t="s">
        <v>58</v>
      </c>
      <c r="B140" s="46">
        <v>0</v>
      </c>
      <c r="C140" s="46">
        <v>70.776359999998022</v>
      </c>
      <c r="D140" s="46">
        <v>0</v>
      </c>
      <c r="E140" s="46">
        <v>0</v>
      </c>
      <c r="F140" s="236">
        <v>0</v>
      </c>
      <c r="G140" s="46">
        <v>0</v>
      </c>
      <c r="H140" s="47">
        <v>0</v>
      </c>
      <c r="I140" s="48">
        <f t="shared" si="16"/>
        <v>70.776359999998022</v>
      </c>
    </row>
    <row r="141" spans="1:10" ht="15">
      <c r="A141" s="26" t="s">
        <v>16</v>
      </c>
      <c r="B141" s="43">
        <v>44.535886498663146</v>
      </c>
      <c r="C141" s="43">
        <v>520.14923487880174</v>
      </c>
      <c r="D141" s="43">
        <v>49.739251646142023</v>
      </c>
      <c r="E141" s="43">
        <v>0</v>
      </c>
      <c r="F141" s="236">
        <v>0</v>
      </c>
      <c r="G141" s="43">
        <v>0</v>
      </c>
      <c r="H141" s="53">
        <v>0</v>
      </c>
      <c r="I141" s="41">
        <f t="shared" si="16"/>
        <v>614.4243730236069</v>
      </c>
    </row>
    <row r="142" spans="1:10" ht="15">
      <c r="A142" s="25" t="s">
        <v>72</v>
      </c>
      <c r="B142" s="46">
        <v>44.436252314703459</v>
      </c>
      <c r="C142" s="46">
        <v>5.4010343682834581</v>
      </c>
      <c r="D142" s="46">
        <v>20.903270842336834</v>
      </c>
      <c r="E142" s="46">
        <v>0</v>
      </c>
      <c r="F142" s="236">
        <v>0</v>
      </c>
      <c r="G142" s="46">
        <v>0</v>
      </c>
      <c r="H142" s="47">
        <v>0</v>
      </c>
      <c r="I142" s="48">
        <f t="shared" si="16"/>
        <v>70.740557525323752</v>
      </c>
    </row>
    <row r="143" spans="1:10" ht="15">
      <c r="A143" s="26" t="s">
        <v>60</v>
      </c>
      <c r="B143" s="43">
        <v>0</v>
      </c>
      <c r="C143" s="43">
        <v>0</v>
      </c>
      <c r="D143" s="43">
        <v>5.1965187031785591</v>
      </c>
      <c r="E143" s="43">
        <v>6.9707165493538978</v>
      </c>
      <c r="F143" s="236">
        <v>0</v>
      </c>
      <c r="G143" s="43">
        <v>0</v>
      </c>
      <c r="H143" s="53">
        <v>0</v>
      </c>
      <c r="I143" s="41">
        <f t="shared" si="16"/>
        <v>12.167235252532457</v>
      </c>
    </row>
    <row r="144" spans="1:1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>
        <v>0</v>
      </c>
      <c r="G144" s="46">
        <v>0</v>
      </c>
      <c r="H144" s="47">
        <v>0</v>
      </c>
      <c r="I144" s="48">
        <f t="shared" si="16"/>
        <v>0</v>
      </c>
    </row>
    <row r="145" spans="1:1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>
        <v>0</v>
      </c>
      <c r="G145" s="43">
        <v>0</v>
      </c>
      <c r="H145" s="53">
        <v>0</v>
      </c>
      <c r="I145" s="41">
        <f t="shared" si="16"/>
        <v>0</v>
      </c>
    </row>
    <row r="146" spans="1:10" ht="15">
      <c r="A146" s="25" t="s">
        <v>17</v>
      </c>
      <c r="B146" s="46">
        <v>4.252114033983638E-2</v>
      </c>
      <c r="C146" s="46">
        <v>0</v>
      </c>
      <c r="D146" s="46">
        <v>19.309142605412216</v>
      </c>
      <c r="E146" s="46">
        <v>0.1202526542479547</v>
      </c>
      <c r="F146" s="236">
        <v>0</v>
      </c>
      <c r="G146" s="46">
        <v>0</v>
      </c>
      <c r="H146" s="47">
        <v>0</v>
      </c>
      <c r="I146" s="48">
        <f t="shared" si="16"/>
        <v>19.471916400000008</v>
      </c>
    </row>
    <row r="147" spans="1:10" ht="15">
      <c r="A147" s="26" t="s">
        <v>19</v>
      </c>
      <c r="B147" s="43">
        <v>1888.5136732423337</v>
      </c>
      <c r="C147" s="43">
        <v>9024.2463353913026</v>
      </c>
      <c r="D147" s="43">
        <v>2000.9105465403177</v>
      </c>
      <c r="E147" s="43">
        <v>0</v>
      </c>
      <c r="F147" s="236">
        <v>0</v>
      </c>
      <c r="G147" s="43">
        <v>0</v>
      </c>
      <c r="H147" s="53">
        <v>0</v>
      </c>
      <c r="I147" s="41">
        <f t="shared" si="16"/>
        <v>12913.670555173954</v>
      </c>
    </row>
    <row r="148" spans="1:10" ht="15">
      <c r="A148" s="25" t="s">
        <v>27</v>
      </c>
      <c r="B148" s="46">
        <v>3202.5388921819681</v>
      </c>
      <c r="C148" s="46">
        <v>134.83103480419442</v>
      </c>
      <c r="D148" s="46">
        <v>112.03285784985648</v>
      </c>
      <c r="E148" s="46">
        <v>7889.9946484746561</v>
      </c>
      <c r="F148" s="236">
        <v>0</v>
      </c>
      <c r="G148" s="46">
        <v>1225.078604654844</v>
      </c>
      <c r="H148" s="47">
        <v>180.94174095854751</v>
      </c>
      <c r="I148" s="48">
        <f t="shared" si="16"/>
        <v>12745.417778924066</v>
      </c>
    </row>
    <row r="149" spans="1:10" ht="15">
      <c r="A149" s="26" t="s">
        <v>26</v>
      </c>
      <c r="B149" s="43">
        <v>1450.0595502461183</v>
      </c>
      <c r="C149" s="43">
        <v>0</v>
      </c>
      <c r="D149" s="43">
        <v>8.1720468321429784</v>
      </c>
      <c r="E149" s="43">
        <v>0</v>
      </c>
      <c r="F149" s="236">
        <v>0</v>
      </c>
      <c r="G149" s="43">
        <v>0</v>
      </c>
      <c r="H149" s="53">
        <v>0</v>
      </c>
      <c r="I149" s="41">
        <f t="shared" si="16"/>
        <v>1458.2315970782613</v>
      </c>
    </row>
    <row r="150" spans="1:1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>
        <v>0</v>
      </c>
      <c r="G150" s="46">
        <v>0</v>
      </c>
      <c r="H150" s="47">
        <v>0</v>
      </c>
      <c r="I150" s="48">
        <f t="shared" si="16"/>
        <v>0</v>
      </c>
    </row>
    <row r="151" spans="1:10" ht="15">
      <c r="A151" s="26" t="s">
        <v>24</v>
      </c>
      <c r="B151" s="43">
        <v>0</v>
      </c>
      <c r="C151" s="43">
        <v>1286.1370658432998</v>
      </c>
      <c r="D151" s="43">
        <v>0</v>
      </c>
      <c r="E151" s="43">
        <v>0</v>
      </c>
      <c r="F151" s="236">
        <v>0</v>
      </c>
      <c r="G151" s="43">
        <v>0</v>
      </c>
      <c r="H151" s="53">
        <v>0</v>
      </c>
      <c r="I151" s="41">
        <f t="shared" si="16"/>
        <v>1286.1370658432998</v>
      </c>
    </row>
    <row r="152" spans="1:10" ht="15">
      <c r="A152" s="25" t="s">
        <v>22</v>
      </c>
      <c r="B152" s="46">
        <v>0</v>
      </c>
      <c r="C152" s="46">
        <v>5207.9372825288592</v>
      </c>
      <c r="D152" s="46">
        <v>0</v>
      </c>
      <c r="E152" s="46">
        <v>0</v>
      </c>
      <c r="F152" s="236">
        <v>0</v>
      </c>
      <c r="G152" s="46">
        <v>0</v>
      </c>
      <c r="H152" s="47">
        <v>0</v>
      </c>
      <c r="I152" s="48">
        <f t="shared" si="16"/>
        <v>5207.9372825288592</v>
      </c>
      <c r="J152" s="6"/>
    </row>
    <row r="153" spans="1:1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>
        <v>0</v>
      </c>
      <c r="G153" s="43">
        <v>0</v>
      </c>
      <c r="H153" s="53">
        <v>0</v>
      </c>
      <c r="I153" s="41">
        <f t="shared" si="16"/>
        <v>0</v>
      </c>
    </row>
    <row r="154" spans="1:10" ht="15">
      <c r="A154" s="28" t="s">
        <v>25</v>
      </c>
      <c r="B154" s="46">
        <v>0</v>
      </c>
      <c r="C154" s="46">
        <v>0</v>
      </c>
      <c r="D154" s="46">
        <v>0</v>
      </c>
      <c r="E154" s="46">
        <v>0</v>
      </c>
      <c r="F154" s="236">
        <v>0</v>
      </c>
      <c r="G154" s="46">
        <v>0</v>
      </c>
      <c r="H154" s="47">
        <v>0</v>
      </c>
      <c r="I154" s="48">
        <f t="shared" si="16"/>
        <v>0</v>
      </c>
    </row>
    <row r="155" spans="1:10" ht="15">
      <c r="A155" s="29" t="s">
        <v>20</v>
      </c>
      <c r="B155" s="43">
        <v>0</v>
      </c>
      <c r="C155" s="43">
        <v>0</v>
      </c>
      <c r="D155" s="43">
        <v>0</v>
      </c>
      <c r="E155" s="43">
        <v>0</v>
      </c>
      <c r="F155" s="236">
        <v>0</v>
      </c>
      <c r="G155" s="43">
        <v>0</v>
      </c>
      <c r="H155" s="53">
        <v>0</v>
      </c>
      <c r="I155" s="41">
        <f t="shared" si="16"/>
        <v>0</v>
      </c>
    </row>
    <row r="156" spans="1:10" ht="15">
      <c r="A156" s="28" t="s">
        <v>21</v>
      </c>
      <c r="B156" s="46">
        <v>0</v>
      </c>
      <c r="C156" s="46">
        <v>0</v>
      </c>
      <c r="D156" s="46">
        <v>0</v>
      </c>
      <c r="E156" s="46">
        <v>0</v>
      </c>
      <c r="F156" s="236">
        <v>0</v>
      </c>
      <c r="G156" s="46">
        <v>0</v>
      </c>
      <c r="H156" s="47">
        <v>0</v>
      </c>
      <c r="I156" s="48">
        <f t="shared" si="16"/>
        <v>0</v>
      </c>
    </row>
    <row r="157" spans="1:10" ht="15.75" thickBot="1">
      <c r="A157" s="30" t="s">
        <v>11</v>
      </c>
      <c r="B157" s="43">
        <v>0</v>
      </c>
      <c r="C157" s="43">
        <v>0</v>
      </c>
      <c r="D157" s="43">
        <v>0</v>
      </c>
      <c r="E157" s="43">
        <v>0</v>
      </c>
      <c r="F157" s="237">
        <v>0</v>
      </c>
      <c r="G157" s="43">
        <v>0</v>
      </c>
      <c r="H157" s="53">
        <v>0</v>
      </c>
      <c r="I157" s="41">
        <f t="shared" si="16"/>
        <v>0</v>
      </c>
    </row>
    <row r="158" spans="1:10" ht="15">
      <c r="A158" s="31" t="s">
        <v>28</v>
      </c>
      <c r="B158" s="130">
        <f>SUM(B137:B153)</f>
        <v>6630.1267756241268</v>
      </c>
      <c r="C158" s="130">
        <f t="shared" ref="C158:H158" si="17">SUM(C137:C153)</f>
        <v>17984.115267374265</v>
      </c>
      <c r="D158" s="130">
        <f t="shared" si="17"/>
        <v>2500.0966350193867</v>
      </c>
      <c r="E158" s="130">
        <f t="shared" si="17"/>
        <v>7897.0856176782581</v>
      </c>
      <c r="F158" s="130">
        <f t="shared" si="17"/>
        <v>0</v>
      </c>
      <c r="G158" s="130">
        <f t="shared" si="17"/>
        <v>1225.078604654844</v>
      </c>
      <c r="H158" s="130">
        <f t="shared" si="17"/>
        <v>180.94174095854751</v>
      </c>
      <c r="I158" s="132">
        <f>SUM(B158:H158)</f>
        <v>36417.444641309427</v>
      </c>
    </row>
    <row r="159" spans="1:10" s="4" customFormat="1" ht="15" thickBot="1">
      <c r="A159" s="32" t="s">
        <v>87</v>
      </c>
      <c r="B159" s="114">
        <f>B158/$I158</f>
        <v>0.18205908846507507</v>
      </c>
      <c r="C159" s="114">
        <f t="shared" ref="C159:I159" si="18">C158/$I158</f>
        <v>0.49383243235507884</v>
      </c>
      <c r="D159" s="114">
        <f t="shared" si="18"/>
        <v>6.8651072573704147E-2</v>
      </c>
      <c r="E159" s="114">
        <f t="shared" si="18"/>
        <v>0.21684897706195319</v>
      </c>
      <c r="F159" s="114">
        <f t="shared" si="18"/>
        <v>0</v>
      </c>
      <c r="G159" s="114">
        <f t="shared" si="18"/>
        <v>3.3639883762332949E-2</v>
      </c>
      <c r="H159" s="114">
        <f t="shared" si="18"/>
        <v>4.9685457818558678E-3</v>
      </c>
      <c r="I159" s="116">
        <f t="shared" si="18"/>
        <v>1</v>
      </c>
      <c r="J159" s="18"/>
    </row>
    <row r="160" spans="1:10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>
        <v>0</v>
      </c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>
        <v>0</v>
      </c>
      <c r="G164" s="46">
        <v>0</v>
      </c>
      <c r="H164" s="47">
        <v>0</v>
      </c>
      <c r="I164" s="48">
        <f t="shared" ref="I164:I183" si="19">SUM(B164:H164)</f>
        <v>0</v>
      </c>
    </row>
    <row r="165" spans="1:9" ht="15">
      <c r="A165" s="26" t="s">
        <v>10</v>
      </c>
      <c r="B165" s="43">
        <v>0</v>
      </c>
      <c r="C165" s="43">
        <v>0</v>
      </c>
      <c r="D165" s="43">
        <v>155.26919999999998</v>
      </c>
      <c r="E165" s="43">
        <v>0</v>
      </c>
      <c r="F165" s="236">
        <v>0</v>
      </c>
      <c r="G165" s="43">
        <v>0</v>
      </c>
      <c r="H165" s="53">
        <v>0</v>
      </c>
      <c r="I165" s="41">
        <f t="shared" si="19"/>
        <v>155.26919999999998</v>
      </c>
    </row>
    <row r="166" spans="1:9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>
        <v>0</v>
      </c>
      <c r="G166" s="46">
        <v>0</v>
      </c>
      <c r="H166" s="47">
        <v>0</v>
      </c>
      <c r="I166" s="48">
        <f t="shared" si="19"/>
        <v>0</v>
      </c>
    </row>
    <row r="167" spans="1:9" ht="15">
      <c r="A167" s="26" t="s">
        <v>16</v>
      </c>
      <c r="B167" s="43">
        <v>45.144846510528865</v>
      </c>
      <c r="C167" s="43">
        <v>0</v>
      </c>
      <c r="D167" s="43">
        <v>236.53278928703492</v>
      </c>
      <c r="E167" s="43">
        <v>0</v>
      </c>
      <c r="F167" s="236">
        <v>0</v>
      </c>
      <c r="G167" s="43">
        <v>0</v>
      </c>
      <c r="H167" s="53">
        <v>0</v>
      </c>
      <c r="I167" s="41">
        <f t="shared" si="19"/>
        <v>281.67763579756377</v>
      </c>
    </row>
    <row r="168" spans="1:9" ht="15">
      <c r="A168" s="25" t="s">
        <v>72</v>
      </c>
      <c r="B168" s="46">
        <v>23.570926025632854</v>
      </c>
      <c r="C168" s="46">
        <v>1.260291863109062</v>
      </c>
      <c r="D168" s="46">
        <v>2.8589561246908697</v>
      </c>
      <c r="E168" s="46">
        <v>0.54683189130269894</v>
      </c>
      <c r="F168" s="236">
        <v>0</v>
      </c>
      <c r="G168" s="46">
        <v>0</v>
      </c>
      <c r="H168" s="47">
        <v>0</v>
      </c>
      <c r="I168" s="48">
        <f t="shared" si="19"/>
        <v>28.237005904735486</v>
      </c>
    </row>
    <row r="169" spans="1:9" ht="15">
      <c r="A169" s="26" t="s">
        <v>60</v>
      </c>
      <c r="B169" s="43">
        <v>0</v>
      </c>
      <c r="C169" s="43">
        <v>0</v>
      </c>
      <c r="D169" s="43">
        <v>0</v>
      </c>
      <c r="E169" s="43">
        <v>4.0048842609221538</v>
      </c>
      <c r="F169" s="236">
        <v>0</v>
      </c>
      <c r="G169" s="43">
        <v>0</v>
      </c>
      <c r="H169" s="53">
        <v>0</v>
      </c>
      <c r="I169" s="41">
        <f t="shared" si="19"/>
        <v>4.0048842609221538</v>
      </c>
    </row>
    <row r="170" spans="1:9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>
        <v>0</v>
      </c>
      <c r="G170" s="46">
        <v>0</v>
      </c>
      <c r="H170" s="47">
        <v>0</v>
      </c>
      <c r="I170" s="48">
        <f t="shared" si="19"/>
        <v>0</v>
      </c>
    </row>
    <row r="171" spans="1:9" ht="15">
      <c r="A171" s="26" t="s">
        <v>61</v>
      </c>
      <c r="B171" s="43">
        <v>0</v>
      </c>
      <c r="C171" s="43">
        <v>0</v>
      </c>
      <c r="D171" s="43">
        <v>3.140640008430339</v>
      </c>
      <c r="E171" s="43">
        <v>0</v>
      </c>
      <c r="F171" s="236">
        <v>0</v>
      </c>
      <c r="G171" s="43">
        <v>0</v>
      </c>
      <c r="H171" s="53">
        <v>0</v>
      </c>
      <c r="I171" s="41">
        <f t="shared" si="19"/>
        <v>3.140640008430339</v>
      </c>
    </row>
    <row r="172" spans="1:9" ht="15">
      <c r="A172" s="25" t="s">
        <v>17</v>
      </c>
      <c r="B172" s="46">
        <v>2.9523415635101933</v>
      </c>
      <c r="C172" s="46">
        <v>0</v>
      </c>
      <c r="D172" s="46">
        <v>193.84228368093054</v>
      </c>
      <c r="E172" s="46">
        <v>1.1301563505117018</v>
      </c>
      <c r="F172" s="236">
        <v>0</v>
      </c>
      <c r="G172" s="46">
        <v>0</v>
      </c>
      <c r="H172" s="47">
        <v>0</v>
      </c>
      <c r="I172" s="48">
        <f t="shared" si="19"/>
        <v>197.92478159495244</v>
      </c>
    </row>
    <row r="173" spans="1:9" ht="15">
      <c r="A173" s="26" t="s">
        <v>19</v>
      </c>
      <c r="B173" s="43">
        <v>96.124781568070276</v>
      </c>
      <c r="C173" s="43">
        <v>198.77730379049223</v>
      </c>
      <c r="D173" s="43">
        <v>2712.8252703910762</v>
      </c>
      <c r="E173" s="43">
        <v>0</v>
      </c>
      <c r="F173" s="236">
        <v>0</v>
      </c>
      <c r="G173" s="43">
        <v>0</v>
      </c>
      <c r="H173" s="53">
        <v>0</v>
      </c>
      <c r="I173" s="41">
        <f t="shared" si="19"/>
        <v>3007.7273557496387</v>
      </c>
    </row>
    <row r="174" spans="1:9" ht="15">
      <c r="A174" s="25" t="s">
        <v>27</v>
      </c>
      <c r="B174" s="46">
        <v>30.511490376283362</v>
      </c>
      <c r="C174" s="46">
        <v>11.089808479094195</v>
      </c>
      <c r="D174" s="46">
        <v>2255.7724847264653</v>
      </c>
      <c r="E174" s="46">
        <v>375.12414791914432</v>
      </c>
      <c r="F174" s="236">
        <v>0</v>
      </c>
      <c r="G174" s="46">
        <v>49.417575182663811</v>
      </c>
      <c r="H174" s="47">
        <v>70.726028347192297</v>
      </c>
      <c r="I174" s="48">
        <f t="shared" si="19"/>
        <v>2792.6415350308434</v>
      </c>
    </row>
    <row r="175" spans="1:9" ht="15">
      <c r="A175" s="26" t="s">
        <v>26</v>
      </c>
      <c r="B175" s="43">
        <v>96.080716037725679</v>
      </c>
      <c r="C175" s="43">
        <v>0.31598550073586551</v>
      </c>
      <c r="D175" s="43">
        <v>0</v>
      </c>
      <c r="E175" s="43">
        <v>0</v>
      </c>
      <c r="F175" s="236">
        <v>0</v>
      </c>
      <c r="G175" s="43">
        <v>0</v>
      </c>
      <c r="H175" s="53">
        <v>0</v>
      </c>
      <c r="I175" s="41">
        <f t="shared" si="19"/>
        <v>96.396701538461542</v>
      </c>
    </row>
    <row r="176" spans="1:9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>
        <v>0</v>
      </c>
      <c r="G176" s="46">
        <v>0</v>
      </c>
      <c r="H176" s="47">
        <v>0</v>
      </c>
      <c r="I176" s="48">
        <f t="shared" si="19"/>
        <v>0</v>
      </c>
    </row>
    <row r="177" spans="1:10" ht="15">
      <c r="A177" s="26" t="s">
        <v>24</v>
      </c>
      <c r="B177" s="43">
        <v>0</v>
      </c>
      <c r="C177" s="43">
        <v>0</v>
      </c>
      <c r="D177" s="43">
        <v>0</v>
      </c>
      <c r="E177" s="43">
        <v>0</v>
      </c>
      <c r="F177" s="236">
        <v>0</v>
      </c>
      <c r="G177" s="43">
        <v>0</v>
      </c>
      <c r="H177" s="53">
        <v>0</v>
      </c>
      <c r="I177" s="41">
        <f t="shared" si="19"/>
        <v>0</v>
      </c>
    </row>
    <row r="178" spans="1:1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>
        <v>0</v>
      </c>
      <c r="G178" s="46">
        <v>0</v>
      </c>
      <c r="H178" s="47">
        <v>0</v>
      </c>
      <c r="I178" s="48">
        <f t="shared" si="19"/>
        <v>0</v>
      </c>
    </row>
    <row r="179" spans="1:1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>
        <v>0</v>
      </c>
      <c r="G179" s="43">
        <v>0</v>
      </c>
      <c r="H179" s="53">
        <v>0</v>
      </c>
      <c r="I179" s="41">
        <f t="shared" si="19"/>
        <v>0</v>
      </c>
    </row>
    <row r="180" spans="1:10" ht="15">
      <c r="A180" s="28" t="s">
        <v>25</v>
      </c>
      <c r="B180" s="46">
        <v>0</v>
      </c>
      <c r="C180" s="46">
        <v>0</v>
      </c>
      <c r="D180" s="46">
        <v>0</v>
      </c>
      <c r="E180" s="46">
        <v>0</v>
      </c>
      <c r="F180" s="236">
        <v>0</v>
      </c>
      <c r="G180" s="46">
        <v>0</v>
      </c>
      <c r="H180" s="47">
        <v>0</v>
      </c>
      <c r="I180" s="48">
        <f t="shared" si="19"/>
        <v>0</v>
      </c>
    </row>
    <row r="181" spans="1:10" ht="15">
      <c r="A181" s="29" t="s">
        <v>20</v>
      </c>
      <c r="B181" s="43">
        <v>0</v>
      </c>
      <c r="C181" s="43">
        <v>0</v>
      </c>
      <c r="D181" s="43">
        <v>0</v>
      </c>
      <c r="E181" s="43">
        <v>0</v>
      </c>
      <c r="F181" s="236">
        <v>0</v>
      </c>
      <c r="G181" s="43">
        <v>0</v>
      </c>
      <c r="H181" s="53">
        <v>0</v>
      </c>
      <c r="I181" s="41">
        <f t="shared" si="19"/>
        <v>0</v>
      </c>
    </row>
    <row r="182" spans="1:10" ht="15">
      <c r="A182" s="28" t="s">
        <v>21</v>
      </c>
      <c r="B182" s="46">
        <v>0</v>
      </c>
      <c r="C182" s="46">
        <v>0</v>
      </c>
      <c r="D182" s="46">
        <v>0</v>
      </c>
      <c r="E182" s="46">
        <v>0</v>
      </c>
      <c r="F182" s="236">
        <v>0</v>
      </c>
      <c r="G182" s="46">
        <v>0</v>
      </c>
      <c r="H182" s="47">
        <v>0</v>
      </c>
      <c r="I182" s="48">
        <f t="shared" si="19"/>
        <v>0</v>
      </c>
    </row>
    <row r="183" spans="1:10" ht="15.75" thickBot="1">
      <c r="A183" s="30" t="s">
        <v>11</v>
      </c>
      <c r="B183" s="43">
        <v>0</v>
      </c>
      <c r="C183" s="43">
        <v>0</v>
      </c>
      <c r="D183" s="43">
        <v>0</v>
      </c>
      <c r="E183" s="43">
        <v>0</v>
      </c>
      <c r="F183" s="237">
        <v>0</v>
      </c>
      <c r="G183" s="43">
        <v>0</v>
      </c>
      <c r="H183" s="53">
        <v>0</v>
      </c>
      <c r="I183" s="41">
        <f t="shared" si="19"/>
        <v>0</v>
      </c>
    </row>
    <row r="184" spans="1:10" ht="15">
      <c r="A184" s="31" t="s">
        <v>28</v>
      </c>
      <c r="B184" s="130">
        <f>SUM(B163:B179)</f>
        <v>294.3851020817512</v>
      </c>
      <c r="C184" s="130">
        <f t="shared" ref="C184:H184" si="20">SUM(C163:C179)</f>
        <v>211.44338963343137</v>
      </c>
      <c r="D184" s="130">
        <f t="shared" si="20"/>
        <v>5560.2416242186282</v>
      </c>
      <c r="E184" s="130">
        <f t="shared" si="20"/>
        <v>380.80602042188087</v>
      </c>
      <c r="F184" s="130">
        <f t="shared" si="20"/>
        <v>0</v>
      </c>
      <c r="G184" s="130">
        <f t="shared" si="20"/>
        <v>49.417575182663811</v>
      </c>
      <c r="H184" s="130">
        <f t="shared" si="20"/>
        <v>70.726028347192297</v>
      </c>
      <c r="I184" s="132">
        <f>SUM(B184:H184)</f>
        <v>6567.019739885548</v>
      </c>
    </row>
    <row r="185" spans="1:10" s="4" customFormat="1" ht="15" thickBot="1">
      <c r="A185" s="32" t="s">
        <v>87</v>
      </c>
      <c r="B185" s="114">
        <f>B184/$I184</f>
        <v>4.4827808312158636E-2</v>
      </c>
      <c r="C185" s="114">
        <f t="shared" ref="C185:I185" si="21">C184/$I184</f>
        <v>3.2197769765972481E-2</v>
      </c>
      <c r="D185" s="114">
        <f t="shared" si="21"/>
        <v>0.84669177868430368</v>
      </c>
      <c r="E185" s="114">
        <f t="shared" si="21"/>
        <v>5.7987646680732786E-2</v>
      </c>
      <c r="F185" s="114">
        <f t="shared" si="21"/>
        <v>0</v>
      </c>
      <c r="G185" s="114">
        <f t="shared" si="21"/>
        <v>7.5251144567939241E-3</v>
      </c>
      <c r="H185" s="114">
        <f t="shared" si="21"/>
        <v>1.0769882100038417E-2</v>
      </c>
      <c r="I185" s="116">
        <f t="shared" si="21"/>
        <v>1</v>
      </c>
      <c r="J185" s="18"/>
    </row>
    <row r="186" spans="1:10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1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10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10" ht="15">
      <c r="A189" s="24" t="s">
        <v>7</v>
      </c>
      <c r="B189" s="39">
        <v>0</v>
      </c>
      <c r="C189" s="39">
        <v>0</v>
      </c>
      <c r="D189" s="39">
        <v>2038.51496159978</v>
      </c>
      <c r="E189" s="39">
        <v>0</v>
      </c>
      <c r="F189" s="235">
        <v>0</v>
      </c>
      <c r="G189" s="39">
        <v>0</v>
      </c>
      <c r="H189" s="40">
        <v>0</v>
      </c>
      <c r="I189" s="41">
        <f>SUM(B189:H189)</f>
        <v>2038.51496159978</v>
      </c>
    </row>
    <row r="190" spans="1:10" ht="15">
      <c r="A190" s="25" t="s">
        <v>8</v>
      </c>
      <c r="B190" s="46">
        <v>0</v>
      </c>
      <c r="C190" s="46">
        <v>0</v>
      </c>
      <c r="D190" s="46">
        <v>1511.805737201455</v>
      </c>
      <c r="E190" s="46">
        <v>0</v>
      </c>
      <c r="F190" s="236">
        <v>0</v>
      </c>
      <c r="G190" s="46">
        <v>0</v>
      </c>
      <c r="H190" s="47">
        <v>0</v>
      </c>
      <c r="I190" s="48">
        <f t="shared" ref="I190:I209" si="22">SUM(B190:H190)</f>
        <v>1511.805737201455</v>
      </c>
    </row>
    <row r="191" spans="1:10" ht="15">
      <c r="A191" s="26" t="s">
        <v>10</v>
      </c>
      <c r="B191" s="43">
        <v>0</v>
      </c>
      <c r="C191" s="43">
        <v>0</v>
      </c>
      <c r="D191" s="43">
        <v>131.1018</v>
      </c>
      <c r="E191" s="43">
        <v>0</v>
      </c>
      <c r="F191" s="236">
        <v>0</v>
      </c>
      <c r="G191" s="43">
        <v>0</v>
      </c>
      <c r="H191" s="53">
        <v>0</v>
      </c>
      <c r="I191" s="41">
        <f t="shared" si="22"/>
        <v>131.1018</v>
      </c>
    </row>
    <row r="192" spans="1:10" ht="15">
      <c r="A192" s="25" t="s">
        <v>58</v>
      </c>
      <c r="B192" s="46">
        <v>5.5395854990162644E-8</v>
      </c>
      <c r="C192" s="46">
        <v>5.5395854990162644E-8</v>
      </c>
      <c r="D192" s="46">
        <v>3107.2791986930069</v>
      </c>
      <c r="E192" s="46">
        <v>0</v>
      </c>
      <c r="F192" s="236">
        <v>0</v>
      </c>
      <c r="G192" s="46">
        <v>0</v>
      </c>
      <c r="H192" s="47">
        <v>0</v>
      </c>
      <c r="I192" s="48">
        <f t="shared" si="22"/>
        <v>3107.2791988037989</v>
      </c>
    </row>
    <row r="193" spans="1:9" ht="15">
      <c r="A193" s="26" t="s">
        <v>16</v>
      </c>
      <c r="B193" s="43">
        <v>671.62759072623032</v>
      </c>
      <c r="C193" s="43">
        <v>5.057495965875372</v>
      </c>
      <c r="D193" s="43">
        <v>1047.4827957110278</v>
      </c>
      <c r="E193" s="43">
        <v>0</v>
      </c>
      <c r="F193" s="236">
        <v>0</v>
      </c>
      <c r="G193" s="43">
        <v>0</v>
      </c>
      <c r="H193" s="53">
        <v>0</v>
      </c>
      <c r="I193" s="41">
        <f t="shared" si="22"/>
        <v>1724.1678824031335</v>
      </c>
    </row>
    <row r="194" spans="1:9" ht="15">
      <c r="A194" s="25" t="s">
        <v>72</v>
      </c>
      <c r="B194" s="46">
        <v>45.549286490543238</v>
      </c>
      <c r="C194" s="46">
        <v>28.266620676760567</v>
      </c>
      <c r="D194" s="46">
        <v>153.8596779693483</v>
      </c>
      <c r="E194" s="46">
        <v>0</v>
      </c>
      <c r="F194" s="236">
        <v>0</v>
      </c>
      <c r="G194" s="46">
        <v>0</v>
      </c>
      <c r="H194" s="47">
        <v>0</v>
      </c>
      <c r="I194" s="48">
        <f t="shared" si="22"/>
        <v>227.6755851366521</v>
      </c>
    </row>
    <row r="195" spans="1:9" ht="15">
      <c r="A195" s="26" t="s">
        <v>60</v>
      </c>
      <c r="B195" s="43">
        <v>7.7320526389084282E-9</v>
      </c>
      <c r="C195" s="43">
        <v>7.7320526389084282E-9</v>
      </c>
      <c r="D195" s="43">
        <v>0.95476479119349555</v>
      </c>
      <c r="E195" s="43">
        <v>21.954174328615739</v>
      </c>
      <c r="F195" s="236">
        <v>0</v>
      </c>
      <c r="G195" s="43">
        <v>0</v>
      </c>
      <c r="H195" s="53">
        <v>0</v>
      </c>
      <c r="I195" s="41">
        <f t="shared" si="22"/>
        <v>22.908939135273339</v>
      </c>
    </row>
    <row r="196" spans="1:9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>
        <v>0</v>
      </c>
      <c r="G196" s="46">
        <v>0</v>
      </c>
      <c r="H196" s="47">
        <v>0</v>
      </c>
      <c r="I196" s="48">
        <f t="shared" si="22"/>
        <v>0</v>
      </c>
    </row>
    <row r="197" spans="1:9" ht="15">
      <c r="A197" s="26" t="s">
        <v>61</v>
      </c>
      <c r="B197" s="43">
        <v>0</v>
      </c>
      <c r="C197" s="43">
        <v>0</v>
      </c>
      <c r="D197" s="43">
        <v>1.8499660323630764</v>
      </c>
      <c r="E197" s="43">
        <v>0</v>
      </c>
      <c r="F197" s="236">
        <v>0</v>
      </c>
      <c r="G197" s="43">
        <v>0</v>
      </c>
      <c r="H197" s="53">
        <v>0</v>
      </c>
      <c r="I197" s="41">
        <f t="shared" si="22"/>
        <v>1.8499660323630764</v>
      </c>
    </row>
    <row r="198" spans="1:9" ht="15">
      <c r="A198" s="25" t="s">
        <v>17</v>
      </c>
      <c r="B198" s="46">
        <v>52.255410967750016</v>
      </c>
      <c r="C198" s="46">
        <v>6.3378650387274985E-4</v>
      </c>
      <c r="D198" s="46">
        <v>41.965351261431827</v>
      </c>
      <c r="E198" s="46">
        <v>0</v>
      </c>
      <c r="F198" s="236">
        <v>0</v>
      </c>
      <c r="G198" s="46">
        <v>0</v>
      </c>
      <c r="H198" s="47">
        <v>0</v>
      </c>
      <c r="I198" s="48">
        <f t="shared" si="22"/>
        <v>94.221396015685713</v>
      </c>
    </row>
    <row r="199" spans="1:9" ht="15">
      <c r="A199" s="26" t="s">
        <v>19</v>
      </c>
      <c r="B199" s="43">
        <v>1236.3397677567191</v>
      </c>
      <c r="C199" s="43">
        <v>1343.9796918222521</v>
      </c>
      <c r="D199" s="43">
        <v>12059.188396403873</v>
      </c>
      <c r="E199" s="43">
        <v>127.19727463945148</v>
      </c>
      <c r="F199" s="236">
        <v>0</v>
      </c>
      <c r="G199" s="43">
        <v>0</v>
      </c>
      <c r="H199" s="53">
        <v>0</v>
      </c>
      <c r="I199" s="41">
        <f t="shared" si="22"/>
        <v>14766.705130622295</v>
      </c>
    </row>
    <row r="200" spans="1:9" ht="15">
      <c r="A200" s="25" t="s">
        <v>27</v>
      </c>
      <c r="B200" s="46">
        <v>291.02791876050952</v>
      </c>
      <c r="C200" s="46">
        <v>3.5972638965064379</v>
      </c>
      <c r="D200" s="46">
        <v>3548.4230830042575</v>
      </c>
      <c r="E200" s="46">
        <v>2594.0063812713952</v>
      </c>
      <c r="F200" s="236">
        <v>0</v>
      </c>
      <c r="G200" s="46">
        <v>279.64002872370816</v>
      </c>
      <c r="H200" s="47">
        <v>1.7818473062301696</v>
      </c>
      <c r="I200" s="48">
        <f t="shared" si="22"/>
        <v>6718.4765229626073</v>
      </c>
    </row>
    <row r="201" spans="1:9" ht="15">
      <c r="A201" s="26" t="s">
        <v>26</v>
      </c>
      <c r="B201" s="43">
        <v>17.32864207948505</v>
      </c>
      <c r="C201" s="43">
        <v>3.3729543523458596</v>
      </c>
      <c r="D201" s="43">
        <v>0.78002262014414081</v>
      </c>
      <c r="E201" s="43">
        <v>0</v>
      </c>
      <c r="F201" s="236">
        <v>0</v>
      </c>
      <c r="G201" s="43">
        <v>0</v>
      </c>
      <c r="H201" s="53">
        <v>0</v>
      </c>
      <c r="I201" s="41">
        <f t="shared" si="22"/>
        <v>21.481619051975052</v>
      </c>
    </row>
    <row r="202" spans="1:9" ht="15">
      <c r="A202" s="25" t="s">
        <v>23</v>
      </c>
      <c r="B202" s="46">
        <v>3.2121895538726304</v>
      </c>
      <c r="C202" s="46">
        <v>4.0574043128829436</v>
      </c>
      <c r="D202" s="46">
        <v>7.0537213289201004</v>
      </c>
      <c r="E202" s="46">
        <v>0</v>
      </c>
      <c r="F202" s="236">
        <v>0</v>
      </c>
      <c r="G202" s="46">
        <v>0</v>
      </c>
      <c r="H202" s="47">
        <v>0</v>
      </c>
      <c r="I202" s="48">
        <f t="shared" si="22"/>
        <v>14.323315195675676</v>
      </c>
    </row>
    <row r="203" spans="1:9" ht="15">
      <c r="A203" s="26" t="s">
        <v>24</v>
      </c>
      <c r="B203" s="43">
        <v>2.6734345878258394</v>
      </c>
      <c r="C203" s="43">
        <v>2.6734345878258394</v>
      </c>
      <c r="D203" s="43">
        <v>60.2862952448695</v>
      </c>
      <c r="E203" s="43">
        <v>0</v>
      </c>
      <c r="F203" s="236">
        <v>0</v>
      </c>
      <c r="G203" s="43">
        <v>0</v>
      </c>
      <c r="H203" s="53">
        <v>0</v>
      </c>
      <c r="I203" s="41">
        <f t="shared" si="22"/>
        <v>65.633164420521183</v>
      </c>
    </row>
    <row r="204" spans="1:9" ht="15">
      <c r="A204" s="25" t="s">
        <v>22</v>
      </c>
      <c r="B204" s="46">
        <v>39.431518428148834</v>
      </c>
      <c r="C204" s="46">
        <v>38.868723351008221</v>
      </c>
      <c r="D204" s="46">
        <v>5259.7084290488328</v>
      </c>
      <c r="E204" s="46">
        <v>0</v>
      </c>
      <c r="F204" s="236">
        <v>0</v>
      </c>
      <c r="G204" s="46">
        <v>0</v>
      </c>
      <c r="H204" s="47">
        <v>0</v>
      </c>
      <c r="I204" s="48">
        <f t="shared" si="22"/>
        <v>5338.0086708279896</v>
      </c>
    </row>
    <row r="205" spans="1:9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>
        <v>0</v>
      </c>
      <c r="G205" s="43">
        <v>0</v>
      </c>
      <c r="H205" s="53">
        <v>0</v>
      </c>
      <c r="I205" s="41">
        <f t="shared" si="22"/>
        <v>0</v>
      </c>
    </row>
    <row r="206" spans="1:9" ht="15">
      <c r="A206" s="28" t="s">
        <v>25</v>
      </c>
      <c r="B206" s="46">
        <v>0</v>
      </c>
      <c r="C206" s="46">
        <v>0</v>
      </c>
      <c r="D206" s="46">
        <v>0</v>
      </c>
      <c r="E206" s="46">
        <v>0</v>
      </c>
      <c r="F206" s="236">
        <v>0</v>
      </c>
      <c r="G206" s="46">
        <v>0</v>
      </c>
      <c r="H206" s="47">
        <v>0</v>
      </c>
      <c r="I206" s="48">
        <f t="shared" si="22"/>
        <v>0</v>
      </c>
    </row>
    <row r="207" spans="1:9" ht="15">
      <c r="A207" s="29" t="s">
        <v>20</v>
      </c>
      <c r="B207" s="43">
        <v>0</v>
      </c>
      <c r="C207" s="43">
        <v>0</v>
      </c>
      <c r="D207" s="43">
        <v>0</v>
      </c>
      <c r="E207" s="43">
        <v>0</v>
      </c>
      <c r="F207" s="236">
        <v>0</v>
      </c>
      <c r="G207" s="43">
        <v>0</v>
      </c>
      <c r="H207" s="53">
        <v>0</v>
      </c>
      <c r="I207" s="41">
        <f t="shared" si="22"/>
        <v>0</v>
      </c>
    </row>
    <row r="208" spans="1:9" ht="15">
      <c r="A208" s="28" t="s">
        <v>21</v>
      </c>
      <c r="B208" s="46">
        <v>0</v>
      </c>
      <c r="C208" s="46">
        <v>0</v>
      </c>
      <c r="D208" s="46">
        <v>0</v>
      </c>
      <c r="E208" s="46">
        <v>0</v>
      </c>
      <c r="F208" s="236">
        <v>0</v>
      </c>
      <c r="G208" s="46">
        <v>0</v>
      </c>
      <c r="H208" s="47">
        <v>0</v>
      </c>
      <c r="I208" s="48">
        <f t="shared" si="22"/>
        <v>0</v>
      </c>
    </row>
    <row r="209" spans="1:10" ht="15.75" thickBot="1">
      <c r="A209" s="30" t="s">
        <v>11</v>
      </c>
      <c r="B209" s="43">
        <v>0</v>
      </c>
      <c r="C209" s="43">
        <v>0</v>
      </c>
      <c r="D209" s="43">
        <v>0</v>
      </c>
      <c r="E209" s="43">
        <v>0</v>
      </c>
      <c r="F209" s="237">
        <v>0</v>
      </c>
      <c r="G209" s="43">
        <v>0</v>
      </c>
      <c r="H209" s="53">
        <v>0</v>
      </c>
      <c r="I209" s="41">
        <f t="shared" si="22"/>
        <v>0</v>
      </c>
    </row>
    <row r="210" spans="1:10" ht="15">
      <c r="A210" s="31" t="s">
        <v>28</v>
      </c>
      <c r="B210" s="130">
        <f>SUM(B189:B205)</f>
        <v>2359.4457594142127</v>
      </c>
      <c r="C210" s="130">
        <f t="shared" ref="C210:H210" si="23">SUM(C189:C205)</f>
        <v>1429.8742228150891</v>
      </c>
      <c r="D210" s="130">
        <f t="shared" si="23"/>
        <v>28970.254200910509</v>
      </c>
      <c r="E210" s="130">
        <f t="shared" si="23"/>
        <v>2743.1578302394623</v>
      </c>
      <c r="F210" s="130">
        <f t="shared" si="23"/>
        <v>0</v>
      </c>
      <c r="G210" s="130">
        <f t="shared" si="23"/>
        <v>279.64002872370816</v>
      </c>
      <c r="H210" s="130">
        <f t="shared" si="23"/>
        <v>1.7818473062301696</v>
      </c>
      <c r="I210" s="132">
        <f>SUM(B210:H210)</f>
        <v>35784.153889409208</v>
      </c>
    </row>
    <row r="211" spans="1:10" s="4" customFormat="1" ht="15" thickBot="1">
      <c r="A211" s="32" t="s">
        <v>87</v>
      </c>
      <c r="B211" s="114">
        <f>B210/$I210</f>
        <v>6.5935491075353375E-2</v>
      </c>
      <c r="C211" s="114">
        <f t="shared" ref="C211:I211" si="24">C210/$I210</f>
        <v>3.9958307446198389E-2</v>
      </c>
      <c r="D211" s="114">
        <f t="shared" si="24"/>
        <v>0.80958332256347232</v>
      </c>
      <c r="E211" s="114">
        <f t="shared" si="24"/>
        <v>7.6658451635245622E-2</v>
      </c>
      <c r="F211" s="114">
        <f t="shared" si="24"/>
        <v>0</v>
      </c>
      <c r="G211" s="114">
        <f t="shared" si="24"/>
        <v>7.8146329682108624E-3</v>
      </c>
      <c r="H211" s="114">
        <f t="shared" si="24"/>
        <v>4.9794311519477645E-5</v>
      </c>
      <c r="I211" s="116">
        <f t="shared" si="24"/>
        <v>1</v>
      </c>
      <c r="J211" s="18"/>
    </row>
    <row r="212" spans="1:10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1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10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1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>
        <v>0</v>
      </c>
      <c r="G215" s="39">
        <v>0</v>
      </c>
      <c r="H215" s="40">
        <v>0</v>
      </c>
      <c r="I215" s="41">
        <f>SUM(B215:H215)</f>
        <v>0</v>
      </c>
    </row>
    <row r="216" spans="1:1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>
        <v>0</v>
      </c>
      <c r="G216" s="46">
        <v>0</v>
      </c>
      <c r="H216" s="47">
        <v>0</v>
      </c>
      <c r="I216" s="48">
        <f t="shared" ref="I216:I235" si="25">SUM(B216:H216)</f>
        <v>0</v>
      </c>
    </row>
    <row r="217" spans="1:1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>
        <v>0</v>
      </c>
      <c r="G217" s="43">
        <v>0</v>
      </c>
      <c r="H217" s="53">
        <v>0</v>
      </c>
      <c r="I217" s="41">
        <f t="shared" si="25"/>
        <v>0</v>
      </c>
    </row>
    <row r="218" spans="1:1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>
        <v>0</v>
      </c>
      <c r="G218" s="46">
        <v>0</v>
      </c>
      <c r="H218" s="47">
        <v>0</v>
      </c>
      <c r="I218" s="48">
        <f t="shared" si="25"/>
        <v>0</v>
      </c>
    </row>
    <row r="219" spans="1:10" ht="15">
      <c r="A219" s="26" t="s">
        <v>16</v>
      </c>
      <c r="B219" s="43">
        <v>93.063319209592066</v>
      </c>
      <c r="C219" s="43">
        <v>47.688152589643259</v>
      </c>
      <c r="D219" s="43">
        <v>38.15729567403757</v>
      </c>
      <c r="E219" s="43">
        <v>0</v>
      </c>
      <c r="F219" s="236">
        <v>0</v>
      </c>
      <c r="G219" s="43">
        <v>0</v>
      </c>
      <c r="H219" s="53">
        <v>0</v>
      </c>
      <c r="I219" s="41">
        <f t="shared" si="25"/>
        <v>178.90876747327292</v>
      </c>
    </row>
    <row r="220" spans="1:10" ht="15">
      <c r="A220" s="25" t="s">
        <v>72</v>
      </c>
      <c r="B220" s="46">
        <v>25.806417615764385</v>
      </c>
      <c r="C220" s="46">
        <v>2.1369721665659123</v>
      </c>
      <c r="D220" s="46">
        <v>21.2214057428173</v>
      </c>
      <c r="E220" s="46">
        <v>0</v>
      </c>
      <c r="F220" s="236">
        <v>0</v>
      </c>
      <c r="G220" s="46">
        <v>0</v>
      </c>
      <c r="H220" s="47">
        <v>0</v>
      </c>
      <c r="I220" s="48">
        <f t="shared" si="25"/>
        <v>49.164795525147596</v>
      </c>
    </row>
    <row r="221" spans="1:10" ht="15">
      <c r="A221" s="26" t="s">
        <v>60</v>
      </c>
      <c r="B221" s="43">
        <v>0</v>
      </c>
      <c r="C221" s="43">
        <v>0</v>
      </c>
      <c r="D221" s="43">
        <v>1.9228147434942306E-4</v>
      </c>
      <c r="E221" s="43">
        <v>0.20418168589300043</v>
      </c>
      <c r="F221" s="236">
        <v>0</v>
      </c>
      <c r="G221" s="43">
        <v>0</v>
      </c>
      <c r="H221" s="53">
        <v>0</v>
      </c>
      <c r="I221" s="41">
        <f t="shared" si="25"/>
        <v>0.20437396736734983</v>
      </c>
    </row>
    <row r="222" spans="1:10" ht="15">
      <c r="A222" s="25" t="s">
        <v>12</v>
      </c>
      <c r="B222" s="46">
        <v>0</v>
      </c>
      <c r="C222" s="46">
        <v>0</v>
      </c>
      <c r="D222" s="46">
        <v>0</v>
      </c>
      <c r="E222" s="46">
        <v>0.94789696034488147</v>
      </c>
      <c r="F222" s="236">
        <v>0</v>
      </c>
      <c r="G222" s="46">
        <v>0</v>
      </c>
      <c r="H222" s="47">
        <v>0</v>
      </c>
      <c r="I222" s="48">
        <f t="shared" si="25"/>
        <v>0.94789696034488147</v>
      </c>
    </row>
    <row r="223" spans="1:1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>
        <v>0</v>
      </c>
      <c r="G223" s="43">
        <v>0</v>
      </c>
      <c r="H223" s="53">
        <v>0</v>
      </c>
      <c r="I223" s="41">
        <f t="shared" si="25"/>
        <v>0</v>
      </c>
    </row>
    <row r="224" spans="1:10" ht="15">
      <c r="A224" s="25" t="s">
        <v>17</v>
      </c>
      <c r="B224" s="46">
        <v>22.781337952956942</v>
      </c>
      <c r="C224" s="46">
        <v>0</v>
      </c>
      <c r="D224" s="46">
        <v>98.950481129459845</v>
      </c>
      <c r="E224" s="46">
        <v>4.7690366284266057</v>
      </c>
      <c r="F224" s="236">
        <v>0</v>
      </c>
      <c r="G224" s="46">
        <v>0</v>
      </c>
      <c r="H224" s="47">
        <v>0</v>
      </c>
      <c r="I224" s="48">
        <f t="shared" si="25"/>
        <v>126.5008557108434</v>
      </c>
    </row>
    <row r="225" spans="1:10" ht="15">
      <c r="A225" s="26" t="s">
        <v>19</v>
      </c>
      <c r="B225" s="43">
        <v>328.79333932922606</v>
      </c>
      <c r="C225" s="43">
        <v>7.9219492430298617</v>
      </c>
      <c r="D225" s="43">
        <v>1785.3623769788005</v>
      </c>
      <c r="E225" s="43">
        <v>134.69251156659038</v>
      </c>
      <c r="F225" s="236">
        <v>0</v>
      </c>
      <c r="G225" s="43">
        <v>0</v>
      </c>
      <c r="H225" s="53">
        <v>0</v>
      </c>
      <c r="I225" s="41">
        <f t="shared" si="25"/>
        <v>2256.7701771176467</v>
      </c>
    </row>
    <row r="226" spans="1:10" ht="15">
      <c r="A226" s="25" t="s">
        <v>27</v>
      </c>
      <c r="B226" s="46">
        <v>220.41513507369041</v>
      </c>
      <c r="C226" s="46">
        <v>6.8941346438606184</v>
      </c>
      <c r="D226" s="46">
        <v>417.27061986913276</v>
      </c>
      <c r="E226" s="46">
        <v>2172.8919676075611</v>
      </c>
      <c r="F226" s="236">
        <v>0</v>
      </c>
      <c r="G226" s="46">
        <v>432.97027485983369</v>
      </c>
      <c r="H226" s="47">
        <v>48.000436245023081</v>
      </c>
      <c r="I226" s="48">
        <f t="shared" si="25"/>
        <v>3298.4425682991018</v>
      </c>
    </row>
    <row r="227" spans="1:10" ht="15">
      <c r="A227" s="26" t="s">
        <v>26</v>
      </c>
      <c r="B227" s="43">
        <v>557.19104944521723</v>
      </c>
      <c r="C227" s="43">
        <v>0</v>
      </c>
      <c r="D227" s="43">
        <v>148.26824212721041</v>
      </c>
      <c r="E227" s="43">
        <v>0</v>
      </c>
      <c r="F227" s="236">
        <v>0</v>
      </c>
      <c r="G227" s="43">
        <v>0</v>
      </c>
      <c r="H227" s="53">
        <v>0</v>
      </c>
      <c r="I227" s="41">
        <f t="shared" si="25"/>
        <v>705.45929157242767</v>
      </c>
    </row>
    <row r="228" spans="1:10" ht="15">
      <c r="A228" s="25" t="s">
        <v>23</v>
      </c>
      <c r="B228" s="46">
        <v>1.7774262000000003</v>
      </c>
      <c r="C228" s="46">
        <v>0</v>
      </c>
      <c r="D228" s="46">
        <v>0</v>
      </c>
      <c r="E228" s="46">
        <v>0</v>
      </c>
      <c r="F228" s="236">
        <v>0</v>
      </c>
      <c r="G228" s="46">
        <v>0</v>
      </c>
      <c r="H228" s="47">
        <v>0</v>
      </c>
      <c r="I228" s="48">
        <f t="shared" si="25"/>
        <v>1.7774262000000003</v>
      </c>
    </row>
    <row r="229" spans="1:10" ht="15">
      <c r="A229" s="26" t="s">
        <v>24</v>
      </c>
      <c r="B229" s="43">
        <v>0.90082639056613956</v>
      </c>
      <c r="C229" s="43">
        <v>0</v>
      </c>
      <c r="D229" s="43">
        <v>0</v>
      </c>
      <c r="E229" s="43">
        <v>0</v>
      </c>
      <c r="F229" s="236">
        <v>0</v>
      </c>
      <c r="G229" s="43">
        <v>0</v>
      </c>
      <c r="H229" s="53">
        <v>0</v>
      </c>
      <c r="I229" s="41">
        <f t="shared" si="25"/>
        <v>0.90082639056613956</v>
      </c>
    </row>
    <row r="230" spans="1:1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>
        <v>0</v>
      </c>
      <c r="G230" s="46">
        <v>0</v>
      </c>
      <c r="H230" s="47">
        <v>0</v>
      </c>
      <c r="I230" s="48">
        <f t="shared" si="25"/>
        <v>0</v>
      </c>
    </row>
    <row r="231" spans="1:1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>
        <v>0</v>
      </c>
      <c r="G231" s="43">
        <v>0</v>
      </c>
      <c r="H231" s="53">
        <v>0</v>
      </c>
      <c r="I231" s="41">
        <f t="shared" si="25"/>
        <v>0</v>
      </c>
    </row>
    <row r="232" spans="1:10" ht="15">
      <c r="A232" s="28" t="s">
        <v>25</v>
      </c>
      <c r="B232" s="46">
        <v>0</v>
      </c>
      <c r="C232" s="46">
        <v>0</v>
      </c>
      <c r="D232" s="46">
        <v>0</v>
      </c>
      <c r="E232" s="46">
        <v>0</v>
      </c>
      <c r="F232" s="236">
        <v>0</v>
      </c>
      <c r="G232" s="46">
        <v>0</v>
      </c>
      <c r="H232" s="47">
        <v>0</v>
      </c>
      <c r="I232" s="48">
        <f t="shared" si="25"/>
        <v>0</v>
      </c>
    </row>
    <row r="233" spans="1:10" ht="15">
      <c r="A233" s="29" t="s">
        <v>20</v>
      </c>
      <c r="B233" s="43">
        <v>0</v>
      </c>
      <c r="C233" s="43">
        <v>0</v>
      </c>
      <c r="D233" s="43">
        <v>0</v>
      </c>
      <c r="E233" s="43">
        <v>0</v>
      </c>
      <c r="F233" s="236">
        <v>0</v>
      </c>
      <c r="G233" s="43">
        <v>0</v>
      </c>
      <c r="H233" s="53">
        <v>0</v>
      </c>
      <c r="I233" s="41">
        <f t="shared" si="25"/>
        <v>0</v>
      </c>
    </row>
    <row r="234" spans="1:10" ht="15">
      <c r="A234" s="28" t="s">
        <v>21</v>
      </c>
      <c r="B234" s="46">
        <v>0</v>
      </c>
      <c r="C234" s="46">
        <v>0</v>
      </c>
      <c r="D234" s="46">
        <v>0</v>
      </c>
      <c r="E234" s="46">
        <v>0</v>
      </c>
      <c r="F234" s="236">
        <v>0</v>
      </c>
      <c r="G234" s="46">
        <v>0</v>
      </c>
      <c r="H234" s="47">
        <v>0</v>
      </c>
      <c r="I234" s="48">
        <f t="shared" si="25"/>
        <v>0</v>
      </c>
    </row>
    <row r="235" spans="1:10" ht="15.75" thickBot="1">
      <c r="A235" s="30" t="s">
        <v>11</v>
      </c>
      <c r="B235" s="43">
        <v>0</v>
      </c>
      <c r="C235" s="43">
        <v>0</v>
      </c>
      <c r="D235" s="43">
        <v>0</v>
      </c>
      <c r="E235" s="43">
        <v>0</v>
      </c>
      <c r="F235" s="237">
        <v>0</v>
      </c>
      <c r="G235" s="43">
        <v>0</v>
      </c>
      <c r="H235" s="53">
        <v>0</v>
      </c>
      <c r="I235" s="41">
        <f t="shared" si="25"/>
        <v>0</v>
      </c>
    </row>
    <row r="236" spans="1:10" ht="15">
      <c r="A236" s="31" t="s">
        <v>28</v>
      </c>
      <c r="B236" s="130">
        <f>SUM(B215:B231)</f>
        <v>1250.7288512170132</v>
      </c>
      <c r="C236" s="130">
        <f t="shared" ref="C236:H236" si="26">SUM(C215:C231)</f>
        <v>64.64120864309966</v>
      </c>
      <c r="D236" s="130">
        <f t="shared" si="26"/>
        <v>2509.2306138029326</v>
      </c>
      <c r="E236" s="130">
        <f t="shared" si="26"/>
        <v>2313.5055944488158</v>
      </c>
      <c r="F236" s="130">
        <f t="shared" si="26"/>
        <v>0</v>
      </c>
      <c r="G236" s="130">
        <f t="shared" si="26"/>
        <v>432.97027485983369</v>
      </c>
      <c r="H236" s="130">
        <f t="shared" si="26"/>
        <v>48.000436245023081</v>
      </c>
      <c r="I236" s="132">
        <f>SUM(B236:H236)</f>
        <v>6619.0769792167175</v>
      </c>
    </row>
    <row r="237" spans="1:10" s="4" customFormat="1" ht="15" thickBot="1">
      <c r="A237" s="32" t="s">
        <v>87</v>
      </c>
      <c r="B237" s="114">
        <f>B236/$I236</f>
        <v>0.18895819691237689</v>
      </c>
      <c r="C237" s="114">
        <f t="shared" ref="C237:I237" si="27">C236/$I236</f>
        <v>9.7658946777725974E-3</v>
      </c>
      <c r="D237" s="114">
        <f t="shared" si="27"/>
        <v>0.37909071335500127</v>
      </c>
      <c r="E237" s="114">
        <f t="shared" si="27"/>
        <v>0.34952087756540784</v>
      </c>
      <c r="F237" s="114">
        <f t="shared" si="27"/>
        <v>0</v>
      </c>
      <c r="G237" s="114">
        <f t="shared" si="27"/>
        <v>6.5412485187786737E-2</v>
      </c>
      <c r="H237" s="114">
        <f t="shared" si="27"/>
        <v>7.2518323016547417E-3</v>
      </c>
      <c r="I237" s="116">
        <f t="shared" si="27"/>
        <v>1</v>
      </c>
      <c r="J237" s="18"/>
    </row>
    <row r="238" spans="1:10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1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10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6.3014723322842164E-2</v>
      </c>
      <c r="C241" s="39">
        <v>6.3014723322842164E-2</v>
      </c>
      <c r="D241" s="39">
        <v>1.197279743134001</v>
      </c>
      <c r="E241" s="39">
        <v>0</v>
      </c>
      <c r="F241" s="235">
        <v>0</v>
      </c>
      <c r="G241" s="39">
        <v>0</v>
      </c>
      <c r="H241" s="40">
        <v>0</v>
      </c>
      <c r="I241" s="41">
        <f>SUM(B241:H241)</f>
        <v>1.3233091897796854</v>
      </c>
    </row>
    <row r="242" spans="1:9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>
        <v>0</v>
      </c>
      <c r="G242" s="46">
        <v>0</v>
      </c>
      <c r="H242" s="47">
        <v>0</v>
      </c>
      <c r="I242" s="48">
        <f t="shared" ref="I242:I261" si="28">SUM(B242:H242)</f>
        <v>0</v>
      </c>
    </row>
    <row r="243" spans="1:9" ht="15">
      <c r="A243" s="26" t="s">
        <v>10</v>
      </c>
      <c r="B243" s="43">
        <v>7.2514285714285712E-2</v>
      </c>
      <c r="C243" s="43">
        <v>7.2514285714285712E-2</v>
      </c>
      <c r="D243" s="43">
        <v>1.3777714285714284</v>
      </c>
      <c r="E243" s="43">
        <v>0</v>
      </c>
      <c r="F243" s="236">
        <v>0</v>
      </c>
      <c r="G243" s="43">
        <v>0</v>
      </c>
      <c r="H243" s="53">
        <v>0</v>
      </c>
      <c r="I243" s="41">
        <f t="shared" si="28"/>
        <v>1.5227999999999999</v>
      </c>
    </row>
    <row r="244" spans="1:9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>
        <v>0</v>
      </c>
      <c r="G244" s="46">
        <v>0</v>
      </c>
      <c r="H244" s="47">
        <v>0</v>
      </c>
      <c r="I244" s="48">
        <f t="shared" si="28"/>
        <v>0</v>
      </c>
    </row>
    <row r="245" spans="1:9" ht="15">
      <c r="A245" s="26" t="s">
        <v>16</v>
      </c>
      <c r="B245" s="43">
        <v>1272.6667979086087</v>
      </c>
      <c r="C245" s="43">
        <v>6.6251045468381182</v>
      </c>
      <c r="D245" s="43">
        <v>66.141317870847359</v>
      </c>
      <c r="E245" s="43">
        <v>0</v>
      </c>
      <c r="F245" s="236">
        <v>0</v>
      </c>
      <c r="G245" s="43">
        <v>0</v>
      </c>
      <c r="H245" s="53">
        <v>0</v>
      </c>
      <c r="I245" s="41">
        <f t="shared" si="28"/>
        <v>1345.4332203262943</v>
      </c>
    </row>
    <row r="246" spans="1:9" ht="15">
      <c r="A246" s="25" t="s">
        <v>72</v>
      </c>
      <c r="B246" s="46">
        <v>471.70600801069679</v>
      </c>
      <c r="C246" s="46">
        <v>2.1703823388889614</v>
      </c>
      <c r="D246" s="46">
        <v>32.200593835914034</v>
      </c>
      <c r="E246" s="46">
        <v>0</v>
      </c>
      <c r="F246" s="236">
        <v>0</v>
      </c>
      <c r="G246" s="46">
        <v>0</v>
      </c>
      <c r="H246" s="47">
        <v>0</v>
      </c>
      <c r="I246" s="48">
        <f t="shared" si="28"/>
        <v>506.07698418549978</v>
      </c>
    </row>
    <row r="247" spans="1:9" ht="15">
      <c r="A247" s="26" t="s">
        <v>60</v>
      </c>
      <c r="B247" s="43">
        <v>1.2106298605606089E-8</v>
      </c>
      <c r="C247" s="43">
        <v>1.2106298605606089E-8</v>
      </c>
      <c r="D247" s="43">
        <v>1.2106298605606089E-8</v>
      </c>
      <c r="E247" s="43">
        <v>13.65278268577709</v>
      </c>
      <c r="F247" s="236">
        <v>0</v>
      </c>
      <c r="G247" s="43">
        <v>0</v>
      </c>
      <c r="H247" s="53">
        <v>0</v>
      </c>
      <c r="I247" s="41">
        <f t="shared" si="28"/>
        <v>13.652782722095987</v>
      </c>
    </row>
    <row r="248" spans="1:9" ht="15">
      <c r="A248" s="25" t="s">
        <v>12</v>
      </c>
      <c r="B248" s="46">
        <v>1.906915148158916E-8</v>
      </c>
      <c r="C248" s="46">
        <v>1.906915148158916E-8</v>
      </c>
      <c r="D248" s="46">
        <v>1.906915148158916E-8</v>
      </c>
      <c r="E248" s="46">
        <v>4.47734419684729</v>
      </c>
      <c r="F248" s="236">
        <v>0</v>
      </c>
      <c r="G248" s="46">
        <v>0</v>
      </c>
      <c r="H248" s="47">
        <v>0</v>
      </c>
      <c r="I248" s="48">
        <f t="shared" si="28"/>
        <v>4.4773442540547448</v>
      </c>
    </row>
    <row r="249" spans="1:9" ht="15">
      <c r="A249" s="26" t="s">
        <v>61</v>
      </c>
      <c r="B249" s="43">
        <v>2.150607647278489E-2</v>
      </c>
      <c r="C249" s="43">
        <v>2.150607647278489E-2</v>
      </c>
      <c r="D249" s="43">
        <v>0.60232483508806145</v>
      </c>
      <c r="E249" s="43">
        <v>0</v>
      </c>
      <c r="F249" s="236">
        <v>0</v>
      </c>
      <c r="G249" s="43">
        <v>0</v>
      </c>
      <c r="H249" s="53">
        <v>0</v>
      </c>
      <c r="I249" s="41">
        <f t="shared" si="28"/>
        <v>0.64533698803363126</v>
      </c>
    </row>
    <row r="250" spans="1:9" ht="15">
      <c r="A250" s="25" t="s">
        <v>17</v>
      </c>
      <c r="B250" s="46">
        <v>238.60224936501544</v>
      </c>
      <c r="C250" s="46">
        <v>10.643920848568881</v>
      </c>
      <c r="D250" s="46">
        <v>148.88134117636375</v>
      </c>
      <c r="E250" s="46">
        <v>1.3085906010060417</v>
      </c>
      <c r="F250" s="236">
        <v>0</v>
      </c>
      <c r="G250" s="46">
        <v>0</v>
      </c>
      <c r="H250" s="47">
        <v>0</v>
      </c>
      <c r="I250" s="48">
        <f t="shared" si="28"/>
        <v>399.43610199095406</v>
      </c>
    </row>
    <row r="251" spans="1:9" ht="15">
      <c r="A251" s="26" t="s">
        <v>19</v>
      </c>
      <c r="B251" s="43">
        <v>3285.9957201817379</v>
      </c>
      <c r="C251" s="43">
        <v>112.47247752242946</v>
      </c>
      <c r="D251" s="43">
        <v>2358.5514796439329</v>
      </c>
      <c r="E251" s="43">
        <v>11.603099521516427</v>
      </c>
      <c r="F251" s="236">
        <v>0</v>
      </c>
      <c r="G251" s="43">
        <v>0</v>
      </c>
      <c r="H251" s="53">
        <v>0</v>
      </c>
      <c r="I251" s="41">
        <f t="shared" si="28"/>
        <v>5768.6227768696162</v>
      </c>
    </row>
    <row r="252" spans="1:9" ht="15">
      <c r="A252" s="25" t="s">
        <v>27</v>
      </c>
      <c r="B252" s="46">
        <v>1197.2575300630801</v>
      </c>
      <c r="C252" s="46">
        <v>51.362876584620672</v>
      </c>
      <c r="D252" s="46">
        <v>1326.9876496993727</v>
      </c>
      <c r="E252" s="46">
        <v>5890.19203282954</v>
      </c>
      <c r="F252" s="236">
        <v>0</v>
      </c>
      <c r="G252" s="46">
        <v>1466.9429334325989</v>
      </c>
      <c r="H252" s="47">
        <v>146.18835338439177</v>
      </c>
      <c r="I252" s="48">
        <f t="shared" si="28"/>
        <v>10078.931375993605</v>
      </c>
    </row>
    <row r="253" spans="1:9" ht="15">
      <c r="A253" s="26" t="s">
        <v>26</v>
      </c>
      <c r="B253" s="43">
        <v>804.1700152205392</v>
      </c>
      <c r="C253" s="43">
        <v>0.69195004324355891</v>
      </c>
      <c r="D253" s="43">
        <v>15.404028184423741</v>
      </c>
      <c r="E253" s="43">
        <v>0</v>
      </c>
      <c r="F253" s="236">
        <v>0</v>
      </c>
      <c r="G253" s="43">
        <v>0</v>
      </c>
      <c r="H253" s="53">
        <v>0</v>
      </c>
      <c r="I253" s="41">
        <f t="shared" si="28"/>
        <v>820.26599344820647</v>
      </c>
    </row>
    <row r="254" spans="1:9" ht="15">
      <c r="A254" s="25" t="s">
        <v>23</v>
      </c>
      <c r="B254" s="46">
        <v>16.061323148375937</v>
      </c>
      <c r="C254" s="46">
        <v>19.754543084687636</v>
      </c>
      <c r="D254" s="46">
        <v>35.314649062650716</v>
      </c>
      <c r="E254" s="46">
        <v>0</v>
      </c>
      <c r="F254" s="236">
        <v>0</v>
      </c>
      <c r="G254" s="46">
        <v>0</v>
      </c>
      <c r="H254" s="47">
        <v>0</v>
      </c>
      <c r="I254" s="48">
        <f t="shared" si="28"/>
        <v>71.130515295714289</v>
      </c>
    </row>
    <row r="255" spans="1:9" ht="15">
      <c r="A255" s="26" t="s">
        <v>24</v>
      </c>
      <c r="B255" s="43">
        <v>17.688946956648593</v>
      </c>
      <c r="C255" s="43">
        <v>21.244108533911831</v>
      </c>
      <c r="D255" s="43">
        <v>276.31128883554317</v>
      </c>
      <c r="E255" s="43">
        <v>0</v>
      </c>
      <c r="F255" s="236">
        <v>0</v>
      </c>
      <c r="G255" s="43">
        <v>0</v>
      </c>
      <c r="H255" s="53">
        <v>0</v>
      </c>
      <c r="I255" s="41">
        <f t="shared" si="28"/>
        <v>315.2443443261036</v>
      </c>
    </row>
    <row r="256" spans="1:9" ht="15">
      <c r="A256" s="25" t="s">
        <v>22</v>
      </c>
      <c r="B256" s="46">
        <v>6.7965785969521342</v>
      </c>
      <c r="C256" s="46">
        <v>0.42193548250005547</v>
      </c>
      <c r="D256" s="46">
        <v>2.0155962611130751</v>
      </c>
      <c r="E256" s="46">
        <v>0</v>
      </c>
      <c r="F256" s="236">
        <v>0</v>
      </c>
      <c r="G256" s="46">
        <v>0</v>
      </c>
      <c r="H256" s="47">
        <v>0</v>
      </c>
      <c r="I256" s="48">
        <f t="shared" si="28"/>
        <v>9.2341103405652643</v>
      </c>
    </row>
    <row r="257" spans="1:10" ht="15">
      <c r="A257" s="27" t="s">
        <v>66</v>
      </c>
      <c r="B257" s="43">
        <v>92.238167561978642</v>
      </c>
      <c r="C257" s="43">
        <v>1.9217287607919936E-9</v>
      </c>
      <c r="D257" s="43">
        <v>1.9217287607919936E-9</v>
      </c>
      <c r="E257" s="43">
        <v>0</v>
      </c>
      <c r="F257" s="236">
        <v>0</v>
      </c>
      <c r="G257" s="43">
        <v>0</v>
      </c>
      <c r="H257" s="53">
        <v>0</v>
      </c>
      <c r="I257" s="41">
        <f t="shared" si="28"/>
        <v>92.23816756582211</v>
      </c>
    </row>
    <row r="258" spans="1:10" ht="15">
      <c r="A258" s="28" t="s">
        <v>25</v>
      </c>
      <c r="B258" s="46">
        <v>92.238167538917907</v>
      </c>
      <c r="C258" s="46">
        <v>1.9217287607919936E-9</v>
      </c>
      <c r="D258" s="46">
        <v>1.9217287607919936E-9</v>
      </c>
      <c r="E258" s="46">
        <v>0</v>
      </c>
      <c r="F258" s="236">
        <v>0</v>
      </c>
      <c r="G258" s="46">
        <v>0</v>
      </c>
      <c r="H258" s="47">
        <v>0</v>
      </c>
      <c r="I258" s="48">
        <f t="shared" si="28"/>
        <v>92.238167542761374</v>
      </c>
    </row>
    <row r="259" spans="1:10" ht="15">
      <c r="A259" s="29" t="s">
        <v>20</v>
      </c>
      <c r="B259" s="43">
        <v>0</v>
      </c>
      <c r="C259" s="43">
        <v>0</v>
      </c>
      <c r="D259" s="43">
        <v>0</v>
      </c>
      <c r="E259" s="43">
        <v>0</v>
      </c>
      <c r="F259" s="236">
        <v>0</v>
      </c>
      <c r="G259" s="43">
        <v>0</v>
      </c>
      <c r="H259" s="53">
        <v>0</v>
      </c>
      <c r="I259" s="41">
        <f t="shared" si="28"/>
        <v>0</v>
      </c>
    </row>
    <row r="260" spans="1:10" ht="15">
      <c r="A260" s="28" t="s">
        <v>21</v>
      </c>
      <c r="B260" s="46">
        <v>0</v>
      </c>
      <c r="C260" s="46">
        <v>0</v>
      </c>
      <c r="D260" s="46">
        <v>0</v>
      </c>
      <c r="E260" s="46">
        <v>0</v>
      </c>
      <c r="F260" s="236">
        <v>0</v>
      </c>
      <c r="G260" s="46">
        <v>0</v>
      </c>
      <c r="H260" s="47">
        <v>0</v>
      </c>
      <c r="I260" s="48">
        <f t="shared" si="28"/>
        <v>0</v>
      </c>
    </row>
    <row r="261" spans="1:10" ht="15.75" thickBot="1">
      <c r="A261" s="30" t="s">
        <v>11</v>
      </c>
      <c r="B261" s="43">
        <v>0</v>
      </c>
      <c r="C261" s="43">
        <v>0</v>
      </c>
      <c r="D261" s="43">
        <v>0</v>
      </c>
      <c r="E261" s="43">
        <v>0</v>
      </c>
      <c r="F261" s="237">
        <v>0</v>
      </c>
      <c r="G261" s="43">
        <v>0</v>
      </c>
      <c r="H261" s="53">
        <v>0</v>
      </c>
      <c r="I261" s="41">
        <f t="shared" si="28"/>
        <v>0</v>
      </c>
    </row>
    <row r="262" spans="1:10" ht="15">
      <c r="A262" s="31" t="s">
        <v>28</v>
      </c>
      <c r="B262" s="130">
        <f>SUM(B241:B257)</f>
        <v>7403.3403721303184</v>
      </c>
      <c r="C262" s="130">
        <f t="shared" ref="C262:H262" si="29">SUM(C241:C257)</f>
        <v>225.54433410429627</v>
      </c>
      <c r="D262" s="130">
        <f t="shared" si="29"/>
        <v>4264.9853206100524</v>
      </c>
      <c r="E262" s="130">
        <f t="shared" si="29"/>
        <v>5921.2338498346871</v>
      </c>
      <c r="F262" s="130">
        <f t="shared" si="29"/>
        <v>0</v>
      </c>
      <c r="G262" s="130">
        <f t="shared" si="29"/>
        <v>1466.9429334325989</v>
      </c>
      <c r="H262" s="130">
        <f t="shared" si="29"/>
        <v>146.18835338439177</v>
      </c>
      <c r="I262" s="132">
        <f>SUM(B262:H262)</f>
        <v>19428.235163496342</v>
      </c>
    </row>
    <row r="263" spans="1:10" s="4" customFormat="1" ht="15" thickBot="1">
      <c r="A263" s="32" t="s">
        <v>87</v>
      </c>
      <c r="B263" s="114">
        <f>B262/$I262</f>
        <v>0.38106087917035486</v>
      </c>
      <c r="C263" s="114">
        <f t="shared" ref="C263:I263" si="30">C262/$I262</f>
        <v>1.1609100477024846E-2</v>
      </c>
      <c r="D263" s="114">
        <f t="shared" si="30"/>
        <v>0.21952510275475365</v>
      </c>
      <c r="E263" s="114">
        <f t="shared" si="30"/>
        <v>0.30477466429684141</v>
      </c>
      <c r="F263" s="114">
        <f t="shared" si="30"/>
        <v>0</v>
      </c>
      <c r="G263" s="114">
        <f t="shared" si="30"/>
        <v>7.5505722526399824E-2</v>
      </c>
      <c r="H263" s="114">
        <f t="shared" si="30"/>
        <v>7.5245307746256169E-3</v>
      </c>
      <c r="I263" s="116">
        <f t="shared" si="30"/>
        <v>1</v>
      </c>
      <c r="J263" s="18"/>
    </row>
    <row r="264" spans="1:10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1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10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10" ht="15">
      <c r="A267" s="24" t="s">
        <v>7</v>
      </c>
      <c r="B267" s="39">
        <v>0.24346636862414667</v>
      </c>
      <c r="C267" s="39">
        <v>0</v>
      </c>
      <c r="D267" s="39">
        <v>9.5201592859441964E-2</v>
      </c>
      <c r="E267" s="39">
        <v>0</v>
      </c>
      <c r="F267" s="235">
        <v>0</v>
      </c>
      <c r="G267" s="39">
        <v>0</v>
      </c>
      <c r="H267" s="40">
        <v>0</v>
      </c>
      <c r="I267" s="41">
        <f>SUM(B267:H267)</f>
        <v>0.33866796148358863</v>
      </c>
    </row>
    <row r="268" spans="1:1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>
        <v>0</v>
      </c>
      <c r="G268" s="46">
        <v>0</v>
      </c>
      <c r="H268" s="47">
        <v>0</v>
      </c>
      <c r="I268" s="48">
        <f t="shared" ref="I268:I287" si="31">SUM(B268:H268)</f>
        <v>0</v>
      </c>
    </row>
    <row r="269" spans="1:1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>
        <v>0</v>
      </c>
      <c r="G269" s="43">
        <v>0</v>
      </c>
      <c r="H269" s="53">
        <v>0</v>
      </c>
      <c r="I269" s="41">
        <f t="shared" si="31"/>
        <v>0</v>
      </c>
    </row>
    <row r="270" spans="1:1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>
        <v>0</v>
      </c>
      <c r="G270" s="46">
        <v>0</v>
      </c>
      <c r="H270" s="47">
        <v>0</v>
      </c>
      <c r="I270" s="48">
        <f t="shared" si="31"/>
        <v>0</v>
      </c>
    </row>
    <row r="271" spans="1:10" ht="15">
      <c r="A271" s="26" t="s">
        <v>16</v>
      </c>
      <c r="B271" s="43">
        <v>75.605265587201757</v>
      </c>
      <c r="C271" s="43">
        <v>297.83399598722406</v>
      </c>
      <c r="D271" s="43">
        <v>111.37567369133542</v>
      </c>
      <c r="E271" s="43">
        <v>0</v>
      </c>
      <c r="F271" s="236">
        <v>0</v>
      </c>
      <c r="G271" s="43">
        <v>0</v>
      </c>
      <c r="H271" s="53">
        <v>0</v>
      </c>
      <c r="I271" s="41">
        <f t="shared" si="31"/>
        <v>484.81493526576122</v>
      </c>
    </row>
    <row r="272" spans="1:10" ht="15">
      <c r="A272" s="25" t="s">
        <v>72</v>
      </c>
      <c r="B272" s="46">
        <v>34.777554373636065</v>
      </c>
      <c r="C272" s="46">
        <v>5.3386638989161934</v>
      </c>
      <c r="D272" s="46">
        <v>101.17249422381114</v>
      </c>
      <c r="E272" s="46">
        <v>4.3596075826095824</v>
      </c>
      <c r="F272" s="236">
        <v>0</v>
      </c>
      <c r="G272" s="46">
        <v>0</v>
      </c>
      <c r="H272" s="47">
        <v>0</v>
      </c>
      <c r="I272" s="48">
        <f t="shared" si="31"/>
        <v>145.648320078973</v>
      </c>
    </row>
    <row r="273" spans="1:9" ht="15">
      <c r="A273" s="26" t="s">
        <v>60</v>
      </c>
      <c r="B273" s="43">
        <v>5.9554478766565244E-5</v>
      </c>
      <c r="C273" s="43">
        <v>1.0319226877800301E-8</v>
      </c>
      <c r="D273" s="43">
        <v>1.0319226877800301E-8</v>
      </c>
      <c r="E273" s="43">
        <v>206.89142785860574</v>
      </c>
      <c r="F273" s="236">
        <v>0</v>
      </c>
      <c r="G273" s="43">
        <v>0</v>
      </c>
      <c r="H273" s="53">
        <v>0</v>
      </c>
      <c r="I273" s="41">
        <f t="shared" si="31"/>
        <v>206.89148743372297</v>
      </c>
    </row>
    <row r="274" spans="1:9" ht="15">
      <c r="A274" s="25" t="s">
        <v>12</v>
      </c>
      <c r="B274" s="46">
        <v>7.3586405618922751E-5</v>
      </c>
      <c r="C274" s="46">
        <v>1.2412341272138509E-8</v>
      </c>
      <c r="D274" s="46">
        <v>1.2412341272138509E-8</v>
      </c>
      <c r="E274" s="46">
        <v>0.14708244492515207</v>
      </c>
      <c r="F274" s="236">
        <v>0</v>
      </c>
      <c r="G274" s="46">
        <v>0</v>
      </c>
      <c r="H274" s="47">
        <v>0</v>
      </c>
      <c r="I274" s="48">
        <f t="shared" si="31"/>
        <v>0.14715605615545355</v>
      </c>
    </row>
    <row r="275" spans="1:9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>
        <v>0</v>
      </c>
      <c r="G275" s="43">
        <v>0</v>
      </c>
      <c r="H275" s="53">
        <v>0</v>
      </c>
      <c r="I275" s="41">
        <f t="shared" si="31"/>
        <v>0</v>
      </c>
    </row>
    <row r="276" spans="1:9" ht="15">
      <c r="A276" s="25" t="s">
        <v>17</v>
      </c>
      <c r="B276" s="46">
        <v>2.6645265002692953</v>
      </c>
      <c r="C276" s="46">
        <v>6.9478416277112084E-2</v>
      </c>
      <c r="D276" s="46">
        <v>40.01945662191514</v>
      </c>
      <c r="E276" s="46">
        <v>0</v>
      </c>
      <c r="F276" s="236">
        <v>0</v>
      </c>
      <c r="G276" s="46">
        <v>0</v>
      </c>
      <c r="H276" s="47">
        <v>0</v>
      </c>
      <c r="I276" s="48">
        <f t="shared" si="31"/>
        <v>42.753461538461551</v>
      </c>
    </row>
    <row r="277" spans="1:9" ht="15">
      <c r="A277" s="26" t="s">
        <v>19</v>
      </c>
      <c r="B277" s="43">
        <v>54.713592376570169</v>
      </c>
      <c r="C277" s="43">
        <v>473.43648256020202</v>
      </c>
      <c r="D277" s="43">
        <v>2134.4296349717997</v>
      </c>
      <c r="E277" s="43">
        <v>0</v>
      </c>
      <c r="F277" s="236">
        <v>0</v>
      </c>
      <c r="G277" s="43">
        <v>0</v>
      </c>
      <c r="H277" s="53">
        <v>0</v>
      </c>
      <c r="I277" s="41">
        <f t="shared" si="31"/>
        <v>2662.5797099085721</v>
      </c>
    </row>
    <row r="278" spans="1:9" ht="15">
      <c r="A278" s="25" t="s">
        <v>27</v>
      </c>
      <c r="B278" s="46">
        <v>24.165315039959054</v>
      </c>
      <c r="C278" s="46">
        <v>1.181307165663115E-8</v>
      </c>
      <c r="D278" s="46">
        <v>284.50041833521874</v>
      </c>
      <c r="E278" s="46">
        <v>2122.7543772806007</v>
      </c>
      <c r="F278" s="236">
        <v>0</v>
      </c>
      <c r="G278" s="46">
        <v>25.819824437476786</v>
      </c>
      <c r="H278" s="47">
        <v>0</v>
      </c>
      <c r="I278" s="48">
        <f t="shared" si="31"/>
        <v>2457.2399351050681</v>
      </c>
    </row>
    <row r="279" spans="1:9" ht="15">
      <c r="A279" s="26" t="s">
        <v>26</v>
      </c>
      <c r="B279" s="43">
        <v>11.411999997165212</v>
      </c>
      <c r="C279" s="43">
        <v>1.4173932446822587E-9</v>
      </c>
      <c r="D279" s="43">
        <v>1.4173932446822587E-9</v>
      </c>
      <c r="E279" s="43">
        <v>0</v>
      </c>
      <c r="F279" s="236">
        <v>0</v>
      </c>
      <c r="G279" s="43">
        <v>0</v>
      </c>
      <c r="H279" s="53">
        <v>0</v>
      </c>
      <c r="I279" s="41">
        <f t="shared" si="31"/>
        <v>11.411999999999997</v>
      </c>
    </row>
    <row r="280" spans="1:9" ht="15">
      <c r="A280" s="25" t="s">
        <v>23</v>
      </c>
      <c r="B280" s="46">
        <v>2.1587062873469387</v>
      </c>
      <c r="C280" s="46">
        <v>6.9861044897959176E-2</v>
      </c>
      <c r="D280" s="46">
        <v>6.9861044897959176E-2</v>
      </c>
      <c r="E280" s="46">
        <v>0</v>
      </c>
      <c r="F280" s="236">
        <v>0</v>
      </c>
      <c r="G280" s="46">
        <v>0</v>
      </c>
      <c r="H280" s="47">
        <v>0</v>
      </c>
      <c r="I280" s="48">
        <f t="shared" si="31"/>
        <v>2.2984283771428569</v>
      </c>
    </row>
    <row r="281" spans="1:9" ht="15">
      <c r="A281" s="26" t="s">
        <v>22</v>
      </c>
      <c r="B281" s="43">
        <v>5.4044976305732471</v>
      </c>
      <c r="C281" s="43">
        <v>0.20146318471337576</v>
      </c>
      <c r="D281" s="43">
        <v>0.20146318471337576</v>
      </c>
      <c r="E281" s="43">
        <v>0</v>
      </c>
      <c r="F281" s="236">
        <v>0</v>
      </c>
      <c r="G281" s="43">
        <v>0</v>
      </c>
      <c r="H281" s="53">
        <v>0</v>
      </c>
      <c r="I281" s="41">
        <f t="shared" si="31"/>
        <v>5.8074239999999984</v>
      </c>
    </row>
    <row r="282" spans="1:9" ht="15">
      <c r="A282" s="25" t="s">
        <v>24</v>
      </c>
      <c r="B282" s="46">
        <v>0</v>
      </c>
      <c r="C282" s="46">
        <v>0</v>
      </c>
      <c r="D282" s="46">
        <v>0</v>
      </c>
      <c r="E282" s="46">
        <v>0</v>
      </c>
      <c r="F282" s="236">
        <v>0</v>
      </c>
      <c r="G282" s="46">
        <v>0</v>
      </c>
      <c r="H282" s="47">
        <v>0</v>
      </c>
      <c r="I282" s="48">
        <f t="shared" si="31"/>
        <v>0</v>
      </c>
    </row>
    <row r="283" spans="1:9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>
        <v>0</v>
      </c>
      <c r="G283" s="43">
        <v>0</v>
      </c>
      <c r="H283" s="53">
        <v>0</v>
      </c>
      <c r="I283" s="41">
        <f t="shared" si="31"/>
        <v>0</v>
      </c>
    </row>
    <row r="284" spans="1:9" ht="15">
      <c r="A284" s="28" t="s">
        <v>25</v>
      </c>
      <c r="B284" s="46">
        <v>0</v>
      </c>
      <c r="C284" s="46">
        <v>0</v>
      </c>
      <c r="D284" s="46">
        <v>0</v>
      </c>
      <c r="E284" s="46">
        <v>0</v>
      </c>
      <c r="F284" s="236">
        <v>0</v>
      </c>
      <c r="G284" s="46">
        <v>0</v>
      </c>
      <c r="H284" s="47">
        <v>0</v>
      </c>
      <c r="I284" s="48">
        <f t="shared" si="31"/>
        <v>0</v>
      </c>
    </row>
    <row r="285" spans="1:9" ht="15">
      <c r="A285" s="29" t="s">
        <v>20</v>
      </c>
      <c r="B285" s="43">
        <v>0</v>
      </c>
      <c r="C285" s="43">
        <v>0</v>
      </c>
      <c r="D285" s="43">
        <v>0</v>
      </c>
      <c r="E285" s="43">
        <v>0</v>
      </c>
      <c r="F285" s="236">
        <v>0</v>
      </c>
      <c r="G285" s="43">
        <v>0</v>
      </c>
      <c r="H285" s="53">
        <v>0</v>
      </c>
      <c r="I285" s="41">
        <f t="shared" si="31"/>
        <v>0</v>
      </c>
    </row>
    <row r="286" spans="1:9" ht="15">
      <c r="A286" s="28" t="s">
        <v>21</v>
      </c>
      <c r="B286" s="46">
        <v>0</v>
      </c>
      <c r="C286" s="46">
        <v>0</v>
      </c>
      <c r="D286" s="46">
        <v>0</v>
      </c>
      <c r="E286" s="46">
        <v>0</v>
      </c>
      <c r="F286" s="236">
        <v>0</v>
      </c>
      <c r="G286" s="46">
        <v>0</v>
      </c>
      <c r="H286" s="47">
        <v>0</v>
      </c>
      <c r="I286" s="48">
        <f t="shared" si="31"/>
        <v>0</v>
      </c>
    </row>
    <row r="287" spans="1:9" ht="15.75" thickBot="1">
      <c r="A287" s="30" t="s">
        <v>11</v>
      </c>
      <c r="B287" s="43">
        <v>0</v>
      </c>
      <c r="C287" s="43">
        <v>0</v>
      </c>
      <c r="D287" s="43">
        <v>0</v>
      </c>
      <c r="E287" s="43">
        <v>0</v>
      </c>
      <c r="F287" s="237">
        <v>0</v>
      </c>
      <c r="G287" s="43">
        <v>0</v>
      </c>
      <c r="H287" s="53">
        <v>0</v>
      </c>
      <c r="I287" s="41">
        <f t="shared" si="31"/>
        <v>0</v>
      </c>
    </row>
    <row r="288" spans="1:9" ht="15">
      <c r="A288" s="31" t="s">
        <v>28</v>
      </c>
      <c r="B288" s="130">
        <f>SUM(B267:B283)</f>
        <v>211.1450573022303</v>
      </c>
      <c r="C288" s="130">
        <f t="shared" ref="C288:H288" si="32">SUM(C267:C283)</f>
        <v>776.94994512819278</v>
      </c>
      <c r="D288" s="130">
        <f t="shared" si="32"/>
        <v>2671.8642036906999</v>
      </c>
      <c r="E288" s="130">
        <f t="shared" si="32"/>
        <v>2334.1524951667411</v>
      </c>
      <c r="F288" s="130">
        <f t="shared" si="32"/>
        <v>0</v>
      </c>
      <c r="G288" s="130">
        <f t="shared" si="32"/>
        <v>25.819824437476786</v>
      </c>
      <c r="H288" s="130">
        <f t="shared" si="32"/>
        <v>0</v>
      </c>
      <c r="I288" s="132">
        <f>SUM(B288:H288)</f>
        <v>6019.9315257253411</v>
      </c>
    </row>
    <row r="289" spans="1:10" s="4" customFormat="1" ht="15" thickBot="1">
      <c r="A289" s="32" t="s">
        <v>87</v>
      </c>
      <c r="B289" s="114">
        <f>B288/$I288</f>
        <v>3.5074328736121207E-2</v>
      </c>
      <c r="C289" s="114">
        <f t="shared" ref="C289:I289" si="33">C288/$I288</f>
        <v>0.1290629207006766</v>
      </c>
      <c r="D289" s="114">
        <f t="shared" si="33"/>
        <v>0.44383631147179325</v>
      </c>
      <c r="E289" s="114">
        <f t="shared" si="33"/>
        <v>0.3877373829240523</v>
      </c>
      <c r="F289" s="114">
        <f t="shared" si="33"/>
        <v>0</v>
      </c>
      <c r="G289" s="114">
        <f t="shared" si="33"/>
        <v>4.2890561673566141E-3</v>
      </c>
      <c r="H289" s="114">
        <f t="shared" si="33"/>
        <v>0</v>
      </c>
      <c r="I289" s="116">
        <f t="shared" si="33"/>
        <v>1</v>
      </c>
      <c r="J289" s="18"/>
    </row>
    <row r="290" spans="1:10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10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10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1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>
        <v>0</v>
      </c>
      <c r="G293" s="39">
        <v>0</v>
      </c>
      <c r="H293" s="40">
        <v>0</v>
      </c>
      <c r="I293" s="41">
        <f>SUM(B293:H293)</f>
        <v>0</v>
      </c>
    </row>
    <row r="294" spans="1:1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>
        <v>0</v>
      </c>
      <c r="G294" s="46">
        <v>0</v>
      </c>
      <c r="H294" s="47">
        <v>0</v>
      </c>
      <c r="I294" s="48">
        <f t="shared" ref="I294:I313" si="34">SUM(B294:H294)</f>
        <v>0</v>
      </c>
    </row>
    <row r="295" spans="1:10" ht="15">
      <c r="A295" s="26" t="s">
        <v>10</v>
      </c>
      <c r="B295" s="43">
        <v>2.2277830260862466E-2</v>
      </c>
      <c r="C295" s="43">
        <v>0</v>
      </c>
      <c r="D295" s="43">
        <v>121.29412216973911</v>
      </c>
      <c r="E295" s="43">
        <v>0</v>
      </c>
      <c r="F295" s="236">
        <v>0</v>
      </c>
      <c r="G295" s="43">
        <v>0</v>
      </c>
      <c r="H295" s="53">
        <v>0</v>
      </c>
      <c r="I295" s="41">
        <f t="shared" si="34"/>
        <v>121.31639999999997</v>
      </c>
    </row>
    <row r="296" spans="1:1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>
        <v>0</v>
      </c>
      <c r="G296" s="46">
        <v>0</v>
      </c>
      <c r="H296" s="47">
        <v>0</v>
      </c>
      <c r="I296" s="48">
        <f t="shared" si="34"/>
        <v>0</v>
      </c>
    </row>
    <row r="297" spans="1:10" ht="15">
      <c r="A297" s="26" t="s">
        <v>16</v>
      </c>
      <c r="B297" s="43">
        <v>493.84765066398228</v>
      </c>
      <c r="C297" s="43">
        <v>1293.8542768350867</v>
      </c>
      <c r="D297" s="43">
        <v>152.93070108785915</v>
      </c>
      <c r="E297" s="43">
        <v>0</v>
      </c>
      <c r="F297" s="236">
        <v>0</v>
      </c>
      <c r="G297" s="43">
        <v>0</v>
      </c>
      <c r="H297" s="53">
        <v>0</v>
      </c>
      <c r="I297" s="41">
        <f t="shared" si="34"/>
        <v>1940.6326285869281</v>
      </c>
    </row>
    <row r="298" spans="1:10" ht="15">
      <c r="A298" s="25" t="s">
        <v>72</v>
      </c>
      <c r="B298" s="46">
        <v>469.95190275512778</v>
      </c>
      <c r="C298" s="46">
        <v>592.17169120833648</v>
      </c>
      <c r="D298" s="46">
        <v>164.64023606108958</v>
      </c>
      <c r="E298" s="46">
        <v>2.4748232275018447</v>
      </c>
      <c r="F298" s="236">
        <v>0</v>
      </c>
      <c r="G298" s="46">
        <v>0</v>
      </c>
      <c r="H298" s="47">
        <v>0</v>
      </c>
      <c r="I298" s="48">
        <f t="shared" si="34"/>
        <v>1229.2386532520559</v>
      </c>
    </row>
    <row r="299" spans="1:10" ht="15">
      <c r="A299" s="26" t="s">
        <v>60</v>
      </c>
      <c r="B299" s="43">
        <v>0</v>
      </c>
      <c r="C299" s="43">
        <v>0</v>
      </c>
      <c r="D299" s="43">
        <v>0</v>
      </c>
      <c r="E299" s="43">
        <v>7.3681891463121501</v>
      </c>
      <c r="F299" s="236">
        <v>0</v>
      </c>
      <c r="G299" s="43">
        <v>0</v>
      </c>
      <c r="H299" s="53">
        <v>0</v>
      </c>
      <c r="I299" s="41">
        <f t="shared" si="34"/>
        <v>7.3681891463121501</v>
      </c>
    </row>
    <row r="300" spans="1:1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>
        <v>0</v>
      </c>
      <c r="G300" s="46">
        <v>0</v>
      </c>
      <c r="H300" s="47">
        <v>0</v>
      </c>
      <c r="I300" s="48">
        <f t="shared" si="34"/>
        <v>0</v>
      </c>
    </row>
    <row r="301" spans="1:10" ht="15">
      <c r="A301" s="26" t="s">
        <v>61</v>
      </c>
      <c r="B301" s="43">
        <v>2.1511232934454378</v>
      </c>
      <c r="C301" s="43">
        <v>0</v>
      </c>
      <c r="D301" s="43">
        <v>0</v>
      </c>
      <c r="E301" s="43">
        <v>0</v>
      </c>
      <c r="F301" s="236">
        <v>0</v>
      </c>
      <c r="G301" s="43">
        <v>0</v>
      </c>
      <c r="H301" s="53">
        <v>0</v>
      </c>
      <c r="I301" s="41">
        <f t="shared" si="34"/>
        <v>2.1511232934454378</v>
      </c>
    </row>
    <row r="302" spans="1:10" ht="15">
      <c r="A302" s="25" t="s">
        <v>17</v>
      </c>
      <c r="B302" s="46">
        <v>10.359689075317485</v>
      </c>
      <c r="C302" s="46">
        <v>19.490038624840423</v>
      </c>
      <c r="D302" s="46">
        <v>51.384934312732014</v>
      </c>
      <c r="E302" s="46">
        <v>88.616957704733409</v>
      </c>
      <c r="F302" s="236">
        <v>0</v>
      </c>
      <c r="G302" s="46">
        <v>0</v>
      </c>
      <c r="H302" s="47">
        <v>0</v>
      </c>
      <c r="I302" s="48">
        <f t="shared" si="34"/>
        <v>169.85161971762332</v>
      </c>
    </row>
    <row r="303" spans="1:10" ht="15">
      <c r="A303" s="26" t="s">
        <v>19</v>
      </c>
      <c r="B303" s="43">
        <v>723.04226260205235</v>
      </c>
      <c r="C303" s="43">
        <v>8625.5784051525643</v>
      </c>
      <c r="D303" s="43">
        <v>1620.9525326924379</v>
      </c>
      <c r="E303" s="43">
        <v>7.8523460860518473</v>
      </c>
      <c r="F303" s="236">
        <v>0</v>
      </c>
      <c r="G303" s="43">
        <v>0</v>
      </c>
      <c r="H303" s="53">
        <v>0</v>
      </c>
      <c r="I303" s="41">
        <f t="shared" si="34"/>
        <v>10977.425546533106</v>
      </c>
    </row>
    <row r="304" spans="1:10" ht="15">
      <c r="A304" s="25" t="s">
        <v>27</v>
      </c>
      <c r="B304" s="46">
        <v>696.84363613122696</v>
      </c>
      <c r="C304" s="46">
        <v>45.600821334684028</v>
      </c>
      <c r="D304" s="46">
        <v>150.70908542354368</v>
      </c>
      <c r="E304" s="46">
        <v>4961.2735965869588</v>
      </c>
      <c r="F304" s="236">
        <v>0</v>
      </c>
      <c r="G304" s="46">
        <v>356.00259056518564</v>
      </c>
      <c r="H304" s="47">
        <v>0.23426363760312122</v>
      </c>
      <c r="I304" s="48">
        <f t="shared" si="34"/>
        <v>6210.6639936792026</v>
      </c>
    </row>
    <row r="305" spans="1:10" ht="15">
      <c r="A305" s="26" t="s">
        <v>26</v>
      </c>
      <c r="B305" s="43">
        <v>70.607793222199277</v>
      </c>
      <c r="C305" s="43">
        <v>67.074452537146755</v>
      </c>
      <c r="D305" s="43">
        <v>433.98697755853107</v>
      </c>
      <c r="E305" s="43">
        <v>0</v>
      </c>
      <c r="F305" s="236">
        <v>0</v>
      </c>
      <c r="G305" s="43">
        <v>0</v>
      </c>
      <c r="H305" s="53">
        <v>0</v>
      </c>
      <c r="I305" s="41">
        <f t="shared" si="34"/>
        <v>571.66922331787714</v>
      </c>
    </row>
    <row r="306" spans="1:10" ht="15">
      <c r="A306" s="25" t="s">
        <v>23</v>
      </c>
      <c r="B306" s="46">
        <v>40.705326242316751</v>
      </c>
      <c r="C306" s="46">
        <v>0</v>
      </c>
      <c r="D306" s="46">
        <v>25.171538790513434</v>
      </c>
      <c r="E306" s="46">
        <v>0</v>
      </c>
      <c r="F306" s="236">
        <v>0</v>
      </c>
      <c r="G306" s="46">
        <v>0</v>
      </c>
      <c r="H306" s="47">
        <v>0</v>
      </c>
      <c r="I306" s="48">
        <f t="shared" si="34"/>
        <v>65.876865032830182</v>
      </c>
    </row>
    <row r="307" spans="1:10" ht="15">
      <c r="A307" s="26" t="s">
        <v>24</v>
      </c>
      <c r="B307" s="43">
        <v>165.55372458704093</v>
      </c>
      <c r="C307" s="43">
        <v>0</v>
      </c>
      <c r="D307" s="43">
        <v>0</v>
      </c>
      <c r="E307" s="43">
        <v>0</v>
      </c>
      <c r="F307" s="236">
        <v>0</v>
      </c>
      <c r="G307" s="43">
        <v>0</v>
      </c>
      <c r="H307" s="53">
        <v>0</v>
      </c>
      <c r="I307" s="41">
        <f t="shared" si="34"/>
        <v>165.55372458704093</v>
      </c>
    </row>
    <row r="308" spans="1:1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>
        <v>0</v>
      </c>
      <c r="G308" s="46">
        <v>0</v>
      </c>
      <c r="H308" s="47">
        <v>0</v>
      </c>
      <c r="I308" s="48">
        <f t="shared" si="34"/>
        <v>0</v>
      </c>
    </row>
    <row r="309" spans="1:10" ht="15">
      <c r="A309" s="27" t="s">
        <v>66</v>
      </c>
      <c r="B309" s="43">
        <v>0</v>
      </c>
      <c r="C309" s="43">
        <v>0</v>
      </c>
      <c r="D309" s="43">
        <v>0</v>
      </c>
      <c r="E309" s="43">
        <v>0</v>
      </c>
      <c r="F309" s="236">
        <v>0</v>
      </c>
      <c r="G309" s="43">
        <v>0</v>
      </c>
      <c r="H309" s="53">
        <v>0</v>
      </c>
      <c r="I309" s="41">
        <f t="shared" si="34"/>
        <v>0</v>
      </c>
    </row>
    <row r="310" spans="1:10" ht="15">
      <c r="A310" s="28" t="s">
        <v>25</v>
      </c>
      <c r="B310" s="46">
        <v>0</v>
      </c>
      <c r="C310" s="46">
        <v>0</v>
      </c>
      <c r="D310" s="46">
        <v>0</v>
      </c>
      <c r="E310" s="46">
        <v>0</v>
      </c>
      <c r="F310" s="236">
        <v>0</v>
      </c>
      <c r="G310" s="46">
        <v>0</v>
      </c>
      <c r="H310" s="47">
        <v>0</v>
      </c>
      <c r="I310" s="48">
        <f t="shared" si="34"/>
        <v>0</v>
      </c>
    </row>
    <row r="311" spans="1:10" ht="15">
      <c r="A311" s="29" t="s">
        <v>20</v>
      </c>
      <c r="B311" s="43">
        <v>0</v>
      </c>
      <c r="C311" s="43">
        <v>0</v>
      </c>
      <c r="D311" s="43">
        <v>0</v>
      </c>
      <c r="E311" s="43">
        <v>0</v>
      </c>
      <c r="F311" s="236">
        <v>0</v>
      </c>
      <c r="G311" s="43">
        <v>0</v>
      </c>
      <c r="H311" s="53">
        <v>0</v>
      </c>
      <c r="I311" s="41">
        <f t="shared" si="34"/>
        <v>0</v>
      </c>
    </row>
    <row r="312" spans="1:10" ht="15">
      <c r="A312" s="28" t="s">
        <v>21</v>
      </c>
      <c r="B312" s="46">
        <v>0</v>
      </c>
      <c r="C312" s="46">
        <v>0</v>
      </c>
      <c r="D312" s="46">
        <v>0</v>
      </c>
      <c r="E312" s="46">
        <v>0</v>
      </c>
      <c r="F312" s="236">
        <v>0</v>
      </c>
      <c r="G312" s="46">
        <v>0</v>
      </c>
      <c r="H312" s="47">
        <v>0</v>
      </c>
      <c r="I312" s="48">
        <f t="shared" si="34"/>
        <v>0</v>
      </c>
    </row>
    <row r="313" spans="1:10" ht="15.75" thickBot="1">
      <c r="A313" s="30" t="s">
        <v>11</v>
      </c>
      <c r="B313" s="43">
        <v>0</v>
      </c>
      <c r="C313" s="43">
        <v>0</v>
      </c>
      <c r="D313" s="43">
        <v>0</v>
      </c>
      <c r="E313" s="43">
        <v>0</v>
      </c>
      <c r="F313" s="237">
        <v>0</v>
      </c>
      <c r="G313" s="43">
        <v>0</v>
      </c>
      <c r="H313" s="53">
        <v>0</v>
      </c>
      <c r="I313" s="41">
        <f t="shared" si="34"/>
        <v>0</v>
      </c>
    </row>
    <row r="314" spans="1:10" ht="15">
      <c r="A314" s="31" t="s">
        <v>28</v>
      </c>
      <c r="B314" s="130">
        <f>SUM(B293:B309)</f>
        <v>2673.0853864029705</v>
      </c>
      <c r="C314" s="130">
        <f t="shared" ref="C314:H314" si="35">SUM(C293:C309)</f>
        <v>10643.769685692658</v>
      </c>
      <c r="D314" s="130">
        <f t="shared" si="35"/>
        <v>2721.0701280964458</v>
      </c>
      <c r="E314" s="130">
        <f t="shared" si="35"/>
        <v>5067.5859127515578</v>
      </c>
      <c r="F314" s="130">
        <f t="shared" si="35"/>
        <v>0</v>
      </c>
      <c r="G314" s="130">
        <f t="shared" si="35"/>
        <v>356.00259056518564</v>
      </c>
      <c r="H314" s="130">
        <f t="shared" si="35"/>
        <v>0.23426363760312122</v>
      </c>
      <c r="I314" s="132">
        <f>SUM(B314:H314)</f>
        <v>21461.747967146421</v>
      </c>
    </row>
    <row r="315" spans="1:10" s="4" customFormat="1" ht="15" thickBot="1">
      <c r="A315" s="32" t="s">
        <v>87</v>
      </c>
      <c r="B315" s="114">
        <f>B314/$I314</f>
        <v>0.12455114981756946</v>
      </c>
      <c r="C315" s="114">
        <f t="shared" ref="C315:I315" si="36">C314/$I314</f>
        <v>0.49594141642079237</v>
      </c>
      <c r="D315" s="114">
        <f t="shared" si="36"/>
        <v>0.1267869761708996</v>
      </c>
      <c r="E315" s="114">
        <f t="shared" si="36"/>
        <v>0.23612176978822988</v>
      </c>
      <c r="F315" s="114">
        <f t="shared" si="36"/>
        <v>0</v>
      </c>
      <c r="G315" s="114">
        <f t="shared" si="36"/>
        <v>1.6587772399068022E-2</v>
      </c>
      <c r="H315" s="114">
        <f t="shared" si="36"/>
        <v>1.0915403440657829E-5</v>
      </c>
      <c r="I315" s="116">
        <f t="shared" si="36"/>
        <v>1</v>
      </c>
      <c r="J315" s="18"/>
    </row>
    <row r="316" spans="1:10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1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10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10" ht="15">
      <c r="A319" s="24" t="s">
        <v>7</v>
      </c>
      <c r="B319" s="39">
        <v>2.0944951213828639E-9</v>
      </c>
      <c r="C319" s="39">
        <v>2347.2232592296405</v>
      </c>
      <c r="D319" s="39">
        <v>0</v>
      </c>
      <c r="E319" s="39">
        <v>0</v>
      </c>
      <c r="F319" s="235">
        <v>0</v>
      </c>
      <c r="G319" s="39">
        <v>0</v>
      </c>
      <c r="H319" s="40">
        <v>0</v>
      </c>
      <c r="I319" s="41">
        <f>SUM(B319:H319)</f>
        <v>2347.223259231735</v>
      </c>
    </row>
    <row r="320" spans="1:10" ht="15">
      <c r="A320" s="25" t="s">
        <v>8</v>
      </c>
      <c r="B320" s="46">
        <v>2.6742718545672019E-9</v>
      </c>
      <c r="C320" s="46">
        <v>776.87597376781764</v>
      </c>
      <c r="D320" s="46">
        <v>0</v>
      </c>
      <c r="E320" s="46">
        <v>0</v>
      </c>
      <c r="F320" s="236">
        <v>0</v>
      </c>
      <c r="G320" s="46">
        <v>0</v>
      </c>
      <c r="H320" s="47">
        <v>0</v>
      </c>
      <c r="I320" s="48">
        <f t="shared" ref="I320:I339" si="37">SUM(B320:H320)</f>
        <v>776.8759737704919</v>
      </c>
    </row>
    <row r="321" spans="1:9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>
        <v>0</v>
      </c>
      <c r="G321" s="43">
        <v>0</v>
      </c>
      <c r="H321" s="53">
        <v>0</v>
      </c>
      <c r="I321" s="41">
        <f t="shared" si="37"/>
        <v>0</v>
      </c>
    </row>
    <row r="322" spans="1:9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>
        <v>0</v>
      </c>
      <c r="G322" s="46">
        <v>0</v>
      </c>
      <c r="H322" s="47">
        <v>0</v>
      </c>
      <c r="I322" s="48">
        <f t="shared" si="37"/>
        <v>0</v>
      </c>
    </row>
    <row r="323" spans="1:9" ht="15">
      <c r="A323" s="26" t="s">
        <v>16</v>
      </c>
      <c r="B323" s="43">
        <v>218.43880481383553</v>
      </c>
      <c r="C323" s="43">
        <v>701.28289759286224</v>
      </c>
      <c r="D323" s="43">
        <v>327.0531167324192</v>
      </c>
      <c r="E323" s="43">
        <v>0</v>
      </c>
      <c r="F323" s="236">
        <v>0</v>
      </c>
      <c r="G323" s="43">
        <v>0</v>
      </c>
      <c r="H323" s="53">
        <v>0</v>
      </c>
      <c r="I323" s="41">
        <f t="shared" si="37"/>
        <v>1246.774819139117</v>
      </c>
    </row>
    <row r="324" spans="1:9" ht="15">
      <c r="A324" s="25" t="s">
        <v>72</v>
      </c>
      <c r="B324" s="46">
        <v>59.066825123422596</v>
      </c>
      <c r="C324" s="46">
        <v>6.0986903337894507</v>
      </c>
      <c r="D324" s="46">
        <v>0</v>
      </c>
      <c r="E324" s="46">
        <v>0</v>
      </c>
      <c r="F324" s="236">
        <v>0</v>
      </c>
      <c r="G324" s="46">
        <v>0</v>
      </c>
      <c r="H324" s="47">
        <v>0</v>
      </c>
      <c r="I324" s="48">
        <f t="shared" si="37"/>
        <v>65.165515457212052</v>
      </c>
    </row>
    <row r="325" spans="1:9" ht="15">
      <c r="A325" s="26" t="s">
        <v>60</v>
      </c>
      <c r="B325" s="43">
        <v>2.3118836982430968E-3</v>
      </c>
      <c r="C325" s="43">
        <v>3.9865038997841067</v>
      </c>
      <c r="D325" s="43">
        <v>0</v>
      </c>
      <c r="E325" s="43">
        <v>26.592894680914512</v>
      </c>
      <c r="F325" s="236">
        <v>0</v>
      </c>
      <c r="G325" s="43">
        <v>0</v>
      </c>
      <c r="H325" s="53">
        <v>0</v>
      </c>
      <c r="I325" s="41">
        <f t="shared" si="37"/>
        <v>30.581710464396863</v>
      </c>
    </row>
    <row r="326" spans="1:9" ht="15">
      <c r="A326" s="25" t="s">
        <v>12</v>
      </c>
      <c r="B326" s="46">
        <v>0</v>
      </c>
      <c r="C326" s="46">
        <v>0</v>
      </c>
      <c r="D326" s="46">
        <v>0</v>
      </c>
      <c r="E326" s="46">
        <v>0</v>
      </c>
      <c r="F326" s="236">
        <v>0</v>
      </c>
      <c r="G326" s="46">
        <v>0</v>
      </c>
      <c r="H326" s="47">
        <v>0</v>
      </c>
      <c r="I326" s="48">
        <f t="shared" si="37"/>
        <v>0</v>
      </c>
    </row>
    <row r="327" spans="1:9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>
        <v>0</v>
      </c>
      <c r="G327" s="43">
        <v>0</v>
      </c>
      <c r="H327" s="53">
        <v>0</v>
      </c>
      <c r="I327" s="41">
        <f t="shared" si="37"/>
        <v>0</v>
      </c>
    </row>
    <row r="328" spans="1:9" ht="15">
      <c r="A328" s="25" t="s">
        <v>17</v>
      </c>
      <c r="B328" s="46">
        <v>30.314565315480984</v>
      </c>
      <c r="C328" s="46">
        <v>0</v>
      </c>
      <c r="D328" s="46">
        <v>3.7408171710517752</v>
      </c>
      <c r="E328" s="46">
        <v>0</v>
      </c>
      <c r="F328" s="236">
        <v>0</v>
      </c>
      <c r="G328" s="46">
        <v>0</v>
      </c>
      <c r="H328" s="47">
        <v>0</v>
      </c>
      <c r="I328" s="48">
        <f t="shared" si="37"/>
        <v>34.055382486532757</v>
      </c>
    </row>
    <row r="329" spans="1:9" ht="15">
      <c r="A329" s="26" t="s">
        <v>19</v>
      </c>
      <c r="B329" s="43">
        <v>2065.7433795231395</v>
      </c>
      <c r="C329" s="43">
        <v>15031.268010412339</v>
      </c>
      <c r="D329" s="43">
        <v>3310.2875408799009</v>
      </c>
      <c r="E329" s="43">
        <v>455.42345879419349</v>
      </c>
      <c r="F329" s="236">
        <v>0</v>
      </c>
      <c r="G329" s="43">
        <v>0</v>
      </c>
      <c r="H329" s="53">
        <v>0</v>
      </c>
      <c r="I329" s="41">
        <f t="shared" si="37"/>
        <v>20862.722389609575</v>
      </c>
    </row>
    <row r="330" spans="1:9" ht="15">
      <c r="A330" s="25" t="s">
        <v>27</v>
      </c>
      <c r="B330" s="46">
        <v>960.59300459044573</v>
      </c>
      <c r="C330" s="46">
        <v>82.835023087419401</v>
      </c>
      <c r="D330" s="46">
        <v>184.58470076856932</v>
      </c>
      <c r="E330" s="46">
        <v>15526.587474131113</v>
      </c>
      <c r="F330" s="236">
        <v>0</v>
      </c>
      <c r="G330" s="46">
        <v>827.26970948587962</v>
      </c>
      <c r="H330" s="47">
        <v>0</v>
      </c>
      <c r="I330" s="48">
        <f t="shared" si="37"/>
        <v>17581.86991206343</v>
      </c>
    </row>
    <row r="331" spans="1:9" ht="15">
      <c r="A331" s="26" t="s">
        <v>26</v>
      </c>
      <c r="B331" s="43">
        <v>713.06038971346345</v>
      </c>
      <c r="C331" s="43">
        <v>0</v>
      </c>
      <c r="D331" s="43">
        <v>78.7223643887137</v>
      </c>
      <c r="E331" s="43">
        <v>0</v>
      </c>
      <c r="F331" s="236">
        <v>0</v>
      </c>
      <c r="G331" s="43">
        <v>0</v>
      </c>
      <c r="H331" s="53">
        <v>0</v>
      </c>
      <c r="I331" s="41">
        <f t="shared" si="37"/>
        <v>791.78275410217714</v>
      </c>
    </row>
    <row r="332" spans="1:9" ht="15">
      <c r="A332" s="25" t="s">
        <v>23</v>
      </c>
      <c r="B332" s="46">
        <v>0.60093933428571433</v>
      </c>
      <c r="C332" s="46">
        <v>3.6056360057142856</v>
      </c>
      <c r="D332" s="46">
        <v>0</v>
      </c>
      <c r="E332" s="46">
        <v>0</v>
      </c>
      <c r="F332" s="236">
        <v>0</v>
      </c>
      <c r="G332" s="46">
        <v>0</v>
      </c>
      <c r="H332" s="47">
        <v>0</v>
      </c>
      <c r="I332" s="48">
        <f t="shared" si="37"/>
        <v>4.2065753399999997</v>
      </c>
    </row>
    <row r="333" spans="1:9" ht="15">
      <c r="A333" s="26" t="s">
        <v>24</v>
      </c>
      <c r="B333" s="43">
        <v>26.436495540924927</v>
      </c>
      <c r="C333" s="43">
        <v>19552.159022520675</v>
      </c>
      <c r="D333" s="43">
        <v>2.4175817401449269</v>
      </c>
      <c r="E333" s="43">
        <v>0</v>
      </c>
      <c r="F333" s="236">
        <v>0</v>
      </c>
      <c r="G333" s="43">
        <v>0</v>
      </c>
      <c r="H333" s="53">
        <v>0</v>
      </c>
      <c r="I333" s="41">
        <f t="shared" si="37"/>
        <v>19581.013099801745</v>
      </c>
    </row>
    <row r="334" spans="1:9" ht="15">
      <c r="A334" s="25" t="s">
        <v>22</v>
      </c>
      <c r="B334" s="46">
        <v>26.658922089608449</v>
      </c>
      <c r="C334" s="46">
        <v>110.97327385714219</v>
      </c>
      <c r="D334" s="46">
        <v>34.550692715412694</v>
      </c>
      <c r="E334" s="46">
        <v>0</v>
      </c>
      <c r="F334" s="236">
        <v>0</v>
      </c>
      <c r="G334" s="46">
        <v>0</v>
      </c>
      <c r="H334" s="47">
        <v>0</v>
      </c>
      <c r="I334" s="48">
        <f t="shared" si="37"/>
        <v>172.18288866216335</v>
      </c>
    </row>
    <row r="335" spans="1:9" ht="15">
      <c r="A335" s="27" t="s">
        <v>66</v>
      </c>
      <c r="B335" s="43">
        <v>0</v>
      </c>
      <c r="C335" s="43">
        <v>0</v>
      </c>
      <c r="D335" s="43">
        <v>0</v>
      </c>
      <c r="E335" s="43">
        <v>0</v>
      </c>
      <c r="F335" s="236">
        <v>0</v>
      </c>
      <c r="G335" s="43">
        <v>0</v>
      </c>
      <c r="H335" s="53">
        <v>0</v>
      </c>
      <c r="I335" s="41">
        <f t="shared" si="37"/>
        <v>0</v>
      </c>
    </row>
    <row r="336" spans="1:9" ht="15">
      <c r="A336" s="28" t="s">
        <v>25</v>
      </c>
      <c r="B336" s="46">
        <v>0</v>
      </c>
      <c r="C336" s="46">
        <v>0</v>
      </c>
      <c r="D336" s="46">
        <v>0</v>
      </c>
      <c r="E336" s="46">
        <v>0</v>
      </c>
      <c r="F336" s="236">
        <v>0</v>
      </c>
      <c r="G336" s="46">
        <v>0</v>
      </c>
      <c r="H336" s="47">
        <v>0</v>
      </c>
      <c r="I336" s="48">
        <f t="shared" si="37"/>
        <v>0</v>
      </c>
    </row>
    <row r="337" spans="1:10" ht="15">
      <c r="A337" s="29" t="s">
        <v>20</v>
      </c>
      <c r="B337" s="43">
        <v>0</v>
      </c>
      <c r="C337" s="43">
        <v>0</v>
      </c>
      <c r="D337" s="43">
        <v>0</v>
      </c>
      <c r="E337" s="43">
        <v>0</v>
      </c>
      <c r="F337" s="236">
        <v>0</v>
      </c>
      <c r="G337" s="43">
        <v>0</v>
      </c>
      <c r="H337" s="53">
        <v>0</v>
      </c>
      <c r="I337" s="41">
        <f t="shared" si="37"/>
        <v>0</v>
      </c>
    </row>
    <row r="338" spans="1:10" ht="15">
      <c r="A338" s="28" t="s">
        <v>21</v>
      </c>
      <c r="B338" s="46">
        <v>0</v>
      </c>
      <c r="C338" s="46">
        <v>0</v>
      </c>
      <c r="D338" s="46">
        <v>0</v>
      </c>
      <c r="E338" s="46">
        <v>0</v>
      </c>
      <c r="F338" s="236">
        <v>0</v>
      </c>
      <c r="G338" s="46">
        <v>0</v>
      </c>
      <c r="H338" s="47">
        <v>0</v>
      </c>
      <c r="I338" s="48">
        <f t="shared" si="37"/>
        <v>0</v>
      </c>
    </row>
    <row r="339" spans="1:10" ht="15.75" thickBot="1">
      <c r="A339" s="30" t="s">
        <v>11</v>
      </c>
      <c r="B339" s="43">
        <v>0</v>
      </c>
      <c r="C339" s="43">
        <v>0</v>
      </c>
      <c r="D339" s="43">
        <v>0</v>
      </c>
      <c r="E339" s="43">
        <v>0</v>
      </c>
      <c r="F339" s="237">
        <v>0</v>
      </c>
      <c r="G339" s="43">
        <v>0</v>
      </c>
      <c r="H339" s="53">
        <v>0</v>
      </c>
      <c r="I339" s="41">
        <f t="shared" si="37"/>
        <v>0</v>
      </c>
    </row>
    <row r="340" spans="1:10" ht="15">
      <c r="A340" s="31" t="s">
        <v>28</v>
      </c>
      <c r="B340" s="130">
        <f>SUM(B319:B335)</f>
        <v>4100.9156379330734</v>
      </c>
      <c r="C340" s="130">
        <f t="shared" ref="C340:H340" si="38">SUM(C319:C335)</f>
        <v>38616.308290707188</v>
      </c>
      <c r="D340" s="130">
        <f t="shared" si="38"/>
        <v>3941.3568143962129</v>
      </c>
      <c r="E340" s="130">
        <f t="shared" si="38"/>
        <v>16008.603827606221</v>
      </c>
      <c r="F340" s="130">
        <f t="shared" si="38"/>
        <v>0</v>
      </c>
      <c r="G340" s="130">
        <f t="shared" si="38"/>
        <v>827.26970948587962</v>
      </c>
      <c r="H340" s="130">
        <f t="shared" si="38"/>
        <v>0</v>
      </c>
      <c r="I340" s="132">
        <f>SUM(B340:H340)</f>
        <v>63494.454280128579</v>
      </c>
    </row>
    <row r="341" spans="1:10" s="4" customFormat="1" ht="15" thickBot="1">
      <c r="A341" s="32" t="s">
        <v>87</v>
      </c>
      <c r="B341" s="114">
        <f>B340/$I340</f>
        <v>6.4586989280046594E-2</v>
      </c>
      <c r="C341" s="114">
        <f t="shared" ref="C341:I341" si="39">C340/$I340</f>
        <v>0.60818395446533768</v>
      </c>
      <c r="D341" s="114">
        <f t="shared" si="39"/>
        <v>6.2074032434509985E-2</v>
      </c>
      <c r="E341" s="114">
        <f t="shared" si="39"/>
        <v>0.25212601650182737</v>
      </c>
      <c r="F341" s="114">
        <f t="shared" si="39"/>
        <v>0</v>
      </c>
      <c r="G341" s="114">
        <f t="shared" si="39"/>
        <v>1.302900731827826E-2</v>
      </c>
      <c r="H341" s="114">
        <f t="shared" si="39"/>
        <v>0</v>
      </c>
      <c r="I341" s="116">
        <f t="shared" si="39"/>
        <v>1</v>
      </c>
      <c r="J341" s="18"/>
    </row>
    <row r="342" spans="1:10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1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10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1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>
        <v>0</v>
      </c>
      <c r="G345" s="39">
        <v>0</v>
      </c>
      <c r="H345" s="40">
        <v>0</v>
      </c>
      <c r="I345" s="41">
        <f>SUM(B345:H345)</f>
        <v>0</v>
      </c>
    </row>
    <row r="346" spans="1:1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>
        <v>0</v>
      </c>
      <c r="G346" s="46">
        <v>0</v>
      </c>
      <c r="H346" s="47">
        <v>0</v>
      </c>
      <c r="I346" s="48">
        <f t="shared" ref="I346:I365" si="40">SUM(B346:H346)</f>
        <v>0</v>
      </c>
    </row>
    <row r="347" spans="1:1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>
        <v>0</v>
      </c>
      <c r="G347" s="43">
        <v>0</v>
      </c>
      <c r="H347" s="53">
        <v>0</v>
      </c>
      <c r="I347" s="41">
        <f t="shared" si="40"/>
        <v>0</v>
      </c>
    </row>
    <row r="348" spans="1:1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>
        <v>0</v>
      </c>
      <c r="G348" s="46">
        <v>0</v>
      </c>
      <c r="H348" s="47">
        <v>0</v>
      </c>
      <c r="I348" s="48">
        <f t="shared" si="40"/>
        <v>0</v>
      </c>
    </row>
    <row r="349" spans="1:10" ht="15">
      <c r="A349" s="26" t="s">
        <v>16</v>
      </c>
      <c r="B349" s="43">
        <v>234.01619053140453</v>
      </c>
      <c r="C349" s="43">
        <v>4.3870867197157466</v>
      </c>
      <c r="D349" s="43">
        <v>283.47575898777262</v>
      </c>
      <c r="E349" s="43">
        <v>7.4263490045608739E-3</v>
      </c>
      <c r="F349" s="236">
        <v>0</v>
      </c>
      <c r="G349" s="43">
        <v>0</v>
      </c>
      <c r="H349" s="53">
        <v>0</v>
      </c>
      <c r="I349" s="41">
        <f t="shared" si="40"/>
        <v>521.88646258789743</v>
      </c>
    </row>
    <row r="350" spans="1:10" ht="15">
      <c r="A350" s="25" t="s">
        <v>72</v>
      </c>
      <c r="B350" s="46">
        <v>215.12534306188775</v>
      </c>
      <c r="C350" s="46">
        <v>0.61266143485478364</v>
      </c>
      <c r="D350" s="46">
        <v>28.574922716962099</v>
      </c>
      <c r="E350" s="46">
        <v>0.61266143485478364</v>
      </c>
      <c r="F350" s="236">
        <v>0</v>
      </c>
      <c r="G350" s="46">
        <v>0</v>
      </c>
      <c r="H350" s="47">
        <v>0</v>
      </c>
      <c r="I350" s="48">
        <f t="shared" si="40"/>
        <v>244.9255886485594</v>
      </c>
    </row>
    <row r="351" spans="1:10" ht="15">
      <c r="A351" s="26" t="s">
        <v>60</v>
      </c>
      <c r="B351" s="43">
        <v>1.0596486504834866E-8</v>
      </c>
      <c r="C351" s="43">
        <v>1.0596486504834866E-8</v>
      </c>
      <c r="D351" s="43">
        <v>22.649286795743876</v>
      </c>
      <c r="E351" s="43">
        <v>14.277724831725616</v>
      </c>
      <c r="F351" s="236">
        <v>0</v>
      </c>
      <c r="G351" s="43">
        <v>0</v>
      </c>
      <c r="H351" s="53">
        <v>0</v>
      </c>
      <c r="I351" s="41">
        <f t="shared" si="40"/>
        <v>36.927011648662464</v>
      </c>
    </row>
    <row r="352" spans="1:10" ht="15">
      <c r="A352" s="25" t="s">
        <v>12</v>
      </c>
      <c r="B352" s="46">
        <v>0</v>
      </c>
      <c r="C352" s="46">
        <v>0</v>
      </c>
      <c r="D352" s="46">
        <v>0</v>
      </c>
      <c r="E352" s="46">
        <v>0</v>
      </c>
      <c r="F352" s="236">
        <v>0</v>
      </c>
      <c r="G352" s="46">
        <v>0</v>
      </c>
      <c r="H352" s="47">
        <v>0</v>
      </c>
      <c r="I352" s="48">
        <f t="shared" si="40"/>
        <v>0</v>
      </c>
    </row>
    <row r="353" spans="1:1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>
        <v>0</v>
      </c>
      <c r="G353" s="43">
        <v>0</v>
      </c>
      <c r="H353" s="53">
        <v>0</v>
      </c>
      <c r="I353" s="41">
        <f t="shared" si="40"/>
        <v>0</v>
      </c>
    </row>
    <row r="354" spans="1:10" ht="15">
      <c r="A354" s="25" t="s">
        <v>17</v>
      </c>
      <c r="B354" s="46">
        <v>1.4728618825273272E-2</v>
      </c>
      <c r="C354" s="46">
        <v>9.75812482874958E-2</v>
      </c>
      <c r="D354" s="46">
        <v>7.8823215648918677E-4</v>
      </c>
      <c r="E354" s="46">
        <v>3.4462633822469668E-4</v>
      </c>
      <c r="F354" s="236">
        <v>0</v>
      </c>
      <c r="G354" s="46">
        <v>0</v>
      </c>
      <c r="H354" s="47">
        <v>0</v>
      </c>
      <c r="I354" s="48">
        <f t="shared" si="40"/>
        <v>0.11344272560748296</v>
      </c>
    </row>
    <row r="355" spans="1:10" ht="15">
      <c r="A355" s="26" t="s">
        <v>19</v>
      </c>
      <c r="B355" s="43">
        <v>50.08811509687839</v>
      </c>
      <c r="C355" s="43">
        <v>1727.4639705795512</v>
      </c>
      <c r="D355" s="43">
        <v>44.228957466075236</v>
      </c>
      <c r="E355" s="43">
        <v>1.2836106640739746E-2</v>
      </c>
      <c r="F355" s="236">
        <v>0</v>
      </c>
      <c r="G355" s="43">
        <v>0</v>
      </c>
      <c r="H355" s="53">
        <v>0</v>
      </c>
      <c r="I355" s="41">
        <f t="shared" si="40"/>
        <v>1821.7938792491454</v>
      </c>
    </row>
    <row r="356" spans="1:10" ht="15">
      <c r="A356" s="25" t="s">
        <v>27</v>
      </c>
      <c r="B356" s="46">
        <v>36.232711293497282</v>
      </c>
      <c r="C356" s="46">
        <v>6.7307642330515058</v>
      </c>
      <c r="D356" s="46">
        <v>246.71097110759464</v>
      </c>
      <c r="E356" s="46">
        <v>4350.2113447166921</v>
      </c>
      <c r="F356" s="236">
        <v>0</v>
      </c>
      <c r="G356" s="46">
        <v>113.699658671042</v>
      </c>
      <c r="H356" s="47">
        <v>3.5805067634320176E-2</v>
      </c>
      <c r="I356" s="48">
        <f t="shared" si="40"/>
        <v>4753.6212550895116</v>
      </c>
    </row>
    <row r="357" spans="1:10" ht="15">
      <c r="A357" s="26" t="s">
        <v>26</v>
      </c>
      <c r="B357" s="43">
        <v>357.94330257858479</v>
      </c>
      <c r="C357" s="43">
        <v>2.0468466175147864</v>
      </c>
      <c r="D357" s="43">
        <v>880.01807798454593</v>
      </c>
      <c r="E357" s="43">
        <v>1.9238895005622783</v>
      </c>
      <c r="F357" s="236">
        <v>0</v>
      </c>
      <c r="G357" s="43">
        <v>0</v>
      </c>
      <c r="H357" s="53">
        <v>0</v>
      </c>
      <c r="I357" s="41">
        <f t="shared" si="40"/>
        <v>1241.9321166812078</v>
      </c>
    </row>
    <row r="358" spans="1:10" ht="15">
      <c r="A358" s="25" t="s">
        <v>23</v>
      </c>
      <c r="B358" s="46">
        <v>138.93300925613573</v>
      </c>
      <c r="C358" s="46">
        <v>225.36809888833193</v>
      </c>
      <c r="D358" s="46">
        <v>411.00565139333906</v>
      </c>
      <c r="E358" s="46">
        <v>9.0740173178465113E-8</v>
      </c>
      <c r="F358" s="236">
        <v>0</v>
      </c>
      <c r="G358" s="46">
        <v>0</v>
      </c>
      <c r="H358" s="47">
        <v>0</v>
      </c>
      <c r="I358" s="48">
        <f t="shared" si="40"/>
        <v>775.30675962854696</v>
      </c>
    </row>
    <row r="359" spans="1:10" ht="15">
      <c r="A359" s="26" t="s">
        <v>24</v>
      </c>
      <c r="B359" s="43">
        <v>239.73628606746718</v>
      </c>
      <c r="C359" s="43">
        <v>4127.3951051280992</v>
      </c>
      <c r="D359" s="43">
        <v>1881.6530934233476</v>
      </c>
      <c r="E359" s="43">
        <v>2.1999428474560392</v>
      </c>
      <c r="F359" s="236">
        <v>0</v>
      </c>
      <c r="G359" s="43">
        <v>0</v>
      </c>
      <c r="H359" s="53">
        <v>0</v>
      </c>
      <c r="I359" s="41">
        <f t="shared" si="40"/>
        <v>6250.984427466371</v>
      </c>
    </row>
    <row r="360" spans="1:10" ht="15">
      <c r="A360" s="25" t="s">
        <v>22</v>
      </c>
      <c r="B360" s="46">
        <v>7.315057469754584</v>
      </c>
      <c r="C360" s="46">
        <v>393.80471245703484</v>
      </c>
      <c r="D360" s="46">
        <v>122.60813025167842</v>
      </c>
      <c r="E360" s="46">
        <v>7.258591621053414E-8</v>
      </c>
      <c r="F360" s="236">
        <v>0</v>
      </c>
      <c r="G360" s="46">
        <v>0</v>
      </c>
      <c r="H360" s="47">
        <v>0</v>
      </c>
      <c r="I360" s="48">
        <f t="shared" si="40"/>
        <v>523.72790025105371</v>
      </c>
    </row>
    <row r="361" spans="1:1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>
        <v>0</v>
      </c>
      <c r="G361" s="43">
        <v>0</v>
      </c>
      <c r="H361" s="53">
        <v>0</v>
      </c>
      <c r="I361" s="41">
        <f t="shared" si="40"/>
        <v>0</v>
      </c>
    </row>
    <row r="362" spans="1:10" ht="15">
      <c r="A362" s="28" t="s">
        <v>25</v>
      </c>
      <c r="B362" s="46">
        <v>0</v>
      </c>
      <c r="C362" s="46">
        <v>0</v>
      </c>
      <c r="D362" s="46">
        <v>0</v>
      </c>
      <c r="E362" s="46">
        <v>0</v>
      </c>
      <c r="F362" s="236">
        <v>0</v>
      </c>
      <c r="G362" s="46">
        <v>0</v>
      </c>
      <c r="H362" s="47">
        <v>0</v>
      </c>
      <c r="I362" s="48">
        <f t="shared" si="40"/>
        <v>0</v>
      </c>
    </row>
    <row r="363" spans="1:10" ht="15">
      <c r="A363" s="29" t="s">
        <v>20</v>
      </c>
      <c r="B363" s="43">
        <v>0</v>
      </c>
      <c r="C363" s="43">
        <v>0</v>
      </c>
      <c r="D363" s="43">
        <v>0</v>
      </c>
      <c r="E363" s="43">
        <v>0</v>
      </c>
      <c r="F363" s="236">
        <v>0</v>
      </c>
      <c r="G363" s="43">
        <v>0</v>
      </c>
      <c r="H363" s="53">
        <v>0</v>
      </c>
      <c r="I363" s="41">
        <f t="shared" si="40"/>
        <v>0</v>
      </c>
    </row>
    <row r="364" spans="1:10" ht="15">
      <c r="A364" s="28" t="s">
        <v>21</v>
      </c>
      <c r="B364" s="46">
        <v>0</v>
      </c>
      <c r="C364" s="46">
        <v>0</v>
      </c>
      <c r="D364" s="46">
        <v>0</v>
      </c>
      <c r="E364" s="46">
        <v>0</v>
      </c>
      <c r="F364" s="236">
        <v>0</v>
      </c>
      <c r="G364" s="46">
        <v>0</v>
      </c>
      <c r="H364" s="47">
        <v>0</v>
      </c>
      <c r="I364" s="48">
        <f t="shared" si="40"/>
        <v>0</v>
      </c>
    </row>
    <row r="365" spans="1:10" ht="15.75" thickBot="1">
      <c r="A365" s="30" t="s">
        <v>11</v>
      </c>
      <c r="B365" s="43">
        <v>0</v>
      </c>
      <c r="C365" s="43">
        <v>0</v>
      </c>
      <c r="D365" s="43">
        <v>0</v>
      </c>
      <c r="E365" s="43">
        <v>0</v>
      </c>
      <c r="F365" s="237">
        <v>0</v>
      </c>
      <c r="G365" s="43">
        <v>0</v>
      </c>
      <c r="H365" s="53">
        <v>0</v>
      </c>
      <c r="I365" s="41">
        <f t="shared" si="40"/>
        <v>0</v>
      </c>
    </row>
    <row r="366" spans="1:10" ht="15">
      <c r="A366" s="31" t="s">
        <v>28</v>
      </c>
      <c r="B366" s="130">
        <f>SUM(B345:B361)</f>
        <v>1279.4047439850317</v>
      </c>
      <c r="C366" s="130">
        <f t="shared" ref="C366:H366" si="41">SUM(C345:C361)</f>
        <v>6487.9068273170378</v>
      </c>
      <c r="D366" s="130">
        <f t="shared" si="41"/>
        <v>3920.9256383592165</v>
      </c>
      <c r="E366" s="130">
        <f t="shared" si="41"/>
        <v>4369.2461705766009</v>
      </c>
      <c r="F366" s="130">
        <f t="shared" si="41"/>
        <v>0</v>
      </c>
      <c r="G366" s="130">
        <f t="shared" si="41"/>
        <v>113.699658671042</v>
      </c>
      <c r="H366" s="130">
        <f t="shared" si="41"/>
        <v>3.5805067634320176E-2</v>
      </c>
      <c r="I366" s="132">
        <f>SUM(B366:H366)</f>
        <v>16171.218843976561</v>
      </c>
    </row>
    <row r="367" spans="1:10" s="4" customFormat="1" ht="15" thickBot="1">
      <c r="A367" s="32" t="s">
        <v>87</v>
      </c>
      <c r="B367" s="114">
        <f>B366/$I366</f>
        <v>7.9116160403801788E-2</v>
      </c>
      <c r="C367" s="114">
        <f t="shared" ref="C367:I367" si="42">C366/$I366</f>
        <v>0.40120085504461817</v>
      </c>
      <c r="D367" s="114">
        <f t="shared" si="42"/>
        <v>0.24246321048457511</v>
      </c>
      <c r="E367" s="114">
        <f t="shared" si="42"/>
        <v>0.27018657113802236</v>
      </c>
      <c r="F367" s="114">
        <f t="shared" si="42"/>
        <v>0</v>
      </c>
      <c r="G367" s="114">
        <f t="shared" si="42"/>
        <v>7.0309888059793789E-3</v>
      </c>
      <c r="H367" s="114">
        <f t="shared" si="42"/>
        <v>2.2141230033292644E-6</v>
      </c>
      <c r="I367" s="116">
        <f t="shared" si="42"/>
        <v>1</v>
      </c>
      <c r="J367" s="18"/>
    </row>
    <row r="368" spans="1:10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0.16933398074179434</v>
      </c>
      <c r="C371" s="39">
        <v>0.16933398074179434</v>
      </c>
      <c r="D371" s="39">
        <v>0.16933398074179434</v>
      </c>
      <c r="E371" s="39">
        <v>0.16933398074179434</v>
      </c>
      <c r="F371" s="235">
        <v>0</v>
      </c>
      <c r="G371" s="39">
        <v>0</v>
      </c>
      <c r="H371" s="40">
        <v>0</v>
      </c>
      <c r="I371" s="41">
        <f>SUM(B371:H371)</f>
        <v>0.67733592296717737</v>
      </c>
    </row>
    <row r="372" spans="1:9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>
        <v>0</v>
      </c>
      <c r="G372" s="46">
        <v>0</v>
      </c>
      <c r="H372" s="47">
        <v>0</v>
      </c>
      <c r="I372" s="48">
        <f t="shared" ref="I372:I391" si="43">SUM(B372:H372)</f>
        <v>0</v>
      </c>
    </row>
    <row r="373" spans="1:9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>
        <v>0</v>
      </c>
      <c r="G373" s="43">
        <v>0</v>
      </c>
      <c r="H373" s="53">
        <v>0</v>
      </c>
      <c r="I373" s="41">
        <f t="shared" si="43"/>
        <v>0</v>
      </c>
    </row>
    <row r="374" spans="1:9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>
        <v>0</v>
      </c>
      <c r="G374" s="46">
        <v>0</v>
      </c>
      <c r="H374" s="47">
        <v>0</v>
      </c>
      <c r="I374" s="48">
        <f t="shared" si="43"/>
        <v>0</v>
      </c>
    </row>
    <row r="375" spans="1:9" ht="15">
      <c r="A375" s="26" t="s">
        <v>16</v>
      </c>
      <c r="B375" s="43">
        <v>484.73722846517802</v>
      </c>
      <c r="C375" s="43">
        <v>9.6654531643140462</v>
      </c>
      <c r="D375" s="43">
        <v>76.196545847363154</v>
      </c>
      <c r="E375" s="43">
        <v>2.5569219701156452E-4</v>
      </c>
      <c r="F375" s="236">
        <v>0</v>
      </c>
      <c r="G375" s="43">
        <v>0</v>
      </c>
      <c r="H375" s="53">
        <v>0</v>
      </c>
      <c r="I375" s="41">
        <f t="shared" si="43"/>
        <v>570.59948316905229</v>
      </c>
    </row>
    <row r="376" spans="1:9" ht="15">
      <c r="A376" s="25" t="s">
        <v>72</v>
      </c>
      <c r="B376" s="46">
        <v>1878.6391525986714</v>
      </c>
      <c r="C376" s="46">
        <v>7.9383130313318908</v>
      </c>
      <c r="D376" s="46">
        <v>7.2517640567604557E-3</v>
      </c>
      <c r="E376" s="46">
        <v>16.693604370091457</v>
      </c>
      <c r="F376" s="236">
        <v>0</v>
      </c>
      <c r="G376" s="46">
        <v>0</v>
      </c>
      <c r="H376" s="47">
        <v>0</v>
      </c>
      <c r="I376" s="48">
        <f t="shared" si="43"/>
        <v>1903.2783217641515</v>
      </c>
    </row>
    <row r="377" spans="1:9" ht="15">
      <c r="A377" s="26" t="s">
        <v>60</v>
      </c>
      <c r="B377" s="43">
        <v>1.5400292771877036E-3</v>
      </c>
      <c r="C377" s="43">
        <v>1.5400292771877036E-3</v>
      </c>
      <c r="D377" s="43">
        <v>1.5400292771877036E-3</v>
      </c>
      <c r="E377" s="43">
        <v>14798.353217876753</v>
      </c>
      <c r="F377" s="236">
        <v>0</v>
      </c>
      <c r="G377" s="43">
        <v>0</v>
      </c>
      <c r="H377" s="53">
        <v>0</v>
      </c>
      <c r="I377" s="41">
        <f t="shared" si="43"/>
        <v>14798.357837964584</v>
      </c>
    </row>
    <row r="378" spans="1:9" ht="15">
      <c r="A378" s="25" t="s">
        <v>12</v>
      </c>
      <c r="B378" s="46">
        <v>4.6298640078858812E-3</v>
      </c>
      <c r="C378" s="46">
        <v>4.6298640078858812E-3</v>
      </c>
      <c r="D378" s="46">
        <v>4.6298640078858812E-3</v>
      </c>
      <c r="E378" s="46">
        <v>146.82326882932176</v>
      </c>
      <c r="F378" s="236">
        <v>0</v>
      </c>
      <c r="G378" s="46">
        <v>0</v>
      </c>
      <c r="H378" s="47">
        <v>0</v>
      </c>
      <c r="I378" s="48">
        <f t="shared" si="43"/>
        <v>146.83715842134541</v>
      </c>
    </row>
    <row r="379" spans="1:9" ht="15">
      <c r="A379" s="26" t="s">
        <v>61</v>
      </c>
      <c r="B379" s="43">
        <v>3.7187338347158309E-2</v>
      </c>
      <c r="C379" s="43">
        <v>3.7187338347158309E-2</v>
      </c>
      <c r="D379" s="43">
        <v>3.7187338347158309E-2</v>
      </c>
      <c r="E379" s="43">
        <v>2.039561278403963</v>
      </c>
      <c r="F379" s="236">
        <v>0</v>
      </c>
      <c r="G379" s="43">
        <v>0</v>
      </c>
      <c r="H379" s="53">
        <v>0</v>
      </c>
      <c r="I379" s="41">
        <f t="shared" si="43"/>
        <v>2.1511232934454378</v>
      </c>
    </row>
    <row r="380" spans="1:9" ht="15">
      <c r="A380" s="25" t="s">
        <v>17</v>
      </c>
      <c r="B380" s="46">
        <v>140.02716453551511</v>
      </c>
      <c r="C380" s="46">
        <v>5.5665770049360681E-4</v>
      </c>
      <c r="D380" s="46">
        <v>33.830494191373333</v>
      </c>
      <c r="E380" s="46">
        <v>72.344412419450919</v>
      </c>
      <c r="F380" s="236">
        <v>0</v>
      </c>
      <c r="G380" s="46">
        <v>0</v>
      </c>
      <c r="H380" s="47">
        <v>0</v>
      </c>
      <c r="I380" s="48">
        <f t="shared" si="43"/>
        <v>246.20262780403985</v>
      </c>
    </row>
    <row r="381" spans="1:9" ht="15">
      <c r="A381" s="26" t="s">
        <v>19</v>
      </c>
      <c r="B381" s="43">
        <v>742.067792388317</v>
      </c>
      <c r="C381" s="43">
        <v>4.9428264984614128</v>
      </c>
      <c r="D381" s="43">
        <v>658.13027428912176</v>
      </c>
      <c r="E381" s="43">
        <v>0.29441009269187823</v>
      </c>
      <c r="F381" s="236">
        <v>0</v>
      </c>
      <c r="G381" s="43">
        <v>0</v>
      </c>
      <c r="H381" s="53">
        <v>0</v>
      </c>
      <c r="I381" s="41">
        <f t="shared" si="43"/>
        <v>1405.435303268592</v>
      </c>
    </row>
    <row r="382" spans="1:9" ht="15">
      <c r="A382" s="25" t="s">
        <v>27</v>
      </c>
      <c r="B382" s="46">
        <v>261.10594523787978</v>
      </c>
      <c r="C382" s="46">
        <v>8.3183528285022693E-2</v>
      </c>
      <c r="D382" s="46">
        <v>78.198108451038721</v>
      </c>
      <c r="E382" s="46">
        <v>965.8467160485668</v>
      </c>
      <c r="F382" s="236">
        <v>0</v>
      </c>
      <c r="G382" s="46">
        <v>1019.7614559339846</v>
      </c>
      <c r="H382" s="47">
        <v>0</v>
      </c>
      <c r="I382" s="48">
        <f t="shared" si="43"/>
        <v>2324.9954091997547</v>
      </c>
    </row>
    <row r="383" spans="1:9" ht="15">
      <c r="A383" s="26" t="s">
        <v>26</v>
      </c>
      <c r="B383" s="43">
        <v>325.11573520994153</v>
      </c>
      <c r="C383" s="43">
        <v>1.0986399247694658E-7</v>
      </c>
      <c r="D383" s="43">
        <v>1.0986399247694658E-7</v>
      </c>
      <c r="E383" s="43">
        <v>1.0986399247694658E-7</v>
      </c>
      <c r="F383" s="236">
        <v>0</v>
      </c>
      <c r="G383" s="43">
        <v>0</v>
      </c>
      <c r="H383" s="53">
        <v>0</v>
      </c>
      <c r="I383" s="41">
        <f t="shared" si="43"/>
        <v>325.11573553953355</v>
      </c>
    </row>
    <row r="384" spans="1:9" ht="15">
      <c r="A384" s="25" t="s">
        <v>23</v>
      </c>
      <c r="B384" s="46">
        <v>238.34906667352817</v>
      </c>
      <c r="C384" s="46">
        <v>2.6850506901136342</v>
      </c>
      <c r="D384" s="46">
        <v>2.6850506901136342</v>
      </c>
      <c r="E384" s="46">
        <v>2.6850506901136342</v>
      </c>
      <c r="F384" s="236">
        <v>0</v>
      </c>
      <c r="G384" s="46">
        <v>0</v>
      </c>
      <c r="H384" s="47">
        <v>0</v>
      </c>
      <c r="I384" s="48">
        <f t="shared" si="43"/>
        <v>246.40421874386905</v>
      </c>
    </row>
    <row r="385" spans="1:10" ht="15">
      <c r="A385" s="26" t="s">
        <v>24</v>
      </c>
      <c r="B385" s="43">
        <v>758.00831306712109</v>
      </c>
      <c r="C385" s="43">
        <v>14.399551439293518</v>
      </c>
      <c r="D385" s="43">
        <v>14.399551439293518</v>
      </c>
      <c r="E385" s="43">
        <v>14.399551439293518</v>
      </c>
      <c r="F385" s="236">
        <v>0</v>
      </c>
      <c r="G385" s="43">
        <v>0</v>
      </c>
      <c r="H385" s="53">
        <v>0</v>
      </c>
      <c r="I385" s="41">
        <f t="shared" si="43"/>
        <v>801.20696738500169</v>
      </c>
    </row>
    <row r="386" spans="1:10" ht="15">
      <c r="A386" s="25" t="s">
        <v>22</v>
      </c>
      <c r="B386" s="46">
        <v>23.649839395257828</v>
      </c>
      <c r="C386" s="46">
        <v>0.14110443469789452</v>
      </c>
      <c r="D386" s="46">
        <v>1.2738463597974732</v>
      </c>
      <c r="E386" s="46">
        <v>0.14110443469789452</v>
      </c>
      <c r="F386" s="236">
        <v>0</v>
      </c>
      <c r="G386" s="46">
        <v>0</v>
      </c>
      <c r="H386" s="47">
        <v>0</v>
      </c>
      <c r="I386" s="48">
        <f t="shared" si="43"/>
        <v>25.205894624451091</v>
      </c>
    </row>
    <row r="387" spans="1:10" ht="15">
      <c r="A387" s="27" t="s">
        <v>66</v>
      </c>
      <c r="B387" s="43">
        <v>0</v>
      </c>
      <c r="C387" s="43">
        <v>0</v>
      </c>
      <c r="D387" s="43">
        <v>0</v>
      </c>
      <c r="E387" s="43">
        <v>0</v>
      </c>
      <c r="F387" s="236">
        <v>0</v>
      </c>
      <c r="G387" s="43">
        <v>0</v>
      </c>
      <c r="H387" s="53">
        <v>0</v>
      </c>
      <c r="I387" s="41">
        <f t="shared" si="43"/>
        <v>0</v>
      </c>
    </row>
    <row r="388" spans="1:10" ht="15">
      <c r="A388" s="28" t="s">
        <v>25</v>
      </c>
      <c r="B388" s="46">
        <v>0</v>
      </c>
      <c r="C388" s="46">
        <v>0</v>
      </c>
      <c r="D388" s="46">
        <v>0</v>
      </c>
      <c r="E388" s="46">
        <v>0</v>
      </c>
      <c r="F388" s="236">
        <v>0</v>
      </c>
      <c r="G388" s="46">
        <v>0</v>
      </c>
      <c r="H388" s="47">
        <v>0</v>
      </c>
      <c r="I388" s="48">
        <f t="shared" si="43"/>
        <v>0</v>
      </c>
    </row>
    <row r="389" spans="1:10" ht="15">
      <c r="A389" s="29" t="s">
        <v>20</v>
      </c>
      <c r="B389" s="43">
        <v>0</v>
      </c>
      <c r="C389" s="43">
        <v>0</v>
      </c>
      <c r="D389" s="43">
        <v>0</v>
      </c>
      <c r="E389" s="43">
        <v>0</v>
      </c>
      <c r="F389" s="236">
        <v>0</v>
      </c>
      <c r="G389" s="43">
        <v>0</v>
      </c>
      <c r="H389" s="53">
        <v>0</v>
      </c>
      <c r="I389" s="41">
        <f t="shared" si="43"/>
        <v>0</v>
      </c>
    </row>
    <row r="390" spans="1:10" ht="15">
      <c r="A390" s="28" t="s">
        <v>21</v>
      </c>
      <c r="B390" s="46">
        <v>0</v>
      </c>
      <c r="C390" s="46">
        <v>0</v>
      </c>
      <c r="D390" s="46">
        <v>0</v>
      </c>
      <c r="E390" s="46">
        <v>0</v>
      </c>
      <c r="F390" s="236">
        <v>0</v>
      </c>
      <c r="G390" s="46">
        <v>0</v>
      </c>
      <c r="H390" s="47">
        <v>0</v>
      </c>
      <c r="I390" s="48">
        <f t="shared" si="43"/>
        <v>0</v>
      </c>
    </row>
    <row r="391" spans="1:10" ht="15.75" thickBot="1">
      <c r="A391" s="30" t="s">
        <v>11</v>
      </c>
      <c r="B391" s="43">
        <v>0</v>
      </c>
      <c r="C391" s="43">
        <v>0</v>
      </c>
      <c r="D391" s="43">
        <v>0</v>
      </c>
      <c r="E391" s="43">
        <v>0</v>
      </c>
      <c r="F391" s="237">
        <v>0</v>
      </c>
      <c r="G391" s="43">
        <v>0</v>
      </c>
      <c r="H391" s="53">
        <v>0</v>
      </c>
      <c r="I391" s="41">
        <f t="shared" si="43"/>
        <v>0</v>
      </c>
    </row>
    <row r="392" spans="1:10" ht="15">
      <c r="A392" s="31" t="s">
        <v>28</v>
      </c>
      <c r="B392" s="130">
        <f>SUM(B371:B387)</f>
        <v>4851.9129287837841</v>
      </c>
      <c r="C392" s="130">
        <f t="shared" ref="C392:H392" si="44">SUM(C371:C387)</f>
        <v>40.068730766435927</v>
      </c>
      <c r="D392" s="130">
        <f t="shared" si="44"/>
        <v>864.93381435439642</v>
      </c>
      <c r="E392" s="130">
        <f t="shared" si="44"/>
        <v>16019.790487262186</v>
      </c>
      <c r="F392" s="130">
        <f t="shared" si="44"/>
        <v>0</v>
      </c>
      <c r="G392" s="130">
        <f t="shared" si="44"/>
        <v>1019.7614559339846</v>
      </c>
      <c r="H392" s="130">
        <f t="shared" si="44"/>
        <v>0</v>
      </c>
      <c r="I392" s="132">
        <f>SUM(B392:H392)</f>
        <v>22796.467417100786</v>
      </c>
    </row>
    <row r="393" spans="1:10" s="4" customFormat="1" ht="15" thickBot="1">
      <c r="A393" s="32" t="s">
        <v>87</v>
      </c>
      <c r="B393" s="114">
        <f>B392/$I392</f>
        <v>0.21283617500947177</v>
      </c>
      <c r="C393" s="114">
        <f t="shared" ref="C393:I393" si="45">C392/$I392</f>
        <v>1.7576728022508585E-3</v>
      </c>
      <c r="D393" s="114">
        <f t="shared" si="45"/>
        <v>3.7941572197522394E-2</v>
      </c>
      <c r="E393" s="114">
        <f t="shared" si="45"/>
        <v>0.70273126946172937</v>
      </c>
      <c r="F393" s="114">
        <f t="shared" si="45"/>
        <v>0</v>
      </c>
      <c r="G393" s="114">
        <f t="shared" si="45"/>
        <v>4.4733310529025641E-2</v>
      </c>
      <c r="H393" s="114">
        <f t="shared" si="45"/>
        <v>0</v>
      </c>
      <c r="I393" s="116">
        <f t="shared" si="45"/>
        <v>1</v>
      </c>
      <c r="J393" s="18"/>
    </row>
    <row r="394" spans="1:10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1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10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1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>
        <v>0</v>
      </c>
      <c r="G397" s="39">
        <v>0</v>
      </c>
      <c r="H397" s="40">
        <v>0</v>
      </c>
      <c r="I397" s="41">
        <f>SUM(B397:H397)</f>
        <v>0</v>
      </c>
    </row>
    <row r="398" spans="1:10" ht="15">
      <c r="A398" s="25" t="s">
        <v>8</v>
      </c>
      <c r="B398" s="46">
        <v>0.15440000000000004</v>
      </c>
      <c r="C398" s="46">
        <v>0</v>
      </c>
      <c r="D398" s="46">
        <v>0</v>
      </c>
      <c r="E398" s="46">
        <v>0</v>
      </c>
      <c r="F398" s="236">
        <v>0</v>
      </c>
      <c r="G398" s="46">
        <v>0</v>
      </c>
      <c r="H398" s="47">
        <v>0</v>
      </c>
      <c r="I398" s="48">
        <f t="shared" ref="I398:I417" si="46">SUM(B398:H398)</f>
        <v>0.15440000000000004</v>
      </c>
    </row>
    <row r="399" spans="1:1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>
        <v>0</v>
      </c>
      <c r="G399" s="43">
        <v>0</v>
      </c>
      <c r="H399" s="53">
        <v>0</v>
      </c>
      <c r="I399" s="41">
        <f t="shared" si="46"/>
        <v>0</v>
      </c>
    </row>
    <row r="400" spans="1:1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>
        <v>0</v>
      </c>
      <c r="G400" s="46">
        <v>0</v>
      </c>
      <c r="H400" s="47">
        <v>0</v>
      </c>
      <c r="I400" s="48">
        <f t="shared" si="46"/>
        <v>0</v>
      </c>
    </row>
    <row r="401" spans="1:9" ht="15">
      <c r="A401" s="26" t="s">
        <v>16</v>
      </c>
      <c r="B401" s="43">
        <v>243.81165169883448</v>
      </c>
      <c r="C401" s="43">
        <v>129.94061225835449</v>
      </c>
      <c r="D401" s="43">
        <v>1.7365166492423353E-2</v>
      </c>
      <c r="E401" s="43">
        <v>0</v>
      </c>
      <c r="F401" s="236">
        <v>0</v>
      </c>
      <c r="G401" s="43">
        <v>0</v>
      </c>
      <c r="H401" s="53">
        <v>0</v>
      </c>
      <c r="I401" s="41">
        <f t="shared" si="46"/>
        <v>373.7696291236814</v>
      </c>
    </row>
    <row r="402" spans="1:9" ht="15">
      <c r="A402" s="25" t="s">
        <v>72</v>
      </c>
      <c r="B402" s="46">
        <v>75.741067670319708</v>
      </c>
      <c r="C402" s="46">
        <v>44.231205701878139</v>
      </c>
      <c r="D402" s="46">
        <v>20.921143548861689</v>
      </c>
      <c r="E402" s="46">
        <v>0</v>
      </c>
      <c r="F402" s="236">
        <v>0</v>
      </c>
      <c r="G402" s="46">
        <v>0</v>
      </c>
      <c r="H402" s="47">
        <v>0</v>
      </c>
      <c r="I402" s="48">
        <f t="shared" si="46"/>
        <v>140.89341692105953</v>
      </c>
    </row>
    <row r="403" spans="1:9" ht="15">
      <c r="A403" s="26" t="s">
        <v>60</v>
      </c>
      <c r="B403" s="43">
        <v>2.2870953321355188E-4</v>
      </c>
      <c r="C403" s="43">
        <v>0</v>
      </c>
      <c r="D403" s="43">
        <v>0</v>
      </c>
      <c r="E403" s="43">
        <v>2.4907829274806641</v>
      </c>
      <c r="F403" s="236">
        <v>0</v>
      </c>
      <c r="G403" s="43">
        <v>0</v>
      </c>
      <c r="H403" s="53">
        <v>0</v>
      </c>
      <c r="I403" s="41">
        <f t="shared" si="46"/>
        <v>2.4910116370138775</v>
      </c>
    </row>
    <row r="404" spans="1:9" ht="15">
      <c r="A404" s="25" t="s">
        <v>12</v>
      </c>
      <c r="B404" s="46">
        <v>4.0780172765581099E-4</v>
      </c>
      <c r="C404" s="46">
        <v>1.7182352519645825</v>
      </c>
      <c r="D404" s="46">
        <v>0</v>
      </c>
      <c r="E404" s="46">
        <v>0.23622394302926572</v>
      </c>
      <c r="F404" s="236">
        <v>0</v>
      </c>
      <c r="G404" s="46">
        <v>0</v>
      </c>
      <c r="H404" s="47">
        <v>0</v>
      </c>
      <c r="I404" s="48">
        <f t="shared" si="46"/>
        <v>1.954866996721504</v>
      </c>
    </row>
    <row r="405" spans="1:9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>
        <v>0</v>
      </c>
      <c r="G405" s="43">
        <v>0</v>
      </c>
      <c r="H405" s="53">
        <v>0</v>
      </c>
      <c r="I405" s="41">
        <f t="shared" si="46"/>
        <v>0</v>
      </c>
    </row>
    <row r="406" spans="1:9" ht="15">
      <c r="A406" s="25" t="s">
        <v>17</v>
      </c>
      <c r="B406" s="46">
        <v>0.56982627726230972</v>
      </c>
      <c r="C406" s="46">
        <v>0</v>
      </c>
      <c r="D406" s="46">
        <v>3.454575930479626</v>
      </c>
      <c r="E406" s="46">
        <v>0</v>
      </c>
      <c r="F406" s="236">
        <v>0</v>
      </c>
      <c r="G406" s="46">
        <v>0</v>
      </c>
      <c r="H406" s="47">
        <v>0</v>
      </c>
      <c r="I406" s="48">
        <f t="shared" si="46"/>
        <v>4.0244022077419359</v>
      </c>
    </row>
    <row r="407" spans="1:9" ht="15">
      <c r="A407" s="26" t="s">
        <v>19</v>
      </c>
      <c r="B407" s="43">
        <v>210.37679693642289</v>
      </c>
      <c r="C407" s="43">
        <v>1283.591758683709</v>
      </c>
      <c r="D407" s="43">
        <v>459.83540741137057</v>
      </c>
      <c r="E407" s="43">
        <v>3.7934212237811007</v>
      </c>
      <c r="F407" s="236">
        <v>0</v>
      </c>
      <c r="G407" s="43">
        <v>0</v>
      </c>
      <c r="H407" s="53">
        <v>0</v>
      </c>
      <c r="I407" s="41">
        <f t="shared" si="46"/>
        <v>1957.5973842552835</v>
      </c>
    </row>
    <row r="408" spans="1:9" ht="15">
      <c r="A408" s="25" t="s">
        <v>27</v>
      </c>
      <c r="B408" s="46">
        <v>213.94603260541768</v>
      </c>
      <c r="C408" s="46">
        <v>8.4199544212931254</v>
      </c>
      <c r="D408" s="46">
        <v>40.944602760229792</v>
      </c>
      <c r="E408" s="46">
        <v>1781.9133172971408</v>
      </c>
      <c r="F408" s="236">
        <v>0</v>
      </c>
      <c r="G408" s="46">
        <v>259.82803519813785</v>
      </c>
      <c r="H408" s="47">
        <v>0</v>
      </c>
      <c r="I408" s="48">
        <f t="shared" si="46"/>
        <v>2305.0519422822194</v>
      </c>
    </row>
    <row r="409" spans="1:9" ht="15">
      <c r="A409" s="26" t="s">
        <v>26</v>
      </c>
      <c r="B409" s="43">
        <v>95.650676882923548</v>
      </c>
      <c r="C409" s="43">
        <v>0</v>
      </c>
      <c r="D409" s="43">
        <v>0</v>
      </c>
      <c r="E409" s="43">
        <v>0</v>
      </c>
      <c r="F409" s="236">
        <v>0</v>
      </c>
      <c r="G409" s="43">
        <v>0</v>
      </c>
      <c r="H409" s="53">
        <v>0</v>
      </c>
      <c r="I409" s="41">
        <f t="shared" si="46"/>
        <v>95.650676882923548</v>
      </c>
    </row>
    <row r="410" spans="1:9" ht="15">
      <c r="A410" s="25" t="s">
        <v>23</v>
      </c>
      <c r="B410" s="46">
        <v>3.8542818866666675</v>
      </c>
      <c r="C410" s="46">
        <v>0</v>
      </c>
      <c r="D410" s="46">
        <v>0</v>
      </c>
      <c r="E410" s="46">
        <v>0</v>
      </c>
      <c r="F410" s="236">
        <v>0</v>
      </c>
      <c r="G410" s="46">
        <v>0</v>
      </c>
      <c r="H410" s="47">
        <v>0</v>
      </c>
      <c r="I410" s="48">
        <f t="shared" si="46"/>
        <v>3.8542818866666675</v>
      </c>
    </row>
    <row r="411" spans="1:9" ht="15">
      <c r="A411" s="26" t="s">
        <v>24</v>
      </c>
      <c r="B411" s="43">
        <v>5.7766270545454548</v>
      </c>
      <c r="C411" s="43">
        <v>0</v>
      </c>
      <c r="D411" s="43">
        <v>0</v>
      </c>
      <c r="E411" s="43">
        <v>0</v>
      </c>
      <c r="F411" s="236">
        <v>0</v>
      </c>
      <c r="G411" s="43">
        <v>0</v>
      </c>
      <c r="H411" s="53">
        <v>0</v>
      </c>
      <c r="I411" s="41">
        <f t="shared" si="46"/>
        <v>5.7766270545454548</v>
      </c>
    </row>
    <row r="412" spans="1:9" ht="15">
      <c r="A412" s="25" t="s">
        <v>22</v>
      </c>
      <c r="B412" s="46">
        <v>0.26679999999999998</v>
      </c>
      <c r="C412" s="46">
        <v>0</v>
      </c>
      <c r="D412" s="46">
        <v>0</v>
      </c>
      <c r="E412" s="46">
        <v>0</v>
      </c>
      <c r="F412" s="236">
        <v>0</v>
      </c>
      <c r="G412" s="46">
        <v>0</v>
      </c>
      <c r="H412" s="47">
        <v>0</v>
      </c>
      <c r="I412" s="48">
        <f t="shared" si="46"/>
        <v>0.26679999999999998</v>
      </c>
    </row>
    <row r="413" spans="1:9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>
        <v>0</v>
      </c>
      <c r="G413" s="43">
        <v>0</v>
      </c>
      <c r="H413" s="53">
        <v>0</v>
      </c>
      <c r="I413" s="41">
        <f t="shared" si="46"/>
        <v>0</v>
      </c>
    </row>
    <row r="414" spans="1:9" ht="15">
      <c r="A414" s="28" t="s">
        <v>25</v>
      </c>
      <c r="B414" s="46">
        <v>0</v>
      </c>
      <c r="C414" s="46">
        <v>0</v>
      </c>
      <c r="D414" s="46">
        <v>0</v>
      </c>
      <c r="E414" s="46">
        <v>0</v>
      </c>
      <c r="F414" s="236">
        <v>0</v>
      </c>
      <c r="G414" s="46">
        <v>0</v>
      </c>
      <c r="H414" s="47">
        <v>0</v>
      </c>
      <c r="I414" s="48">
        <f t="shared" si="46"/>
        <v>0</v>
      </c>
    </row>
    <row r="415" spans="1:9" ht="15">
      <c r="A415" s="29" t="s">
        <v>20</v>
      </c>
      <c r="B415" s="43">
        <v>0</v>
      </c>
      <c r="C415" s="43">
        <v>0</v>
      </c>
      <c r="D415" s="43">
        <v>0</v>
      </c>
      <c r="E415" s="43">
        <v>0</v>
      </c>
      <c r="F415" s="236">
        <v>0</v>
      </c>
      <c r="G415" s="43">
        <v>0</v>
      </c>
      <c r="H415" s="53">
        <v>0</v>
      </c>
      <c r="I415" s="41">
        <f t="shared" si="46"/>
        <v>0</v>
      </c>
    </row>
    <row r="416" spans="1:9" ht="15">
      <c r="A416" s="28" t="s">
        <v>21</v>
      </c>
      <c r="B416" s="46">
        <v>0</v>
      </c>
      <c r="C416" s="46">
        <v>0</v>
      </c>
      <c r="D416" s="46">
        <v>0</v>
      </c>
      <c r="E416" s="46">
        <v>0</v>
      </c>
      <c r="F416" s="236">
        <v>0</v>
      </c>
      <c r="G416" s="46">
        <v>0</v>
      </c>
      <c r="H416" s="47">
        <v>0</v>
      </c>
      <c r="I416" s="48">
        <f t="shared" si="46"/>
        <v>0</v>
      </c>
    </row>
    <row r="417" spans="1:10" ht="15.75" thickBot="1">
      <c r="A417" s="30" t="s">
        <v>11</v>
      </c>
      <c r="B417" s="43">
        <v>0</v>
      </c>
      <c r="C417" s="43">
        <v>0</v>
      </c>
      <c r="D417" s="43">
        <v>0</v>
      </c>
      <c r="E417" s="43">
        <v>0</v>
      </c>
      <c r="F417" s="237">
        <v>0</v>
      </c>
      <c r="G417" s="43">
        <v>0</v>
      </c>
      <c r="H417" s="53">
        <v>0</v>
      </c>
      <c r="I417" s="41">
        <f t="shared" si="46"/>
        <v>0</v>
      </c>
    </row>
    <row r="418" spans="1:10" ht="15">
      <c r="A418" s="31" t="s">
        <v>28</v>
      </c>
      <c r="B418" s="130">
        <f>SUM(B397:B413)</f>
        <v>850.14879752365357</v>
      </c>
      <c r="C418" s="130">
        <f t="shared" ref="C418:H418" si="47">SUM(C397:C413)</f>
        <v>1467.9017663171994</v>
      </c>
      <c r="D418" s="130">
        <f t="shared" si="47"/>
        <v>525.17309481743416</v>
      </c>
      <c r="E418" s="130">
        <f t="shared" si="47"/>
        <v>1788.4337453914318</v>
      </c>
      <c r="F418" s="130">
        <f t="shared" si="47"/>
        <v>0</v>
      </c>
      <c r="G418" s="130">
        <f t="shared" si="47"/>
        <v>259.82803519813785</v>
      </c>
      <c r="H418" s="130">
        <f t="shared" si="47"/>
        <v>0</v>
      </c>
      <c r="I418" s="132">
        <f>SUM(B418:H418)</f>
        <v>4891.4854392478564</v>
      </c>
    </row>
    <row r="419" spans="1:10" s="4" customFormat="1" ht="15" thickBot="1">
      <c r="A419" s="32" t="s">
        <v>87</v>
      </c>
      <c r="B419" s="114">
        <f>B418/$I418</f>
        <v>0.17380176391864666</v>
      </c>
      <c r="C419" s="114">
        <f t="shared" ref="C419:I419" si="48">C418/$I418</f>
        <v>0.30009325072076931</v>
      </c>
      <c r="D419" s="114">
        <f t="shared" si="48"/>
        <v>0.10736474662759864</v>
      </c>
      <c r="E419" s="114">
        <f t="shared" si="48"/>
        <v>0.36562180703668451</v>
      </c>
      <c r="F419" s="114">
        <f t="shared" si="48"/>
        <v>0</v>
      </c>
      <c r="G419" s="114">
        <f t="shared" si="48"/>
        <v>5.3118431696300941E-2</v>
      </c>
      <c r="H419" s="114">
        <f t="shared" si="48"/>
        <v>0</v>
      </c>
      <c r="I419" s="116">
        <f t="shared" si="48"/>
        <v>1</v>
      </c>
      <c r="J419" s="18"/>
    </row>
    <row r="420" spans="1:10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1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10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1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>
        <v>0</v>
      </c>
      <c r="G423" s="39">
        <v>0</v>
      </c>
      <c r="H423" s="40">
        <v>0</v>
      </c>
      <c r="I423" s="41">
        <f>SUM(B423:H423)</f>
        <v>0</v>
      </c>
    </row>
    <row r="424" spans="1:1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>
        <v>0</v>
      </c>
      <c r="G424" s="46">
        <v>0</v>
      </c>
      <c r="H424" s="47">
        <v>0</v>
      </c>
      <c r="I424" s="48">
        <f t="shared" ref="I424:I443" si="49">SUM(B424:H424)</f>
        <v>0</v>
      </c>
    </row>
    <row r="425" spans="1:1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>
        <v>0</v>
      </c>
      <c r="G425" s="43">
        <v>0</v>
      </c>
      <c r="H425" s="53">
        <v>0</v>
      </c>
      <c r="I425" s="41">
        <f t="shared" si="49"/>
        <v>0</v>
      </c>
    </row>
    <row r="426" spans="1:1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>
        <v>0</v>
      </c>
      <c r="G426" s="46">
        <v>0</v>
      </c>
      <c r="H426" s="47">
        <v>0</v>
      </c>
      <c r="I426" s="48">
        <f t="shared" si="49"/>
        <v>0</v>
      </c>
    </row>
    <row r="427" spans="1:10" ht="15">
      <c r="A427" s="26" t="s">
        <v>16</v>
      </c>
      <c r="B427" s="43">
        <v>606.04793661584858</v>
      </c>
      <c r="C427" s="43">
        <v>6.7643085993081566</v>
      </c>
      <c r="D427" s="43">
        <v>41.874600045366286</v>
      </c>
      <c r="E427" s="43">
        <v>0</v>
      </c>
      <c r="F427" s="236">
        <v>0</v>
      </c>
      <c r="G427" s="43">
        <v>0</v>
      </c>
      <c r="H427" s="53">
        <v>0</v>
      </c>
      <c r="I427" s="41">
        <f t="shared" si="49"/>
        <v>654.686845260523</v>
      </c>
    </row>
    <row r="428" spans="1:10" ht="15">
      <c r="A428" s="25" t="s">
        <v>72</v>
      </c>
      <c r="B428" s="46">
        <v>147.46718432840254</v>
      </c>
      <c r="C428" s="46">
        <v>69.172306023923383</v>
      </c>
      <c r="D428" s="46">
        <v>8.9181671144210455</v>
      </c>
      <c r="E428" s="46">
        <v>0</v>
      </c>
      <c r="F428" s="236">
        <v>0</v>
      </c>
      <c r="G428" s="46">
        <v>0</v>
      </c>
      <c r="H428" s="47">
        <v>0</v>
      </c>
      <c r="I428" s="48">
        <f t="shared" si="49"/>
        <v>225.55765746674697</v>
      </c>
    </row>
    <row r="429" spans="1:10" ht="15">
      <c r="A429" s="26" t="s">
        <v>60</v>
      </c>
      <c r="B429" s="43">
        <v>6.4374464789575311E-9</v>
      </c>
      <c r="C429" s="43">
        <v>6.4374464789575311E-9</v>
      </c>
      <c r="D429" s="43">
        <v>6.4374464789575311E-9</v>
      </c>
      <c r="E429" s="43">
        <v>1.4416557573896531</v>
      </c>
      <c r="F429" s="236">
        <v>0</v>
      </c>
      <c r="G429" s="43">
        <v>0</v>
      </c>
      <c r="H429" s="53">
        <v>0</v>
      </c>
      <c r="I429" s="41">
        <f t="shared" si="49"/>
        <v>1.4416557767019926</v>
      </c>
    </row>
    <row r="430" spans="1:1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>
        <v>0</v>
      </c>
      <c r="G430" s="46">
        <v>0</v>
      </c>
      <c r="H430" s="47">
        <v>0</v>
      </c>
      <c r="I430" s="48">
        <f t="shared" si="49"/>
        <v>0</v>
      </c>
    </row>
    <row r="431" spans="1:1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>
        <v>0</v>
      </c>
      <c r="G431" s="43">
        <v>0</v>
      </c>
      <c r="H431" s="53">
        <v>0</v>
      </c>
      <c r="I431" s="41">
        <f t="shared" si="49"/>
        <v>0</v>
      </c>
    </row>
    <row r="432" spans="1:10" ht="15">
      <c r="A432" s="25" t="s">
        <v>17</v>
      </c>
      <c r="B432" s="46">
        <v>0</v>
      </c>
      <c r="C432" s="46">
        <v>0</v>
      </c>
      <c r="D432" s="46">
        <v>0</v>
      </c>
      <c r="E432" s="46">
        <v>0</v>
      </c>
      <c r="F432" s="236">
        <v>0</v>
      </c>
      <c r="G432" s="46">
        <v>0</v>
      </c>
      <c r="H432" s="47">
        <v>0</v>
      </c>
      <c r="I432" s="48">
        <f t="shared" si="49"/>
        <v>0</v>
      </c>
    </row>
    <row r="433" spans="1:10" ht="15">
      <c r="A433" s="26" t="s">
        <v>19</v>
      </c>
      <c r="B433" s="43">
        <v>494.58350701193592</v>
      </c>
      <c r="C433" s="43">
        <v>856.15610864453981</v>
      </c>
      <c r="D433" s="43">
        <v>355.94623681564559</v>
      </c>
      <c r="E433" s="43">
        <v>13.190046358497687</v>
      </c>
      <c r="F433" s="236">
        <v>0</v>
      </c>
      <c r="G433" s="43">
        <v>0</v>
      </c>
      <c r="H433" s="53">
        <v>0</v>
      </c>
      <c r="I433" s="41">
        <f t="shared" si="49"/>
        <v>1719.875898830619</v>
      </c>
    </row>
    <row r="434" spans="1:10" ht="15">
      <c r="A434" s="25" t="s">
        <v>27</v>
      </c>
      <c r="B434" s="46">
        <v>1561.0587897502344</v>
      </c>
      <c r="C434" s="46">
        <v>0.11777660437858081</v>
      </c>
      <c r="D434" s="46">
        <v>167.71182421012841</v>
      </c>
      <c r="E434" s="46">
        <v>3539.9571272435342</v>
      </c>
      <c r="F434" s="236">
        <v>0</v>
      </c>
      <c r="G434" s="46">
        <v>896.94508997418802</v>
      </c>
      <c r="H434" s="47">
        <v>0.32122776460231012</v>
      </c>
      <c r="I434" s="48">
        <f t="shared" si="49"/>
        <v>6166.1118355470662</v>
      </c>
    </row>
    <row r="435" spans="1:10" ht="15">
      <c r="A435" s="26" t="s">
        <v>26</v>
      </c>
      <c r="B435" s="43">
        <v>267.92609094284239</v>
      </c>
      <c r="C435" s="43">
        <v>8.0771791206105684E-2</v>
      </c>
      <c r="D435" s="43">
        <v>6.5096167719706397</v>
      </c>
      <c r="E435" s="43">
        <v>0</v>
      </c>
      <c r="F435" s="236">
        <v>0</v>
      </c>
      <c r="G435" s="43">
        <v>0</v>
      </c>
      <c r="H435" s="53">
        <v>0</v>
      </c>
      <c r="I435" s="41">
        <f t="shared" si="49"/>
        <v>274.51647950601915</v>
      </c>
    </row>
    <row r="436" spans="1:10" ht="15">
      <c r="A436" s="25" t="s">
        <v>23</v>
      </c>
      <c r="B436" s="46">
        <v>202.24072211165057</v>
      </c>
      <c r="C436" s="46">
        <v>16.763545669985167</v>
      </c>
      <c r="D436" s="46">
        <v>154.30236889990351</v>
      </c>
      <c r="E436" s="46">
        <v>0</v>
      </c>
      <c r="F436" s="236">
        <v>0</v>
      </c>
      <c r="G436" s="46">
        <v>0</v>
      </c>
      <c r="H436" s="47">
        <v>0</v>
      </c>
      <c r="I436" s="48">
        <f t="shared" si="49"/>
        <v>373.30663668153926</v>
      </c>
    </row>
    <row r="437" spans="1:10" ht="15">
      <c r="A437" s="26" t="s">
        <v>24</v>
      </c>
      <c r="B437" s="43">
        <v>159.88576384062003</v>
      </c>
      <c r="C437" s="43">
        <v>18.074118808557667</v>
      </c>
      <c r="D437" s="43">
        <v>602.7432117015062</v>
      </c>
      <c r="E437" s="43">
        <v>0</v>
      </c>
      <c r="F437" s="236">
        <v>0</v>
      </c>
      <c r="G437" s="43">
        <v>0</v>
      </c>
      <c r="H437" s="53">
        <v>0</v>
      </c>
      <c r="I437" s="41">
        <f t="shared" si="49"/>
        <v>780.70309435068384</v>
      </c>
    </row>
    <row r="438" spans="1:10" ht="15">
      <c r="A438" s="25" t="s">
        <v>22</v>
      </c>
      <c r="B438" s="46">
        <v>27.121423296888626</v>
      </c>
      <c r="C438" s="46">
        <v>0.31697621924133673</v>
      </c>
      <c r="D438" s="46">
        <v>16.23315644399209</v>
      </c>
      <c r="E438" s="46">
        <v>0</v>
      </c>
      <c r="F438" s="236">
        <v>0</v>
      </c>
      <c r="G438" s="46">
        <v>0</v>
      </c>
      <c r="H438" s="47">
        <v>0</v>
      </c>
      <c r="I438" s="48">
        <f t="shared" si="49"/>
        <v>43.671555960122049</v>
      </c>
    </row>
    <row r="439" spans="1:10" ht="15">
      <c r="A439" s="27" t="s">
        <v>66</v>
      </c>
      <c r="B439" s="43">
        <v>13.933570852600694</v>
      </c>
      <c r="C439" s="43">
        <v>6.1327292993006752E-2</v>
      </c>
      <c r="D439" s="43">
        <v>6.1327292993006752E-2</v>
      </c>
      <c r="E439" s="43">
        <v>0</v>
      </c>
      <c r="F439" s="236">
        <v>0</v>
      </c>
      <c r="G439" s="43">
        <v>0</v>
      </c>
      <c r="H439" s="53">
        <v>0</v>
      </c>
      <c r="I439" s="41">
        <f t="shared" si="49"/>
        <v>14.056225438586706</v>
      </c>
    </row>
    <row r="440" spans="1:10" ht="15">
      <c r="A440" s="28" t="s">
        <v>25</v>
      </c>
      <c r="B440" s="46">
        <v>13.526786193827469</v>
      </c>
      <c r="C440" s="46">
        <v>6.1327292993006752E-2</v>
      </c>
      <c r="D440" s="46">
        <v>6.1327292993006752E-2</v>
      </c>
      <c r="E440" s="46">
        <v>0</v>
      </c>
      <c r="F440" s="236">
        <v>0</v>
      </c>
      <c r="G440" s="46">
        <v>0</v>
      </c>
      <c r="H440" s="47">
        <v>0</v>
      </c>
      <c r="I440" s="48">
        <f t="shared" si="49"/>
        <v>13.649440779813482</v>
      </c>
    </row>
    <row r="441" spans="1:10" ht="15">
      <c r="A441" s="29" t="s">
        <v>20</v>
      </c>
      <c r="B441" s="43">
        <v>0</v>
      </c>
      <c r="C441" s="43">
        <v>0</v>
      </c>
      <c r="D441" s="43">
        <v>0</v>
      </c>
      <c r="E441" s="43">
        <v>0</v>
      </c>
      <c r="F441" s="236">
        <v>0</v>
      </c>
      <c r="G441" s="43">
        <v>0</v>
      </c>
      <c r="H441" s="53">
        <v>0</v>
      </c>
      <c r="I441" s="41">
        <f t="shared" si="49"/>
        <v>0</v>
      </c>
    </row>
    <row r="442" spans="1:10" ht="15">
      <c r="A442" s="28" t="s">
        <v>21</v>
      </c>
      <c r="B442" s="46">
        <v>0</v>
      </c>
      <c r="C442" s="46">
        <v>0</v>
      </c>
      <c r="D442" s="46">
        <v>0</v>
      </c>
      <c r="E442" s="46">
        <v>0</v>
      </c>
      <c r="F442" s="236">
        <v>0</v>
      </c>
      <c r="G442" s="46">
        <v>0</v>
      </c>
      <c r="H442" s="47">
        <v>0</v>
      </c>
      <c r="I442" s="48">
        <f t="shared" si="49"/>
        <v>0</v>
      </c>
    </row>
    <row r="443" spans="1:10" ht="15.7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>
        <v>0</v>
      </c>
      <c r="G443" s="43">
        <v>0</v>
      </c>
      <c r="H443" s="53">
        <v>0</v>
      </c>
      <c r="I443" s="41">
        <f t="shared" si="49"/>
        <v>0</v>
      </c>
    </row>
    <row r="444" spans="1:10" ht="15">
      <c r="A444" s="31" t="s">
        <v>28</v>
      </c>
      <c r="B444" s="130">
        <f>SUM(B423:B439)</f>
        <v>3480.2649887574607</v>
      </c>
      <c r="C444" s="130">
        <f t="shared" ref="C444:H444" si="50">SUM(C423:C439)</f>
        <v>967.50723966057069</v>
      </c>
      <c r="D444" s="130">
        <f t="shared" si="50"/>
        <v>1354.3005093023642</v>
      </c>
      <c r="E444" s="130">
        <f t="shared" si="50"/>
        <v>3554.5888293594217</v>
      </c>
      <c r="F444" s="130">
        <f t="shared" si="50"/>
        <v>0</v>
      </c>
      <c r="G444" s="130">
        <f t="shared" si="50"/>
        <v>896.94508997418802</v>
      </c>
      <c r="H444" s="130">
        <f t="shared" si="50"/>
        <v>0.32122776460231012</v>
      </c>
      <c r="I444" s="132">
        <f>SUM(B444:H444)</f>
        <v>10253.927884818606</v>
      </c>
    </row>
    <row r="445" spans="1:10" s="4" customFormat="1" ht="15" thickBot="1">
      <c r="A445" s="32" t="s">
        <v>87</v>
      </c>
      <c r="B445" s="114">
        <f>B444/$I444</f>
        <v>0.33940798373569092</v>
      </c>
      <c r="C445" s="114">
        <f t="shared" ref="C445:I445" si="51">C444/$I444</f>
        <v>9.435479267345033E-2</v>
      </c>
      <c r="D445" s="114">
        <f t="shared" si="51"/>
        <v>0.1320762662381765</v>
      </c>
      <c r="E445" s="114">
        <f t="shared" si="51"/>
        <v>0.34665631251631362</v>
      </c>
      <c r="F445" s="114">
        <f t="shared" si="51"/>
        <v>0</v>
      </c>
      <c r="G445" s="114">
        <f t="shared" si="51"/>
        <v>8.7473317547137705E-2</v>
      </c>
      <c r="H445" s="114">
        <f t="shared" si="51"/>
        <v>3.1327289231076223E-5</v>
      </c>
      <c r="I445" s="116">
        <f t="shared" si="51"/>
        <v>1</v>
      </c>
      <c r="J445" s="18"/>
    </row>
    <row r="446" spans="1:10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1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10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>
        <v>0</v>
      </c>
      <c r="C449" s="243">
        <v>0</v>
      </c>
      <c r="D449" s="243">
        <v>0</v>
      </c>
      <c r="E449" s="244">
        <v>0</v>
      </c>
      <c r="F449" s="39">
        <v>12.744558728801406</v>
      </c>
      <c r="G449" s="242">
        <v>0</v>
      </c>
      <c r="H449" s="244">
        <v>0</v>
      </c>
      <c r="I449" s="41">
        <f>SUM(B449:H449)</f>
        <v>12.744558728801406</v>
      </c>
    </row>
    <row r="450" spans="1:9" ht="15">
      <c r="A450" s="25" t="s">
        <v>8</v>
      </c>
      <c r="B450" s="245">
        <v>0</v>
      </c>
      <c r="C450" s="246">
        <v>0</v>
      </c>
      <c r="D450" s="246">
        <v>0</v>
      </c>
      <c r="E450" s="247">
        <v>0</v>
      </c>
      <c r="F450" s="46">
        <v>0.20579999999999998</v>
      </c>
      <c r="G450" s="245">
        <v>0</v>
      </c>
      <c r="H450" s="247">
        <v>0</v>
      </c>
      <c r="I450" s="48">
        <f t="shared" ref="I450:I469" si="52">SUM(B450:H450)</f>
        <v>0.20579999999999998</v>
      </c>
    </row>
    <row r="451" spans="1:9" ht="15">
      <c r="A451" s="26" t="s">
        <v>10</v>
      </c>
      <c r="B451" s="245">
        <v>0</v>
      </c>
      <c r="C451" s="246">
        <v>0</v>
      </c>
      <c r="D451" s="246">
        <v>0</v>
      </c>
      <c r="E451" s="247">
        <v>0</v>
      </c>
      <c r="F451" s="43">
        <v>0</v>
      </c>
      <c r="G451" s="245">
        <v>0</v>
      </c>
      <c r="H451" s="247">
        <v>0</v>
      </c>
      <c r="I451" s="41">
        <f t="shared" si="52"/>
        <v>0</v>
      </c>
    </row>
    <row r="452" spans="1:9" ht="15">
      <c r="A452" s="25" t="s">
        <v>58</v>
      </c>
      <c r="B452" s="245">
        <v>0</v>
      </c>
      <c r="C452" s="246">
        <v>0</v>
      </c>
      <c r="D452" s="246">
        <v>0</v>
      </c>
      <c r="E452" s="247">
        <v>0</v>
      </c>
      <c r="F452" s="46">
        <v>0</v>
      </c>
      <c r="G452" s="245">
        <v>0</v>
      </c>
      <c r="H452" s="247">
        <v>0</v>
      </c>
      <c r="I452" s="48">
        <f t="shared" si="52"/>
        <v>0</v>
      </c>
    </row>
    <row r="453" spans="1:9" ht="15">
      <c r="A453" s="26" t="s">
        <v>16</v>
      </c>
      <c r="B453" s="245">
        <v>0</v>
      </c>
      <c r="C453" s="246">
        <v>0</v>
      </c>
      <c r="D453" s="246">
        <v>0</v>
      </c>
      <c r="E453" s="247">
        <v>0</v>
      </c>
      <c r="F453" s="43">
        <v>0</v>
      </c>
      <c r="G453" s="245">
        <v>0</v>
      </c>
      <c r="H453" s="247">
        <v>0</v>
      </c>
      <c r="I453" s="41">
        <f t="shared" si="52"/>
        <v>0</v>
      </c>
    </row>
    <row r="454" spans="1:9" ht="15">
      <c r="A454" s="25" t="s">
        <v>72</v>
      </c>
      <c r="B454" s="245">
        <v>0</v>
      </c>
      <c r="C454" s="246">
        <v>0</v>
      </c>
      <c r="D454" s="246">
        <v>0</v>
      </c>
      <c r="E454" s="247">
        <v>0</v>
      </c>
      <c r="F454" s="46">
        <v>0</v>
      </c>
      <c r="G454" s="245">
        <v>0</v>
      </c>
      <c r="H454" s="247">
        <v>0</v>
      </c>
      <c r="I454" s="48">
        <f t="shared" si="52"/>
        <v>0</v>
      </c>
    </row>
    <row r="455" spans="1:9" ht="15">
      <c r="A455" s="26" t="s">
        <v>60</v>
      </c>
      <c r="B455" s="245">
        <v>0</v>
      </c>
      <c r="C455" s="246">
        <v>0</v>
      </c>
      <c r="D455" s="246">
        <v>0</v>
      </c>
      <c r="E455" s="247">
        <v>0</v>
      </c>
      <c r="F455" s="43">
        <v>1892.3419249540566</v>
      </c>
      <c r="G455" s="245">
        <v>0</v>
      </c>
      <c r="H455" s="247">
        <v>0</v>
      </c>
      <c r="I455" s="41">
        <f t="shared" si="52"/>
        <v>1892.3419249540566</v>
      </c>
    </row>
    <row r="456" spans="1:9" ht="15">
      <c r="A456" s="25" t="s">
        <v>12</v>
      </c>
      <c r="B456" s="245">
        <v>0</v>
      </c>
      <c r="C456" s="246">
        <v>0</v>
      </c>
      <c r="D456" s="246">
        <v>0</v>
      </c>
      <c r="E456" s="247">
        <v>0</v>
      </c>
      <c r="F456" s="46">
        <v>0</v>
      </c>
      <c r="G456" s="245">
        <v>0</v>
      </c>
      <c r="H456" s="247">
        <v>0</v>
      </c>
      <c r="I456" s="48">
        <f t="shared" si="52"/>
        <v>0</v>
      </c>
    </row>
    <row r="457" spans="1:9" ht="15">
      <c r="A457" s="26" t="s">
        <v>61</v>
      </c>
      <c r="B457" s="245">
        <v>0</v>
      </c>
      <c r="C457" s="246">
        <v>0</v>
      </c>
      <c r="D457" s="246">
        <v>0</v>
      </c>
      <c r="E457" s="247">
        <v>0</v>
      </c>
      <c r="F457" s="43">
        <v>0</v>
      </c>
      <c r="G457" s="245">
        <v>0</v>
      </c>
      <c r="H457" s="247">
        <v>0</v>
      </c>
      <c r="I457" s="41">
        <f t="shared" si="52"/>
        <v>0</v>
      </c>
    </row>
    <row r="458" spans="1:9" ht="15">
      <c r="A458" s="25" t="s">
        <v>17</v>
      </c>
      <c r="B458" s="245">
        <v>0</v>
      </c>
      <c r="C458" s="246">
        <v>0</v>
      </c>
      <c r="D458" s="246">
        <v>0</v>
      </c>
      <c r="E458" s="247">
        <v>0</v>
      </c>
      <c r="F458" s="46">
        <v>0</v>
      </c>
      <c r="G458" s="245">
        <v>0</v>
      </c>
      <c r="H458" s="247">
        <v>0</v>
      </c>
      <c r="I458" s="48">
        <f t="shared" si="52"/>
        <v>0</v>
      </c>
    </row>
    <row r="459" spans="1:9" ht="15">
      <c r="A459" s="26" t="s">
        <v>19</v>
      </c>
      <c r="B459" s="245">
        <v>0</v>
      </c>
      <c r="C459" s="246">
        <v>0</v>
      </c>
      <c r="D459" s="246">
        <v>0</v>
      </c>
      <c r="E459" s="247">
        <v>0</v>
      </c>
      <c r="F459" s="43">
        <v>0</v>
      </c>
      <c r="G459" s="245">
        <v>0</v>
      </c>
      <c r="H459" s="247">
        <v>0</v>
      </c>
      <c r="I459" s="41">
        <f t="shared" si="52"/>
        <v>0</v>
      </c>
    </row>
    <row r="460" spans="1:9" ht="15">
      <c r="A460" s="25" t="s">
        <v>27</v>
      </c>
      <c r="B460" s="245">
        <v>0</v>
      </c>
      <c r="C460" s="246">
        <v>0</v>
      </c>
      <c r="D460" s="246">
        <v>0</v>
      </c>
      <c r="E460" s="247">
        <v>0</v>
      </c>
      <c r="F460" s="46">
        <v>6948</v>
      </c>
      <c r="G460" s="245">
        <v>0</v>
      </c>
      <c r="H460" s="247">
        <v>0</v>
      </c>
      <c r="I460" s="48">
        <f t="shared" si="52"/>
        <v>6948</v>
      </c>
    </row>
    <row r="461" spans="1:9" ht="15">
      <c r="A461" s="26" t="s">
        <v>26</v>
      </c>
      <c r="B461" s="245">
        <v>0</v>
      </c>
      <c r="C461" s="246">
        <v>0</v>
      </c>
      <c r="D461" s="246">
        <v>0</v>
      </c>
      <c r="E461" s="247">
        <v>0</v>
      </c>
      <c r="F461" s="43">
        <v>0</v>
      </c>
      <c r="G461" s="245">
        <v>0</v>
      </c>
      <c r="H461" s="247">
        <v>0</v>
      </c>
      <c r="I461" s="41">
        <f t="shared" si="52"/>
        <v>0</v>
      </c>
    </row>
    <row r="462" spans="1:9" ht="15">
      <c r="A462" s="25" t="s">
        <v>23</v>
      </c>
      <c r="B462" s="245">
        <v>0</v>
      </c>
      <c r="C462" s="246">
        <v>0</v>
      </c>
      <c r="D462" s="246">
        <v>0</v>
      </c>
      <c r="E462" s="247">
        <v>0</v>
      </c>
      <c r="F462" s="46">
        <v>0.31051292250000001</v>
      </c>
      <c r="G462" s="245">
        <v>0</v>
      </c>
      <c r="H462" s="247">
        <v>0</v>
      </c>
      <c r="I462" s="48">
        <f t="shared" si="52"/>
        <v>0.31051292250000001</v>
      </c>
    </row>
    <row r="463" spans="1:9" ht="15">
      <c r="A463" s="26" t="s">
        <v>24</v>
      </c>
      <c r="B463" s="245">
        <v>0</v>
      </c>
      <c r="C463" s="246">
        <v>0</v>
      </c>
      <c r="D463" s="246">
        <v>0</v>
      </c>
      <c r="E463" s="247">
        <v>0</v>
      </c>
      <c r="F463" s="43">
        <v>0</v>
      </c>
      <c r="G463" s="245">
        <v>0</v>
      </c>
      <c r="H463" s="247">
        <v>0</v>
      </c>
      <c r="I463" s="41">
        <f t="shared" si="52"/>
        <v>0</v>
      </c>
    </row>
    <row r="464" spans="1:9" ht="15">
      <c r="A464" s="25" t="s">
        <v>22</v>
      </c>
      <c r="B464" s="245">
        <v>0</v>
      </c>
      <c r="C464" s="246">
        <v>0</v>
      </c>
      <c r="D464" s="246">
        <v>0</v>
      </c>
      <c r="E464" s="247">
        <v>0</v>
      </c>
      <c r="F464" s="46">
        <v>0</v>
      </c>
      <c r="G464" s="245">
        <v>0</v>
      </c>
      <c r="H464" s="247">
        <v>0</v>
      </c>
      <c r="I464" s="48">
        <f t="shared" si="52"/>
        <v>0</v>
      </c>
    </row>
    <row r="465" spans="1:10" ht="15">
      <c r="A465" s="27" t="s">
        <v>66</v>
      </c>
      <c r="B465" s="245">
        <v>0</v>
      </c>
      <c r="C465" s="246">
        <v>0</v>
      </c>
      <c r="D465" s="246">
        <v>0</v>
      </c>
      <c r="E465" s="247">
        <v>0</v>
      </c>
      <c r="F465" s="43">
        <v>0</v>
      </c>
      <c r="G465" s="245">
        <v>0</v>
      </c>
      <c r="H465" s="247">
        <v>0</v>
      </c>
      <c r="I465" s="41">
        <f t="shared" si="52"/>
        <v>0</v>
      </c>
    </row>
    <row r="466" spans="1:10" ht="15">
      <c r="A466" s="28" t="s">
        <v>25</v>
      </c>
      <c r="B466" s="245">
        <v>0</v>
      </c>
      <c r="C466" s="246">
        <v>0</v>
      </c>
      <c r="D466" s="246">
        <v>0</v>
      </c>
      <c r="E466" s="247">
        <v>0</v>
      </c>
      <c r="F466" s="46">
        <v>0</v>
      </c>
      <c r="G466" s="245">
        <v>0</v>
      </c>
      <c r="H466" s="247">
        <v>0</v>
      </c>
      <c r="I466" s="48">
        <f t="shared" si="52"/>
        <v>0</v>
      </c>
    </row>
    <row r="467" spans="1:10" ht="15">
      <c r="A467" s="29" t="s">
        <v>20</v>
      </c>
      <c r="B467" s="245">
        <v>0</v>
      </c>
      <c r="C467" s="246">
        <v>0</v>
      </c>
      <c r="D467" s="246">
        <v>0</v>
      </c>
      <c r="E467" s="247">
        <v>0</v>
      </c>
      <c r="F467" s="43">
        <v>0</v>
      </c>
      <c r="G467" s="245">
        <v>0</v>
      </c>
      <c r="H467" s="247">
        <v>0</v>
      </c>
      <c r="I467" s="41">
        <f t="shared" si="52"/>
        <v>0</v>
      </c>
    </row>
    <row r="468" spans="1:10" ht="15">
      <c r="A468" s="28" t="s">
        <v>21</v>
      </c>
      <c r="B468" s="245">
        <v>0</v>
      </c>
      <c r="C468" s="246">
        <v>0</v>
      </c>
      <c r="D468" s="246">
        <v>0</v>
      </c>
      <c r="E468" s="247">
        <v>0</v>
      </c>
      <c r="F468" s="46">
        <v>0</v>
      </c>
      <c r="G468" s="245">
        <v>0</v>
      </c>
      <c r="H468" s="247">
        <v>0</v>
      </c>
      <c r="I468" s="48">
        <f t="shared" si="52"/>
        <v>0</v>
      </c>
    </row>
    <row r="469" spans="1:10" ht="15.75" thickBot="1">
      <c r="A469" s="30" t="s">
        <v>11</v>
      </c>
      <c r="B469" s="248">
        <v>0</v>
      </c>
      <c r="C469" s="249">
        <v>0</v>
      </c>
      <c r="D469" s="249">
        <v>0</v>
      </c>
      <c r="E469" s="250">
        <v>0</v>
      </c>
      <c r="F469" s="43">
        <v>0</v>
      </c>
      <c r="G469" s="248">
        <v>0</v>
      </c>
      <c r="H469" s="250">
        <v>0</v>
      </c>
      <c r="I469" s="41">
        <f t="shared" si="52"/>
        <v>0</v>
      </c>
    </row>
    <row r="470" spans="1:10" ht="15">
      <c r="A470" s="31" t="s">
        <v>28</v>
      </c>
      <c r="B470" s="130">
        <f>SUM(B449:B465)</f>
        <v>0</v>
      </c>
      <c r="C470" s="130">
        <f t="shared" ref="C470:H470" si="53">SUM(C449:C465)</f>
        <v>0</v>
      </c>
      <c r="D470" s="130">
        <f t="shared" si="53"/>
        <v>0</v>
      </c>
      <c r="E470" s="130">
        <f t="shared" si="53"/>
        <v>0</v>
      </c>
      <c r="F470" s="130">
        <f t="shared" si="53"/>
        <v>8853.6027966053589</v>
      </c>
      <c r="G470" s="130">
        <f t="shared" si="53"/>
        <v>0</v>
      </c>
      <c r="H470" s="130">
        <f t="shared" si="53"/>
        <v>0</v>
      </c>
      <c r="I470" s="132">
        <f>SUM(B470:H470)</f>
        <v>8853.6027966053589</v>
      </c>
      <c r="J470" s="169">
        <v>0</v>
      </c>
    </row>
    <row r="471" spans="1:10" s="4" customFormat="1" ht="15" thickBot="1">
      <c r="A471" s="32" t="s">
        <v>87</v>
      </c>
      <c r="B471" s="114">
        <f>B470/$I470</f>
        <v>0</v>
      </c>
      <c r="C471" s="114">
        <f t="shared" ref="C471:I471" si="54">C470/$I470</f>
        <v>0</v>
      </c>
      <c r="D471" s="114">
        <f t="shared" si="54"/>
        <v>0</v>
      </c>
      <c r="E471" s="114">
        <f t="shared" si="54"/>
        <v>0</v>
      </c>
      <c r="F471" s="114">
        <f t="shared" si="54"/>
        <v>1</v>
      </c>
      <c r="G471" s="114">
        <f t="shared" si="54"/>
        <v>0</v>
      </c>
      <c r="H471" s="114">
        <f t="shared" si="54"/>
        <v>0</v>
      </c>
      <c r="I471" s="116">
        <f t="shared" si="54"/>
        <v>1</v>
      </c>
      <c r="J471" s="18"/>
    </row>
    <row r="472" spans="1:10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0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0" ht="15">
      <c r="A475" s="24" t="s">
        <v>7</v>
      </c>
      <c r="B475" s="242">
        <v>0</v>
      </c>
      <c r="C475" s="243">
        <v>0</v>
      </c>
      <c r="D475" s="243">
        <v>0</v>
      </c>
      <c r="E475" s="244">
        <v>0</v>
      </c>
      <c r="F475" s="39">
        <v>0</v>
      </c>
      <c r="G475" s="242">
        <v>0</v>
      </c>
      <c r="H475" s="244">
        <v>0</v>
      </c>
      <c r="I475" s="41">
        <f>SUM(B475:H475)</f>
        <v>0</v>
      </c>
    </row>
    <row r="476" spans="1:10" ht="15">
      <c r="A476" s="25" t="s">
        <v>8</v>
      </c>
      <c r="B476" s="245">
        <v>0</v>
      </c>
      <c r="C476" s="246">
        <v>0</v>
      </c>
      <c r="D476" s="246">
        <v>0</v>
      </c>
      <c r="E476" s="247">
        <v>0</v>
      </c>
      <c r="F476" s="46">
        <v>0</v>
      </c>
      <c r="G476" s="245">
        <v>0</v>
      </c>
      <c r="H476" s="247">
        <v>0</v>
      </c>
      <c r="I476" s="48">
        <f t="shared" ref="I476:I495" si="55">SUM(B476:H476)</f>
        <v>0</v>
      </c>
    </row>
    <row r="477" spans="1:10" ht="15">
      <c r="A477" s="26" t="s">
        <v>10</v>
      </c>
      <c r="B477" s="245">
        <v>0</v>
      </c>
      <c r="C477" s="246">
        <v>0</v>
      </c>
      <c r="D477" s="246">
        <v>0</v>
      </c>
      <c r="E477" s="247">
        <v>0</v>
      </c>
      <c r="F477" s="43">
        <v>0</v>
      </c>
      <c r="G477" s="245">
        <v>0</v>
      </c>
      <c r="H477" s="247">
        <v>0</v>
      </c>
      <c r="I477" s="41">
        <f t="shared" si="55"/>
        <v>0</v>
      </c>
    </row>
    <row r="478" spans="1:10" ht="15">
      <c r="A478" s="25" t="s">
        <v>58</v>
      </c>
      <c r="B478" s="245">
        <v>0</v>
      </c>
      <c r="C478" s="246">
        <v>0</v>
      </c>
      <c r="D478" s="246">
        <v>0</v>
      </c>
      <c r="E478" s="247">
        <v>0</v>
      </c>
      <c r="F478" s="46">
        <v>0</v>
      </c>
      <c r="G478" s="245">
        <v>0</v>
      </c>
      <c r="H478" s="247">
        <v>0</v>
      </c>
      <c r="I478" s="48">
        <f t="shared" si="55"/>
        <v>0</v>
      </c>
    </row>
    <row r="479" spans="1:10" ht="15">
      <c r="A479" s="26" t="s">
        <v>16</v>
      </c>
      <c r="B479" s="245">
        <v>0</v>
      </c>
      <c r="C479" s="246">
        <v>0</v>
      </c>
      <c r="D479" s="246">
        <v>0</v>
      </c>
      <c r="E479" s="247">
        <v>0</v>
      </c>
      <c r="F479" s="43">
        <v>0</v>
      </c>
      <c r="G479" s="245">
        <v>0</v>
      </c>
      <c r="H479" s="247">
        <v>0</v>
      </c>
      <c r="I479" s="41">
        <f t="shared" si="55"/>
        <v>0</v>
      </c>
    </row>
    <row r="480" spans="1:10" ht="15">
      <c r="A480" s="25" t="s">
        <v>72</v>
      </c>
      <c r="B480" s="245">
        <v>0</v>
      </c>
      <c r="C480" s="246">
        <v>0</v>
      </c>
      <c r="D480" s="246">
        <v>0</v>
      </c>
      <c r="E480" s="247">
        <v>0</v>
      </c>
      <c r="F480" s="46">
        <v>0</v>
      </c>
      <c r="G480" s="245">
        <v>0</v>
      </c>
      <c r="H480" s="247">
        <v>0</v>
      </c>
      <c r="I480" s="48">
        <f t="shared" si="55"/>
        <v>0</v>
      </c>
    </row>
    <row r="481" spans="1:12" ht="15">
      <c r="A481" s="26" t="s">
        <v>60</v>
      </c>
      <c r="B481" s="245">
        <v>0</v>
      </c>
      <c r="C481" s="246">
        <v>0</v>
      </c>
      <c r="D481" s="246">
        <v>0</v>
      </c>
      <c r="E481" s="247">
        <v>0</v>
      </c>
      <c r="F481" s="43">
        <v>224468.33328570743</v>
      </c>
      <c r="G481" s="245">
        <v>0</v>
      </c>
      <c r="H481" s="247">
        <v>0</v>
      </c>
      <c r="I481" s="41">
        <f t="shared" si="55"/>
        <v>224468.33328570743</v>
      </c>
    </row>
    <row r="482" spans="1:12" ht="15">
      <c r="A482" s="25" t="s">
        <v>12</v>
      </c>
      <c r="B482" s="245">
        <v>0</v>
      </c>
      <c r="C482" s="246">
        <v>0</v>
      </c>
      <c r="D482" s="246">
        <v>0</v>
      </c>
      <c r="E482" s="247">
        <v>0</v>
      </c>
      <c r="F482" s="46">
        <v>90407.74341426199</v>
      </c>
      <c r="G482" s="245">
        <v>0</v>
      </c>
      <c r="H482" s="247">
        <v>0</v>
      </c>
      <c r="I482" s="48">
        <f t="shared" si="55"/>
        <v>90407.74341426199</v>
      </c>
    </row>
    <row r="483" spans="1:12" ht="15">
      <c r="A483" s="26" t="s">
        <v>61</v>
      </c>
      <c r="B483" s="245">
        <v>0</v>
      </c>
      <c r="C483" s="246">
        <v>0</v>
      </c>
      <c r="D483" s="246">
        <v>0</v>
      </c>
      <c r="E483" s="247">
        <v>0</v>
      </c>
      <c r="F483" s="43">
        <v>0</v>
      </c>
      <c r="G483" s="245">
        <v>0</v>
      </c>
      <c r="H483" s="247">
        <v>0</v>
      </c>
      <c r="I483" s="41">
        <f t="shared" si="55"/>
        <v>0</v>
      </c>
    </row>
    <row r="484" spans="1:12" ht="15">
      <c r="A484" s="25" t="s">
        <v>17</v>
      </c>
      <c r="B484" s="245">
        <v>0</v>
      </c>
      <c r="C484" s="246">
        <v>0</v>
      </c>
      <c r="D484" s="246">
        <v>0</v>
      </c>
      <c r="E484" s="247">
        <v>0</v>
      </c>
      <c r="F484" s="46">
        <v>944.54193418225486</v>
      </c>
      <c r="G484" s="245">
        <v>0</v>
      </c>
      <c r="H484" s="247">
        <v>0</v>
      </c>
      <c r="I484" s="48">
        <f t="shared" si="55"/>
        <v>944.54193418225486</v>
      </c>
    </row>
    <row r="485" spans="1:12" ht="15">
      <c r="A485" s="26" t="s">
        <v>19</v>
      </c>
      <c r="B485" s="245">
        <v>0</v>
      </c>
      <c r="C485" s="246">
        <v>0</v>
      </c>
      <c r="D485" s="246">
        <v>0</v>
      </c>
      <c r="E485" s="247">
        <v>0</v>
      </c>
      <c r="F485" s="43">
        <v>14.51667285494848</v>
      </c>
      <c r="G485" s="245">
        <v>0</v>
      </c>
      <c r="H485" s="247">
        <v>0</v>
      </c>
      <c r="I485" s="41">
        <f t="shared" si="55"/>
        <v>14.51667285494848</v>
      </c>
      <c r="L485" s="170">
        <v>0.30297832193718932</v>
      </c>
    </row>
    <row r="486" spans="1:12" ht="15">
      <c r="A486" s="25" t="s">
        <v>27</v>
      </c>
      <c r="B486" s="245">
        <v>0</v>
      </c>
      <c r="C486" s="246">
        <v>0</v>
      </c>
      <c r="D486" s="246">
        <v>0</v>
      </c>
      <c r="E486" s="247">
        <v>0</v>
      </c>
      <c r="F486" s="46">
        <v>5052.5880563781457</v>
      </c>
      <c r="G486" s="245">
        <v>0</v>
      </c>
      <c r="H486" s="247">
        <v>0</v>
      </c>
      <c r="I486" s="48">
        <f t="shared" si="55"/>
        <v>5052.5880563781457</v>
      </c>
      <c r="L486" s="170">
        <v>0.49524298297403496</v>
      </c>
    </row>
    <row r="487" spans="1:12" ht="15">
      <c r="A487" s="26" t="s">
        <v>26</v>
      </c>
      <c r="B487" s="245">
        <v>0</v>
      </c>
      <c r="C487" s="246">
        <v>0</v>
      </c>
      <c r="D487" s="246">
        <v>0</v>
      </c>
      <c r="E487" s="247">
        <v>0</v>
      </c>
      <c r="F487" s="43">
        <v>-1.2383973171381513E-6</v>
      </c>
      <c r="G487" s="245">
        <v>0</v>
      </c>
      <c r="H487" s="247">
        <v>0</v>
      </c>
      <c r="I487" s="41">
        <f t="shared" si="55"/>
        <v>-1.2383973171381513E-6</v>
      </c>
      <c r="L487" s="170">
        <v>3.6686756127501212</v>
      </c>
    </row>
    <row r="488" spans="1:12" ht="15">
      <c r="A488" s="25" t="s">
        <v>23</v>
      </c>
      <c r="B488" s="245">
        <v>0</v>
      </c>
      <c r="C488" s="246">
        <v>0</v>
      </c>
      <c r="D488" s="246">
        <v>0</v>
      </c>
      <c r="E488" s="247">
        <v>0</v>
      </c>
      <c r="F488" s="46">
        <v>-1.2479878241933307E-12</v>
      </c>
      <c r="G488" s="245">
        <v>0</v>
      </c>
      <c r="H488" s="247">
        <v>0</v>
      </c>
      <c r="I488" s="48">
        <f t="shared" si="55"/>
        <v>-1.2479878241933307E-12</v>
      </c>
      <c r="L488" s="170">
        <v>3.9542318944986619</v>
      </c>
    </row>
    <row r="489" spans="1:12" ht="15">
      <c r="A489" s="26" t="s">
        <v>24</v>
      </c>
      <c r="B489" s="245">
        <v>0</v>
      </c>
      <c r="C489" s="246">
        <v>0</v>
      </c>
      <c r="D489" s="246">
        <v>0</v>
      </c>
      <c r="E489" s="247">
        <v>0</v>
      </c>
      <c r="F489" s="43">
        <v>764.76727149895839</v>
      </c>
      <c r="G489" s="245">
        <v>0</v>
      </c>
      <c r="H489" s="247">
        <v>0</v>
      </c>
      <c r="I489" s="41">
        <f t="shared" si="55"/>
        <v>764.76727149895839</v>
      </c>
      <c r="L489" s="170">
        <v>0.67367379542104433</v>
      </c>
    </row>
    <row r="490" spans="1:12" ht="15">
      <c r="A490" s="25" t="s">
        <v>22</v>
      </c>
      <c r="B490" s="245">
        <v>0</v>
      </c>
      <c r="C490" s="246">
        <v>0</v>
      </c>
      <c r="D490" s="246">
        <v>0</v>
      </c>
      <c r="E490" s="247">
        <v>0</v>
      </c>
      <c r="F490" s="46">
        <v>0</v>
      </c>
      <c r="G490" s="245">
        <v>0</v>
      </c>
      <c r="H490" s="247">
        <v>0</v>
      </c>
      <c r="I490" s="48">
        <f t="shared" si="55"/>
        <v>0</v>
      </c>
      <c r="L490" s="170">
        <v>2.9791538282186139</v>
      </c>
    </row>
    <row r="491" spans="1:12" ht="15">
      <c r="A491" s="27" t="s">
        <v>66</v>
      </c>
      <c r="B491" s="245">
        <v>0</v>
      </c>
      <c r="C491" s="246">
        <v>0</v>
      </c>
      <c r="D491" s="246">
        <v>0</v>
      </c>
      <c r="E491" s="247">
        <v>0</v>
      </c>
      <c r="F491" s="43">
        <v>0</v>
      </c>
      <c r="G491" s="245">
        <v>0</v>
      </c>
      <c r="H491" s="247">
        <v>0</v>
      </c>
      <c r="I491" s="41">
        <f t="shared" si="55"/>
        <v>0</v>
      </c>
      <c r="L491" s="170">
        <v>0.62737293915822823</v>
      </c>
    </row>
    <row r="492" spans="1:12" ht="15">
      <c r="A492" s="28" t="s">
        <v>25</v>
      </c>
      <c r="B492" s="245">
        <v>0</v>
      </c>
      <c r="C492" s="246">
        <v>0</v>
      </c>
      <c r="D492" s="246">
        <v>0</v>
      </c>
      <c r="E492" s="247">
        <v>0</v>
      </c>
      <c r="F492" s="46">
        <v>0</v>
      </c>
      <c r="G492" s="245">
        <v>0</v>
      </c>
      <c r="H492" s="247">
        <v>0</v>
      </c>
      <c r="I492" s="48">
        <f t="shared" si="55"/>
        <v>0</v>
      </c>
      <c r="L492" s="170">
        <v>0.64083575670247228</v>
      </c>
    </row>
    <row r="493" spans="1:12" ht="15">
      <c r="A493" s="29" t="s">
        <v>20</v>
      </c>
      <c r="B493" s="245">
        <v>0</v>
      </c>
      <c r="C493" s="246">
        <v>0</v>
      </c>
      <c r="D493" s="246">
        <v>0</v>
      </c>
      <c r="E493" s="247">
        <v>0</v>
      </c>
      <c r="F493" s="43">
        <v>0</v>
      </c>
      <c r="G493" s="245">
        <v>0</v>
      </c>
      <c r="H493" s="247">
        <v>0</v>
      </c>
      <c r="I493" s="41">
        <f t="shared" si="55"/>
        <v>0</v>
      </c>
      <c r="L493" s="170">
        <v>1.1745077232881158</v>
      </c>
    </row>
    <row r="494" spans="1:12" ht="15">
      <c r="A494" s="28" t="s">
        <v>21</v>
      </c>
      <c r="B494" s="245">
        <v>0</v>
      </c>
      <c r="C494" s="246">
        <v>0</v>
      </c>
      <c r="D494" s="246">
        <v>0</v>
      </c>
      <c r="E494" s="247">
        <v>0</v>
      </c>
      <c r="F494" s="46">
        <v>0</v>
      </c>
      <c r="G494" s="245">
        <v>0</v>
      </c>
      <c r="H494" s="247">
        <v>0</v>
      </c>
      <c r="I494" s="48">
        <f t="shared" si="55"/>
        <v>0</v>
      </c>
    </row>
    <row r="495" spans="1:12" ht="15.75" thickBot="1">
      <c r="A495" s="30" t="s">
        <v>11</v>
      </c>
      <c r="B495" s="248">
        <v>0</v>
      </c>
      <c r="C495" s="249">
        <v>0</v>
      </c>
      <c r="D495" s="249">
        <v>0</v>
      </c>
      <c r="E495" s="250">
        <v>0</v>
      </c>
      <c r="F495" s="43">
        <v>0</v>
      </c>
      <c r="G495" s="248">
        <v>0</v>
      </c>
      <c r="H495" s="250">
        <v>0</v>
      </c>
      <c r="I495" s="41">
        <f t="shared" si="55"/>
        <v>0</v>
      </c>
    </row>
    <row r="496" spans="1:12" ht="15">
      <c r="A496" s="31" t="s">
        <v>28</v>
      </c>
      <c r="B496" s="130">
        <f>SUM(B475:B491)</f>
        <v>0</v>
      </c>
      <c r="C496" s="130">
        <f t="shared" ref="C496:H496" si="56">SUM(C475:C491)</f>
        <v>0</v>
      </c>
      <c r="D496" s="130">
        <f t="shared" si="56"/>
        <v>0</v>
      </c>
      <c r="E496" s="130">
        <f t="shared" si="56"/>
        <v>0</v>
      </c>
      <c r="F496" s="130">
        <f t="shared" si="56"/>
        <v>321652.49063364527</v>
      </c>
      <c r="G496" s="130">
        <f t="shared" si="56"/>
        <v>0</v>
      </c>
      <c r="H496" s="130">
        <f t="shared" si="56"/>
        <v>0</v>
      </c>
      <c r="I496" s="132">
        <f>SUM(B496:H496)</f>
        <v>321652.49063364527</v>
      </c>
      <c r="J496" s="169">
        <v>-1.2383679859340191E-6</v>
      </c>
    </row>
    <row r="497" spans="1:10" s="4" customFormat="1" ht="15" thickBot="1">
      <c r="A497" s="32" t="s">
        <v>87</v>
      </c>
      <c r="B497" s="114">
        <f>B496/$I496</f>
        <v>0</v>
      </c>
      <c r="C497" s="114">
        <f t="shared" ref="C497:I497" si="57">C496/$I496</f>
        <v>0</v>
      </c>
      <c r="D497" s="114">
        <f t="shared" si="57"/>
        <v>0</v>
      </c>
      <c r="E497" s="114">
        <f t="shared" si="57"/>
        <v>0</v>
      </c>
      <c r="F497" s="114">
        <f t="shared" si="57"/>
        <v>1</v>
      </c>
      <c r="G497" s="114">
        <f t="shared" si="57"/>
        <v>0</v>
      </c>
      <c r="H497" s="114">
        <f t="shared" si="57"/>
        <v>0</v>
      </c>
      <c r="I497" s="116">
        <f t="shared" si="57"/>
        <v>1</v>
      </c>
      <c r="J497" s="18"/>
    </row>
    <row r="498" spans="1:10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10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10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10" ht="15">
      <c r="A501" s="24" t="s">
        <v>7</v>
      </c>
      <c r="B501" s="242">
        <v>0</v>
      </c>
      <c r="C501" s="243">
        <v>0</v>
      </c>
      <c r="D501" s="243">
        <v>0</v>
      </c>
      <c r="E501" s="244">
        <v>0</v>
      </c>
      <c r="F501" s="39">
        <v>0</v>
      </c>
      <c r="G501" s="242">
        <v>0</v>
      </c>
      <c r="H501" s="244">
        <v>0</v>
      </c>
      <c r="I501" s="41">
        <f>SUM(B501:H501)</f>
        <v>0</v>
      </c>
    </row>
    <row r="502" spans="1:10" ht="15">
      <c r="A502" s="25" t="s">
        <v>8</v>
      </c>
      <c r="B502" s="245">
        <v>0</v>
      </c>
      <c r="C502" s="246">
        <v>0</v>
      </c>
      <c r="D502" s="246">
        <v>0</v>
      </c>
      <c r="E502" s="247">
        <v>0</v>
      </c>
      <c r="F502" s="46">
        <v>0</v>
      </c>
      <c r="G502" s="245">
        <v>0</v>
      </c>
      <c r="H502" s="247">
        <v>0</v>
      </c>
      <c r="I502" s="48">
        <f t="shared" ref="I502:I521" si="58">SUM(B502:H502)</f>
        <v>0</v>
      </c>
    </row>
    <row r="503" spans="1:10" ht="15">
      <c r="A503" s="26" t="s">
        <v>10</v>
      </c>
      <c r="B503" s="245">
        <v>0</v>
      </c>
      <c r="C503" s="246">
        <v>0</v>
      </c>
      <c r="D503" s="246">
        <v>0</v>
      </c>
      <c r="E503" s="247">
        <v>0</v>
      </c>
      <c r="F503" s="43">
        <v>0</v>
      </c>
      <c r="G503" s="245">
        <v>0</v>
      </c>
      <c r="H503" s="247">
        <v>0</v>
      </c>
      <c r="I503" s="41">
        <f t="shared" si="58"/>
        <v>0</v>
      </c>
    </row>
    <row r="504" spans="1:10" ht="15">
      <c r="A504" s="25" t="s">
        <v>58</v>
      </c>
      <c r="B504" s="245">
        <v>0</v>
      </c>
      <c r="C504" s="246">
        <v>0</v>
      </c>
      <c r="D504" s="246">
        <v>0</v>
      </c>
      <c r="E504" s="247">
        <v>0</v>
      </c>
      <c r="F504" s="46">
        <v>0</v>
      </c>
      <c r="G504" s="245">
        <v>0</v>
      </c>
      <c r="H504" s="247">
        <v>0</v>
      </c>
      <c r="I504" s="48">
        <f t="shared" si="58"/>
        <v>0</v>
      </c>
    </row>
    <row r="505" spans="1:10" ht="15">
      <c r="A505" s="26" t="s">
        <v>16</v>
      </c>
      <c r="B505" s="245">
        <v>0</v>
      </c>
      <c r="C505" s="246">
        <v>0</v>
      </c>
      <c r="D505" s="246">
        <v>0</v>
      </c>
      <c r="E505" s="247">
        <v>0</v>
      </c>
      <c r="F505" s="43">
        <v>0</v>
      </c>
      <c r="G505" s="245">
        <v>0</v>
      </c>
      <c r="H505" s="247">
        <v>0</v>
      </c>
      <c r="I505" s="41">
        <f t="shared" si="58"/>
        <v>0</v>
      </c>
    </row>
    <row r="506" spans="1:10" ht="15">
      <c r="A506" s="25" t="s">
        <v>72</v>
      </c>
      <c r="B506" s="245">
        <v>0</v>
      </c>
      <c r="C506" s="246">
        <v>0</v>
      </c>
      <c r="D506" s="246">
        <v>0</v>
      </c>
      <c r="E506" s="247">
        <v>0</v>
      </c>
      <c r="F506" s="46">
        <v>0</v>
      </c>
      <c r="G506" s="245">
        <v>0</v>
      </c>
      <c r="H506" s="247">
        <v>0</v>
      </c>
      <c r="I506" s="48">
        <f t="shared" si="58"/>
        <v>0</v>
      </c>
    </row>
    <row r="507" spans="1:10" ht="15">
      <c r="A507" s="26" t="s">
        <v>60</v>
      </c>
      <c r="B507" s="245">
        <v>0</v>
      </c>
      <c r="C507" s="246">
        <v>0</v>
      </c>
      <c r="D507" s="246">
        <v>0</v>
      </c>
      <c r="E507" s="247">
        <v>0</v>
      </c>
      <c r="F507" s="43">
        <v>0</v>
      </c>
      <c r="G507" s="245">
        <v>0</v>
      </c>
      <c r="H507" s="247">
        <v>0</v>
      </c>
      <c r="I507" s="41">
        <f t="shared" si="58"/>
        <v>0</v>
      </c>
    </row>
    <row r="508" spans="1:10" ht="15">
      <c r="A508" s="25" t="s">
        <v>12</v>
      </c>
      <c r="B508" s="245">
        <v>0</v>
      </c>
      <c r="C508" s="246">
        <v>0</v>
      </c>
      <c r="D508" s="246">
        <v>0</v>
      </c>
      <c r="E508" s="247">
        <v>0</v>
      </c>
      <c r="F508" s="46">
        <v>0</v>
      </c>
      <c r="G508" s="245">
        <v>0</v>
      </c>
      <c r="H508" s="247">
        <v>0</v>
      </c>
      <c r="I508" s="48">
        <f t="shared" si="58"/>
        <v>0</v>
      </c>
    </row>
    <row r="509" spans="1:10" ht="15">
      <c r="A509" s="26" t="s">
        <v>61</v>
      </c>
      <c r="B509" s="245">
        <v>0</v>
      </c>
      <c r="C509" s="246">
        <v>0</v>
      </c>
      <c r="D509" s="246">
        <v>0</v>
      </c>
      <c r="E509" s="247">
        <v>0</v>
      </c>
      <c r="F509" s="43">
        <v>0</v>
      </c>
      <c r="G509" s="245">
        <v>0</v>
      </c>
      <c r="H509" s="247">
        <v>0</v>
      </c>
      <c r="I509" s="41">
        <f t="shared" si="58"/>
        <v>0</v>
      </c>
    </row>
    <row r="510" spans="1:10" ht="15">
      <c r="A510" s="25" t="s">
        <v>17</v>
      </c>
      <c r="B510" s="245">
        <v>0</v>
      </c>
      <c r="C510" s="246">
        <v>0</v>
      </c>
      <c r="D510" s="246">
        <v>0</v>
      </c>
      <c r="E510" s="247">
        <v>0</v>
      </c>
      <c r="F510" s="46">
        <v>0</v>
      </c>
      <c r="G510" s="245">
        <v>0</v>
      </c>
      <c r="H510" s="247">
        <v>0</v>
      </c>
      <c r="I510" s="48">
        <f t="shared" si="58"/>
        <v>0</v>
      </c>
    </row>
    <row r="511" spans="1:10" ht="15">
      <c r="A511" s="26" t="s">
        <v>19</v>
      </c>
      <c r="B511" s="245">
        <v>0</v>
      </c>
      <c r="C511" s="246">
        <v>0</v>
      </c>
      <c r="D511" s="246">
        <v>0</v>
      </c>
      <c r="E511" s="247">
        <v>0</v>
      </c>
      <c r="F511" s="43">
        <v>6708.3440432207126</v>
      </c>
      <c r="G511" s="245">
        <v>0</v>
      </c>
      <c r="H511" s="247">
        <v>0</v>
      </c>
      <c r="I511" s="41">
        <f t="shared" si="58"/>
        <v>6708.3440432207126</v>
      </c>
    </row>
    <row r="512" spans="1:10" ht="15">
      <c r="A512" s="25" t="s">
        <v>27</v>
      </c>
      <c r="B512" s="245">
        <v>0</v>
      </c>
      <c r="C512" s="246">
        <v>0</v>
      </c>
      <c r="D512" s="246">
        <v>0</v>
      </c>
      <c r="E512" s="247">
        <v>0</v>
      </c>
      <c r="F512" s="46">
        <v>627.57359999999994</v>
      </c>
      <c r="G512" s="245">
        <v>0</v>
      </c>
      <c r="H512" s="247">
        <v>0</v>
      </c>
      <c r="I512" s="48">
        <f t="shared" si="58"/>
        <v>627.57359999999994</v>
      </c>
    </row>
    <row r="513" spans="1:10" ht="15">
      <c r="A513" s="26" t="s">
        <v>26</v>
      </c>
      <c r="B513" s="245">
        <v>0</v>
      </c>
      <c r="C513" s="246">
        <v>0</v>
      </c>
      <c r="D513" s="246">
        <v>0</v>
      </c>
      <c r="E513" s="247">
        <v>0</v>
      </c>
      <c r="F513" s="43">
        <v>0</v>
      </c>
      <c r="G513" s="245">
        <v>0</v>
      </c>
      <c r="H513" s="247">
        <v>0</v>
      </c>
      <c r="I513" s="41">
        <f t="shared" si="58"/>
        <v>0</v>
      </c>
    </row>
    <row r="514" spans="1:10" ht="15">
      <c r="A514" s="25" t="s">
        <v>23</v>
      </c>
      <c r="B514" s="245">
        <v>0</v>
      </c>
      <c r="C514" s="246">
        <v>0</v>
      </c>
      <c r="D514" s="246">
        <v>0</v>
      </c>
      <c r="E514" s="247">
        <v>0</v>
      </c>
      <c r="F514" s="46">
        <v>0</v>
      </c>
      <c r="G514" s="245">
        <v>0</v>
      </c>
      <c r="H514" s="247">
        <v>0</v>
      </c>
      <c r="I514" s="48">
        <f t="shared" si="58"/>
        <v>0</v>
      </c>
    </row>
    <row r="515" spans="1:10" ht="15">
      <c r="A515" s="26" t="s">
        <v>24</v>
      </c>
      <c r="B515" s="245">
        <v>0</v>
      </c>
      <c r="C515" s="246">
        <v>0</v>
      </c>
      <c r="D515" s="246">
        <v>0</v>
      </c>
      <c r="E515" s="247">
        <v>0</v>
      </c>
      <c r="F515" s="43">
        <v>0</v>
      </c>
      <c r="G515" s="245">
        <v>0</v>
      </c>
      <c r="H515" s="247">
        <v>0</v>
      </c>
      <c r="I515" s="41">
        <f t="shared" si="58"/>
        <v>0</v>
      </c>
    </row>
    <row r="516" spans="1:10" ht="15">
      <c r="A516" s="25" t="s">
        <v>22</v>
      </c>
      <c r="B516" s="245">
        <v>0</v>
      </c>
      <c r="C516" s="246">
        <v>0</v>
      </c>
      <c r="D516" s="246">
        <v>0</v>
      </c>
      <c r="E516" s="247">
        <v>0</v>
      </c>
      <c r="F516" s="46">
        <v>0</v>
      </c>
      <c r="G516" s="245">
        <v>0</v>
      </c>
      <c r="H516" s="247">
        <v>0</v>
      </c>
      <c r="I516" s="48">
        <f t="shared" si="58"/>
        <v>0</v>
      </c>
    </row>
    <row r="517" spans="1:10" ht="15">
      <c r="A517" s="27" t="s">
        <v>66</v>
      </c>
      <c r="B517" s="245">
        <v>0</v>
      </c>
      <c r="C517" s="246">
        <v>0</v>
      </c>
      <c r="D517" s="246">
        <v>0</v>
      </c>
      <c r="E517" s="247">
        <v>0</v>
      </c>
      <c r="F517" s="43">
        <v>0</v>
      </c>
      <c r="G517" s="245">
        <v>0</v>
      </c>
      <c r="H517" s="247">
        <v>0</v>
      </c>
      <c r="I517" s="41">
        <f t="shared" si="58"/>
        <v>0</v>
      </c>
    </row>
    <row r="518" spans="1:10" ht="15">
      <c r="A518" s="28" t="s">
        <v>25</v>
      </c>
      <c r="B518" s="245">
        <v>0</v>
      </c>
      <c r="C518" s="246">
        <v>0</v>
      </c>
      <c r="D518" s="246">
        <v>0</v>
      </c>
      <c r="E518" s="247">
        <v>0</v>
      </c>
      <c r="F518" s="46">
        <v>0</v>
      </c>
      <c r="G518" s="245">
        <v>0</v>
      </c>
      <c r="H518" s="247">
        <v>0</v>
      </c>
      <c r="I518" s="48">
        <f t="shared" si="58"/>
        <v>0</v>
      </c>
    </row>
    <row r="519" spans="1:10" ht="15">
      <c r="A519" s="29" t="s">
        <v>20</v>
      </c>
      <c r="B519" s="245">
        <v>0</v>
      </c>
      <c r="C519" s="246">
        <v>0</v>
      </c>
      <c r="D519" s="246">
        <v>0</v>
      </c>
      <c r="E519" s="247">
        <v>0</v>
      </c>
      <c r="F519" s="43">
        <v>0</v>
      </c>
      <c r="G519" s="245">
        <v>0</v>
      </c>
      <c r="H519" s="247">
        <v>0</v>
      </c>
      <c r="I519" s="41">
        <f t="shared" si="58"/>
        <v>0</v>
      </c>
    </row>
    <row r="520" spans="1:10" ht="15">
      <c r="A520" s="28" t="s">
        <v>21</v>
      </c>
      <c r="B520" s="245">
        <v>0</v>
      </c>
      <c r="C520" s="246">
        <v>0</v>
      </c>
      <c r="D520" s="246">
        <v>0</v>
      </c>
      <c r="E520" s="247">
        <v>0</v>
      </c>
      <c r="F520" s="46">
        <v>0</v>
      </c>
      <c r="G520" s="245">
        <v>0</v>
      </c>
      <c r="H520" s="247">
        <v>0</v>
      </c>
      <c r="I520" s="48">
        <f t="shared" si="58"/>
        <v>0</v>
      </c>
    </row>
    <row r="521" spans="1:10" ht="15.75" thickBot="1">
      <c r="A521" s="30" t="s">
        <v>11</v>
      </c>
      <c r="B521" s="248">
        <v>0</v>
      </c>
      <c r="C521" s="249">
        <v>0</v>
      </c>
      <c r="D521" s="249">
        <v>0</v>
      </c>
      <c r="E521" s="250">
        <v>0</v>
      </c>
      <c r="F521" s="43">
        <v>0</v>
      </c>
      <c r="G521" s="248">
        <v>0</v>
      </c>
      <c r="H521" s="250">
        <v>0</v>
      </c>
      <c r="I521" s="41">
        <f t="shared" si="58"/>
        <v>0</v>
      </c>
    </row>
    <row r="522" spans="1:10" ht="15">
      <c r="A522" s="31" t="s">
        <v>28</v>
      </c>
      <c r="B522" s="130">
        <f>SUM(B501:B517)</f>
        <v>0</v>
      </c>
      <c r="C522" s="130">
        <f t="shared" ref="C522:H522" si="59">SUM(C501:C517)</f>
        <v>0</v>
      </c>
      <c r="D522" s="130">
        <f t="shared" si="59"/>
        <v>0</v>
      </c>
      <c r="E522" s="130">
        <f t="shared" si="59"/>
        <v>0</v>
      </c>
      <c r="F522" s="130">
        <f t="shared" si="59"/>
        <v>7335.9176432207123</v>
      </c>
      <c r="G522" s="130">
        <f t="shared" si="59"/>
        <v>0</v>
      </c>
      <c r="H522" s="130">
        <f t="shared" si="59"/>
        <v>0</v>
      </c>
      <c r="I522" s="132">
        <f>SUM(B522:H522)</f>
        <v>7335.9176432207123</v>
      </c>
      <c r="J522" s="169">
        <v>0</v>
      </c>
    </row>
    <row r="523" spans="1:10" s="4" customFormat="1" ht="15" thickBot="1">
      <c r="A523" s="32" t="s">
        <v>87</v>
      </c>
      <c r="B523" s="114">
        <f>B522/$I522</f>
        <v>0</v>
      </c>
      <c r="C523" s="114">
        <f t="shared" ref="C523:I523" si="60">C522/$I522</f>
        <v>0</v>
      </c>
      <c r="D523" s="114">
        <f t="shared" si="60"/>
        <v>0</v>
      </c>
      <c r="E523" s="114">
        <f t="shared" si="60"/>
        <v>0</v>
      </c>
      <c r="F523" s="114">
        <f t="shared" si="60"/>
        <v>1</v>
      </c>
      <c r="G523" s="114">
        <f t="shared" si="60"/>
        <v>0</v>
      </c>
      <c r="H523" s="114">
        <f t="shared" si="60"/>
        <v>0</v>
      </c>
      <c r="I523" s="116">
        <f t="shared" si="60"/>
        <v>1</v>
      </c>
      <c r="J523" s="18"/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>
        <v>0</v>
      </c>
      <c r="C527" s="243">
        <v>0</v>
      </c>
      <c r="D527" s="243">
        <v>0</v>
      </c>
      <c r="E527" s="244">
        <v>0</v>
      </c>
      <c r="F527" s="39">
        <v>0</v>
      </c>
      <c r="G527" s="242">
        <v>0</v>
      </c>
      <c r="H527" s="244">
        <v>0</v>
      </c>
      <c r="I527" s="41">
        <f>SUM(B527:H527)</f>
        <v>0</v>
      </c>
    </row>
    <row r="528" spans="1:10" ht="15">
      <c r="A528" s="25" t="s">
        <v>8</v>
      </c>
      <c r="B528" s="245">
        <v>0</v>
      </c>
      <c r="C528" s="246">
        <v>0</v>
      </c>
      <c r="D528" s="246">
        <v>0</v>
      </c>
      <c r="E528" s="247">
        <v>0</v>
      </c>
      <c r="F528" s="46">
        <v>0</v>
      </c>
      <c r="G528" s="245">
        <v>0</v>
      </c>
      <c r="H528" s="247">
        <v>0</v>
      </c>
      <c r="I528" s="48">
        <f t="shared" ref="I528:I547" si="61">SUM(B528:H528)</f>
        <v>0</v>
      </c>
    </row>
    <row r="529" spans="1:9" ht="15">
      <c r="A529" s="26" t="s">
        <v>10</v>
      </c>
      <c r="B529" s="245">
        <v>0</v>
      </c>
      <c r="C529" s="246">
        <v>0</v>
      </c>
      <c r="D529" s="246">
        <v>0</v>
      </c>
      <c r="E529" s="247">
        <v>0</v>
      </c>
      <c r="F529" s="43">
        <v>0</v>
      </c>
      <c r="G529" s="245">
        <v>0</v>
      </c>
      <c r="H529" s="247">
        <v>0</v>
      </c>
      <c r="I529" s="41">
        <f t="shared" si="61"/>
        <v>0</v>
      </c>
    </row>
    <row r="530" spans="1:9" ht="15">
      <c r="A530" s="25" t="s">
        <v>58</v>
      </c>
      <c r="B530" s="245">
        <v>0</v>
      </c>
      <c r="C530" s="246">
        <v>0</v>
      </c>
      <c r="D530" s="246">
        <v>0</v>
      </c>
      <c r="E530" s="247">
        <v>0</v>
      </c>
      <c r="F530" s="46">
        <v>0</v>
      </c>
      <c r="G530" s="245">
        <v>0</v>
      </c>
      <c r="H530" s="247">
        <v>0</v>
      </c>
      <c r="I530" s="48">
        <f t="shared" si="61"/>
        <v>0</v>
      </c>
    </row>
    <row r="531" spans="1:9" ht="15">
      <c r="A531" s="26" t="s">
        <v>16</v>
      </c>
      <c r="B531" s="245">
        <v>0</v>
      </c>
      <c r="C531" s="246">
        <v>0</v>
      </c>
      <c r="D531" s="246">
        <v>0</v>
      </c>
      <c r="E531" s="247">
        <v>0</v>
      </c>
      <c r="F531" s="43">
        <v>0</v>
      </c>
      <c r="G531" s="245">
        <v>0</v>
      </c>
      <c r="H531" s="247">
        <v>0</v>
      </c>
      <c r="I531" s="41">
        <f t="shared" si="61"/>
        <v>0</v>
      </c>
    </row>
    <row r="532" spans="1:9" ht="15">
      <c r="A532" s="25" t="s">
        <v>72</v>
      </c>
      <c r="B532" s="245">
        <v>0</v>
      </c>
      <c r="C532" s="246">
        <v>0</v>
      </c>
      <c r="D532" s="246">
        <v>0</v>
      </c>
      <c r="E532" s="247">
        <v>0</v>
      </c>
      <c r="F532" s="46">
        <v>0</v>
      </c>
      <c r="G532" s="245">
        <v>0</v>
      </c>
      <c r="H532" s="247">
        <v>0</v>
      </c>
      <c r="I532" s="48">
        <f t="shared" si="61"/>
        <v>0</v>
      </c>
    </row>
    <row r="533" spans="1:9" ht="15">
      <c r="A533" s="26" t="s">
        <v>60</v>
      </c>
      <c r="B533" s="245">
        <v>0</v>
      </c>
      <c r="C533" s="246">
        <v>0</v>
      </c>
      <c r="D533" s="246">
        <v>0</v>
      </c>
      <c r="E533" s="247">
        <v>0</v>
      </c>
      <c r="F533" s="43">
        <v>1205.8082468938169</v>
      </c>
      <c r="G533" s="245">
        <v>0</v>
      </c>
      <c r="H533" s="247">
        <v>0</v>
      </c>
      <c r="I533" s="41">
        <f t="shared" si="61"/>
        <v>1205.8082468938169</v>
      </c>
    </row>
    <row r="534" spans="1:9" ht="15">
      <c r="A534" s="25" t="s">
        <v>12</v>
      </c>
      <c r="B534" s="245">
        <v>0</v>
      </c>
      <c r="C534" s="246">
        <v>0</v>
      </c>
      <c r="D534" s="246">
        <v>0</v>
      </c>
      <c r="E534" s="247">
        <v>0</v>
      </c>
      <c r="F534" s="46">
        <v>116.18104653623534</v>
      </c>
      <c r="G534" s="245">
        <v>0</v>
      </c>
      <c r="H534" s="247">
        <v>0</v>
      </c>
      <c r="I534" s="48">
        <f t="shared" si="61"/>
        <v>116.18104653623534</v>
      </c>
    </row>
    <row r="535" spans="1:9" ht="15">
      <c r="A535" s="26" t="s">
        <v>61</v>
      </c>
      <c r="B535" s="245">
        <v>0</v>
      </c>
      <c r="C535" s="246">
        <v>0</v>
      </c>
      <c r="D535" s="246">
        <v>0</v>
      </c>
      <c r="E535" s="247">
        <v>0</v>
      </c>
      <c r="F535" s="43">
        <v>0</v>
      </c>
      <c r="G535" s="245">
        <v>0</v>
      </c>
      <c r="H535" s="247">
        <v>0</v>
      </c>
      <c r="I535" s="41">
        <f t="shared" si="61"/>
        <v>0</v>
      </c>
    </row>
    <row r="536" spans="1:9" ht="15">
      <c r="A536" s="25" t="s">
        <v>17</v>
      </c>
      <c r="B536" s="245">
        <v>0</v>
      </c>
      <c r="C536" s="246">
        <v>0</v>
      </c>
      <c r="D536" s="246">
        <v>0</v>
      </c>
      <c r="E536" s="247">
        <v>0</v>
      </c>
      <c r="F536" s="46">
        <v>0</v>
      </c>
      <c r="G536" s="245">
        <v>0</v>
      </c>
      <c r="H536" s="247">
        <v>0</v>
      </c>
      <c r="I536" s="48">
        <f t="shared" si="61"/>
        <v>0</v>
      </c>
    </row>
    <row r="537" spans="1:9" ht="15">
      <c r="A537" s="26" t="s">
        <v>19</v>
      </c>
      <c r="B537" s="245">
        <v>0</v>
      </c>
      <c r="C537" s="246">
        <v>0</v>
      </c>
      <c r="D537" s="246">
        <v>0</v>
      </c>
      <c r="E537" s="247">
        <v>0</v>
      </c>
      <c r="F537" s="43">
        <v>0</v>
      </c>
      <c r="G537" s="245">
        <v>0</v>
      </c>
      <c r="H537" s="247">
        <v>0</v>
      </c>
      <c r="I537" s="41">
        <f t="shared" si="61"/>
        <v>0</v>
      </c>
    </row>
    <row r="538" spans="1:9" ht="15">
      <c r="A538" s="25" t="s">
        <v>27</v>
      </c>
      <c r="B538" s="245">
        <v>0</v>
      </c>
      <c r="C538" s="246">
        <v>0</v>
      </c>
      <c r="D538" s="246">
        <v>0</v>
      </c>
      <c r="E538" s="247">
        <v>0</v>
      </c>
      <c r="F538" s="46">
        <v>0</v>
      </c>
      <c r="G538" s="245">
        <v>0</v>
      </c>
      <c r="H538" s="247">
        <v>0</v>
      </c>
      <c r="I538" s="48">
        <f t="shared" si="61"/>
        <v>0</v>
      </c>
    </row>
    <row r="539" spans="1:9" ht="15">
      <c r="A539" s="26" t="s">
        <v>26</v>
      </c>
      <c r="B539" s="245">
        <v>0</v>
      </c>
      <c r="C539" s="246">
        <v>0</v>
      </c>
      <c r="D539" s="246">
        <v>0</v>
      </c>
      <c r="E539" s="247">
        <v>0</v>
      </c>
      <c r="F539" s="43">
        <v>0</v>
      </c>
      <c r="G539" s="245">
        <v>0</v>
      </c>
      <c r="H539" s="247">
        <v>0</v>
      </c>
      <c r="I539" s="41">
        <f t="shared" si="61"/>
        <v>0</v>
      </c>
    </row>
    <row r="540" spans="1:9" ht="15">
      <c r="A540" s="25" t="s">
        <v>23</v>
      </c>
      <c r="B540" s="245">
        <v>0</v>
      </c>
      <c r="C540" s="246">
        <v>0</v>
      </c>
      <c r="D540" s="246">
        <v>0</v>
      </c>
      <c r="E540" s="247">
        <v>0</v>
      </c>
      <c r="F540" s="46">
        <v>0</v>
      </c>
      <c r="G540" s="245">
        <v>0</v>
      </c>
      <c r="H540" s="247">
        <v>0</v>
      </c>
      <c r="I540" s="48">
        <f t="shared" si="61"/>
        <v>0</v>
      </c>
    </row>
    <row r="541" spans="1:9" ht="15">
      <c r="A541" s="26" t="s">
        <v>24</v>
      </c>
      <c r="B541" s="245">
        <v>0</v>
      </c>
      <c r="C541" s="246">
        <v>0</v>
      </c>
      <c r="D541" s="246">
        <v>0</v>
      </c>
      <c r="E541" s="247">
        <v>0</v>
      </c>
      <c r="F541" s="43">
        <v>0</v>
      </c>
      <c r="G541" s="245">
        <v>0</v>
      </c>
      <c r="H541" s="247">
        <v>0</v>
      </c>
      <c r="I541" s="41">
        <f t="shared" si="61"/>
        <v>0</v>
      </c>
    </row>
    <row r="542" spans="1:9" ht="15">
      <c r="A542" s="25" t="s">
        <v>22</v>
      </c>
      <c r="B542" s="245">
        <v>0</v>
      </c>
      <c r="C542" s="246">
        <v>0</v>
      </c>
      <c r="D542" s="246">
        <v>0</v>
      </c>
      <c r="E542" s="247">
        <v>0</v>
      </c>
      <c r="F542" s="46">
        <v>0</v>
      </c>
      <c r="G542" s="245">
        <v>0</v>
      </c>
      <c r="H542" s="247">
        <v>0</v>
      </c>
      <c r="I542" s="48">
        <f t="shared" si="61"/>
        <v>0</v>
      </c>
    </row>
    <row r="543" spans="1:9" ht="15">
      <c r="A543" s="27" t="s">
        <v>66</v>
      </c>
      <c r="B543" s="245">
        <v>0</v>
      </c>
      <c r="C543" s="246">
        <v>0</v>
      </c>
      <c r="D543" s="246">
        <v>0</v>
      </c>
      <c r="E543" s="247">
        <v>0</v>
      </c>
      <c r="F543" s="43">
        <v>0</v>
      </c>
      <c r="G543" s="245">
        <v>0</v>
      </c>
      <c r="H543" s="247">
        <v>0</v>
      </c>
      <c r="I543" s="41">
        <f t="shared" si="61"/>
        <v>0</v>
      </c>
    </row>
    <row r="544" spans="1:9" ht="15">
      <c r="A544" s="28" t="s">
        <v>25</v>
      </c>
      <c r="B544" s="245">
        <v>0</v>
      </c>
      <c r="C544" s="246">
        <v>0</v>
      </c>
      <c r="D544" s="246">
        <v>0</v>
      </c>
      <c r="E544" s="247">
        <v>0</v>
      </c>
      <c r="F544" s="46">
        <v>0</v>
      </c>
      <c r="G544" s="245">
        <v>0</v>
      </c>
      <c r="H544" s="247">
        <v>0</v>
      </c>
      <c r="I544" s="48">
        <f t="shared" si="61"/>
        <v>0</v>
      </c>
    </row>
    <row r="545" spans="1:10" ht="15">
      <c r="A545" s="29" t="s">
        <v>20</v>
      </c>
      <c r="B545" s="245">
        <v>0</v>
      </c>
      <c r="C545" s="246">
        <v>0</v>
      </c>
      <c r="D545" s="246">
        <v>0</v>
      </c>
      <c r="E545" s="247">
        <v>0</v>
      </c>
      <c r="F545" s="43">
        <v>0</v>
      </c>
      <c r="G545" s="245">
        <v>0</v>
      </c>
      <c r="H545" s="247">
        <v>0</v>
      </c>
      <c r="I545" s="41">
        <f t="shared" si="61"/>
        <v>0</v>
      </c>
    </row>
    <row r="546" spans="1:10" ht="15">
      <c r="A546" s="28" t="s">
        <v>21</v>
      </c>
      <c r="B546" s="245">
        <v>0</v>
      </c>
      <c r="C546" s="246">
        <v>0</v>
      </c>
      <c r="D546" s="246">
        <v>0</v>
      </c>
      <c r="E546" s="247">
        <v>0</v>
      </c>
      <c r="F546" s="46">
        <v>0</v>
      </c>
      <c r="G546" s="245">
        <v>0</v>
      </c>
      <c r="H546" s="247">
        <v>0</v>
      </c>
      <c r="I546" s="48">
        <f t="shared" si="61"/>
        <v>0</v>
      </c>
    </row>
    <row r="547" spans="1:10" ht="15.75" thickBot="1">
      <c r="A547" s="30" t="s">
        <v>11</v>
      </c>
      <c r="B547" s="248">
        <v>0</v>
      </c>
      <c r="C547" s="249">
        <v>0</v>
      </c>
      <c r="D547" s="249">
        <v>0</v>
      </c>
      <c r="E547" s="250">
        <v>0</v>
      </c>
      <c r="F547" s="43">
        <v>0</v>
      </c>
      <c r="G547" s="248">
        <v>0</v>
      </c>
      <c r="H547" s="250">
        <v>0</v>
      </c>
      <c r="I547" s="41">
        <f t="shared" si="61"/>
        <v>0</v>
      </c>
    </row>
    <row r="548" spans="1:10" ht="15">
      <c r="A548" s="31" t="s">
        <v>28</v>
      </c>
      <c r="B548" s="130">
        <f>SUM(B527:B543)</f>
        <v>0</v>
      </c>
      <c r="C548" s="130">
        <f t="shared" ref="C548:H548" si="62">SUM(C527:C543)</f>
        <v>0</v>
      </c>
      <c r="D548" s="130">
        <f t="shared" si="62"/>
        <v>0</v>
      </c>
      <c r="E548" s="130">
        <f t="shared" si="62"/>
        <v>0</v>
      </c>
      <c r="F548" s="130">
        <f t="shared" si="62"/>
        <v>1321.9892934300522</v>
      </c>
      <c r="G548" s="130">
        <f t="shared" si="62"/>
        <v>0</v>
      </c>
      <c r="H548" s="130">
        <f t="shared" si="62"/>
        <v>0</v>
      </c>
      <c r="I548" s="132">
        <f>SUM(B548:H548)</f>
        <v>1321.9892934300522</v>
      </c>
      <c r="J548" s="169">
        <v>0</v>
      </c>
    </row>
    <row r="549" spans="1:10" s="4" customFormat="1" ht="15" thickBot="1">
      <c r="A549" s="32" t="s">
        <v>87</v>
      </c>
      <c r="B549" s="114">
        <f>B548/$I548</f>
        <v>0</v>
      </c>
      <c r="C549" s="114">
        <f t="shared" ref="C549:I549" si="63">C548/$I548</f>
        <v>0</v>
      </c>
      <c r="D549" s="114">
        <f t="shared" si="63"/>
        <v>0</v>
      </c>
      <c r="E549" s="114">
        <f t="shared" si="63"/>
        <v>0</v>
      </c>
      <c r="F549" s="114">
        <f t="shared" si="63"/>
        <v>1</v>
      </c>
      <c r="G549" s="114">
        <f t="shared" si="63"/>
        <v>0</v>
      </c>
      <c r="H549" s="114">
        <f t="shared" si="63"/>
        <v>0</v>
      </c>
      <c r="I549" s="116">
        <f t="shared" si="63"/>
        <v>1</v>
      </c>
      <c r="J549" s="18"/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>
        <v>0</v>
      </c>
      <c r="C553" s="243">
        <v>0</v>
      </c>
      <c r="D553" s="243">
        <v>0</v>
      </c>
      <c r="E553" s="244">
        <v>0</v>
      </c>
      <c r="F553" s="39">
        <v>0</v>
      </c>
      <c r="G553" s="242">
        <v>0</v>
      </c>
      <c r="H553" s="244">
        <v>0</v>
      </c>
      <c r="I553" s="41">
        <f>SUM(B553:H553)</f>
        <v>0</v>
      </c>
    </row>
    <row r="554" spans="1:10" ht="15">
      <c r="A554" s="25" t="s">
        <v>8</v>
      </c>
      <c r="B554" s="245">
        <v>0</v>
      </c>
      <c r="C554" s="246">
        <v>0</v>
      </c>
      <c r="D554" s="246">
        <v>0</v>
      </c>
      <c r="E554" s="247">
        <v>0</v>
      </c>
      <c r="F554" s="46">
        <v>0</v>
      </c>
      <c r="G554" s="245">
        <v>0</v>
      </c>
      <c r="H554" s="247">
        <v>0</v>
      </c>
      <c r="I554" s="48">
        <f t="shared" ref="I554:I573" si="64">SUM(B554:H554)</f>
        <v>0</v>
      </c>
    </row>
    <row r="555" spans="1:10" ht="15">
      <c r="A555" s="26" t="s">
        <v>10</v>
      </c>
      <c r="B555" s="245">
        <v>0</v>
      </c>
      <c r="C555" s="246">
        <v>0</v>
      </c>
      <c r="D555" s="246">
        <v>0</v>
      </c>
      <c r="E555" s="247">
        <v>0</v>
      </c>
      <c r="F555" s="43">
        <v>0</v>
      </c>
      <c r="G555" s="245">
        <v>0</v>
      </c>
      <c r="H555" s="247">
        <v>0</v>
      </c>
      <c r="I555" s="41">
        <f t="shared" si="64"/>
        <v>0</v>
      </c>
    </row>
    <row r="556" spans="1:10" ht="15">
      <c r="A556" s="25" t="s">
        <v>58</v>
      </c>
      <c r="B556" s="245">
        <v>0</v>
      </c>
      <c r="C556" s="246">
        <v>0</v>
      </c>
      <c r="D556" s="246">
        <v>0</v>
      </c>
      <c r="E556" s="247">
        <v>0</v>
      </c>
      <c r="F556" s="46">
        <v>0</v>
      </c>
      <c r="G556" s="245">
        <v>0</v>
      </c>
      <c r="H556" s="247">
        <v>0</v>
      </c>
      <c r="I556" s="48">
        <f t="shared" si="64"/>
        <v>0</v>
      </c>
    </row>
    <row r="557" spans="1:10" ht="15">
      <c r="A557" s="26" t="s">
        <v>16</v>
      </c>
      <c r="B557" s="245">
        <v>0</v>
      </c>
      <c r="C557" s="246">
        <v>0</v>
      </c>
      <c r="D557" s="246">
        <v>0</v>
      </c>
      <c r="E557" s="247">
        <v>0</v>
      </c>
      <c r="F557" s="43">
        <v>0</v>
      </c>
      <c r="G557" s="245">
        <v>0</v>
      </c>
      <c r="H557" s="247">
        <v>0</v>
      </c>
      <c r="I557" s="41">
        <f t="shared" si="64"/>
        <v>0</v>
      </c>
    </row>
    <row r="558" spans="1:10" ht="15">
      <c r="A558" s="25" t="s">
        <v>72</v>
      </c>
      <c r="B558" s="245">
        <v>0</v>
      </c>
      <c r="C558" s="246">
        <v>0</v>
      </c>
      <c r="D558" s="246">
        <v>0</v>
      </c>
      <c r="E558" s="247">
        <v>0</v>
      </c>
      <c r="F558" s="46">
        <v>0</v>
      </c>
      <c r="G558" s="245">
        <v>0</v>
      </c>
      <c r="H558" s="247">
        <v>0</v>
      </c>
      <c r="I558" s="48">
        <f t="shared" si="64"/>
        <v>0</v>
      </c>
    </row>
    <row r="559" spans="1:10" ht="15">
      <c r="A559" s="26" t="s">
        <v>60</v>
      </c>
      <c r="B559" s="245">
        <v>0</v>
      </c>
      <c r="C559" s="246">
        <v>0</v>
      </c>
      <c r="D559" s="246">
        <v>0</v>
      </c>
      <c r="E559" s="247">
        <v>0</v>
      </c>
      <c r="F559" s="43">
        <v>0</v>
      </c>
      <c r="G559" s="245">
        <v>0</v>
      </c>
      <c r="H559" s="247">
        <v>0</v>
      </c>
      <c r="I559" s="41">
        <f t="shared" si="64"/>
        <v>0</v>
      </c>
    </row>
    <row r="560" spans="1:10" ht="15">
      <c r="A560" s="25" t="s">
        <v>12</v>
      </c>
      <c r="B560" s="245">
        <v>0</v>
      </c>
      <c r="C560" s="246">
        <v>0</v>
      </c>
      <c r="D560" s="246">
        <v>0</v>
      </c>
      <c r="E560" s="247">
        <v>0</v>
      </c>
      <c r="F560" s="46">
        <v>104.153387</v>
      </c>
      <c r="G560" s="245">
        <v>0</v>
      </c>
      <c r="H560" s="247">
        <v>0</v>
      </c>
      <c r="I560" s="48">
        <f t="shared" si="64"/>
        <v>104.153387</v>
      </c>
    </row>
    <row r="561" spans="1:10" ht="15">
      <c r="A561" s="26" t="s">
        <v>61</v>
      </c>
      <c r="B561" s="245">
        <v>0</v>
      </c>
      <c r="C561" s="246">
        <v>0</v>
      </c>
      <c r="D561" s="246">
        <v>0</v>
      </c>
      <c r="E561" s="247">
        <v>0</v>
      </c>
      <c r="F561" s="43">
        <v>25032.001880700001</v>
      </c>
      <c r="G561" s="245">
        <v>0</v>
      </c>
      <c r="H561" s="247">
        <v>0</v>
      </c>
      <c r="I561" s="41">
        <f t="shared" si="64"/>
        <v>25032.001880700001</v>
      </c>
    </row>
    <row r="562" spans="1:10" ht="15">
      <c r="A562" s="25" t="s">
        <v>17</v>
      </c>
      <c r="B562" s="245">
        <v>0</v>
      </c>
      <c r="C562" s="246">
        <v>0</v>
      </c>
      <c r="D562" s="246">
        <v>0</v>
      </c>
      <c r="E562" s="247">
        <v>0</v>
      </c>
      <c r="F562" s="46">
        <v>0</v>
      </c>
      <c r="G562" s="245">
        <v>0</v>
      </c>
      <c r="H562" s="247">
        <v>0</v>
      </c>
      <c r="I562" s="48">
        <f t="shared" si="64"/>
        <v>0</v>
      </c>
    </row>
    <row r="563" spans="1:10" ht="15">
      <c r="A563" s="26" t="s">
        <v>19</v>
      </c>
      <c r="B563" s="245">
        <v>0</v>
      </c>
      <c r="C563" s="246">
        <v>0</v>
      </c>
      <c r="D563" s="246">
        <v>0</v>
      </c>
      <c r="E563" s="247">
        <v>0</v>
      </c>
      <c r="F563" s="43">
        <v>0</v>
      </c>
      <c r="G563" s="245">
        <v>0</v>
      </c>
      <c r="H563" s="247">
        <v>0</v>
      </c>
      <c r="I563" s="41">
        <f t="shared" si="64"/>
        <v>0</v>
      </c>
    </row>
    <row r="564" spans="1:10" ht="15">
      <c r="A564" s="25" t="s">
        <v>27</v>
      </c>
      <c r="B564" s="245">
        <v>0</v>
      </c>
      <c r="C564" s="246">
        <v>0</v>
      </c>
      <c r="D564" s="246">
        <v>0</v>
      </c>
      <c r="E564" s="247">
        <v>0</v>
      </c>
      <c r="F564" s="46">
        <v>0</v>
      </c>
      <c r="G564" s="245">
        <v>0</v>
      </c>
      <c r="H564" s="247">
        <v>0</v>
      </c>
      <c r="I564" s="48">
        <f t="shared" si="64"/>
        <v>0</v>
      </c>
    </row>
    <row r="565" spans="1:10" ht="15">
      <c r="A565" s="26" t="s">
        <v>26</v>
      </c>
      <c r="B565" s="245">
        <v>0</v>
      </c>
      <c r="C565" s="246">
        <v>0</v>
      </c>
      <c r="D565" s="246">
        <v>0</v>
      </c>
      <c r="E565" s="247">
        <v>0</v>
      </c>
      <c r="F565" s="43">
        <v>0</v>
      </c>
      <c r="G565" s="245">
        <v>0</v>
      </c>
      <c r="H565" s="247">
        <v>0</v>
      </c>
      <c r="I565" s="41">
        <f t="shared" si="64"/>
        <v>0</v>
      </c>
    </row>
    <row r="566" spans="1:10" ht="15">
      <c r="A566" s="25" t="s">
        <v>23</v>
      </c>
      <c r="B566" s="245">
        <v>0</v>
      </c>
      <c r="C566" s="246">
        <v>0</v>
      </c>
      <c r="D566" s="246">
        <v>0</v>
      </c>
      <c r="E566" s="247">
        <v>0</v>
      </c>
      <c r="F566" s="46">
        <v>0</v>
      </c>
      <c r="G566" s="245">
        <v>0</v>
      </c>
      <c r="H566" s="247">
        <v>0</v>
      </c>
      <c r="I566" s="48">
        <f t="shared" si="64"/>
        <v>0</v>
      </c>
    </row>
    <row r="567" spans="1:10" ht="15">
      <c r="A567" s="26" t="s">
        <v>24</v>
      </c>
      <c r="B567" s="245">
        <v>0</v>
      </c>
      <c r="C567" s="246">
        <v>0</v>
      </c>
      <c r="D567" s="246">
        <v>0</v>
      </c>
      <c r="E567" s="247">
        <v>0</v>
      </c>
      <c r="F567" s="43">
        <v>0</v>
      </c>
      <c r="G567" s="245">
        <v>0</v>
      </c>
      <c r="H567" s="247">
        <v>0</v>
      </c>
      <c r="I567" s="41">
        <f t="shared" si="64"/>
        <v>0</v>
      </c>
    </row>
    <row r="568" spans="1:10" ht="15">
      <c r="A568" s="25" t="s">
        <v>22</v>
      </c>
      <c r="B568" s="245">
        <v>0</v>
      </c>
      <c r="C568" s="246">
        <v>0</v>
      </c>
      <c r="D568" s="246">
        <v>0</v>
      </c>
      <c r="E568" s="247">
        <v>0</v>
      </c>
      <c r="F568" s="46">
        <v>0</v>
      </c>
      <c r="G568" s="245">
        <v>0</v>
      </c>
      <c r="H568" s="247">
        <v>0</v>
      </c>
      <c r="I568" s="48">
        <f t="shared" si="64"/>
        <v>0</v>
      </c>
    </row>
    <row r="569" spans="1:10" ht="15">
      <c r="A569" s="27" t="s">
        <v>66</v>
      </c>
      <c r="B569" s="245">
        <v>0</v>
      </c>
      <c r="C569" s="246">
        <v>0</v>
      </c>
      <c r="D569" s="246">
        <v>0</v>
      </c>
      <c r="E569" s="247">
        <v>0</v>
      </c>
      <c r="F569" s="43">
        <v>0</v>
      </c>
      <c r="G569" s="245">
        <v>0</v>
      </c>
      <c r="H569" s="247">
        <v>0</v>
      </c>
      <c r="I569" s="41">
        <f t="shared" si="64"/>
        <v>0</v>
      </c>
    </row>
    <row r="570" spans="1:10" ht="15">
      <c r="A570" s="28" t="s">
        <v>25</v>
      </c>
      <c r="B570" s="245">
        <v>0</v>
      </c>
      <c r="C570" s="246">
        <v>0</v>
      </c>
      <c r="D570" s="246">
        <v>0</v>
      </c>
      <c r="E570" s="247">
        <v>0</v>
      </c>
      <c r="F570" s="46">
        <v>0</v>
      </c>
      <c r="G570" s="245">
        <v>0</v>
      </c>
      <c r="H570" s="247">
        <v>0</v>
      </c>
      <c r="I570" s="48">
        <f t="shared" si="64"/>
        <v>0</v>
      </c>
    </row>
    <row r="571" spans="1:10" ht="15">
      <c r="A571" s="29" t="s">
        <v>20</v>
      </c>
      <c r="B571" s="245">
        <v>0</v>
      </c>
      <c r="C571" s="246">
        <v>0</v>
      </c>
      <c r="D571" s="246">
        <v>0</v>
      </c>
      <c r="E571" s="247">
        <v>0</v>
      </c>
      <c r="F571" s="43">
        <v>0</v>
      </c>
      <c r="G571" s="245">
        <v>0</v>
      </c>
      <c r="H571" s="247">
        <v>0</v>
      </c>
      <c r="I571" s="41">
        <f t="shared" si="64"/>
        <v>0</v>
      </c>
    </row>
    <row r="572" spans="1:10" ht="15">
      <c r="A572" s="28" t="s">
        <v>21</v>
      </c>
      <c r="B572" s="245">
        <v>0</v>
      </c>
      <c r="C572" s="246">
        <v>0</v>
      </c>
      <c r="D572" s="246">
        <v>0</v>
      </c>
      <c r="E572" s="247">
        <v>0</v>
      </c>
      <c r="F572" s="46">
        <v>0</v>
      </c>
      <c r="G572" s="245">
        <v>0</v>
      </c>
      <c r="H572" s="247">
        <v>0</v>
      </c>
      <c r="I572" s="48">
        <f t="shared" si="64"/>
        <v>0</v>
      </c>
    </row>
    <row r="573" spans="1:10" ht="15.75" thickBot="1">
      <c r="A573" s="30" t="s">
        <v>11</v>
      </c>
      <c r="B573" s="248">
        <v>0</v>
      </c>
      <c r="C573" s="249">
        <v>0</v>
      </c>
      <c r="D573" s="249">
        <v>0</v>
      </c>
      <c r="E573" s="250">
        <v>0</v>
      </c>
      <c r="F573" s="43">
        <v>0</v>
      </c>
      <c r="G573" s="248">
        <v>0</v>
      </c>
      <c r="H573" s="250">
        <v>0</v>
      </c>
      <c r="I573" s="41">
        <f t="shared" si="64"/>
        <v>0</v>
      </c>
    </row>
    <row r="574" spans="1:10" ht="15">
      <c r="A574" s="31" t="s">
        <v>28</v>
      </c>
      <c r="B574" s="130">
        <f>SUM(B553:B569)</f>
        <v>0</v>
      </c>
      <c r="C574" s="130">
        <f t="shared" ref="C574:H574" si="65">SUM(C553:C569)</f>
        <v>0</v>
      </c>
      <c r="D574" s="130">
        <f t="shared" si="65"/>
        <v>0</v>
      </c>
      <c r="E574" s="130">
        <f t="shared" si="65"/>
        <v>0</v>
      </c>
      <c r="F574" s="130">
        <f t="shared" si="65"/>
        <v>25136.1552677</v>
      </c>
      <c r="G574" s="130">
        <f t="shared" si="65"/>
        <v>0</v>
      </c>
      <c r="H574" s="130">
        <f t="shared" si="65"/>
        <v>0</v>
      </c>
      <c r="I574" s="132">
        <f>SUM(B574:H574)</f>
        <v>25136.1552677</v>
      </c>
      <c r="J574" s="169">
        <v>0</v>
      </c>
    </row>
    <row r="575" spans="1:10" s="4" customFormat="1" ht="15" thickBot="1">
      <c r="A575" s="32" t="s">
        <v>87</v>
      </c>
      <c r="B575" s="114">
        <f>B574/$I574</f>
        <v>0</v>
      </c>
      <c r="C575" s="114">
        <f t="shared" ref="C575:I575" si="66">C574/$I574</f>
        <v>0</v>
      </c>
      <c r="D575" s="114">
        <f t="shared" si="66"/>
        <v>0</v>
      </c>
      <c r="E575" s="114">
        <f t="shared" si="66"/>
        <v>0</v>
      </c>
      <c r="F575" s="114">
        <f t="shared" si="66"/>
        <v>1</v>
      </c>
      <c r="G575" s="114">
        <f t="shared" si="66"/>
        <v>0</v>
      </c>
      <c r="H575" s="114">
        <f t="shared" si="66"/>
        <v>0</v>
      </c>
      <c r="I575" s="116">
        <f t="shared" si="66"/>
        <v>1</v>
      </c>
      <c r="J575" s="18"/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9" ht="28.5">
      <c r="A577" s="254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255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9" ht="15">
      <c r="A579" s="24" t="s">
        <v>7</v>
      </c>
      <c r="B579" s="39">
        <v>324.71494889142298</v>
      </c>
      <c r="C579" s="39">
        <v>0</v>
      </c>
      <c r="D579" s="39">
        <v>61.912028616005102</v>
      </c>
      <c r="E579" s="39">
        <v>0</v>
      </c>
      <c r="F579" s="235">
        <v>0</v>
      </c>
      <c r="G579" s="39">
        <v>0</v>
      </c>
      <c r="H579" s="40">
        <v>0</v>
      </c>
      <c r="I579" s="41">
        <f>SUM(B579:H579)</f>
        <v>386.62697750742808</v>
      </c>
    </row>
    <row r="580" spans="1:9" ht="15">
      <c r="A580" s="25" t="s">
        <v>8</v>
      </c>
      <c r="B580" s="46">
        <v>284.41286726846658</v>
      </c>
      <c r="C580" s="46">
        <v>0</v>
      </c>
      <c r="D580" s="46">
        <v>69.897142321562029</v>
      </c>
      <c r="E580" s="46">
        <v>0</v>
      </c>
      <c r="F580" s="236">
        <v>0</v>
      </c>
      <c r="G580" s="46">
        <v>0</v>
      </c>
      <c r="H580" s="47">
        <v>0</v>
      </c>
      <c r="I580" s="48">
        <f t="shared" ref="I580:I599" si="67">SUM(B580:H580)</f>
        <v>354.31000959002859</v>
      </c>
    </row>
    <row r="581" spans="1:9" ht="15">
      <c r="A581" s="26" t="s">
        <v>10</v>
      </c>
      <c r="B581" s="43">
        <v>131.96165996971621</v>
      </c>
      <c r="C581" s="43">
        <v>0</v>
      </c>
      <c r="D581" s="43">
        <v>0</v>
      </c>
      <c r="E581" s="43">
        <v>0</v>
      </c>
      <c r="F581" s="236">
        <v>0</v>
      </c>
      <c r="G581" s="43">
        <v>0</v>
      </c>
      <c r="H581" s="53">
        <v>0</v>
      </c>
      <c r="I581" s="41">
        <f t="shared" si="67"/>
        <v>131.96165996971621</v>
      </c>
    </row>
    <row r="582" spans="1: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>
        <v>0</v>
      </c>
      <c r="G582" s="46">
        <v>0</v>
      </c>
      <c r="H582" s="47">
        <v>0</v>
      </c>
      <c r="I582" s="48">
        <f t="shared" si="67"/>
        <v>0</v>
      </c>
    </row>
    <row r="583" spans="1:9" ht="15">
      <c r="A583" s="26" t="s">
        <v>16</v>
      </c>
      <c r="B583" s="43">
        <v>3187.6815832177858</v>
      </c>
      <c r="C583" s="43">
        <v>386.10729106830235</v>
      </c>
      <c r="D583" s="43">
        <v>83.253195541743096</v>
      </c>
      <c r="E583" s="43">
        <v>185.67826550020732</v>
      </c>
      <c r="F583" s="236">
        <v>0</v>
      </c>
      <c r="G583" s="43">
        <v>0</v>
      </c>
      <c r="H583" s="53">
        <v>0</v>
      </c>
      <c r="I583" s="41">
        <f t="shared" si="67"/>
        <v>3842.7203353280383</v>
      </c>
    </row>
    <row r="584" spans="1:9" ht="15">
      <c r="A584" s="25" t="s">
        <v>72</v>
      </c>
      <c r="B584" s="46">
        <v>14848.588618390029</v>
      </c>
      <c r="C584" s="46">
        <v>225.33987804214561</v>
      </c>
      <c r="D584" s="46">
        <v>266.44131916115151</v>
      </c>
      <c r="E584" s="46">
        <v>0</v>
      </c>
      <c r="F584" s="236">
        <v>0</v>
      </c>
      <c r="G584" s="46">
        <v>0</v>
      </c>
      <c r="H584" s="47">
        <v>0</v>
      </c>
      <c r="I584" s="48">
        <f t="shared" si="67"/>
        <v>15340.369815593325</v>
      </c>
    </row>
    <row r="585" spans="1:9" ht="15">
      <c r="A585" s="26" t="s">
        <v>60</v>
      </c>
      <c r="B585" s="43">
        <v>0</v>
      </c>
      <c r="C585" s="43">
        <v>0</v>
      </c>
      <c r="D585" s="43">
        <v>2.3946537145103486</v>
      </c>
      <c r="E585" s="43">
        <v>1117.0692114160959</v>
      </c>
      <c r="F585" s="236">
        <v>0</v>
      </c>
      <c r="G585" s="43">
        <v>0</v>
      </c>
      <c r="H585" s="53">
        <v>0</v>
      </c>
      <c r="I585" s="41">
        <f t="shared" si="67"/>
        <v>1119.4638651306061</v>
      </c>
    </row>
    <row r="586" spans="1:9" ht="15">
      <c r="A586" s="25" t="s">
        <v>12</v>
      </c>
      <c r="B586" s="46">
        <v>0</v>
      </c>
      <c r="C586" s="46">
        <v>0</v>
      </c>
      <c r="D586" s="46">
        <v>0.39241407426645253</v>
      </c>
      <c r="E586" s="46">
        <v>11.473210042905249</v>
      </c>
      <c r="F586" s="236">
        <v>0</v>
      </c>
      <c r="G586" s="46">
        <v>0</v>
      </c>
      <c r="H586" s="47">
        <v>0</v>
      </c>
      <c r="I586" s="48">
        <f t="shared" si="67"/>
        <v>11.865624117171702</v>
      </c>
    </row>
    <row r="587" spans="1:9" ht="15">
      <c r="A587" s="26" t="s">
        <v>61</v>
      </c>
      <c r="B587" s="43">
        <v>0</v>
      </c>
      <c r="C587" s="43">
        <v>0</v>
      </c>
      <c r="D587" s="43">
        <v>0</v>
      </c>
      <c r="E587" s="43">
        <v>152.39594252194919</v>
      </c>
      <c r="F587" s="236">
        <v>0</v>
      </c>
      <c r="G587" s="43">
        <v>0</v>
      </c>
      <c r="H587" s="53">
        <v>0</v>
      </c>
      <c r="I587" s="41">
        <f t="shared" si="67"/>
        <v>152.39594252194919</v>
      </c>
    </row>
    <row r="588" spans="1:9" ht="15">
      <c r="A588" s="25" t="s">
        <v>17</v>
      </c>
      <c r="B588" s="46">
        <v>3517.7062861271884</v>
      </c>
      <c r="C588" s="46">
        <v>19.059969340435281</v>
      </c>
      <c r="D588" s="46">
        <v>446.45465334641477</v>
      </c>
      <c r="E588" s="46">
        <v>60.859502442949207</v>
      </c>
      <c r="F588" s="236">
        <v>0</v>
      </c>
      <c r="G588" s="46">
        <v>0</v>
      </c>
      <c r="H588" s="47">
        <v>0</v>
      </c>
      <c r="I588" s="48">
        <f t="shared" si="67"/>
        <v>4044.0804112569876</v>
      </c>
    </row>
    <row r="589" spans="1:9" ht="15">
      <c r="A589" s="26" t="s">
        <v>19</v>
      </c>
      <c r="B589" s="43">
        <v>33657.705488589156</v>
      </c>
      <c r="C589" s="43">
        <v>5304.0095509641915</v>
      </c>
      <c r="D589" s="43">
        <v>1034.4473330071542</v>
      </c>
      <c r="E589" s="43">
        <v>814.5439265976197</v>
      </c>
      <c r="F589" s="236">
        <v>0</v>
      </c>
      <c r="G589" s="43">
        <v>0</v>
      </c>
      <c r="H589" s="53">
        <v>0</v>
      </c>
      <c r="I589" s="41">
        <f t="shared" si="67"/>
        <v>40810.706299158119</v>
      </c>
    </row>
    <row r="590" spans="1:9" ht="15">
      <c r="A590" s="25" t="s">
        <v>27</v>
      </c>
      <c r="B590" s="46">
        <v>7394.557658008267</v>
      </c>
      <c r="C590" s="46">
        <v>0</v>
      </c>
      <c r="D590" s="46">
        <v>16308.915603742733</v>
      </c>
      <c r="E590" s="46">
        <v>3593.8883158194612</v>
      </c>
      <c r="F590" s="236">
        <v>0</v>
      </c>
      <c r="G590" s="46">
        <v>11173.455238748234</v>
      </c>
      <c r="H590" s="47">
        <v>2.9088196592416455</v>
      </c>
      <c r="I590" s="48">
        <f t="shared" si="67"/>
        <v>38473.725635977942</v>
      </c>
    </row>
    <row r="591" spans="1:9" ht="15">
      <c r="A591" s="26" t="s">
        <v>26</v>
      </c>
      <c r="B591" s="43">
        <v>24306.359305483638</v>
      </c>
      <c r="C591" s="43">
        <v>154.09798042483251</v>
      </c>
      <c r="D591" s="43">
        <v>0</v>
      </c>
      <c r="E591" s="43">
        <v>0</v>
      </c>
      <c r="F591" s="236">
        <v>0</v>
      </c>
      <c r="G591" s="43">
        <v>0</v>
      </c>
      <c r="H591" s="53">
        <v>0</v>
      </c>
      <c r="I591" s="41">
        <f t="shared" si="67"/>
        <v>24460.457285908469</v>
      </c>
    </row>
    <row r="592" spans="1:9" ht="15">
      <c r="A592" s="25" t="s">
        <v>23</v>
      </c>
      <c r="B592" s="46">
        <v>450.04108216393411</v>
      </c>
      <c r="C592" s="46">
        <v>0</v>
      </c>
      <c r="D592" s="46">
        <v>80.004051665213481</v>
      </c>
      <c r="E592" s="46">
        <v>0</v>
      </c>
      <c r="F592" s="236">
        <v>0</v>
      </c>
      <c r="G592" s="46">
        <v>0</v>
      </c>
      <c r="H592" s="47">
        <v>0</v>
      </c>
      <c r="I592" s="48">
        <f t="shared" si="67"/>
        <v>530.04513382914763</v>
      </c>
    </row>
    <row r="593" spans="1:10" ht="15">
      <c r="A593" s="26" t="s">
        <v>24</v>
      </c>
      <c r="B593" s="43">
        <v>2991.9993992962141</v>
      </c>
      <c r="C593" s="43">
        <v>0</v>
      </c>
      <c r="D593" s="43">
        <v>184.54418373187679</v>
      </c>
      <c r="E593" s="43">
        <v>0</v>
      </c>
      <c r="F593" s="236">
        <v>0</v>
      </c>
      <c r="G593" s="43">
        <v>0</v>
      </c>
      <c r="H593" s="53">
        <v>0</v>
      </c>
      <c r="I593" s="41">
        <f t="shared" si="67"/>
        <v>3176.5435830280908</v>
      </c>
    </row>
    <row r="594" spans="1:10" ht="15">
      <c r="A594" s="25" t="s">
        <v>22</v>
      </c>
      <c r="B594" s="46">
        <v>513.55553277158867</v>
      </c>
      <c r="C594" s="46">
        <v>0</v>
      </c>
      <c r="D594" s="46">
        <v>9.4885842856588987</v>
      </c>
      <c r="E594" s="46">
        <v>0</v>
      </c>
      <c r="F594" s="236">
        <v>0</v>
      </c>
      <c r="G594" s="46">
        <v>0</v>
      </c>
      <c r="H594" s="47">
        <v>0</v>
      </c>
      <c r="I594" s="48">
        <f t="shared" si="67"/>
        <v>523.0441170572476</v>
      </c>
    </row>
    <row r="595" spans="1:10" ht="15">
      <c r="A595" s="27" t="s">
        <v>66</v>
      </c>
      <c r="B595" s="43">
        <v>2920.8858893534384</v>
      </c>
      <c r="C595" s="43">
        <v>0</v>
      </c>
      <c r="D595" s="43">
        <v>0</v>
      </c>
      <c r="E595" s="43">
        <v>0</v>
      </c>
      <c r="F595" s="236">
        <v>0</v>
      </c>
      <c r="G595" s="43">
        <v>0</v>
      </c>
      <c r="H595" s="53">
        <v>0</v>
      </c>
      <c r="I595" s="41">
        <f t="shared" si="67"/>
        <v>2920.8858893534384</v>
      </c>
    </row>
    <row r="596" spans="1:10" ht="15">
      <c r="A596" s="28" t="s">
        <v>25</v>
      </c>
      <c r="B596" s="46">
        <v>2920.8858893534384</v>
      </c>
      <c r="C596" s="46">
        <v>0</v>
      </c>
      <c r="D596" s="46">
        <v>0</v>
      </c>
      <c r="E596" s="46">
        <v>0</v>
      </c>
      <c r="F596" s="236">
        <v>0</v>
      </c>
      <c r="G596" s="46">
        <v>0</v>
      </c>
      <c r="H596" s="47">
        <v>0</v>
      </c>
      <c r="I596" s="48">
        <f t="shared" si="67"/>
        <v>2920.8858893534384</v>
      </c>
    </row>
    <row r="597" spans="1:10" ht="15">
      <c r="A597" s="29" t="s">
        <v>20</v>
      </c>
      <c r="B597" s="43">
        <v>0</v>
      </c>
      <c r="C597" s="43">
        <v>0</v>
      </c>
      <c r="D597" s="43">
        <v>0</v>
      </c>
      <c r="E597" s="43">
        <v>0</v>
      </c>
      <c r="F597" s="236">
        <v>0</v>
      </c>
      <c r="G597" s="43">
        <v>0</v>
      </c>
      <c r="H597" s="53">
        <v>0</v>
      </c>
      <c r="I597" s="41">
        <f t="shared" si="67"/>
        <v>0</v>
      </c>
    </row>
    <row r="598" spans="1:10" ht="15">
      <c r="A598" s="28" t="s">
        <v>21</v>
      </c>
      <c r="B598" s="46">
        <v>0</v>
      </c>
      <c r="C598" s="46">
        <v>0</v>
      </c>
      <c r="D598" s="46">
        <v>0</v>
      </c>
      <c r="E598" s="46">
        <v>0</v>
      </c>
      <c r="F598" s="236">
        <v>0</v>
      </c>
      <c r="G598" s="46">
        <v>0</v>
      </c>
      <c r="H598" s="47">
        <v>0</v>
      </c>
      <c r="I598" s="48">
        <f t="shared" si="67"/>
        <v>0</v>
      </c>
    </row>
    <row r="599" spans="1:10" ht="15.75" thickBot="1">
      <c r="A599" s="30" t="s">
        <v>11</v>
      </c>
      <c r="B599" s="43">
        <v>0</v>
      </c>
      <c r="C599" s="43">
        <v>0</v>
      </c>
      <c r="D599" s="43">
        <v>0</v>
      </c>
      <c r="E599" s="43">
        <v>0</v>
      </c>
      <c r="F599" s="237">
        <v>0</v>
      </c>
      <c r="G599" s="43">
        <v>0</v>
      </c>
      <c r="H599" s="53">
        <v>0</v>
      </c>
      <c r="I599" s="41">
        <f t="shared" si="67"/>
        <v>0</v>
      </c>
    </row>
    <row r="600" spans="1:10" ht="15">
      <c r="A600" s="31" t="s">
        <v>28</v>
      </c>
      <c r="B600" s="130">
        <f>SUM(B579:B595)</f>
        <v>94530.170319530836</v>
      </c>
      <c r="C600" s="130">
        <f t="shared" ref="C600:H600" si="68">SUM(C579:C595)</f>
        <v>6088.614669839907</v>
      </c>
      <c r="D600" s="130">
        <f t="shared" si="68"/>
        <v>18548.145163208294</v>
      </c>
      <c r="E600" s="130">
        <f t="shared" si="68"/>
        <v>5935.9083743411875</v>
      </c>
      <c r="F600" s="130">
        <f t="shared" si="68"/>
        <v>0</v>
      </c>
      <c r="G600" s="130">
        <f t="shared" si="68"/>
        <v>11173.455238748234</v>
      </c>
      <c r="H600" s="130">
        <f t="shared" si="68"/>
        <v>2.9088196592416455</v>
      </c>
      <c r="I600" s="132">
        <f>SUM(B600:H600)</f>
        <v>136279.2025853277</v>
      </c>
    </row>
    <row r="601" spans="1:10" s="4" customFormat="1" ht="15" thickBot="1">
      <c r="A601" s="33" t="s">
        <v>87</v>
      </c>
      <c r="B601" s="114">
        <f>B600/$I600</f>
        <v>0.6936507443998523</v>
      </c>
      <c r="C601" s="114">
        <f t="shared" ref="C601:I601" si="69">C600/$I600</f>
        <v>4.4677504375824906E-2</v>
      </c>
      <c r="D601" s="114">
        <f t="shared" si="69"/>
        <v>0.13610400421586596</v>
      </c>
      <c r="E601" s="114">
        <f t="shared" si="69"/>
        <v>4.3556964391720535E-2</v>
      </c>
      <c r="F601" s="114">
        <f t="shared" si="69"/>
        <v>0</v>
      </c>
      <c r="G601" s="114">
        <f t="shared" si="69"/>
        <v>8.1989438056421449E-2</v>
      </c>
      <c r="H601" s="114">
        <f t="shared" si="69"/>
        <v>2.1344560314846012E-5</v>
      </c>
      <c r="I601" s="116">
        <f t="shared" si="69"/>
        <v>1</v>
      </c>
      <c r="J601" s="18"/>
    </row>
    <row r="602" spans="1:10" ht="15" thickBot="1">
      <c r="A602" s="17"/>
      <c r="B602" s="17"/>
      <c r="C602" s="17"/>
      <c r="D602" s="17"/>
      <c r="E602" s="17"/>
      <c r="F602" s="17"/>
      <c r="G602" s="17"/>
      <c r="H602" s="17"/>
      <c r="I602" s="17"/>
    </row>
    <row r="603" spans="1:1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</row>
    <row r="604" spans="1:10" ht="14.2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</row>
    <row r="605" spans="1:10" ht="15">
      <c r="A605" s="24" t="s">
        <v>7</v>
      </c>
      <c r="B605" s="39">
        <v>1253.7064552359202</v>
      </c>
      <c r="C605" s="39">
        <v>0</v>
      </c>
      <c r="D605" s="39">
        <v>85.723518306729602</v>
      </c>
      <c r="E605" s="39">
        <v>0</v>
      </c>
      <c r="F605" s="235">
        <v>0</v>
      </c>
      <c r="G605" s="39">
        <v>0</v>
      </c>
      <c r="H605" s="40">
        <v>0</v>
      </c>
      <c r="I605" s="41">
        <f>SUM(B605:H605)</f>
        <v>1339.4299735426498</v>
      </c>
    </row>
    <row r="606" spans="1:10" ht="15">
      <c r="A606" s="25" t="s">
        <v>8</v>
      </c>
      <c r="B606" s="46">
        <v>988.38252197511497</v>
      </c>
      <c r="C606" s="46">
        <v>0</v>
      </c>
      <c r="D606" s="46">
        <v>67.581710904281366</v>
      </c>
      <c r="E606" s="46">
        <v>0</v>
      </c>
      <c r="F606" s="236">
        <v>0</v>
      </c>
      <c r="G606" s="46">
        <v>0</v>
      </c>
      <c r="H606" s="47">
        <v>0</v>
      </c>
      <c r="I606" s="48">
        <f t="shared" ref="I606:I625" si="70">SUM(B606:H606)</f>
        <v>1055.9642328793964</v>
      </c>
    </row>
    <row r="607" spans="1:10" ht="15">
      <c r="A607" s="26" t="s">
        <v>10</v>
      </c>
      <c r="B607" s="43">
        <v>2737.5543595114677</v>
      </c>
      <c r="C607" s="43">
        <v>0</v>
      </c>
      <c r="D607" s="43">
        <v>187.18320406916013</v>
      </c>
      <c r="E607" s="43">
        <v>0</v>
      </c>
      <c r="F607" s="236">
        <v>0</v>
      </c>
      <c r="G607" s="43">
        <v>0</v>
      </c>
      <c r="H607" s="53">
        <v>0</v>
      </c>
      <c r="I607" s="41">
        <f t="shared" si="70"/>
        <v>2924.7375635806279</v>
      </c>
    </row>
    <row r="608" spans="1:1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>
        <v>0</v>
      </c>
      <c r="G608" s="46">
        <v>0</v>
      </c>
      <c r="H608" s="47">
        <v>0</v>
      </c>
      <c r="I608" s="48">
        <f t="shared" si="70"/>
        <v>0</v>
      </c>
    </row>
    <row r="609" spans="1:9" ht="15">
      <c r="A609" s="26" t="s">
        <v>16</v>
      </c>
      <c r="B609" s="43">
        <v>8049.4165619321002</v>
      </c>
      <c r="C609" s="43">
        <v>0</v>
      </c>
      <c r="D609" s="43">
        <v>633.88070013057529</v>
      </c>
      <c r="E609" s="43">
        <v>0</v>
      </c>
      <c r="F609" s="236">
        <v>0</v>
      </c>
      <c r="G609" s="43">
        <v>0</v>
      </c>
      <c r="H609" s="53">
        <v>0</v>
      </c>
      <c r="I609" s="41">
        <f t="shared" si="70"/>
        <v>8683.2972620626751</v>
      </c>
    </row>
    <row r="610" spans="1:9" ht="15">
      <c r="A610" s="25" t="s">
        <v>72</v>
      </c>
      <c r="B610" s="46">
        <v>52206.865085760634</v>
      </c>
      <c r="C610" s="46">
        <v>0</v>
      </c>
      <c r="D610" s="46">
        <v>4111.2202278970071</v>
      </c>
      <c r="E610" s="46">
        <v>0</v>
      </c>
      <c r="F610" s="236">
        <v>0</v>
      </c>
      <c r="G610" s="46">
        <v>0</v>
      </c>
      <c r="H610" s="47">
        <v>0</v>
      </c>
      <c r="I610" s="48">
        <f t="shared" si="70"/>
        <v>56318.085313657641</v>
      </c>
    </row>
    <row r="611" spans="1:9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>
        <v>0</v>
      </c>
      <c r="G611" s="43">
        <v>0</v>
      </c>
      <c r="H611" s="53">
        <v>0</v>
      </c>
      <c r="I611" s="41">
        <f t="shared" si="70"/>
        <v>0</v>
      </c>
    </row>
    <row r="612" spans="1:9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>
        <v>0</v>
      </c>
      <c r="G612" s="46">
        <v>0</v>
      </c>
      <c r="H612" s="47">
        <v>0</v>
      </c>
      <c r="I612" s="48">
        <f t="shared" si="70"/>
        <v>0</v>
      </c>
    </row>
    <row r="613" spans="1:9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>
        <v>0</v>
      </c>
      <c r="G613" s="43">
        <v>0</v>
      </c>
      <c r="H613" s="53">
        <v>0</v>
      </c>
      <c r="I613" s="41">
        <f t="shared" si="70"/>
        <v>0</v>
      </c>
    </row>
    <row r="614" spans="1:9" ht="15">
      <c r="A614" s="25" t="s">
        <v>17</v>
      </c>
      <c r="B614" s="46">
        <v>1432.4711250154865</v>
      </c>
      <c r="C614" s="46">
        <v>0</v>
      </c>
      <c r="D614" s="46">
        <v>112.80516949960142</v>
      </c>
      <c r="E614" s="46">
        <v>0</v>
      </c>
      <c r="F614" s="236">
        <v>0</v>
      </c>
      <c r="G614" s="46">
        <v>0</v>
      </c>
      <c r="H614" s="47">
        <v>0</v>
      </c>
      <c r="I614" s="48">
        <f t="shared" si="70"/>
        <v>1545.2762945150878</v>
      </c>
    </row>
    <row r="615" spans="1:9" ht="15">
      <c r="A615" s="26" t="s">
        <v>19</v>
      </c>
      <c r="B615" s="43">
        <v>39397.042706817454</v>
      </c>
      <c r="C615" s="43">
        <v>0</v>
      </c>
      <c r="D615" s="43">
        <v>12441.171381100248</v>
      </c>
      <c r="E615" s="43">
        <v>0</v>
      </c>
      <c r="F615" s="236">
        <v>0</v>
      </c>
      <c r="G615" s="43">
        <v>0</v>
      </c>
      <c r="H615" s="53">
        <v>0</v>
      </c>
      <c r="I615" s="41">
        <f t="shared" si="70"/>
        <v>51838.214087917702</v>
      </c>
    </row>
    <row r="616" spans="1:9" ht="15">
      <c r="A616" s="25" t="s">
        <v>27</v>
      </c>
      <c r="B616" s="46">
        <v>9142.1337436963095</v>
      </c>
      <c r="C616" s="46">
        <v>0</v>
      </c>
      <c r="D616" s="46">
        <v>10384.753864198721</v>
      </c>
      <c r="E616" s="46">
        <v>31795.005712100199</v>
      </c>
      <c r="F616" s="236">
        <v>0</v>
      </c>
      <c r="G616" s="46">
        <v>8327.2634007881497</v>
      </c>
      <c r="H616" s="47">
        <v>0</v>
      </c>
      <c r="I616" s="48">
        <f t="shared" si="70"/>
        <v>59649.15672078338</v>
      </c>
    </row>
    <row r="617" spans="1:9" ht="15">
      <c r="A617" s="26" t="s">
        <v>26</v>
      </c>
      <c r="B617" s="43">
        <v>15745.774025196159</v>
      </c>
      <c r="C617" s="43">
        <v>0</v>
      </c>
      <c r="D617" s="43">
        <v>3664.6969131620262</v>
      </c>
      <c r="E617" s="43">
        <v>0</v>
      </c>
      <c r="F617" s="236">
        <v>0</v>
      </c>
      <c r="G617" s="43">
        <v>0</v>
      </c>
      <c r="H617" s="53">
        <v>0</v>
      </c>
      <c r="I617" s="41">
        <f t="shared" si="70"/>
        <v>19410.470938358187</v>
      </c>
    </row>
    <row r="618" spans="1:9" ht="15">
      <c r="A618" s="25" t="s">
        <v>23</v>
      </c>
      <c r="B618" s="46">
        <v>45335.925805761704</v>
      </c>
      <c r="C618" s="46">
        <v>0</v>
      </c>
      <c r="D618" s="46">
        <v>4759.0198359639353</v>
      </c>
      <c r="E618" s="46">
        <v>0</v>
      </c>
      <c r="F618" s="236">
        <v>0</v>
      </c>
      <c r="G618" s="46">
        <v>0</v>
      </c>
      <c r="H618" s="47">
        <v>0</v>
      </c>
      <c r="I618" s="48">
        <f t="shared" si="70"/>
        <v>50094.945641725637</v>
      </c>
    </row>
    <row r="619" spans="1:9" ht="15">
      <c r="A619" s="26" t="s">
        <v>24</v>
      </c>
      <c r="B619" s="43">
        <v>6141.963404728388</v>
      </c>
      <c r="C619" s="43">
        <v>0</v>
      </c>
      <c r="D619" s="43">
        <v>644.73648999911245</v>
      </c>
      <c r="E619" s="43">
        <v>0</v>
      </c>
      <c r="F619" s="236">
        <v>0</v>
      </c>
      <c r="G619" s="43">
        <v>0</v>
      </c>
      <c r="H619" s="53">
        <v>0</v>
      </c>
      <c r="I619" s="41">
        <f t="shared" si="70"/>
        <v>6786.6998947275006</v>
      </c>
    </row>
    <row r="620" spans="1:9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>
        <v>0</v>
      </c>
      <c r="G620" s="46">
        <v>0</v>
      </c>
      <c r="H620" s="47">
        <v>0</v>
      </c>
      <c r="I620" s="48">
        <f t="shared" si="70"/>
        <v>0</v>
      </c>
    </row>
    <row r="621" spans="1:9" ht="15">
      <c r="A621" s="27" t="s">
        <v>66</v>
      </c>
      <c r="B621" s="43">
        <v>801.40557190305469</v>
      </c>
      <c r="C621" s="43">
        <v>0</v>
      </c>
      <c r="D621" s="43">
        <v>3110.5146019681329</v>
      </c>
      <c r="E621" s="43">
        <v>0</v>
      </c>
      <c r="F621" s="236">
        <v>0</v>
      </c>
      <c r="G621" s="43">
        <v>0</v>
      </c>
      <c r="H621" s="53">
        <v>0</v>
      </c>
      <c r="I621" s="41">
        <f t="shared" si="70"/>
        <v>3911.9201738711877</v>
      </c>
    </row>
    <row r="622" spans="1:9" ht="15">
      <c r="A622" s="28" t="s">
        <v>25</v>
      </c>
      <c r="B622" s="46">
        <v>797.28717190305463</v>
      </c>
      <c r="C622" s="46">
        <v>0</v>
      </c>
      <c r="D622" s="46">
        <v>3110.2330019681331</v>
      </c>
      <c r="E622" s="46">
        <v>0</v>
      </c>
      <c r="F622" s="236">
        <v>0</v>
      </c>
      <c r="G622" s="46">
        <v>0</v>
      </c>
      <c r="H622" s="47">
        <v>0</v>
      </c>
      <c r="I622" s="48">
        <f t="shared" si="70"/>
        <v>3907.5201738711876</v>
      </c>
    </row>
    <row r="623" spans="1:9" ht="15">
      <c r="A623" s="29" t="s">
        <v>20</v>
      </c>
      <c r="B623" s="43">
        <v>0</v>
      </c>
      <c r="C623" s="43">
        <v>0</v>
      </c>
      <c r="D623" s="43">
        <v>0</v>
      </c>
      <c r="E623" s="43">
        <v>0</v>
      </c>
      <c r="F623" s="236">
        <v>0</v>
      </c>
      <c r="G623" s="43">
        <v>0</v>
      </c>
      <c r="H623" s="53">
        <v>0</v>
      </c>
      <c r="I623" s="41">
        <f t="shared" si="70"/>
        <v>0</v>
      </c>
    </row>
    <row r="624" spans="1:9" ht="15">
      <c r="A624" s="28" t="s">
        <v>21</v>
      </c>
      <c r="B624" s="46">
        <v>0</v>
      </c>
      <c r="C624" s="46">
        <v>0</v>
      </c>
      <c r="D624" s="46">
        <v>0</v>
      </c>
      <c r="E624" s="46">
        <v>0</v>
      </c>
      <c r="F624" s="236">
        <v>0</v>
      </c>
      <c r="G624" s="46">
        <v>0</v>
      </c>
      <c r="H624" s="47">
        <v>0</v>
      </c>
      <c r="I624" s="48">
        <f t="shared" si="70"/>
        <v>0</v>
      </c>
    </row>
    <row r="625" spans="1:10" ht="15.75" thickBot="1">
      <c r="A625" s="30" t="s">
        <v>11</v>
      </c>
      <c r="B625" s="43">
        <v>4.1184000000000003</v>
      </c>
      <c r="C625" s="43">
        <v>0</v>
      </c>
      <c r="D625" s="43">
        <v>0.28160000000000002</v>
      </c>
      <c r="E625" s="43">
        <v>0</v>
      </c>
      <c r="F625" s="237">
        <v>0</v>
      </c>
      <c r="G625" s="43">
        <v>0</v>
      </c>
      <c r="H625" s="53">
        <v>0</v>
      </c>
      <c r="I625" s="41">
        <f t="shared" si="70"/>
        <v>4.4000000000000004</v>
      </c>
    </row>
    <row r="626" spans="1:10" ht="15">
      <c r="A626" s="31" t="s">
        <v>28</v>
      </c>
      <c r="B626" s="130">
        <f>SUM(B605:B621)</f>
        <v>183232.6413675338</v>
      </c>
      <c r="C626" s="130">
        <f t="shared" ref="C626:H626" si="71">SUM(C605:C621)</f>
        <v>0</v>
      </c>
      <c r="D626" s="130">
        <f t="shared" si="71"/>
        <v>40203.28761719953</v>
      </c>
      <c r="E626" s="130">
        <f t="shared" si="71"/>
        <v>31795.005712100199</v>
      </c>
      <c r="F626" s="130">
        <f t="shared" si="71"/>
        <v>0</v>
      </c>
      <c r="G626" s="130">
        <f t="shared" si="71"/>
        <v>8327.2634007881497</v>
      </c>
      <c r="H626" s="130">
        <f t="shared" si="71"/>
        <v>0</v>
      </c>
      <c r="I626" s="132">
        <f>SUM(B626:H626)</f>
        <v>263558.19809762167</v>
      </c>
    </row>
    <row r="627" spans="1:10" s="4" customFormat="1" ht="15" thickBot="1">
      <c r="A627" s="33" t="s">
        <v>87</v>
      </c>
      <c r="B627" s="114">
        <f>B626/$I626</f>
        <v>0.69522649149264792</v>
      </c>
      <c r="C627" s="114">
        <f t="shared" ref="C627:I627" si="72">C626/$I626</f>
        <v>0</v>
      </c>
      <c r="D627" s="114">
        <f t="shared" si="72"/>
        <v>0.15254045560862531</v>
      </c>
      <c r="E627" s="114">
        <f t="shared" si="72"/>
        <v>0.12063751361785895</v>
      </c>
      <c r="F627" s="114">
        <f t="shared" si="72"/>
        <v>0</v>
      </c>
      <c r="G627" s="114">
        <f t="shared" si="72"/>
        <v>3.1595539280867828E-2</v>
      </c>
      <c r="H627" s="114">
        <f t="shared" si="72"/>
        <v>0</v>
      </c>
      <c r="I627" s="116">
        <f t="shared" si="72"/>
        <v>1</v>
      </c>
      <c r="J627" s="18"/>
    </row>
    <row r="628" spans="1:10" ht="15" thickBot="1">
      <c r="A628" s="17"/>
      <c r="B628" s="17"/>
      <c r="C628" s="17"/>
      <c r="D628" s="17"/>
      <c r="E628" s="17"/>
      <c r="F628" s="17"/>
      <c r="G628" s="17"/>
      <c r="H628" s="17"/>
      <c r="I628" s="17"/>
    </row>
    <row r="629" spans="1:1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</row>
    <row r="630" spans="1:10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</row>
    <row r="631" spans="1:10" ht="15">
      <c r="A631" s="24" t="s">
        <v>7</v>
      </c>
      <c r="B631" s="39">
        <v>3.2651023481323911</v>
      </c>
      <c r="C631" s="39">
        <v>0</v>
      </c>
      <c r="D631" s="39">
        <v>3.1811167444830111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6.4462190926154026</v>
      </c>
    </row>
    <row r="632" spans="1:10" ht="15">
      <c r="A632" s="25" t="s">
        <v>8</v>
      </c>
      <c r="B632" s="46">
        <v>33.320536158179529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3">SUM(B632:H632)</f>
        <v>33.320536158179529</v>
      </c>
    </row>
    <row r="633" spans="1:10" ht="15">
      <c r="A633" s="26" t="s">
        <v>10</v>
      </c>
      <c r="B633" s="43">
        <v>55.514196173422022</v>
      </c>
      <c r="C633" s="43">
        <v>0</v>
      </c>
      <c r="D633" s="43">
        <v>0.17783669854512307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3"/>
        <v>55.692032871967143</v>
      </c>
    </row>
    <row r="634" spans="1:1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3"/>
        <v>0</v>
      </c>
    </row>
    <row r="635" spans="1:10" ht="15">
      <c r="A635" s="26" t="s">
        <v>16</v>
      </c>
      <c r="B635" s="43">
        <v>2081.8399362154278</v>
      </c>
      <c r="C635" s="43">
        <v>8.9978426894169434</v>
      </c>
      <c r="D635" s="43">
        <v>167.75409959312091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3"/>
        <v>2258.5918784979654</v>
      </c>
    </row>
    <row r="636" spans="1:10" ht="15">
      <c r="A636" s="25" t="s">
        <v>72</v>
      </c>
      <c r="B636" s="46">
        <v>50.670744876981168</v>
      </c>
      <c r="C636" s="46">
        <v>1.1435275595910703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73"/>
        <v>51.814272436572239</v>
      </c>
    </row>
    <row r="637" spans="1:10" ht="15">
      <c r="A637" s="26" t="s">
        <v>60</v>
      </c>
      <c r="B637" s="43">
        <v>0</v>
      </c>
      <c r="C637" s="43">
        <v>5.1879041209472154</v>
      </c>
      <c r="D637" s="43">
        <v>0</v>
      </c>
      <c r="E637" s="43">
        <v>251.79835427547221</v>
      </c>
      <c r="F637" s="43">
        <v>9944.2169216223501</v>
      </c>
      <c r="G637" s="43">
        <v>0</v>
      </c>
      <c r="H637" s="53">
        <v>0</v>
      </c>
      <c r="I637" s="41">
        <f t="shared" si="73"/>
        <v>10201.203180018769</v>
      </c>
    </row>
    <row r="638" spans="1:10" ht="15">
      <c r="A638" s="25" t="s">
        <v>12</v>
      </c>
      <c r="B638" s="46">
        <v>0</v>
      </c>
      <c r="C638" s="46">
        <v>0</v>
      </c>
      <c r="D638" s="46">
        <v>0</v>
      </c>
      <c r="E638" s="46">
        <v>177.39906959600575</v>
      </c>
      <c r="F638" s="46">
        <v>0</v>
      </c>
      <c r="G638" s="46">
        <v>0</v>
      </c>
      <c r="H638" s="47">
        <v>0</v>
      </c>
      <c r="I638" s="48">
        <f t="shared" si="73"/>
        <v>177.39906959600575</v>
      </c>
    </row>
    <row r="639" spans="1:1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3"/>
        <v>0</v>
      </c>
    </row>
    <row r="640" spans="1:10" ht="15">
      <c r="A640" s="25" t="s">
        <v>17</v>
      </c>
      <c r="B640" s="46">
        <v>122.29372378489441</v>
      </c>
      <c r="C640" s="46">
        <v>0</v>
      </c>
      <c r="D640" s="46">
        <v>0.59205226463706728</v>
      </c>
      <c r="E640" s="46">
        <v>3.602468247635902</v>
      </c>
      <c r="F640" s="46">
        <v>0</v>
      </c>
      <c r="G640" s="46">
        <v>0</v>
      </c>
      <c r="H640" s="47">
        <v>0</v>
      </c>
      <c r="I640" s="48">
        <f t="shared" si="73"/>
        <v>126.48824429716737</v>
      </c>
    </row>
    <row r="641" spans="1:10" ht="15">
      <c r="A641" s="26" t="s">
        <v>19</v>
      </c>
      <c r="B641" s="43">
        <v>460.94657624610545</v>
      </c>
      <c r="C641" s="43">
        <v>0</v>
      </c>
      <c r="D641" s="43">
        <v>119.13456362258758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73"/>
        <v>580.08113986869307</v>
      </c>
    </row>
    <row r="642" spans="1:10" ht="15">
      <c r="A642" s="25" t="s">
        <v>27</v>
      </c>
      <c r="B642" s="46">
        <v>975.85520749518173</v>
      </c>
      <c r="C642" s="46">
        <v>1.2679515721887451</v>
      </c>
      <c r="D642" s="46">
        <v>20.184883056039087</v>
      </c>
      <c r="E642" s="46">
        <v>1621.5657888054484</v>
      </c>
      <c r="F642" s="46">
        <v>0</v>
      </c>
      <c r="G642" s="46">
        <v>546.82482626219939</v>
      </c>
      <c r="H642" s="47">
        <v>7.6719474874767082</v>
      </c>
      <c r="I642" s="48">
        <f t="shared" si="73"/>
        <v>3173.3706046785342</v>
      </c>
    </row>
    <row r="643" spans="1:10" ht="15">
      <c r="A643" s="26" t="s">
        <v>26</v>
      </c>
      <c r="B643" s="43">
        <v>271.90172573590922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3"/>
        <v>271.90172573590922</v>
      </c>
    </row>
    <row r="644" spans="1:10" ht="15">
      <c r="A644" s="25" t="s">
        <v>23</v>
      </c>
      <c r="B644" s="46">
        <v>1955.7562791282239</v>
      </c>
      <c r="C644" s="46">
        <v>88.589121663798082</v>
      </c>
      <c r="D644" s="46">
        <v>1113.6224830424194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3"/>
        <v>3157.9678838344416</v>
      </c>
    </row>
    <row r="645" spans="1:10" ht="15">
      <c r="A645" s="26" t="s">
        <v>24</v>
      </c>
      <c r="B645" s="43">
        <v>2799.1247940155927</v>
      </c>
      <c r="C645" s="43">
        <v>0</v>
      </c>
      <c r="D645" s="43">
        <v>25.410492694277053</v>
      </c>
      <c r="E645" s="43">
        <v>0</v>
      </c>
      <c r="F645" s="43">
        <v>177.89362311464129</v>
      </c>
      <c r="G645" s="43">
        <v>0</v>
      </c>
      <c r="H645" s="53">
        <v>0</v>
      </c>
      <c r="I645" s="41">
        <f t="shared" si="73"/>
        <v>3002.4289098245108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3"/>
        <v>0</v>
      </c>
    </row>
    <row r="647" spans="1:10" ht="15">
      <c r="A647" s="27" t="s">
        <v>66</v>
      </c>
      <c r="B647" s="43">
        <v>52.762416530697685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3"/>
        <v>52.762416530697685</v>
      </c>
    </row>
    <row r="648" spans="1:10" ht="15">
      <c r="A648" s="28" t="s">
        <v>25</v>
      </c>
      <c r="B648" s="46">
        <v>52.762416530697685</v>
      </c>
      <c r="C648" s="46">
        <v>0</v>
      </c>
      <c r="D648" s="46">
        <v>0</v>
      </c>
      <c r="E648" s="46">
        <v>0</v>
      </c>
      <c r="F648" s="46">
        <v>0</v>
      </c>
      <c r="G648" s="46">
        <v>0</v>
      </c>
      <c r="H648" s="47">
        <v>0</v>
      </c>
      <c r="I648" s="48">
        <f t="shared" si="73"/>
        <v>52.762416530697685</v>
      </c>
    </row>
    <row r="649" spans="1:10" ht="15">
      <c r="A649" s="29" t="s">
        <v>20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3"/>
        <v>0</v>
      </c>
    </row>
    <row r="650" spans="1:10" ht="15">
      <c r="A650" s="28" t="s">
        <v>21</v>
      </c>
      <c r="B650" s="46">
        <v>0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3"/>
        <v>0</v>
      </c>
    </row>
    <row r="651" spans="1:10" ht="15.75" thickBot="1">
      <c r="A651" s="30" t="s">
        <v>11</v>
      </c>
      <c r="B651" s="43">
        <v>0</v>
      </c>
      <c r="C651" s="43">
        <v>0</v>
      </c>
      <c r="D651" s="43">
        <v>0</v>
      </c>
      <c r="E651" s="43">
        <v>0</v>
      </c>
      <c r="F651" s="43">
        <v>0</v>
      </c>
      <c r="G651" s="43">
        <v>0</v>
      </c>
      <c r="H651" s="53">
        <v>0</v>
      </c>
      <c r="I651" s="41">
        <f t="shared" si="73"/>
        <v>0</v>
      </c>
    </row>
    <row r="652" spans="1:10" ht="15">
      <c r="A652" s="31" t="s">
        <v>28</v>
      </c>
      <c r="B652" s="130">
        <f>SUM(B631:B647)</f>
        <v>8863.2512387087463</v>
      </c>
      <c r="C652" s="130">
        <f t="shared" ref="C652:H652" si="74">SUM(C631:C647)</f>
        <v>105.18634760594206</v>
      </c>
      <c r="D652" s="130">
        <f t="shared" si="74"/>
        <v>1450.0575277161092</v>
      </c>
      <c r="E652" s="130">
        <f t="shared" si="74"/>
        <v>2054.3656809245622</v>
      </c>
      <c r="F652" s="130">
        <f t="shared" si="74"/>
        <v>10122.110544736992</v>
      </c>
      <c r="G652" s="130">
        <f t="shared" si="74"/>
        <v>546.82482626219939</v>
      </c>
      <c r="H652" s="130">
        <f t="shared" si="74"/>
        <v>7.6719474874767082</v>
      </c>
      <c r="I652" s="132">
        <f>SUM(B652:H652)</f>
        <v>23149.468113442032</v>
      </c>
    </row>
    <row r="653" spans="1:10" s="4" customFormat="1" ht="15" thickBot="1">
      <c r="A653" s="33" t="s">
        <v>87</v>
      </c>
      <c r="B653" s="79">
        <f>B652/$I652</f>
        <v>0.38287062127194998</v>
      </c>
      <c r="C653" s="79">
        <f t="shared" ref="C653:I653" si="75">C652/$I652</f>
        <v>4.5437911182444951E-3</v>
      </c>
      <c r="D653" s="79">
        <f t="shared" si="75"/>
        <v>6.2638913369854707E-2</v>
      </c>
      <c r="E653" s="79">
        <f t="shared" si="75"/>
        <v>8.8743537037538622E-2</v>
      </c>
      <c r="F653" s="79">
        <f t="shared" si="75"/>
        <v>0.43725024243038485</v>
      </c>
      <c r="G653" s="79">
        <f t="shared" si="75"/>
        <v>2.3621485538351469E-2</v>
      </c>
      <c r="H653" s="79">
        <f t="shared" si="75"/>
        <v>3.3140923367573594E-4</v>
      </c>
      <c r="I653" s="80">
        <f t="shared" si="75"/>
        <v>1</v>
      </c>
      <c r="J653" s="18"/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84:I84"/>
    <mergeCell ref="B6:I6"/>
    <mergeCell ref="B32:I32"/>
    <mergeCell ref="B58:I58"/>
    <mergeCell ref="A1:I3"/>
    <mergeCell ref="A5:A6"/>
    <mergeCell ref="A31:A32"/>
    <mergeCell ref="A57:A58"/>
    <mergeCell ref="A83:A84"/>
  </mergeCells>
  <phoneticPr fontId="7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4"/>
  <sheetViews>
    <sheetView zoomScale="60" zoomScaleNormal="60" workbookViewId="0">
      <pane ySplit="5" topLeftCell="A85" activePane="bottomLeft" state="frozen"/>
      <selection activeCell="L485" sqref="L485"/>
      <selection pane="bottomLeft" activeCell="J106" sqref="J106"/>
    </sheetView>
  </sheetViews>
  <sheetFormatPr baseColWidth="10" defaultColWidth="11" defaultRowHeight="14.25"/>
  <cols>
    <col min="1" max="1" width="42.625" customWidth="1"/>
    <col min="2" max="9" width="16.625" style="1" customWidth="1"/>
    <col min="10" max="10" width="15" style="144" customWidth="1"/>
    <col min="11" max="16384" width="11" style="1"/>
  </cols>
  <sheetData>
    <row r="1" spans="1:12" ht="15" customHeight="1" thickTop="1">
      <c r="A1" s="200" t="s">
        <v>99</v>
      </c>
      <c r="B1" s="201"/>
      <c r="C1" s="201"/>
      <c r="D1" s="201"/>
      <c r="E1" s="201"/>
      <c r="F1" s="201"/>
      <c r="G1" s="201"/>
      <c r="H1" s="201"/>
      <c r="I1" s="202"/>
    </row>
    <row r="2" spans="1:12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2" ht="36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2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2" ht="100.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L5" s="8"/>
    </row>
    <row r="6" spans="1:12" ht="1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</row>
    <row r="7" spans="1:12" ht="15">
      <c r="A7" s="24" t="s">
        <v>7</v>
      </c>
      <c r="B7" s="39">
        <v>1676.5246075827795</v>
      </c>
      <c r="C7" s="39">
        <v>3916.1461303580109</v>
      </c>
      <c r="D7" s="39">
        <v>2220.7158384956183</v>
      </c>
      <c r="E7" s="39">
        <v>3.4741250080529848E-2</v>
      </c>
      <c r="F7" s="39">
        <v>17.592969040780318</v>
      </c>
      <c r="G7" s="39">
        <v>0</v>
      </c>
      <c r="H7" s="40">
        <v>0</v>
      </c>
      <c r="I7" s="41">
        <f>SUM(B7:H7)</f>
        <v>7831.0142867272698</v>
      </c>
      <c r="J7" s="166"/>
    </row>
    <row r="8" spans="1:12" ht="15">
      <c r="A8" s="25" t="s">
        <v>8</v>
      </c>
      <c r="B8" s="46">
        <v>1529.2927035086393</v>
      </c>
      <c r="C8" s="46">
        <v>746.74692614506705</v>
      </c>
      <c r="D8" s="46">
        <v>2205.3645523483697</v>
      </c>
      <c r="E8" s="46">
        <v>0</v>
      </c>
      <c r="F8" s="46">
        <v>0.20622000000000001</v>
      </c>
      <c r="G8" s="46">
        <v>0</v>
      </c>
      <c r="H8" s="47">
        <v>0</v>
      </c>
      <c r="I8" s="48">
        <f t="shared" ref="I8:I27" si="0">SUM(B8:H8)</f>
        <v>4481.6104020020757</v>
      </c>
      <c r="J8" s="166"/>
    </row>
    <row r="9" spans="1:12" ht="15">
      <c r="A9" s="26" t="s">
        <v>10</v>
      </c>
      <c r="B9" s="43">
        <v>3119.0151889505564</v>
      </c>
      <c r="C9" s="43">
        <v>0.22022857142857147</v>
      </c>
      <c r="D9" s="43">
        <v>6692.8934596821437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9812.128877204128</v>
      </c>
      <c r="J9" s="166"/>
    </row>
    <row r="10" spans="1:12" ht="15">
      <c r="A10" s="25" t="s">
        <v>58</v>
      </c>
      <c r="B10" s="46">
        <v>7.5978499717173642E-8</v>
      </c>
      <c r="C10" s="46">
        <v>53.959441783299347</v>
      </c>
      <c r="D10" s="46">
        <v>2130.9032214827566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2184.8626633420345</v>
      </c>
      <c r="J10" s="166"/>
    </row>
    <row r="11" spans="1:12" ht="15">
      <c r="A11" s="26" t="s">
        <v>16</v>
      </c>
      <c r="B11" s="43">
        <v>21547.308820783808</v>
      </c>
      <c r="C11" s="43">
        <v>4076.6660549182484</v>
      </c>
      <c r="D11" s="43">
        <v>3887.2709826729269</v>
      </c>
      <c r="E11" s="43">
        <v>397.12476958228217</v>
      </c>
      <c r="F11" s="43">
        <v>0</v>
      </c>
      <c r="G11" s="43">
        <v>0</v>
      </c>
      <c r="H11" s="53">
        <v>0</v>
      </c>
      <c r="I11" s="41">
        <f t="shared" si="0"/>
        <v>29908.370627957265</v>
      </c>
      <c r="J11" s="166"/>
    </row>
    <row r="12" spans="1:12" ht="15">
      <c r="A12" s="25" t="s">
        <v>72</v>
      </c>
      <c r="B12" s="46">
        <v>75110.969001609337</v>
      </c>
      <c r="C12" s="46">
        <v>883.48223934330372</v>
      </c>
      <c r="D12" s="46">
        <v>5104.0240130442608</v>
      </c>
      <c r="E12" s="46">
        <v>16.815526756338389</v>
      </c>
      <c r="F12" s="46">
        <v>0</v>
      </c>
      <c r="G12" s="46">
        <v>0</v>
      </c>
      <c r="H12" s="47">
        <v>0</v>
      </c>
      <c r="I12" s="48">
        <f t="shared" si="0"/>
        <v>81115.290780753232</v>
      </c>
      <c r="J12" s="166"/>
    </row>
    <row r="13" spans="1:12" ht="15">
      <c r="A13" s="26" t="s">
        <v>60</v>
      </c>
      <c r="B13" s="43">
        <v>0.53093921506864339</v>
      </c>
      <c r="C13" s="43">
        <v>11.989535526073817</v>
      </c>
      <c r="D13" s="43">
        <v>4.9381037213259598</v>
      </c>
      <c r="E13" s="43">
        <v>11889.761850665873</v>
      </c>
      <c r="F13" s="43">
        <v>231409.65084998158</v>
      </c>
      <c r="G13" s="43">
        <v>0</v>
      </c>
      <c r="H13" s="53">
        <v>0</v>
      </c>
      <c r="I13" s="41">
        <f t="shared" si="0"/>
        <v>243316.87127910991</v>
      </c>
      <c r="J13" s="166"/>
    </row>
    <row r="14" spans="1:12" ht="15">
      <c r="A14" s="25" t="s">
        <v>12</v>
      </c>
      <c r="B14" s="46">
        <v>9.0192740738009331E-3</v>
      </c>
      <c r="C14" s="46">
        <v>0.11545517683284152</v>
      </c>
      <c r="D14" s="46">
        <v>0.35837633539348346</v>
      </c>
      <c r="E14" s="46">
        <v>287.53105226660529</v>
      </c>
      <c r="F14" s="46">
        <v>93168.187849047055</v>
      </c>
      <c r="G14" s="46">
        <v>0</v>
      </c>
      <c r="H14" s="47">
        <v>0</v>
      </c>
      <c r="I14" s="48">
        <f t="shared" si="0"/>
        <v>93456.201752099965</v>
      </c>
      <c r="J14" s="166"/>
    </row>
    <row r="15" spans="1:12" ht="15">
      <c r="A15" s="26" t="s">
        <v>61</v>
      </c>
      <c r="B15" s="43">
        <v>4.9220897661105809</v>
      </c>
      <c r="C15" s="43">
        <v>0.19279689781527223</v>
      </c>
      <c r="D15" s="43">
        <v>6.1001507276208713</v>
      </c>
      <c r="E15" s="43">
        <v>196.87655740845329</v>
      </c>
      <c r="F15" s="43">
        <v>21256.752517599998</v>
      </c>
      <c r="G15" s="43">
        <v>0</v>
      </c>
      <c r="H15" s="53">
        <v>0</v>
      </c>
      <c r="I15" s="41">
        <f t="shared" si="0"/>
        <v>21464.844112399998</v>
      </c>
      <c r="J15" s="166"/>
    </row>
    <row r="16" spans="1:12" ht="15">
      <c r="A16" s="25" t="s">
        <v>17</v>
      </c>
      <c r="B16" s="46">
        <v>5255.9649173461648</v>
      </c>
      <c r="C16" s="46">
        <v>79.7966733212386</v>
      </c>
      <c r="D16" s="46">
        <v>1448.9477813241028</v>
      </c>
      <c r="E16" s="46">
        <v>189.24068806908332</v>
      </c>
      <c r="F16" s="46">
        <v>1129.4228199394115</v>
      </c>
      <c r="G16" s="46">
        <v>0</v>
      </c>
      <c r="H16" s="47">
        <v>0</v>
      </c>
      <c r="I16" s="48">
        <f t="shared" si="0"/>
        <v>8103.3728800000008</v>
      </c>
      <c r="J16" s="166"/>
    </row>
    <row r="17" spans="1:10" ht="15">
      <c r="A17" s="26" t="s">
        <v>19</v>
      </c>
      <c r="B17" s="43">
        <v>81361.209410980329</v>
      </c>
      <c r="C17" s="43">
        <v>46698.409283041692</v>
      </c>
      <c r="D17" s="43">
        <v>54366.208538146799</v>
      </c>
      <c r="E17" s="43">
        <v>2214.3719581030973</v>
      </c>
      <c r="F17" s="43">
        <v>6700.7911115652951</v>
      </c>
      <c r="G17" s="43">
        <v>0</v>
      </c>
      <c r="H17" s="53">
        <v>0</v>
      </c>
      <c r="I17" s="41">
        <f t="shared" si="0"/>
        <v>191340.99030183718</v>
      </c>
      <c r="J17" s="166"/>
    </row>
    <row r="18" spans="1:10" ht="15">
      <c r="A18" s="25" t="s">
        <v>27</v>
      </c>
      <c r="B18" s="46">
        <v>25506.527763484552</v>
      </c>
      <c r="C18" s="46">
        <v>341.45179355918521</v>
      </c>
      <c r="D18" s="46">
        <v>40308.580395394412</v>
      </c>
      <c r="E18" s="46">
        <v>90473.877107509223</v>
      </c>
      <c r="F18" s="46">
        <v>12394.808758697482</v>
      </c>
      <c r="G18" s="46">
        <v>28270.922223835227</v>
      </c>
      <c r="H18" s="47">
        <v>630.89301884229064</v>
      </c>
      <c r="I18" s="48">
        <f t="shared" si="0"/>
        <v>197927.06106132237</v>
      </c>
      <c r="J18" s="166"/>
    </row>
    <row r="19" spans="1:10" ht="15">
      <c r="A19" s="26" t="s">
        <v>26</v>
      </c>
      <c r="B19" s="43">
        <v>42414.9095883107</v>
      </c>
      <c r="C19" s="43">
        <v>278.63558934829439</v>
      </c>
      <c r="D19" s="43">
        <v>4490.9078174187416</v>
      </c>
      <c r="E19" s="43">
        <v>2.1975442697329899</v>
      </c>
      <c r="F19" s="43">
        <v>0.25003052933919889</v>
      </c>
      <c r="G19" s="43">
        <v>0</v>
      </c>
      <c r="H19" s="53">
        <v>0</v>
      </c>
      <c r="I19" s="41">
        <f t="shared" si="0"/>
        <v>47186.900569876801</v>
      </c>
      <c r="J19" s="166"/>
    </row>
    <row r="20" spans="1:10" ht="15">
      <c r="A20" s="25" t="s">
        <v>23</v>
      </c>
      <c r="B20" s="46">
        <v>50127.519010463184</v>
      </c>
      <c r="C20" s="46">
        <v>371.99881859230715</v>
      </c>
      <c r="D20" s="46">
        <v>6781.0079471112422</v>
      </c>
      <c r="E20" s="46">
        <v>3.8908888355815288</v>
      </c>
      <c r="F20" s="46">
        <v>0.31135912499938062</v>
      </c>
      <c r="G20" s="46">
        <v>0</v>
      </c>
      <c r="H20" s="47">
        <v>0</v>
      </c>
      <c r="I20" s="48">
        <f t="shared" si="0"/>
        <v>57284.728024127311</v>
      </c>
      <c r="J20" s="166"/>
    </row>
    <row r="21" spans="1:10" ht="15">
      <c r="A21" s="26" t="s">
        <v>24</v>
      </c>
      <c r="B21" s="43">
        <v>12410.272701180927</v>
      </c>
      <c r="C21" s="43">
        <v>24676.339665717689</v>
      </c>
      <c r="D21" s="43">
        <v>3439.2403622177903</v>
      </c>
      <c r="E21" s="43">
        <v>21.945668584475225</v>
      </c>
      <c r="F21" s="43">
        <v>1079.1097493163907</v>
      </c>
      <c r="G21" s="43">
        <v>0</v>
      </c>
      <c r="H21" s="53">
        <v>0</v>
      </c>
      <c r="I21" s="41">
        <f t="shared" si="0"/>
        <v>41626.908147017275</v>
      </c>
      <c r="J21" s="166"/>
    </row>
    <row r="22" spans="1:10" ht="15">
      <c r="A22" s="25" t="s">
        <v>22</v>
      </c>
      <c r="B22" s="46">
        <v>802.60054096639033</v>
      </c>
      <c r="C22" s="46">
        <v>4851.3353934595807</v>
      </c>
      <c r="D22" s="46">
        <v>4231.1871744618065</v>
      </c>
      <c r="E22" s="46">
        <v>0.27884385464147105</v>
      </c>
      <c r="F22" s="46">
        <v>0</v>
      </c>
      <c r="G22" s="46">
        <v>0</v>
      </c>
      <c r="H22" s="47">
        <v>0</v>
      </c>
      <c r="I22" s="48">
        <f t="shared" si="0"/>
        <v>9885.4019527424189</v>
      </c>
      <c r="J22" s="166"/>
    </row>
    <row r="23" spans="1:10" ht="15">
      <c r="A23" s="27" t="s">
        <v>66</v>
      </c>
      <c r="B23" s="43">
        <v>3673.6435473270244</v>
      </c>
      <c r="C23" s="43">
        <v>9.3668190783359808</v>
      </c>
      <c r="D23" s="43">
        <v>6993.52299498708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10676.533361392441</v>
      </c>
      <c r="J23" s="166"/>
    </row>
    <row r="24" spans="1:10" ht="15">
      <c r="A24" s="28" t="s">
        <v>25</v>
      </c>
      <c r="B24" s="46">
        <v>3669.8990083523577</v>
      </c>
      <c r="C24" s="46">
        <v>3.9771432196171914E-2</v>
      </c>
      <c r="D24" s="46">
        <v>2919.8968426780189</v>
      </c>
      <c r="E24" s="46">
        <v>0</v>
      </c>
      <c r="F24" s="46">
        <v>0</v>
      </c>
      <c r="G24" s="46">
        <v>0</v>
      </c>
      <c r="H24" s="47">
        <v>0</v>
      </c>
      <c r="I24" s="48">
        <f t="shared" si="0"/>
        <v>6589.8356224625732</v>
      </c>
      <c r="J24" s="166"/>
    </row>
    <row r="25" spans="1:10" ht="15">
      <c r="A25" s="29" t="s">
        <v>20</v>
      </c>
      <c r="B25" s="43">
        <v>2.8714860394814121E-4</v>
      </c>
      <c r="C25" s="43">
        <v>2.2729289950968639</v>
      </c>
      <c r="D25" s="43">
        <v>992.64850078792438</v>
      </c>
      <c r="E25" s="43">
        <v>0</v>
      </c>
      <c r="F25" s="43">
        <v>0</v>
      </c>
      <c r="G25" s="43">
        <v>0</v>
      </c>
      <c r="H25" s="53">
        <v>0</v>
      </c>
      <c r="I25" s="41">
        <f t="shared" si="0"/>
        <v>994.92171693162516</v>
      </c>
      <c r="J25" s="166"/>
    </row>
    <row r="26" spans="1:10" ht="15">
      <c r="A26" s="28" t="s">
        <v>21</v>
      </c>
      <c r="B26" s="46">
        <v>2.5180793910333383E-4</v>
      </c>
      <c r="C26" s="46">
        <v>7.0541168435658337</v>
      </c>
      <c r="D26" s="46">
        <v>3080.7203059372564</v>
      </c>
      <c r="E26" s="46">
        <v>0</v>
      </c>
      <c r="F26" s="46">
        <v>0</v>
      </c>
      <c r="G26" s="46">
        <v>0</v>
      </c>
      <c r="H26" s="47">
        <v>0</v>
      </c>
      <c r="I26" s="48">
        <f t="shared" si="0"/>
        <v>3087.7746745887612</v>
      </c>
      <c r="J26" s="166"/>
    </row>
    <row r="27" spans="1:10" ht="15.75" thickBot="1">
      <c r="A27" s="30" t="s">
        <v>11</v>
      </c>
      <c r="B27" s="43">
        <v>3.7439999999999998</v>
      </c>
      <c r="C27" s="43">
        <v>0</v>
      </c>
      <c r="D27" s="43">
        <v>0.25600000000000001</v>
      </c>
      <c r="E27" s="43">
        <v>0</v>
      </c>
      <c r="F27" s="43">
        <v>0</v>
      </c>
      <c r="G27" s="43">
        <v>0</v>
      </c>
      <c r="H27" s="53">
        <v>0</v>
      </c>
      <c r="I27" s="41">
        <f t="shared" si="0"/>
        <v>4</v>
      </c>
      <c r="J27" s="166"/>
    </row>
    <row r="28" spans="1:10" ht="15">
      <c r="A28" s="31" t="s">
        <v>28</v>
      </c>
      <c r="B28" s="130">
        <f>SUM(B7:B23)</f>
        <v>324541.21985082561</v>
      </c>
      <c r="C28" s="130">
        <f t="shared" ref="C28:H28" si="1">SUM(C7:C23)</f>
        <v>86996.852844838402</v>
      </c>
      <c r="D28" s="130">
        <f t="shared" si="1"/>
        <v>144312.1717095724</v>
      </c>
      <c r="E28" s="130">
        <f t="shared" si="1"/>
        <v>105693.94719715547</v>
      </c>
      <c r="F28" s="130">
        <f t="shared" si="1"/>
        <v>367157.08423484239</v>
      </c>
      <c r="G28" s="130">
        <f t="shared" si="1"/>
        <v>28270.922223835227</v>
      </c>
      <c r="H28" s="130">
        <f t="shared" si="1"/>
        <v>630.89301884229064</v>
      </c>
      <c r="I28" s="132">
        <f>SUM(B28:H28)</f>
        <v>1057603.0910799117</v>
      </c>
      <c r="J28" s="179">
        <v>1.3692684005945921E-3</v>
      </c>
    </row>
    <row r="29" spans="1:10" s="4" customFormat="1" ht="15" thickBot="1">
      <c r="A29" s="32" t="s">
        <v>87</v>
      </c>
      <c r="B29" s="114">
        <f>B28/$I28</f>
        <v>0.30686485562314181</v>
      </c>
      <c r="C29" s="114">
        <f t="shared" ref="C29:I29" si="2">C28/$I28</f>
        <v>8.2258508488289764E-2</v>
      </c>
      <c r="D29" s="114">
        <f t="shared" si="2"/>
        <v>0.13645210847692982</v>
      </c>
      <c r="E29" s="114">
        <f t="shared" si="2"/>
        <v>9.9937252536991039E-2</v>
      </c>
      <c r="F29" s="114">
        <f t="shared" si="2"/>
        <v>0.34715961718676586</v>
      </c>
      <c r="G29" s="114">
        <f t="shared" si="2"/>
        <v>2.6731126697982673E-2</v>
      </c>
      <c r="H29" s="114">
        <f t="shared" si="2"/>
        <v>5.9653098989914059E-4</v>
      </c>
      <c r="I29" s="116">
        <f t="shared" si="2"/>
        <v>1</v>
      </c>
      <c r="J29" s="181"/>
    </row>
    <row r="30" spans="1:10" ht="15" thickBot="1">
      <c r="J30" s="166"/>
    </row>
    <row r="31" spans="1:1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J31" s="166"/>
    </row>
    <row r="32" spans="1:10" ht="1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J32" s="166"/>
    </row>
    <row r="33" spans="1:10" ht="15">
      <c r="A33" s="24" t="s">
        <v>7</v>
      </c>
      <c r="B33" s="39">
        <v>1.2820108462937059</v>
      </c>
      <c r="C33" s="39">
        <v>3916.1461303580109</v>
      </c>
      <c r="D33" s="39">
        <v>2058.7953721113595</v>
      </c>
      <c r="E33" s="39">
        <v>3.4741250080529848E-2</v>
      </c>
      <c r="F33" s="235">
        <v>0</v>
      </c>
      <c r="G33" s="39">
        <v>0</v>
      </c>
      <c r="H33" s="40">
        <v>0</v>
      </c>
      <c r="I33" s="41">
        <f>SUM(B33:H33)</f>
        <v>5976.2582545657451</v>
      </c>
      <c r="J33" s="166"/>
    </row>
    <row r="34" spans="1:10" ht="15">
      <c r="A34" s="25" t="s">
        <v>8</v>
      </c>
      <c r="B34" s="46">
        <v>7.7200005141114789E-2</v>
      </c>
      <c r="C34" s="46">
        <v>746.74692614506705</v>
      </c>
      <c r="D34" s="46">
        <v>2019.6404079999998</v>
      </c>
      <c r="E34" s="46">
        <v>0</v>
      </c>
      <c r="F34" s="236">
        <v>0</v>
      </c>
      <c r="G34" s="46">
        <v>0</v>
      </c>
      <c r="H34" s="47">
        <v>0</v>
      </c>
      <c r="I34" s="48">
        <f t="shared" ref="I34:I53" si="3">SUM(B34:H34)</f>
        <v>2766.4645341502078</v>
      </c>
      <c r="J34" s="166"/>
    </row>
    <row r="35" spans="1:10" ht="15">
      <c r="A35" s="26" t="s">
        <v>10</v>
      </c>
      <c r="B35" s="43">
        <v>29.346766224085897</v>
      </c>
      <c r="C35" s="43">
        <v>0.22022857142857147</v>
      </c>
      <c r="D35" s="43">
        <v>6496.1104052044857</v>
      </c>
      <c r="E35" s="43">
        <v>0</v>
      </c>
      <c r="F35" s="236">
        <v>0</v>
      </c>
      <c r="G35" s="43">
        <v>0</v>
      </c>
      <c r="H35" s="53">
        <v>0</v>
      </c>
      <c r="I35" s="41">
        <f t="shared" si="3"/>
        <v>6525.6774000000005</v>
      </c>
      <c r="J35" s="166"/>
    </row>
    <row r="36" spans="1:10" ht="15">
      <c r="A36" s="25" t="s">
        <v>58</v>
      </c>
      <c r="B36" s="46">
        <v>7.5978499717173642E-8</v>
      </c>
      <c r="C36" s="46">
        <v>53.959441783299347</v>
      </c>
      <c r="D36" s="46">
        <v>2130.9032214827566</v>
      </c>
      <c r="E36" s="46">
        <v>0</v>
      </c>
      <c r="F36" s="236">
        <v>0</v>
      </c>
      <c r="G36" s="46">
        <v>0</v>
      </c>
      <c r="H36" s="47">
        <v>0</v>
      </c>
      <c r="I36" s="48">
        <f t="shared" si="3"/>
        <v>2184.8626633420345</v>
      </c>
      <c r="J36" s="166"/>
    </row>
    <row r="37" spans="1:10" ht="15">
      <c r="A37" s="26" t="s">
        <v>16</v>
      </c>
      <c r="B37" s="43">
        <v>4087.0264052695834</v>
      </c>
      <c r="C37" s="43">
        <v>3241.4971529777226</v>
      </c>
      <c r="D37" s="43">
        <v>2867.0852584732411</v>
      </c>
      <c r="E37" s="43">
        <v>3.9326006888799822E-2</v>
      </c>
      <c r="F37" s="236">
        <v>0</v>
      </c>
      <c r="G37" s="43">
        <v>0</v>
      </c>
      <c r="H37" s="53">
        <v>0</v>
      </c>
      <c r="I37" s="41">
        <f t="shared" si="3"/>
        <v>10195.648142727436</v>
      </c>
      <c r="J37" s="166"/>
    </row>
    <row r="38" spans="1:10" ht="15">
      <c r="A38" s="25" t="s">
        <v>72</v>
      </c>
      <c r="B38" s="46">
        <v>2835.9340386778481</v>
      </c>
      <c r="C38" s="46">
        <v>607.42197993121181</v>
      </c>
      <c r="D38" s="46">
        <v>517.94090386938353</v>
      </c>
      <c r="E38" s="46">
        <v>16.815526756338389</v>
      </c>
      <c r="F38" s="236">
        <v>0</v>
      </c>
      <c r="G38" s="46">
        <v>0</v>
      </c>
      <c r="H38" s="47">
        <v>0</v>
      </c>
      <c r="I38" s="48">
        <f t="shared" si="3"/>
        <v>3978.1124492347817</v>
      </c>
      <c r="J38" s="166"/>
    </row>
    <row r="39" spans="1:10" ht="15">
      <c r="A39" s="26" t="s">
        <v>60</v>
      </c>
      <c r="B39" s="43">
        <v>0.53093921506864339</v>
      </c>
      <c r="C39" s="43">
        <v>6.7906356226412523</v>
      </c>
      <c r="D39" s="43">
        <v>2.7150222635721559</v>
      </c>
      <c r="E39" s="43">
        <v>10600.396422375215</v>
      </c>
      <c r="F39" s="236">
        <v>0</v>
      </c>
      <c r="G39" s="43">
        <v>0</v>
      </c>
      <c r="H39" s="53">
        <v>0</v>
      </c>
      <c r="I39" s="41">
        <f t="shared" si="3"/>
        <v>10610.433019476497</v>
      </c>
      <c r="J39" s="166"/>
    </row>
    <row r="40" spans="1:10" ht="15">
      <c r="A40" s="25" t="s">
        <v>12</v>
      </c>
      <c r="B40" s="46">
        <v>9.0192740738009331E-3</v>
      </c>
      <c r="C40" s="46">
        <v>0.11545517683284152</v>
      </c>
      <c r="D40" s="46">
        <v>7.9401869250798774E-3</v>
      </c>
      <c r="E40" s="46">
        <v>101.01685090390889</v>
      </c>
      <c r="F40" s="236">
        <v>0</v>
      </c>
      <c r="G40" s="46">
        <v>0</v>
      </c>
      <c r="H40" s="47">
        <v>0</v>
      </c>
      <c r="I40" s="48">
        <f t="shared" si="3"/>
        <v>101.1492655417406</v>
      </c>
      <c r="J40" s="166"/>
    </row>
    <row r="41" spans="1:10" ht="15">
      <c r="A41" s="26" t="s">
        <v>61</v>
      </c>
      <c r="B41" s="43">
        <v>4.9220897661105809</v>
      </c>
      <c r="C41" s="43">
        <v>0.19279689781527223</v>
      </c>
      <c r="D41" s="43">
        <v>6.1001507276208713</v>
      </c>
      <c r="E41" s="43">
        <v>3.6607383578185226</v>
      </c>
      <c r="F41" s="236">
        <v>0</v>
      </c>
      <c r="G41" s="43">
        <v>0</v>
      </c>
      <c r="H41" s="53">
        <v>0</v>
      </c>
      <c r="I41" s="41">
        <f t="shared" si="3"/>
        <v>14.875775749365246</v>
      </c>
      <c r="J41" s="166"/>
    </row>
    <row r="42" spans="1:10" ht="15">
      <c r="A42" s="25" t="s">
        <v>17</v>
      </c>
      <c r="B42" s="46">
        <v>680.53583894654901</v>
      </c>
      <c r="C42" s="46">
        <v>63.624398824556273</v>
      </c>
      <c r="D42" s="46">
        <v>954.11719700742253</v>
      </c>
      <c r="E42" s="46">
        <v>133.91607481499022</v>
      </c>
      <c r="F42" s="236">
        <v>0</v>
      </c>
      <c r="G42" s="46">
        <v>0</v>
      </c>
      <c r="H42" s="47">
        <v>0</v>
      </c>
      <c r="I42" s="48">
        <f t="shared" si="3"/>
        <v>1832.193509593518</v>
      </c>
      <c r="J42" s="166"/>
    </row>
    <row r="43" spans="1:10" ht="15">
      <c r="A43" s="26" t="s">
        <v>19</v>
      </c>
      <c r="B43" s="43">
        <v>12332.4572007438</v>
      </c>
      <c r="C43" s="43">
        <v>42220.161351852752</v>
      </c>
      <c r="D43" s="43">
        <v>40695.341068547154</v>
      </c>
      <c r="E43" s="43">
        <v>1526.6413612595818</v>
      </c>
      <c r="F43" s="236">
        <v>0</v>
      </c>
      <c r="G43" s="43">
        <v>0</v>
      </c>
      <c r="H43" s="53">
        <v>0</v>
      </c>
      <c r="I43" s="41">
        <f t="shared" si="3"/>
        <v>96774.600982403281</v>
      </c>
      <c r="J43" s="166"/>
    </row>
    <row r="44" spans="1:10" ht="15">
      <c r="A44" s="25" t="s">
        <v>27</v>
      </c>
      <c r="B44" s="46">
        <v>7049.4184027963038</v>
      </c>
      <c r="C44" s="46">
        <v>340.18185979502778</v>
      </c>
      <c r="D44" s="46">
        <v>11850.093967412544</v>
      </c>
      <c r="E44" s="46">
        <v>53491.507743473681</v>
      </c>
      <c r="F44" s="236">
        <v>0</v>
      </c>
      <c r="G44" s="46">
        <v>7359.3909009390936</v>
      </c>
      <c r="H44" s="47">
        <v>620.05260560600288</v>
      </c>
      <c r="I44" s="48">
        <f t="shared" si="3"/>
        <v>80710.645480022649</v>
      </c>
      <c r="J44" s="166"/>
    </row>
    <row r="45" spans="1:10" ht="15">
      <c r="A45" s="26" t="s">
        <v>26</v>
      </c>
      <c r="B45" s="43">
        <v>4470.7860058096803</v>
      </c>
      <c r="C45" s="43">
        <v>134.52419316785722</v>
      </c>
      <c r="D45" s="43">
        <v>1010.5909505022364</v>
      </c>
      <c r="E45" s="43">
        <v>2.1975442697329899</v>
      </c>
      <c r="F45" s="236">
        <v>0</v>
      </c>
      <c r="G45" s="43">
        <v>0</v>
      </c>
      <c r="H45" s="53">
        <v>0</v>
      </c>
      <c r="I45" s="41">
        <f t="shared" si="3"/>
        <v>5618.0986937495072</v>
      </c>
      <c r="J45" s="166"/>
    </row>
    <row r="46" spans="1:10" ht="15">
      <c r="A46" s="25" t="s">
        <v>23</v>
      </c>
      <c r="B46" s="46">
        <v>532.80535802782083</v>
      </c>
      <c r="C46" s="46">
        <v>279.85318493146667</v>
      </c>
      <c r="D46" s="46">
        <v>600.70188094148705</v>
      </c>
      <c r="E46" s="46">
        <v>3.8908888355815288</v>
      </c>
      <c r="F46" s="236">
        <v>0</v>
      </c>
      <c r="G46" s="46">
        <v>0</v>
      </c>
      <c r="H46" s="47">
        <v>0</v>
      </c>
      <c r="I46" s="48">
        <f t="shared" si="3"/>
        <v>1417.2513127363561</v>
      </c>
      <c r="J46" s="166"/>
    </row>
    <row r="47" spans="1:10" ht="15">
      <c r="A47" s="26" t="s">
        <v>24</v>
      </c>
      <c r="B47" s="43">
        <v>1320.0968142832498</v>
      </c>
      <c r="C47" s="43">
        <v>24676.339665717689</v>
      </c>
      <c r="D47" s="43">
        <v>2591.1984072197051</v>
      </c>
      <c r="E47" s="43">
        <v>21.945668584475225</v>
      </c>
      <c r="F47" s="236">
        <v>0</v>
      </c>
      <c r="G47" s="43">
        <v>0</v>
      </c>
      <c r="H47" s="53">
        <v>0</v>
      </c>
      <c r="I47" s="41">
        <f t="shared" si="3"/>
        <v>28609.580555805118</v>
      </c>
      <c r="J47" s="166"/>
    </row>
    <row r="48" spans="1:10" ht="15">
      <c r="A48" s="25" t="s">
        <v>22</v>
      </c>
      <c r="B48" s="46">
        <v>165.87065144100461</v>
      </c>
      <c r="C48" s="46">
        <v>4851.3353934595807</v>
      </c>
      <c r="D48" s="46">
        <v>4219.4227890381808</v>
      </c>
      <c r="E48" s="46">
        <v>0.27884385464147105</v>
      </c>
      <c r="F48" s="236">
        <v>0</v>
      </c>
      <c r="G48" s="46">
        <v>0</v>
      </c>
      <c r="H48" s="47">
        <v>0</v>
      </c>
      <c r="I48" s="48">
        <f t="shared" si="3"/>
        <v>9236.9076777934079</v>
      </c>
      <c r="J48" s="166"/>
    </row>
    <row r="49" spans="1:10" ht="15">
      <c r="A49" s="27" t="s">
        <v>66</v>
      </c>
      <c r="B49" s="43">
        <v>99.414418383659495</v>
      </c>
      <c r="C49" s="43">
        <v>9.3668190783359808</v>
      </c>
      <c r="D49" s="43">
        <v>4073.4099237412574</v>
      </c>
      <c r="E49" s="43">
        <v>0</v>
      </c>
      <c r="F49" s="236">
        <v>0</v>
      </c>
      <c r="G49" s="43">
        <v>0</v>
      </c>
      <c r="H49" s="53">
        <v>0</v>
      </c>
      <c r="I49" s="41">
        <f t="shared" si="3"/>
        <v>4182.1911612032527</v>
      </c>
      <c r="J49" s="166"/>
    </row>
    <row r="50" spans="1:10" ht="15">
      <c r="A50" s="28" t="s">
        <v>25</v>
      </c>
      <c r="B50" s="46">
        <v>99.413879408992713</v>
      </c>
      <c r="C50" s="46">
        <v>3.9771432196171914E-2</v>
      </c>
      <c r="D50" s="46">
        <v>3.9771432196171914E-2</v>
      </c>
      <c r="E50" s="46">
        <v>0</v>
      </c>
      <c r="F50" s="236">
        <v>0</v>
      </c>
      <c r="G50" s="46">
        <v>0</v>
      </c>
      <c r="H50" s="47">
        <v>0</v>
      </c>
      <c r="I50" s="48">
        <f t="shared" si="3"/>
        <v>99.493422273385065</v>
      </c>
      <c r="J50" s="166"/>
    </row>
    <row r="51" spans="1:10" ht="15">
      <c r="A51" s="29" t="s">
        <v>20</v>
      </c>
      <c r="B51" s="43">
        <v>2.8714860394814121E-4</v>
      </c>
      <c r="C51" s="43">
        <v>2.2729289950968639</v>
      </c>
      <c r="D51" s="43">
        <v>992.64850078792438</v>
      </c>
      <c r="E51" s="43">
        <v>0</v>
      </c>
      <c r="F51" s="236">
        <v>0</v>
      </c>
      <c r="G51" s="43">
        <v>0</v>
      </c>
      <c r="H51" s="53">
        <v>0</v>
      </c>
      <c r="I51" s="41">
        <f t="shared" si="3"/>
        <v>994.92171693162516</v>
      </c>
      <c r="J51" s="166"/>
    </row>
    <row r="52" spans="1:10" ht="15">
      <c r="A52" s="28" t="s">
        <v>21</v>
      </c>
      <c r="B52" s="46">
        <v>2.5180793910333383E-4</v>
      </c>
      <c r="C52" s="46">
        <v>7.0541168435658337</v>
      </c>
      <c r="D52" s="46">
        <v>3080.7203059372564</v>
      </c>
      <c r="E52" s="46">
        <v>0</v>
      </c>
      <c r="F52" s="236">
        <v>0</v>
      </c>
      <c r="G52" s="46">
        <v>0</v>
      </c>
      <c r="H52" s="47">
        <v>0</v>
      </c>
      <c r="I52" s="48">
        <f t="shared" si="3"/>
        <v>3087.7746745887612</v>
      </c>
      <c r="J52" s="166"/>
    </row>
    <row r="53" spans="1:10" ht="15.75" thickBot="1">
      <c r="A53" s="30" t="s">
        <v>11</v>
      </c>
      <c r="B53" s="43">
        <v>0</v>
      </c>
      <c r="C53" s="43">
        <v>0</v>
      </c>
      <c r="D53" s="43">
        <v>0</v>
      </c>
      <c r="E53" s="43">
        <v>0</v>
      </c>
      <c r="F53" s="237">
        <v>0</v>
      </c>
      <c r="G53" s="43">
        <v>0</v>
      </c>
      <c r="H53" s="53">
        <v>0</v>
      </c>
      <c r="I53" s="41">
        <f t="shared" si="3"/>
        <v>0</v>
      </c>
      <c r="J53" s="166"/>
    </row>
    <row r="54" spans="1:10" ht="15">
      <c r="A54" s="31" t="s">
        <v>28</v>
      </c>
      <c r="B54" s="130">
        <f>SUM(B33:B49)</f>
        <v>33610.513159786256</v>
      </c>
      <c r="C54" s="130">
        <f t="shared" ref="C54:H54" si="4">SUM(C33:C49)</f>
        <v>81148.477614291289</v>
      </c>
      <c r="D54" s="130">
        <f t="shared" si="4"/>
        <v>82094.174866729343</v>
      </c>
      <c r="E54" s="130">
        <f t="shared" si="4"/>
        <v>65902.341730742934</v>
      </c>
      <c r="F54" s="130">
        <f t="shared" si="4"/>
        <v>0</v>
      </c>
      <c r="G54" s="130">
        <f t="shared" si="4"/>
        <v>7359.3909009390936</v>
      </c>
      <c r="H54" s="130">
        <f t="shared" si="4"/>
        <v>620.05260560600288</v>
      </c>
      <c r="I54" s="132">
        <f>SUM(B54:H54)</f>
        <v>270734.95087809494</v>
      </c>
      <c r="J54" s="179">
        <v>0.25003051501698792</v>
      </c>
    </row>
    <row r="55" spans="1:10" s="4" customFormat="1" ht="15" thickBot="1">
      <c r="A55" s="32" t="s">
        <v>87</v>
      </c>
      <c r="B55" s="114">
        <f>B54/$I54</f>
        <v>0.12414545314808732</v>
      </c>
      <c r="C55" s="114">
        <f t="shared" ref="C55:I55" si="5">C54/$I54</f>
        <v>0.29973402898700874</v>
      </c>
      <c r="D55" s="114">
        <f t="shared" si="5"/>
        <v>0.30322710311493645</v>
      </c>
      <c r="E55" s="114">
        <f t="shared" si="5"/>
        <v>0.243420147701643</v>
      </c>
      <c r="F55" s="114">
        <f t="shared" si="5"/>
        <v>0</v>
      </c>
      <c r="G55" s="114">
        <f t="shared" si="5"/>
        <v>2.7183010088168633E-2</v>
      </c>
      <c r="H55" s="114">
        <f t="shared" si="5"/>
        <v>2.2902569601558269E-3</v>
      </c>
      <c r="I55" s="116">
        <f t="shared" si="5"/>
        <v>1</v>
      </c>
      <c r="J55" s="181"/>
    </row>
    <row r="56" spans="1:10" ht="15" thickBot="1">
      <c r="J56" s="166"/>
    </row>
    <row r="57" spans="1:10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J57" s="166"/>
    </row>
    <row r="58" spans="1:10" ht="1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J58" s="166"/>
    </row>
    <row r="59" spans="1:10" ht="15">
      <c r="A59" s="24" t="s">
        <v>7</v>
      </c>
      <c r="B59" s="242">
        <v>0</v>
      </c>
      <c r="C59" s="243">
        <v>0</v>
      </c>
      <c r="D59" s="243">
        <v>0</v>
      </c>
      <c r="E59" s="244">
        <v>0</v>
      </c>
      <c r="F59" s="39">
        <v>17.592969040780318</v>
      </c>
      <c r="G59" s="242">
        <v>0</v>
      </c>
      <c r="H59" s="244">
        <v>0</v>
      </c>
      <c r="I59" s="41">
        <f>SUM(B59:H59)</f>
        <v>17.592969040780318</v>
      </c>
      <c r="J59" s="166"/>
    </row>
    <row r="60" spans="1:10" ht="15">
      <c r="A60" s="25" t="s">
        <v>8</v>
      </c>
      <c r="B60" s="245">
        <v>0</v>
      </c>
      <c r="C60" s="246">
        <v>0</v>
      </c>
      <c r="D60" s="246">
        <v>0</v>
      </c>
      <c r="E60" s="247">
        <v>0</v>
      </c>
      <c r="F60" s="46">
        <v>0.20622000000000001</v>
      </c>
      <c r="G60" s="245">
        <v>0</v>
      </c>
      <c r="H60" s="247">
        <v>0</v>
      </c>
      <c r="I60" s="48">
        <f t="shared" ref="I60:I79" si="6">SUM(B60:H60)</f>
        <v>0.20622000000000001</v>
      </c>
      <c r="J60" s="166"/>
    </row>
    <row r="61" spans="1:10" ht="15">
      <c r="A61" s="26" t="s">
        <v>10</v>
      </c>
      <c r="B61" s="245">
        <v>0</v>
      </c>
      <c r="C61" s="246">
        <v>0</v>
      </c>
      <c r="D61" s="246">
        <v>0</v>
      </c>
      <c r="E61" s="247">
        <v>0</v>
      </c>
      <c r="F61" s="43">
        <v>0</v>
      </c>
      <c r="G61" s="245">
        <v>0</v>
      </c>
      <c r="H61" s="247">
        <v>0</v>
      </c>
      <c r="I61" s="41">
        <f t="shared" si="6"/>
        <v>0</v>
      </c>
      <c r="J61" s="166"/>
    </row>
    <row r="62" spans="1:10" ht="15">
      <c r="A62" s="25" t="s">
        <v>58</v>
      </c>
      <c r="B62" s="245">
        <v>0</v>
      </c>
      <c r="C62" s="246">
        <v>0</v>
      </c>
      <c r="D62" s="246">
        <v>0</v>
      </c>
      <c r="E62" s="247">
        <v>0</v>
      </c>
      <c r="F62" s="46">
        <v>0</v>
      </c>
      <c r="G62" s="245">
        <v>0</v>
      </c>
      <c r="H62" s="247">
        <v>0</v>
      </c>
      <c r="I62" s="48">
        <f t="shared" si="6"/>
        <v>0</v>
      </c>
      <c r="J62" s="166"/>
    </row>
    <row r="63" spans="1:10" ht="15">
      <c r="A63" s="26" t="s">
        <v>16</v>
      </c>
      <c r="B63" s="245">
        <v>0</v>
      </c>
      <c r="C63" s="246">
        <v>0</v>
      </c>
      <c r="D63" s="246">
        <v>0</v>
      </c>
      <c r="E63" s="247">
        <v>0</v>
      </c>
      <c r="F63" s="43">
        <v>0</v>
      </c>
      <c r="G63" s="245">
        <v>0</v>
      </c>
      <c r="H63" s="247">
        <v>0</v>
      </c>
      <c r="I63" s="41">
        <f t="shared" si="6"/>
        <v>0</v>
      </c>
      <c r="J63" s="166"/>
    </row>
    <row r="64" spans="1:10" ht="15">
      <c r="A64" s="25" t="s">
        <v>72</v>
      </c>
      <c r="B64" s="245">
        <v>0</v>
      </c>
      <c r="C64" s="246">
        <v>0</v>
      </c>
      <c r="D64" s="246">
        <v>0</v>
      </c>
      <c r="E64" s="247">
        <v>0</v>
      </c>
      <c r="F64" s="46">
        <v>0</v>
      </c>
      <c r="G64" s="245">
        <v>0</v>
      </c>
      <c r="H64" s="247">
        <v>0</v>
      </c>
      <c r="I64" s="48">
        <f t="shared" si="6"/>
        <v>0</v>
      </c>
      <c r="J64" s="166"/>
    </row>
    <row r="65" spans="1:10" ht="15">
      <c r="A65" s="26" t="s">
        <v>60</v>
      </c>
      <c r="B65" s="245">
        <v>0</v>
      </c>
      <c r="C65" s="246">
        <v>0</v>
      </c>
      <c r="D65" s="246">
        <v>0</v>
      </c>
      <c r="E65" s="247">
        <v>0</v>
      </c>
      <c r="F65" s="43">
        <v>221444.35712283078</v>
      </c>
      <c r="G65" s="245">
        <v>0</v>
      </c>
      <c r="H65" s="247">
        <v>0</v>
      </c>
      <c r="I65" s="41">
        <f t="shared" si="6"/>
        <v>221444.35712283078</v>
      </c>
      <c r="J65" s="166"/>
    </row>
    <row r="66" spans="1:10" ht="15">
      <c r="A66" s="25" t="s">
        <v>12</v>
      </c>
      <c r="B66" s="245">
        <v>0</v>
      </c>
      <c r="C66" s="246">
        <v>0</v>
      </c>
      <c r="D66" s="246">
        <v>0</v>
      </c>
      <c r="E66" s="247">
        <v>0</v>
      </c>
      <c r="F66" s="46">
        <v>93168.187849047055</v>
      </c>
      <c r="G66" s="245">
        <v>0</v>
      </c>
      <c r="H66" s="247">
        <v>0</v>
      </c>
      <c r="I66" s="48">
        <f t="shared" si="6"/>
        <v>93168.187849047055</v>
      </c>
      <c r="J66" s="166"/>
    </row>
    <row r="67" spans="1:10" ht="15">
      <c r="A67" s="26" t="s">
        <v>61</v>
      </c>
      <c r="B67" s="245">
        <v>0</v>
      </c>
      <c r="C67" s="246">
        <v>0</v>
      </c>
      <c r="D67" s="246">
        <v>0</v>
      </c>
      <c r="E67" s="247">
        <v>0</v>
      </c>
      <c r="F67" s="43">
        <v>21256.752517599998</v>
      </c>
      <c r="G67" s="245">
        <v>0</v>
      </c>
      <c r="H67" s="247">
        <v>0</v>
      </c>
      <c r="I67" s="41">
        <f t="shared" si="6"/>
        <v>21256.752517599998</v>
      </c>
      <c r="J67" s="166"/>
    </row>
    <row r="68" spans="1:10" ht="15">
      <c r="A68" s="25" t="s">
        <v>17</v>
      </c>
      <c r="B68" s="245">
        <v>0</v>
      </c>
      <c r="C68" s="246">
        <v>0</v>
      </c>
      <c r="D68" s="246">
        <v>0</v>
      </c>
      <c r="E68" s="247">
        <v>0</v>
      </c>
      <c r="F68" s="46">
        <v>1129.4228199394115</v>
      </c>
      <c r="G68" s="245">
        <v>0</v>
      </c>
      <c r="H68" s="247">
        <v>0</v>
      </c>
      <c r="I68" s="48">
        <f t="shared" si="6"/>
        <v>1129.4228199394115</v>
      </c>
      <c r="J68" s="166"/>
    </row>
    <row r="69" spans="1:10" ht="15">
      <c r="A69" s="26" t="s">
        <v>19</v>
      </c>
      <c r="B69" s="245">
        <v>0</v>
      </c>
      <c r="C69" s="246">
        <v>0</v>
      </c>
      <c r="D69" s="246">
        <v>0</v>
      </c>
      <c r="E69" s="247">
        <v>0</v>
      </c>
      <c r="F69" s="43">
        <v>6700.7911115652951</v>
      </c>
      <c r="G69" s="245">
        <v>0</v>
      </c>
      <c r="H69" s="247">
        <v>0</v>
      </c>
      <c r="I69" s="41">
        <f t="shared" si="6"/>
        <v>6700.7911115652951</v>
      </c>
      <c r="J69" s="166"/>
    </row>
    <row r="70" spans="1:10" ht="15">
      <c r="A70" s="25" t="s">
        <v>27</v>
      </c>
      <c r="B70" s="245">
        <v>0</v>
      </c>
      <c r="C70" s="246">
        <v>0</v>
      </c>
      <c r="D70" s="246">
        <v>0</v>
      </c>
      <c r="E70" s="247">
        <v>0</v>
      </c>
      <c r="F70" s="46">
        <v>12394.808758697482</v>
      </c>
      <c r="G70" s="245">
        <v>0</v>
      </c>
      <c r="H70" s="247">
        <v>0</v>
      </c>
      <c r="I70" s="48">
        <f t="shared" si="6"/>
        <v>12394.808758697482</v>
      </c>
      <c r="J70" s="166"/>
    </row>
    <row r="71" spans="1:10" ht="15">
      <c r="A71" s="26" t="s">
        <v>26</v>
      </c>
      <c r="B71" s="245">
        <v>0</v>
      </c>
      <c r="C71" s="246">
        <v>0</v>
      </c>
      <c r="D71" s="246">
        <v>0</v>
      </c>
      <c r="E71" s="247">
        <v>0</v>
      </c>
      <c r="F71" s="43">
        <v>0.25003052933919889</v>
      </c>
      <c r="G71" s="245">
        <v>0</v>
      </c>
      <c r="H71" s="247">
        <v>0</v>
      </c>
      <c r="I71" s="41">
        <f t="shared" si="6"/>
        <v>0.25003052933919889</v>
      </c>
      <c r="J71" s="166"/>
    </row>
    <row r="72" spans="1:10" ht="15">
      <c r="A72" s="25" t="s">
        <v>23</v>
      </c>
      <c r="B72" s="245">
        <v>0</v>
      </c>
      <c r="C72" s="246">
        <v>0</v>
      </c>
      <c r="D72" s="246">
        <v>0</v>
      </c>
      <c r="E72" s="247">
        <v>0</v>
      </c>
      <c r="F72" s="46">
        <v>0.31135912499938062</v>
      </c>
      <c r="G72" s="245">
        <v>0</v>
      </c>
      <c r="H72" s="247">
        <v>0</v>
      </c>
      <c r="I72" s="48">
        <f t="shared" si="6"/>
        <v>0.31135912499938062</v>
      </c>
      <c r="J72" s="166"/>
    </row>
    <row r="73" spans="1:10" ht="15">
      <c r="A73" s="26" t="s">
        <v>24</v>
      </c>
      <c r="B73" s="245">
        <v>0</v>
      </c>
      <c r="C73" s="246">
        <v>0</v>
      </c>
      <c r="D73" s="246">
        <v>0</v>
      </c>
      <c r="E73" s="247">
        <v>0</v>
      </c>
      <c r="F73" s="120">
        <v>725.36675563900394</v>
      </c>
      <c r="G73" s="245">
        <v>0</v>
      </c>
      <c r="H73" s="247">
        <v>0</v>
      </c>
      <c r="I73" s="41">
        <f t="shared" si="6"/>
        <v>725.36675563900394</v>
      </c>
      <c r="J73" s="166"/>
    </row>
    <row r="74" spans="1:10" ht="15">
      <c r="A74" s="25" t="s">
        <v>22</v>
      </c>
      <c r="B74" s="245">
        <v>0</v>
      </c>
      <c r="C74" s="246">
        <v>0</v>
      </c>
      <c r="D74" s="246">
        <v>0</v>
      </c>
      <c r="E74" s="247">
        <v>0</v>
      </c>
      <c r="F74" s="46">
        <v>0</v>
      </c>
      <c r="G74" s="245">
        <v>0</v>
      </c>
      <c r="H74" s="247">
        <v>0</v>
      </c>
      <c r="I74" s="48">
        <f t="shared" si="6"/>
        <v>0</v>
      </c>
      <c r="J74" s="166"/>
    </row>
    <row r="75" spans="1:10" ht="15">
      <c r="A75" s="27" t="s">
        <v>66</v>
      </c>
      <c r="B75" s="245">
        <v>0</v>
      </c>
      <c r="C75" s="246">
        <v>0</v>
      </c>
      <c r="D75" s="246">
        <v>0</v>
      </c>
      <c r="E75" s="247">
        <v>0</v>
      </c>
      <c r="F75" s="43">
        <v>0</v>
      </c>
      <c r="G75" s="245">
        <v>0</v>
      </c>
      <c r="H75" s="247">
        <v>0</v>
      </c>
      <c r="I75" s="41">
        <f t="shared" si="6"/>
        <v>0</v>
      </c>
      <c r="J75" s="166"/>
    </row>
    <row r="76" spans="1:10" ht="15">
      <c r="A76" s="28" t="s">
        <v>25</v>
      </c>
      <c r="B76" s="245">
        <v>0</v>
      </c>
      <c r="C76" s="246">
        <v>0</v>
      </c>
      <c r="D76" s="246">
        <v>0</v>
      </c>
      <c r="E76" s="247">
        <v>0</v>
      </c>
      <c r="F76" s="46">
        <v>0</v>
      </c>
      <c r="G76" s="245">
        <v>0</v>
      </c>
      <c r="H76" s="247">
        <v>0</v>
      </c>
      <c r="I76" s="48">
        <f t="shared" si="6"/>
        <v>0</v>
      </c>
      <c r="J76" s="166"/>
    </row>
    <row r="77" spans="1:10" ht="15">
      <c r="A77" s="29" t="s">
        <v>20</v>
      </c>
      <c r="B77" s="245">
        <v>0</v>
      </c>
      <c r="C77" s="246">
        <v>0</v>
      </c>
      <c r="D77" s="246">
        <v>0</v>
      </c>
      <c r="E77" s="247">
        <v>0</v>
      </c>
      <c r="F77" s="43">
        <v>0</v>
      </c>
      <c r="G77" s="245">
        <v>0</v>
      </c>
      <c r="H77" s="247">
        <v>0</v>
      </c>
      <c r="I77" s="41">
        <f t="shared" si="6"/>
        <v>0</v>
      </c>
      <c r="J77" s="166"/>
    </row>
    <row r="78" spans="1:10" ht="15">
      <c r="A78" s="28" t="s">
        <v>21</v>
      </c>
      <c r="B78" s="245">
        <v>0</v>
      </c>
      <c r="C78" s="246">
        <v>0</v>
      </c>
      <c r="D78" s="246">
        <v>0</v>
      </c>
      <c r="E78" s="247">
        <v>0</v>
      </c>
      <c r="F78" s="46">
        <v>0</v>
      </c>
      <c r="G78" s="245">
        <v>0</v>
      </c>
      <c r="H78" s="247">
        <v>0</v>
      </c>
      <c r="I78" s="48">
        <f t="shared" si="6"/>
        <v>0</v>
      </c>
      <c r="J78" s="166"/>
    </row>
    <row r="79" spans="1:10" ht="15.75" thickBot="1">
      <c r="A79" s="30" t="s">
        <v>11</v>
      </c>
      <c r="B79" s="248">
        <v>0</v>
      </c>
      <c r="C79" s="249">
        <v>0</v>
      </c>
      <c r="D79" s="249">
        <v>0</v>
      </c>
      <c r="E79" s="250">
        <v>0</v>
      </c>
      <c r="F79" s="43">
        <v>0</v>
      </c>
      <c r="G79" s="248">
        <v>0</v>
      </c>
      <c r="H79" s="250">
        <v>0</v>
      </c>
      <c r="I79" s="41">
        <f t="shared" si="6"/>
        <v>0</v>
      </c>
      <c r="J79" s="166"/>
    </row>
    <row r="80" spans="1:10" ht="15">
      <c r="A80" s="31" t="s">
        <v>28</v>
      </c>
      <c r="B80" s="130">
        <f t="shared" ref="B80:E80" si="7">SUM(B59:B75)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>SUM(F59:F75)</f>
        <v>356838.04751401418</v>
      </c>
      <c r="G80" s="130">
        <f t="shared" ref="G80:H80" si="8">SUM(G59:G75)</f>
        <v>0</v>
      </c>
      <c r="H80" s="130">
        <f t="shared" si="8"/>
        <v>0</v>
      </c>
      <c r="I80" s="132">
        <f>SUM(B80:H80)</f>
        <v>356838.04751401418</v>
      </c>
      <c r="J80" s="179">
        <v>-0.2500305293360725</v>
      </c>
    </row>
    <row r="81" spans="1:10" s="4" customFormat="1" ht="15" thickBot="1">
      <c r="A81" s="32" t="s">
        <v>87</v>
      </c>
      <c r="B81" s="114">
        <f>B80/$I80</f>
        <v>0</v>
      </c>
      <c r="C81" s="114">
        <f t="shared" ref="C81:I81" si="9">C80/$I80</f>
        <v>0</v>
      </c>
      <c r="D81" s="114">
        <f t="shared" si="9"/>
        <v>0</v>
      </c>
      <c r="E81" s="114">
        <f t="shared" si="9"/>
        <v>0</v>
      </c>
      <c r="F81" s="114">
        <f t="shared" si="9"/>
        <v>1</v>
      </c>
      <c r="G81" s="114">
        <f t="shared" si="9"/>
        <v>0</v>
      </c>
      <c r="H81" s="114">
        <f t="shared" si="9"/>
        <v>0</v>
      </c>
      <c r="I81" s="116">
        <f t="shared" si="9"/>
        <v>1</v>
      </c>
      <c r="J81" s="181"/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  <c r="J82" s="166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J83" s="166"/>
    </row>
    <row r="84" spans="1:1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J84" s="166"/>
    </row>
    <row r="85" spans="1:10" ht="15">
      <c r="A85" s="24" t="s">
        <v>7</v>
      </c>
      <c r="B85" s="39">
        <v>1675.2425967364857</v>
      </c>
      <c r="C85" s="39">
        <v>0</v>
      </c>
      <c r="D85" s="39">
        <v>161.92046638425882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1837.1630631207445</v>
      </c>
      <c r="J85" s="166"/>
    </row>
    <row r="86" spans="1:10" ht="15">
      <c r="A86" s="25" t="s">
        <v>8</v>
      </c>
      <c r="B86" s="46">
        <v>1529.2155035034984</v>
      </c>
      <c r="C86" s="46">
        <v>0</v>
      </c>
      <c r="D86" s="46">
        <v>185.72414434837012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10">SUM(B86:H86)</f>
        <v>1714.9396478518686</v>
      </c>
      <c r="J86" s="166"/>
    </row>
    <row r="87" spans="1:10" ht="15">
      <c r="A87" s="26" t="s">
        <v>10</v>
      </c>
      <c r="B87" s="43">
        <v>3089.66842272647</v>
      </c>
      <c r="C87" s="43">
        <v>0</v>
      </c>
      <c r="D87" s="43">
        <v>196.78305447765712</v>
      </c>
      <c r="E87" s="43">
        <v>0</v>
      </c>
      <c r="F87" s="43">
        <v>0</v>
      </c>
      <c r="G87" s="43">
        <v>0</v>
      </c>
      <c r="H87" s="53">
        <v>0</v>
      </c>
      <c r="I87" s="41">
        <f t="shared" si="10"/>
        <v>3286.4514772041271</v>
      </c>
      <c r="J87" s="166"/>
    </row>
    <row r="88" spans="1:1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10"/>
        <v>0</v>
      </c>
      <c r="J88" s="166"/>
    </row>
    <row r="89" spans="1:10" ht="15">
      <c r="A89" s="26" t="s">
        <v>16</v>
      </c>
      <c r="B89" s="43">
        <v>17460.282415514226</v>
      </c>
      <c r="C89" s="43">
        <v>835.16890194052598</v>
      </c>
      <c r="D89" s="43">
        <v>1020.1857241996865</v>
      </c>
      <c r="E89" s="43">
        <v>397.08544357539336</v>
      </c>
      <c r="F89" s="43">
        <v>0</v>
      </c>
      <c r="G89" s="43">
        <v>0</v>
      </c>
      <c r="H89" s="53">
        <v>0</v>
      </c>
      <c r="I89" s="41">
        <f t="shared" si="10"/>
        <v>19712.722485229835</v>
      </c>
      <c r="J89" s="166"/>
    </row>
    <row r="90" spans="1:10" ht="15">
      <c r="A90" s="25" t="s">
        <v>72</v>
      </c>
      <c r="B90" s="46">
        <v>72275.034962931502</v>
      </c>
      <c r="C90" s="46">
        <v>276.06025941209185</v>
      </c>
      <c r="D90" s="46">
        <v>4586.0831091748778</v>
      </c>
      <c r="E90" s="46">
        <v>0</v>
      </c>
      <c r="F90" s="46">
        <v>0</v>
      </c>
      <c r="G90" s="46">
        <v>0</v>
      </c>
      <c r="H90" s="47">
        <v>0</v>
      </c>
      <c r="I90" s="48">
        <f t="shared" si="10"/>
        <v>77137.178331518473</v>
      </c>
      <c r="J90" s="166"/>
    </row>
    <row r="91" spans="1:10" ht="15">
      <c r="A91" s="26" t="s">
        <v>60</v>
      </c>
      <c r="B91" s="43">
        <v>0</v>
      </c>
      <c r="C91" s="43">
        <v>5.1988999034325669</v>
      </c>
      <c r="D91" s="43">
        <v>2.2230814577538043</v>
      </c>
      <c r="E91" s="43">
        <v>1289.3654282906577</v>
      </c>
      <c r="F91" s="43">
        <v>9965.2937271507762</v>
      </c>
      <c r="G91" s="43">
        <v>0</v>
      </c>
      <c r="H91" s="53">
        <v>0</v>
      </c>
      <c r="I91" s="41">
        <f t="shared" si="10"/>
        <v>11262.081136802621</v>
      </c>
      <c r="J91" s="166"/>
    </row>
    <row r="92" spans="1:10" ht="15">
      <c r="A92" s="25" t="s">
        <v>12</v>
      </c>
      <c r="B92" s="46">
        <v>0</v>
      </c>
      <c r="C92" s="46">
        <v>0</v>
      </c>
      <c r="D92" s="46">
        <v>0.3504361484684036</v>
      </c>
      <c r="E92" s="46">
        <v>186.51420136269638</v>
      </c>
      <c r="F92" s="46">
        <v>0</v>
      </c>
      <c r="G92" s="46">
        <v>0</v>
      </c>
      <c r="H92" s="47">
        <v>0</v>
      </c>
      <c r="I92" s="48">
        <f t="shared" si="10"/>
        <v>186.86463751116477</v>
      </c>
      <c r="J92" s="166"/>
    </row>
    <row r="93" spans="1:10" ht="15">
      <c r="A93" s="26" t="s">
        <v>61</v>
      </c>
      <c r="B93" s="43">
        <v>0</v>
      </c>
      <c r="C93" s="43">
        <v>0</v>
      </c>
      <c r="D93" s="43">
        <v>0</v>
      </c>
      <c r="E93" s="43">
        <v>193.21581905063476</v>
      </c>
      <c r="F93" s="43">
        <v>0</v>
      </c>
      <c r="G93" s="43">
        <v>0</v>
      </c>
      <c r="H93" s="53">
        <v>0</v>
      </c>
      <c r="I93" s="41">
        <f t="shared" si="10"/>
        <v>193.21581905063476</v>
      </c>
      <c r="J93" s="166"/>
    </row>
    <row r="94" spans="1:10" ht="15">
      <c r="A94" s="25" t="s">
        <v>17</v>
      </c>
      <c r="B94" s="46">
        <v>4575.4290783996148</v>
      </c>
      <c r="C94" s="46">
        <v>16.172274496682313</v>
      </c>
      <c r="D94" s="46">
        <v>494.8305843166803</v>
      </c>
      <c r="E94" s="46">
        <v>55.324613254093123</v>
      </c>
      <c r="F94" s="46">
        <v>0</v>
      </c>
      <c r="G94" s="46">
        <v>0</v>
      </c>
      <c r="H94" s="47">
        <v>0</v>
      </c>
      <c r="I94" s="48">
        <f t="shared" si="10"/>
        <v>5141.7565504670702</v>
      </c>
      <c r="J94" s="166"/>
    </row>
    <row r="95" spans="1:10" ht="15">
      <c r="A95" s="26" t="s">
        <v>19</v>
      </c>
      <c r="B95" s="43">
        <v>69028.752210236533</v>
      </c>
      <c r="C95" s="43">
        <v>4478.2479311889438</v>
      </c>
      <c r="D95" s="43">
        <v>13670.867469599645</v>
      </c>
      <c r="E95" s="43">
        <v>687.7305968435154</v>
      </c>
      <c r="F95" s="43">
        <v>0</v>
      </c>
      <c r="G95" s="43">
        <v>0</v>
      </c>
      <c r="H95" s="53">
        <v>0</v>
      </c>
      <c r="I95" s="41">
        <f t="shared" si="10"/>
        <v>87865.598207868636</v>
      </c>
      <c r="J95" s="166"/>
    </row>
    <row r="96" spans="1:10" ht="15">
      <c r="A96" s="25" t="s">
        <v>27</v>
      </c>
      <c r="B96" s="46">
        <v>18457.109360688242</v>
      </c>
      <c r="C96" s="46">
        <v>1.2699337641574375</v>
      </c>
      <c r="D96" s="46">
        <v>28458.486427981872</v>
      </c>
      <c r="E96" s="46">
        <v>36982.369364035549</v>
      </c>
      <c r="F96" s="46">
        <v>0</v>
      </c>
      <c r="G96" s="46">
        <v>20911.531322896135</v>
      </c>
      <c r="H96" s="47">
        <v>10.840413236287752</v>
      </c>
      <c r="I96" s="48">
        <f t="shared" si="10"/>
        <v>104821.60682260225</v>
      </c>
      <c r="J96" s="166"/>
    </row>
    <row r="97" spans="1:10" ht="15">
      <c r="A97" s="26" t="s">
        <v>26</v>
      </c>
      <c r="B97" s="43">
        <v>37944.123582501023</v>
      </c>
      <c r="C97" s="43">
        <v>144.1113961804372</v>
      </c>
      <c r="D97" s="43">
        <v>3480.3168669165043</v>
      </c>
      <c r="E97" s="43">
        <v>0</v>
      </c>
      <c r="F97" s="43">
        <v>0</v>
      </c>
      <c r="G97" s="43">
        <v>0</v>
      </c>
      <c r="H97" s="53">
        <v>0</v>
      </c>
      <c r="I97" s="41">
        <f t="shared" si="10"/>
        <v>41568.551845597962</v>
      </c>
      <c r="J97" s="166"/>
    </row>
    <row r="98" spans="1:10" ht="15">
      <c r="A98" s="25" t="s">
        <v>23</v>
      </c>
      <c r="B98" s="46">
        <v>49594.713652435355</v>
      </c>
      <c r="C98" s="46">
        <v>92.145633660840474</v>
      </c>
      <c r="D98" s="46">
        <v>6180.3060661697555</v>
      </c>
      <c r="E98" s="46">
        <v>0</v>
      </c>
      <c r="F98" s="46">
        <v>0</v>
      </c>
      <c r="G98" s="46">
        <v>0</v>
      </c>
      <c r="H98" s="47">
        <v>0</v>
      </c>
      <c r="I98" s="48">
        <f t="shared" si="10"/>
        <v>55867.165352265947</v>
      </c>
      <c r="J98" s="166"/>
    </row>
    <row r="99" spans="1:10" ht="15">
      <c r="A99" s="26" t="s">
        <v>24</v>
      </c>
      <c r="B99" s="43">
        <v>11090.175886897679</v>
      </c>
      <c r="C99" s="43">
        <v>0</v>
      </c>
      <c r="D99" s="43">
        <v>848.04195499808532</v>
      </c>
      <c r="E99" s="43">
        <v>0</v>
      </c>
      <c r="F99" s="43">
        <v>353.74299367738678</v>
      </c>
      <c r="G99" s="43">
        <v>0</v>
      </c>
      <c r="H99" s="53">
        <v>0</v>
      </c>
      <c r="I99" s="41">
        <f t="shared" si="10"/>
        <v>12291.960835573151</v>
      </c>
      <c r="J99" s="166"/>
    </row>
    <row r="100" spans="1:10" ht="15">
      <c r="A100" s="25" t="s">
        <v>22</v>
      </c>
      <c r="B100" s="46">
        <v>636.72988952538572</v>
      </c>
      <c r="C100" s="46">
        <v>0</v>
      </c>
      <c r="D100" s="46">
        <v>11.764385423624718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10"/>
        <v>648.49427494901045</v>
      </c>
      <c r="J100" s="166"/>
    </row>
    <row r="101" spans="1:10" ht="15">
      <c r="A101" s="27" t="s">
        <v>66</v>
      </c>
      <c r="B101" s="43">
        <v>3574.2291289433647</v>
      </c>
      <c r="C101" s="43">
        <v>0</v>
      </c>
      <c r="D101" s="43">
        <v>2920.1130712458221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10"/>
        <v>6494.3422001891868</v>
      </c>
      <c r="J101" s="166"/>
    </row>
    <row r="102" spans="1:10" ht="15">
      <c r="A102" s="28" t="s">
        <v>25</v>
      </c>
      <c r="B102" s="46">
        <v>3570.4851289433645</v>
      </c>
      <c r="C102" s="46">
        <v>0</v>
      </c>
      <c r="D102" s="46">
        <v>2919.8570712458227</v>
      </c>
      <c r="E102" s="46">
        <v>0</v>
      </c>
      <c r="F102" s="46">
        <v>0</v>
      </c>
      <c r="G102" s="46">
        <v>0</v>
      </c>
      <c r="H102" s="47">
        <v>0</v>
      </c>
      <c r="I102" s="48">
        <f t="shared" si="10"/>
        <v>6490.3422001891868</v>
      </c>
      <c r="J102" s="166"/>
    </row>
    <row r="103" spans="1:10" ht="15">
      <c r="A103" s="29" t="s">
        <v>20</v>
      </c>
      <c r="B103" s="43">
        <v>0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10"/>
        <v>0</v>
      </c>
      <c r="J103" s="166"/>
    </row>
    <row r="104" spans="1:10" ht="15">
      <c r="A104" s="28" t="s">
        <v>21</v>
      </c>
      <c r="B104" s="46">
        <v>0</v>
      </c>
      <c r="C104" s="46">
        <v>0</v>
      </c>
      <c r="D104" s="46">
        <v>0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10"/>
        <v>0</v>
      </c>
      <c r="J104" s="166"/>
    </row>
    <row r="105" spans="1:10" ht="15.75" thickBot="1">
      <c r="A105" s="30" t="s">
        <v>11</v>
      </c>
      <c r="B105" s="43">
        <v>3.7439999999999998</v>
      </c>
      <c r="C105" s="43">
        <v>0</v>
      </c>
      <c r="D105" s="43">
        <v>0.25600000000000001</v>
      </c>
      <c r="E105" s="43">
        <v>0</v>
      </c>
      <c r="F105" s="43">
        <v>0</v>
      </c>
      <c r="G105" s="43">
        <v>0</v>
      </c>
      <c r="H105" s="53">
        <v>0</v>
      </c>
      <c r="I105" s="41">
        <f t="shared" si="10"/>
        <v>4</v>
      </c>
      <c r="J105" s="166"/>
    </row>
    <row r="106" spans="1:10" ht="15">
      <c r="A106" s="31" t="s">
        <v>28</v>
      </c>
      <c r="B106" s="130">
        <f>SUM(B85:B101)</f>
        <v>290930.70669103938</v>
      </c>
      <c r="C106" s="130">
        <f t="shared" ref="C106:H106" si="11">SUM(C85:C101)</f>
        <v>5848.3752305471126</v>
      </c>
      <c r="D106" s="130">
        <f t="shared" si="11"/>
        <v>62217.996842843058</v>
      </c>
      <c r="E106" s="130">
        <f t="shared" si="11"/>
        <v>39791.60546641254</v>
      </c>
      <c r="F106" s="130">
        <f t="shared" si="11"/>
        <v>10319.036720828162</v>
      </c>
      <c r="G106" s="130">
        <f t="shared" si="11"/>
        <v>20911.531322896135</v>
      </c>
      <c r="H106" s="130">
        <f t="shared" si="11"/>
        <v>10.840413236287752</v>
      </c>
      <c r="I106" s="132">
        <f>SUM(B106:H106)</f>
        <v>430030.09268780268</v>
      </c>
      <c r="J106" s="179">
        <v>0</v>
      </c>
    </row>
    <row r="107" spans="1:10" s="4" customFormat="1" ht="15" thickBot="1">
      <c r="A107" s="33" t="s">
        <v>87</v>
      </c>
      <c r="B107" s="114">
        <f>B106/$I106</f>
        <v>0.67653569282243697</v>
      </c>
      <c r="C107" s="114">
        <f t="shared" ref="C107:I107" si="12">C106/$I106</f>
        <v>1.3599920865986864E-2</v>
      </c>
      <c r="D107" s="114">
        <f t="shared" si="12"/>
        <v>0.14468289057159697</v>
      </c>
      <c r="E107" s="114">
        <f t="shared" si="12"/>
        <v>9.253214168735123E-2</v>
      </c>
      <c r="F107" s="114">
        <f t="shared" si="12"/>
        <v>2.3996080498300557E-2</v>
      </c>
      <c r="G107" s="114">
        <f t="shared" si="12"/>
        <v>4.8628065055153449E-2</v>
      </c>
      <c r="H107" s="114">
        <f t="shared" si="12"/>
        <v>2.5208499173935202E-5</v>
      </c>
      <c r="I107" s="116">
        <f t="shared" si="12"/>
        <v>1</v>
      </c>
      <c r="J107" s="18"/>
    </row>
    <row r="108" spans="1:10" ht="15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8.337900019327163E-2</v>
      </c>
      <c r="C111" s="39">
        <v>0</v>
      </c>
      <c r="D111" s="39">
        <v>0</v>
      </c>
      <c r="E111" s="39">
        <v>0</v>
      </c>
      <c r="F111" s="235">
        <v>0</v>
      </c>
      <c r="G111" s="39">
        <v>0</v>
      </c>
      <c r="H111" s="40">
        <v>0</v>
      </c>
      <c r="I111" s="41">
        <f>SUM(B111:H111)</f>
        <v>8.337900019327163E-2</v>
      </c>
    </row>
    <row r="112" spans="1:1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>
        <v>0</v>
      </c>
      <c r="G112" s="46">
        <v>0</v>
      </c>
      <c r="H112" s="47">
        <v>0</v>
      </c>
      <c r="I112" s="48">
        <f t="shared" ref="I112:I131" si="13">SUM(B112:H112)</f>
        <v>0</v>
      </c>
    </row>
    <row r="113" spans="1:9" ht="15">
      <c r="A113" s="26" t="s">
        <v>10</v>
      </c>
      <c r="B113" s="43">
        <v>29.103195644312173</v>
      </c>
      <c r="C113" s="43">
        <v>0</v>
      </c>
      <c r="D113" s="43">
        <v>5666.0560043556879</v>
      </c>
      <c r="E113" s="43">
        <v>0</v>
      </c>
      <c r="F113" s="236">
        <v>0</v>
      </c>
      <c r="G113" s="43">
        <v>0</v>
      </c>
      <c r="H113" s="53">
        <v>0</v>
      </c>
      <c r="I113" s="41">
        <f t="shared" si="13"/>
        <v>5695.1592000000001</v>
      </c>
    </row>
    <row r="114" spans="1:9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>
        <v>0</v>
      </c>
      <c r="G114" s="46">
        <v>0</v>
      </c>
      <c r="H114" s="47">
        <v>0</v>
      </c>
      <c r="I114" s="48">
        <f t="shared" si="13"/>
        <v>0</v>
      </c>
    </row>
    <row r="115" spans="1:9" ht="15">
      <c r="A115" s="26" t="s">
        <v>16</v>
      </c>
      <c r="B115" s="43">
        <v>2.2359740635241763</v>
      </c>
      <c r="C115" s="43">
        <v>68.133531326108539</v>
      </c>
      <c r="D115" s="43">
        <v>172.29515834634586</v>
      </c>
      <c r="E115" s="43">
        <v>0</v>
      </c>
      <c r="F115" s="236">
        <v>0</v>
      </c>
      <c r="G115" s="43">
        <v>0</v>
      </c>
      <c r="H115" s="53">
        <v>0</v>
      </c>
      <c r="I115" s="41">
        <f t="shared" si="13"/>
        <v>242.66466373597859</v>
      </c>
    </row>
    <row r="116" spans="1:9" ht="15">
      <c r="A116" s="25" t="s">
        <v>72</v>
      </c>
      <c r="B116" s="46">
        <v>0.11005709944651455</v>
      </c>
      <c r="C116" s="46">
        <v>0</v>
      </c>
      <c r="D116" s="46">
        <v>1.3451423265685114</v>
      </c>
      <c r="E116" s="46">
        <v>0</v>
      </c>
      <c r="F116" s="236">
        <v>0</v>
      </c>
      <c r="G116" s="46">
        <v>0</v>
      </c>
      <c r="H116" s="47">
        <v>0</v>
      </c>
      <c r="I116" s="48">
        <f t="shared" si="13"/>
        <v>1.4551994260150261</v>
      </c>
    </row>
    <row r="117" spans="1:9" ht="15">
      <c r="A117" s="26" t="s">
        <v>60</v>
      </c>
      <c r="B117" s="43">
        <v>0.52528723200783578</v>
      </c>
      <c r="C117" s="43">
        <v>0</v>
      </c>
      <c r="D117" s="43">
        <v>0</v>
      </c>
      <c r="E117" s="43">
        <v>1.4114883217287317</v>
      </c>
      <c r="F117" s="236">
        <v>0</v>
      </c>
      <c r="G117" s="43">
        <v>0</v>
      </c>
      <c r="H117" s="53">
        <v>0</v>
      </c>
      <c r="I117" s="41">
        <f t="shared" si="13"/>
        <v>1.9367755537365676</v>
      </c>
    </row>
    <row r="118" spans="1:9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>
        <v>0</v>
      </c>
      <c r="G118" s="46">
        <v>0</v>
      </c>
      <c r="H118" s="47">
        <v>0</v>
      </c>
      <c r="I118" s="48">
        <f t="shared" si="13"/>
        <v>0</v>
      </c>
    </row>
    <row r="119" spans="1:9" ht="15">
      <c r="A119" s="26" t="s">
        <v>61</v>
      </c>
      <c r="B119" s="43">
        <v>2.5366207202674844</v>
      </c>
      <c r="C119" s="43">
        <v>0</v>
      </c>
      <c r="D119" s="43">
        <v>0</v>
      </c>
      <c r="E119" s="43">
        <v>0</v>
      </c>
      <c r="F119" s="236">
        <v>0</v>
      </c>
      <c r="G119" s="43">
        <v>0</v>
      </c>
      <c r="H119" s="53">
        <v>0</v>
      </c>
      <c r="I119" s="41">
        <f t="shared" si="13"/>
        <v>2.5366207202674844</v>
      </c>
    </row>
    <row r="120" spans="1:9" ht="15">
      <c r="A120" s="25" t="s">
        <v>17</v>
      </c>
      <c r="B120" s="46">
        <v>0.58737011228068026</v>
      </c>
      <c r="C120" s="46">
        <v>0</v>
      </c>
      <c r="D120" s="46">
        <v>15.328629887719316</v>
      </c>
      <c r="E120" s="46">
        <v>0</v>
      </c>
      <c r="F120" s="236">
        <v>0</v>
      </c>
      <c r="G120" s="46">
        <v>0</v>
      </c>
      <c r="H120" s="47">
        <v>0</v>
      </c>
      <c r="I120" s="48">
        <f t="shared" si="13"/>
        <v>15.915999999999997</v>
      </c>
    </row>
    <row r="121" spans="1:9" ht="15">
      <c r="A121" s="26" t="s">
        <v>19</v>
      </c>
      <c r="B121" s="43">
        <v>541.41891878331739</v>
      </c>
      <c r="C121" s="43">
        <v>1447.5784003704759</v>
      </c>
      <c r="D121" s="43">
        <v>12083.800850500969</v>
      </c>
      <c r="E121" s="43">
        <v>0.32707524637510221</v>
      </c>
      <c r="F121" s="236">
        <v>0</v>
      </c>
      <c r="G121" s="43">
        <v>0</v>
      </c>
      <c r="H121" s="53">
        <v>0</v>
      </c>
      <c r="I121" s="41">
        <f t="shared" si="13"/>
        <v>14073.125244901139</v>
      </c>
    </row>
    <row r="122" spans="1:9" ht="15">
      <c r="A122" s="25" t="s">
        <v>27</v>
      </c>
      <c r="B122" s="46">
        <v>234.84353128625628</v>
      </c>
      <c r="C122" s="46">
        <v>3.5826234788922027</v>
      </c>
      <c r="D122" s="46">
        <v>2613.5017114029474</v>
      </c>
      <c r="E122" s="46">
        <v>5815.1826187916513</v>
      </c>
      <c r="F122" s="236">
        <v>0</v>
      </c>
      <c r="G122" s="46">
        <v>973.6581509606998</v>
      </c>
      <c r="H122" s="47">
        <v>9.0017514815296025</v>
      </c>
      <c r="I122" s="48">
        <f t="shared" si="13"/>
        <v>9649.7703874019771</v>
      </c>
    </row>
    <row r="123" spans="1:9" ht="15">
      <c r="A123" s="26" t="s">
        <v>26</v>
      </c>
      <c r="B123" s="43">
        <v>69.295468817979796</v>
      </c>
      <c r="C123" s="43">
        <v>0</v>
      </c>
      <c r="D123" s="43">
        <v>20.260597782523636</v>
      </c>
      <c r="E123" s="43">
        <v>0</v>
      </c>
      <c r="F123" s="236">
        <v>0</v>
      </c>
      <c r="G123" s="43">
        <v>0</v>
      </c>
      <c r="H123" s="53">
        <v>0</v>
      </c>
      <c r="I123" s="41">
        <f t="shared" si="13"/>
        <v>89.556066600503428</v>
      </c>
    </row>
    <row r="124" spans="1:9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>
        <v>0</v>
      </c>
      <c r="G124" s="46">
        <v>0</v>
      </c>
      <c r="H124" s="47">
        <v>0</v>
      </c>
      <c r="I124" s="48">
        <f t="shared" si="13"/>
        <v>0</v>
      </c>
    </row>
    <row r="125" spans="1:9" ht="15">
      <c r="A125" s="26" t="s">
        <v>24</v>
      </c>
      <c r="B125" s="43">
        <v>0</v>
      </c>
      <c r="C125" s="43">
        <v>0</v>
      </c>
      <c r="D125" s="43">
        <v>0</v>
      </c>
      <c r="E125" s="43">
        <v>0</v>
      </c>
      <c r="F125" s="236">
        <v>0</v>
      </c>
      <c r="G125" s="43">
        <v>0</v>
      </c>
      <c r="H125" s="53">
        <v>0</v>
      </c>
      <c r="I125" s="41">
        <f t="shared" si="13"/>
        <v>0</v>
      </c>
    </row>
    <row r="126" spans="1:9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>
        <v>0</v>
      </c>
      <c r="G126" s="46">
        <v>0</v>
      </c>
      <c r="H126" s="47">
        <v>0</v>
      </c>
      <c r="I126" s="48">
        <f t="shared" si="13"/>
        <v>0</v>
      </c>
    </row>
    <row r="127" spans="1:9" ht="15">
      <c r="A127" s="27" t="s">
        <v>66</v>
      </c>
      <c r="B127" s="43">
        <v>5.3895654305147504E-4</v>
      </c>
      <c r="C127" s="43">
        <v>9.3270476461398086</v>
      </c>
      <c r="D127" s="43">
        <v>4073.3701523090613</v>
      </c>
      <c r="E127" s="43">
        <v>0</v>
      </c>
      <c r="F127" s="236">
        <v>0</v>
      </c>
      <c r="G127" s="43">
        <v>0</v>
      </c>
      <c r="H127" s="53">
        <v>0</v>
      </c>
      <c r="I127" s="41">
        <f t="shared" si="13"/>
        <v>4082.6977389117442</v>
      </c>
    </row>
    <row r="128" spans="1:9" ht="15">
      <c r="A128" s="28" t="s">
        <v>25</v>
      </c>
      <c r="B128" s="46">
        <v>0</v>
      </c>
      <c r="C128" s="46">
        <v>0</v>
      </c>
      <c r="D128" s="46">
        <v>0</v>
      </c>
      <c r="E128" s="46">
        <v>0</v>
      </c>
      <c r="F128" s="236">
        <v>0</v>
      </c>
      <c r="G128" s="46">
        <v>0</v>
      </c>
      <c r="H128" s="47">
        <v>0</v>
      </c>
      <c r="I128" s="48">
        <f t="shared" si="13"/>
        <v>0</v>
      </c>
    </row>
    <row r="129" spans="1:10" ht="15">
      <c r="A129" s="29" t="s">
        <v>20</v>
      </c>
      <c r="B129" s="43">
        <v>2.8714860394814121E-4</v>
      </c>
      <c r="C129" s="43">
        <v>2.2729289950968639</v>
      </c>
      <c r="D129" s="43">
        <v>992.64850078792438</v>
      </c>
      <c r="E129" s="43">
        <v>0</v>
      </c>
      <c r="F129" s="236">
        <v>0</v>
      </c>
      <c r="G129" s="43">
        <v>0</v>
      </c>
      <c r="H129" s="53">
        <v>0</v>
      </c>
      <c r="I129" s="41">
        <f t="shared" si="13"/>
        <v>994.92171693162516</v>
      </c>
    </row>
    <row r="130" spans="1:10" ht="15">
      <c r="A130" s="28" t="s">
        <v>21</v>
      </c>
      <c r="B130" s="46">
        <v>2.5180793910333383E-4</v>
      </c>
      <c r="C130" s="46">
        <v>7.0541168435658337</v>
      </c>
      <c r="D130" s="46">
        <v>3080.7203059372564</v>
      </c>
      <c r="E130" s="46">
        <v>0</v>
      </c>
      <c r="F130" s="236">
        <v>0</v>
      </c>
      <c r="G130" s="46">
        <v>0</v>
      </c>
      <c r="H130" s="47">
        <v>0</v>
      </c>
      <c r="I130" s="48">
        <f t="shared" si="13"/>
        <v>3087.7746745887612</v>
      </c>
    </row>
    <row r="131" spans="1:10" ht="15.75" thickBot="1">
      <c r="A131" s="30"/>
      <c r="B131" s="43">
        <v>0</v>
      </c>
      <c r="C131" s="43">
        <v>0</v>
      </c>
      <c r="D131" s="43">
        <v>0</v>
      </c>
      <c r="E131" s="43">
        <v>0</v>
      </c>
      <c r="F131" s="237">
        <v>0</v>
      </c>
      <c r="G131" s="43">
        <v>0</v>
      </c>
      <c r="H131" s="53">
        <v>0</v>
      </c>
      <c r="I131" s="41">
        <f t="shared" si="13"/>
        <v>0</v>
      </c>
    </row>
    <row r="132" spans="1:10" ht="15">
      <c r="A132" s="31" t="s">
        <v>28</v>
      </c>
      <c r="B132" s="130">
        <f>SUM(B111:B127)</f>
        <v>880.74034171612868</v>
      </c>
      <c r="C132" s="130">
        <f t="shared" ref="C132:H132" si="14">SUM(C111:C127)</f>
        <v>1528.6216028216165</v>
      </c>
      <c r="D132" s="130">
        <f t="shared" si="14"/>
        <v>24645.958246911821</v>
      </c>
      <c r="E132" s="130">
        <f t="shared" si="14"/>
        <v>5816.9211823597552</v>
      </c>
      <c r="F132" s="130">
        <f t="shared" si="14"/>
        <v>0</v>
      </c>
      <c r="G132" s="130">
        <f t="shared" si="14"/>
        <v>973.6581509606998</v>
      </c>
      <c r="H132" s="130">
        <f t="shared" si="14"/>
        <v>9.0017514815296025</v>
      </c>
      <c r="I132" s="132">
        <f>SUM(B132:H132)</f>
        <v>33854.901276251549</v>
      </c>
    </row>
    <row r="133" spans="1:10" s="4" customFormat="1" ht="15" thickBot="1">
      <c r="A133" s="32" t="s">
        <v>87</v>
      </c>
      <c r="B133" s="114">
        <f>B132/$I132</f>
        <v>2.6015150200244364E-2</v>
      </c>
      <c r="C133" s="114">
        <f t="shared" ref="C133:I133" si="15">C132/$I132</f>
        <v>4.5152150654591043E-2</v>
      </c>
      <c r="D133" s="114">
        <f t="shared" si="15"/>
        <v>0.72798789297313371</v>
      </c>
      <c r="E133" s="114">
        <f t="shared" si="15"/>
        <v>0.17181917427241752</v>
      </c>
      <c r="F133" s="114">
        <f t="shared" si="15"/>
        <v>0</v>
      </c>
      <c r="G133" s="114">
        <f t="shared" si="15"/>
        <v>2.8759739779353574E-2</v>
      </c>
      <c r="H133" s="114">
        <f t="shared" si="15"/>
        <v>2.6589212025982569E-4</v>
      </c>
      <c r="I133" s="116">
        <f t="shared" si="15"/>
        <v>1</v>
      </c>
      <c r="J133" s="18"/>
    </row>
    <row r="134" spans="1:10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1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10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10" ht="15">
      <c r="A137" s="24" t="s">
        <v>7</v>
      </c>
      <c r="B137" s="39">
        <v>0</v>
      </c>
      <c r="C137" s="39">
        <v>1860.7185361203738</v>
      </c>
      <c r="D137" s="39">
        <v>0</v>
      </c>
      <c r="E137" s="39">
        <v>0</v>
      </c>
      <c r="F137" s="235">
        <v>0</v>
      </c>
      <c r="G137" s="39">
        <v>0</v>
      </c>
      <c r="H137" s="40">
        <v>0</v>
      </c>
      <c r="I137" s="41">
        <f>SUM(B137:H137)</f>
        <v>1860.7185361203738</v>
      </c>
    </row>
    <row r="138" spans="1:1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>
        <v>0</v>
      </c>
      <c r="G138" s="46">
        <v>0</v>
      </c>
      <c r="H138" s="47">
        <v>0</v>
      </c>
      <c r="I138" s="48">
        <f t="shared" ref="I138:I157" si="16">SUM(B138:H138)</f>
        <v>0</v>
      </c>
    </row>
    <row r="139" spans="1:10" ht="15">
      <c r="A139" s="26" t="s">
        <v>10</v>
      </c>
      <c r="B139" s="43">
        <v>0</v>
      </c>
      <c r="C139" s="43">
        <v>0</v>
      </c>
      <c r="D139" s="43">
        <v>403.88040000000001</v>
      </c>
      <c r="E139" s="43">
        <v>0</v>
      </c>
      <c r="F139" s="236">
        <v>0</v>
      </c>
      <c r="G139" s="43">
        <v>0</v>
      </c>
      <c r="H139" s="53">
        <v>0</v>
      </c>
      <c r="I139" s="41">
        <f t="shared" si="16"/>
        <v>403.88040000000001</v>
      </c>
    </row>
    <row r="140" spans="1:10" ht="15">
      <c r="A140" s="25" t="s">
        <v>58</v>
      </c>
      <c r="B140" s="46">
        <v>0</v>
      </c>
      <c r="C140" s="46">
        <v>53.959441707320842</v>
      </c>
      <c r="D140" s="46">
        <v>0</v>
      </c>
      <c r="E140" s="46">
        <v>0</v>
      </c>
      <c r="F140" s="236">
        <v>0</v>
      </c>
      <c r="G140" s="46">
        <v>0</v>
      </c>
      <c r="H140" s="47">
        <v>0</v>
      </c>
      <c r="I140" s="48">
        <f t="shared" si="16"/>
        <v>53.959441707320842</v>
      </c>
    </row>
    <row r="141" spans="1:10" ht="15">
      <c r="A141" s="26" t="s">
        <v>16</v>
      </c>
      <c r="B141" s="43">
        <v>35.975506219724913</v>
      </c>
      <c r="C141" s="43">
        <v>395.77469848887694</v>
      </c>
      <c r="D141" s="43">
        <v>35.35480199215997</v>
      </c>
      <c r="E141" s="43">
        <v>0</v>
      </c>
      <c r="F141" s="236">
        <v>0</v>
      </c>
      <c r="G141" s="43">
        <v>0</v>
      </c>
      <c r="H141" s="53">
        <v>0</v>
      </c>
      <c r="I141" s="41">
        <f t="shared" si="16"/>
        <v>467.10500670076186</v>
      </c>
    </row>
    <row r="142" spans="1:10" ht="15">
      <c r="A142" s="25" t="s">
        <v>72</v>
      </c>
      <c r="B142" s="46">
        <v>80.833592881397337</v>
      </c>
      <c r="C142" s="46">
        <v>7.7176101035466553</v>
      </c>
      <c r="D142" s="46">
        <v>30.768043670415167</v>
      </c>
      <c r="E142" s="46">
        <v>0</v>
      </c>
      <c r="F142" s="236">
        <v>0</v>
      </c>
      <c r="G142" s="46">
        <v>0</v>
      </c>
      <c r="H142" s="47">
        <v>0</v>
      </c>
      <c r="I142" s="48">
        <f t="shared" si="16"/>
        <v>119.31924665535917</v>
      </c>
    </row>
    <row r="143" spans="1:10" ht="15">
      <c r="A143" s="26" t="s">
        <v>60</v>
      </c>
      <c r="B143" s="43">
        <v>0</v>
      </c>
      <c r="C143" s="43">
        <v>0</v>
      </c>
      <c r="D143" s="43">
        <v>2.7126127132380295</v>
      </c>
      <c r="E143" s="43">
        <v>6.2924028638524696</v>
      </c>
      <c r="F143" s="236">
        <v>0</v>
      </c>
      <c r="G143" s="43">
        <v>0</v>
      </c>
      <c r="H143" s="53">
        <v>0</v>
      </c>
      <c r="I143" s="41">
        <f t="shared" si="16"/>
        <v>9.0050155770905</v>
      </c>
    </row>
    <row r="144" spans="1:1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>
        <v>0</v>
      </c>
      <c r="G144" s="46">
        <v>0</v>
      </c>
      <c r="H144" s="47">
        <v>0</v>
      </c>
      <c r="I144" s="48">
        <f t="shared" si="16"/>
        <v>0</v>
      </c>
    </row>
    <row r="145" spans="1:1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>
        <v>0</v>
      </c>
      <c r="G145" s="43">
        <v>0</v>
      </c>
      <c r="H145" s="53">
        <v>0</v>
      </c>
      <c r="I145" s="41">
        <f t="shared" si="16"/>
        <v>0</v>
      </c>
    </row>
    <row r="146" spans="1:10" ht="15">
      <c r="A146" s="25" t="s">
        <v>17</v>
      </c>
      <c r="B146" s="46">
        <v>0.12914128704240374</v>
      </c>
      <c r="C146" s="46">
        <v>0</v>
      </c>
      <c r="D146" s="46">
        <v>20.278002145323246</v>
      </c>
      <c r="E146" s="46">
        <v>0.28246735982300292</v>
      </c>
      <c r="F146" s="236">
        <v>0</v>
      </c>
      <c r="G146" s="46">
        <v>0</v>
      </c>
      <c r="H146" s="47">
        <v>0</v>
      </c>
      <c r="I146" s="48">
        <f t="shared" si="16"/>
        <v>20.689610792188653</v>
      </c>
    </row>
    <row r="147" spans="1:10" ht="15">
      <c r="A147" s="26" t="s">
        <v>19</v>
      </c>
      <c r="B147" s="43">
        <v>1708.9154984080108</v>
      </c>
      <c r="C147" s="43">
        <v>9824.4294625396069</v>
      </c>
      <c r="D147" s="43">
        <v>2153.1231155302075</v>
      </c>
      <c r="E147" s="43">
        <v>0</v>
      </c>
      <c r="F147" s="236">
        <v>0</v>
      </c>
      <c r="G147" s="43">
        <v>0</v>
      </c>
      <c r="H147" s="53">
        <v>0</v>
      </c>
      <c r="I147" s="41">
        <f t="shared" si="16"/>
        <v>13686.468076477824</v>
      </c>
    </row>
    <row r="148" spans="1:10" ht="15">
      <c r="A148" s="25" t="s">
        <v>27</v>
      </c>
      <c r="B148" s="46">
        <v>2549.4554327433411</v>
      </c>
      <c r="C148" s="46">
        <v>106.727902241358</v>
      </c>
      <c r="D148" s="46">
        <v>164.81632742295059</v>
      </c>
      <c r="E148" s="46">
        <v>7930.6610924131073</v>
      </c>
      <c r="F148" s="236">
        <v>0</v>
      </c>
      <c r="G148" s="46">
        <v>1001.1584908103533</v>
      </c>
      <c r="H148" s="47">
        <v>343.45212351688593</v>
      </c>
      <c r="I148" s="48">
        <f t="shared" si="16"/>
        <v>12096.271369147998</v>
      </c>
    </row>
    <row r="149" spans="1:10" ht="15">
      <c r="A149" s="26" t="s">
        <v>26</v>
      </c>
      <c r="B149" s="43">
        <v>1476.7964171589165</v>
      </c>
      <c r="C149" s="43">
        <v>0</v>
      </c>
      <c r="D149" s="43">
        <v>16.767918334950558</v>
      </c>
      <c r="E149" s="43">
        <v>0</v>
      </c>
      <c r="F149" s="236">
        <v>0</v>
      </c>
      <c r="G149" s="43">
        <v>0</v>
      </c>
      <c r="H149" s="53">
        <v>0</v>
      </c>
      <c r="I149" s="41">
        <f t="shared" si="16"/>
        <v>1493.564335493867</v>
      </c>
    </row>
    <row r="150" spans="1:1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>
        <v>0</v>
      </c>
      <c r="G150" s="46">
        <v>0</v>
      </c>
      <c r="H150" s="47">
        <v>0</v>
      </c>
      <c r="I150" s="48">
        <f t="shared" si="16"/>
        <v>0</v>
      </c>
    </row>
    <row r="151" spans="1:10" ht="15">
      <c r="A151" s="26" t="s">
        <v>24</v>
      </c>
      <c r="B151" s="43">
        <v>0</v>
      </c>
      <c r="C151" s="43">
        <v>1537.518156114359</v>
      </c>
      <c r="D151" s="43">
        <v>0</v>
      </c>
      <c r="E151" s="43">
        <v>0</v>
      </c>
      <c r="F151" s="236">
        <v>0</v>
      </c>
      <c r="G151" s="43">
        <v>0</v>
      </c>
      <c r="H151" s="53">
        <v>0</v>
      </c>
      <c r="I151" s="41">
        <f t="shared" si="16"/>
        <v>1537.518156114359</v>
      </c>
    </row>
    <row r="152" spans="1:10" ht="15">
      <c r="A152" s="25" t="s">
        <v>22</v>
      </c>
      <c r="B152" s="46">
        <v>0</v>
      </c>
      <c r="C152" s="46">
        <v>4270.574333584239</v>
      </c>
      <c r="D152" s="46">
        <v>0</v>
      </c>
      <c r="E152" s="46">
        <v>0</v>
      </c>
      <c r="F152" s="236">
        <v>0</v>
      </c>
      <c r="G152" s="46">
        <v>0</v>
      </c>
      <c r="H152" s="47">
        <v>0</v>
      </c>
      <c r="I152" s="48">
        <f t="shared" si="16"/>
        <v>4270.574333584239</v>
      </c>
      <c r="J152" s="6"/>
    </row>
    <row r="153" spans="1:1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>
        <v>0</v>
      </c>
      <c r="G153" s="43">
        <v>0</v>
      </c>
      <c r="H153" s="53">
        <v>0</v>
      </c>
      <c r="I153" s="41">
        <f t="shared" si="16"/>
        <v>0</v>
      </c>
    </row>
    <row r="154" spans="1:10" ht="15">
      <c r="A154" s="28" t="s">
        <v>25</v>
      </c>
      <c r="B154" s="46">
        <v>0</v>
      </c>
      <c r="C154" s="46">
        <v>0</v>
      </c>
      <c r="D154" s="46">
        <v>0</v>
      </c>
      <c r="E154" s="46">
        <v>0</v>
      </c>
      <c r="F154" s="236">
        <v>0</v>
      </c>
      <c r="G154" s="46">
        <v>0</v>
      </c>
      <c r="H154" s="47">
        <v>0</v>
      </c>
      <c r="I154" s="48">
        <f t="shared" si="16"/>
        <v>0</v>
      </c>
    </row>
    <row r="155" spans="1:10" ht="15">
      <c r="A155" s="29" t="s">
        <v>20</v>
      </c>
      <c r="B155" s="43">
        <v>0</v>
      </c>
      <c r="C155" s="43">
        <v>0</v>
      </c>
      <c r="D155" s="43">
        <v>0</v>
      </c>
      <c r="E155" s="43">
        <v>0</v>
      </c>
      <c r="F155" s="236">
        <v>0</v>
      </c>
      <c r="G155" s="43">
        <v>0</v>
      </c>
      <c r="H155" s="53">
        <v>0</v>
      </c>
      <c r="I155" s="41">
        <f t="shared" si="16"/>
        <v>0</v>
      </c>
    </row>
    <row r="156" spans="1:10" ht="15">
      <c r="A156" s="28" t="s">
        <v>21</v>
      </c>
      <c r="B156" s="46">
        <v>0</v>
      </c>
      <c r="C156" s="46">
        <v>0</v>
      </c>
      <c r="D156" s="46">
        <v>0</v>
      </c>
      <c r="E156" s="46">
        <v>0</v>
      </c>
      <c r="F156" s="236">
        <v>0</v>
      </c>
      <c r="G156" s="46">
        <v>0</v>
      </c>
      <c r="H156" s="47">
        <v>0</v>
      </c>
      <c r="I156" s="48">
        <f t="shared" si="16"/>
        <v>0</v>
      </c>
    </row>
    <row r="157" spans="1:10" ht="15.75" thickBot="1">
      <c r="A157" s="30" t="s">
        <v>11</v>
      </c>
      <c r="B157" s="43">
        <v>0</v>
      </c>
      <c r="C157" s="43">
        <v>0</v>
      </c>
      <c r="D157" s="43">
        <v>0</v>
      </c>
      <c r="E157" s="43">
        <v>0</v>
      </c>
      <c r="F157" s="237">
        <v>0</v>
      </c>
      <c r="G157" s="43">
        <v>0</v>
      </c>
      <c r="H157" s="53">
        <v>0</v>
      </c>
      <c r="I157" s="41">
        <f t="shared" si="16"/>
        <v>0</v>
      </c>
    </row>
    <row r="158" spans="1:10" ht="15">
      <c r="A158" s="31" t="s">
        <v>28</v>
      </c>
      <c r="B158" s="130">
        <f>SUM(B137:B153)</f>
        <v>5852.1055886984332</v>
      </c>
      <c r="C158" s="130">
        <f t="shared" ref="C158:H158" si="17">SUM(C137:C153)</f>
        <v>18057.420140899681</v>
      </c>
      <c r="D158" s="130">
        <f t="shared" si="17"/>
        <v>2827.701221809245</v>
      </c>
      <c r="E158" s="130">
        <f t="shared" si="17"/>
        <v>7937.2359626367825</v>
      </c>
      <c r="F158" s="130">
        <f t="shared" si="17"/>
        <v>0</v>
      </c>
      <c r="G158" s="130">
        <f t="shared" si="17"/>
        <v>1001.1584908103533</v>
      </c>
      <c r="H158" s="130">
        <f t="shared" si="17"/>
        <v>343.45212351688593</v>
      </c>
      <c r="I158" s="132">
        <f>SUM(B158:H158)</f>
        <v>36019.07352837138</v>
      </c>
    </row>
    <row r="159" spans="1:10" s="4" customFormat="1" ht="15" thickBot="1">
      <c r="A159" s="32" t="s">
        <v>87</v>
      </c>
      <c r="B159" s="114">
        <f>B158/$I158</f>
        <v>0.16247240740628341</v>
      </c>
      <c r="C159" s="114">
        <f t="shared" ref="C159:I159" si="18">C158/$I158</f>
        <v>0.50132938946017791</v>
      </c>
      <c r="D159" s="114">
        <f t="shared" si="18"/>
        <v>7.8505662273126789E-2</v>
      </c>
      <c r="E159" s="114">
        <f t="shared" si="18"/>
        <v>0.22036202448085757</v>
      </c>
      <c r="F159" s="114">
        <f t="shared" si="18"/>
        <v>0</v>
      </c>
      <c r="G159" s="114">
        <f t="shared" si="18"/>
        <v>2.7795231601994545E-2</v>
      </c>
      <c r="H159" s="114">
        <f t="shared" si="18"/>
        <v>9.5352847775597768E-3</v>
      </c>
      <c r="I159" s="116">
        <f t="shared" si="18"/>
        <v>1</v>
      </c>
      <c r="J159" s="18"/>
    </row>
    <row r="160" spans="1:10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>
        <v>0</v>
      </c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>
        <v>0</v>
      </c>
      <c r="G164" s="46">
        <v>0</v>
      </c>
      <c r="H164" s="47">
        <v>0</v>
      </c>
      <c r="I164" s="48">
        <f t="shared" ref="I164:I183" si="19">SUM(B164:H164)</f>
        <v>0</v>
      </c>
    </row>
    <row r="165" spans="1:9" ht="15">
      <c r="A165" s="26" t="s">
        <v>10</v>
      </c>
      <c r="B165" s="43">
        <v>0</v>
      </c>
      <c r="C165" s="43">
        <v>0</v>
      </c>
      <c r="D165" s="43">
        <v>153.91560000000001</v>
      </c>
      <c r="E165" s="43">
        <v>0</v>
      </c>
      <c r="F165" s="236">
        <v>0</v>
      </c>
      <c r="G165" s="43">
        <v>0</v>
      </c>
      <c r="H165" s="53">
        <v>0</v>
      </c>
      <c r="I165" s="41">
        <f t="shared" si="19"/>
        <v>153.91560000000001</v>
      </c>
    </row>
    <row r="166" spans="1:9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>
        <v>0</v>
      </c>
      <c r="G166" s="46">
        <v>0</v>
      </c>
      <c r="H166" s="47">
        <v>0</v>
      </c>
      <c r="I166" s="48">
        <f t="shared" si="19"/>
        <v>0</v>
      </c>
    </row>
    <row r="167" spans="1:9" ht="15">
      <c r="A167" s="26" t="s">
        <v>16</v>
      </c>
      <c r="B167" s="43">
        <v>55.400357425206408</v>
      </c>
      <c r="C167" s="43">
        <v>0</v>
      </c>
      <c r="D167" s="43">
        <v>250.09735990269235</v>
      </c>
      <c r="E167" s="43">
        <v>0</v>
      </c>
      <c r="F167" s="236">
        <v>0</v>
      </c>
      <c r="G167" s="43">
        <v>0</v>
      </c>
      <c r="H167" s="53">
        <v>0</v>
      </c>
      <c r="I167" s="41">
        <f t="shared" si="19"/>
        <v>305.49771732789873</v>
      </c>
    </row>
    <row r="168" spans="1:9" ht="15">
      <c r="A168" s="25" t="s">
        <v>72</v>
      </c>
      <c r="B168" s="46">
        <v>26.759671775718079</v>
      </c>
      <c r="C168" s="46">
        <v>2.2652623669728564</v>
      </c>
      <c r="D168" s="46">
        <v>7.3483521148418056</v>
      </c>
      <c r="E168" s="46">
        <v>1.3698428996248029</v>
      </c>
      <c r="F168" s="236">
        <v>0</v>
      </c>
      <c r="G168" s="46">
        <v>0</v>
      </c>
      <c r="H168" s="47">
        <v>0</v>
      </c>
      <c r="I168" s="48">
        <f t="shared" si="19"/>
        <v>37.74312915715754</v>
      </c>
    </row>
    <row r="169" spans="1:9" ht="15">
      <c r="A169" s="26" t="s">
        <v>60</v>
      </c>
      <c r="B169" s="43">
        <v>0</v>
      </c>
      <c r="C169" s="43">
        <v>0</v>
      </c>
      <c r="D169" s="43">
        <v>0</v>
      </c>
      <c r="E169" s="43">
        <v>3.7716639449647706</v>
      </c>
      <c r="F169" s="236">
        <v>0</v>
      </c>
      <c r="G169" s="43">
        <v>0</v>
      </c>
      <c r="H169" s="53">
        <v>0</v>
      </c>
      <c r="I169" s="41">
        <f t="shared" si="19"/>
        <v>3.7716639449647706</v>
      </c>
    </row>
    <row r="170" spans="1:9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>
        <v>0</v>
      </c>
      <c r="G170" s="46">
        <v>0</v>
      </c>
      <c r="H170" s="47">
        <v>0</v>
      </c>
      <c r="I170" s="48">
        <f t="shared" si="19"/>
        <v>0</v>
      </c>
    </row>
    <row r="171" spans="1:9" ht="15">
      <c r="A171" s="26" t="s">
        <v>61</v>
      </c>
      <c r="B171" s="43">
        <v>0</v>
      </c>
      <c r="C171" s="43">
        <v>0</v>
      </c>
      <c r="D171" s="43">
        <v>3.4394857223965891</v>
      </c>
      <c r="E171" s="43">
        <v>0</v>
      </c>
      <c r="F171" s="236">
        <v>0</v>
      </c>
      <c r="G171" s="43">
        <v>0</v>
      </c>
      <c r="H171" s="53">
        <v>0</v>
      </c>
      <c r="I171" s="41">
        <f t="shared" si="19"/>
        <v>3.4394857223965891</v>
      </c>
    </row>
    <row r="172" spans="1:9" ht="15">
      <c r="A172" s="25" t="s">
        <v>17</v>
      </c>
      <c r="B172" s="46">
        <v>2.6499942685649924</v>
      </c>
      <c r="C172" s="46">
        <v>0</v>
      </c>
      <c r="D172" s="46">
        <v>209.52211484340339</v>
      </c>
      <c r="E172" s="46">
        <v>1.0144178060066793</v>
      </c>
      <c r="F172" s="236">
        <v>0</v>
      </c>
      <c r="G172" s="46">
        <v>0</v>
      </c>
      <c r="H172" s="47">
        <v>0</v>
      </c>
      <c r="I172" s="48">
        <f t="shared" si="19"/>
        <v>213.18652691797507</v>
      </c>
    </row>
    <row r="173" spans="1:9" ht="15">
      <c r="A173" s="26" t="s">
        <v>19</v>
      </c>
      <c r="B173" s="43">
        <v>100.11042356707414</v>
      </c>
      <c r="C173" s="43">
        <v>168.42637099562617</v>
      </c>
      <c r="D173" s="43">
        <v>2553.7324404122496</v>
      </c>
      <c r="E173" s="43">
        <v>0</v>
      </c>
      <c r="F173" s="236">
        <v>0</v>
      </c>
      <c r="G173" s="43">
        <v>0</v>
      </c>
      <c r="H173" s="53">
        <v>0</v>
      </c>
      <c r="I173" s="41">
        <f t="shared" si="19"/>
        <v>2822.26923497495</v>
      </c>
    </row>
    <row r="174" spans="1:9" ht="15">
      <c r="A174" s="25" t="s">
        <v>27</v>
      </c>
      <c r="B174" s="46">
        <v>29.952401652379997</v>
      </c>
      <c r="C174" s="46">
        <v>8.3890781230755795</v>
      </c>
      <c r="D174" s="46">
        <v>1876.290676484638</v>
      </c>
      <c r="E174" s="46">
        <v>462.47624646448662</v>
      </c>
      <c r="F174" s="236">
        <v>0</v>
      </c>
      <c r="G174" s="46">
        <v>53.365670955557</v>
      </c>
      <c r="H174" s="47">
        <v>104.57652359037587</v>
      </c>
      <c r="I174" s="48">
        <f t="shared" si="19"/>
        <v>2535.0505972705132</v>
      </c>
    </row>
    <row r="175" spans="1:9" ht="15">
      <c r="A175" s="26" t="s">
        <v>26</v>
      </c>
      <c r="B175" s="43">
        <v>73.807869644537234</v>
      </c>
      <c r="C175" s="43">
        <v>0.5574076240250011</v>
      </c>
      <c r="D175" s="43">
        <v>0</v>
      </c>
      <c r="E175" s="43">
        <v>0</v>
      </c>
      <c r="F175" s="236">
        <v>0</v>
      </c>
      <c r="G175" s="43">
        <v>0</v>
      </c>
      <c r="H175" s="53">
        <v>0</v>
      </c>
      <c r="I175" s="41">
        <f t="shared" si="19"/>
        <v>74.365277268562238</v>
      </c>
    </row>
    <row r="176" spans="1:9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>
        <v>0</v>
      </c>
      <c r="G176" s="46">
        <v>0</v>
      </c>
      <c r="H176" s="47">
        <v>0</v>
      </c>
      <c r="I176" s="48">
        <f t="shared" si="19"/>
        <v>0</v>
      </c>
    </row>
    <row r="177" spans="1:10" ht="15">
      <c r="A177" s="26" t="s">
        <v>24</v>
      </c>
      <c r="B177" s="43">
        <v>0</v>
      </c>
      <c r="C177" s="43">
        <v>0</v>
      </c>
      <c r="D177" s="43">
        <v>0</v>
      </c>
      <c r="E177" s="43">
        <v>0</v>
      </c>
      <c r="F177" s="236">
        <v>0</v>
      </c>
      <c r="G177" s="43">
        <v>0</v>
      </c>
      <c r="H177" s="53">
        <v>0</v>
      </c>
      <c r="I177" s="41">
        <f t="shared" si="19"/>
        <v>0</v>
      </c>
    </row>
    <row r="178" spans="1:1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>
        <v>0</v>
      </c>
      <c r="G178" s="46">
        <v>0</v>
      </c>
      <c r="H178" s="47">
        <v>0</v>
      </c>
      <c r="I178" s="48">
        <f t="shared" si="19"/>
        <v>0</v>
      </c>
    </row>
    <row r="179" spans="1:1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>
        <v>0</v>
      </c>
      <c r="G179" s="43">
        <v>0</v>
      </c>
      <c r="H179" s="53">
        <v>0</v>
      </c>
      <c r="I179" s="41">
        <f t="shared" si="19"/>
        <v>0</v>
      </c>
    </row>
    <row r="180" spans="1:10" ht="15">
      <c r="A180" s="28" t="s">
        <v>25</v>
      </c>
      <c r="B180" s="46">
        <v>0</v>
      </c>
      <c r="C180" s="46">
        <v>0</v>
      </c>
      <c r="D180" s="46">
        <v>0</v>
      </c>
      <c r="E180" s="46">
        <v>0</v>
      </c>
      <c r="F180" s="236">
        <v>0</v>
      </c>
      <c r="G180" s="46">
        <v>0</v>
      </c>
      <c r="H180" s="47">
        <v>0</v>
      </c>
      <c r="I180" s="48">
        <f t="shared" si="19"/>
        <v>0</v>
      </c>
    </row>
    <row r="181" spans="1:10" ht="15">
      <c r="A181" s="29" t="s">
        <v>20</v>
      </c>
      <c r="B181" s="43">
        <v>0</v>
      </c>
      <c r="C181" s="43">
        <v>0</v>
      </c>
      <c r="D181" s="43">
        <v>0</v>
      </c>
      <c r="E181" s="43">
        <v>0</v>
      </c>
      <c r="F181" s="236">
        <v>0</v>
      </c>
      <c r="G181" s="43">
        <v>0</v>
      </c>
      <c r="H181" s="53">
        <v>0</v>
      </c>
      <c r="I181" s="41">
        <f t="shared" si="19"/>
        <v>0</v>
      </c>
    </row>
    <row r="182" spans="1:10" ht="15">
      <c r="A182" s="28" t="s">
        <v>21</v>
      </c>
      <c r="B182" s="46">
        <v>0</v>
      </c>
      <c r="C182" s="46">
        <v>0</v>
      </c>
      <c r="D182" s="46">
        <v>0</v>
      </c>
      <c r="E182" s="46">
        <v>0</v>
      </c>
      <c r="F182" s="236">
        <v>0</v>
      </c>
      <c r="G182" s="46">
        <v>0</v>
      </c>
      <c r="H182" s="47">
        <v>0</v>
      </c>
      <c r="I182" s="48">
        <f t="shared" si="19"/>
        <v>0</v>
      </c>
    </row>
    <row r="183" spans="1:10" ht="15.75" thickBot="1">
      <c r="A183" s="30" t="s">
        <v>11</v>
      </c>
      <c r="B183" s="43">
        <v>0</v>
      </c>
      <c r="C183" s="43">
        <v>0</v>
      </c>
      <c r="D183" s="43">
        <v>0</v>
      </c>
      <c r="E183" s="43">
        <v>0</v>
      </c>
      <c r="F183" s="237">
        <v>0</v>
      </c>
      <c r="G183" s="43">
        <v>0</v>
      </c>
      <c r="H183" s="53">
        <v>0</v>
      </c>
      <c r="I183" s="41">
        <f t="shared" si="19"/>
        <v>0</v>
      </c>
    </row>
    <row r="184" spans="1:10" ht="15">
      <c r="A184" s="31" t="s">
        <v>28</v>
      </c>
      <c r="B184" s="130">
        <f>SUM(B163:B179)</f>
        <v>288.68071833348085</v>
      </c>
      <c r="C184" s="130">
        <f t="shared" ref="C184:H184" si="20">SUM(C163:C179)</f>
        <v>179.6381191096996</v>
      </c>
      <c r="D184" s="130">
        <f t="shared" si="20"/>
        <v>5054.3460294802217</v>
      </c>
      <c r="E184" s="130">
        <f t="shared" si="20"/>
        <v>468.63217111508288</v>
      </c>
      <c r="F184" s="130">
        <f t="shared" si="20"/>
        <v>0</v>
      </c>
      <c r="G184" s="130">
        <f t="shared" si="20"/>
        <v>53.365670955557</v>
      </c>
      <c r="H184" s="130">
        <f t="shared" si="20"/>
        <v>104.57652359037587</v>
      </c>
      <c r="I184" s="132">
        <f>SUM(B184:H184)</f>
        <v>6149.2392325844176</v>
      </c>
    </row>
    <row r="185" spans="1:10" s="4" customFormat="1" ht="15" thickBot="1">
      <c r="A185" s="32" t="s">
        <v>87</v>
      </c>
      <c r="B185" s="114">
        <f>B184/$I184</f>
        <v>4.6945761486035631E-2</v>
      </c>
      <c r="C185" s="114">
        <f t="shared" ref="C185:I185" si="21">C184/$I184</f>
        <v>2.9213063976728848E-2</v>
      </c>
      <c r="D185" s="114">
        <f t="shared" si="21"/>
        <v>0.82194655929103744</v>
      </c>
      <c r="E185" s="114">
        <f t="shared" si="21"/>
        <v>7.6209780330521476E-2</v>
      </c>
      <c r="F185" s="114">
        <f t="shared" si="21"/>
        <v>0</v>
      </c>
      <c r="G185" s="114">
        <f t="shared" si="21"/>
        <v>8.6784184086993715E-3</v>
      </c>
      <c r="H185" s="114">
        <f t="shared" si="21"/>
        <v>1.7006416506977269E-2</v>
      </c>
      <c r="I185" s="116">
        <f t="shared" si="21"/>
        <v>1</v>
      </c>
      <c r="J185" s="18"/>
    </row>
    <row r="186" spans="1:10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1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10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10" ht="15">
      <c r="A189" s="24" t="s">
        <v>7</v>
      </c>
      <c r="B189" s="39">
        <v>0</v>
      </c>
      <c r="C189" s="39">
        <v>0</v>
      </c>
      <c r="D189" s="39">
        <v>2057.0711067682691</v>
      </c>
      <c r="E189" s="39">
        <v>0</v>
      </c>
      <c r="F189" s="235">
        <v>0</v>
      </c>
      <c r="G189" s="39">
        <v>0</v>
      </c>
      <c r="H189" s="40">
        <v>0</v>
      </c>
      <c r="I189" s="41">
        <f>SUM(B189:H189)</f>
        <v>2057.0711067682691</v>
      </c>
    </row>
    <row r="190" spans="1:10" ht="15">
      <c r="A190" s="25" t="s">
        <v>8</v>
      </c>
      <c r="B190" s="46">
        <v>0</v>
      </c>
      <c r="C190" s="46">
        <v>0</v>
      </c>
      <c r="D190" s="46">
        <v>2019.6404079999998</v>
      </c>
      <c r="E190" s="46">
        <v>0</v>
      </c>
      <c r="F190" s="236">
        <v>0</v>
      </c>
      <c r="G190" s="46">
        <v>0</v>
      </c>
      <c r="H190" s="47">
        <v>0</v>
      </c>
      <c r="I190" s="48">
        <f t="shared" ref="I190:I209" si="22">SUM(B190:H190)</f>
        <v>2019.6404079999998</v>
      </c>
    </row>
    <row r="191" spans="1:10" ht="15">
      <c r="A191" s="26" t="s">
        <v>10</v>
      </c>
      <c r="B191" s="43">
        <v>0</v>
      </c>
      <c r="C191" s="43">
        <v>0</v>
      </c>
      <c r="D191" s="43">
        <v>117.87600000000002</v>
      </c>
      <c r="E191" s="43">
        <v>0</v>
      </c>
      <c r="F191" s="236">
        <v>0</v>
      </c>
      <c r="G191" s="43">
        <v>0</v>
      </c>
      <c r="H191" s="53">
        <v>0</v>
      </c>
      <c r="I191" s="41">
        <f t="shared" si="22"/>
        <v>117.87600000000002</v>
      </c>
    </row>
    <row r="192" spans="1:10" ht="15">
      <c r="A192" s="25" t="s">
        <v>58</v>
      </c>
      <c r="B192" s="46">
        <v>7.5978499717173642E-8</v>
      </c>
      <c r="C192" s="46">
        <v>7.5978499717173642E-8</v>
      </c>
      <c r="D192" s="46">
        <v>2130.9032214827566</v>
      </c>
      <c r="E192" s="46">
        <v>0</v>
      </c>
      <c r="F192" s="236">
        <v>0</v>
      </c>
      <c r="G192" s="46">
        <v>0</v>
      </c>
      <c r="H192" s="47">
        <v>0</v>
      </c>
      <c r="I192" s="48">
        <f t="shared" si="22"/>
        <v>2130.9032216347136</v>
      </c>
    </row>
    <row r="193" spans="1:9" ht="15">
      <c r="A193" s="26" t="s">
        <v>16</v>
      </c>
      <c r="B193" s="43">
        <v>536.97432163193344</v>
      </c>
      <c r="C193" s="43">
        <v>9.4795295169751199</v>
      </c>
      <c r="D193" s="43">
        <v>1069.3952216209007</v>
      </c>
      <c r="E193" s="43">
        <v>0</v>
      </c>
      <c r="F193" s="236">
        <v>0</v>
      </c>
      <c r="G193" s="43">
        <v>0</v>
      </c>
      <c r="H193" s="53">
        <v>0</v>
      </c>
      <c r="I193" s="41">
        <f t="shared" si="22"/>
        <v>1615.8490727698093</v>
      </c>
    </row>
    <row r="194" spans="1:9" ht="15">
      <c r="A194" s="25" t="s">
        <v>72</v>
      </c>
      <c r="B194" s="46">
        <v>31.679936910659624</v>
      </c>
      <c r="C194" s="46">
        <v>19.253785877599842</v>
      </c>
      <c r="D194" s="46">
        <v>126.02213167185836</v>
      </c>
      <c r="E194" s="46">
        <v>0</v>
      </c>
      <c r="F194" s="236">
        <v>0</v>
      </c>
      <c r="G194" s="46">
        <v>0</v>
      </c>
      <c r="H194" s="47">
        <v>0</v>
      </c>
      <c r="I194" s="48">
        <f t="shared" si="22"/>
        <v>176.95585446011782</v>
      </c>
    </row>
    <row r="195" spans="1:9" ht="15">
      <c r="A195" s="26" t="s">
        <v>60</v>
      </c>
      <c r="B195" s="43">
        <v>1.4922414884197582E-8</v>
      </c>
      <c r="C195" s="43">
        <v>1.4922414884197582E-8</v>
      </c>
      <c r="D195" s="43">
        <v>0</v>
      </c>
      <c r="E195" s="43">
        <v>21.333615629361265</v>
      </c>
      <c r="F195" s="236">
        <v>0</v>
      </c>
      <c r="G195" s="43">
        <v>0</v>
      </c>
      <c r="H195" s="53">
        <v>0</v>
      </c>
      <c r="I195" s="41">
        <f t="shared" si="22"/>
        <v>21.333615659206096</v>
      </c>
    </row>
    <row r="196" spans="1:9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>
        <v>0</v>
      </c>
      <c r="G196" s="46">
        <v>0</v>
      </c>
      <c r="H196" s="47">
        <v>0</v>
      </c>
      <c r="I196" s="48">
        <f t="shared" si="22"/>
        <v>0</v>
      </c>
    </row>
    <row r="197" spans="1:9" ht="15">
      <c r="A197" s="26" t="s">
        <v>61</v>
      </c>
      <c r="B197" s="43">
        <v>0</v>
      </c>
      <c r="C197" s="43">
        <v>0</v>
      </c>
      <c r="D197" s="43">
        <v>1.8487235757881668</v>
      </c>
      <c r="E197" s="43">
        <v>0</v>
      </c>
      <c r="F197" s="236">
        <v>0</v>
      </c>
      <c r="G197" s="43">
        <v>0</v>
      </c>
      <c r="H197" s="53">
        <v>0</v>
      </c>
      <c r="I197" s="41">
        <f t="shared" si="22"/>
        <v>1.8487235757881668</v>
      </c>
    </row>
    <row r="198" spans="1:9" ht="15">
      <c r="A198" s="25" t="s">
        <v>17</v>
      </c>
      <c r="B198" s="46">
        <v>235.80761167947756</v>
      </c>
      <c r="C198" s="46">
        <v>8.7144825473351719E-4</v>
      </c>
      <c r="D198" s="46">
        <v>253.0023063661354</v>
      </c>
      <c r="E198" s="46">
        <v>0</v>
      </c>
      <c r="F198" s="236">
        <v>0</v>
      </c>
      <c r="G198" s="46">
        <v>0</v>
      </c>
      <c r="H198" s="47">
        <v>0</v>
      </c>
      <c r="I198" s="48">
        <f t="shared" si="22"/>
        <v>488.81078949386767</v>
      </c>
    </row>
    <row r="199" spans="1:9" ht="15">
      <c r="A199" s="26" t="s">
        <v>19</v>
      </c>
      <c r="B199" s="43">
        <v>1307.344702473936</v>
      </c>
      <c r="C199" s="43">
        <v>1080.1669183242175</v>
      </c>
      <c r="D199" s="43">
        <v>11379.142877081615</v>
      </c>
      <c r="E199" s="43">
        <v>241.32351953479676</v>
      </c>
      <c r="F199" s="236">
        <v>0</v>
      </c>
      <c r="G199" s="43">
        <v>0</v>
      </c>
      <c r="H199" s="53">
        <v>0</v>
      </c>
      <c r="I199" s="41">
        <f t="shared" si="22"/>
        <v>14007.978017414565</v>
      </c>
    </row>
    <row r="200" spans="1:9" ht="15">
      <c r="A200" s="25" t="s">
        <v>27</v>
      </c>
      <c r="B200" s="46">
        <v>257.60943704042489</v>
      </c>
      <c r="C200" s="46">
        <v>4.0413940661881496</v>
      </c>
      <c r="D200" s="46">
        <v>3783.8337102879814</v>
      </c>
      <c r="E200" s="46">
        <v>2736.1916969900221</v>
      </c>
      <c r="F200" s="236">
        <v>0</v>
      </c>
      <c r="G200" s="46">
        <v>281.29286058813909</v>
      </c>
      <c r="H200" s="47">
        <v>3.7484127596763956</v>
      </c>
      <c r="I200" s="48">
        <f t="shared" si="22"/>
        <v>7066.7175117324314</v>
      </c>
    </row>
    <row r="201" spans="1:9" ht="15">
      <c r="A201" s="26" t="s">
        <v>26</v>
      </c>
      <c r="B201" s="43">
        <v>9.811742839883852</v>
      </c>
      <c r="C201" s="43">
        <v>1.8035897386978199</v>
      </c>
      <c r="D201" s="43">
        <v>0.57717885127734403</v>
      </c>
      <c r="E201" s="43">
        <v>0</v>
      </c>
      <c r="F201" s="236">
        <v>0</v>
      </c>
      <c r="G201" s="43">
        <v>0</v>
      </c>
      <c r="H201" s="53">
        <v>0</v>
      </c>
      <c r="I201" s="41">
        <f t="shared" si="22"/>
        <v>12.192511429859016</v>
      </c>
    </row>
    <row r="202" spans="1:9" ht="15">
      <c r="A202" s="25" t="s">
        <v>23</v>
      </c>
      <c r="B202" s="46">
        <v>2.7053676778055045</v>
      </c>
      <c r="C202" s="46">
        <v>2.9380705086511663</v>
      </c>
      <c r="D202" s="46">
        <v>4.767283297811364</v>
      </c>
      <c r="E202" s="46">
        <v>0</v>
      </c>
      <c r="F202" s="236">
        <v>0</v>
      </c>
      <c r="G202" s="46">
        <v>0</v>
      </c>
      <c r="H202" s="47">
        <v>0</v>
      </c>
      <c r="I202" s="48">
        <f t="shared" si="22"/>
        <v>10.410721484268034</v>
      </c>
    </row>
    <row r="203" spans="1:9" ht="15">
      <c r="A203" s="26" t="s">
        <v>24</v>
      </c>
      <c r="B203" s="43">
        <v>5.3126168130416032</v>
      </c>
      <c r="C203" s="43">
        <v>5.3126168130416032</v>
      </c>
      <c r="D203" s="43">
        <v>57.117488808852812</v>
      </c>
      <c r="E203" s="43">
        <v>0</v>
      </c>
      <c r="F203" s="236">
        <v>0</v>
      </c>
      <c r="G203" s="43">
        <v>0</v>
      </c>
      <c r="H203" s="53">
        <v>0</v>
      </c>
      <c r="I203" s="41">
        <f t="shared" si="22"/>
        <v>67.742722434936013</v>
      </c>
    </row>
    <row r="204" spans="1:9" ht="15">
      <c r="A204" s="25" t="s">
        <v>22</v>
      </c>
      <c r="B204" s="46">
        <v>57.941432107687064</v>
      </c>
      <c r="C204" s="46">
        <v>56.965335771740222</v>
      </c>
      <c r="D204" s="46">
        <v>4039.6367235519642</v>
      </c>
      <c r="E204" s="46">
        <v>0</v>
      </c>
      <c r="F204" s="236">
        <v>0</v>
      </c>
      <c r="G204" s="46">
        <v>0</v>
      </c>
      <c r="H204" s="47">
        <v>0</v>
      </c>
      <c r="I204" s="48">
        <f t="shared" si="22"/>
        <v>4154.5434914313919</v>
      </c>
    </row>
    <row r="205" spans="1:9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>
        <v>0</v>
      </c>
      <c r="G205" s="43">
        <v>0</v>
      </c>
      <c r="H205" s="53">
        <v>0</v>
      </c>
      <c r="I205" s="41">
        <f t="shared" si="22"/>
        <v>0</v>
      </c>
    </row>
    <row r="206" spans="1:9" ht="15">
      <c r="A206" s="28" t="s">
        <v>25</v>
      </c>
      <c r="B206" s="46">
        <v>0</v>
      </c>
      <c r="C206" s="46">
        <v>0</v>
      </c>
      <c r="D206" s="46">
        <v>0</v>
      </c>
      <c r="E206" s="46">
        <v>0</v>
      </c>
      <c r="F206" s="236">
        <v>0</v>
      </c>
      <c r="G206" s="46">
        <v>0</v>
      </c>
      <c r="H206" s="47">
        <v>0</v>
      </c>
      <c r="I206" s="48">
        <f t="shared" si="22"/>
        <v>0</v>
      </c>
    </row>
    <row r="207" spans="1:9" ht="15">
      <c r="A207" s="29" t="s">
        <v>20</v>
      </c>
      <c r="B207" s="43">
        <v>0</v>
      </c>
      <c r="C207" s="43">
        <v>0</v>
      </c>
      <c r="D207" s="43">
        <v>0</v>
      </c>
      <c r="E207" s="43">
        <v>0</v>
      </c>
      <c r="F207" s="236">
        <v>0</v>
      </c>
      <c r="G207" s="43">
        <v>0</v>
      </c>
      <c r="H207" s="53">
        <v>0</v>
      </c>
      <c r="I207" s="41">
        <f t="shared" si="22"/>
        <v>0</v>
      </c>
    </row>
    <row r="208" spans="1:9" ht="15">
      <c r="A208" s="28" t="s">
        <v>21</v>
      </c>
      <c r="B208" s="46">
        <v>0</v>
      </c>
      <c r="C208" s="46">
        <v>0</v>
      </c>
      <c r="D208" s="46">
        <v>0</v>
      </c>
      <c r="E208" s="46">
        <v>0</v>
      </c>
      <c r="F208" s="236">
        <v>0</v>
      </c>
      <c r="G208" s="46">
        <v>0</v>
      </c>
      <c r="H208" s="47">
        <v>0</v>
      </c>
      <c r="I208" s="48">
        <f t="shared" si="22"/>
        <v>0</v>
      </c>
    </row>
    <row r="209" spans="1:10" ht="15.75" thickBot="1">
      <c r="A209" s="30" t="s">
        <v>11</v>
      </c>
      <c r="B209" s="43">
        <v>0</v>
      </c>
      <c r="C209" s="43">
        <v>0</v>
      </c>
      <c r="D209" s="43">
        <v>0</v>
      </c>
      <c r="E209" s="43">
        <v>0</v>
      </c>
      <c r="F209" s="237">
        <v>0</v>
      </c>
      <c r="G209" s="43">
        <v>0</v>
      </c>
      <c r="H209" s="53">
        <v>0</v>
      </c>
      <c r="I209" s="41">
        <f t="shared" si="22"/>
        <v>0</v>
      </c>
    </row>
    <row r="210" spans="1:10" ht="15">
      <c r="A210" s="31" t="s">
        <v>28</v>
      </c>
      <c r="B210" s="130">
        <f>SUM(B189:B205)</f>
        <v>2445.1871692657501</v>
      </c>
      <c r="C210" s="130">
        <f t="shared" ref="C210:H210" si="23">SUM(C189:C205)</f>
        <v>1179.962112156267</v>
      </c>
      <c r="D210" s="130">
        <f t="shared" si="23"/>
        <v>27040.834381365206</v>
      </c>
      <c r="E210" s="130">
        <f t="shared" si="23"/>
        <v>2998.8488321541799</v>
      </c>
      <c r="F210" s="130">
        <f t="shared" si="23"/>
        <v>0</v>
      </c>
      <c r="G210" s="130">
        <f t="shared" si="23"/>
        <v>281.29286058813909</v>
      </c>
      <c r="H210" s="130">
        <f t="shared" si="23"/>
        <v>3.7484127596763956</v>
      </c>
      <c r="I210" s="132">
        <f>SUM(B210:H210)</f>
        <v>33949.873768289217</v>
      </c>
    </row>
    <row r="211" spans="1:10" s="4" customFormat="1" ht="15" thickBot="1">
      <c r="A211" s="32" t="s">
        <v>87</v>
      </c>
      <c r="B211" s="114">
        <f>B210/$I210</f>
        <v>7.2023453929589282E-2</v>
      </c>
      <c r="C211" s="114">
        <f t="shared" ref="C211:I211" si="24">C210/$I210</f>
        <v>3.475600882081651E-2</v>
      </c>
      <c r="D211" s="114">
        <f t="shared" si="24"/>
        <v>0.79649292854286313</v>
      </c>
      <c r="E211" s="114">
        <f t="shared" si="24"/>
        <v>8.8331663693997184E-2</v>
      </c>
      <c r="F211" s="114">
        <f t="shared" si="24"/>
        <v>0</v>
      </c>
      <c r="G211" s="114">
        <f t="shared" si="24"/>
        <v>8.2855348007473267E-3</v>
      </c>
      <c r="H211" s="114">
        <f t="shared" si="24"/>
        <v>1.1041021198663748E-4</v>
      </c>
      <c r="I211" s="116">
        <f t="shared" si="24"/>
        <v>1</v>
      </c>
      <c r="J211" s="18"/>
    </row>
    <row r="212" spans="1:10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1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10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1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>
        <v>0</v>
      </c>
      <c r="G215" s="39">
        <v>0</v>
      </c>
      <c r="H215" s="40">
        <v>0</v>
      </c>
      <c r="I215" s="41">
        <f>SUM(B215:H215)</f>
        <v>0</v>
      </c>
    </row>
    <row r="216" spans="1:1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>
        <v>0</v>
      </c>
      <c r="G216" s="46">
        <v>0</v>
      </c>
      <c r="H216" s="47">
        <v>0</v>
      </c>
      <c r="I216" s="48">
        <f t="shared" ref="I216:I235" si="25">SUM(B216:H216)</f>
        <v>0</v>
      </c>
    </row>
    <row r="217" spans="1:1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>
        <v>0</v>
      </c>
      <c r="G217" s="43">
        <v>0</v>
      </c>
      <c r="H217" s="53">
        <v>0</v>
      </c>
      <c r="I217" s="41">
        <f t="shared" si="25"/>
        <v>0</v>
      </c>
    </row>
    <row r="218" spans="1:1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>
        <v>0</v>
      </c>
      <c r="G218" s="46">
        <v>0</v>
      </c>
      <c r="H218" s="47">
        <v>0</v>
      </c>
      <c r="I218" s="48">
        <f t="shared" si="25"/>
        <v>0</v>
      </c>
    </row>
    <row r="219" spans="1:10" ht="15">
      <c r="A219" s="26" t="s">
        <v>16</v>
      </c>
      <c r="B219" s="43">
        <v>70.717256512185926</v>
      </c>
      <c r="C219" s="43">
        <v>36.237427892282554</v>
      </c>
      <c r="D219" s="43">
        <v>56.185044233739298</v>
      </c>
      <c r="E219" s="43">
        <v>0</v>
      </c>
      <c r="F219" s="236">
        <v>0</v>
      </c>
      <c r="G219" s="43">
        <v>0</v>
      </c>
      <c r="H219" s="53">
        <v>0</v>
      </c>
      <c r="I219" s="41">
        <f t="shared" si="25"/>
        <v>163.13972863820777</v>
      </c>
    </row>
    <row r="220" spans="1:10" ht="15">
      <c r="A220" s="25" t="s">
        <v>72</v>
      </c>
      <c r="B220" s="46">
        <v>17.665028425261912</v>
      </c>
      <c r="C220" s="46">
        <v>3.4281409273992209</v>
      </c>
      <c r="D220" s="46">
        <v>11.747432670338002</v>
      </c>
      <c r="E220" s="46">
        <v>0</v>
      </c>
      <c r="F220" s="236">
        <v>0</v>
      </c>
      <c r="G220" s="46">
        <v>0</v>
      </c>
      <c r="H220" s="47">
        <v>0</v>
      </c>
      <c r="I220" s="48">
        <f t="shared" si="25"/>
        <v>32.840602022999136</v>
      </c>
    </row>
    <row r="221" spans="1:10" ht="15">
      <c r="A221" s="26" t="s">
        <v>60</v>
      </c>
      <c r="B221" s="43">
        <v>0</v>
      </c>
      <c r="C221" s="43">
        <v>0</v>
      </c>
      <c r="D221" s="43">
        <v>3.1112858249751022E-4</v>
      </c>
      <c r="E221" s="43">
        <v>0.14598647941383758</v>
      </c>
      <c r="F221" s="236">
        <v>0</v>
      </c>
      <c r="G221" s="43">
        <v>0</v>
      </c>
      <c r="H221" s="53">
        <v>0</v>
      </c>
      <c r="I221" s="41">
        <f t="shared" si="25"/>
        <v>0.14629760799633509</v>
      </c>
    </row>
    <row r="222" spans="1:10" ht="15">
      <c r="A222" s="25" t="s">
        <v>12</v>
      </c>
      <c r="B222" s="46">
        <v>0</v>
      </c>
      <c r="C222" s="46">
        <v>0</v>
      </c>
      <c r="D222" s="46">
        <v>0</v>
      </c>
      <c r="E222" s="46">
        <v>8.0299818259611868</v>
      </c>
      <c r="F222" s="236">
        <v>0</v>
      </c>
      <c r="G222" s="46">
        <v>0</v>
      </c>
      <c r="H222" s="47">
        <v>0</v>
      </c>
      <c r="I222" s="48">
        <f t="shared" si="25"/>
        <v>8.0299818259611868</v>
      </c>
    </row>
    <row r="223" spans="1:1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>
        <v>0</v>
      </c>
      <c r="G223" s="43">
        <v>0</v>
      </c>
      <c r="H223" s="53">
        <v>0</v>
      </c>
      <c r="I223" s="41">
        <f t="shared" si="25"/>
        <v>0</v>
      </c>
    </row>
    <row r="224" spans="1:10" ht="15">
      <c r="A224" s="25" t="s">
        <v>17</v>
      </c>
      <c r="B224" s="46">
        <v>24.202537316941445</v>
      </c>
      <c r="C224" s="46">
        <v>0</v>
      </c>
      <c r="D224" s="46">
        <v>95.853254060287696</v>
      </c>
      <c r="E224" s="46">
        <v>5.0657821134791812</v>
      </c>
      <c r="F224" s="236">
        <v>0</v>
      </c>
      <c r="G224" s="46">
        <v>0</v>
      </c>
      <c r="H224" s="47">
        <v>0</v>
      </c>
      <c r="I224" s="48">
        <f t="shared" si="25"/>
        <v>125.12157349070833</v>
      </c>
    </row>
    <row r="225" spans="1:10" ht="15">
      <c r="A225" s="26" t="s">
        <v>19</v>
      </c>
      <c r="B225" s="43">
        <v>317.07924943226465</v>
      </c>
      <c r="C225" s="43">
        <v>4.9270023967597014</v>
      </c>
      <c r="D225" s="43">
        <v>1162.4793404994393</v>
      </c>
      <c r="E225" s="43">
        <v>199.81382396142982</v>
      </c>
      <c r="F225" s="236">
        <v>0</v>
      </c>
      <c r="G225" s="43">
        <v>0</v>
      </c>
      <c r="H225" s="53">
        <v>0</v>
      </c>
      <c r="I225" s="41">
        <f t="shared" si="25"/>
        <v>1684.2994162898933</v>
      </c>
    </row>
    <row r="226" spans="1:10" ht="15">
      <c r="A226" s="25" t="s">
        <v>27</v>
      </c>
      <c r="B226" s="46">
        <v>206.57746779444454</v>
      </c>
      <c r="C226" s="46">
        <v>4.7540775210458266</v>
      </c>
      <c r="D226" s="46">
        <v>488.8688658076569</v>
      </c>
      <c r="E226" s="46">
        <v>1647.357074955074</v>
      </c>
      <c r="F226" s="236">
        <v>0</v>
      </c>
      <c r="G226" s="46">
        <v>343.54606184150748</v>
      </c>
      <c r="H226" s="47">
        <v>38.35605421480475</v>
      </c>
      <c r="I226" s="48">
        <f t="shared" si="25"/>
        <v>2729.4596021345337</v>
      </c>
    </row>
    <row r="227" spans="1:10" ht="15">
      <c r="A227" s="26" t="s">
        <v>26</v>
      </c>
      <c r="B227" s="43">
        <v>544.32157796010824</v>
      </c>
      <c r="C227" s="43">
        <v>0</v>
      </c>
      <c r="D227" s="43">
        <v>140.27725687561826</v>
      </c>
      <c r="E227" s="43">
        <v>0</v>
      </c>
      <c r="F227" s="236">
        <v>0</v>
      </c>
      <c r="G227" s="43">
        <v>0</v>
      </c>
      <c r="H227" s="53">
        <v>0</v>
      </c>
      <c r="I227" s="41">
        <f t="shared" si="25"/>
        <v>684.59883483572651</v>
      </c>
    </row>
    <row r="228" spans="1:10" ht="15">
      <c r="A228" s="25" t="s">
        <v>23</v>
      </c>
      <c r="B228" s="46">
        <v>0.92963435943076678</v>
      </c>
      <c r="C228" s="46">
        <v>0</v>
      </c>
      <c r="D228" s="46">
        <v>0</v>
      </c>
      <c r="E228" s="46">
        <v>0</v>
      </c>
      <c r="F228" s="236">
        <v>0</v>
      </c>
      <c r="G228" s="46">
        <v>0</v>
      </c>
      <c r="H228" s="47">
        <v>0</v>
      </c>
      <c r="I228" s="48">
        <f t="shared" si="25"/>
        <v>0.92963435943076678</v>
      </c>
    </row>
    <row r="229" spans="1:10" ht="15">
      <c r="A229" s="26" t="s">
        <v>24</v>
      </c>
      <c r="B229" s="43">
        <v>0.11040000000000001</v>
      </c>
      <c r="C229" s="43">
        <v>0</v>
      </c>
      <c r="D229" s="43">
        <v>0</v>
      </c>
      <c r="E229" s="43">
        <v>0</v>
      </c>
      <c r="F229" s="236">
        <v>0</v>
      </c>
      <c r="G229" s="43">
        <v>0</v>
      </c>
      <c r="H229" s="53">
        <v>0</v>
      </c>
      <c r="I229" s="41">
        <f t="shared" si="25"/>
        <v>0.11040000000000001</v>
      </c>
    </row>
    <row r="230" spans="1:1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>
        <v>0</v>
      </c>
      <c r="G230" s="46">
        <v>0</v>
      </c>
      <c r="H230" s="47">
        <v>0</v>
      </c>
      <c r="I230" s="48">
        <f t="shared" si="25"/>
        <v>0</v>
      </c>
    </row>
    <row r="231" spans="1:1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>
        <v>0</v>
      </c>
      <c r="G231" s="43">
        <v>0</v>
      </c>
      <c r="H231" s="53">
        <v>0</v>
      </c>
      <c r="I231" s="41">
        <f t="shared" si="25"/>
        <v>0</v>
      </c>
    </row>
    <row r="232" spans="1:10" ht="15">
      <c r="A232" s="28" t="s">
        <v>25</v>
      </c>
      <c r="B232" s="46">
        <v>0</v>
      </c>
      <c r="C232" s="46">
        <v>0</v>
      </c>
      <c r="D232" s="46">
        <v>0</v>
      </c>
      <c r="E232" s="46">
        <v>0</v>
      </c>
      <c r="F232" s="236">
        <v>0</v>
      </c>
      <c r="G232" s="46">
        <v>0</v>
      </c>
      <c r="H232" s="47">
        <v>0</v>
      </c>
      <c r="I232" s="48">
        <f t="shared" si="25"/>
        <v>0</v>
      </c>
    </row>
    <row r="233" spans="1:10" ht="15">
      <c r="A233" s="29" t="s">
        <v>20</v>
      </c>
      <c r="B233" s="43">
        <v>0</v>
      </c>
      <c r="C233" s="43">
        <v>0</v>
      </c>
      <c r="D233" s="43">
        <v>0</v>
      </c>
      <c r="E233" s="43">
        <v>0</v>
      </c>
      <c r="F233" s="236">
        <v>0</v>
      </c>
      <c r="G233" s="43">
        <v>0</v>
      </c>
      <c r="H233" s="53">
        <v>0</v>
      </c>
      <c r="I233" s="41">
        <f t="shared" si="25"/>
        <v>0</v>
      </c>
    </row>
    <row r="234" spans="1:10" ht="15">
      <c r="A234" s="28" t="s">
        <v>21</v>
      </c>
      <c r="B234" s="46">
        <v>0</v>
      </c>
      <c r="C234" s="46">
        <v>0</v>
      </c>
      <c r="D234" s="46">
        <v>0</v>
      </c>
      <c r="E234" s="46">
        <v>0</v>
      </c>
      <c r="F234" s="236">
        <v>0</v>
      </c>
      <c r="G234" s="46">
        <v>0</v>
      </c>
      <c r="H234" s="47">
        <v>0</v>
      </c>
      <c r="I234" s="48">
        <f t="shared" si="25"/>
        <v>0</v>
      </c>
    </row>
    <row r="235" spans="1:10" ht="15.75" thickBot="1">
      <c r="A235" s="30" t="s">
        <v>11</v>
      </c>
      <c r="B235" s="43">
        <v>0</v>
      </c>
      <c r="C235" s="43">
        <v>0</v>
      </c>
      <c r="D235" s="43">
        <v>0</v>
      </c>
      <c r="E235" s="43">
        <v>0</v>
      </c>
      <c r="F235" s="237">
        <v>0</v>
      </c>
      <c r="G235" s="43">
        <v>0</v>
      </c>
      <c r="H235" s="53">
        <v>0</v>
      </c>
      <c r="I235" s="41">
        <f t="shared" si="25"/>
        <v>0</v>
      </c>
    </row>
    <row r="236" spans="1:10" ht="15">
      <c r="A236" s="31" t="s">
        <v>28</v>
      </c>
      <c r="B236" s="130">
        <f>SUM(B215:B231)</f>
        <v>1181.6031518006375</v>
      </c>
      <c r="C236" s="130">
        <f t="shared" ref="C236:H236" si="26">SUM(C215:C231)</f>
        <v>49.346648737487307</v>
      </c>
      <c r="D236" s="130">
        <f t="shared" si="26"/>
        <v>1955.411505275662</v>
      </c>
      <c r="E236" s="130">
        <f t="shared" si="26"/>
        <v>1860.4126493353581</v>
      </c>
      <c r="F236" s="130">
        <f t="shared" si="26"/>
        <v>0</v>
      </c>
      <c r="G236" s="130">
        <f t="shared" si="26"/>
        <v>343.54606184150748</v>
      </c>
      <c r="H236" s="130">
        <f t="shared" si="26"/>
        <v>38.35605421480475</v>
      </c>
      <c r="I236" s="132">
        <f>SUM(B236:H236)</f>
        <v>5428.6760712054565</v>
      </c>
    </row>
    <row r="237" spans="1:10" s="4" customFormat="1" ht="15" thickBot="1">
      <c r="A237" s="32" t="s">
        <v>87</v>
      </c>
      <c r="B237" s="114">
        <f>B236/$I236</f>
        <v>0.21765954282445488</v>
      </c>
      <c r="C237" s="114">
        <f t="shared" ref="C237:I237" si="27">C236/$I236</f>
        <v>9.0899969145754739E-3</v>
      </c>
      <c r="D237" s="114">
        <f t="shared" si="27"/>
        <v>0.36020043922817002</v>
      </c>
      <c r="E237" s="114">
        <f t="shared" si="27"/>
        <v>0.34270098730025106</v>
      </c>
      <c r="F237" s="114">
        <f t="shared" si="27"/>
        <v>0</v>
      </c>
      <c r="G237" s="114">
        <f t="shared" si="27"/>
        <v>6.3283580993850286E-2</v>
      </c>
      <c r="H237" s="114">
        <f t="shared" si="27"/>
        <v>7.0654527386983428E-3</v>
      </c>
      <c r="I237" s="116">
        <f t="shared" si="27"/>
        <v>1</v>
      </c>
      <c r="J237" s="18"/>
    </row>
    <row r="238" spans="1:10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1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10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0.12440676219313544</v>
      </c>
      <c r="C241" s="39">
        <v>0.12440676219313544</v>
      </c>
      <c r="D241" s="39">
        <v>1.0574574786416515</v>
      </c>
      <c r="E241" s="39">
        <v>0</v>
      </c>
      <c r="F241" s="235">
        <v>0</v>
      </c>
      <c r="G241" s="39">
        <v>0</v>
      </c>
      <c r="H241" s="40">
        <v>0</v>
      </c>
      <c r="I241" s="41">
        <f>SUM(B241:H241)</f>
        <v>1.3062710030279223</v>
      </c>
    </row>
    <row r="242" spans="1:9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>
        <v>0</v>
      </c>
      <c r="G242" s="46">
        <v>0</v>
      </c>
      <c r="H242" s="47">
        <v>0</v>
      </c>
      <c r="I242" s="48">
        <f t="shared" ref="I242:I261" si="28">SUM(B242:H242)</f>
        <v>0</v>
      </c>
    </row>
    <row r="243" spans="1:9" ht="15">
      <c r="A243" s="26" t="s">
        <v>10</v>
      </c>
      <c r="B243" s="43">
        <v>0.22022857142857147</v>
      </c>
      <c r="C243" s="43">
        <v>0.22022857142857147</v>
      </c>
      <c r="D243" s="43">
        <v>1.8719428571428576</v>
      </c>
      <c r="E243" s="43">
        <v>0</v>
      </c>
      <c r="F243" s="236">
        <v>0</v>
      </c>
      <c r="G243" s="43">
        <v>0</v>
      </c>
      <c r="H243" s="53">
        <v>0</v>
      </c>
      <c r="I243" s="41">
        <f t="shared" si="28"/>
        <v>2.3124000000000007</v>
      </c>
    </row>
    <row r="244" spans="1:9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>
        <v>0</v>
      </c>
      <c r="G244" s="46">
        <v>0</v>
      </c>
      <c r="H244" s="47">
        <v>0</v>
      </c>
      <c r="I244" s="48">
        <f t="shared" si="28"/>
        <v>0</v>
      </c>
    </row>
    <row r="245" spans="1:9" ht="15">
      <c r="A245" s="26" t="s">
        <v>16</v>
      </c>
      <c r="B245" s="43">
        <v>1166.2588234917066</v>
      </c>
      <c r="C245" s="43">
        <v>5.2119138710827215</v>
      </c>
      <c r="D245" s="43">
        <v>98.455602864731119</v>
      </c>
      <c r="E245" s="43">
        <v>0</v>
      </c>
      <c r="F245" s="236">
        <v>0</v>
      </c>
      <c r="G245" s="43">
        <v>0</v>
      </c>
      <c r="H245" s="53">
        <v>0</v>
      </c>
      <c r="I245" s="41">
        <f t="shared" si="28"/>
        <v>1269.9263402275205</v>
      </c>
    </row>
    <row r="246" spans="1:9" ht="15">
      <c r="A246" s="25" t="s">
        <v>72</v>
      </c>
      <c r="B246" s="46">
        <v>429.26080141890128</v>
      </c>
      <c r="C246" s="46">
        <v>1.848099251834977</v>
      </c>
      <c r="D246" s="46">
        <v>53.742145803829175</v>
      </c>
      <c r="E246" s="46">
        <v>0</v>
      </c>
      <c r="F246" s="236">
        <v>0</v>
      </c>
      <c r="G246" s="46">
        <v>0</v>
      </c>
      <c r="H246" s="47">
        <v>0</v>
      </c>
      <c r="I246" s="48">
        <f t="shared" si="28"/>
        <v>484.85104647456546</v>
      </c>
    </row>
    <row r="247" spans="1:9" ht="15">
      <c r="A247" s="26" t="s">
        <v>60</v>
      </c>
      <c r="B247" s="43">
        <v>1.9401952254326955E-8</v>
      </c>
      <c r="C247" s="43">
        <v>1.9401952254326955E-8</v>
      </c>
      <c r="D247" s="43">
        <v>1.9401952254326955E-8</v>
      </c>
      <c r="E247" s="43">
        <v>11.35015161489228</v>
      </c>
      <c r="F247" s="236">
        <v>0</v>
      </c>
      <c r="G247" s="43">
        <v>0</v>
      </c>
      <c r="H247" s="53">
        <v>0</v>
      </c>
      <c r="I247" s="41">
        <f t="shared" si="28"/>
        <v>11.350151673098136</v>
      </c>
    </row>
    <row r="248" spans="1:9" ht="15">
      <c r="A248" s="25" t="s">
        <v>12</v>
      </c>
      <c r="B248" s="46">
        <v>8.2023232392105845E-8</v>
      </c>
      <c r="C248" s="46">
        <v>8.2023232392105845E-8</v>
      </c>
      <c r="D248" s="46">
        <v>8.2023232392105845E-8</v>
      </c>
      <c r="E248" s="46">
        <v>1.9568968016954893</v>
      </c>
      <c r="F248" s="236">
        <v>0</v>
      </c>
      <c r="G248" s="46">
        <v>0</v>
      </c>
      <c r="H248" s="47">
        <v>0</v>
      </c>
      <c r="I248" s="48">
        <f t="shared" si="28"/>
        <v>1.9568970477651866</v>
      </c>
    </row>
    <row r="249" spans="1:9" ht="15">
      <c r="A249" s="26" t="s">
        <v>61</v>
      </c>
      <c r="B249" s="43">
        <v>5.1579918639462936E-2</v>
      </c>
      <c r="C249" s="43">
        <v>5.1579918639462936E-2</v>
      </c>
      <c r="D249" s="43">
        <v>0.67072445026030658</v>
      </c>
      <c r="E249" s="43">
        <v>0</v>
      </c>
      <c r="F249" s="236">
        <v>0</v>
      </c>
      <c r="G249" s="43">
        <v>0</v>
      </c>
      <c r="H249" s="53">
        <v>0</v>
      </c>
      <c r="I249" s="41">
        <f t="shared" si="28"/>
        <v>0.77388428753923244</v>
      </c>
    </row>
    <row r="250" spans="1:9" ht="15">
      <c r="A250" s="25" t="s">
        <v>17</v>
      </c>
      <c r="B250" s="46">
        <v>252.11848327386986</v>
      </c>
      <c r="C250" s="46">
        <v>10.260596424939301</v>
      </c>
      <c r="D250" s="46">
        <v>197.21354094612556</v>
      </c>
      <c r="E250" s="46">
        <v>2.468609752529789</v>
      </c>
      <c r="F250" s="236">
        <v>0</v>
      </c>
      <c r="G250" s="46">
        <v>0</v>
      </c>
      <c r="H250" s="47">
        <v>0</v>
      </c>
      <c r="I250" s="48">
        <f t="shared" si="28"/>
        <v>462.06123039746456</v>
      </c>
    </row>
    <row r="251" spans="1:9" ht="15">
      <c r="A251" s="26" t="s">
        <v>19</v>
      </c>
      <c r="B251" s="43">
        <v>3011.7193428006512</v>
      </c>
      <c r="C251" s="43">
        <v>118.41143238733966</v>
      </c>
      <c r="D251" s="43">
        <v>2250.1706833207882</v>
      </c>
      <c r="E251" s="43">
        <v>9.0334949719659878</v>
      </c>
      <c r="F251" s="236">
        <v>0</v>
      </c>
      <c r="G251" s="43">
        <v>0</v>
      </c>
      <c r="H251" s="53">
        <v>0</v>
      </c>
      <c r="I251" s="41">
        <f t="shared" si="28"/>
        <v>5389.3349534807448</v>
      </c>
    </row>
    <row r="252" spans="1:9" ht="15">
      <c r="A252" s="25" t="s">
        <v>27</v>
      </c>
      <c r="B252" s="46">
        <v>886.94663557811521</v>
      </c>
      <c r="C252" s="46">
        <v>36.791850827852386</v>
      </c>
      <c r="D252" s="46">
        <v>1438.2301661490139</v>
      </c>
      <c r="E252" s="46">
        <v>4520.2053540126899</v>
      </c>
      <c r="F252" s="236">
        <v>0</v>
      </c>
      <c r="G252" s="46">
        <v>1643.5945837885638</v>
      </c>
      <c r="H252" s="47">
        <v>119.89723237534071</v>
      </c>
      <c r="I252" s="48">
        <f t="shared" si="28"/>
        <v>8645.6658227315747</v>
      </c>
    </row>
    <row r="253" spans="1:9" ht="15">
      <c r="A253" s="26" t="s">
        <v>26</v>
      </c>
      <c r="B253" s="43">
        <v>785.67720582461811</v>
      </c>
      <c r="C253" s="43">
        <v>2.1918522990184854</v>
      </c>
      <c r="D253" s="43">
        <v>16.4871356517111</v>
      </c>
      <c r="E253" s="43">
        <v>0</v>
      </c>
      <c r="F253" s="236">
        <v>0</v>
      </c>
      <c r="G253" s="43">
        <v>0</v>
      </c>
      <c r="H253" s="53">
        <v>0</v>
      </c>
      <c r="I253" s="41">
        <f t="shared" si="28"/>
        <v>804.35619377534772</v>
      </c>
    </row>
    <row r="254" spans="1:9" ht="15">
      <c r="A254" s="25" t="s">
        <v>23</v>
      </c>
      <c r="B254" s="46">
        <v>13.314042903568653</v>
      </c>
      <c r="C254" s="46">
        <v>12.43598129559407</v>
      </c>
      <c r="D254" s="46">
        <v>21.834699004261822</v>
      </c>
      <c r="E254" s="46">
        <v>0</v>
      </c>
      <c r="F254" s="236">
        <v>0</v>
      </c>
      <c r="G254" s="46">
        <v>0</v>
      </c>
      <c r="H254" s="47">
        <v>0</v>
      </c>
      <c r="I254" s="48">
        <f t="shared" si="28"/>
        <v>47.584723203424545</v>
      </c>
    </row>
    <row r="255" spans="1:9" ht="15">
      <c r="A255" s="26" t="s">
        <v>24</v>
      </c>
      <c r="B255" s="43">
        <v>21.354678555227029</v>
      </c>
      <c r="C255" s="43">
        <v>31.040444256411583</v>
      </c>
      <c r="D255" s="43">
        <v>186.59110242793687</v>
      </c>
      <c r="E255" s="43">
        <v>0</v>
      </c>
      <c r="F255" s="236">
        <v>0</v>
      </c>
      <c r="G255" s="43">
        <v>0</v>
      </c>
      <c r="H255" s="53">
        <v>0</v>
      </c>
      <c r="I255" s="41">
        <f t="shared" si="28"/>
        <v>238.9862252395755</v>
      </c>
    </row>
    <row r="256" spans="1:9" ht="15">
      <c r="A256" s="25" t="s">
        <v>22</v>
      </c>
      <c r="B256" s="46">
        <v>6.379620777420743</v>
      </c>
      <c r="C256" s="46">
        <v>0.74071391155265898</v>
      </c>
      <c r="D256" s="46">
        <v>2.1504406280196795</v>
      </c>
      <c r="E256" s="46">
        <v>0</v>
      </c>
      <c r="F256" s="236">
        <v>0</v>
      </c>
      <c r="G256" s="46">
        <v>0</v>
      </c>
      <c r="H256" s="47">
        <v>0</v>
      </c>
      <c r="I256" s="48">
        <f t="shared" si="28"/>
        <v>9.2707753169930811</v>
      </c>
    </row>
    <row r="257" spans="1:10" ht="15">
      <c r="A257" s="27" t="s">
        <v>66</v>
      </c>
      <c r="B257" s="43">
        <v>87.372117614631392</v>
      </c>
      <c r="C257" s="43">
        <v>3.9771432196171914E-2</v>
      </c>
      <c r="D257" s="43">
        <v>3.9771432196171914E-2</v>
      </c>
      <c r="E257" s="43">
        <v>0</v>
      </c>
      <c r="F257" s="236">
        <v>0</v>
      </c>
      <c r="G257" s="43">
        <v>0</v>
      </c>
      <c r="H257" s="53">
        <v>0</v>
      </c>
      <c r="I257" s="41">
        <f t="shared" si="28"/>
        <v>87.451660479023744</v>
      </c>
    </row>
    <row r="258" spans="1:10" ht="15">
      <c r="A258" s="28" t="s">
        <v>25</v>
      </c>
      <c r="B258" s="46">
        <v>87.372117596507678</v>
      </c>
      <c r="C258" s="46">
        <v>3.9771432196171914E-2</v>
      </c>
      <c r="D258" s="46">
        <v>3.9771432196171914E-2</v>
      </c>
      <c r="E258" s="46">
        <v>0</v>
      </c>
      <c r="F258" s="236">
        <v>0</v>
      </c>
      <c r="G258" s="46">
        <v>0</v>
      </c>
      <c r="H258" s="47">
        <v>0</v>
      </c>
      <c r="I258" s="48">
        <f t="shared" si="28"/>
        <v>87.45166046090003</v>
      </c>
    </row>
    <row r="259" spans="1:10" ht="15">
      <c r="A259" s="29" t="s">
        <v>20</v>
      </c>
      <c r="B259" s="43">
        <v>0</v>
      </c>
      <c r="C259" s="43">
        <v>0</v>
      </c>
      <c r="D259" s="43">
        <v>0</v>
      </c>
      <c r="E259" s="43">
        <v>0</v>
      </c>
      <c r="F259" s="236">
        <v>0</v>
      </c>
      <c r="G259" s="43">
        <v>0</v>
      </c>
      <c r="H259" s="53">
        <v>0</v>
      </c>
      <c r="I259" s="41">
        <f t="shared" si="28"/>
        <v>0</v>
      </c>
    </row>
    <row r="260" spans="1:10" ht="15">
      <c r="A260" s="28" t="s">
        <v>21</v>
      </c>
      <c r="B260" s="46">
        <v>0</v>
      </c>
      <c r="C260" s="46">
        <v>0</v>
      </c>
      <c r="D260" s="46">
        <v>0</v>
      </c>
      <c r="E260" s="46">
        <v>0</v>
      </c>
      <c r="F260" s="236">
        <v>0</v>
      </c>
      <c r="G260" s="46">
        <v>0</v>
      </c>
      <c r="H260" s="47">
        <v>0</v>
      </c>
      <c r="I260" s="48">
        <f t="shared" si="28"/>
        <v>0</v>
      </c>
    </row>
    <row r="261" spans="1:10" ht="15.75" thickBot="1">
      <c r="A261" s="30" t="s">
        <v>11</v>
      </c>
      <c r="B261" s="43">
        <v>0</v>
      </c>
      <c r="C261" s="43">
        <v>0</v>
      </c>
      <c r="D261" s="43">
        <v>0</v>
      </c>
      <c r="E261" s="43">
        <v>0</v>
      </c>
      <c r="F261" s="237">
        <v>0</v>
      </c>
      <c r="G261" s="43">
        <v>0</v>
      </c>
      <c r="H261" s="53">
        <v>0</v>
      </c>
      <c r="I261" s="41">
        <f t="shared" si="28"/>
        <v>0</v>
      </c>
    </row>
    <row r="262" spans="1:10" ht="15">
      <c r="A262" s="31" t="s">
        <v>28</v>
      </c>
      <c r="B262" s="130">
        <f>SUM(B241:B257)</f>
        <v>6660.7979675923953</v>
      </c>
      <c r="C262" s="130">
        <f t="shared" ref="C262:H262" si="29">SUM(C241:C257)</f>
        <v>219.36887131150837</v>
      </c>
      <c r="D262" s="130">
        <f t="shared" si="29"/>
        <v>4268.5154131160843</v>
      </c>
      <c r="E262" s="130">
        <f t="shared" si="29"/>
        <v>4545.0145071537736</v>
      </c>
      <c r="F262" s="130">
        <f t="shared" si="29"/>
        <v>0</v>
      </c>
      <c r="G262" s="130">
        <f t="shared" si="29"/>
        <v>1643.5945837885638</v>
      </c>
      <c r="H262" s="130">
        <f t="shared" si="29"/>
        <v>119.89723237534071</v>
      </c>
      <c r="I262" s="132">
        <f>SUM(B262:H262)</f>
        <v>17457.188575337666</v>
      </c>
    </row>
    <row r="263" spans="1:10" s="4" customFormat="1" ht="15" thickBot="1">
      <c r="A263" s="32" t="s">
        <v>87</v>
      </c>
      <c r="B263" s="114">
        <f>B262/$I262</f>
        <v>0.38155043916993137</v>
      </c>
      <c r="C263" s="114">
        <f t="shared" ref="C263:I263" si="30">C262/$I262</f>
        <v>1.2566105382021126E-2</v>
      </c>
      <c r="D263" s="114">
        <f t="shared" si="30"/>
        <v>0.24451333584987184</v>
      </c>
      <c r="E263" s="114">
        <f t="shared" si="30"/>
        <v>0.26035203134453516</v>
      </c>
      <c r="F263" s="114">
        <f t="shared" si="30"/>
        <v>0</v>
      </c>
      <c r="G263" s="114">
        <f t="shared" si="30"/>
        <v>9.4150016006043655E-2</v>
      </c>
      <c r="H263" s="114">
        <f t="shared" si="30"/>
        <v>6.8680722475968096E-3</v>
      </c>
      <c r="I263" s="116">
        <f t="shared" si="30"/>
        <v>1</v>
      </c>
      <c r="J263" s="18"/>
    </row>
    <row r="264" spans="1:10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1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10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10" ht="15">
      <c r="A267" s="24" t="s">
        <v>7</v>
      </c>
      <c r="B267" s="39">
        <v>1.0394838180777155</v>
      </c>
      <c r="C267" s="39">
        <v>2.3822571483791903E-2</v>
      </c>
      <c r="D267" s="39">
        <v>0.63206661436834954</v>
      </c>
      <c r="E267" s="39">
        <v>0</v>
      </c>
      <c r="F267" s="235">
        <v>0</v>
      </c>
      <c r="G267" s="39">
        <v>0</v>
      </c>
      <c r="H267" s="40">
        <v>0</v>
      </c>
      <c r="I267" s="41">
        <f>SUM(B267:H267)</f>
        <v>1.6953730039298569</v>
      </c>
    </row>
    <row r="268" spans="1:1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>
        <v>0</v>
      </c>
      <c r="G268" s="46">
        <v>0</v>
      </c>
      <c r="H268" s="47">
        <v>0</v>
      </c>
      <c r="I268" s="48">
        <f t="shared" ref="I268:I287" si="31">SUM(B268:H268)</f>
        <v>0</v>
      </c>
    </row>
    <row r="269" spans="1:1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>
        <v>0</v>
      </c>
      <c r="G269" s="43">
        <v>0</v>
      </c>
      <c r="H269" s="53">
        <v>0</v>
      </c>
      <c r="I269" s="41">
        <f t="shared" si="31"/>
        <v>0</v>
      </c>
    </row>
    <row r="270" spans="1:1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>
        <v>0</v>
      </c>
      <c r="G270" s="46">
        <v>0</v>
      </c>
      <c r="H270" s="47">
        <v>0</v>
      </c>
      <c r="I270" s="48">
        <f t="shared" si="31"/>
        <v>0</v>
      </c>
    </row>
    <row r="271" spans="1:10" ht="15">
      <c r="A271" s="26" t="s">
        <v>16</v>
      </c>
      <c r="B271" s="43">
        <v>103.07857116701419</v>
      </c>
      <c r="C271" s="43">
        <v>311.23305139171492</v>
      </c>
      <c r="D271" s="43">
        <v>121.51348448262864</v>
      </c>
      <c r="E271" s="43">
        <v>0</v>
      </c>
      <c r="F271" s="236">
        <v>0</v>
      </c>
      <c r="G271" s="43">
        <v>0</v>
      </c>
      <c r="H271" s="53">
        <v>0</v>
      </c>
      <c r="I271" s="41">
        <f t="shared" si="31"/>
        <v>535.8251070413578</v>
      </c>
    </row>
    <row r="272" spans="1:10" ht="15">
      <c r="A272" s="25" t="s">
        <v>72</v>
      </c>
      <c r="B272" s="46">
        <v>27.144460292681295</v>
      </c>
      <c r="C272" s="46">
        <v>4.2016680158385178</v>
      </c>
      <c r="D272" s="46">
        <v>81.51745216448569</v>
      </c>
      <c r="E272" s="46">
        <v>2.8872527206329677</v>
      </c>
      <c r="F272" s="236">
        <v>0</v>
      </c>
      <c r="G272" s="46">
        <v>0</v>
      </c>
      <c r="H272" s="47">
        <v>0</v>
      </c>
      <c r="I272" s="48">
        <f t="shared" si="31"/>
        <v>115.75083319363847</v>
      </c>
    </row>
    <row r="273" spans="1:9" ht="15">
      <c r="A273" s="26" t="s">
        <v>60</v>
      </c>
      <c r="B273" s="43">
        <v>9.8942459787119703E-5</v>
      </c>
      <c r="C273" s="43">
        <v>1.8245208344492229E-8</v>
      </c>
      <c r="D273" s="43">
        <v>1.8245208344492229E-8</v>
      </c>
      <c r="E273" s="43">
        <v>176.01727819906083</v>
      </c>
      <c r="F273" s="236">
        <v>0</v>
      </c>
      <c r="G273" s="43">
        <v>0</v>
      </c>
      <c r="H273" s="53">
        <v>0</v>
      </c>
      <c r="I273" s="41">
        <f t="shared" si="31"/>
        <v>176.01737717801103</v>
      </c>
    </row>
    <row r="274" spans="1:9" ht="15">
      <c r="A274" s="25" t="s">
        <v>12</v>
      </c>
      <c r="B274" s="46">
        <v>6.2432827660946819E-5</v>
      </c>
      <c r="C274" s="46">
        <v>6.1242834950175548E-8</v>
      </c>
      <c r="D274" s="46">
        <v>6.1242834950175548E-8</v>
      </c>
      <c r="E274" s="46">
        <v>0.14767545210425007</v>
      </c>
      <c r="F274" s="236">
        <v>0</v>
      </c>
      <c r="G274" s="46">
        <v>0</v>
      </c>
      <c r="H274" s="47">
        <v>0</v>
      </c>
      <c r="I274" s="48">
        <f t="shared" si="31"/>
        <v>0.14773800741758092</v>
      </c>
    </row>
    <row r="275" spans="1:9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>
        <v>0</v>
      </c>
      <c r="G275" s="43">
        <v>0</v>
      </c>
      <c r="H275" s="53">
        <v>0</v>
      </c>
      <c r="I275" s="41">
        <f t="shared" si="31"/>
        <v>0</v>
      </c>
    </row>
    <row r="276" spans="1:9" ht="15">
      <c r="A276" s="25" t="s">
        <v>17</v>
      </c>
      <c r="B276" s="46">
        <v>2.6684412906360122</v>
      </c>
      <c r="C276" s="46">
        <v>1.5204465562143041E-2</v>
      </c>
      <c r="D276" s="46">
        <v>47.760577694246926</v>
      </c>
      <c r="E276" s="46">
        <v>0</v>
      </c>
      <c r="F276" s="236">
        <v>0</v>
      </c>
      <c r="G276" s="46">
        <v>0</v>
      </c>
      <c r="H276" s="47">
        <v>0</v>
      </c>
      <c r="I276" s="48">
        <f t="shared" si="31"/>
        <v>50.444223450445079</v>
      </c>
    </row>
    <row r="277" spans="1:9" ht="15">
      <c r="A277" s="26" t="s">
        <v>19</v>
      </c>
      <c r="B277" s="43">
        <v>75.170465256389818</v>
      </c>
      <c r="C277" s="43">
        <v>391.01468475656173</v>
      </c>
      <c r="D277" s="43">
        <v>2143.6278993325045</v>
      </c>
      <c r="E277" s="43">
        <v>0</v>
      </c>
      <c r="F277" s="236">
        <v>0</v>
      </c>
      <c r="G277" s="43">
        <v>0</v>
      </c>
      <c r="H277" s="53">
        <v>0</v>
      </c>
      <c r="I277" s="41">
        <f t="shared" si="31"/>
        <v>2609.813049345456</v>
      </c>
    </row>
    <row r="278" spans="1:9" ht="15">
      <c r="A278" s="25" t="s">
        <v>27</v>
      </c>
      <c r="B278" s="46">
        <v>20.645637255682065</v>
      </c>
      <c r="C278" s="46">
        <v>2.425799868043195E-8</v>
      </c>
      <c r="D278" s="46">
        <v>555.27250744732225</v>
      </c>
      <c r="E278" s="46">
        <v>1813.3163027478583</v>
      </c>
      <c r="F278" s="236">
        <v>0</v>
      </c>
      <c r="G278" s="46">
        <v>27.195439572519888</v>
      </c>
      <c r="H278" s="47">
        <v>0</v>
      </c>
      <c r="I278" s="48">
        <f t="shared" si="31"/>
        <v>2416.4298870476405</v>
      </c>
    </row>
    <row r="279" spans="1:9" ht="15">
      <c r="A279" s="26" t="s">
        <v>26</v>
      </c>
      <c r="B279" s="43">
        <v>18.73799999069081</v>
      </c>
      <c r="C279" s="43">
        <v>4.6545942199187108E-9</v>
      </c>
      <c r="D279" s="43">
        <v>4.6545942199187108E-9</v>
      </c>
      <c r="E279" s="43">
        <v>0</v>
      </c>
      <c r="F279" s="236">
        <v>0</v>
      </c>
      <c r="G279" s="43">
        <v>0</v>
      </c>
      <c r="H279" s="53">
        <v>0</v>
      </c>
      <c r="I279" s="41">
        <f t="shared" si="31"/>
        <v>18.738</v>
      </c>
    </row>
    <row r="280" spans="1:9" ht="15">
      <c r="A280" s="25" t="s">
        <v>23</v>
      </c>
      <c r="B280" s="46">
        <v>1.38766727220865</v>
      </c>
      <c r="C280" s="46">
        <v>9.1519855089830043E-2</v>
      </c>
      <c r="D280" s="46">
        <v>9.1519855089830043E-2</v>
      </c>
      <c r="E280" s="46">
        <v>0</v>
      </c>
      <c r="F280" s="236">
        <v>0</v>
      </c>
      <c r="G280" s="46">
        <v>0</v>
      </c>
      <c r="H280" s="47">
        <v>0</v>
      </c>
      <c r="I280" s="48">
        <f t="shared" si="31"/>
        <v>1.57070698238831</v>
      </c>
    </row>
    <row r="281" spans="1:9" ht="15">
      <c r="A281" s="26" t="s">
        <v>22</v>
      </c>
      <c r="B281" s="43">
        <v>2.0900619639360301</v>
      </c>
      <c r="C281" s="43">
        <v>0.16862509003085419</v>
      </c>
      <c r="D281" s="43">
        <v>0.16862509003085419</v>
      </c>
      <c r="E281" s="43">
        <v>0</v>
      </c>
      <c r="F281" s="236">
        <v>0</v>
      </c>
      <c r="G281" s="43">
        <v>0</v>
      </c>
      <c r="H281" s="53">
        <v>0</v>
      </c>
      <c r="I281" s="41">
        <f t="shared" si="31"/>
        <v>2.4273121439977388</v>
      </c>
    </row>
    <row r="282" spans="1:9" ht="15">
      <c r="A282" s="25" t="s">
        <v>24</v>
      </c>
      <c r="B282" s="46">
        <v>0</v>
      </c>
      <c r="C282" s="46">
        <v>0</v>
      </c>
      <c r="D282" s="46">
        <v>0</v>
      </c>
      <c r="E282" s="46">
        <v>0</v>
      </c>
      <c r="F282" s="236">
        <v>0</v>
      </c>
      <c r="G282" s="46">
        <v>0</v>
      </c>
      <c r="H282" s="47">
        <v>0</v>
      </c>
      <c r="I282" s="48">
        <f t="shared" si="31"/>
        <v>0</v>
      </c>
    </row>
    <row r="283" spans="1:9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>
        <v>0</v>
      </c>
      <c r="G283" s="43">
        <v>0</v>
      </c>
      <c r="H283" s="53">
        <v>0</v>
      </c>
      <c r="I283" s="41">
        <f t="shared" si="31"/>
        <v>0</v>
      </c>
    </row>
    <row r="284" spans="1:9" ht="15">
      <c r="A284" s="28" t="s">
        <v>25</v>
      </c>
      <c r="B284" s="46">
        <v>0</v>
      </c>
      <c r="C284" s="46">
        <v>0</v>
      </c>
      <c r="D284" s="46">
        <v>0</v>
      </c>
      <c r="E284" s="46">
        <v>0</v>
      </c>
      <c r="F284" s="236">
        <v>0</v>
      </c>
      <c r="G284" s="46">
        <v>0</v>
      </c>
      <c r="H284" s="47">
        <v>0</v>
      </c>
      <c r="I284" s="48">
        <f t="shared" si="31"/>
        <v>0</v>
      </c>
    </row>
    <row r="285" spans="1:9" ht="15">
      <c r="A285" s="29" t="s">
        <v>20</v>
      </c>
      <c r="B285" s="43">
        <v>0</v>
      </c>
      <c r="C285" s="43">
        <v>0</v>
      </c>
      <c r="D285" s="43">
        <v>0</v>
      </c>
      <c r="E285" s="43">
        <v>0</v>
      </c>
      <c r="F285" s="236">
        <v>0</v>
      </c>
      <c r="G285" s="43">
        <v>0</v>
      </c>
      <c r="H285" s="53">
        <v>0</v>
      </c>
      <c r="I285" s="41">
        <f t="shared" si="31"/>
        <v>0</v>
      </c>
    </row>
    <row r="286" spans="1:9" ht="15">
      <c r="A286" s="28" t="s">
        <v>21</v>
      </c>
      <c r="B286" s="46">
        <v>0</v>
      </c>
      <c r="C286" s="46">
        <v>0</v>
      </c>
      <c r="D286" s="46">
        <v>0</v>
      </c>
      <c r="E286" s="46">
        <v>0</v>
      </c>
      <c r="F286" s="236">
        <v>0</v>
      </c>
      <c r="G286" s="46">
        <v>0</v>
      </c>
      <c r="H286" s="47">
        <v>0</v>
      </c>
      <c r="I286" s="48">
        <f t="shared" si="31"/>
        <v>0</v>
      </c>
    </row>
    <row r="287" spans="1:9" ht="15.75" thickBot="1">
      <c r="A287" s="30" t="s">
        <v>11</v>
      </c>
      <c r="B287" s="43">
        <v>0</v>
      </c>
      <c r="C287" s="43">
        <v>0</v>
      </c>
      <c r="D287" s="43">
        <v>0</v>
      </c>
      <c r="E287" s="43">
        <v>0</v>
      </c>
      <c r="F287" s="237">
        <v>0</v>
      </c>
      <c r="G287" s="43">
        <v>0</v>
      </c>
      <c r="H287" s="53">
        <v>0</v>
      </c>
      <c r="I287" s="41">
        <f t="shared" si="31"/>
        <v>0</v>
      </c>
    </row>
    <row r="288" spans="1:9" ht="15">
      <c r="A288" s="31" t="s">
        <v>28</v>
      </c>
      <c r="B288" s="130">
        <f>SUM(B267:B283)</f>
        <v>251.96294968260406</v>
      </c>
      <c r="C288" s="130">
        <f t="shared" ref="C288:H288" si="32">SUM(C267:C283)</f>
        <v>706.74857625468246</v>
      </c>
      <c r="D288" s="130">
        <f t="shared" si="32"/>
        <v>2950.5841327648195</v>
      </c>
      <c r="E288" s="130">
        <f t="shared" si="32"/>
        <v>1992.3685091196564</v>
      </c>
      <c r="F288" s="130">
        <f t="shared" si="32"/>
        <v>0</v>
      </c>
      <c r="G288" s="130">
        <f t="shared" si="32"/>
        <v>27.195439572519888</v>
      </c>
      <c r="H288" s="130">
        <f t="shared" si="32"/>
        <v>0</v>
      </c>
      <c r="I288" s="132">
        <f>SUM(B288:H288)</f>
        <v>5928.8596073942826</v>
      </c>
    </row>
    <row r="289" spans="1:10" s="4" customFormat="1" ht="15" thickBot="1">
      <c r="A289" s="32" t="s">
        <v>87</v>
      </c>
      <c r="B289" s="114">
        <f>B288/$I288</f>
        <v>4.2497708896389451E-2</v>
      </c>
      <c r="C289" s="114">
        <f t="shared" ref="C289:I289" si="33">C288/$I288</f>
        <v>0.11920480885957367</v>
      </c>
      <c r="D289" s="114">
        <f t="shared" si="33"/>
        <v>0.49766469914128952</v>
      </c>
      <c r="E289" s="114">
        <f t="shared" si="33"/>
        <v>0.33604582348936696</v>
      </c>
      <c r="F289" s="114">
        <f t="shared" si="33"/>
        <v>0</v>
      </c>
      <c r="G289" s="114">
        <f t="shared" si="33"/>
        <v>4.5869596133803897E-3</v>
      </c>
      <c r="H289" s="114">
        <f t="shared" si="33"/>
        <v>0</v>
      </c>
      <c r="I289" s="116">
        <f t="shared" si="33"/>
        <v>1</v>
      </c>
      <c r="J289" s="18"/>
    </row>
    <row r="290" spans="1:10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10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10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1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>
        <v>0</v>
      </c>
      <c r="G293" s="39">
        <v>0</v>
      </c>
      <c r="H293" s="40">
        <v>0</v>
      </c>
      <c r="I293" s="41">
        <f>SUM(B293:H293)</f>
        <v>0</v>
      </c>
    </row>
    <row r="294" spans="1:1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>
        <v>0</v>
      </c>
      <c r="G294" s="46">
        <v>0</v>
      </c>
      <c r="H294" s="47">
        <v>0</v>
      </c>
      <c r="I294" s="48">
        <f t="shared" ref="I294:I313" si="34">SUM(B294:H294)</f>
        <v>0</v>
      </c>
    </row>
    <row r="295" spans="1:10" ht="15">
      <c r="A295" s="26" t="s">
        <v>10</v>
      </c>
      <c r="B295" s="43">
        <v>2.3342008345150527E-2</v>
      </c>
      <c r="C295" s="43">
        <v>0</v>
      </c>
      <c r="D295" s="43">
        <v>152.51045799165487</v>
      </c>
      <c r="E295" s="43">
        <v>0</v>
      </c>
      <c r="F295" s="236">
        <v>0</v>
      </c>
      <c r="G295" s="43">
        <v>0</v>
      </c>
      <c r="H295" s="53">
        <v>0</v>
      </c>
      <c r="I295" s="41">
        <f t="shared" si="34"/>
        <v>152.53380000000001</v>
      </c>
    </row>
    <row r="296" spans="1:1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>
        <v>0</v>
      </c>
      <c r="G296" s="46">
        <v>0</v>
      </c>
      <c r="H296" s="47">
        <v>0</v>
      </c>
      <c r="I296" s="48">
        <f t="shared" si="34"/>
        <v>0</v>
      </c>
    </row>
    <row r="297" spans="1:10" ht="15">
      <c r="A297" s="26" t="s">
        <v>16</v>
      </c>
      <c r="B297" s="43">
        <v>417.14660990248268</v>
      </c>
      <c r="C297" s="43">
        <v>1189.7363838470394</v>
      </c>
      <c r="D297" s="43">
        <v>125.25407625726342</v>
      </c>
      <c r="E297" s="43">
        <v>0</v>
      </c>
      <c r="F297" s="236">
        <v>0</v>
      </c>
      <c r="G297" s="43">
        <v>0</v>
      </c>
      <c r="H297" s="53">
        <v>0</v>
      </c>
      <c r="I297" s="41">
        <f t="shared" si="34"/>
        <v>1732.1370700067855</v>
      </c>
    </row>
    <row r="298" spans="1:10" ht="15">
      <c r="A298" s="25" t="s">
        <v>72</v>
      </c>
      <c r="B298" s="46">
        <v>505.87112057923667</v>
      </c>
      <c r="C298" s="46">
        <v>459.67111472821995</v>
      </c>
      <c r="D298" s="46">
        <v>121.53714577412482</v>
      </c>
      <c r="E298" s="46">
        <v>1.8269103504836857</v>
      </c>
      <c r="F298" s="236">
        <v>0</v>
      </c>
      <c r="G298" s="46">
        <v>0</v>
      </c>
      <c r="H298" s="47">
        <v>0</v>
      </c>
      <c r="I298" s="48">
        <f t="shared" si="34"/>
        <v>1088.9062914320652</v>
      </c>
    </row>
    <row r="299" spans="1:10" ht="15">
      <c r="A299" s="26" t="s">
        <v>60</v>
      </c>
      <c r="B299" s="43">
        <v>0</v>
      </c>
      <c r="C299" s="43">
        <v>0</v>
      </c>
      <c r="D299" s="43">
        <v>0</v>
      </c>
      <c r="E299" s="43">
        <v>6.3491692532239163</v>
      </c>
      <c r="F299" s="236">
        <v>0</v>
      </c>
      <c r="G299" s="43">
        <v>0</v>
      </c>
      <c r="H299" s="53">
        <v>0</v>
      </c>
      <c r="I299" s="41">
        <f t="shared" si="34"/>
        <v>6.3491692532239163</v>
      </c>
    </row>
    <row r="300" spans="1:1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>
        <v>0</v>
      </c>
      <c r="G300" s="46">
        <v>0</v>
      </c>
      <c r="H300" s="47">
        <v>0</v>
      </c>
      <c r="I300" s="48">
        <f t="shared" si="34"/>
        <v>0</v>
      </c>
    </row>
    <row r="301" spans="1:10" ht="15">
      <c r="A301" s="26" t="s">
        <v>61</v>
      </c>
      <c r="B301" s="43">
        <v>2.1926721480278255</v>
      </c>
      <c r="C301" s="43">
        <v>0</v>
      </c>
      <c r="D301" s="43">
        <v>0</v>
      </c>
      <c r="E301" s="43">
        <v>0</v>
      </c>
      <c r="F301" s="236">
        <v>0</v>
      </c>
      <c r="G301" s="43">
        <v>0</v>
      </c>
      <c r="H301" s="53">
        <v>0</v>
      </c>
      <c r="I301" s="41">
        <f t="shared" si="34"/>
        <v>2.1926721480278255</v>
      </c>
    </row>
    <row r="302" spans="1:10" ht="15">
      <c r="A302" s="25" t="s">
        <v>17</v>
      </c>
      <c r="B302" s="46">
        <v>6.1110876063657988</v>
      </c>
      <c r="C302" s="46">
        <v>25.952157946497071</v>
      </c>
      <c r="D302" s="46">
        <v>35.435882786808627</v>
      </c>
      <c r="E302" s="46">
        <v>52.050971658621947</v>
      </c>
      <c r="F302" s="236">
        <v>0</v>
      </c>
      <c r="G302" s="46">
        <v>0</v>
      </c>
      <c r="H302" s="47">
        <v>0</v>
      </c>
      <c r="I302" s="48">
        <f t="shared" si="34"/>
        <v>119.55009999829345</v>
      </c>
    </row>
    <row r="303" spans="1:10" ht="15">
      <c r="A303" s="26" t="s">
        <v>19</v>
      </c>
      <c r="B303" s="43">
        <v>711.22441918549987</v>
      </c>
      <c r="C303" s="43">
        <v>9305.6484664325653</v>
      </c>
      <c r="D303" s="43">
        <v>1572.1344220618646</v>
      </c>
      <c r="E303" s="43">
        <v>16.603396014683778</v>
      </c>
      <c r="F303" s="236">
        <v>0</v>
      </c>
      <c r="G303" s="43">
        <v>0</v>
      </c>
      <c r="H303" s="53">
        <v>0</v>
      </c>
      <c r="I303" s="41">
        <f t="shared" si="34"/>
        <v>11605.610703694614</v>
      </c>
    </row>
    <row r="304" spans="1:10" ht="15">
      <c r="A304" s="25" t="s">
        <v>27</v>
      </c>
      <c r="B304" s="46">
        <v>533.65461946859307</v>
      </c>
      <c r="C304" s="46">
        <v>55.776508615398612</v>
      </c>
      <c r="D304" s="46">
        <v>180.16097232744252</v>
      </c>
      <c r="E304" s="46">
        <v>4455.853400402897</v>
      </c>
      <c r="F304" s="236">
        <v>0</v>
      </c>
      <c r="G304" s="46">
        <v>339.54006538214492</v>
      </c>
      <c r="H304" s="47">
        <v>0.41984951005123267</v>
      </c>
      <c r="I304" s="48">
        <f t="shared" si="34"/>
        <v>5565.4054157065275</v>
      </c>
    </row>
    <row r="305" spans="1:10" ht="15">
      <c r="A305" s="26" t="s">
        <v>26</v>
      </c>
      <c r="B305" s="43">
        <v>60.422671823068264</v>
      </c>
      <c r="C305" s="43">
        <v>127.37871890911669</v>
      </c>
      <c r="D305" s="43">
        <v>354.55714228314008</v>
      </c>
      <c r="E305" s="43">
        <v>0</v>
      </c>
      <c r="F305" s="236">
        <v>0</v>
      </c>
      <c r="G305" s="43">
        <v>0</v>
      </c>
      <c r="H305" s="53">
        <v>0</v>
      </c>
      <c r="I305" s="41">
        <f t="shared" si="34"/>
        <v>542.35853301532507</v>
      </c>
    </row>
    <row r="306" spans="1:10" ht="15">
      <c r="A306" s="25" t="s">
        <v>23</v>
      </c>
      <c r="B306" s="46">
        <v>30.858631552979517</v>
      </c>
      <c r="C306" s="46">
        <v>0</v>
      </c>
      <c r="D306" s="46">
        <v>14.416279892174778</v>
      </c>
      <c r="E306" s="46">
        <v>0</v>
      </c>
      <c r="F306" s="236">
        <v>0</v>
      </c>
      <c r="G306" s="46">
        <v>0</v>
      </c>
      <c r="H306" s="47">
        <v>0</v>
      </c>
      <c r="I306" s="48">
        <f t="shared" si="34"/>
        <v>45.274911445154295</v>
      </c>
    </row>
    <row r="307" spans="1:10" ht="15">
      <c r="A307" s="26" t="s">
        <v>24</v>
      </c>
      <c r="B307" s="43">
        <v>185.46536999167054</v>
      </c>
      <c r="C307" s="43">
        <v>0</v>
      </c>
      <c r="D307" s="43">
        <v>0</v>
      </c>
      <c r="E307" s="43">
        <v>0</v>
      </c>
      <c r="F307" s="236">
        <v>0</v>
      </c>
      <c r="G307" s="43">
        <v>0</v>
      </c>
      <c r="H307" s="53">
        <v>0</v>
      </c>
      <c r="I307" s="41">
        <f t="shared" si="34"/>
        <v>185.46536999167054</v>
      </c>
    </row>
    <row r="308" spans="1:1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>
        <v>0</v>
      </c>
      <c r="G308" s="46">
        <v>0</v>
      </c>
      <c r="H308" s="47">
        <v>0</v>
      </c>
      <c r="I308" s="48">
        <f t="shared" si="34"/>
        <v>0</v>
      </c>
    </row>
    <row r="309" spans="1:10" ht="15">
      <c r="A309" s="27" t="s">
        <v>66</v>
      </c>
      <c r="B309" s="43">
        <v>0</v>
      </c>
      <c r="C309" s="43">
        <v>0</v>
      </c>
      <c r="D309" s="43">
        <v>0</v>
      </c>
      <c r="E309" s="43">
        <v>0</v>
      </c>
      <c r="F309" s="236">
        <v>0</v>
      </c>
      <c r="G309" s="43">
        <v>0</v>
      </c>
      <c r="H309" s="53">
        <v>0</v>
      </c>
      <c r="I309" s="41">
        <f t="shared" si="34"/>
        <v>0</v>
      </c>
    </row>
    <row r="310" spans="1:10" ht="15">
      <c r="A310" s="28" t="s">
        <v>25</v>
      </c>
      <c r="B310" s="46">
        <v>0</v>
      </c>
      <c r="C310" s="46">
        <v>0</v>
      </c>
      <c r="D310" s="46">
        <v>0</v>
      </c>
      <c r="E310" s="46">
        <v>0</v>
      </c>
      <c r="F310" s="236">
        <v>0</v>
      </c>
      <c r="G310" s="46">
        <v>0</v>
      </c>
      <c r="H310" s="47">
        <v>0</v>
      </c>
      <c r="I310" s="48">
        <f t="shared" si="34"/>
        <v>0</v>
      </c>
    </row>
    <row r="311" spans="1:10" ht="15">
      <c r="A311" s="29" t="s">
        <v>20</v>
      </c>
      <c r="B311" s="43">
        <v>0</v>
      </c>
      <c r="C311" s="43">
        <v>0</v>
      </c>
      <c r="D311" s="43">
        <v>0</v>
      </c>
      <c r="E311" s="43">
        <v>0</v>
      </c>
      <c r="F311" s="236">
        <v>0</v>
      </c>
      <c r="G311" s="43">
        <v>0</v>
      </c>
      <c r="H311" s="53">
        <v>0</v>
      </c>
      <c r="I311" s="41">
        <f t="shared" si="34"/>
        <v>0</v>
      </c>
    </row>
    <row r="312" spans="1:10" ht="15">
      <c r="A312" s="28" t="s">
        <v>21</v>
      </c>
      <c r="B312" s="46">
        <v>0</v>
      </c>
      <c r="C312" s="46">
        <v>0</v>
      </c>
      <c r="D312" s="46">
        <v>0</v>
      </c>
      <c r="E312" s="46">
        <v>0</v>
      </c>
      <c r="F312" s="236">
        <v>0</v>
      </c>
      <c r="G312" s="46">
        <v>0</v>
      </c>
      <c r="H312" s="47">
        <v>0</v>
      </c>
      <c r="I312" s="48">
        <f t="shared" si="34"/>
        <v>0</v>
      </c>
    </row>
    <row r="313" spans="1:10" ht="15.75" thickBot="1">
      <c r="A313" s="30" t="s">
        <v>11</v>
      </c>
      <c r="B313" s="43">
        <v>0</v>
      </c>
      <c r="C313" s="43">
        <v>0</v>
      </c>
      <c r="D313" s="43">
        <v>0</v>
      </c>
      <c r="E313" s="43">
        <v>0</v>
      </c>
      <c r="F313" s="237">
        <v>0</v>
      </c>
      <c r="G313" s="43">
        <v>0</v>
      </c>
      <c r="H313" s="53">
        <v>0</v>
      </c>
      <c r="I313" s="41">
        <f t="shared" si="34"/>
        <v>0</v>
      </c>
    </row>
    <row r="314" spans="1:10" ht="15">
      <c r="A314" s="31" t="s">
        <v>28</v>
      </c>
      <c r="B314" s="130">
        <f>SUM(B293:B309)</f>
        <v>2452.9705442662698</v>
      </c>
      <c r="C314" s="130">
        <f t="shared" ref="C314:H314" si="35">SUM(C293:C309)</f>
        <v>11164.163350478837</v>
      </c>
      <c r="D314" s="130">
        <f t="shared" si="35"/>
        <v>2556.0063793744735</v>
      </c>
      <c r="E314" s="130">
        <f t="shared" si="35"/>
        <v>4532.6838476799103</v>
      </c>
      <c r="F314" s="130">
        <f t="shared" si="35"/>
        <v>0</v>
      </c>
      <c r="G314" s="130">
        <f t="shared" si="35"/>
        <v>339.54006538214492</v>
      </c>
      <c r="H314" s="130">
        <f t="shared" si="35"/>
        <v>0.41984951005123267</v>
      </c>
      <c r="I314" s="132">
        <f>SUM(B314:H314)</f>
        <v>21045.784036691686</v>
      </c>
    </row>
    <row r="315" spans="1:10" s="4" customFormat="1" ht="15" thickBot="1">
      <c r="A315" s="32" t="s">
        <v>87</v>
      </c>
      <c r="B315" s="114">
        <f>B314/$I314</f>
        <v>0.11655401100713124</v>
      </c>
      <c r="C315" s="114">
        <f t="shared" ref="C315:I315" si="36">C314/$I314</f>
        <v>0.53047029899266229</v>
      </c>
      <c r="D315" s="114">
        <f t="shared" si="36"/>
        <v>0.12144980557237856</v>
      </c>
      <c r="E315" s="114">
        <f t="shared" si="36"/>
        <v>0.21537253445999108</v>
      </c>
      <c r="F315" s="114">
        <f t="shared" si="36"/>
        <v>0</v>
      </c>
      <c r="G315" s="114">
        <f t="shared" si="36"/>
        <v>1.613340062742178E-2</v>
      </c>
      <c r="H315" s="114">
        <f t="shared" si="36"/>
        <v>1.9949340415128166E-5</v>
      </c>
      <c r="I315" s="116">
        <f t="shared" si="36"/>
        <v>1</v>
      </c>
      <c r="J315" s="18"/>
    </row>
    <row r="316" spans="1:10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1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10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10" ht="15">
      <c r="A319" s="24" t="s">
        <v>7</v>
      </c>
      <c r="B319" s="39">
        <v>1.5749053651208983E-8</v>
      </c>
      <c r="C319" s="39">
        <v>2055.2446236538794</v>
      </c>
      <c r="D319" s="39">
        <v>0</v>
      </c>
      <c r="E319" s="39">
        <v>0</v>
      </c>
      <c r="F319" s="235">
        <v>0</v>
      </c>
      <c r="G319" s="39">
        <v>0</v>
      </c>
      <c r="H319" s="40">
        <v>0</v>
      </c>
      <c r="I319" s="41">
        <f>SUM(B319:H319)</f>
        <v>2055.2446236696287</v>
      </c>
    </row>
    <row r="320" spans="1:10" ht="15">
      <c r="A320" s="25" t="s">
        <v>8</v>
      </c>
      <c r="B320" s="46">
        <v>5.14111480986034E-9</v>
      </c>
      <c r="C320" s="46">
        <v>746.74692614506705</v>
      </c>
      <c r="D320" s="46">
        <v>0</v>
      </c>
      <c r="E320" s="46">
        <v>0</v>
      </c>
      <c r="F320" s="236">
        <v>0</v>
      </c>
      <c r="G320" s="46">
        <v>0</v>
      </c>
      <c r="H320" s="47">
        <v>0</v>
      </c>
      <c r="I320" s="48">
        <f t="shared" ref="I320:I339" si="37">SUM(B320:H320)</f>
        <v>746.7469261502082</v>
      </c>
    </row>
    <row r="321" spans="1:9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>
        <v>0</v>
      </c>
      <c r="G321" s="43">
        <v>0</v>
      </c>
      <c r="H321" s="53">
        <v>0</v>
      </c>
      <c r="I321" s="41">
        <f t="shared" si="37"/>
        <v>0</v>
      </c>
    </row>
    <row r="322" spans="1:9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>
        <v>0</v>
      </c>
      <c r="G322" s="46">
        <v>0</v>
      </c>
      <c r="H322" s="47">
        <v>0</v>
      </c>
      <c r="I322" s="48">
        <f t="shared" si="37"/>
        <v>0</v>
      </c>
    </row>
    <row r="323" spans="1:9" ht="15">
      <c r="A323" s="26" t="s">
        <v>16</v>
      </c>
      <c r="B323" s="43">
        <v>274.29111970966062</v>
      </c>
      <c r="C323" s="43">
        <v>1046.9649210131909</v>
      </c>
      <c r="D323" s="43">
        <v>404.8043395927827</v>
      </c>
      <c r="E323" s="43">
        <v>0</v>
      </c>
      <c r="F323" s="236">
        <v>0</v>
      </c>
      <c r="G323" s="43">
        <v>0</v>
      </c>
      <c r="H323" s="53">
        <v>0</v>
      </c>
      <c r="I323" s="41">
        <f t="shared" si="37"/>
        <v>1726.0603803156343</v>
      </c>
    </row>
    <row r="324" spans="1:9" ht="15">
      <c r="A324" s="25" t="s">
        <v>72</v>
      </c>
      <c r="B324" s="46">
        <v>43.181080747855574</v>
      </c>
      <c r="C324" s="46">
        <v>9.8542474262339717</v>
      </c>
      <c r="D324" s="46">
        <v>0</v>
      </c>
      <c r="E324" s="46">
        <v>0</v>
      </c>
      <c r="F324" s="236">
        <v>0</v>
      </c>
      <c r="G324" s="46">
        <v>0</v>
      </c>
      <c r="H324" s="47">
        <v>0</v>
      </c>
      <c r="I324" s="48">
        <f t="shared" si="37"/>
        <v>53.035328174089543</v>
      </c>
    </row>
    <row r="325" spans="1:9" ht="15">
      <c r="A325" s="26" t="s">
        <v>60</v>
      </c>
      <c r="B325" s="43">
        <v>3.0376789951062451E-3</v>
      </c>
      <c r="C325" s="43">
        <v>6.7885371664542493</v>
      </c>
      <c r="D325" s="43">
        <v>0</v>
      </c>
      <c r="E325" s="43">
        <v>19.243767298301503</v>
      </c>
      <c r="F325" s="236">
        <v>0</v>
      </c>
      <c r="G325" s="43">
        <v>0</v>
      </c>
      <c r="H325" s="53">
        <v>0</v>
      </c>
      <c r="I325" s="41">
        <f t="shared" si="37"/>
        <v>26.03534214375086</v>
      </c>
    </row>
    <row r="326" spans="1:9" ht="15">
      <c r="A326" s="25" t="s">
        <v>12</v>
      </c>
      <c r="B326" s="46">
        <v>7.1711411538133722E-4</v>
      </c>
      <c r="C326" s="46">
        <v>0</v>
      </c>
      <c r="D326" s="46">
        <v>0</v>
      </c>
      <c r="E326" s="46">
        <v>0.85894511295527765</v>
      </c>
      <c r="F326" s="236">
        <v>0</v>
      </c>
      <c r="G326" s="46">
        <v>0</v>
      </c>
      <c r="H326" s="47">
        <v>0</v>
      </c>
      <c r="I326" s="48">
        <f t="shared" si="37"/>
        <v>0.85966222707065898</v>
      </c>
    </row>
    <row r="327" spans="1:9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>
        <v>0</v>
      </c>
      <c r="G327" s="43">
        <v>0</v>
      </c>
      <c r="H327" s="53">
        <v>0</v>
      </c>
      <c r="I327" s="41">
        <f t="shared" si="37"/>
        <v>0</v>
      </c>
    </row>
    <row r="328" spans="1:9" ht="15">
      <c r="A328" s="25" t="s">
        <v>17</v>
      </c>
      <c r="B328" s="46">
        <v>35.419914386001054</v>
      </c>
      <c r="C328" s="46">
        <v>0</v>
      </c>
      <c r="D328" s="46">
        <v>9.4429031069274885</v>
      </c>
      <c r="E328" s="46">
        <v>0</v>
      </c>
      <c r="F328" s="236">
        <v>0</v>
      </c>
      <c r="G328" s="46">
        <v>0</v>
      </c>
      <c r="H328" s="47">
        <v>0</v>
      </c>
      <c r="I328" s="48">
        <f t="shared" si="37"/>
        <v>44.862817492928542</v>
      </c>
    </row>
    <row r="329" spans="1:9" ht="15">
      <c r="A329" s="26" t="s">
        <v>19</v>
      </c>
      <c r="B329" s="43">
        <v>2988.916552661934</v>
      </c>
      <c r="C329" s="43">
        <v>15804.451640612495</v>
      </c>
      <c r="D329" s="43">
        <v>3726.7136354125255</v>
      </c>
      <c r="E329" s="43">
        <v>1028.0911463256252</v>
      </c>
      <c r="F329" s="236">
        <v>0</v>
      </c>
      <c r="G329" s="43">
        <v>0</v>
      </c>
      <c r="H329" s="53">
        <v>0</v>
      </c>
      <c r="I329" s="41">
        <f t="shared" si="37"/>
        <v>23548.172975012581</v>
      </c>
    </row>
    <row r="330" spans="1:9" ht="15">
      <c r="A330" s="25" t="s">
        <v>27</v>
      </c>
      <c r="B330" s="46">
        <v>794.93863835901459</v>
      </c>
      <c r="C330" s="46">
        <v>96.629889678494735</v>
      </c>
      <c r="D330" s="46">
        <v>223.08593170915449</v>
      </c>
      <c r="E330" s="46">
        <v>14420.491436498423</v>
      </c>
      <c r="F330" s="236">
        <v>0</v>
      </c>
      <c r="G330" s="46">
        <v>832.60973428569821</v>
      </c>
      <c r="H330" s="47">
        <v>0</v>
      </c>
      <c r="I330" s="48">
        <f t="shared" si="37"/>
        <v>16367.755630530784</v>
      </c>
    </row>
    <row r="331" spans="1:9" ht="15">
      <c r="A331" s="26" t="s">
        <v>26</v>
      </c>
      <c r="B331" s="43">
        <v>647.73260554711533</v>
      </c>
      <c r="C331" s="43">
        <v>0</v>
      </c>
      <c r="D331" s="43">
        <v>161.32960865270169</v>
      </c>
      <c r="E331" s="43">
        <v>0</v>
      </c>
      <c r="F331" s="236">
        <v>0</v>
      </c>
      <c r="G331" s="43">
        <v>0</v>
      </c>
      <c r="H331" s="53">
        <v>0</v>
      </c>
      <c r="I331" s="41">
        <f t="shared" si="37"/>
        <v>809.06221419981705</v>
      </c>
    </row>
    <row r="332" spans="1:9" ht="15">
      <c r="A332" s="25" t="s">
        <v>23</v>
      </c>
      <c r="B332" s="46">
        <v>0.63050533114898366</v>
      </c>
      <c r="C332" s="46">
        <v>1.5762633278724589</v>
      </c>
      <c r="D332" s="46">
        <v>0</v>
      </c>
      <c r="E332" s="46">
        <v>0</v>
      </c>
      <c r="F332" s="236">
        <v>0</v>
      </c>
      <c r="G332" s="46">
        <v>0</v>
      </c>
      <c r="H332" s="47">
        <v>0</v>
      </c>
      <c r="I332" s="48">
        <f t="shared" si="37"/>
        <v>2.2067686590214426</v>
      </c>
    </row>
    <row r="333" spans="1:9" ht="15">
      <c r="A333" s="26" t="s">
        <v>24</v>
      </c>
      <c r="B333" s="43">
        <v>50.84645089781516</v>
      </c>
      <c r="C333" s="43">
        <v>19233.847079363113</v>
      </c>
      <c r="D333" s="43">
        <v>4.7642506452155642</v>
      </c>
      <c r="E333" s="43">
        <v>0</v>
      </c>
      <c r="F333" s="236">
        <v>0</v>
      </c>
      <c r="G333" s="43">
        <v>0</v>
      </c>
      <c r="H333" s="53">
        <v>0</v>
      </c>
      <c r="I333" s="41">
        <f t="shared" si="37"/>
        <v>19289.457780906141</v>
      </c>
    </row>
    <row r="334" spans="1:9" ht="15">
      <c r="A334" s="25" t="s">
        <v>22</v>
      </c>
      <c r="B334" s="46">
        <v>45.976154228982281</v>
      </c>
      <c r="C334" s="46">
        <v>83.51064102941325</v>
      </c>
      <c r="D334" s="46">
        <v>26.000408894746624</v>
      </c>
      <c r="E334" s="46">
        <v>0</v>
      </c>
      <c r="F334" s="236">
        <v>0</v>
      </c>
      <c r="G334" s="46">
        <v>0</v>
      </c>
      <c r="H334" s="47">
        <v>0</v>
      </c>
      <c r="I334" s="48">
        <f t="shared" si="37"/>
        <v>155.48720415314216</v>
      </c>
    </row>
    <row r="335" spans="1:9" ht="15">
      <c r="A335" s="27" t="s">
        <v>66</v>
      </c>
      <c r="B335" s="43">
        <v>0</v>
      </c>
      <c r="C335" s="43">
        <v>0</v>
      </c>
      <c r="D335" s="43">
        <v>0</v>
      </c>
      <c r="E335" s="43">
        <v>0</v>
      </c>
      <c r="F335" s="236">
        <v>0</v>
      </c>
      <c r="G335" s="43">
        <v>0</v>
      </c>
      <c r="H335" s="53">
        <v>0</v>
      </c>
      <c r="I335" s="41">
        <f t="shared" si="37"/>
        <v>0</v>
      </c>
    </row>
    <row r="336" spans="1:9" ht="15">
      <c r="A336" s="28" t="s">
        <v>25</v>
      </c>
      <c r="B336" s="46">
        <v>0</v>
      </c>
      <c r="C336" s="46">
        <v>0</v>
      </c>
      <c r="D336" s="46">
        <v>0</v>
      </c>
      <c r="E336" s="46">
        <v>0</v>
      </c>
      <c r="F336" s="236">
        <v>0</v>
      </c>
      <c r="G336" s="46">
        <v>0</v>
      </c>
      <c r="H336" s="47">
        <v>0</v>
      </c>
      <c r="I336" s="48">
        <f t="shared" si="37"/>
        <v>0</v>
      </c>
    </row>
    <row r="337" spans="1:10" ht="15">
      <c r="A337" s="29" t="s">
        <v>20</v>
      </c>
      <c r="B337" s="43">
        <v>0</v>
      </c>
      <c r="C337" s="43">
        <v>0</v>
      </c>
      <c r="D337" s="43">
        <v>0</v>
      </c>
      <c r="E337" s="43">
        <v>0</v>
      </c>
      <c r="F337" s="236">
        <v>0</v>
      </c>
      <c r="G337" s="43">
        <v>0</v>
      </c>
      <c r="H337" s="53">
        <v>0</v>
      </c>
      <c r="I337" s="41">
        <f t="shared" si="37"/>
        <v>0</v>
      </c>
    </row>
    <row r="338" spans="1:10" ht="15">
      <c r="A338" s="28" t="s">
        <v>21</v>
      </c>
      <c r="B338" s="46">
        <v>0</v>
      </c>
      <c r="C338" s="46">
        <v>0</v>
      </c>
      <c r="D338" s="46">
        <v>0</v>
      </c>
      <c r="E338" s="46">
        <v>0</v>
      </c>
      <c r="F338" s="236">
        <v>0</v>
      </c>
      <c r="G338" s="46">
        <v>0</v>
      </c>
      <c r="H338" s="47">
        <v>0</v>
      </c>
      <c r="I338" s="48">
        <f t="shared" si="37"/>
        <v>0</v>
      </c>
    </row>
    <row r="339" spans="1:10" ht="15.75" thickBot="1">
      <c r="A339" s="30" t="s">
        <v>11</v>
      </c>
      <c r="B339" s="43">
        <v>0</v>
      </c>
      <c r="C339" s="43">
        <v>0</v>
      </c>
      <c r="D339" s="43">
        <v>0</v>
      </c>
      <c r="E339" s="43">
        <v>0</v>
      </c>
      <c r="F339" s="237">
        <v>0</v>
      </c>
      <c r="G339" s="43">
        <v>0</v>
      </c>
      <c r="H339" s="53">
        <v>0</v>
      </c>
      <c r="I339" s="41">
        <f t="shared" si="37"/>
        <v>0</v>
      </c>
    </row>
    <row r="340" spans="1:10" ht="15">
      <c r="A340" s="31" t="s">
        <v>28</v>
      </c>
      <c r="B340" s="130">
        <f>SUM(B319:B335)</f>
        <v>4881.9367766835285</v>
      </c>
      <c r="C340" s="130">
        <f t="shared" ref="C340:H340" si="38">SUM(C319:C335)</f>
        <v>39085.614769416206</v>
      </c>
      <c r="D340" s="130">
        <f t="shared" si="38"/>
        <v>4556.1410780140541</v>
      </c>
      <c r="E340" s="130">
        <f t="shared" si="38"/>
        <v>15468.685295235306</v>
      </c>
      <c r="F340" s="130">
        <f t="shared" si="38"/>
        <v>0</v>
      </c>
      <c r="G340" s="130">
        <f t="shared" si="38"/>
        <v>832.60973428569821</v>
      </c>
      <c r="H340" s="130">
        <f t="shared" si="38"/>
        <v>0</v>
      </c>
      <c r="I340" s="132">
        <f>SUM(B340:H340)</f>
        <v>64824.987653634787</v>
      </c>
    </row>
    <row r="341" spans="1:10" s="4" customFormat="1" ht="15" thickBot="1">
      <c r="A341" s="32" t="s">
        <v>87</v>
      </c>
      <c r="B341" s="114">
        <f>B340/$I340</f>
        <v>7.5309490265823356E-2</v>
      </c>
      <c r="C341" s="114">
        <f t="shared" ref="C341:I341" si="39">C340/$I340</f>
        <v>0.60294056634848658</v>
      </c>
      <c r="D341" s="114">
        <f t="shared" si="39"/>
        <v>7.0283716864828247E-2</v>
      </c>
      <c r="E341" s="114">
        <f t="shared" si="39"/>
        <v>0.23862226365372805</v>
      </c>
      <c r="F341" s="114">
        <f t="shared" si="39"/>
        <v>0</v>
      </c>
      <c r="G341" s="114">
        <f t="shared" si="39"/>
        <v>1.2843962867133891E-2</v>
      </c>
      <c r="H341" s="114">
        <f t="shared" si="39"/>
        <v>0</v>
      </c>
      <c r="I341" s="116">
        <f t="shared" si="39"/>
        <v>1</v>
      </c>
      <c r="J341" s="18"/>
    </row>
    <row r="342" spans="1:10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1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10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1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>
        <v>0</v>
      </c>
      <c r="G345" s="39">
        <v>0</v>
      </c>
      <c r="H345" s="40">
        <v>0</v>
      </c>
      <c r="I345" s="41">
        <f>SUM(B345:H345)</f>
        <v>0</v>
      </c>
    </row>
    <row r="346" spans="1:1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>
        <v>0</v>
      </c>
      <c r="G346" s="46">
        <v>0</v>
      </c>
      <c r="H346" s="47">
        <v>0</v>
      </c>
      <c r="I346" s="48">
        <f t="shared" ref="I346:I365" si="40">SUM(B346:H346)</f>
        <v>0</v>
      </c>
    </row>
    <row r="347" spans="1:1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>
        <v>0</v>
      </c>
      <c r="G347" s="43">
        <v>0</v>
      </c>
      <c r="H347" s="53">
        <v>0</v>
      </c>
      <c r="I347" s="41">
        <f t="shared" si="40"/>
        <v>0</v>
      </c>
    </row>
    <row r="348" spans="1:1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>
        <v>0</v>
      </c>
      <c r="G348" s="46">
        <v>0</v>
      </c>
      <c r="H348" s="47">
        <v>0</v>
      </c>
      <c r="I348" s="48">
        <f t="shared" si="40"/>
        <v>0</v>
      </c>
    </row>
    <row r="349" spans="1:10" ht="15">
      <c r="A349" s="26" t="s">
        <v>16</v>
      </c>
      <c r="B349" s="43">
        <v>203.07321547753483</v>
      </c>
      <c r="C349" s="43">
        <v>9.1451060185749178</v>
      </c>
      <c r="D349" s="43">
        <v>330.62898211170221</v>
      </c>
      <c r="E349" s="43">
        <v>3.8821691016299613E-2</v>
      </c>
      <c r="F349" s="236">
        <v>0</v>
      </c>
      <c r="G349" s="43">
        <v>0</v>
      </c>
      <c r="H349" s="53">
        <v>0</v>
      </c>
      <c r="I349" s="41">
        <f t="shared" si="40"/>
        <v>542.88612529882823</v>
      </c>
    </row>
    <row r="350" spans="1:10" ht="15">
      <c r="A350" s="25" t="s">
        <v>72</v>
      </c>
      <c r="B350" s="46">
        <v>132.76835195392675</v>
      </c>
      <c r="C350" s="46">
        <v>0.75163938986681089</v>
      </c>
      <c r="D350" s="46">
        <v>40.796873218547219</v>
      </c>
      <c r="E350" s="46">
        <v>0.75163938986681089</v>
      </c>
      <c r="F350" s="236">
        <v>0</v>
      </c>
      <c r="G350" s="46">
        <v>0</v>
      </c>
      <c r="H350" s="47">
        <v>0</v>
      </c>
      <c r="I350" s="48">
        <f t="shared" si="40"/>
        <v>175.06850395220764</v>
      </c>
    </row>
    <row r="351" spans="1:10" ht="15">
      <c r="A351" s="26" t="s">
        <v>60</v>
      </c>
      <c r="B351" s="43">
        <v>1.951295784234736E-8</v>
      </c>
      <c r="C351" s="43">
        <v>1.951295784234736E-8</v>
      </c>
      <c r="D351" s="43">
        <v>0</v>
      </c>
      <c r="E351" s="43">
        <v>35.467821435909975</v>
      </c>
      <c r="F351" s="236">
        <v>0</v>
      </c>
      <c r="G351" s="43">
        <v>0</v>
      </c>
      <c r="H351" s="53">
        <v>0</v>
      </c>
      <c r="I351" s="41">
        <f t="shared" si="40"/>
        <v>35.467821474935889</v>
      </c>
    </row>
    <row r="352" spans="1:10" ht="15">
      <c r="A352" s="25" t="s">
        <v>12</v>
      </c>
      <c r="B352" s="46">
        <v>7.779187803538363E-8</v>
      </c>
      <c r="C352" s="46">
        <v>7.779187803538363E-8</v>
      </c>
      <c r="D352" s="46">
        <v>7.779187803538363E-8</v>
      </c>
      <c r="E352" s="46">
        <v>5.1073791696446005E-2</v>
      </c>
      <c r="F352" s="236">
        <v>0</v>
      </c>
      <c r="G352" s="46">
        <v>0</v>
      </c>
      <c r="H352" s="47">
        <v>0</v>
      </c>
      <c r="I352" s="48">
        <f t="shared" si="40"/>
        <v>5.1074025072080115E-2</v>
      </c>
    </row>
    <row r="353" spans="1:1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>
        <v>0</v>
      </c>
      <c r="G353" s="43">
        <v>0</v>
      </c>
      <c r="H353" s="53">
        <v>0</v>
      </c>
      <c r="I353" s="41">
        <f t="shared" si="40"/>
        <v>0</v>
      </c>
    </row>
    <row r="354" spans="1:10" ht="15">
      <c r="A354" s="25" t="s">
        <v>17</v>
      </c>
      <c r="B354" s="46">
        <v>9.5878841889991779</v>
      </c>
      <c r="C354" s="46">
        <v>27.141484157171412</v>
      </c>
      <c r="D354" s="46">
        <v>0.71192940992764187</v>
      </c>
      <c r="E354" s="46">
        <v>0.23199169330905958</v>
      </c>
      <c r="F354" s="236">
        <v>0</v>
      </c>
      <c r="G354" s="46">
        <v>0</v>
      </c>
      <c r="H354" s="47">
        <v>0</v>
      </c>
      <c r="I354" s="48">
        <f t="shared" si="40"/>
        <v>37.673289449407292</v>
      </c>
    </row>
    <row r="355" spans="1:10" ht="15">
      <c r="A355" s="26" t="s">
        <v>19</v>
      </c>
      <c r="B355" s="43">
        <v>56.868367314969795</v>
      </c>
      <c r="C355" s="43">
        <v>1944.1547893681955</v>
      </c>
      <c r="D355" s="43">
        <v>114.54621752648174</v>
      </c>
      <c r="E355" s="43">
        <v>8.737892066573473E-2</v>
      </c>
      <c r="F355" s="236">
        <v>0</v>
      </c>
      <c r="G355" s="43">
        <v>0</v>
      </c>
      <c r="H355" s="53">
        <v>0</v>
      </c>
      <c r="I355" s="41">
        <f t="shared" si="40"/>
        <v>2115.6567531303126</v>
      </c>
    </row>
    <row r="356" spans="1:10" ht="15">
      <c r="A356" s="25" t="s">
        <v>27</v>
      </c>
      <c r="B356" s="46">
        <v>32.461006230071483</v>
      </c>
      <c r="C356" s="46">
        <v>12.503615088681277</v>
      </c>
      <c r="D356" s="46">
        <v>195.25494054836216</v>
      </c>
      <c r="E356" s="46">
        <v>4077.9201979078562</v>
      </c>
      <c r="F356" s="236">
        <v>0</v>
      </c>
      <c r="G356" s="46">
        <v>97.150465595552262</v>
      </c>
      <c r="H356" s="47">
        <v>6.6514405844566152E-2</v>
      </c>
      <c r="I356" s="48">
        <f t="shared" si="40"/>
        <v>4415.3567397763682</v>
      </c>
    </row>
    <row r="357" spans="1:10" ht="15">
      <c r="A357" s="26" t="s">
        <v>26</v>
      </c>
      <c r="B357" s="43">
        <v>184.43618363385079</v>
      </c>
      <c r="C357" s="43">
        <v>2.4483651751883158</v>
      </c>
      <c r="D357" s="43">
        <v>288.70786766240104</v>
      </c>
      <c r="E357" s="43">
        <v>2.1975441219055374</v>
      </c>
      <c r="F357" s="236">
        <v>0</v>
      </c>
      <c r="G357" s="43">
        <v>0</v>
      </c>
      <c r="H357" s="53">
        <v>0</v>
      </c>
      <c r="I357" s="41">
        <f t="shared" si="40"/>
        <v>477.78996059334571</v>
      </c>
    </row>
    <row r="358" spans="1:10" ht="15">
      <c r="A358" s="25" t="s">
        <v>23</v>
      </c>
      <c r="B358" s="46">
        <v>166.75757034208658</v>
      </c>
      <c r="C358" s="46">
        <v>246.914783983935</v>
      </c>
      <c r="D358" s="46">
        <v>450.29917617988445</v>
      </c>
      <c r="E358" s="46">
        <v>1.979911259170291E-7</v>
      </c>
      <c r="F358" s="236">
        <v>0</v>
      </c>
      <c r="G358" s="46">
        <v>0</v>
      </c>
      <c r="H358" s="47">
        <v>0</v>
      </c>
      <c r="I358" s="48">
        <f t="shared" si="40"/>
        <v>863.97153070389709</v>
      </c>
    </row>
    <row r="359" spans="1:10" ht="15">
      <c r="A359" s="26" t="s">
        <v>24</v>
      </c>
      <c r="B359" s="43">
        <v>372.01666306416195</v>
      </c>
      <c r="C359" s="43">
        <v>3818.5385888896171</v>
      </c>
      <c r="D359" s="43">
        <v>1797.5957290242923</v>
      </c>
      <c r="E359" s="43">
        <v>3.8877016447360715</v>
      </c>
      <c r="F359" s="236">
        <v>0</v>
      </c>
      <c r="G359" s="43">
        <v>0</v>
      </c>
      <c r="H359" s="53">
        <v>0</v>
      </c>
      <c r="I359" s="41">
        <f t="shared" si="40"/>
        <v>5992.0386826228068</v>
      </c>
    </row>
    <row r="360" spans="1:10" ht="15">
      <c r="A360" s="25" t="s">
        <v>22</v>
      </c>
      <c r="B360" s="46">
        <v>8.1186716824208798</v>
      </c>
      <c r="C360" s="46">
        <v>436.9502079259334</v>
      </c>
      <c r="D360" s="46">
        <v>136.04267917218064</v>
      </c>
      <c r="E360" s="46">
        <v>2.2130376466764842E-3</v>
      </c>
      <c r="F360" s="236">
        <v>0</v>
      </c>
      <c r="G360" s="46">
        <v>0</v>
      </c>
      <c r="H360" s="47">
        <v>0</v>
      </c>
      <c r="I360" s="48">
        <f t="shared" si="40"/>
        <v>581.11377181818159</v>
      </c>
    </row>
    <row r="361" spans="1:1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>
        <v>0</v>
      </c>
      <c r="G361" s="43">
        <v>0</v>
      </c>
      <c r="H361" s="53">
        <v>0</v>
      </c>
      <c r="I361" s="41">
        <f t="shared" si="40"/>
        <v>0</v>
      </c>
    </row>
    <row r="362" spans="1:10" ht="15">
      <c r="A362" s="28" t="s">
        <v>25</v>
      </c>
      <c r="B362" s="46">
        <v>0</v>
      </c>
      <c r="C362" s="46">
        <v>0</v>
      </c>
      <c r="D362" s="46">
        <v>0</v>
      </c>
      <c r="E362" s="46">
        <v>0</v>
      </c>
      <c r="F362" s="236">
        <v>0</v>
      </c>
      <c r="G362" s="46">
        <v>0</v>
      </c>
      <c r="H362" s="47">
        <v>0</v>
      </c>
      <c r="I362" s="48">
        <f t="shared" si="40"/>
        <v>0</v>
      </c>
    </row>
    <row r="363" spans="1:10" ht="15">
      <c r="A363" s="29" t="s">
        <v>20</v>
      </c>
      <c r="B363" s="43">
        <v>0</v>
      </c>
      <c r="C363" s="43">
        <v>0</v>
      </c>
      <c r="D363" s="43">
        <v>0</v>
      </c>
      <c r="E363" s="43">
        <v>0</v>
      </c>
      <c r="F363" s="236">
        <v>0</v>
      </c>
      <c r="G363" s="43">
        <v>0</v>
      </c>
      <c r="H363" s="53">
        <v>0</v>
      </c>
      <c r="I363" s="41">
        <f t="shared" si="40"/>
        <v>0</v>
      </c>
    </row>
    <row r="364" spans="1:10" ht="15">
      <c r="A364" s="28" t="s">
        <v>21</v>
      </c>
      <c r="B364" s="46">
        <v>0</v>
      </c>
      <c r="C364" s="46">
        <v>0</v>
      </c>
      <c r="D364" s="46">
        <v>0</v>
      </c>
      <c r="E364" s="46">
        <v>0</v>
      </c>
      <c r="F364" s="236">
        <v>0</v>
      </c>
      <c r="G364" s="46">
        <v>0</v>
      </c>
      <c r="H364" s="47">
        <v>0</v>
      </c>
      <c r="I364" s="48">
        <f t="shared" si="40"/>
        <v>0</v>
      </c>
    </row>
    <row r="365" spans="1:10" ht="15.75" thickBot="1">
      <c r="A365" s="30" t="s">
        <v>11</v>
      </c>
      <c r="B365" s="43">
        <v>0</v>
      </c>
      <c r="C365" s="43">
        <v>0</v>
      </c>
      <c r="D365" s="43">
        <v>0</v>
      </c>
      <c r="E365" s="43">
        <v>0</v>
      </c>
      <c r="F365" s="237">
        <v>0</v>
      </c>
      <c r="G365" s="43">
        <v>0</v>
      </c>
      <c r="H365" s="53">
        <v>0</v>
      </c>
      <c r="I365" s="41">
        <f t="shared" si="40"/>
        <v>0</v>
      </c>
    </row>
    <row r="366" spans="1:10" ht="15">
      <c r="A366" s="31" t="s">
        <v>28</v>
      </c>
      <c r="B366" s="130">
        <f>SUM(B345:B361)</f>
        <v>1166.0879139853271</v>
      </c>
      <c r="C366" s="130">
        <f t="shared" ref="C366:H366" si="41">SUM(C345:C361)</f>
        <v>6498.5485800944689</v>
      </c>
      <c r="D366" s="130">
        <f t="shared" si="41"/>
        <v>3354.5843949315708</v>
      </c>
      <c r="E366" s="130">
        <f t="shared" si="41"/>
        <v>4120.6363838325997</v>
      </c>
      <c r="F366" s="130">
        <f t="shared" si="41"/>
        <v>0</v>
      </c>
      <c r="G366" s="130">
        <f t="shared" si="41"/>
        <v>97.150465595552262</v>
      </c>
      <c r="H366" s="130">
        <f t="shared" si="41"/>
        <v>6.6514405844566152E-2</v>
      </c>
      <c r="I366" s="132">
        <f>SUM(B366:H366)</f>
        <v>15237.074252845363</v>
      </c>
    </row>
    <row r="367" spans="1:10" s="4" customFormat="1" ht="15" thickBot="1">
      <c r="A367" s="32" t="s">
        <v>87</v>
      </c>
      <c r="B367" s="114">
        <f>B366/$I366</f>
        <v>7.6529647006712748E-2</v>
      </c>
      <c r="C367" s="114">
        <f t="shared" ref="C367:I367" si="42">C366/$I366</f>
        <v>0.42649582670905034</v>
      </c>
      <c r="D367" s="114">
        <f t="shared" si="42"/>
        <v>0.22015935206886175</v>
      </c>
      <c r="E367" s="114">
        <f t="shared" si="42"/>
        <v>0.27043488240947006</v>
      </c>
      <c r="F367" s="114">
        <f t="shared" si="42"/>
        <v>0</v>
      </c>
      <c r="G367" s="114">
        <f t="shared" si="42"/>
        <v>6.3759265055370086E-3</v>
      </c>
      <c r="H367" s="114">
        <f t="shared" si="42"/>
        <v>4.3653003680903691E-6</v>
      </c>
      <c r="I367" s="116">
        <f t="shared" si="42"/>
        <v>1</v>
      </c>
      <c r="J367" s="18"/>
    </row>
    <row r="368" spans="1:10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3.4741250080529848E-2</v>
      </c>
      <c r="C371" s="39">
        <v>3.4741250080529848E-2</v>
      </c>
      <c r="D371" s="39">
        <v>3.4741250080529848E-2</v>
      </c>
      <c r="E371" s="39">
        <v>3.4741250080529848E-2</v>
      </c>
      <c r="F371" s="235">
        <v>0</v>
      </c>
      <c r="G371" s="39">
        <v>0</v>
      </c>
      <c r="H371" s="40">
        <v>0</v>
      </c>
      <c r="I371" s="41">
        <f>SUM(B371:H371)</f>
        <v>0.13896500032211939</v>
      </c>
    </row>
    <row r="372" spans="1:9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>
        <v>0</v>
      </c>
      <c r="G372" s="46">
        <v>0</v>
      </c>
      <c r="H372" s="47">
        <v>0</v>
      </c>
      <c r="I372" s="48">
        <f t="shared" ref="I372:I391" si="43">SUM(B372:H372)</f>
        <v>0</v>
      </c>
    </row>
    <row r="373" spans="1:9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>
        <v>0</v>
      </c>
      <c r="G373" s="43">
        <v>0</v>
      </c>
      <c r="H373" s="53">
        <v>0</v>
      </c>
      <c r="I373" s="41">
        <f t="shared" si="43"/>
        <v>0</v>
      </c>
    </row>
    <row r="374" spans="1:9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>
        <v>0</v>
      </c>
      <c r="G374" s="46">
        <v>0</v>
      </c>
      <c r="H374" s="47">
        <v>0</v>
      </c>
      <c r="I374" s="48">
        <f t="shared" si="43"/>
        <v>0</v>
      </c>
    </row>
    <row r="375" spans="1:9" ht="15">
      <c r="A375" s="26" t="s">
        <v>16</v>
      </c>
      <c r="B375" s="43">
        <v>429.40217531843854</v>
      </c>
      <c r="C375" s="43">
        <v>8.2072555556627886</v>
      </c>
      <c r="D375" s="43">
        <v>143.78756189341925</v>
      </c>
      <c r="E375" s="43">
        <v>5.0431587250020725E-4</v>
      </c>
      <c r="F375" s="236">
        <v>0</v>
      </c>
      <c r="G375" s="43">
        <v>0</v>
      </c>
      <c r="H375" s="53">
        <v>0</v>
      </c>
      <c r="I375" s="41">
        <f t="shared" si="43"/>
        <v>581.39749708339309</v>
      </c>
    </row>
    <row r="376" spans="1:9" ht="15">
      <c r="A376" s="25" t="s">
        <v>72</v>
      </c>
      <c r="B376" s="46">
        <v>1349.8371468324435</v>
      </c>
      <c r="C376" s="46">
        <v>4.7488797212591205</v>
      </c>
      <c r="D376" s="46">
        <v>1.0328693746866E-2</v>
      </c>
      <c r="E376" s="46">
        <v>9.9798813957301178</v>
      </c>
      <c r="F376" s="236">
        <v>0</v>
      </c>
      <c r="G376" s="46">
        <v>0</v>
      </c>
      <c r="H376" s="47">
        <v>0</v>
      </c>
      <c r="I376" s="48">
        <f t="shared" si="43"/>
        <v>1364.5762366431798</v>
      </c>
    </row>
    <row r="377" spans="1:9" ht="15">
      <c r="A377" s="26" t="s">
        <v>60</v>
      </c>
      <c r="B377" s="43">
        <v>2.098373939604904E-3</v>
      </c>
      <c r="C377" s="43">
        <v>2.098373939604904E-3</v>
      </c>
      <c r="D377" s="43">
        <v>2.098373939604904E-3</v>
      </c>
      <c r="E377" s="43">
        <v>10315.619861839143</v>
      </c>
      <c r="F377" s="236">
        <v>0</v>
      </c>
      <c r="G377" s="43">
        <v>0</v>
      </c>
      <c r="H377" s="53">
        <v>0</v>
      </c>
      <c r="I377" s="41">
        <f t="shared" si="43"/>
        <v>10315.626156960961</v>
      </c>
    </row>
    <row r="378" spans="1:9" ht="15">
      <c r="A378" s="25" t="s">
        <v>12</v>
      </c>
      <c r="B378" s="46">
        <v>7.9399658671344998E-3</v>
      </c>
      <c r="C378" s="46">
        <v>7.9399658671344998E-3</v>
      </c>
      <c r="D378" s="46">
        <v>7.9399658671344998E-3</v>
      </c>
      <c r="E378" s="46">
        <v>88.549755890028834</v>
      </c>
      <c r="F378" s="236">
        <v>0</v>
      </c>
      <c r="G378" s="46">
        <v>0</v>
      </c>
      <c r="H378" s="47">
        <v>0</v>
      </c>
      <c r="I378" s="48">
        <f t="shared" si="43"/>
        <v>88.573575787630233</v>
      </c>
    </row>
    <row r="379" spans="1:9" ht="15">
      <c r="A379" s="26" t="s">
        <v>61</v>
      </c>
      <c r="B379" s="43">
        <v>0.1412169791758093</v>
      </c>
      <c r="C379" s="43">
        <v>0.1412169791758093</v>
      </c>
      <c r="D379" s="43">
        <v>0.1412169791758093</v>
      </c>
      <c r="E379" s="43">
        <v>3.6607383578185226</v>
      </c>
      <c r="F379" s="236">
        <v>0</v>
      </c>
      <c r="G379" s="43">
        <v>0</v>
      </c>
      <c r="H379" s="53">
        <v>0</v>
      </c>
      <c r="I379" s="41">
        <f t="shared" si="43"/>
        <v>4.0843892953459502</v>
      </c>
    </row>
    <row r="380" spans="1:9" ht="15">
      <c r="A380" s="25" t="s">
        <v>17</v>
      </c>
      <c r="B380" s="46">
        <v>108.25367431547457</v>
      </c>
      <c r="C380" s="46">
        <v>1.0731898421099642E-3</v>
      </c>
      <c r="D380" s="46">
        <v>61.939549893256768</v>
      </c>
      <c r="E380" s="46">
        <v>55.189903784327399</v>
      </c>
      <c r="F380" s="236">
        <v>0</v>
      </c>
      <c r="G380" s="46">
        <v>0</v>
      </c>
      <c r="H380" s="47">
        <v>0</v>
      </c>
      <c r="I380" s="48">
        <f t="shared" si="43"/>
        <v>225.38420118290082</v>
      </c>
    </row>
    <row r="381" spans="1:9" ht="15">
      <c r="A381" s="26" t="s">
        <v>19</v>
      </c>
      <c r="B381" s="43">
        <v>778.74777373171707</v>
      </c>
      <c r="C381" s="43">
        <v>11.211380190090214</v>
      </c>
      <c r="D381" s="43">
        <v>803.6317558003052</v>
      </c>
      <c r="E381" s="43">
        <v>0.28058536405581913</v>
      </c>
      <c r="F381" s="236">
        <v>0</v>
      </c>
      <c r="G381" s="43">
        <v>0</v>
      </c>
      <c r="H381" s="53">
        <v>0</v>
      </c>
      <c r="I381" s="41">
        <f t="shared" si="43"/>
        <v>1593.8714950861684</v>
      </c>
    </row>
    <row r="382" spans="1:9" ht="15">
      <c r="A382" s="25" t="s">
        <v>27</v>
      </c>
      <c r="B382" s="46">
        <v>205.76034208821639</v>
      </c>
      <c r="C382" s="46">
        <v>9.629819758925505E-2</v>
      </c>
      <c r="D382" s="46">
        <v>60.651329227970187</v>
      </c>
      <c r="E382" s="46">
        <v>781.72904866852684</v>
      </c>
      <c r="F382" s="236">
        <v>0</v>
      </c>
      <c r="G382" s="46">
        <v>794.97801837602083</v>
      </c>
      <c r="H382" s="47">
        <v>0</v>
      </c>
      <c r="I382" s="48">
        <f t="shared" si="43"/>
        <v>1843.2150365583234</v>
      </c>
    </row>
    <row r="383" spans="1:9" ht="15">
      <c r="A383" s="26" t="s">
        <v>26</v>
      </c>
      <c r="B383" s="43">
        <v>246.58355311966491</v>
      </c>
      <c r="C383" s="43">
        <v>1.4782745243318789E-7</v>
      </c>
      <c r="D383" s="43">
        <v>1.4782745243318789E-7</v>
      </c>
      <c r="E383" s="43">
        <v>1.4782745243318789E-7</v>
      </c>
      <c r="F383" s="236">
        <v>0</v>
      </c>
      <c r="G383" s="43">
        <v>0</v>
      </c>
      <c r="H383" s="53">
        <v>0</v>
      </c>
      <c r="I383" s="41">
        <f t="shared" si="43"/>
        <v>246.58355356314726</v>
      </c>
    </row>
    <row r="384" spans="1:9" ht="15">
      <c r="A384" s="25" t="s">
        <v>23</v>
      </c>
      <c r="B384" s="46">
        <v>185.6035194659942</v>
      </c>
      <c r="C384" s="46">
        <v>3.890888637590403</v>
      </c>
      <c r="D384" s="46">
        <v>3.890888637590403</v>
      </c>
      <c r="E384" s="46">
        <v>3.890888637590403</v>
      </c>
      <c r="F384" s="236">
        <v>0</v>
      </c>
      <c r="G384" s="46">
        <v>0</v>
      </c>
      <c r="H384" s="47">
        <v>0</v>
      </c>
      <c r="I384" s="48">
        <f t="shared" si="43"/>
        <v>197.27618537876538</v>
      </c>
    </row>
    <row r="385" spans="1:10" ht="15">
      <c r="A385" s="26" t="s">
        <v>24</v>
      </c>
      <c r="B385" s="43">
        <v>503.89734333715609</v>
      </c>
      <c r="C385" s="43">
        <v>18.057966939739156</v>
      </c>
      <c r="D385" s="43">
        <v>18.057966939739156</v>
      </c>
      <c r="E385" s="43">
        <v>18.057966939739156</v>
      </c>
      <c r="F385" s="236">
        <v>0</v>
      </c>
      <c r="G385" s="43">
        <v>0</v>
      </c>
      <c r="H385" s="53">
        <v>0</v>
      </c>
      <c r="I385" s="41">
        <f t="shared" si="43"/>
        <v>558.0712441563735</v>
      </c>
    </row>
    <row r="386" spans="1:10" ht="15">
      <c r="A386" s="25" t="s">
        <v>22</v>
      </c>
      <c r="B386" s="46">
        <v>19.62460674999523</v>
      </c>
      <c r="C386" s="46">
        <v>0.27663081699479453</v>
      </c>
      <c r="D386" s="46">
        <v>2.2548570488298689</v>
      </c>
      <c r="E386" s="46">
        <v>0.27663081699479453</v>
      </c>
      <c r="F386" s="236">
        <v>0</v>
      </c>
      <c r="G386" s="46">
        <v>0</v>
      </c>
      <c r="H386" s="47">
        <v>0</v>
      </c>
      <c r="I386" s="48">
        <f t="shared" si="43"/>
        <v>22.432725432814692</v>
      </c>
    </row>
    <row r="387" spans="1:10" ht="15">
      <c r="A387" s="27" t="s">
        <v>66</v>
      </c>
      <c r="B387" s="43">
        <v>0</v>
      </c>
      <c r="C387" s="43">
        <v>0</v>
      </c>
      <c r="D387" s="43">
        <v>0</v>
      </c>
      <c r="E387" s="43">
        <v>0</v>
      </c>
      <c r="F387" s="236">
        <v>0</v>
      </c>
      <c r="G387" s="43">
        <v>0</v>
      </c>
      <c r="H387" s="53">
        <v>0</v>
      </c>
      <c r="I387" s="41">
        <f t="shared" si="43"/>
        <v>0</v>
      </c>
    </row>
    <row r="388" spans="1:10" ht="15">
      <c r="A388" s="28" t="s">
        <v>25</v>
      </c>
      <c r="B388" s="46">
        <v>0</v>
      </c>
      <c r="C388" s="46">
        <v>0</v>
      </c>
      <c r="D388" s="46">
        <v>0</v>
      </c>
      <c r="E388" s="46">
        <v>0</v>
      </c>
      <c r="F388" s="236">
        <v>0</v>
      </c>
      <c r="G388" s="46">
        <v>0</v>
      </c>
      <c r="H388" s="47">
        <v>0</v>
      </c>
      <c r="I388" s="48">
        <f t="shared" si="43"/>
        <v>0</v>
      </c>
    </row>
    <row r="389" spans="1:10" ht="15">
      <c r="A389" s="29" t="s">
        <v>20</v>
      </c>
      <c r="B389" s="43">
        <v>0</v>
      </c>
      <c r="C389" s="43">
        <v>0</v>
      </c>
      <c r="D389" s="43">
        <v>0</v>
      </c>
      <c r="E389" s="43">
        <v>0</v>
      </c>
      <c r="F389" s="236">
        <v>0</v>
      </c>
      <c r="G389" s="43">
        <v>0</v>
      </c>
      <c r="H389" s="53">
        <v>0</v>
      </c>
      <c r="I389" s="41">
        <f t="shared" si="43"/>
        <v>0</v>
      </c>
    </row>
    <row r="390" spans="1:10" ht="15">
      <c r="A390" s="28" t="s">
        <v>21</v>
      </c>
      <c r="B390" s="46">
        <v>0</v>
      </c>
      <c r="C390" s="46">
        <v>0</v>
      </c>
      <c r="D390" s="46">
        <v>0</v>
      </c>
      <c r="E390" s="46">
        <v>0</v>
      </c>
      <c r="F390" s="236">
        <v>0</v>
      </c>
      <c r="G390" s="46">
        <v>0</v>
      </c>
      <c r="H390" s="47">
        <v>0</v>
      </c>
      <c r="I390" s="48">
        <f t="shared" si="43"/>
        <v>0</v>
      </c>
    </row>
    <row r="391" spans="1:10" ht="15.75" thickBot="1">
      <c r="A391" s="30" t="s">
        <v>11</v>
      </c>
      <c r="B391" s="43">
        <v>0</v>
      </c>
      <c r="C391" s="43">
        <v>0</v>
      </c>
      <c r="D391" s="43">
        <v>0</v>
      </c>
      <c r="E391" s="43">
        <v>0</v>
      </c>
      <c r="F391" s="237">
        <v>0</v>
      </c>
      <c r="G391" s="43">
        <v>0</v>
      </c>
      <c r="H391" s="53">
        <v>0</v>
      </c>
      <c r="I391" s="41">
        <f t="shared" si="43"/>
        <v>0</v>
      </c>
    </row>
    <row r="392" spans="1:10" ht="15">
      <c r="A392" s="31" t="s">
        <v>28</v>
      </c>
      <c r="B392" s="130">
        <f>SUM(B371:B387)</f>
        <v>3827.896131528164</v>
      </c>
      <c r="C392" s="130">
        <f t="shared" ref="C392:H392" si="44">SUM(C371:C387)</f>
        <v>46.676369965658381</v>
      </c>
      <c r="D392" s="130">
        <f t="shared" si="44"/>
        <v>1094.4102348517481</v>
      </c>
      <c r="E392" s="130">
        <f t="shared" si="44"/>
        <v>11277.270507407737</v>
      </c>
      <c r="F392" s="130">
        <f t="shared" si="44"/>
        <v>0</v>
      </c>
      <c r="G392" s="130">
        <f t="shared" si="44"/>
        <v>794.97801837602083</v>
      </c>
      <c r="H392" s="130">
        <f t="shared" si="44"/>
        <v>0</v>
      </c>
      <c r="I392" s="132">
        <f>SUM(B392:H392)</f>
        <v>17041.231262129328</v>
      </c>
    </row>
    <row r="393" spans="1:10" s="4" customFormat="1" ht="15" thickBot="1">
      <c r="A393" s="32" t="s">
        <v>87</v>
      </c>
      <c r="B393" s="114">
        <f>B392/$I392</f>
        <v>0.22462556094962957</v>
      </c>
      <c r="C393" s="114">
        <f t="shared" ref="C393:I393" si="45">C392/$I392</f>
        <v>2.7390256752977188E-3</v>
      </c>
      <c r="D393" s="114">
        <f t="shared" si="45"/>
        <v>6.4221312299414204E-2</v>
      </c>
      <c r="E393" s="114">
        <f t="shared" si="45"/>
        <v>0.66176383231587133</v>
      </c>
      <c r="F393" s="114">
        <f t="shared" si="45"/>
        <v>0</v>
      </c>
      <c r="G393" s="114">
        <f t="shared" si="45"/>
        <v>4.66502687597872E-2</v>
      </c>
      <c r="H393" s="114">
        <f t="shared" si="45"/>
        <v>0</v>
      </c>
      <c r="I393" s="116">
        <f t="shared" si="45"/>
        <v>1</v>
      </c>
      <c r="J393" s="18"/>
    </row>
    <row r="394" spans="1:10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1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10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1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>
        <v>0</v>
      </c>
      <c r="G397" s="39">
        <v>0</v>
      </c>
      <c r="H397" s="40">
        <v>0</v>
      </c>
      <c r="I397" s="41">
        <f>SUM(B397:H397)</f>
        <v>0</v>
      </c>
    </row>
    <row r="398" spans="1:10" ht="15">
      <c r="A398" s="25" t="s">
        <v>8</v>
      </c>
      <c r="B398" s="46">
        <v>7.7199999999999977E-2</v>
      </c>
      <c r="C398" s="46">
        <v>0</v>
      </c>
      <c r="D398" s="46">
        <v>0</v>
      </c>
      <c r="E398" s="46">
        <v>0</v>
      </c>
      <c r="F398" s="236">
        <v>0</v>
      </c>
      <c r="G398" s="46">
        <v>0</v>
      </c>
      <c r="H398" s="47">
        <v>0</v>
      </c>
      <c r="I398" s="48">
        <f t="shared" ref="I398:I417" si="46">SUM(B398:H398)</f>
        <v>7.7199999999999977E-2</v>
      </c>
    </row>
    <row r="399" spans="1:1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>
        <v>0</v>
      </c>
      <c r="G399" s="43">
        <v>0</v>
      </c>
      <c r="H399" s="53">
        <v>0</v>
      </c>
      <c r="I399" s="41">
        <f t="shared" si="46"/>
        <v>0</v>
      </c>
    </row>
    <row r="400" spans="1:1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>
        <v>0</v>
      </c>
      <c r="G400" s="46">
        <v>0</v>
      </c>
      <c r="H400" s="47">
        <v>0</v>
      </c>
      <c r="I400" s="48">
        <f t="shared" si="46"/>
        <v>0</v>
      </c>
    </row>
    <row r="401" spans="1:9" ht="15">
      <c r="A401" s="26" t="s">
        <v>16</v>
      </c>
      <c r="B401" s="43">
        <v>230.23400739219542</v>
      </c>
      <c r="C401" s="43">
        <v>148.25915393713873</v>
      </c>
      <c r="D401" s="43">
        <v>3.517247712130335E-2</v>
      </c>
      <c r="E401" s="43">
        <v>0</v>
      </c>
      <c r="F401" s="236">
        <v>0</v>
      </c>
      <c r="G401" s="43">
        <v>0</v>
      </c>
      <c r="H401" s="53">
        <v>0</v>
      </c>
      <c r="I401" s="41">
        <f t="shared" si="46"/>
        <v>378.52833380645546</v>
      </c>
    </row>
    <row r="402" spans="1:9" ht="15">
      <c r="A402" s="25" t="s">
        <v>72</v>
      </c>
      <c r="B402" s="46">
        <v>65.882323331051879</v>
      </c>
      <c r="C402" s="46">
        <v>35.22850703209734</v>
      </c>
      <c r="D402" s="46">
        <v>27.404341419149688</v>
      </c>
      <c r="E402" s="46">
        <v>0</v>
      </c>
      <c r="F402" s="236">
        <v>0</v>
      </c>
      <c r="G402" s="46">
        <v>0</v>
      </c>
      <c r="H402" s="47">
        <v>0</v>
      </c>
      <c r="I402" s="48">
        <f t="shared" si="46"/>
        <v>128.51517178229892</v>
      </c>
    </row>
    <row r="403" spans="1:9" ht="15">
      <c r="A403" s="26" t="s">
        <v>60</v>
      </c>
      <c r="B403" s="43">
        <v>4.1692366412118126E-4</v>
      </c>
      <c r="C403" s="43">
        <v>0</v>
      </c>
      <c r="D403" s="43">
        <v>0</v>
      </c>
      <c r="E403" s="43">
        <v>2.2410729752886929</v>
      </c>
      <c r="F403" s="236">
        <v>0</v>
      </c>
      <c r="G403" s="43">
        <v>0</v>
      </c>
      <c r="H403" s="53">
        <v>0</v>
      </c>
      <c r="I403" s="41">
        <f t="shared" si="46"/>
        <v>2.241489898952814</v>
      </c>
    </row>
    <row r="404" spans="1:9" ht="15">
      <c r="A404" s="25" t="s">
        <v>12</v>
      </c>
      <c r="B404" s="46">
        <v>2.9960144851372169E-4</v>
      </c>
      <c r="C404" s="46">
        <v>0.10751498990776165</v>
      </c>
      <c r="D404" s="46">
        <v>0</v>
      </c>
      <c r="E404" s="46">
        <v>1.4225220294674035</v>
      </c>
      <c r="F404" s="236">
        <v>0</v>
      </c>
      <c r="G404" s="46">
        <v>0</v>
      </c>
      <c r="H404" s="47">
        <v>0</v>
      </c>
      <c r="I404" s="48">
        <f t="shared" si="46"/>
        <v>1.5303366208236788</v>
      </c>
    </row>
    <row r="405" spans="1:9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>
        <v>0</v>
      </c>
      <c r="G405" s="43">
        <v>0</v>
      </c>
      <c r="H405" s="53">
        <v>0</v>
      </c>
      <c r="I405" s="41">
        <f t="shared" si="46"/>
        <v>0</v>
      </c>
    </row>
    <row r="406" spans="1:9" ht="15">
      <c r="A406" s="25" t="s">
        <v>17</v>
      </c>
      <c r="B406" s="46">
        <v>1.0889272811179798</v>
      </c>
      <c r="C406" s="46">
        <v>0</v>
      </c>
      <c r="D406" s="46">
        <v>2.7501527704836715</v>
      </c>
      <c r="E406" s="46">
        <v>0</v>
      </c>
      <c r="F406" s="236">
        <v>0</v>
      </c>
      <c r="G406" s="46">
        <v>0</v>
      </c>
      <c r="H406" s="47">
        <v>0</v>
      </c>
      <c r="I406" s="48">
        <f t="shared" si="46"/>
        <v>3.839080051601651</v>
      </c>
    </row>
    <row r="407" spans="1:9" ht="15">
      <c r="A407" s="26" t="s">
        <v>19</v>
      </c>
      <c r="B407" s="43">
        <v>272.75094733044557</v>
      </c>
      <c r="C407" s="43">
        <v>1419.0583060460365</v>
      </c>
      <c r="D407" s="43">
        <v>456.38270656267991</v>
      </c>
      <c r="E407" s="43">
        <v>8.3578942976351414</v>
      </c>
      <c r="F407" s="236">
        <v>0</v>
      </c>
      <c r="G407" s="43">
        <v>0</v>
      </c>
      <c r="H407" s="53">
        <v>0</v>
      </c>
      <c r="I407" s="41">
        <f t="shared" si="46"/>
        <v>2156.5498542367973</v>
      </c>
    </row>
    <row r="408" spans="1:9" ht="15">
      <c r="A408" s="25" t="s">
        <v>27</v>
      </c>
      <c r="B408" s="46">
        <v>182.40510719645837</v>
      </c>
      <c r="C408" s="46">
        <v>10.695766385117855</v>
      </c>
      <c r="D408" s="46">
        <v>33.586381969992388</v>
      </c>
      <c r="E408" s="46">
        <v>1758.4745468777496</v>
      </c>
      <c r="F408" s="236">
        <v>0</v>
      </c>
      <c r="G408" s="46">
        <v>267.8205563280589</v>
      </c>
      <c r="H408" s="47">
        <v>0</v>
      </c>
      <c r="I408" s="48">
        <f t="shared" si="46"/>
        <v>2252.9823587573769</v>
      </c>
    </row>
    <row r="409" spans="1:9" ht="15">
      <c r="A409" s="26" t="s">
        <v>26</v>
      </c>
      <c r="B409" s="43">
        <v>119.78854816605011</v>
      </c>
      <c r="C409" s="43">
        <v>0</v>
      </c>
      <c r="D409" s="43">
        <v>0</v>
      </c>
      <c r="E409" s="43">
        <v>0</v>
      </c>
      <c r="F409" s="236">
        <v>0</v>
      </c>
      <c r="G409" s="43">
        <v>0</v>
      </c>
      <c r="H409" s="53">
        <v>0</v>
      </c>
      <c r="I409" s="41">
        <f t="shared" si="46"/>
        <v>119.78854816605011</v>
      </c>
    </row>
    <row r="410" spans="1:9" ht="15">
      <c r="A410" s="25" t="s">
        <v>23</v>
      </c>
      <c r="B410" s="46">
        <v>3.1041133828280816</v>
      </c>
      <c r="C410" s="46">
        <v>0</v>
      </c>
      <c r="D410" s="46">
        <v>0</v>
      </c>
      <c r="E410" s="46">
        <v>0</v>
      </c>
      <c r="F410" s="236">
        <v>0</v>
      </c>
      <c r="G410" s="46">
        <v>0</v>
      </c>
      <c r="H410" s="47">
        <v>0</v>
      </c>
      <c r="I410" s="48">
        <f t="shared" si="46"/>
        <v>3.1041133828280816</v>
      </c>
    </row>
    <row r="411" spans="1:9" ht="15">
      <c r="A411" s="26" t="s">
        <v>24</v>
      </c>
      <c r="B411" s="43">
        <v>4.0745010799335581</v>
      </c>
      <c r="C411" s="43">
        <v>0</v>
      </c>
      <c r="D411" s="43">
        <v>0</v>
      </c>
      <c r="E411" s="43">
        <v>0</v>
      </c>
      <c r="F411" s="236">
        <v>0</v>
      </c>
      <c r="G411" s="43">
        <v>0</v>
      </c>
      <c r="H411" s="53">
        <v>0</v>
      </c>
      <c r="I411" s="41">
        <f t="shared" si="46"/>
        <v>4.0745010799335581</v>
      </c>
    </row>
    <row r="412" spans="1:9" ht="15">
      <c r="A412" s="25" t="s">
        <v>22</v>
      </c>
      <c r="B412" s="46">
        <v>5.546338386701299</v>
      </c>
      <c r="C412" s="46">
        <v>2.0570926363769213</v>
      </c>
      <c r="D412" s="46">
        <v>0</v>
      </c>
      <c r="E412" s="46">
        <v>0</v>
      </c>
      <c r="F412" s="236">
        <v>0</v>
      </c>
      <c r="G412" s="46">
        <v>0</v>
      </c>
      <c r="H412" s="47">
        <v>0</v>
      </c>
      <c r="I412" s="48">
        <f t="shared" si="46"/>
        <v>7.6034310230782207</v>
      </c>
    </row>
    <row r="413" spans="1:9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>
        <v>0</v>
      </c>
      <c r="G413" s="43">
        <v>0</v>
      </c>
      <c r="H413" s="53">
        <v>0</v>
      </c>
      <c r="I413" s="41">
        <f t="shared" si="46"/>
        <v>0</v>
      </c>
    </row>
    <row r="414" spans="1:9" ht="15">
      <c r="A414" s="28" t="s">
        <v>25</v>
      </c>
      <c r="B414" s="46">
        <v>0</v>
      </c>
      <c r="C414" s="46">
        <v>0</v>
      </c>
      <c r="D414" s="46">
        <v>0</v>
      </c>
      <c r="E414" s="46">
        <v>0</v>
      </c>
      <c r="F414" s="236">
        <v>0</v>
      </c>
      <c r="G414" s="46">
        <v>0</v>
      </c>
      <c r="H414" s="47">
        <v>0</v>
      </c>
      <c r="I414" s="48">
        <f t="shared" si="46"/>
        <v>0</v>
      </c>
    </row>
    <row r="415" spans="1:9" ht="15">
      <c r="A415" s="29" t="s">
        <v>20</v>
      </c>
      <c r="B415" s="43">
        <v>0</v>
      </c>
      <c r="C415" s="43">
        <v>0</v>
      </c>
      <c r="D415" s="43">
        <v>0</v>
      </c>
      <c r="E415" s="43">
        <v>0</v>
      </c>
      <c r="F415" s="236">
        <v>0</v>
      </c>
      <c r="G415" s="43">
        <v>0</v>
      </c>
      <c r="H415" s="53">
        <v>0</v>
      </c>
      <c r="I415" s="41">
        <f t="shared" si="46"/>
        <v>0</v>
      </c>
    </row>
    <row r="416" spans="1:9" ht="15">
      <c r="A416" s="28" t="s">
        <v>21</v>
      </c>
      <c r="B416" s="46">
        <v>0</v>
      </c>
      <c r="C416" s="46">
        <v>0</v>
      </c>
      <c r="D416" s="46">
        <v>0</v>
      </c>
      <c r="E416" s="46">
        <v>0</v>
      </c>
      <c r="F416" s="236">
        <v>0</v>
      </c>
      <c r="G416" s="46">
        <v>0</v>
      </c>
      <c r="H416" s="47">
        <v>0</v>
      </c>
      <c r="I416" s="48">
        <f t="shared" si="46"/>
        <v>0</v>
      </c>
    </row>
    <row r="417" spans="1:10" ht="15.75" thickBot="1">
      <c r="A417" s="30" t="s">
        <v>11</v>
      </c>
      <c r="B417" s="43">
        <v>0</v>
      </c>
      <c r="C417" s="43">
        <v>0</v>
      </c>
      <c r="D417" s="43">
        <v>0</v>
      </c>
      <c r="E417" s="43">
        <v>0</v>
      </c>
      <c r="F417" s="237">
        <v>0</v>
      </c>
      <c r="G417" s="43">
        <v>0</v>
      </c>
      <c r="H417" s="53">
        <v>0</v>
      </c>
      <c r="I417" s="41">
        <f t="shared" si="46"/>
        <v>0</v>
      </c>
    </row>
    <row r="418" spans="1:10" ht="15">
      <c r="A418" s="31" t="s">
        <v>28</v>
      </c>
      <c r="B418" s="130">
        <f>SUM(B397:B413)</f>
        <v>884.95273007189508</v>
      </c>
      <c r="C418" s="130">
        <f t="shared" ref="C418:H418" si="47">SUM(C397:C413)</f>
        <v>1615.4063410266749</v>
      </c>
      <c r="D418" s="130">
        <f t="shared" si="47"/>
        <v>520.15875519942699</v>
      </c>
      <c r="E418" s="130">
        <f t="shared" si="47"/>
        <v>1770.4960361801409</v>
      </c>
      <c r="F418" s="130">
        <f t="shared" si="47"/>
        <v>0</v>
      </c>
      <c r="G418" s="130">
        <f t="shared" si="47"/>
        <v>267.8205563280589</v>
      </c>
      <c r="H418" s="130">
        <f t="shared" si="47"/>
        <v>0</v>
      </c>
      <c r="I418" s="132">
        <f>SUM(B418:H418)</f>
        <v>5058.8344188061965</v>
      </c>
    </row>
    <row r="419" spans="1:10" s="4" customFormat="1" ht="15" thickBot="1">
      <c r="A419" s="32" t="s">
        <v>87</v>
      </c>
      <c r="B419" s="114">
        <f>B418/$I418</f>
        <v>0.17493213985855849</v>
      </c>
      <c r="C419" s="114">
        <f t="shared" ref="C419:I419" si="48">C418/$I418</f>
        <v>0.3193238219107169</v>
      </c>
      <c r="D419" s="114">
        <f t="shared" si="48"/>
        <v>0.10282185818649034</v>
      </c>
      <c r="E419" s="114">
        <f t="shared" si="48"/>
        <v>0.34998102124045194</v>
      </c>
      <c r="F419" s="114">
        <f t="shared" si="48"/>
        <v>0</v>
      </c>
      <c r="G419" s="114">
        <f t="shared" si="48"/>
        <v>5.2941158803782362E-2</v>
      </c>
      <c r="H419" s="114">
        <f t="shared" si="48"/>
        <v>0</v>
      </c>
      <c r="I419" s="116">
        <f t="shared" si="48"/>
        <v>1</v>
      </c>
      <c r="J419" s="18"/>
    </row>
    <row r="420" spans="1:10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1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10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1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>
        <v>0</v>
      </c>
      <c r="G423" s="39">
        <v>0</v>
      </c>
      <c r="H423" s="40">
        <v>0</v>
      </c>
      <c r="I423" s="41">
        <f>SUM(B423:H423)</f>
        <v>0</v>
      </c>
    </row>
    <row r="424" spans="1:1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>
        <v>0</v>
      </c>
      <c r="G424" s="46">
        <v>0</v>
      </c>
      <c r="H424" s="47">
        <v>0</v>
      </c>
      <c r="I424" s="48">
        <f t="shared" ref="I424:I443" si="49">SUM(B424:H424)</f>
        <v>0</v>
      </c>
    </row>
    <row r="425" spans="1:1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>
        <v>0</v>
      </c>
      <c r="G425" s="43">
        <v>0</v>
      </c>
      <c r="H425" s="53">
        <v>0</v>
      </c>
      <c r="I425" s="41">
        <f t="shared" si="49"/>
        <v>0</v>
      </c>
    </row>
    <row r="426" spans="1:1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>
        <v>0</v>
      </c>
      <c r="G426" s="46">
        <v>0</v>
      </c>
      <c r="H426" s="47">
        <v>0</v>
      </c>
      <c r="I426" s="48">
        <f t="shared" si="49"/>
        <v>0</v>
      </c>
    </row>
    <row r="427" spans="1:10" ht="15">
      <c r="A427" s="26" t="s">
        <v>16</v>
      </c>
      <c r="B427" s="43">
        <v>562.23846695797567</v>
      </c>
      <c r="C427" s="43">
        <v>13.114180119074897</v>
      </c>
      <c r="D427" s="43">
        <v>59.278452697754318</v>
      </c>
      <c r="E427" s="43">
        <v>0</v>
      </c>
      <c r="F427" s="236">
        <v>0</v>
      </c>
      <c r="G427" s="43">
        <v>0</v>
      </c>
      <c r="H427" s="53">
        <v>0</v>
      </c>
      <c r="I427" s="41">
        <f t="shared" si="49"/>
        <v>634.63109977480497</v>
      </c>
    </row>
    <row r="428" spans="1:10" ht="15">
      <c r="A428" s="25" t="s">
        <v>72</v>
      </c>
      <c r="B428" s="46">
        <v>124.94046642926789</v>
      </c>
      <c r="C428" s="46">
        <v>58.453025090342642</v>
      </c>
      <c r="D428" s="46">
        <v>15.701514341478157</v>
      </c>
      <c r="E428" s="46">
        <v>0</v>
      </c>
      <c r="F428" s="236">
        <v>0</v>
      </c>
      <c r="G428" s="46">
        <v>0</v>
      </c>
      <c r="H428" s="47">
        <v>0</v>
      </c>
      <c r="I428" s="48">
        <f t="shared" si="49"/>
        <v>199.09500586108868</v>
      </c>
    </row>
    <row r="429" spans="1:10" ht="15">
      <c r="A429" s="26" t="s">
        <v>60</v>
      </c>
      <c r="B429" s="43">
        <v>1.0164863192164366E-8</v>
      </c>
      <c r="C429" s="43">
        <v>1.0164863192164366E-8</v>
      </c>
      <c r="D429" s="43">
        <v>1.0164863192164366E-8</v>
      </c>
      <c r="E429" s="43">
        <v>1.1521425200732329</v>
      </c>
      <c r="F429" s="236">
        <v>0</v>
      </c>
      <c r="G429" s="43">
        <v>0</v>
      </c>
      <c r="H429" s="53">
        <v>0</v>
      </c>
      <c r="I429" s="41">
        <f t="shared" si="49"/>
        <v>1.1521425505678224</v>
      </c>
    </row>
    <row r="430" spans="1:1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>
        <v>0</v>
      </c>
      <c r="G430" s="46">
        <v>0</v>
      </c>
      <c r="H430" s="47">
        <v>0</v>
      </c>
      <c r="I430" s="48">
        <f t="shared" si="49"/>
        <v>0</v>
      </c>
    </row>
    <row r="431" spans="1:1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>
        <v>0</v>
      </c>
      <c r="G431" s="43">
        <v>0</v>
      </c>
      <c r="H431" s="53">
        <v>0</v>
      </c>
      <c r="I431" s="41">
        <f t="shared" si="49"/>
        <v>0</v>
      </c>
    </row>
    <row r="432" spans="1:10" ht="15">
      <c r="A432" s="25" t="s">
        <v>17</v>
      </c>
      <c r="B432" s="46">
        <v>1.9107719397774341</v>
      </c>
      <c r="C432" s="46">
        <v>0.25301119228950625</v>
      </c>
      <c r="D432" s="46">
        <v>4.8783530967766655</v>
      </c>
      <c r="E432" s="46">
        <v>17.611930646893178</v>
      </c>
      <c r="F432" s="236">
        <v>0</v>
      </c>
      <c r="G432" s="46">
        <v>0</v>
      </c>
      <c r="H432" s="47">
        <v>0</v>
      </c>
      <c r="I432" s="48">
        <f t="shared" si="49"/>
        <v>24.654066875736785</v>
      </c>
    </row>
    <row r="433" spans="1:10" ht="15">
      <c r="A433" s="26" t="s">
        <v>19</v>
      </c>
      <c r="B433" s="43">
        <v>462.19053979758883</v>
      </c>
      <c r="C433" s="43">
        <v>700.68249743278159</v>
      </c>
      <c r="D433" s="43">
        <v>295.85512450552341</v>
      </c>
      <c r="E433" s="43">
        <v>22.723046622348356</v>
      </c>
      <c r="F433" s="236">
        <v>0</v>
      </c>
      <c r="G433" s="43">
        <v>0</v>
      </c>
      <c r="H433" s="53">
        <v>0</v>
      </c>
      <c r="I433" s="41">
        <f t="shared" si="49"/>
        <v>1481.4512083582422</v>
      </c>
    </row>
    <row r="434" spans="1:10" ht="15">
      <c r="A434" s="25" t="s">
        <v>27</v>
      </c>
      <c r="B434" s="46">
        <v>1114.1681461033054</v>
      </c>
      <c r="C434" s="46">
        <v>0.19285554707592278</v>
      </c>
      <c r="D434" s="46">
        <v>236.54044662711166</v>
      </c>
      <c r="E434" s="46">
        <v>3071.6487267433445</v>
      </c>
      <c r="F434" s="236">
        <v>0</v>
      </c>
      <c r="G434" s="46">
        <v>703.48080245427889</v>
      </c>
      <c r="H434" s="47">
        <v>0.53414375149377924</v>
      </c>
      <c r="I434" s="48">
        <f t="shared" si="49"/>
        <v>5126.5651212266093</v>
      </c>
    </row>
    <row r="435" spans="1:10" ht="15">
      <c r="A435" s="26" t="s">
        <v>26</v>
      </c>
      <c r="B435" s="43">
        <v>233.37416128319558</v>
      </c>
      <c r="C435" s="43">
        <v>0.14425926932888258</v>
      </c>
      <c r="D435" s="43">
        <v>11.626244255430297</v>
      </c>
      <c r="E435" s="43">
        <v>0</v>
      </c>
      <c r="F435" s="236">
        <v>0</v>
      </c>
      <c r="G435" s="43">
        <v>0</v>
      </c>
      <c r="H435" s="53">
        <v>0</v>
      </c>
      <c r="I435" s="41">
        <f t="shared" si="49"/>
        <v>245.14466480795474</v>
      </c>
    </row>
    <row r="436" spans="1:10" ht="15">
      <c r="A436" s="25" t="s">
        <v>23</v>
      </c>
      <c r="B436" s="46">
        <v>127.51430573976981</v>
      </c>
      <c r="C436" s="46">
        <v>12.005677322733691</v>
      </c>
      <c r="D436" s="46">
        <v>105.40203407467438</v>
      </c>
      <c r="E436" s="46">
        <v>0</v>
      </c>
      <c r="F436" s="236">
        <v>0</v>
      </c>
      <c r="G436" s="46">
        <v>0</v>
      </c>
      <c r="H436" s="47">
        <v>0</v>
      </c>
      <c r="I436" s="48">
        <f t="shared" si="49"/>
        <v>244.92201713717787</v>
      </c>
    </row>
    <row r="437" spans="1:10" ht="15">
      <c r="A437" s="26" t="s">
        <v>24</v>
      </c>
      <c r="B437" s="43">
        <v>174.92872858030805</v>
      </c>
      <c r="C437" s="43">
        <v>31.85618825137815</v>
      </c>
      <c r="D437" s="43">
        <v>526.90324428363738</v>
      </c>
      <c r="E437" s="43">
        <v>0</v>
      </c>
      <c r="F437" s="236">
        <v>0</v>
      </c>
      <c r="G437" s="43">
        <v>0</v>
      </c>
      <c r="H437" s="53">
        <v>0</v>
      </c>
      <c r="I437" s="41">
        <f t="shared" si="49"/>
        <v>733.68816111532351</v>
      </c>
    </row>
    <row r="438" spans="1:10" ht="15">
      <c r="A438" s="25" t="s">
        <v>22</v>
      </c>
      <c r="B438" s="46">
        <v>22.283827507797131</v>
      </c>
      <c r="C438" s="46">
        <v>0.26043778333072071</v>
      </c>
      <c r="D438" s="46">
        <v>13.337679742439924</v>
      </c>
      <c r="E438" s="46">
        <v>0</v>
      </c>
      <c r="F438" s="236">
        <v>0</v>
      </c>
      <c r="G438" s="46">
        <v>0</v>
      </c>
      <c r="H438" s="47">
        <v>0</v>
      </c>
      <c r="I438" s="48">
        <f t="shared" si="49"/>
        <v>35.881945033567774</v>
      </c>
    </row>
    <row r="439" spans="1:10" ht="15">
      <c r="A439" s="27" t="s">
        <v>66</v>
      </c>
      <c r="B439" s="43">
        <v>12.04176181248504</v>
      </c>
      <c r="C439" s="43">
        <v>0</v>
      </c>
      <c r="D439" s="43">
        <v>0</v>
      </c>
      <c r="E439" s="43">
        <v>0</v>
      </c>
      <c r="F439" s="236">
        <v>0</v>
      </c>
      <c r="G439" s="43">
        <v>0</v>
      </c>
      <c r="H439" s="53">
        <v>0</v>
      </c>
      <c r="I439" s="41">
        <f t="shared" si="49"/>
        <v>12.04176181248504</v>
      </c>
    </row>
    <row r="440" spans="1:10" ht="15">
      <c r="A440" s="28" t="s">
        <v>25</v>
      </c>
      <c r="B440" s="46">
        <v>12.04176181248504</v>
      </c>
      <c r="C440" s="46">
        <v>0</v>
      </c>
      <c r="D440" s="46">
        <v>0</v>
      </c>
      <c r="E440" s="46">
        <v>0</v>
      </c>
      <c r="F440" s="236">
        <v>0</v>
      </c>
      <c r="G440" s="46">
        <v>0</v>
      </c>
      <c r="H440" s="47">
        <v>0</v>
      </c>
      <c r="I440" s="48">
        <f t="shared" si="49"/>
        <v>12.04176181248504</v>
      </c>
    </row>
    <row r="441" spans="1:10" ht="15">
      <c r="A441" s="29" t="s">
        <v>20</v>
      </c>
      <c r="B441" s="43">
        <v>0</v>
      </c>
      <c r="C441" s="43">
        <v>0</v>
      </c>
      <c r="D441" s="43">
        <v>0</v>
      </c>
      <c r="E441" s="43">
        <v>0</v>
      </c>
      <c r="F441" s="236">
        <v>0</v>
      </c>
      <c r="G441" s="43">
        <v>0</v>
      </c>
      <c r="H441" s="53">
        <v>0</v>
      </c>
      <c r="I441" s="41">
        <f t="shared" si="49"/>
        <v>0</v>
      </c>
    </row>
    <row r="442" spans="1:10" ht="15">
      <c r="A442" s="28" t="s">
        <v>21</v>
      </c>
      <c r="B442" s="46">
        <v>0</v>
      </c>
      <c r="C442" s="46">
        <v>0</v>
      </c>
      <c r="D442" s="46">
        <v>0</v>
      </c>
      <c r="E442" s="46">
        <v>0</v>
      </c>
      <c r="F442" s="236">
        <v>0</v>
      </c>
      <c r="G442" s="46">
        <v>0</v>
      </c>
      <c r="H442" s="47">
        <v>0</v>
      </c>
      <c r="I442" s="48">
        <f t="shared" si="49"/>
        <v>0</v>
      </c>
    </row>
    <row r="443" spans="1:10" ht="15.7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>
        <v>0</v>
      </c>
      <c r="G443" s="43">
        <v>0</v>
      </c>
      <c r="H443" s="53">
        <v>0</v>
      </c>
      <c r="I443" s="41">
        <f t="shared" si="49"/>
        <v>0</v>
      </c>
    </row>
    <row r="444" spans="1:10" ht="15">
      <c r="A444" s="31" t="s">
        <v>28</v>
      </c>
      <c r="B444" s="130">
        <f>SUM(B423:B439)</f>
        <v>2835.5911761616358</v>
      </c>
      <c r="C444" s="130">
        <f t="shared" ref="C444:H444" si="50">SUM(C423:C439)</f>
        <v>816.96213201850105</v>
      </c>
      <c r="D444" s="130">
        <f t="shared" si="50"/>
        <v>1269.5230936349908</v>
      </c>
      <c r="E444" s="130">
        <f t="shared" si="50"/>
        <v>3113.1358465326593</v>
      </c>
      <c r="F444" s="130">
        <f t="shared" si="50"/>
        <v>0</v>
      </c>
      <c r="G444" s="130">
        <f t="shared" si="50"/>
        <v>703.48080245427889</v>
      </c>
      <c r="H444" s="130">
        <f t="shared" si="50"/>
        <v>0.53414375149377924</v>
      </c>
      <c r="I444" s="132">
        <f>SUM(B444:H444)</f>
        <v>8739.2271945535595</v>
      </c>
    </row>
    <row r="445" spans="1:10" s="4" customFormat="1" ht="15" thickBot="1">
      <c r="A445" s="32" t="s">
        <v>87</v>
      </c>
      <c r="B445" s="114">
        <f>B444/$I444</f>
        <v>0.32446703959462525</v>
      </c>
      <c r="C445" s="114">
        <f t="shared" ref="C445:I445" si="51">C444/$I444</f>
        <v>9.3482194000820376E-2</v>
      </c>
      <c r="D445" s="114">
        <f t="shared" si="51"/>
        <v>0.14526720330902715</v>
      </c>
      <c r="E445" s="114">
        <f t="shared" si="51"/>
        <v>0.3562255308424549</v>
      </c>
      <c r="F445" s="114">
        <f t="shared" si="51"/>
        <v>0</v>
      </c>
      <c r="G445" s="114">
        <f t="shared" si="51"/>
        <v>8.049691200300875E-2</v>
      </c>
      <c r="H445" s="114">
        <f t="shared" si="51"/>
        <v>6.1120250063605969E-5</v>
      </c>
      <c r="I445" s="116">
        <f t="shared" si="51"/>
        <v>1</v>
      </c>
      <c r="J445" s="18"/>
    </row>
    <row r="446" spans="1:10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1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10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>
        <v>0</v>
      </c>
      <c r="C449" s="243">
        <v>0</v>
      </c>
      <c r="D449" s="243">
        <v>0</v>
      </c>
      <c r="E449" s="244">
        <v>0</v>
      </c>
      <c r="F449" s="39">
        <v>17.592969040780318</v>
      </c>
      <c r="G449" s="242">
        <v>0</v>
      </c>
      <c r="H449" s="244">
        <v>0</v>
      </c>
      <c r="I449" s="41">
        <f>SUM(B449:H449)</f>
        <v>17.592969040780318</v>
      </c>
    </row>
    <row r="450" spans="1:9" ht="15">
      <c r="A450" s="25" t="s">
        <v>8</v>
      </c>
      <c r="B450" s="245">
        <v>0</v>
      </c>
      <c r="C450" s="246">
        <v>0</v>
      </c>
      <c r="D450" s="246">
        <v>0</v>
      </c>
      <c r="E450" s="247">
        <v>0</v>
      </c>
      <c r="F450" s="46">
        <v>0.20622000000000001</v>
      </c>
      <c r="G450" s="245">
        <v>0</v>
      </c>
      <c r="H450" s="247">
        <v>0</v>
      </c>
      <c r="I450" s="48">
        <f t="shared" ref="I450:I469" si="52">SUM(B450:H450)</f>
        <v>0.20622000000000001</v>
      </c>
    </row>
    <row r="451" spans="1:9" ht="15">
      <c r="A451" s="26" t="s">
        <v>10</v>
      </c>
      <c r="B451" s="245">
        <v>0</v>
      </c>
      <c r="C451" s="246">
        <v>0</v>
      </c>
      <c r="D451" s="246">
        <v>0</v>
      </c>
      <c r="E451" s="247">
        <v>0</v>
      </c>
      <c r="F451" s="43">
        <v>0</v>
      </c>
      <c r="G451" s="245">
        <v>0</v>
      </c>
      <c r="H451" s="247">
        <v>0</v>
      </c>
      <c r="I451" s="41">
        <f t="shared" si="52"/>
        <v>0</v>
      </c>
    </row>
    <row r="452" spans="1:9" ht="15">
      <c r="A452" s="25" t="s">
        <v>58</v>
      </c>
      <c r="B452" s="245">
        <v>0</v>
      </c>
      <c r="C452" s="246">
        <v>0</v>
      </c>
      <c r="D452" s="246">
        <v>0</v>
      </c>
      <c r="E452" s="247">
        <v>0</v>
      </c>
      <c r="F452" s="46">
        <v>0</v>
      </c>
      <c r="G452" s="245">
        <v>0</v>
      </c>
      <c r="H452" s="247">
        <v>0</v>
      </c>
      <c r="I452" s="48">
        <f t="shared" si="52"/>
        <v>0</v>
      </c>
    </row>
    <row r="453" spans="1:9" ht="15">
      <c r="A453" s="26" t="s">
        <v>16</v>
      </c>
      <c r="B453" s="245">
        <v>0</v>
      </c>
      <c r="C453" s="246">
        <v>0</v>
      </c>
      <c r="D453" s="246">
        <v>0</v>
      </c>
      <c r="E453" s="247">
        <v>0</v>
      </c>
      <c r="F453" s="43">
        <v>0</v>
      </c>
      <c r="G453" s="245">
        <v>0</v>
      </c>
      <c r="H453" s="247">
        <v>0</v>
      </c>
      <c r="I453" s="41">
        <f t="shared" si="52"/>
        <v>0</v>
      </c>
    </row>
    <row r="454" spans="1:9" ht="15">
      <c r="A454" s="25" t="s">
        <v>72</v>
      </c>
      <c r="B454" s="245">
        <v>0</v>
      </c>
      <c r="C454" s="246">
        <v>0</v>
      </c>
      <c r="D454" s="246">
        <v>0</v>
      </c>
      <c r="E454" s="247">
        <v>0</v>
      </c>
      <c r="F454" s="46">
        <v>0</v>
      </c>
      <c r="G454" s="245">
        <v>0</v>
      </c>
      <c r="H454" s="247">
        <v>0</v>
      </c>
      <c r="I454" s="48">
        <f t="shared" si="52"/>
        <v>0</v>
      </c>
    </row>
    <row r="455" spans="1:9" ht="15">
      <c r="A455" s="26" t="s">
        <v>60</v>
      </c>
      <c r="B455" s="245">
        <v>0</v>
      </c>
      <c r="C455" s="246">
        <v>0</v>
      </c>
      <c r="D455" s="246">
        <v>0</v>
      </c>
      <c r="E455" s="247">
        <v>0</v>
      </c>
      <c r="F455" s="43">
        <v>1892.342160228832</v>
      </c>
      <c r="G455" s="245">
        <v>0</v>
      </c>
      <c r="H455" s="247">
        <v>0</v>
      </c>
      <c r="I455" s="41">
        <f t="shared" si="52"/>
        <v>1892.342160228832</v>
      </c>
    </row>
    <row r="456" spans="1:9" ht="15">
      <c r="A456" s="25" t="s">
        <v>12</v>
      </c>
      <c r="B456" s="245">
        <v>0</v>
      </c>
      <c r="C456" s="246">
        <v>0</v>
      </c>
      <c r="D456" s="246">
        <v>0</v>
      </c>
      <c r="E456" s="247">
        <v>0</v>
      </c>
      <c r="F456" s="46">
        <v>0</v>
      </c>
      <c r="G456" s="245">
        <v>0</v>
      </c>
      <c r="H456" s="247">
        <v>0</v>
      </c>
      <c r="I456" s="48">
        <f t="shared" si="52"/>
        <v>0</v>
      </c>
    </row>
    <row r="457" spans="1:9" ht="15">
      <c r="A457" s="26" t="s">
        <v>61</v>
      </c>
      <c r="B457" s="245">
        <v>0</v>
      </c>
      <c r="C457" s="246">
        <v>0</v>
      </c>
      <c r="D457" s="246">
        <v>0</v>
      </c>
      <c r="E457" s="247">
        <v>0</v>
      </c>
      <c r="F457" s="43">
        <v>0</v>
      </c>
      <c r="G457" s="245">
        <v>0</v>
      </c>
      <c r="H457" s="247">
        <v>0</v>
      </c>
      <c r="I457" s="41">
        <f t="shared" si="52"/>
        <v>0</v>
      </c>
    </row>
    <row r="458" spans="1:9" ht="15">
      <c r="A458" s="25" t="s">
        <v>17</v>
      </c>
      <c r="B458" s="245">
        <v>0</v>
      </c>
      <c r="C458" s="246">
        <v>0</v>
      </c>
      <c r="D458" s="246">
        <v>0</v>
      </c>
      <c r="E458" s="247">
        <v>0</v>
      </c>
      <c r="F458" s="46">
        <v>0</v>
      </c>
      <c r="G458" s="245">
        <v>0</v>
      </c>
      <c r="H458" s="247">
        <v>0</v>
      </c>
      <c r="I458" s="48">
        <f t="shared" si="52"/>
        <v>0</v>
      </c>
    </row>
    <row r="459" spans="1:9" ht="15">
      <c r="A459" s="26" t="s">
        <v>19</v>
      </c>
      <c r="B459" s="245">
        <v>0</v>
      </c>
      <c r="C459" s="246">
        <v>0</v>
      </c>
      <c r="D459" s="246">
        <v>0</v>
      </c>
      <c r="E459" s="247">
        <v>0</v>
      </c>
      <c r="F459" s="43">
        <v>0</v>
      </c>
      <c r="G459" s="245">
        <v>0</v>
      </c>
      <c r="H459" s="247">
        <v>0</v>
      </c>
      <c r="I459" s="41">
        <f t="shared" si="52"/>
        <v>0</v>
      </c>
    </row>
    <row r="460" spans="1:9" ht="15">
      <c r="A460" s="25" t="s">
        <v>27</v>
      </c>
      <c r="B460" s="245">
        <v>0</v>
      </c>
      <c r="C460" s="246">
        <v>0</v>
      </c>
      <c r="D460" s="246">
        <v>0</v>
      </c>
      <c r="E460" s="247">
        <v>0</v>
      </c>
      <c r="F460" s="46">
        <v>6911.136370799999</v>
      </c>
      <c r="G460" s="245">
        <v>0</v>
      </c>
      <c r="H460" s="247">
        <v>0</v>
      </c>
      <c r="I460" s="48">
        <f t="shared" si="52"/>
        <v>6911.136370799999</v>
      </c>
    </row>
    <row r="461" spans="1:9" ht="15">
      <c r="A461" s="26" t="s">
        <v>26</v>
      </c>
      <c r="B461" s="245">
        <v>0</v>
      </c>
      <c r="C461" s="246">
        <v>0</v>
      </c>
      <c r="D461" s="246">
        <v>0</v>
      </c>
      <c r="E461" s="247">
        <v>0</v>
      </c>
      <c r="F461" s="43">
        <v>0</v>
      </c>
      <c r="G461" s="245">
        <v>0</v>
      </c>
      <c r="H461" s="247">
        <v>0</v>
      </c>
      <c r="I461" s="41">
        <f t="shared" si="52"/>
        <v>0</v>
      </c>
    </row>
    <row r="462" spans="1:9" ht="15">
      <c r="A462" s="25" t="s">
        <v>23</v>
      </c>
      <c r="B462" s="245">
        <v>0</v>
      </c>
      <c r="C462" s="246">
        <v>0</v>
      </c>
      <c r="D462" s="246">
        <v>0</v>
      </c>
      <c r="E462" s="247">
        <v>0</v>
      </c>
      <c r="F462" s="46">
        <v>0.31135912499999996</v>
      </c>
      <c r="G462" s="245">
        <v>0</v>
      </c>
      <c r="H462" s="247">
        <v>0</v>
      </c>
      <c r="I462" s="48">
        <f t="shared" si="52"/>
        <v>0.31135912499999996</v>
      </c>
    </row>
    <row r="463" spans="1:9" ht="15">
      <c r="A463" s="26" t="s">
        <v>24</v>
      </c>
      <c r="B463" s="245">
        <v>0</v>
      </c>
      <c r="C463" s="246">
        <v>0</v>
      </c>
      <c r="D463" s="246">
        <v>0</v>
      </c>
      <c r="E463" s="247">
        <v>0</v>
      </c>
      <c r="F463" s="43">
        <v>0</v>
      </c>
      <c r="G463" s="245">
        <v>0</v>
      </c>
      <c r="H463" s="247">
        <v>0</v>
      </c>
      <c r="I463" s="41">
        <f t="shared" si="52"/>
        <v>0</v>
      </c>
    </row>
    <row r="464" spans="1:9" ht="15">
      <c r="A464" s="25" t="s">
        <v>22</v>
      </c>
      <c r="B464" s="245">
        <v>0</v>
      </c>
      <c r="C464" s="246">
        <v>0</v>
      </c>
      <c r="D464" s="246">
        <v>0</v>
      </c>
      <c r="E464" s="247">
        <v>0</v>
      </c>
      <c r="F464" s="46">
        <v>0</v>
      </c>
      <c r="G464" s="245">
        <v>0</v>
      </c>
      <c r="H464" s="247">
        <v>0</v>
      </c>
      <c r="I464" s="48">
        <f t="shared" si="52"/>
        <v>0</v>
      </c>
    </row>
    <row r="465" spans="1:10" ht="15">
      <c r="A465" s="27" t="s">
        <v>66</v>
      </c>
      <c r="B465" s="245">
        <v>0</v>
      </c>
      <c r="C465" s="246">
        <v>0</v>
      </c>
      <c r="D465" s="246">
        <v>0</v>
      </c>
      <c r="E465" s="247">
        <v>0</v>
      </c>
      <c r="F465" s="43">
        <v>0</v>
      </c>
      <c r="G465" s="245">
        <v>0</v>
      </c>
      <c r="H465" s="247">
        <v>0</v>
      </c>
      <c r="I465" s="41">
        <f t="shared" si="52"/>
        <v>0</v>
      </c>
    </row>
    <row r="466" spans="1:10" ht="15">
      <c r="A466" s="28" t="s">
        <v>25</v>
      </c>
      <c r="B466" s="245">
        <v>0</v>
      </c>
      <c r="C466" s="246">
        <v>0</v>
      </c>
      <c r="D466" s="246">
        <v>0</v>
      </c>
      <c r="E466" s="247">
        <v>0</v>
      </c>
      <c r="F466" s="46">
        <v>0</v>
      </c>
      <c r="G466" s="245">
        <v>0</v>
      </c>
      <c r="H466" s="247">
        <v>0</v>
      </c>
      <c r="I466" s="48">
        <f t="shared" si="52"/>
        <v>0</v>
      </c>
    </row>
    <row r="467" spans="1:10" ht="15">
      <c r="A467" s="29" t="s">
        <v>20</v>
      </c>
      <c r="B467" s="245">
        <v>0</v>
      </c>
      <c r="C467" s="246">
        <v>0</v>
      </c>
      <c r="D467" s="246">
        <v>0</v>
      </c>
      <c r="E467" s="247">
        <v>0</v>
      </c>
      <c r="F467" s="43">
        <v>0</v>
      </c>
      <c r="G467" s="245">
        <v>0</v>
      </c>
      <c r="H467" s="247">
        <v>0</v>
      </c>
      <c r="I467" s="41">
        <f t="shared" si="52"/>
        <v>0</v>
      </c>
    </row>
    <row r="468" spans="1:10" ht="15">
      <c r="A468" s="28" t="s">
        <v>21</v>
      </c>
      <c r="B468" s="245">
        <v>0</v>
      </c>
      <c r="C468" s="246">
        <v>0</v>
      </c>
      <c r="D468" s="246">
        <v>0</v>
      </c>
      <c r="E468" s="247">
        <v>0</v>
      </c>
      <c r="F468" s="46">
        <v>0</v>
      </c>
      <c r="G468" s="245">
        <v>0</v>
      </c>
      <c r="H468" s="247">
        <v>0</v>
      </c>
      <c r="I468" s="48">
        <f t="shared" si="52"/>
        <v>0</v>
      </c>
    </row>
    <row r="469" spans="1:10" ht="15.75" thickBot="1">
      <c r="A469" s="30" t="s">
        <v>11</v>
      </c>
      <c r="B469" s="248">
        <v>0</v>
      </c>
      <c r="C469" s="249">
        <v>0</v>
      </c>
      <c r="D469" s="249">
        <v>0</v>
      </c>
      <c r="E469" s="250">
        <v>0</v>
      </c>
      <c r="F469" s="43">
        <v>0</v>
      </c>
      <c r="G469" s="248">
        <v>0</v>
      </c>
      <c r="H469" s="250">
        <v>0</v>
      </c>
      <c r="I469" s="41">
        <f t="shared" si="52"/>
        <v>0</v>
      </c>
    </row>
    <row r="470" spans="1:10" ht="15">
      <c r="A470" s="31" t="s">
        <v>28</v>
      </c>
      <c r="B470" s="130">
        <f>SUM(B449:B465)</f>
        <v>0</v>
      </c>
      <c r="C470" s="130">
        <f t="shared" ref="C470:H470" si="53">SUM(C449:C465)</f>
        <v>0</v>
      </c>
      <c r="D470" s="130">
        <f t="shared" si="53"/>
        <v>0</v>
      </c>
      <c r="E470" s="130">
        <f t="shared" si="53"/>
        <v>0</v>
      </c>
      <c r="F470" s="130">
        <f t="shared" si="53"/>
        <v>8821.5890791946113</v>
      </c>
      <c r="G470" s="130">
        <f t="shared" si="53"/>
        <v>0</v>
      </c>
      <c r="H470" s="130">
        <f t="shared" si="53"/>
        <v>0</v>
      </c>
      <c r="I470" s="132">
        <f>SUM(B470:H470)</f>
        <v>8821.5890791946113</v>
      </c>
      <c r="J470" s="169">
        <v>0</v>
      </c>
    </row>
    <row r="471" spans="1:10" s="4" customFormat="1" ht="15" thickBot="1">
      <c r="A471" s="32" t="s">
        <v>87</v>
      </c>
      <c r="B471" s="114">
        <f>B470/$I470</f>
        <v>0</v>
      </c>
      <c r="C471" s="114">
        <f t="shared" ref="C471:I471" si="54">C470/$I470</f>
        <v>0</v>
      </c>
      <c r="D471" s="114">
        <f t="shared" si="54"/>
        <v>0</v>
      </c>
      <c r="E471" s="114">
        <f t="shared" si="54"/>
        <v>0</v>
      </c>
      <c r="F471" s="114">
        <f t="shared" si="54"/>
        <v>1</v>
      </c>
      <c r="G471" s="114">
        <f t="shared" si="54"/>
        <v>0</v>
      </c>
      <c r="H471" s="114">
        <f t="shared" si="54"/>
        <v>0</v>
      </c>
      <c r="I471" s="116">
        <f t="shared" si="54"/>
        <v>1</v>
      </c>
      <c r="J471" s="18"/>
    </row>
    <row r="472" spans="1:10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0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0" ht="15">
      <c r="A475" s="24" t="s">
        <v>7</v>
      </c>
      <c r="B475" s="242">
        <v>0</v>
      </c>
      <c r="C475" s="243">
        <v>0</v>
      </c>
      <c r="D475" s="243">
        <v>0</v>
      </c>
      <c r="E475" s="244">
        <v>0</v>
      </c>
      <c r="F475" s="39">
        <v>0</v>
      </c>
      <c r="G475" s="242">
        <v>0</v>
      </c>
      <c r="H475" s="244">
        <v>0</v>
      </c>
      <c r="I475" s="41">
        <f>SUM(B475:H475)</f>
        <v>0</v>
      </c>
    </row>
    <row r="476" spans="1:10" ht="15">
      <c r="A476" s="25" t="s">
        <v>8</v>
      </c>
      <c r="B476" s="245">
        <v>0</v>
      </c>
      <c r="C476" s="246">
        <v>0</v>
      </c>
      <c r="D476" s="246">
        <v>0</v>
      </c>
      <c r="E476" s="247">
        <v>0</v>
      </c>
      <c r="F476" s="46">
        <v>0</v>
      </c>
      <c r="G476" s="245">
        <v>0</v>
      </c>
      <c r="H476" s="247">
        <v>0</v>
      </c>
      <c r="I476" s="48">
        <f t="shared" ref="I476:I495" si="55">SUM(B476:H476)</f>
        <v>0</v>
      </c>
    </row>
    <row r="477" spans="1:10" ht="15">
      <c r="A477" s="26" t="s">
        <v>10</v>
      </c>
      <c r="B477" s="245">
        <v>0</v>
      </c>
      <c r="C477" s="246">
        <v>0</v>
      </c>
      <c r="D477" s="246">
        <v>0</v>
      </c>
      <c r="E477" s="247">
        <v>0</v>
      </c>
      <c r="F477" s="43">
        <v>0</v>
      </c>
      <c r="G477" s="245">
        <v>0</v>
      </c>
      <c r="H477" s="247">
        <v>0</v>
      </c>
      <c r="I477" s="41">
        <f t="shared" si="55"/>
        <v>0</v>
      </c>
    </row>
    <row r="478" spans="1:10" ht="15">
      <c r="A478" s="25" t="s">
        <v>58</v>
      </c>
      <c r="B478" s="245">
        <v>0</v>
      </c>
      <c r="C478" s="246">
        <v>0</v>
      </c>
      <c r="D478" s="246">
        <v>0</v>
      </c>
      <c r="E478" s="247">
        <v>0</v>
      </c>
      <c r="F478" s="46">
        <v>0</v>
      </c>
      <c r="G478" s="245">
        <v>0</v>
      </c>
      <c r="H478" s="247">
        <v>0</v>
      </c>
      <c r="I478" s="48">
        <f t="shared" si="55"/>
        <v>0</v>
      </c>
    </row>
    <row r="479" spans="1:10" ht="15">
      <c r="A479" s="26" t="s">
        <v>16</v>
      </c>
      <c r="B479" s="245">
        <v>0</v>
      </c>
      <c r="C479" s="246">
        <v>0</v>
      </c>
      <c r="D479" s="246">
        <v>0</v>
      </c>
      <c r="E479" s="247">
        <v>0</v>
      </c>
      <c r="F479" s="43">
        <v>0</v>
      </c>
      <c r="G479" s="245">
        <v>0</v>
      </c>
      <c r="H479" s="247">
        <v>0</v>
      </c>
      <c r="I479" s="41">
        <f t="shared" si="55"/>
        <v>0</v>
      </c>
    </row>
    <row r="480" spans="1:10" ht="15">
      <c r="A480" s="25" t="s">
        <v>72</v>
      </c>
      <c r="B480" s="245">
        <v>0</v>
      </c>
      <c r="C480" s="246">
        <v>0</v>
      </c>
      <c r="D480" s="246">
        <v>0</v>
      </c>
      <c r="E480" s="247">
        <v>0</v>
      </c>
      <c r="F480" s="46">
        <v>0</v>
      </c>
      <c r="G480" s="245">
        <v>0</v>
      </c>
      <c r="H480" s="247">
        <v>0</v>
      </c>
      <c r="I480" s="48">
        <f t="shared" si="55"/>
        <v>0</v>
      </c>
    </row>
    <row r="481" spans="1:10" ht="15">
      <c r="A481" s="26" t="s">
        <v>60</v>
      </c>
      <c r="B481" s="245">
        <v>0</v>
      </c>
      <c r="C481" s="246">
        <v>0</v>
      </c>
      <c r="D481" s="246">
        <v>0</v>
      </c>
      <c r="E481" s="247">
        <v>0</v>
      </c>
      <c r="F481" s="43">
        <v>218567.29074121822</v>
      </c>
      <c r="G481" s="245">
        <v>0</v>
      </c>
      <c r="H481" s="247">
        <v>0</v>
      </c>
      <c r="I481" s="41">
        <f t="shared" si="55"/>
        <v>218567.29074121822</v>
      </c>
    </row>
    <row r="482" spans="1:10" ht="15">
      <c r="A482" s="25" t="s">
        <v>12</v>
      </c>
      <c r="B482" s="245">
        <v>0</v>
      </c>
      <c r="C482" s="246">
        <v>0</v>
      </c>
      <c r="D482" s="246">
        <v>0</v>
      </c>
      <c r="E482" s="247">
        <v>0</v>
      </c>
      <c r="F482" s="46">
        <v>92937.937472373334</v>
      </c>
      <c r="G482" s="245">
        <v>0</v>
      </c>
      <c r="H482" s="247">
        <v>0</v>
      </c>
      <c r="I482" s="48">
        <f t="shared" si="55"/>
        <v>92937.937472373334</v>
      </c>
    </row>
    <row r="483" spans="1:10" ht="15">
      <c r="A483" s="26" t="s">
        <v>61</v>
      </c>
      <c r="B483" s="245">
        <v>0</v>
      </c>
      <c r="C483" s="246">
        <v>0</v>
      </c>
      <c r="D483" s="246">
        <v>0</v>
      </c>
      <c r="E483" s="247">
        <v>0</v>
      </c>
      <c r="F483" s="43">
        <v>0</v>
      </c>
      <c r="G483" s="245">
        <v>0</v>
      </c>
      <c r="H483" s="247">
        <v>0</v>
      </c>
      <c r="I483" s="41">
        <f t="shared" si="55"/>
        <v>0</v>
      </c>
    </row>
    <row r="484" spans="1:10" ht="15">
      <c r="A484" s="25" t="s">
        <v>17</v>
      </c>
      <c r="B484" s="245">
        <v>0</v>
      </c>
      <c r="C484" s="246">
        <v>0</v>
      </c>
      <c r="D484" s="246">
        <v>0</v>
      </c>
      <c r="E484" s="247">
        <v>0</v>
      </c>
      <c r="F484" s="46">
        <v>1129.4228199394115</v>
      </c>
      <c r="G484" s="245">
        <v>0</v>
      </c>
      <c r="H484" s="247">
        <v>0</v>
      </c>
      <c r="I484" s="48">
        <f t="shared" si="55"/>
        <v>1129.4228199394115</v>
      </c>
    </row>
    <row r="485" spans="1:10" ht="15">
      <c r="A485" s="26" t="s">
        <v>19</v>
      </c>
      <c r="B485" s="245">
        <v>0</v>
      </c>
      <c r="C485" s="246">
        <v>0</v>
      </c>
      <c r="D485" s="246">
        <v>0</v>
      </c>
      <c r="E485" s="247">
        <v>0</v>
      </c>
      <c r="F485" s="43">
        <v>0</v>
      </c>
      <c r="G485" s="245">
        <v>0</v>
      </c>
      <c r="H485" s="247">
        <v>0</v>
      </c>
      <c r="I485" s="41">
        <f t="shared" si="55"/>
        <v>0</v>
      </c>
    </row>
    <row r="486" spans="1:10" ht="15">
      <c r="A486" s="25" t="s">
        <v>27</v>
      </c>
      <c r="B486" s="245">
        <v>0</v>
      </c>
      <c r="C486" s="246">
        <v>0</v>
      </c>
      <c r="D486" s="246">
        <v>0</v>
      </c>
      <c r="E486" s="247">
        <v>0</v>
      </c>
      <c r="F486" s="46">
        <v>4872.4319878974829</v>
      </c>
      <c r="G486" s="245">
        <v>0</v>
      </c>
      <c r="H486" s="247">
        <v>0</v>
      </c>
      <c r="I486" s="48">
        <f t="shared" si="55"/>
        <v>4872.4319878974829</v>
      </c>
    </row>
    <row r="487" spans="1:10" ht="15">
      <c r="A487" s="26" t="s">
        <v>26</v>
      </c>
      <c r="B487" s="245">
        <v>0</v>
      </c>
      <c r="C487" s="246">
        <v>0</v>
      </c>
      <c r="D487" s="246">
        <v>0</v>
      </c>
      <c r="E487" s="247">
        <v>0</v>
      </c>
      <c r="F487" s="43">
        <v>0.25003052933919889</v>
      </c>
      <c r="G487" s="245">
        <v>0</v>
      </c>
      <c r="H487" s="247">
        <v>0</v>
      </c>
      <c r="I487" s="41">
        <f t="shared" si="55"/>
        <v>0.25003052933919889</v>
      </c>
    </row>
    <row r="488" spans="1:10" ht="15">
      <c r="A488" s="25" t="s">
        <v>23</v>
      </c>
      <c r="B488" s="245">
        <v>0</v>
      </c>
      <c r="C488" s="246">
        <v>0</v>
      </c>
      <c r="D488" s="246">
        <v>0</v>
      </c>
      <c r="E488" s="247">
        <v>0</v>
      </c>
      <c r="F488" s="46">
        <v>-6.1933097539323967E-13</v>
      </c>
      <c r="G488" s="245">
        <v>0</v>
      </c>
      <c r="H488" s="247">
        <v>0</v>
      </c>
      <c r="I488" s="48">
        <f t="shared" si="55"/>
        <v>-6.1933097539323967E-13</v>
      </c>
    </row>
    <row r="489" spans="1:10" ht="15">
      <c r="A489" s="26" t="s">
        <v>24</v>
      </c>
      <c r="B489" s="245">
        <v>0</v>
      </c>
      <c r="C489" s="246">
        <v>0</v>
      </c>
      <c r="D489" s="246">
        <v>0</v>
      </c>
      <c r="E489" s="247">
        <v>0</v>
      </c>
      <c r="F489" s="43">
        <v>725.36675563900394</v>
      </c>
      <c r="G489" s="245">
        <v>0</v>
      </c>
      <c r="H489" s="247">
        <v>0</v>
      </c>
      <c r="I489" s="41">
        <f t="shared" si="55"/>
        <v>725.36675563900394</v>
      </c>
    </row>
    <row r="490" spans="1:10" ht="15">
      <c r="A490" s="25" t="s">
        <v>22</v>
      </c>
      <c r="B490" s="245">
        <v>0</v>
      </c>
      <c r="C490" s="246">
        <v>0</v>
      </c>
      <c r="D490" s="246">
        <v>0</v>
      </c>
      <c r="E490" s="247">
        <v>0</v>
      </c>
      <c r="F490" s="46">
        <v>0</v>
      </c>
      <c r="G490" s="245">
        <v>0</v>
      </c>
      <c r="H490" s="247">
        <v>0</v>
      </c>
      <c r="I490" s="48">
        <f t="shared" si="55"/>
        <v>0</v>
      </c>
    </row>
    <row r="491" spans="1:10" ht="15">
      <c r="A491" s="27" t="s">
        <v>66</v>
      </c>
      <c r="B491" s="245">
        <v>0</v>
      </c>
      <c r="C491" s="246">
        <v>0</v>
      </c>
      <c r="D491" s="246">
        <v>0</v>
      </c>
      <c r="E491" s="247">
        <v>0</v>
      </c>
      <c r="F491" s="43">
        <v>0</v>
      </c>
      <c r="G491" s="245">
        <v>0</v>
      </c>
      <c r="H491" s="247">
        <v>0</v>
      </c>
      <c r="I491" s="41">
        <f t="shared" si="55"/>
        <v>0</v>
      </c>
    </row>
    <row r="492" spans="1:10" ht="15">
      <c r="A492" s="28" t="s">
        <v>25</v>
      </c>
      <c r="B492" s="245">
        <v>0</v>
      </c>
      <c r="C492" s="246">
        <v>0</v>
      </c>
      <c r="D492" s="246">
        <v>0</v>
      </c>
      <c r="E492" s="247">
        <v>0</v>
      </c>
      <c r="F492" s="46">
        <v>0</v>
      </c>
      <c r="G492" s="245">
        <v>0</v>
      </c>
      <c r="H492" s="247">
        <v>0</v>
      </c>
      <c r="I492" s="48">
        <f t="shared" si="55"/>
        <v>0</v>
      </c>
    </row>
    <row r="493" spans="1:10" ht="15">
      <c r="A493" s="29" t="s">
        <v>20</v>
      </c>
      <c r="B493" s="245">
        <v>0</v>
      </c>
      <c r="C493" s="246">
        <v>0</v>
      </c>
      <c r="D493" s="246">
        <v>0</v>
      </c>
      <c r="E493" s="247">
        <v>0</v>
      </c>
      <c r="F493" s="43">
        <v>0</v>
      </c>
      <c r="G493" s="245">
        <v>0</v>
      </c>
      <c r="H493" s="247">
        <v>0</v>
      </c>
      <c r="I493" s="41">
        <f t="shared" si="55"/>
        <v>0</v>
      </c>
    </row>
    <row r="494" spans="1:10" ht="15">
      <c r="A494" s="28" t="s">
        <v>21</v>
      </c>
      <c r="B494" s="245">
        <v>0</v>
      </c>
      <c r="C494" s="246">
        <v>0</v>
      </c>
      <c r="D494" s="246">
        <v>0</v>
      </c>
      <c r="E494" s="247">
        <v>0</v>
      </c>
      <c r="F494" s="46">
        <v>0</v>
      </c>
      <c r="G494" s="245">
        <v>0</v>
      </c>
      <c r="H494" s="247">
        <v>0</v>
      </c>
      <c r="I494" s="48">
        <f t="shared" si="55"/>
        <v>0</v>
      </c>
    </row>
    <row r="495" spans="1:10" ht="15.75" thickBot="1">
      <c r="A495" s="30" t="s">
        <v>11</v>
      </c>
      <c r="B495" s="248">
        <v>0</v>
      </c>
      <c r="C495" s="249">
        <v>0</v>
      </c>
      <c r="D495" s="249">
        <v>0</v>
      </c>
      <c r="E495" s="250">
        <v>0</v>
      </c>
      <c r="F495" s="43">
        <v>0</v>
      </c>
      <c r="G495" s="248">
        <v>0</v>
      </c>
      <c r="H495" s="250">
        <v>0</v>
      </c>
      <c r="I495" s="41">
        <f t="shared" si="55"/>
        <v>0</v>
      </c>
    </row>
    <row r="496" spans="1:10" ht="15">
      <c r="A496" s="31" t="s">
        <v>28</v>
      </c>
      <c r="B496" s="130">
        <f>SUM(B475:B491)</f>
        <v>0</v>
      </c>
      <c r="C496" s="130">
        <f t="shared" ref="C496:H496" si="56">SUM(C475:C491)</f>
        <v>0</v>
      </c>
      <c r="D496" s="130">
        <f t="shared" si="56"/>
        <v>0</v>
      </c>
      <c r="E496" s="130">
        <f t="shared" si="56"/>
        <v>0</v>
      </c>
      <c r="F496" s="130">
        <f t="shared" si="56"/>
        <v>318232.6998075968</v>
      </c>
      <c r="G496" s="130">
        <f t="shared" si="56"/>
        <v>0</v>
      </c>
      <c r="H496" s="130">
        <f t="shared" si="56"/>
        <v>0</v>
      </c>
      <c r="I496" s="132">
        <f>SUM(B496:H496)</f>
        <v>318232.6998075968</v>
      </c>
      <c r="J496" s="169">
        <v>0.2500305293360725</v>
      </c>
    </row>
    <row r="497" spans="1:10" s="4" customFormat="1" ht="15" thickBot="1">
      <c r="A497" s="32" t="s">
        <v>87</v>
      </c>
      <c r="B497" s="114">
        <f>B496/$I496</f>
        <v>0</v>
      </c>
      <c r="C497" s="114">
        <f t="shared" ref="C497:I497" si="57">C496/$I496</f>
        <v>0</v>
      </c>
      <c r="D497" s="114">
        <f t="shared" si="57"/>
        <v>0</v>
      </c>
      <c r="E497" s="114">
        <f t="shared" si="57"/>
        <v>0</v>
      </c>
      <c r="F497" s="114">
        <f t="shared" si="57"/>
        <v>1</v>
      </c>
      <c r="G497" s="114">
        <f t="shared" si="57"/>
        <v>0</v>
      </c>
      <c r="H497" s="114">
        <f t="shared" si="57"/>
        <v>0</v>
      </c>
      <c r="I497" s="116">
        <f t="shared" si="57"/>
        <v>1</v>
      </c>
      <c r="J497" s="18"/>
    </row>
    <row r="498" spans="1:10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10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10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10" ht="15">
      <c r="A501" s="24" t="s">
        <v>7</v>
      </c>
      <c r="B501" s="242">
        <v>0</v>
      </c>
      <c r="C501" s="243">
        <v>0</v>
      </c>
      <c r="D501" s="243">
        <v>0</v>
      </c>
      <c r="E501" s="244">
        <v>0</v>
      </c>
      <c r="F501" s="39">
        <v>0</v>
      </c>
      <c r="G501" s="242">
        <v>0</v>
      </c>
      <c r="H501" s="244">
        <v>0</v>
      </c>
      <c r="I501" s="41">
        <f>SUM(B501:H501)</f>
        <v>0</v>
      </c>
    </row>
    <row r="502" spans="1:10" ht="15">
      <c r="A502" s="25" t="s">
        <v>8</v>
      </c>
      <c r="B502" s="245">
        <v>0</v>
      </c>
      <c r="C502" s="246">
        <v>0</v>
      </c>
      <c r="D502" s="246">
        <v>0</v>
      </c>
      <c r="E502" s="247">
        <v>0</v>
      </c>
      <c r="F502" s="46">
        <v>0</v>
      </c>
      <c r="G502" s="245">
        <v>0</v>
      </c>
      <c r="H502" s="247">
        <v>0</v>
      </c>
      <c r="I502" s="48">
        <f t="shared" ref="I502:I521" si="58">SUM(B502:H502)</f>
        <v>0</v>
      </c>
    </row>
    <row r="503" spans="1:10" ht="15">
      <c r="A503" s="26" t="s">
        <v>10</v>
      </c>
      <c r="B503" s="245">
        <v>0</v>
      </c>
      <c r="C503" s="246">
        <v>0</v>
      </c>
      <c r="D503" s="246">
        <v>0</v>
      </c>
      <c r="E503" s="247">
        <v>0</v>
      </c>
      <c r="F503" s="43">
        <v>0</v>
      </c>
      <c r="G503" s="245">
        <v>0</v>
      </c>
      <c r="H503" s="247">
        <v>0</v>
      </c>
      <c r="I503" s="41">
        <f t="shared" si="58"/>
        <v>0</v>
      </c>
    </row>
    <row r="504" spans="1:10" ht="15">
      <c r="A504" s="25" t="s">
        <v>58</v>
      </c>
      <c r="B504" s="245">
        <v>0</v>
      </c>
      <c r="C504" s="246">
        <v>0</v>
      </c>
      <c r="D504" s="246">
        <v>0</v>
      </c>
      <c r="E504" s="247">
        <v>0</v>
      </c>
      <c r="F504" s="46">
        <v>0</v>
      </c>
      <c r="G504" s="245">
        <v>0</v>
      </c>
      <c r="H504" s="247">
        <v>0</v>
      </c>
      <c r="I504" s="48">
        <f t="shared" si="58"/>
        <v>0</v>
      </c>
    </row>
    <row r="505" spans="1:10" ht="15">
      <c r="A505" s="26" t="s">
        <v>16</v>
      </c>
      <c r="B505" s="245">
        <v>0</v>
      </c>
      <c r="C505" s="246">
        <v>0</v>
      </c>
      <c r="D505" s="246">
        <v>0</v>
      </c>
      <c r="E505" s="247">
        <v>0</v>
      </c>
      <c r="F505" s="43">
        <v>0</v>
      </c>
      <c r="G505" s="245">
        <v>0</v>
      </c>
      <c r="H505" s="247">
        <v>0</v>
      </c>
      <c r="I505" s="41">
        <f t="shared" si="58"/>
        <v>0</v>
      </c>
    </row>
    <row r="506" spans="1:10" ht="15">
      <c r="A506" s="25" t="s">
        <v>72</v>
      </c>
      <c r="B506" s="245">
        <v>0</v>
      </c>
      <c r="C506" s="246">
        <v>0</v>
      </c>
      <c r="D506" s="246">
        <v>0</v>
      </c>
      <c r="E506" s="247">
        <v>0</v>
      </c>
      <c r="F506" s="46">
        <v>0</v>
      </c>
      <c r="G506" s="245">
        <v>0</v>
      </c>
      <c r="H506" s="247">
        <v>0</v>
      </c>
      <c r="I506" s="48">
        <f t="shared" si="58"/>
        <v>0</v>
      </c>
    </row>
    <row r="507" spans="1:10" ht="15">
      <c r="A507" s="26" t="s">
        <v>60</v>
      </c>
      <c r="B507" s="245">
        <v>0</v>
      </c>
      <c r="C507" s="246">
        <v>0</v>
      </c>
      <c r="D507" s="246">
        <v>0</v>
      </c>
      <c r="E507" s="247">
        <v>0</v>
      </c>
      <c r="F507" s="43">
        <v>0</v>
      </c>
      <c r="G507" s="245">
        <v>0</v>
      </c>
      <c r="H507" s="247">
        <v>0</v>
      </c>
      <c r="I507" s="41">
        <f t="shared" si="58"/>
        <v>0</v>
      </c>
    </row>
    <row r="508" spans="1:10" ht="15">
      <c r="A508" s="25" t="s">
        <v>12</v>
      </c>
      <c r="B508" s="245">
        <v>0</v>
      </c>
      <c r="C508" s="246">
        <v>0</v>
      </c>
      <c r="D508" s="246">
        <v>0</v>
      </c>
      <c r="E508" s="247">
        <v>0</v>
      </c>
      <c r="F508" s="46">
        <v>0</v>
      </c>
      <c r="G508" s="245">
        <v>0</v>
      </c>
      <c r="H508" s="247">
        <v>0</v>
      </c>
      <c r="I508" s="48">
        <f t="shared" si="58"/>
        <v>0</v>
      </c>
    </row>
    <row r="509" spans="1:10" ht="15">
      <c r="A509" s="26" t="s">
        <v>61</v>
      </c>
      <c r="B509" s="245">
        <v>0</v>
      </c>
      <c r="C509" s="246">
        <v>0</v>
      </c>
      <c r="D509" s="246">
        <v>0</v>
      </c>
      <c r="E509" s="247">
        <v>0</v>
      </c>
      <c r="F509" s="43">
        <v>0</v>
      </c>
      <c r="G509" s="245">
        <v>0</v>
      </c>
      <c r="H509" s="247">
        <v>0</v>
      </c>
      <c r="I509" s="41">
        <f t="shared" si="58"/>
        <v>0</v>
      </c>
    </row>
    <row r="510" spans="1:10" ht="15">
      <c r="A510" s="25" t="s">
        <v>17</v>
      </c>
      <c r="B510" s="245">
        <v>0</v>
      </c>
      <c r="C510" s="246">
        <v>0</v>
      </c>
      <c r="D510" s="246">
        <v>0</v>
      </c>
      <c r="E510" s="247">
        <v>0</v>
      </c>
      <c r="F510" s="46">
        <v>0</v>
      </c>
      <c r="G510" s="245">
        <v>0</v>
      </c>
      <c r="H510" s="247">
        <v>0</v>
      </c>
      <c r="I510" s="48">
        <f t="shared" si="58"/>
        <v>0</v>
      </c>
    </row>
    <row r="511" spans="1:10" ht="15">
      <c r="A511" s="26" t="s">
        <v>19</v>
      </c>
      <c r="B511" s="245">
        <v>0</v>
      </c>
      <c r="C511" s="246">
        <v>0</v>
      </c>
      <c r="D511" s="246">
        <v>0</v>
      </c>
      <c r="E511" s="247">
        <v>0</v>
      </c>
      <c r="F511" s="43">
        <v>6700.7911115652951</v>
      </c>
      <c r="G511" s="245">
        <v>0</v>
      </c>
      <c r="H511" s="247">
        <v>0</v>
      </c>
      <c r="I511" s="41">
        <f t="shared" si="58"/>
        <v>6700.7911115652951</v>
      </c>
    </row>
    <row r="512" spans="1:10" ht="15">
      <c r="A512" s="25" t="s">
        <v>27</v>
      </c>
      <c r="B512" s="245">
        <v>0</v>
      </c>
      <c r="C512" s="246">
        <v>0</v>
      </c>
      <c r="D512" s="246">
        <v>0</v>
      </c>
      <c r="E512" s="247">
        <v>0</v>
      </c>
      <c r="F512" s="46">
        <v>611.24039999999991</v>
      </c>
      <c r="G512" s="245">
        <v>0</v>
      </c>
      <c r="H512" s="247">
        <v>0</v>
      </c>
      <c r="I512" s="48">
        <f t="shared" si="58"/>
        <v>611.24039999999991</v>
      </c>
    </row>
    <row r="513" spans="1:10" ht="15">
      <c r="A513" s="26" t="s">
        <v>26</v>
      </c>
      <c r="B513" s="245">
        <v>0</v>
      </c>
      <c r="C513" s="246">
        <v>0</v>
      </c>
      <c r="D513" s="246">
        <v>0</v>
      </c>
      <c r="E513" s="247">
        <v>0</v>
      </c>
      <c r="F513" s="43">
        <v>0</v>
      </c>
      <c r="G513" s="245">
        <v>0</v>
      </c>
      <c r="H513" s="247">
        <v>0</v>
      </c>
      <c r="I513" s="41">
        <f t="shared" si="58"/>
        <v>0</v>
      </c>
    </row>
    <row r="514" spans="1:10" ht="15">
      <c r="A514" s="25" t="s">
        <v>23</v>
      </c>
      <c r="B514" s="245">
        <v>0</v>
      </c>
      <c r="C514" s="246">
        <v>0</v>
      </c>
      <c r="D514" s="246">
        <v>0</v>
      </c>
      <c r="E514" s="247">
        <v>0</v>
      </c>
      <c r="F514" s="46">
        <v>0</v>
      </c>
      <c r="G514" s="245">
        <v>0</v>
      </c>
      <c r="H514" s="247">
        <v>0</v>
      </c>
      <c r="I514" s="48">
        <f t="shared" si="58"/>
        <v>0</v>
      </c>
    </row>
    <row r="515" spans="1:10" ht="15">
      <c r="A515" s="26" t="s">
        <v>24</v>
      </c>
      <c r="B515" s="245">
        <v>0</v>
      </c>
      <c r="C515" s="246">
        <v>0</v>
      </c>
      <c r="D515" s="246">
        <v>0</v>
      </c>
      <c r="E515" s="247">
        <v>0</v>
      </c>
      <c r="F515" s="43">
        <v>0</v>
      </c>
      <c r="G515" s="245">
        <v>0</v>
      </c>
      <c r="H515" s="247">
        <v>0</v>
      </c>
      <c r="I515" s="41">
        <f t="shared" si="58"/>
        <v>0</v>
      </c>
    </row>
    <row r="516" spans="1:10" ht="15">
      <c r="A516" s="25" t="s">
        <v>22</v>
      </c>
      <c r="B516" s="245">
        <v>0</v>
      </c>
      <c r="C516" s="246">
        <v>0</v>
      </c>
      <c r="D516" s="246">
        <v>0</v>
      </c>
      <c r="E516" s="247">
        <v>0</v>
      </c>
      <c r="F516" s="46">
        <v>0</v>
      </c>
      <c r="G516" s="245">
        <v>0</v>
      </c>
      <c r="H516" s="247">
        <v>0</v>
      </c>
      <c r="I516" s="48">
        <f t="shared" si="58"/>
        <v>0</v>
      </c>
    </row>
    <row r="517" spans="1:10" ht="15">
      <c r="A517" s="27" t="s">
        <v>66</v>
      </c>
      <c r="B517" s="245">
        <v>0</v>
      </c>
      <c r="C517" s="246">
        <v>0</v>
      </c>
      <c r="D517" s="246">
        <v>0</v>
      </c>
      <c r="E517" s="247">
        <v>0</v>
      </c>
      <c r="F517" s="43">
        <v>0</v>
      </c>
      <c r="G517" s="245">
        <v>0</v>
      </c>
      <c r="H517" s="247">
        <v>0</v>
      </c>
      <c r="I517" s="41">
        <f t="shared" si="58"/>
        <v>0</v>
      </c>
    </row>
    <row r="518" spans="1:10" ht="15">
      <c r="A518" s="28" t="s">
        <v>25</v>
      </c>
      <c r="B518" s="245">
        <v>0</v>
      </c>
      <c r="C518" s="246">
        <v>0</v>
      </c>
      <c r="D518" s="246">
        <v>0</v>
      </c>
      <c r="E518" s="247">
        <v>0</v>
      </c>
      <c r="F518" s="46">
        <v>0</v>
      </c>
      <c r="G518" s="245">
        <v>0</v>
      </c>
      <c r="H518" s="247">
        <v>0</v>
      </c>
      <c r="I518" s="48">
        <f t="shared" si="58"/>
        <v>0</v>
      </c>
    </row>
    <row r="519" spans="1:10" ht="15">
      <c r="A519" s="29" t="s">
        <v>20</v>
      </c>
      <c r="B519" s="245">
        <v>0</v>
      </c>
      <c r="C519" s="246">
        <v>0</v>
      </c>
      <c r="D519" s="246">
        <v>0</v>
      </c>
      <c r="E519" s="247">
        <v>0</v>
      </c>
      <c r="F519" s="43">
        <v>0</v>
      </c>
      <c r="G519" s="245">
        <v>0</v>
      </c>
      <c r="H519" s="247">
        <v>0</v>
      </c>
      <c r="I519" s="41">
        <f t="shared" si="58"/>
        <v>0</v>
      </c>
    </row>
    <row r="520" spans="1:10" ht="15">
      <c r="A520" s="28" t="s">
        <v>21</v>
      </c>
      <c r="B520" s="245">
        <v>0</v>
      </c>
      <c r="C520" s="246">
        <v>0</v>
      </c>
      <c r="D520" s="246">
        <v>0</v>
      </c>
      <c r="E520" s="247">
        <v>0</v>
      </c>
      <c r="F520" s="46">
        <v>0</v>
      </c>
      <c r="G520" s="245">
        <v>0</v>
      </c>
      <c r="H520" s="247">
        <v>0</v>
      </c>
      <c r="I520" s="48">
        <f t="shared" si="58"/>
        <v>0</v>
      </c>
    </row>
    <row r="521" spans="1:10" ht="15.75" thickBot="1">
      <c r="A521" s="30" t="s">
        <v>11</v>
      </c>
      <c r="B521" s="248">
        <v>0</v>
      </c>
      <c r="C521" s="249">
        <v>0</v>
      </c>
      <c r="D521" s="249">
        <v>0</v>
      </c>
      <c r="E521" s="250">
        <v>0</v>
      </c>
      <c r="F521" s="43">
        <v>0</v>
      </c>
      <c r="G521" s="248">
        <v>0</v>
      </c>
      <c r="H521" s="250">
        <v>0</v>
      </c>
      <c r="I521" s="41">
        <f t="shared" si="58"/>
        <v>0</v>
      </c>
    </row>
    <row r="522" spans="1:10" ht="15">
      <c r="A522" s="31" t="s">
        <v>28</v>
      </c>
      <c r="B522" s="130">
        <f>SUM(B501:B517)</f>
        <v>0</v>
      </c>
      <c r="C522" s="130">
        <f t="shared" ref="C522:H522" si="59">SUM(C501:C517)</f>
        <v>0</v>
      </c>
      <c r="D522" s="130">
        <f t="shared" si="59"/>
        <v>0</v>
      </c>
      <c r="E522" s="130">
        <f t="shared" si="59"/>
        <v>0</v>
      </c>
      <c r="F522" s="130">
        <f t="shared" si="59"/>
        <v>7312.0315115652947</v>
      </c>
      <c r="G522" s="130">
        <f t="shared" si="59"/>
        <v>0</v>
      </c>
      <c r="H522" s="130">
        <f t="shared" si="59"/>
        <v>0</v>
      </c>
      <c r="I522" s="132">
        <f>SUM(B522:H522)</f>
        <v>7312.0315115652947</v>
      </c>
      <c r="J522" s="169">
        <v>0</v>
      </c>
    </row>
    <row r="523" spans="1:10" s="4" customFormat="1" ht="15" thickBot="1">
      <c r="A523" s="32" t="s">
        <v>87</v>
      </c>
      <c r="B523" s="114">
        <f>B522/$I522</f>
        <v>0</v>
      </c>
      <c r="C523" s="114">
        <f t="shared" ref="C523:I523" si="60">C522/$I522</f>
        <v>0</v>
      </c>
      <c r="D523" s="114">
        <f t="shared" si="60"/>
        <v>0</v>
      </c>
      <c r="E523" s="114">
        <f t="shared" si="60"/>
        <v>0</v>
      </c>
      <c r="F523" s="114">
        <f t="shared" si="60"/>
        <v>1</v>
      </c>
      <c r="G523" s="114">
        <f t="shared" si="60"/>
        <v>0</v>
      </c>
      <c r="H523" s="114">
        <f t="shared" si="60"/>
        <v>0</v>
      </c>
      <c r="I523" s="116">
        <f t="shared" si="60"/>
        <v>1</v>
      </c>
      <c r="J523" s="18"/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>
        <v>0</v>
      </c>
      <c r="C527" s="243">
        <v>0</v>
      </c>
      <c r="D527" s="243">
        <v>0</v>
      </c>
      <c r="E527" s="244">
        <v>0</v>
      </c>
      <c r="F527" s="39">
        <v>0</v>
      </c>
      <c r="G527" s="242">
        <v>0</v>
      </c>
      <c r="H527" s="244">
        <v>0</v>
      </c>
      <c r="I527" s="41">
        <f>SUM(B527:H527)</f>
        <v>0</v>
      </c>
    </row>
    <row r="528" spans="1:10" ht="15">
      <c r="A528" s="25" t="s">
        <v>8</v>
      </c>
      <c r="B528" s="245">
        <v>0</v>
      </c>
      <c r="C528" s="246">
        <v>0</v>
      </c>
      <c r="D528" s="246">
        <v>0</v>
      </c>
      <c r="E528" s="247">
        <v>0</v>
      </c>
      <c r="F528" s="46">
        <v>0</v>
      </c>
      <c r="G528" s="245">
        <v>0</v>
      </c>
      <c r="H528" s="247">
        <v>0</v>
      </c>
      <c r="I528" s="48">
        <f t="shared" ref="I528:I547" si="61">SUM(B528:H528)</f>
        <v>0</v>
      </c>
    </row>
    <row r="529" spans="1:9" ht="15">
      <c r="A529" s="26" t="s">
        <v>10</v>
      </c>
      <c r="B529" s="245">
        <v>0</v>
      </c>
      <c r="C529" s="246">
        <v>0</v>
      </c>
      <c r="D529" s="246">
        <v>0</v>
      </c>
      <c r="E529" s="247">
        <v>0</v>
      </c>
      <c r="F529" s="43">
        <v>0</v>
      </c>
      <c r="G529" s="245">
        <v>0</v>
      </c>
      <c r="H529" s="247">
        <v>0</v>
      </c>
      <c r="I529" s="41">
        <f t="shared" si="61"/>
        <v>0</v>
      </c>
    </row>
    <row r="530" spans="1:9" ht="15">
      <c r="A530" s="25" t="s">
        <v>58</v>
      </c>
      <c r="B530" s="245">
        <v>0</v>
      </c>
      <c r="C530" s="246">
        <v>0</v>
      </c>
      <c r="D530" s="246">
        <v>0</v>
      </c>
      <c r="E530" s="247">
        <v>0</v>
      </c>
      <c r="F530" s="46">
        <v>0</v>
      </c>
      <c r="G530" s="245">
        <v>0</v>
      </c>
      <c r="H530" s="247">
        <v>0</v>
      </c>
      <c r="I530" s="48">
        <f t="shared" si="61"/>
        <v>0</v>
      </c>
    </row>
    <row r="531" spans="1:9" ht="15">
      <c r="A531" s="26" t="s">
        <v>16</v>
      </c>
      <c r="B531" s="245">
        <v>0</v>
      </c>
      <c r="C531" s="246">
        <v>0</v>
      </c>
      <c r="D531" s="246">
        <v>0</v>
      </c>
      <c r="E531" s="247">
        <v>0</v>
      </c>
      <c r="F531" s="43">
        <v>0</v>
      </c>
      <c r="G531" s="245">
        <v>0</v>
      </c>
      <c r="H531" s="247">
        <v>0</v>
      </c>
      <c r="I531" s="41">
        <f t="shared" si="61"/>
        <v>0</v>
      </c>
    </row>
    <row r="532" spans="1:9" ht="15">
      <c r="A532" s="25" t="s">
        <v>72</v>
      </c>
      <c r="B532" s="245">
        <v>0</v>
      </c>
      <c r="C532" s="246">
        <v>0</v>
      </c>
      <c r="D532" s="246">
        <v>0</v>
      </c>
      <c r="E532" s="247">
        <v>0</v>
      </c>
      <c r="F532" s="46">
        <v>0</v>
      </c>
      <c r="G532" s="245">
        <v>0</v>
      </c>
      <c r="H532" s="247">
        <v>0</v>
      </c>
      <c r="I532" s="48">
        <f t="shared" si="61"/>
        <v>0</v>
      </c>
    </row>
    <row r="533" spans="1:9" ht="15">
      <c r="A533" s="26" t="s">
        <v>60</v>
      </c>
      <c r="B533" s="245">
        <v>0</v>
      </c>
      <c r="C533" s="246">
        <v>0</v>
      </c>
      <c r="D533" s="246">
        <v>0</v>
      </c>
      <c r="E533" s="247">
        <v>0</v>
      </c>
      <c r="F533" s="43">
        <v>984.72422138373713</v>
      </c>
      <c r="G533" s="245">
        <v>0</v>
      </c>
      <c r="H533" s="247">
        <v>0</v>
      </c>
      <c r="I533" s="41">
        <f t="shared" si="61"/>
        <v>984.72422138373713</v>
      </c>
    </row>
    <row r="534" spans="1:9" ht="15">
      <c r="A534" s="25" t="s">
        <v>12</v>
      </c>
      <c r="B534" s="245">
        <v>0</v>
      </c>
      <c r="C534" s="246">
        <v>0</v>
      </c>
      <c r="D534" s="246">
        <v>0</v>
      </c>
      <c r="E534" s="247">
        <v>0</v>
      </c>
      <c r="F534" s="46">
        <v>117.61585387378655</v>
      </c>
      <c r="G534" s="245">
        <v>0</v>
      </c>
      <c r="H534" s="247">
        <v>0</v>
      </c>
      <c r="I534" s="48">
        <f t="shared" si="61"/>
        <v>117.61585387378655</v>
      </c>
    </row>
    <row r="535" spans="1:9" ht="15">
      <c r="A535" s="26" t="s">
        <v>61</v>
      </c>
      <c r="B535" s="245">
        <v>0</v>
      </c>
      <c r="C535" s="246">
        <v>0</v>
      </c>
      <c r="D535" s="246">
        <v>0</v>
      </c>
      <c r="E535" s="247">
        <v>0</v>
      </c>
      <c r="F535" s="43">
        <v>0</v>
      </c>
      <c r="G535" s="245">
        <v>0</v>
      </c>
      <c r="H535" s="247">
        <v>0</v>
      </c>
      <c r="I535" s="41">
        <f t="shared" si="61"/>
        <v>0</v>
      </c>
    </row>
    <row r="536" spans="1:9" ht="15">
      <c r="A536" s="25" t="s">
        <v>17</v>
      </c>
      <c r="B536" s="245">
        <v>0</v>
      </c>
      <c r="C536" s="246">
        <v>0</v>
      </c>
      <c r="D536" s="246">
        <v>0</v>
      </c>
      <c r="E536" s="247">
        <v>0</v>
      </c>
      <c r="F536" s="46">
        <v>0</v>
      </c>
      <c r="G536" s="245">
        <v>0</v>
      </c>
      <c r="H536" s="247">
        <v>0</v>
      </c>
      <c r="I536" s="48">
        <f t="shared" si="61"/>
        <v>0</v>
      </c>
    </row>
    <row r="537" spans="1:9" ht="15">
      <c r="A537" s="26" t="s">
        <v>19</v>
      </c>
      <c r="B537" s="245">
        <v>0</v>
      </c>
      <c r="C537" s="246">
        <v>0</v>
      </c>
      <c r="D537" s="246">
        <v>0</v>
      </c>
      <c r="E537" s="247">
        <v>0</v>
      </c>
      <c r="F537" s="43">
        <v>0</v>
      </c>
      <c r="G537" s="245">
        <v>0</v>
      </c>
      <c r="H537" s="247">
        <v>0</v>
      </c>
      <c r="I537" s="41">
        <f t="shared" si="61"/>
        <v>0</v>
      </c>
    </row>
    <row r="538" spans="1:9" ht="15">
      <c r="A538" s="25" t="s">
        <v>27</v>
      </c>
      <c r="B538" s="245">
        <v>0</v>
      </c>
      <c r="C538" s="246">
        <v>0</v>
      </c>
      <c r="D538" s="246">
        <v>0</v>
      </c>
      <c r="E538" s="247">
        <v>0</v>
      </c>
      <c r="F538" s="46">
        <v>0</v>
      </c>
      <c r="G538" s="245">
        <v>0</v>
      </c>
      <c r="H538" s="247">
        <v>0</v>
      </c>
      <c r="I538" s="48">
        <f t="shared" si="61"/>
        <v>0</v>
      </c>
    </row>
    <row r="539" spans="1:9" ht="15">
      <c r="A539" s="26" t="s">
        <v>26</v>
      </c>
      <c r="B539" s="245">
        <v>0</v>
      </c>
      <c r="C539" s="246">
        <v>0</v>
      </c>
      <c r="D539" s="246">
        <v>0</v>
      </c>
      <c r="E539" s="247">
        <v>0</v>
      </c>
      <c r="F539" s="43">
        <v>0</v>
      </c>
      <c r="G539" s="245">
        <v>0</v>
      </c>
      <c r="H539" s="247">
        <v>0</v>
      </c>
      <c r="I539" s="41">
        <f t="shared" si="61"/>
        <v>0</v>
      </c>
    </row>
    <row r="540" spans="1:9" ht="15">
      <c r="A540" s="25" t="s">
        <v>23</v>
      </c>
      <c r="B540" s="245">
        <v>0</v>
      </c>
      <c r="C540" s="246">
        <v>0</v>
      </c>
      <c r="D540" s="246">
        <v>0</v>
      </c>
      <c r="E540" s="247">
        <v>0</v>
      </c>
      <c r="F540" s="46">
        <v>0</v>
      </c>
      <c r="G540" s="245">
        <v>0</v>
      </c>
      <c r="H540" s="247">
        <v>0</v>
      </c>
      <c r="I540" s="48">
        <f t="shared" si="61"/>
        <v>0</v>
      </c>
    </row>
    <row r="541" spans="1:9" ht="15">
      <c r="A541" s="26" t="s">
        <v>24</v>
      </c>
      <c r="B541" s="245">
        <v>0</v>
      </c>
      <c r="C541" s="246">
        <v>0</v>
      </c>
      <c r="D541" s="246">
        <v>0</v>
      </c>
      <c r="E541" s="247">
        <v>0</v>
      </c>
      <c r="F541" s="43">
        <v>0</v>
      </c>
      <c r="G541" s="245">
        <v>0</v>
      </c>
      <c r="H541" s="247">
        <v>0</v>
      </c>
      <c r="I541" s="41">
        <f t="shared" si="61"/>
        <v>0</v>
      </c>
    </row>
    <row r="542" spans="1:9" ht="15">
      <c r="A542" s="25" t="s">
        <v>22</v>
      </c>
      <c r="B542" s="245">
        <v>0</v>
      </c>
      <c r="C542" s="246">
        <v>0</v>
      </c>
      <c r="D542" s="246">
        <v>0</v>
      </c>
      <c r="E542" s="247">
        <v>0</v>
      </c>
      <c r="F542" s="46">
        <v>0</v>
      </c>
      <c r="G542" s="245">
        <v>0</v>
      </c>
      <c r="H542" s="247">
        <v>0</v>
      </c>
      <c r="I542" s="48">
        <f t="shared" si="61"/>
        <v>0</v>
      </c>
    </row>
    <row r="543" spans="1:9" ht="15">
      <c r="A543" s="27" t="s">
        <v>66</v>
      </c>
      <c r="B543" s="245">
        <v>0</v>
      </c>
      <c r="C543" s="246">
        <v>0</v>
      </c>
      <c r="D543" s="246">
        <v>0</v>
      </c>
      <c r="E543" s="247">
        <v>0</v>
      </c>
      <c r="F543" s="43">
        <v>0</v>
      </c>
      <c r="G543" s="245">
        <v>0</v>
      </c>
      <c r="H543" s="247">
        <v>0</v>
      </c>
      <c r="I543" s="41">
        <f t="shared" si="61"/>
        <v>0</v>
      </c>
    </row>
    <row r="544" spans="1:9" ht="15">
      <c r="A544" s="28" t="s">
        <v>25</v>
      </c>
      <c r="B544" s="245">
        <v>0</v>
      </c>
      <c r="C544" s="246">
        <v>0</v>
      </c>
      <c r="D544" s="246">
        <v>0</v>
      </c>
      <c r="E544" s="247">
        <v>0</v>
      </c>
      <c r="F544" s="46">
        <v>0</v>
      </c>
      <c r="G544" s="245">
        <v>0</v>
      </c>
      <c r="H544" s="247">
        <v>0</v>
      </c>
      <c r="I544" s="48">
        <f t="shared" si="61"/>
        <v>0</v>
      </c>
    </row>
    <row r="545" spans="1:10" ht="15">
      <c r="A545" s="29" t="s">
        <v>20</v>
      </c>
      <c r="B545" s="245">
        <v>0</v>
      </c>
      <c r="C545" s="246">
        <v>0</v>
      </c>
      <c r="D545" s="246">
        <v>0</v>
      </c>
      <c r="E545" s="247">
        <v>0</v>
      </c>
      <c r="F545" s="43">
        <v>0</v>
      </c>
      <c r="G545" s="245">
        <v>0</v>
      </c>
      <c r="H545" s="247">
        <v>0</v>
      </c>
      <c r="I545" s="41">
        <f t="shared" si="61"/>
        <v>0</v>
      </c>
    </row>
    <row r="546" spans="1:10" ht="15">
      <c r="A546" s="28" t="s">
        <v>21</v>
      </c>
      <c r="B546" s="245">
        <v>0</v>
      </c>
      <c r="C546" s="246">
        <v>0</v>
      </c>
      <c r="D546" s="246">
        <v>0</v>
      </c>
      <c r="E546" s="247">
        <v>0</v>
      </c>
      <c r="F546" s="46">
        <v>0</v>
      </c>
      <c r="G546" s="245">
        <v>0</v>
      </c>
      <c r="H546" s="247">
        <v>0</v>
      </c>
      <c r="I546" s="48">
        <f t="shared" si="61"/>
        <v>0</v>
      </c>
    </row>
    <row r="547" spans="1:10" ht="15.75" thickBot="1">
      <c r="A547" s="30" t="s">
        <v>11</v>
      </c>
      <c r="B547" s="248">
        <v>0</v>
      </c>
      <c r="C547" s="249">
        <v>0</v>
      </c>
      <c r="D547" s="249">
        <v>0</v>
      </c>
      <c r="E547" s="250">
        <v>0</v>
      </c>
      <c r="F547" s="43">
        <v>0</v>
      </c>
      <c r="G547" s="248">
        <v>0</v>
      </c>
      <c r="H547" s="250">
        <v>0</v>
      </c>
      <c r="I547" s="41">
        <f t="shared" si="61"/>
        <v>0</v>
      </c>
    </row>
    <row r="548" spans="1:10" ht="15">
      <c r="A548" s="31" t="s">
        <v>28</v>
      </c>
      <c r="B548" s="130">
        <f>SUM(B527:B543)</f>
        <v>0</v>
      </c>
      <c r="C548" s="130">
        <f t="shared" ref="C548:H548" si="62">SUM(C527:C543)</f>
        <v>0</v>
      </c>
      <c r="D548" s="130">
        <f t="shared" si="62"/>
        <v>0</v>
      </c>
      <c r="E548" s="130">
        <f t="shared" si="62"/>
        <v>0</v>
      </c>
      <c r="F548" s="130">
        <f t="shared" si="62"/>
        <v>1102.3400752575237</v>
      </c>
      <c r="G548" s="130">
        <f t="shared" si="62"/>
        <v>0</v>
      </c>
      <c r="H548" s="130">
        <f t="shared" si="62"/>
        <v>0</v>
      </c>
      <c r="I548" s="132">
        <f>SUM(B548:H548)</f>
        <v>1102.3400752575237</v>
      </c>
      <c r="J548" s="169">
        <v>0</v>
      </c>
    </row>
    <row r="549" spans="1:10" s="4" customFormat="1" ht="15" thickBot="1">
      <c r="A549" s="32" t="s">
        <v>87</v>
      </c>
      <c r="B549" s="114">
        <f>B548/$I548</f>
        <v>0</v>
      </c>
      <c r="C549" s="114">
        <f t="shared" ref="C549:I549" si="63">C548/$I548</f>
        <v>0</v>
      </c>
      <c r="D549" s="114">
        <f t="shared" si="63"/>
        <v>0</v>
      </c>
      <c r="E549" s="114">
        <f t="shared" si="63"/>
        <v>0</v>
      </c>
      <c r="F549" s="114">
        <f t="shared" si="63"/>
        <v>1</v>
      </c>
      <c r="G549" s="114">
        <f t="shared" si="63"/>
        <v>0</v>
      </c>
      <c r="H549" s="114">
        <f t="shared" si="63"/>
        <v>0</v>
      </c>
      <c r="I549" s="116">
        <f t="shared" si="63"/>
        <v>1</v>
      </c>
      <c r="J549" s="18"/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>
        <v>0</v>
      </c>
      <c r="C553" s="243">
        <v>0</v>
      </c>
      <c r="D553" s="243">
        <v>0</v>
      </c>
      <c r="E553" s="244">
        <v>0</v>
      </c>
      <c r="F553" s="39">
        <v>0</v>
      </c>
      <c r="G553" s="242">
        <v>0</v>
      </c>
      <c r="H553" s="244">
        <v>0</v>
      </c>
      <c r="I553" s="41">
        <f>SUM(B553:H553)</f>
        <v>0</v>
      </c>
    </row>
    <row r="554" spans="1:10" ht="15">
      <c r="A554" s="25" t="s">
        <v>8</v>
      </c>
      <c r="B554" s="245">
        <v>0</v>
      </c>
      <c r="C554" s="246">
        <v>0</v>
      </c>
      <c r="D554" s="246">
        <v>0</v>
      </c>
      <c r="E554" s="247">
        <v>0</v>
      </c>
      <c r="F554" s="46">
        <v>0</v>
      </c>
      <c r="G554" s="245">
        <v>0</v>
      </c>
      <c r="H554" s="247">
        <v>0</v>
      </c>
      <c r="I554" s="48">
        <f t="shared" ref="I554:I573" si="64">SUM(B554:H554)</f>
        <v>0</v>
      </c>
    </row>
    <row r="555" spans="1:10" ht="15">
      <c r="A555" s="26" t="s">
        <v>10</v>
      </c>
      <c r="B555" s="245">
        <v>0</v>
      </c>
      <c r="C555" s="246">
        <v>0</v>
      </c>
      <c r="D555" s="246">
        <v>0</v>
      </c>
      <c r="E555" s="247">
        <v>0</v>
      </c>
      <c r="F555" s="43">
        <v>0</v>
      </c>
      <c r="G555" s="245">
        <v>0</v>
      </c>
      <c r="H555" s="247">
        <v>0</v>
      </c>
      <c r="I555" s="41">
        <f t="shared" si="64"/>
        <v>0</v>
      </c>
    </row>
    <row r="556" spans="1:10" ht="15">
      <c r="A556" s="25" t="s">
        <v>58</v>
      </c>
      <c r="B556" s="245">
        <v>0</v>
      </c>
      <c r="C556" s="246">
        <v>0</v>
      </c>
      <c r="D556" s="246">
        <v>0</v>
      </c>
      <c r="E556" s="247">
        <v>0</v>
      </c>
      <c r="F556" s="46">
        <v>0</v>
      </c>
      <c r="G556" s="245">
        <v>0</v>
      </c>
      <c r="H556" s="247">
        <v>0</v>
      </c>
      <c r="I556" s="48">
        <f t="shared" si="64"/>
        <v>0</v>
      </c>
    </row>
    <row r="557" spans="1:10" ht="15">
      <c r="A557" s="26" t="s">
        <v>16</v>
      </c>
      <c r="B557" s="245">
        <v>0</v>
      </c>
      <c r="C557" s="246">
        <v>0</v>
      </c>
      <c r="D557" s="246">
        <v>0</v>
      </c>
      <c r="E557" s="247">
        <v>0</v>
      </c>
      <c r="F557" s="43">
        <v>0</v>
      </c>
      <c r="G557" s="245">
        <v>0</v>
      </c>
      <c r="H557" s="247">
        <v>0</v>
      </c>
      <c r="I557" s="41">
        <f t="shared" si="64"/>
        <v>0</v>
      </c>
    </row>
    <row r="558" spans="1:10" ht="15">
      <c r="A558" s="25" t="s">
        <v>72</v>
      </c>
      <c r="B558" s="245">
        <v>0</v>
      </c>
      <c r="C558" s="246">
        <v>0</v>
      </c>
      <c r="D558" s="246">
        <v>0</v>
      </c>
      <c r="E558" s="247">
        <v>0</v>
      </c>
      <c r="F558" s="46">
        <v>0</v>
      </c>
      <c r="G558" s="245">
        <v>0</v>
      </c>
      <c r="H558" s="247">
        <v>0</v>
      </c>
      <c r="I558" s="48">
        <f t="shared" si="64"/>
        <v>0</v>
      </c>
    </row>
    <row r="559" spans="1:10" ht="15">
      <c r="A559" s="26" t="s">
        <v>60</v>
      </c>
      <c r="B559" s="245">
        <v>0</v>
      </c>
      <c r="C559" s="246">
        <v>0</v>
      </c>
      <c r="D559" s="246">
        <v>0</v>
      </c>
      <c r="E559" s="247">
        <v>0</v>
      </c>
      <c r="F559" s="43">
        <v>0</v>
      </c>
      <c r="G559" s="245">
        <v>0</v>
      </c>
      <c r="H559" s="247">
        <v>0</v>
      </c>
      <c r="I559" s="41">
        <f t="shared" si="64"/>
        <v>0</v>
      </c>
    </row>
    <row r="560" spans="1:10" ht="15">
      <c r="A560" s="25" t="s">
        <v>12</v>
      </c>
      <c r="B560" s="245">
        <v>0</v>
      </c>
      <c r="C560" s="246">
        <v>0</v>
      </c>
      <c r="D560" s="246">
        <v>0</v>
      </c>
      <c r="E560" s="247">
        <v>0</v>
      </c>
      <c r="F560" s="46">
        <v>112.63452279995998</v>
      </c>
      <c r="G560" s="245">
        <v>0</v>
      </c>
      <c r="H560" s="247">
        <v>0</v>
      </c>
      <c r="I560" s="48">
        <f t="shared" si="64"/>
        <v>112.63452279995998</v>
      </c>
    </row>
    <row r="561" spans="1:10" ht="15">
      <c r="A561" s="26" t="s">
        <v>61</v>
      </c>
      <c r="B561" s="245">
        <v>0</v>
      </c>
      <c r="C561" s="246">
        <v>0</v>
      </c>
      <c r="D561" s="246">
        <v>0</v>
      </c>
      <c r="E561" s="247">
        <v>0</v>
      </c>
      <c r="F561" s="43">
        <v>21256.752517599998</v>
      </c>
      <c r="G561" s="245">
        <v>0</v>
      </c>
      <c r="H561" s="247">
        <v>0</v>
      </c>
      <c r="I561" s="41">
        <f t="shared" si="64"/>
        <v>21256.752517599998</v>
      </c>
    </row>
    <row r="562" spans="1:10" ht="15">
      <c r="A562" s="25" t="s">
        <v>17</v>
      </c>
      <c r="B562" s="245">
        <v>0</v>
      </c>
      <c r="C562" s="246">
        <v>0</v>
      </c>
      <c r="D562" s="246">
        <v>0</v>
      </c>
      <c r="E562" s="247">
        <v>0</v>
      </c>
      <c r="F562" s="46">
        <v>0</v>
      </c>
      <c r="G562" s="245">
        <v>0</v>
      </c>
      <c r="H562" s="247">
        <v>0</v>
      </c>
      <c r="I562" s="48">
        <f t="shared" si="64"/>
        <v>0</v>
      </c>
    </row>
    <row r="563" spans="1:10" ht="15">
      <c r="A563" s="26" t="s">
        <v>19</v>
      </c>
      <c r="B563" s="245">
        <v>0</v>
      </c>
      <c r="C563" s="246">
        <v>0</v>
      </c>
      <c r="D563" s="246">
        <v>0</v>
      </c>
      <c r="E563" s="247">
        <v>0</v>
      </c>
      <c r="F563" s="43">
        <v>0</v>
      </c>
      <c r="G563" s="245">
        <v>0</v>
      </c>
      <c r="H563" s="247">
        <v>0</v>
      </c>
      <c r="I563" s="41">
        <f t="shared" si="64"/>
        <v>0</v>
      </c>
    </row>
    <row r="564" spans="1:10" ht="15">
      <c r="A564" s="25" t="s">
        <v>27</v>
      </c>
      <c r="B564" s="245">
        <v>0</v>
      </c>
      <c r="C564" s="246">
        <v>0</v>
      </c>
      <c r="D564" s="246">
        <v>0</v>
      </c>
      <c r="E564" s="247">
        <v>0</v>
      </c>
      <c r="F564" s="46">
        <v>0</v>
      </c>
      <c r="G564" s="245">
        <v>0</v>
      </c>
      <c r="H564" s="247">
        <v>0</v>
      </c>
      <c r="I564" s="48">
        <f t="shared" si="64"/>
        <v>0</v>
      </c>
    </row>
    <row r="565" spans="1:10" ht="15">
      <c r="A565" s="26" t="s">
        <v>26</v>
      </c>
      <c r="B565" s="245">
        <v>0</v>
      </c>
      <c r="C565" s="246">
        <v>0</v>
      </c>
      <c r="D565" s="246">
        <v>0</v>
      </c>
      <c r="E565" s="247">
        <v>0</v>
      </c>
      <c r="F565" s="43">
        <v>0</v>
      </c>
      <c r="G565" s="245">
        <v>0</v>
      </c>
      <c r="H565" s="247">
        <v>0</v>
      </c>
      <c r="I565" s="41">
        <f t="shared" si="64"/>
        <v>0</v>
      </c>
    </row>
    <row r="566" spans="1:10" ht="15">
      <c r="A566" s="25" t="s">
        <v>23</v>
      </c>
      <c r="B566" s="245">
        <v>0</v>
      </c>
      <c r="C566" s="246">
        <v>0</v>
      </c>
      <c r="D566" s="246">
        <v>0</v>
      </c>
      <c r="E566" s="247">
        <v>0</v>
      </c>
      <c r="F566" s="46">
        <v>0</v>
      </c>
      <c r="G566" s="245">
        <v>0</v>
      </c>
      <c r="H566" s="247">
        <v>0</v>
      </c>
      <c r="I566" s="48">
        <f t="shared" si="64"/>
        <v>0</v>
      </c>
    </row>
    <row r="567" spans="1:10" ht="15">
      <c r="A567" s="26" t="s">
        <v>24</v>
      </c>
      <c r="B567" s="245">
        <v>0</v>
      </c>
      <c r="C567" s="246">
        <v>0</v>
      </c>
      <c r="D567" s="246">
        <v>0</v>
      </c>
      <c r="E567" s="247">
        <v>0</v>
      </c>
      <c r="F567" s="43">
        <v>0</v>
      </c>
      <c r="G567" s="245">
        <v>0</v>
      </c>
      <c r="H567" s="247">
        <v>0</v>
      </c>
      <c r="I567" s="41">
        <f t="shared" si="64"/>
        <v>0</v>
      </c>
    </row>
    <row r="568" spans="1:10" ht="15">
      <c r="A568" s="25" t="s">
        <v>22</v>
      </c>
      <c r="B568" s="245">
        <v>0</v>
      </c>
      <c r="C568" s="246">
        <v>0</v>
      </c>
      <c r="D568" s="246">
        <v>0</v>
      </c>
      <c r="E568" s="247">
        <v>0</v>
      </c>
      <c r="F568" s="46">
        <v>0</v>
      </c>
      <c r="G568" s="245">
        <v>0</v>
      </c>
      <c r="H568" s="247">
        <v>0</v>
      </c>
      <c r="I568" s="48">
        <f t="shared" si="64"/>
        <v>0</v>
      </c>
    </row>
    <row r="569" spans="1:10" ht="15">
      <c r="A569" s="27" t="s">
        <v>66</v>
      </c>
      <c r="B569" s="245">
        <v>0</v>
      </c>
      <c r="C569" s="246">
        <v>0</v>
      </c>
      <c r="D569" s="246">
        <v>0</v>
      </c>
      <c r="E569" s="247">
        <v>0</v>
      </c>
      <c r="F569" s="43">
        <v>0</v>
      </c>
      <c r="G569" s="245">
        <v>0</v>
      </c>
      <c r="H569" s="247">
        <v>0</v>
      </c>
      <c r="I569" s="41">
        <f t="shared" si="64"/>
        <v>0</v>
      </c>
    </row>
    <row r="570" spans="1:10" ht="15">
      <c r="A570" s="28" t="s">
        <v>25</v>
      </c>
      <c r="B570" s="245">
        <v>0</v>
      </c>
      <c r="C570" s="246">
        <v>0</v>
      </c>
      <c r="D570" s="246">
        <v>0</v>
      </c>
      <c r="E570" s="247">
        <v>0</v>
      </c>
      <c r="F570" s="46">
        <v>0</v>
      </c>
      <c r="G570" s="245">
        <v>0</v>
      </c>
      <c r="H570" s="247">
        <v>0</v>
      </c>
      <c r="I570" s="48">
        <f t="shared" si="64"/>
        <v>0</v>
      </c>
    </row>
    <row r="571" spans="1:10" ht="15">
      <c r="A571" s="29" t="s">
        <v>20</v>
      </c>
      <c r="B571" s="245">
        <v>0</v>
      </c>
      <c r="C571" s="246">
        <v>0</v>
      </c>
      <c r="D571" s="246">
        <v>0</v>
      </c>
      <c r="E571" s="247">
        <v>0</v>
      </c>
      <c r="F571" s="43">
        <v>0</v>
      </c>
      <c r="G571" s="245">
        <v>0</v>
      </c>
      <c r="H571" s="247">
        <v>0</v>
      </c>
      <c r="I571" s="41">
        <f t="shared" si="64"/>
        <v>0</v>
      </c>
    </row>
    <row r="572" spans="1:10" ht="15">
      <c r="A572" s="28" t="s">
        <v>21</v>
      </c>
      <c r="B572" s="245">
        <v>0</v>
      </c>
      <c r="C572" s="246">
        <v>0</v>
      </c>
      <c r="D572" s="246">
        <v>0</v>
      </c>
      <c r="E572" s="247">
        <v>0</v>
      </c>
      <c r="F572" s="46">
        <v>0</v>
      </c>
      <c r="G572" s="245">
        <v>0</v>
      </c>
      <c r="H572" s="247">
        <v>0</v>
      </c>
      <c r="I572" s="48">
        <f t="shared" si="64"/>
        <v>0</v>
      </c>
    </row>
    <row r="573" spans="1:10" ht="15.75" thickBot="1">
      <c r="A573" s="30" t="s">
        <v>11</v>
      </c>
      <c r="B573" s="248">
        <v>0</v>
      </c>
      <c r="C573" s="249">
        <v>0</v>
      </c>
      <c r="D573" s="249">
        <v>0</v>
      </c>
      <c r="E573" s="250">
        <v>0</v>
      </c>
      <c r="F573" s="43">
        <v>0</v>
      </c>
      <c r="G573" s="248">
        <v>0</v>
      </c>
      <c r="H573" s="250">
        <v>0</v>
      </c>
      <c r="I573" s="41">
        <f t="shared" si="64"/>
        <v>0</v>
      </c>
    </row>
    <row r="574" spans="1:10" ht="15">
      <c r="A574" s="31" t="s">
        <v>28</v>
      </c>
      <c r="B574" s="130">
        <f>SUM(B553:B569)</f>
        <v>0</v>
      </c>
      <c r="C574" s="130">
        <f t="shared" ref="C574:H574" si="65">SUM(C553:C569)</f>
        <v>0</v>
      </c>
      <c r="D574" s="130">
        <f t="shared" si="65"/>
        <v>0</v>
      </c>
      <c r="E574" s="130">
        <f t="shared" si="65"/>
        <v>0</v>
      </c>
      <c r="F574" s="130">
        <f t="shared" si="65"/>
        <v>21369.387040399957</v>
      </c>
      <c r="G574" s="130">
        <f t="shared" si="65"/>
        <v>0</v>
      </c>
      <c r="H574" s="130">
        <f t="shared" si="65"/>
        <v>0</v>
      </c>
      <c r="I574" s="132">
        <f>SUM(B574:H574)</f>
        <v>21369.387040399957</v>
      </c>
      <c r="J574" s="169">
        <v>0</v>
      </c>
    </row>
    <row r="575" spans="1:10" s="4" customFormat="1" ht="15" thickBot="1">
      <c r="A575" s="32" t="s">
        <v>87</v>
      </c>
      <c r="B575" s="114">
        <f>B574/$I574</f>
        <v>0</v>
      </c>
      <c r="C575" s="114">
        <f t="shared" ref="C575:I575" si="66">C574/$I574</f>
        <v>0</v>
      </c>
      <c r="D575" s="114">
        <f t="shared" si="66"/>
        <v>0</v>
      </c>
      <c r="E575" s="114">
        <f t="shared" si="66"/>
        <v>0</v>
      </c>
      <c r="F575" s="114">
        <f t="shared" si="66"/>
        <v>1</v>
      </c>
      <c r="G575" s="114">
        <f t="shared" si="66"/>
        <v>0</v>
      </c>
      <c r="H575" s="114">
        <f t="shared" si="66"/>
        <v>0</v>
      </c>
      <c r="I575" s="116">
        <f t="shared" si="66"/>
        <v>1</v>
      </c>
      <c r="J575" s="18"/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9" ht="28.5">
      <c r="A577" s="254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255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9" ht="15">
      <c r="A579" s="24" t="s">
        <v>7</v>
      </c>
      <c r="B579" s="39">
        <v>362.14721219870876</v>
      </c>
      <c r="C579" s="39">
        <v>0</v>
      </c>
      <c r="D579" s="39">
        <v>69.049080251461021</v>
      </c>
      <c r="E579" s="39">
        <v>0</v>
      </c>
      <c r="F579" s="235">
        <v>0</v>
      </c>
      <c r="G579" s="39">
        <v>0</v>
      </c>
      <c r="H579" s="40">
        <v>0</v>
      </c>
      <c r="I579" s="41">
        <f>SUM(B579:H579)</f>
        <v>431.19629245016978</v>
      </c>
    </row>
    <row r="580" spans="1:9" ht="15">
      <c r="A580" s="25" t="s">
        <v>8</v>
      </c>
      <c r="B580" s="46">
        <v>473.52182327452164</v>
      </c>
      <c r="C580" s="46">
        <v>0</v>
      </c>
      <c r="D580" s="46">
        <v>115.88540659999691</v>
      </c>
      <c r="E580" s="46">
        <v>0</v>
      </c>
      <c r="F580" s="236">
        <v>0</v>
      </c>
      <c r="G580" s="46">
        <v>0</v>
      </c>
      <c r="H580" s="47">
        <v>0</v>
      </c>
      <c r="I580" s="48">
        <f t="shared" ref="I580:I599" si="67">SUM(B580:H580)</f>
        <v>589.40722987451852</v>
      </c>
    </row>
    <row r="581" spans="1:9" ht="15">
      <c r="A581" s="26" t="s">
        <v>10</v>
      </c>
      <c r="B581" s="43">
        <v>155.57542222196633</v>
      </c>
      <c r="C581" s="43">
        <v>0</v>
      </c>
      <c r="D581" s="43">
        <v>0</v>
      </c>
      <c r="E581" s="43">
        <v>0</v>
      </c>
      <c r="F581" s="236">
        <v>0</v>
      </c>
      <c r="G581" s="43">
        <v>0</v>
      </c>
      <c r="H581" s="53">
        <v>0</v>
      </c>
      <c r="I581" s="41">
        <f t="shared" si="67"/>
        <v>155.57542222196633</v>
      </c>
    </row>
    <row r="582" spans="1: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>
        <v>0</v>
      </c>
      <c r="G582" s="46">
        <v>0</v>
      </c>
      <c r="H582" s="47">
        <v>0</v>
      </c>
      <c r="I582" s="48">
        <f t="shared" si="67"/>
        <v>0</v>
      </c>
    </row>
    <row r="583" spans="1:9" ht="15">
      <c r="A583" s="26" t="s">
        <v>16</v>
      </c>
      <c r="B583" s="43">
        <v>6817.0711959162154</v>
      </c>
      <c r="C583" s="43">
        <v>825.71637842760424</v>
      </c>
      <c r="D583" s="43">
        <v>178.0425511392184</v>
      </c>
      <c r="E583" s="43">
        <v>397.08544357539336</v>
      </c>
      <c r="F583" s="236">
        <v>0</v>
      </c>
      <c r="G583" s="43">
        <v>0</v>
      </c>
      <c r="H583" s="53">
        <v>0</v>
      </c>
      <c r="I583" s="41">
        <f t="shared" si="67"/>
        <v>8217.9155690584321</v>
      </c>
    </row>
    <row r="584" spans="1:9" ht="15">
      <c r="A584" s="25" t="s">
        <v>72</v>
      </c>
      <c r="B584" s="46">
        <v>18113.444692860234</v>
      </c>
      <c r="C584" s="46">
        <v>274.8868274899271</v>
      </c>
      <c r="D584" s="46">
        <v>325.02551067655088</v>
      </c>
      <c r="E584" s="46">
        <v>0</v>
      </c>
      <c r="F584" s="236">
        <v>0</v>
      </c>
      <c r="G584" s="46">
        <v>0</v>
      </c>
      <c r="H584" s="47">
        <v>0</v>
      </c>
      <c r="I584" s="48">
        <f t="shared" si="67"/>
        <v>18713.357031026713</v>
      </c>
    </row>
    <row r="585" spans="1:9" ht="15">
      <c r="A585" s="26" t="s">
        <v>60</v>
      </c>
      <c r="B585" s="43">
        <v>0</v>
      </c>
      <c r="C585" s="43">
        <v>0</v>
      </c>
      <c r="D585" s="43">
        <v>2.2230814577538043</v>
      </c>
      <c r="E585" s="43">
        <v>1037.0333864470974</v>
      </c>
      <c r="F585" s="236">
        <v>0</v>
      </c>
      <c r="G585" s="43">
        <v>0</v>
      </c>
      <c r="H585" s="53">
        <v>0</v>
      </c>
      <c r="I585" s="41">
        <f t="shared" si="67"/>
        <v>1039.2564679048512</v>
      </c>
    </row>
    <row r="586" spans="1:9" ht="15">
      <c r="A586" s="25" t="s">
        <v>12</v>
      </c>
      <c r="B586" s="46">
        <v>0</v>
      </c>
      <c r="C586" s="46">
        <v>0</v>
      </c>
      <c r="D586" s="46">
        <v>0.3504361484684036</v>
      </c>
      <c r="E586" s="46">
        <v>10.245880057998843</v>
      </c>
      <c r="F586" s="236">
        <v>0</v>
      </c>
      <c r="G586" s="46">
        <v>0</v>
      </c>
      <c r="H586" s="47">
        <v>0</v>
      </c>
      <c r="I586" s="48">
        <f t="shared" si="67"/>
        <v>10.596316206467247</v>
      </c>
    </row>
    <row r="587" spans="1:9" ht="15">
      <c r="A587" s="26" t="s">
        <v>61</v>
      </c>
      <c r="B587" s="43">
        <v>0</v>
      </c>
      <c r="C587" s="43">
        <v>0</v>
      </c>
      <c r="D587" s="43">
        <v>0</v>
      </c>
      <c r="E587" s="43">
        <v>193.21581905063476</v>
      </c>
      <c r="F587" s="236">
        <v>0</v>
      </c>
      <c r="G587" s="43">
        <v>0</v>
      </c>
      <c r="H587" s="53">
        <v>0</v>
      </c>
      <c r="I587" s="41">
        <f t="shared" si="67"/>
        <v>193.21581905063476</v>
      </c>
    </row>
    <row r="588" spans="1:9" ht="15">
      <c r="A588" s="25" t="s">
        <v>17</v>
      </c>
      <c r="B588" s="46">
        <v>2984.7535765581961</v>
      </c>
      <c r="C588" s="46">
        <v>16.172274496682313</v>
      </c>
      <c r="D588" s="46">
        <v>378.81420873652229</v>
      </c>
      <c r="E588" s="46">
        <v>51.638938219635385</v>
      </c>
      <c r="F588" s="236">
        <v>0</v>
      </c>
      <c r="G588" s="46">
        <v>0</v>
      </c>
      <c r="H588" s="47">
        <v>0</v>
      </c>
      <c r="I588" s="48">
        <f t="shared" si="67"/>
        <v>3431.3789980110359</v>
      </c>
    </row>
    <row r="589" spans="1:9" ht="15">
      <c r="A589" s="26" t="s">
        <v>19</v>
      </c>
      <c r="B589" s="43">
        <v>28417.66186967765</v>
      </c>
      <c r="C589" s="43">
        <v>4478.2479311889438</v>
      </c>
      <c r="D589" s="43">
        <v>873.39805565038739</v>
      </c>
      <c r="E589" s="43">
        <v>687.7305968435154</v>
      </c>
      <c r="F589" s="236">
        <v>0</v>
      </c>
      <c r="G589" s="43">
        <v>0</v>
      </c>
      <c r="H589" s="53">
        <v>0</v>
      </c>
      <c r="I589" s="41">
        <f t="shared" si="67"/>
        <v>34457.038453360496</v>
      </c>
    </row>
    <row r="590" spans="1:9" ht="15">
      <c r="A590" s="25" t="s">
        <v>27</v>
      </c>
      <c r="B590" s="46">
        <v>8024.1191331884274</v>
      </c>
      <c r="C590" s="46">
        <v>0</v>
      </c>
      <c r="D590" s="46">
        <v>17697.432056104339</v>
      </c>
      <c r="E590" s="46">
        <v>3899.8665412092778</v>
      </c>
      <c r="F590" s="236">
        <v>0</v>
      </c>
      <c r="G590" s="46">
        <v>12124.746348818577</v>
      </c>
      <c r="H590" s="47">
        <v>3.1564721734825691</v>
      </c>
      <c r="I590" s="48">
        <f t="shared" si="67"/>
        <v>41749.320551494107</v>
      </c>
    </row>
    <row r="591" spans="1:9" ht="15">
      <c r="A591" s="26" t="s">
        <v>26</v>
      </c>
      <c r="B591" s="43">
        <v>22731.143950879043</v>
      </c>
      <c r="C591" s="43">
        <v>144.1113961804372</v>
      </c>
      <c r="D591" s="43">
        <v>0</v>
      </c>
      <c r="E591" s="43">
        <v>0</v>
      </c>
      <c r="F591" s="236">
        <v>0</v>
      </c>
      <c r="G591" s="43">
        <v>0</v>
      </c>
      <c r="H591" s="53">
        <v>0</v>
      </c>
      <c r="I591" s="41">
        <f t="shared" si="67"/>
        <v>22875.255347059479</v>
      </c>
    </row>
    <row r="592" spans="1:9" ht="15">
      <c r="A592" s="25" t="s">
        <v>23</v>
      </c>
      <c r="B592" s="46">
        <v>404.45269537273424</v>
      </c>
      <c r="C592" s="46">
        <v>0</v>
      </c>
      <c r="D592" s="46">
        <v>71.899778973841009</v>
      </c>
      <c r="E592" s="46">
        <v>0</v>
      </c>
      <c r="F592" s="236">
        <v>0</v>
      </c>
      <c r="G592" s="46">
        <v>0</v>
      </c>
      <c r="H592" s="47">
        <v>0</v>
      </c>
      <c r="I592" s="48">
        <f t="shared" si="67"/>
        <v>476.35247434657526</v>
      </c>
    </row>
    <row r="593" spans="1:10" ht="15">
      <c r="A593" s="26" t="s">
        <v>24</v>
      </c>
      <c r="B593" s="43">
        <v>2629.6972529234936</v>
      </c>
      <c r="C593" s="43">
        <v>0</v>
      </c>
      <c r="D593" s="43">
        <v>162.19767060009346</v>
      </c>
      <c r="E593" s="43">
        <v>0</v>
      </c>
      <c r="F593" s="236">
        <v>0</v>
      </c>
      <c r="G593" s="43">
        <v>0</v>
      </c>
      <c r="H593" s="53">
        <v>0</v>
      </c>
      <c r="I593" s="41">
        <f t="shared" si="67"/>
        <v>2791.8949235235868</v>
      </c>
    </row>
    <row r="594" spans="1:10" ht="15">
      <c r="A594" s="25" t="s">
        <v>22</v>
      </c>
      <c r="B594" s="46">
        <v>636.72988952538572</v>
      </c>
      <c r="C594" s="46">
        <v>0</v>
      </c>
      <c r="D594" s="46">
        <v>11.764385423624718</v>
      </c>
      <c r="E594" s="46">
        <v>0</v>
      </c>
      <c r="F594" s="236">
        <v>0</v>
      </c>
      <c r="G594" s="46">
        <v>0</v>
      </c>
      <c r="H594" s="47">
        <v>0</v>
      </c>
      <c r="I594" s="48">
        <f t="shared" si="67"/>
        <v>648.49427494901045</v>
      </c>
    </row>
    <row r="595" spans="1:10" ht="15">
      <c r="A595" s="27" t="s">
        <v>66</v>
      </c>
      <c r="B595" s="43">
        <v>2755.4217815980778</v>
      </c>
      <c r="C595" s="43">
        <v>0</v>
      </c>
      <c r="D595" s="43">
        <v>0</v>
      </c>
      <c r="E595" s="43">
        <v>0</v>
      </c>
      <c r="F595" s="236">
        <v>0</v>
      </c>
      <c r="G595" s="43">
        <v>0</v>
      </c>
      <c r="H595" s="53">
        <v>0</v>
      </c>
      <c r="I595" s="41">
        <f t="shared" si="67"/>
        <v>2755.4217815980778</v>
      </c>
    </row>
    <row r="596" spans="1:10" ht="15">
      <c r="A596" s="28" t="s">
        <v>25</v>
      </c>
      <c r="B596" s="46">
        <v>2755.4217815980778</v>
      </c>
      <c r="C596" s="46">
        <v>0</v>
      </c>
      <c r="D596" s="46">
        <v>0</v>
      </c>
      <c r="E596" s="46">
        <v>0</v>
      </c>
      <c r="F596" s="236">
        <v>0</v>
      </c>
      <c r="G596" s="46">
        <v>0</v>
      </c>
      <c r="H596" s="47">
        <v>0</v>
      </c>
      <c r="I596" s="48">
        <f t="shared" si="67"/>
        <v>2755.4217815980778</v>
      </c>
    </row>
    <row r="597" spans="1:10" ht="15">
      <c r="A597" s="29" t="s">
        <v>20</v>
      </c>
      <c r="B597" s="43">
        <v>0</v>
      </c>
      <c r="C597" s="43">
        <v>0</v>
      </c>
      <c r="D597" s="43">
        <v>0</v>
      </c>
      <c r="E597" s="43">
        <v>0</v>
      </c>
      <c r="F597" s="236">
        <v>0</v>
      </c>
      <c r="G597" s="43">
        <v>0</v>
      </c>
      <c r="H597" s="53">
        <v>0</v>
      </c>
      <c r="I597" s="41">
        <f t="shared" si="67"/>
        <v>0</v>
      </c>
    </row>
    <row r="598" spans="1:10" ht="15">
      <c r="A598" s="28" t="s">
        <v>21</v>
      </c>
      <c r="B598" s="46">
        <v>0</v>
      </c>
      <c r="C598" s="46">
        <v>0</v>
      </c>
      <c r="D598" s="46">
        <v>0</v>
      </c>
      <c r="E598" s="46">
        <v>0</v>
      </c>
      <c r="F598" s="236">
        <v>0</v>
      </c>
      <c r="G598" s="46">
        <v>0</v>
      </c>
      <c r="H598" s="47">
        <v>0</v>
      </c>
      <c r="I598" s="48">
        <f t="shared" si="67"/>
        <v>0</v>
      </c>
    </row>
    <row r="599" spans="1:10" ht="15.75" thickBot="1">
      <c r="A599" s="30" t="s">
        <v>11</v>
      </c>
      <c r="B599" s="43">
        <v>0</v>
      </c>
      <c r="C599" s="43">
        <v>0</v>
      </c>
      <c r="D599" s="43">
        <v>0</v>
      </c>
      <c r="E599" s="43">
        <v>0</v>
      </c>
      <c r="F599" s="237">
        <v>0</v>
      </c>
      <c r="G599" s="43">
        <v>0</v>
      </c>
      <c r="H599" s="53">
        <v>0</v>
      </c>
      <c r="I599" s="41">
        <f t="shared" si="67"/>
        <v>0</v>
      </c>
    </row>
    <row r="600" spans="1:10" ht="15">
      <c r="A600" s="31" t="s">
        <v>28</v>
      </c>
      <c r="B600" s="130">
        <f>SUM(B579:B595)</f>
        <v>94505.740496194659</v>
      </c>
      <c r="C600" s="130">
        <f t="shared" ref="C600:H600" si="68">SUM(C579:C595)</f>
        <v>5739.1348077835946</v>
      </c>
      <c r="D600" s="130">
        <f t="shared" si="68"/>
        <v>19886.082221762255</v>
      </c>
      <c r="E600" s="130">
        <f t="shared" si="68"/>
        <v>6276.8166054035528</v>
      </c>
      <c r="F600" s="130">
        <f t="shared" si="68"/>
        <v>0</v>
      </c>
      <c r="G600" s="130">
        <f t="shared" si="68"/>
        <v>12124.746348818577</v>
      </c>
      <c r="H600" s="130">
        <f t="shared" si="68"/>
        <v>3.1564721734825691</v>
      </c>
      <c r="I600" s="132">
        <f>SUM(B600:H600)</f>
        <v>138535.67695213616</v>
      </c>
    </row>
    <row r="601" spans="1:10" s="4" customFormat="1" ht="15" thickBot="1">
      <c r="A601" s="33" t="s">
        <v>87</v>
      </c>
      <c r="B601" s="114">
        <f>B600/$I600</f>
        <v>0.68217619154411924</v>
      </c>
      <c r="C601" s="114">
        <f t="shared" ref="C601:I601" si="69">C600/$I600</f>
        <v>4.1427125012472102E-2</v>
      </c>
      <c r="D601" s="114">
        <f t="shared" si="69"/>
        <v>0.14354484461524566</v>
      </c>
      <c r="E601" s="114">
        <f t="shared" si="69"/>
        <v>4.5308304283034485E-2</v>
      </c>
      <c r="F601" s="114">
        <f t="shared" si="69"/>
        <v>0</v>
      </c>
      <c r="G601" s="114">
        <f t="shared" si="69"/>
        <v>8.7520750001515171E-2</v>
      </c>
      <c r="H601" s="114">
        <f t="shared" si="69"/>
        <v>2.2784543613073224E-5</v>
      </c>
      <c r="I601" s="116">
        <f t="shared" si="69"/>
        <v>1</v>
      </c>
      <c r="J601" s="18"/>
    </row>
    <row r="602" spans="1:10" ht="15" thickBot="1">
      <c r="A602" s="17"/>
      <c r="B602" s="17"/>
      <c r="C602" s="17"/>
      <c r="D602" s="17"/>
      <c r="E602" s="17"/>
      <c r="F602" s="17"/>
      <c r="G602" s="17"/>
      <c r="H602" s="17"/>
      <c r="I602" s="17"/>
    </row>
    <row r="603" spans="1:1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</row>
    <row r="604" spans="1:10" ht="14.2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</row>
    <row r="605" spans="1:10" ht="15">
      <c r="A605" s="24" t="s">
        <v>7</v>
      </c>
      <c r="B605" s="39">
        <v>1309.7239632077101</v>
      </c>
      <c r="C605" s="39">
        <v>0</v>
      </c>
      <c r="D605" s="39">
        <v>89.553775262065656</v>
      </c>
      <c r="E605" s="39">
        <v>0</v>
      </c>
      <c r="F605" s="235">
        <v>0</v>
      </c>
      <c r="G605" s="39">
        <v>0</v>
      </c>
      <c r="H605" s="40">
        <v>0</v>
      </c>
      <c r="I605" s="41">
        <f>SUM(B605:H605)</f>
        <v>1399.2777384697758</v>
      </c>
    </row>
    <row r="606" spans="1:10" ht="15">
      <c r="A606" s="25" t="s">
        <v>8</v>
      </c>
      <c r="B606" s="46">
        <v>1021.3915395699582</v>
      </c>
      <c r="C606" s="46">
        <v>0</v>
      </c>
      <c r="D606" s="46">
        <v>69.838737748373205</v>
      </c>
      <c r="E606" s="46">
        <v>0</v>
      </c>
      <c r="F606" s="236">
        <v>0</v>
      </c>
      <c r="G606" s="46">
        <v>0</v>
      </c>
      <c r="H606" s="47">
        <v>0</v>
      </c>
      <c r="I606" s="48">
        <f t="shared" ref="I606:I625" si="70">SUM(B606:H606)</f>
        <v>1091.2302773183314</v>
      </c>
    </row>
    <row r="607" spans="1:10" ht="15">
      <c r="A607" s="26" t="s">
        <v>10</v>
      </c>
      <c r="B607" s="43">
        <v>2875.1926682238218</v>
      </c>
      <c r="C607" s="43">
        <v>0</v>
      </c>
      <c r="D607" s="43">
        <v>196.59437047684253</v>
      </c>
      <c r="E607" s="43">
        <v>0</v>
      </c>
      <c r="F607" s="236">
        <v>0</v>
      </c>
      <c r="G607" s="43">
        <v>0</v>
      </c>
      <c r="H607" s="53">
        <v>0</v>
      </c>
      <c r="I607" s="41">
        <f t="shared" si="70"/>
        <v>3071.7870387006642</v>
      </c>
    </row>
    <row r="608" spans="1:1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>
        <v>0</v>
      </c>
      <c r="G608" s="46">
        <v>0</v>
      </c>
      <c r="H608" s="47">
        <v>0</v>
      </c>
      <c r="I608" s="48">
        <f t="shared" si="70"/>
        <v>0</v>
      </c>
    </row>
    <row r="609" spans="1:9" ht="15">
      <c r="A609" s="26" t="s">
        <v>16</v>
      </c>
      <c r="B609" s="43">
        <v>8456.1713227612545</v>
      </c>
      <c r="C609" s="43">
        <v>0</v>
      </c>
      <c r="D609" s="43">
        <v>665.91208906318411</v>
      </c>
      <c r="E609" s="43">
        <v>0</v>
      </c>
      <c r="F609" s="236">
        <v>0</v>
      </c>
      <c r="G609" s="43">
        <v>0</v>
      </c>
      <c r="H609" s="53">
        <v>0</v>
      </c>
      <c r="I609" s="41">
        <f t="shared" si="70"/>
        <v>9122.0834118244384</v>
      </c>
    </row>
    <row r="610" spans="1:9" ht="15">
      <c r="A610" s="25" t="s">
        <v>72</v>
      </c>
      <c r="B610" s="46">
        <v>54109.594435725339</v>
      </c>
      <c r="C610" s="46">
        <v>0</v>
      </c>
      <c r="D610" s="46">
        <v>4261.057598498327</v>
      </c>
      <c r="E610" s="46">
        <v>0</v>
      </c>
      <c r="F610" s="236">
        <v>0</v>
      </c>
      <c r="G610" s="46">
        <v>0</v>
      </c>
      <c r="H610" s="47">
        <v>0</v>
      </c>
      <c r="I610" s="48">
        <f t="shared" si="70"/>
        <v>58370.652034223669</v>
      </c>
    </row>
    <row r="611" spans="1:9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>
        <v>0</v>
      </c>
      <c r="G611" s="43">
        <v>0</v>
      </c>
      <c r="H611" s="53">
        <v>0</v>
      </c>
      <c r="I611" s="41">
        <f t="shared" si="70"/>
        <v>0</v>
      </c>
    </row>
    <row r="612" spans="1:9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>
        <v>0</v>
      </c>
      <c r="G612" s="46">
        <v>0</v>
      </c>
      <c r="H612" s="47">
        <v>0</v>
      </c>
      <c r="I612" s="48">
        <f t="shared" si="70"/>
        <v>0</v>
      </c>
    </row>
    <row r="613" spans="1:9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>
        <v>0</v>
      </c>
      <c r="G613" s="43">
        <v>0</v>
      </c>
      <c r="H613" s="53">
        <v>0</v>
      </c>
      <c r="I613" s="41">
        <f t="shared" si="70"/>
        <v>0</v>
      </c>
    </row>
    <row r="614" spans="1:9" ht="15">
      <c r="A614" s="25" t="s">
        <v>17</v>
      </c>
      <c r="B614" s="46">
        <v>1465.5571403067549</v>
      </c>
      <c r="C614" s="46">
        <v>0</v>
      </c>
      <c r="D614" s="46">
        <v>115.41064858942084</v>
      </c>
      <c r="E614" s="46">
        <v>0</v>
      </c>
      <c r="F614" s="236">
        <v>0</v>
      </c>
      <c r="G614" s="46">
        <v>0</v>
      </c>
      <c r="H614" s="47">
        <v>0</v>
      </c>
      <c r="I614" s="48">
        <f t="shared" si="70"/>
        <v>1580.9677888961758</v>
      </c>
    </row>
    <row r="615" spans="1:9" ht="15">
      <c r="A615" s="26" t="s">
        <v>19</v>
      </c>
      <c r="B615" s="43">
        <v>40138.668422330244</v>
      </c>
      <c r="C615" s="43">
        <v>0</v>
      </c>
      <c r="D615" s="43">
        <v>12675.368975472709</v>
      </c>
      <c r="E615" s="43">
        <v>0</v>
      </c>
      <c r="F615" s="236">
        <v>0</v>
      </c>
      <c r="G615" s="43">
        <v>0</v>
      </c>
      <c r="H615" s="53">
        <v>0</v>
      </c>
      <c r="I615" s="41">
        <f t="shared" si="70"/>
        <v>52814.037397802953</v>
      </c>
    </row>
    <row r="616" spans="1:9" ht="15">
      <c r="A616" s="25" t="s">
        <v>27</v>
      </c>
      <c r="B616" s="46">
        <v>9455.6094630375319</v>
      </c>
      <c r="C616" s="46">
        <v>0</v>
      </c>
      <c r="D616" s="46">
        <v>10740.837933741661</v>
      </c>
      <c r="E616" s="46">
        <v>31458.402036033698</v>
      </c>
      <c r="F616" s="236">
        <v>0</v>
      </c>
      <c r="G616" s="46">
        <v>8239.1052951516831</v>
      </c>
      <c r="H616" s="47">
        <v>0</v>
      </c>
      <c r="I616" s="48">
        <f t="shared" si="70"/>
        <v>59893.95472796457</v>
      </c>
    </row>
    <row r="617" spans="1:9" ht="15">
      <c r="A617" s="26" t="s">
        <v>26</v>
      </c>
      <c r="B617" s="43">
        <v>14953.56484344634</v>
      </c>
      <c r="C617" s="43">
        <v>0</v>
      </c>
      <c r="D617" s="43">
        <v>3480.3168669165043</v>
      </c>
      <c r="E617" s="43">
        <v>0</v>
      </c>
      <c r="F617" s="236">
        <v>0</v>
      </c>
      <c r="G617" s="43">
        <v>0</v>
      </c>
      <c r="H617" s="53">
        <v>0</v>
      </c>
      <c r="I617" s="41">
        <f t="shared" si="70"/>
        <v>18433.881710362846</v>
      </c>
    </row>
    <row r="618" spans="1:9" ht="15">
      <c r="A618" s="25" t="s">
        <v>23</v>
      </c>
      <c r="B618" s="46">
        <v>47155.988596734183</v>
      </c>
      <c r="C618" s="46">
        <v>0</v>
      </c>
      <c r="D618" s="46">
        <v>4950.0761510383954</v>
      </c>
      <c r="E618" s="46">
        <v>0</v>
      </c>
      <c r="F618" s="236">
        <v>0</v>
      </c>
      <c r="G618" s="46">
        <v>0</v>
      </c>
      <c r="H618" s="47">
        <v>0</v>
      </c>
      <c r="I618" s="48">
        <f t="shared" si="70"/>
        <v>52106.06474777258</v>
      </c>
    </row>
    <row r="619" spans="1:9" ht="15">
      <c r="A619" s="26" t="s">
        <v>24</v>
      </c>
      <c r="B619" s="43">
        <v>6331.1808849918752</v>
      </c>
      <c r="C619" s="43">
        <v>0</v>
      </c>
      <c r="D619" s="43">
        <v>664.59909842456159</v>
      </c>
      <c r="E619" s="43">
        <v>0</v>
      </c>
      <c r="F619" s="236">
        <v>0</v>
      </c>
      <c r="G619" s="43">
        <v>0</v>
      </c>
      <c r="H619" s="53">
        <v>0</v>
      </c>
      <c r="I619" s="41">
        <f t="shared" si="70"/>
        <v>6995.7799834164371</v>
      </c>
    </row>
    <row r="620" spans="1:9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>
        <v>0</v>
      </c>
      <c r="G620" s="46">
        <v>0</v>
      </c>
      <c r="H620" s="47">
        <v>0</v>
      </c>
      <c r="I620" s="48">
        <f t="shared" si="70"/>
        <v>0</v>
      </c>
    </row>
    <row r="621" spans="1:9" ht="15">
      <c r="A621" s="27" t="s">
        <v>66</v>
      </c>
      <c r="B621" s="43">
        <v>769.04740665006682</v>
      </c>
      <c r="C621" s="43">
        <v>0</v>
      </c>
      <c r="D621" s="43">
        <v>2920.1130712458221</v>
      </c>
      <c r="E621" s="43">
        <v>0</v>
      </c>
      <c r="F621" s="236">
        <v>0</v>
      </c>
      <c r="G621" s="43">
        <v>0</v>
      </c>
      <c r="H621" s="53">
        <v>0</v>
      </c>
      <c r="I621" s="41">
        <f t="shared" si="70"/>
        <v>3689.160477895889</v>
      </c>
    </row>
    <row r="622" spans="1:9" ht="15">
      <c r="A622" s="28" t="s">
        <v>25</v>
      </c>
      <c r="B622" s="46">
        <v>765.30340665006668</v>
      </c>
      <c r="C622" s="46">
        <v>0</v>
      </c>
      <c r="D622" s="46">
        <v>2919.8570712458227</v>
      </c>
      <c r="E622" s="46">
        <v>0</v>
      </c>
      <c r="F622" s="236">
        <v>0</v>
      </c>
      <c r="G622" s="46">
        <v>0</v>
      </c>
      <c r="H622" s="47">
        <v>0</v>
      </c>
      <c r="I622" s="48">
        <f t="shared" si="70"/>
        <v>3685.1604778958895</v>
      </c>
    </row>
    <row r="623" spans="1:9" ht="15">
      <c r="A623" s="29" t="s">
        <v>20</v>
      </c>
      <c r="B623" s="43">
        <v>0</v>
      </c>
      <c r="C623" s="43">
        <v>0</v>
      </c>
      <c r="D623" s="43">
        <v>0</v>
      </c>
      <c r="E623" s="43">
        <v>0</v>
      </c>
      <c r="F623" s="236">
        <v>0</v>
      </c>
      <c r="G623" s="43">
        <v>0</v>
      </c>
      <c r="H623" s="53">
        <v>0</v>
      </c>
      <c r="I623" s="41">
        <f t="shared" si="70"/>
        <v>0</v>
      </c>
    </row>
    <row r="624" spans="1:9" ht="15">
      <c r="A624" s="28" t="s">
        <v>21</v>
      </c>
      <c r="B624" s="46">
        <v>0</v>
      </c>
      <c r="C624" s="46">
        <v>0</v>
      </c>
      <c r="D624" s="46">
        <v>0</v>
      </c>
      <c r="E624" s="46">
        <v>0</v>
      </c>
      <c r="F624" s="236">
        <v>0</v>
      </c>
      <c r="G624" s="46">
        <v>0</v>
      </c>
      <c r="H624" s="47">
        <v>0</v>
      </c>
      <c r="I624" s="48">
        <f t="shared" si="70"/>
        <v>0</v>
      </c>
    </row>
    <row r="625" spans="1:10" ht="15.75" thickBot="1">
      <c r="A625" s="30" t="s">
        <v>11</v>
      </c>
      <c r="B625" s="43">
        <v>3.7439999999999998</v>
      </c>
      <c r="C625" s="43">
        <v>0</v>
      </c>
      <c r="D625" s="43">
        <v>0.25600000000000001</v>
      </c>
      <c r="E625" s="43">
        <v>0</v>
      </c>
      <c r="F625" s="237">
        <v>0</v>
      </c>
      <c r="G625" s="43">
        <v>0</v>
      </c>
      <c r="H625" s="53">
        <v>0</v>
      </c>
      <c r="I625" s="41">
        <f t="shared" si="70"/>
        <v>4</v>
      </c>
    </row>
    <row r="626" spans="1:10" ht="15">
      <c r="A626" s="31" t="s">
        <v>28</v>
      </c>
      <c r="B626" s="130">
        <f>SUM(B605:B621)</f>
        <v>188041.69068698509</v>
      </c>
      <c r="C626" s="130">
        <f t="shared" ref="C626:H626" si="71">SUM(C605:C621)</f>
        <v>0</v>
      </c>
      <c r="D626" s="130">
        <f t="shared" si="71"/>
        <v>40829.679316477865</v>
      </c>
      <c r="E626" s="130">
        <f t="shared" si="71"/>
        <v>31458.402036033698</v>
      </c>
      <c r="F626" s="130">
        <f t="shared" si="71"/>
        <v>0</v>
      </c>
      <c r="G626" s="130">
        <f t="shared" si="71"/>
        <v>8239.1052951516831</v>
      </c>
      <c r="H626" s="130">
        <f t="shared" si="71"/>
        <v>0</v>
      </c>
      <c r="I626" s="132">
        <f>SUM(B626:H626)</f>
        <v>268568.87733464834</v>
      </c>
    </row>
    <row r="627" spans="1:10" s="4" customFormat="1" ht="15" thickBot="1">
      <c r="A627" s="33" t="s">
        <v>87</v>
      </c>
      <c r="B627" s="114">
        <f>B626/$I626</f>
        <v>0.70016188231921261</v>
      </c>
      <c r="C627" s="114">
        <f t="shared" ref="C627:I627" si="72">C626/$I626</f>
        <v>0</v>
      </c>
      <c r="D627" s="114">
        <f t="shared" si="72"/>
        <v>0.15202684585676074</v>
      </c>
      <c r="E627" s="114">
        <f t="shared" si="72"/>
        <v>0.11713346069073811</v>
      </c>
      <c r="F627" s="114">
        <f t="shared" si="72"/>
        <v>0</v>
      </c>
      <c r="G627" s="114">
        <f t="shared" si="72"/>
        <v>3.0677811133288557E-2</v>
      </c>
      <c r="H627" s="114">
        <f t="shared" si="72"/>
        <v>0</v>
      </c>
      <c r="I627" s="116">
        <f t="shared" si="72"/>
        <v>1</v>
      </c>
      <c r="J627" s="18"/>
    </row>
    <row r="628" spans="1:10" ht="15" thickBot="1">
      <c r="A628" s="17"/>
      <c r="B628" s="17"/>
      <c r="C628" s="17"/>
      <c r="D628" s="17"/>
      <c r="E628" s="17"/>
      <c r="F628" s="17"/>
      <c r="G628" s="17"/>
      <c r="H628" s="17"/>
      <c r="I628" s="17"/>
    </row>
    <row r="629" spans="1:1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</row>
    <row r="630" spans="1:10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</row>
    <row r="631" spans="1:10" ht="15">
      <c r="A631" s="24" t="s">
        <v>7</v>
      </c>
      <c r="B631" s="39">
        <v>3.3714213300668758</v>
      </c>
      <c r="C631" s="39">
        <v>0</v>
      </c>
      <c r="D631" s="39">
        <v>3.3176108707321514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6.6890322007990273</v>
      </c>
    </row>
    <row r="632" spans="1:10" ht="15">
      <c r="A632" s="25" t="s">
        <v>8</v>
      </c>
      <c r="B632" s="46">
        <v>34.302140659018576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3">SUM(B632:H632)</f>
        <v>34.302140659018576</v>
      </c>
    </row>
    <row r="633" spans="1:10" ht="15">
      <c r="A633" s="26" t="s">
        <v>10</v>
      </c>
      <c r="B633" s="43">
        <v>58.900332280681909</v>
      </c>
      <c r="C633" s="43">
        <v>0</v>
      </c>
      <c r="D633" s="43">
        <v>0.18868400081458891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3"/>
        <v>59.089016281496498</v>
      </c>
    </row>
    <row r="634" spans="1:1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3"/>
        <v>0</v>
      </c>
    </row>
    <row r="635" spans="1:10" ht="15">
      <c r="A635" s="26" t="s">
        <v>16</v>
      </c>
      <c r="B635" s="43">
        <v>2187.0398968367522</v>
      </c>
      <c r="C635" s="43">
        <v>9.4525235129217098</v>
      </c>
      <c r="D635" s="43">
        <v>176.23108399728403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3"/>
        <v>2372.7235043469582</v>
      </c>
    </row>
    <row r="636" spans="1:10" ht="15">
      <c r="A636" s="25" t="s">
        <v>72</v>
      </c>
      <c r="B636" s="46">
        <v>51.995834345940594</v>
      </c>
      <c r="C636" s="46">
        <v>1.1734319221647367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73"/>
        <v>53.169266268105332</v>
      </c>
    </row>
    <row r="637" spans="1:10" ht="15">
      <c r="A637" s="26" t="s">
        <v>60</v>
      </c>
      <c r="B637" s="43">
        <v>0</v>
      </c>
      <c r="C637" s="43">
        <v>5.1988999034325669</v>
      </c>
      <c r="D637" s="43">
        <v>0</v>
      </c>
      <c r="E637" s="43">
        <v>252.33204184356035</v>
      </c>
      <c r="F637" s="43">
        <v>9965.2937271507762</v>
      </c>
      <c r="G637" s="43">
        <v>0</v>
      </c>
      <c r="H637" s="53">
        <v>0</v>
      </c>
      <c r="I637" s="41">
        <f t="shared" si="73"/>
        <v>10222.824668897769</v>
      </c>
    </row>
    <row r="638" spans="1:10" ht="15">
      <c r="A638" s="25" t="s">
        <v>12</v>
      </c>
      <c r="B638" s="46">
        <v>0</v>
      </c>
      <c r="C638" s="46">
        <v>0</v>
      </c>
      <c r="D638" s="46">
        <v>0</v>
      </c>
      <c r="E638" s="46">
        <v>176.26832130469751</v>
      </c>
      <c r="F638" s="46">
        <v>0</v>
      </c>
      <c r="G638" s="46">
        <v>0</v>
      </c>
      <c r="H638" s="47">
        <v>0</v>
      </c>
      <c r="I638" s="48">
        <f t="shared" si="73"/>
        <v>176.26832130469751</v>
      </c>
    </row>
    <row r="639" spans="1:1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3"/>
        <v>0</v>
      </c>
    </row>
    <row r="640" spans="1:10" ht="15">
      <c r="A640" s="25" t="s">
        <v>17</v>
      </c>
      <c r="B640" s="46">
        <v>125.11836153466366</v>
      </c>
      <c r="C640" s="46">
        <v>0</v>
      </c>
      <c r="D640" s="46">
        <v>0.60572699073725322</v>
      </c>
      <c r="E640" s="46">
        <v>3.6856750344577303</v>
      </c>
      <c r="F640" s="46">
        <v>0</v>
      </c>
      <c r="G640" s="46">
        <v>0</v>
      </c>
      <c r="H640" s="47">
        <v>0</v>
      </c>
      <c r="I640" s="48">
        <f t="shared" si="73"/>
        <v>129.40976355985865</v>
      </c>
    </row>
    <row r="641" spans="1:10" ht="15">
      <c r="A641" s="26" t="s">
        <v>19</v>
      </c>
      <c r="B641" s="43">
        <v>472.42191822863441</v>
      </c>
      <c r="C641" s="43">
        <v>0</v>
      </c>
      <c r="D641" s="43">
        <v>122.10043847655028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73"/>
        <v>594.52235670518473</v>
      </c>
    </row>
    <row r="642" spans="1:10" ht="15">
      <c r="A642" s="25" t="s">
        <v>27</v>
      </c>
      <c r="B642" s="46">
        <v>977.38076446228604</v>
      </c>
      <c r="C642" s="46">
        <v>1.2699337641574375</v>
      </c>
      <c r="D642" s="46">
        <v>20.216438135870423</v>
      </c>
      <c r="E642" s="46">
        <v>1624.100786792578</v>
      </c>
      <c r="F642" s="46">
        <v>0</v>
      </c>
      <c r="G642" s="46">
        <v>547.67967892587603</v>
      </c>
      <c r="H642" s="47">
        <v>7.683941062805185</v>
      </c>
      <c r="I642" s="48">
        <f t="shared" si="73"/>
        <v>3178.3315431435735</v>
      </c>
    </row>
    <row r="643" spans="1:10" ht="15">
      <c r="A643" s="26" t="s">
        <v>26</v>
      </c>
      <c r="B643" s="43">
        <v>259.4147881756395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3"/>
        <v>259.4147881756395</v>
      </c>
    </row>
    <row r="644" spans="1:10" ht="15">
      <c r="A644" s="25" t="s">
        <v>23</v>
      </c>
      <c r="B644" s="46">
        <v>2034.2723603284389</v>
      </c>
      <c r="C644" s="46">
        <v>92.145633660840474</v>
      </c>
      <c r="D644" s="46">
        <v>1158.3301361575195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3"/>
        <v>3284.7481301467988</v>
      </c>
    </row>
    <row r="645" spans="1:10" ht="15">
      <c r="A645" s="26" t="s">
        <v>24</v>
      </c>
      <c r="B645" s="43">
        <v>2129.2977489823115</v>
      </c>
      <c r="C645" s="43">
        <v>0</v>
      </c>
      <c r="D645" s="43">
        <v>21.245185973430274</v>
      </c>
      <c r="E645" s="43">
        <v>0</v>
      </c>
      <c r="F645" s="43">
        <v>353.74299367738678</v>
      </c>
      <c r="G645" s="43">
        <v>0</v>
      </c>
      <c r="H645" s="53">
        <v>0</v>
      </c>
      <c r="I645" s="41">
        <f t="shared" si="73"/>
        <v>2504.2859286331286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3"/>
        <v>0</v>
      </c>
    </row>
    <row r="647" spans="1:10" ht="15">
      <c r="A647" s="27" t="s">
        <v>66</v>
      </c>
      <c r="B647" s="43">
        <v>49.759940695220457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3"/>
        <v>49.759940695220457</v>
      </c>
    </row>
    <row r="648" spans="1:10" ht="15">
      <c r="A648" s="28" t="s">
        <v>25</v>
      </c>
      <c r="B648" s="46">
        <v>49.759940695220457</v>
      </c>
      <c r="C648" s="46">
        <v>0</v>
      </c>
      <c r="D648" s="46">
        <v>0</v>
      </c>
      <c r="E648" s="46">
        <v>0</v>
      </c>
      <c r="F648" s="46">
        <v>0</v>
      </c>
      <c r="G648" s="46">
        <v>0</v>
      </c>
      <c r="H648" s="47">
        <v>0</v>
      </c>
      <c r="I648" s="48">
        <f t="shared" si="73"/>
        <v>49.759940695220457</v>
      </c>
    </row>
    <row r="649" spans="1:10" ht="15">
      <c r="A649" s="29" t="s">
        <v>20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3"/>
        <v>0</v>
      </c>
    </row>
    <row r="650" spans="1:10" ht="15">
      <c r="A650" s="28" t="s">
        <v>21</v>
      </c>
      <c r="B650" s="46">
        <v>0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3"/>
        <v>0</v>
      </c>
    </row>
    <row r="651" spans="1:10" ht="15.75" thickBot="1">
      <c r="A651" s="30" t="s">
        <v>11</v>
      </c>
      <c r="B651" s="43">
        <v>0</v>
      </c>
      <c r="C651" s="43">
        <v>0</v>
      </c>
      <c r="D651" s="43">
        <v>0</v>
      </c>
      <c r="E651" s="43">
        <v>0</v>
      </c>
      <c r="F651" s="43">
        <v>0</v>
      </c>
      <c r="G651" s="43">
        <v>0</v>
      </c>
      <c r="H651" s="53">
        <v>0</v>
      </c>
      <c r="I651" s="41">
        <f t="shared" si="73"/>
        <v>0</v>
      </c>
    </row>
    <row r="652" spans="1:10" ht="15">
      <c r="A652" s="31" t="s">
        <v>28</v>
      </c>
      <c r="B652" s="130">
        <f>SUM(B631:B647)</f>
        <v>8383.2755078596547</v>
      </c>
      <c r="C652" s="130">
        <f t="shared" ref="C652:H652" si="74">SUM(C631:C647)</f>
        <v>109.24042276351693</v>
      </c>
      <c r="D652" s="130">
        <f t="shared" si="74"/>
        <v>1502.2353046029386</v>
      </c>
      <c r="E652" s="130">
        <f t="shared" si="74"/>
        <v>2056.3868249752936</v>
      </c>
      <c r="F652" s="130">
        <f t="shared" si="74"/>
        <v>10319.036720828162</v>
      </c>
      <c r="G652" s="130">
        <f t="shared" si="74"/>
        <v>547.67967892587603</v>
      </c>
      <c r="H652" s="130">
        <f t="shared" si="74"/>
        <v>7.683941062805185</v>
      </c>
      <c r="I652" s="132">
        <f>SUM(B652:H652)</f>
        <v>22925.538401018246</v>
      </c>
    </row>
    <row r="653" spans="1:10" s="4" customFormat="1" ht="15" thickBot="1">
      <c r="A653" s="33" t="s">
        <v>87</v>
      </c>
      <c r="B653" s="79">
        <f>B652/$I652</f>
        <v>0.3656740950296421</v>
      </c>
      <c r="C653" s="79">
        <f t="shared" ref="C653:I653" si="75">C652/$I652</f>
        <v>4.7650101320484139E-3</v>
      </c>
      <c r="D653" s="79">
        <f t="shared" si="75"/>
        <v>6.5526718645622581E-2</v>
      </c>
      <c r="E653" s="79">
        <f t="shared" si="75"/>
        <v>8.9698518263979288E-2</v>
      </c>
      <c r="F653" s="79">
        <f t="shared" si="75"/>
        <v>0.45011098715875036</v>
      </c>
      <c r="G653" s="79">
        <f t="shared" si="75"/>
        <v>2.3889501277821707E-2</v>
      </c>
      <c r="H653" s="79">
        <f t="shared" si="75"/>
        <v>3.3516949213563071E-4</v>
      </c>
      <c r="I653" s="80">
        <f t="shared" si="75"/>
        <v>1</v>
      </c>
      <c r="J653" s="18"/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84:I84"/>
    <mergeCell ref="B6:I6"/>
    <mergeCell ref="B32:I32"/>
    <mergeCell ref="B58:I58"/>
    <mergeCell ref="A1:I3"/>
    <mergeCell ref="A5:A6"/>
    <mergeCell ref="A31:A32"/>
    <mergeCell ref="A57:A58"/>
    <mergeCell ref="A83:A84"/>
  </mergeCells>
  <phoneticPr fontId="7" type="noConversion"/>
  <pageMargins left="0.78740157499999996" right="0.78740157499999996" top="0.984251969" bottom="0.984251969" header="0.4921259845" footer="0.492125984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4"/>
  <sheetViews>
    <sheetView zoomScale="60" zoomScaleNormal="60" workbookViewId="0">
      <selection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5" style="144" customWidth="1"/>
  </cols>
  <sheetData>
    <row r="1" spans="1:12" ht="15" customHeight="1" thickTop="1">
      <c r="A1" s="200" t="s">
        <v>100</v>
      </c>
      <c r="B1" s="201"/>
      <c r="C1" s="201"/>
      <c r="D1" s="201"/>
      <c r="E1" s="201"/>
      <c r="F1" s="201"/>
      <c r="G1" s="201"/>
      <c r="H1" s="201"/>
      <c r="I1" s="202"/>
    </row>
    <row r="2" spans="1:12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2" ht="36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2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2" ht="100.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L5" s="8"/>
    </row>
    <row r="6" spans="1:12" ht="13.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</row>
    <row r="7" spans="1:12" ht="13.5" customHeight="1">
      <c r="A7" s="24" t="s">
        <v>7</v>
      </c>
      <c r="B7" s="39">
        <v>1772.4175196636133</v>
      </c>
      <c r="C7" s="39">
        <v>4337.932674077394</v>
      </c>
      <c r="D7" s="39">
        <v>2885.0291883849854</v>
      </c>
      <c r="E7" s="39">
        <v>0.24352696488397085</v>
      </c>
      <c r="F7" s="39">
        <v>22.515807381843711</v>
      </c>
      <c r="G7" s="39">
        <v>0</v>
      </c>
      <c r="H7" s="40">
        <v>0</v>
      </c>
      <c r="I7" s="41">
        <f>SUM(B7:H7)</f>
        <v>9018.1387164727203</v>
      </c>
      <c r="J7" s="166"/>
    </row>
    <row r="8" spans="1:12" ht="13.5" customHeight="1">
      <c r="A8" s="25" t="s">
        <v>8</v>
      </c>
      <c r="B8" s="46">
        <v>1494.0642714569071</v>
      </c>
      <c r="C8" s="46">
        <v>797.13266099794942</v>
      </c>
      <c r="D8" s="46">
        <v>1765.4844418580637</v>
      </c>
      <c r="E8" s="46">
        <v>0</v>
      </c>
      <c r="F8" s="46">
        <v>0.21797898412485101</v>
      </c>
      <c r="G8" s="46">
        <v>0</v>
      </c>
      <c r="H8" s="47">
        <v>0</v>
      </c>
      <c r="I8" s="48">
        <f t="shared" ref="I8:I27" si="0">SUM(B8:H8)</f>
        <v>4056.8993532970449</v>
      </c>
      <c r="J8" s="166"/>
    </row>
    <row r="9" spans="1:12" ht="13.5" customHeight="1">
      <c r="A9" s="26" t="s">
        <v>10</v>
      </c>
      <c r="B9" s="43">
        <v>3929.638740420618</v>
      </c>
      <c r="C9" s="43">
        <v>0.33840000000000003</v>
      </c>
      <c r="D9" s="43">
        <v>6360.5356927796838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10290.512833200302</v>
      </c>
      <c r="J9" s="166"/>
    </row>
    <row r="10" spans="1:12" ht="13.5" customHeight="1">
      <c r="A10" s="25" t="s">
        <v>58</v>
      </c>
      <c r="B10" s="46">
        <v>1.0978193293972236E-7</v>
      </c>
      <c r="C10" s="46">
        <v>64.886367309781932</v>
      </c>
      <c r="D10" s="46">
        <v>2052.6392371905913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2117.5256046101554</v>
      </c>
      <c r="J10" s="166"/>
    </row>
    <row r="11" spans="1:12" ht="13.5" customHeight="1">
      <c r="A11" s="26" t="s">
        <v>16</v>
      </c>
      <c r="B11" s="43">
        <v>19832.740517925711</v>
      </c>
      <c r="C11" s="43">
        <v>3790.5377643056349</v>
      </c>
      <c r="D11" s="43">
        <v>3643.7226952421661</v>
      </c>
      <c r="E11" s="43">
        <v>419.95177109957348</v>
      </c>
      <c r="F11" s="43">
        <v>0</v>
      </c>
      <c r="G11" s="43">
        <v>0</v>
      </c>
      <c r="H11" s="53">
        <v>0</v>
      </c>
      <c r="I11" s="41">
        <f t="shared" si="0"/>
        <v>27686.952748573087</v>
      </c>
      <c r="J11" s="166"/>
    </row>
    <row r="12" spans="1:12" ht="13.5" customHeight="1">
      <c r="A12" s="25" t="s">
        <v>72</v>
      </c>
      <c r="B12" s="46">
        <v>69534.999345673205</v>
      </c>
      <c r="C12" s="46">
        <v>594.95372430351745</v>
      </c>
      <c r="D12" s="46">
        <v>4951.9433000130157</v>
      </c>
      <c r="E12" s="46">
        <v>17.69321315652536</v>
      </c>
      <c r="F12" s="46">
        <v>0</v>
      </c>
      <c r="G12" s="46">
        <v>0</v>
      </c>
      <c r="H12" s="47">
        <v>0</v>
      </c>
      <c r="I12" s="48">
        <f t="shared" si="0"/>
        <v>75099.589583146255</v>
      </c>
      <c r="J12" s="166"/>
    </row>
    <row r="13" spans="1:12" ht="13.5" customHeight="1">
      <c r="A13" s="26" t="s">
        <v>60</v>
      </c>
      <c r="B13" s="43">
        <v>0.624253315492036</v>
      </c>
      <c r="C13" s="43">
        <v>16.276807051469877</v>
      </c>
      <c r="D13" s="43">
        <v>6.4120205692175194</v>
      </c>
      <c r="E13" s="43">
        <v>7936.8920832651547</v>
      </c>
      <c r="F13" s="43">
        <v>213713.8567096708</v>
      </c>
      <c r="G13" s="43">
        <v>0</v>
      </c>
      <c r="H13" s="53">
        <v>0</v>
      </c>
      <c r="I13" s="41">
        <f t="shared" si="0"/>
        <v>221674.06187387212</v>
      </c>
      <c r="J13" s="166"/>
    </row>
    <row r="14" spans="1:12" ht="13.5" customHeight="1">
      <c r="A14" s="25" t="s">
        <v>12</v>
      </c>
      <c r="B14" s="46">
        <v>1.3044001892036123E-2</v>
      </c>
      <c r="C14" s="46">
        <v>0.12124616173063839</v>
      </c>
      <c r="D14" s="46">
        <v>0.36238027143102391</v>
      </c>
      <c r="E14" s="46">
        <v>288.48219288464463</v>
      </c>
      <c r="F14" s="46">
        <v>90991.20867103932</v>
      </c>
      <c r="G14" s="46">
        <v>0</v>
      </c>
      <c r="H14" s="47">
        <v>0</v>
      </c>
      <c r="I14" s="48">
        <f t="shared" si="0"/>
        <v>91280.187534359022</v>
      </c>
      <c r="J14" s="166"/>
    </row>
    <row r="15" spans="1:12" ht="13.5" customHeight="1">
      <c r="A15" s="26" t="s">
        <v>61</v>
      </c>
      <c r="B15" s="43">
        <v>2.9624095353607438</v>
      </c>
      <c r="C15" s="43">
        <v>0.30280953536074351</v>
      </c>
      <c r="D15" s="43">
        <v>4.7282565664994332</v>
      </c>
      <c r="E15" s="43">
        <v>187.33923316277904</v>
      </c>
      <c r="F15" s="43">
        <v>22459.822969699999</v>
      </c>
      <c r="G15" s="43">
        <v>0</v>
      </c>
      <c r="H15" s="53">
        <v>0</v>
      </c>
      <c r="I15" s="41">
        <f t="shared" si="0"/>
        <v>22655.155678499999</v>
      </c>
      <c r="J15" s="166"/>
    </row>
    <row r="16" spans="1:12" ht="13.5" customHeight="1">
      <c r="A16" s="25" t="s">
        <v>17</v>
      </c>
      <c r="B16" s="46">
        <v>4997.4707867448333</v>
      </c>
      <c r="C16" s="46">
        <v>95.89807843653773</v>
      </c>
      <c r="D16" s="46">
        <v>1468.541161686026</v>
      </c>
      <c r="E16" s="46">
        <v>165.71285937924637</v>
      </c>
      <c r="F16" s="46">
        <v>981.86400534078064</v>
      </c>
      <c r="G16" s="46">
        <v>0</v>
      </c>
      <c r="H16" s="47">
        <v>0</v>
      </c>
      <c r="I16" s="48">
        <f t="shared" si="0"/>
        <v>7709.4868915874249</v>
      </c>
      <c r="J16" s="166"/>
    </row>
    <row r="17" spans="1:10" ht="13.5" customHeight="1">
      <c r="A17" s="26" t="s">
        <v>19</v>
      </c>
      <c r="B17" s="43">
        <v>76355.537812188981</v>
      </c>
      <c r="C17" s="43">
        <v>46575.274450042583</v>
      </c>
      <c r="D17" s="43">
        <v>52120.891531668443</v>
      </c>
      <c r="E17" s="43">
        <v>2624.3133153550311</v>
      </c>
      <c r="F17" s="43">
        <v>5000.2041133137891</v>
      </c>
      <c r="G17" s="43">
        <v>0</v>
      </c>
      <c r="H17" s="53">
        <v>0</v>
      </c>
      <c r="I17" s="41">
        <f t="shared" si="0"/>
        <v>182676.22122256886</v>
      </c>
      <c r="J17" s="166"/>
    </row>
    <row r="18" spans="1:10" ht="13.5" customHeight="1">
      <c r="A18" s="25" t="s">
        <v>27</v>
      </c>
      <c r="B18" s="46">
        <v>23182.674987355535</v>
      </c>
      <c r="C18" s="46">
        <v>344.71036939517802</v>
      </c>
      <c r="D18" s="46">
        <v>39119.182200903539</v>
      </c>
      <c r="E18" s="46">
        <v>88524.312167214594</v>
      </c>
      <c r="F18" s="46">
        <v>11777.823890448635</v>
      </c>
      <c r="G18" s="46">
        <v>27888.580110301988</v>
      </c>
      <c r="H18" s="47">
        <v>817.44229092047419</v>
      </c>
      <c r="I18" s="48">
        <f t="shared" si="0"/>
        <v>191654.72601653996</v>
      </c>
      <c r="J18" s="166"/>
    </row>
    <row r="19" spans="1:10" ht="13.5" customHeight="1">
      <c r="A19" s="26" t="s">
        <v>26</v>
      </c>
      <c r="B19" s="43">
        <v>39267.303009535739</v>
      </c>
      <c r="C19" s="43">
        <v>353.09252550306928</v>
      </c>
      <c r="D19" s="43">
        <v>4276.9156463036416</v>
      </c>
      <c r="E19" s="43">
        <v>0.44360512452856021</v>
      </c>
      <c r="F19" s="43">
        <v>-1.6148595705089974E-7</v>
      </c>
      <c r="G19" s="43">
        <v>0</v>
      </c>
      <c r="H19" s="53">
        <v>0</v>
      </c>
      <c r="I19" s="41">
        <f t="shared" si="0"/>
        <v>43897.754786305493</v>
      </c>
      <c r="J19" s="166"/>
    </row>
    <row r="20" spans="1:10" ht="13.5" customHeight="1">
      <c r="A20" s="25" t="s">
        <v>23</v>
      </c>
      <c r="B20" s="46">
        <v>51591.926810249533</v>
      </c>
      <c r="C20" s="46">
        <v>434.14971117078665</v>
      </c>
      <c r="D20" s="46">
        <v>7024.2610272913007</v>
      </c>
      <c r="E20" s="46">
        <v>2.843492773797033</v>
      </c>
      <c r="F20" s="46">
        <v>0.48119137499999998</v>
      </c>
      <c r="G20" s="46">
        <v>0</v>
      </c>
      <c r="H20" s="47">
        <v>0</v>
      </c>
      <c r="I20" s="48">
        <f t="shared" si="0"/>
        <v>59053.662232860421</v>
      </c>
      <c r="J20" s="166"/>
    </row>
    <row r="21" spans="1:10" ht="13.5" customHeight="1">
      <c r="A21" s="26" t="s">
        <v>24</v>
      </c>
      <c r="B21" s="43">
        <v>10622.554705759479</v>
      </c>
      <c r="C21" s="43">
        <v>22232.451919930238</v>
      </c>
      <c r="D21" s="43">
        <v>2844.7754921814358</v>
      </c>
      <c r="E21" s="43">
        <v>21.381754935320203</v>
      </c>
      <c r="F21" s="43">
        <v>1044.2488359809117</v>
      </c>
      <c r="G21" s="43">
        <v>0</v>
      </c>
      <c r="H21" s="53">
        <v>0</v>
      </c>
      <c r="I21" s="41">
        <f t="shared" si="0"/>
        <v>36765.412708787386</v>
      </c>
      <c r="J21" s="166"/>
    </row>
    <row r="22" spans="1:10" ht="13.5" customHeight="1">
      <c r="A22" s="25" t="s">
        <v>22</v>
      </c>
      <c r="B22" s="46">
        <v>773.83499347089412</v>
      </c>
      <c r="C22" s="46">
        <v>3362.9286568290477</v>
      </c>
      <c r="D22" s="46">
        <v>4550.4834793175514</v>
      </c>
      <c r="E22" s="46">
        <v>0.60401538470495586</v>
      </c>
      <c r="F22" s="46">
        <v>0</v>
      </c>
      <c r="G22" s="46">
        <v>0</v>
      </c>
      <c r="H22" s="47">
        <v>0</v>
      </c>
      <c r="I22" s="48">
        <f t="shared" si="0"/>
        <v>8687.8511450021979</v>
      </c>
      <c r="J22" s="166"/>
    </row>
    <row r="23" spans="1:10" ht="13.5" customHeight="1">
      <c r="A23" s="27" t="s">
        <v>66</v>
      </c>
      <c r="B23" s="43">
        <v>3357.1782828968585</v>
      </c>
      <c r="C23" s="43">
        <v>8.6387704206687914</v>
      </c>
      <c r="D23" s="43">
        <v>6294.9997756359153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9660.8168289534424</v>
      </c>
      <c r="J23" s="166"/>
    </row>
    <row r="24" spans="1:10" ht="13.5" customHeight="1">
      <c r="A24" s="28" t="s">
        <v>25</v>
      </c>
      <c r="B24" s="46">
        <v>3353.433533237112</v>
      </c>
      <c r="C24" s="46">
        <v>0.12600000489315397</v>
      </c>
      <c r="D24" s="46">
        <v>2576.9902813184663</v>
      </c>
      <c r="E24" s="46">
        <v>0</v>
      </c>
      <c r="F24" s="46">
        <v>0</v>
      </c>
      <c r="G24" s="46">
        <v>0</v>
      </c>
      <c r="H24" s="47">
        <v>0</v>
      </c>
      <c r="I24" s="48">
        <f t="shared" si="0"/>
        <v>5930.5498145604715</v>
      </c>
      <c r="J24" s="166"/>
    </row>
    <row r="25" spans="1:10" ht="13.5" customHeight="1">
      <c r="A25" s="29" t="s">
        <v>20</v>
      </c>
      <c r="B25" s="43">
        <v>4.0644864679145417E-4</v>
      </c>
      <c r="C25" s="43">
        <v>2.1032302047908469</v>
      </c>
      <c r="D25" s="43">
        <v>918.53652890223293</v>
      </c>
      <c r="E25" s="43">
        <v>0</v>
      </c>
      <c r="F25" s="43">
        <v>0</v>
      </c>
      <c r="G25" s="43">
        <v>0</v>
      </c>
      <c r="H25" s="53">
        <v>0</v>
      </c>
      <c r="I25" s="41">
        <f t="shared" si="0"/>
        <v>920.64016555567059</v>
      </c>
      <c r="J25" s="166"/>
    </row>
    <row r="26" spans="1:10" ht="13.5" customHeight="1">
      <c r="A26" s="28" t="s">
        <v>21</v>
      </c>
      <c r="B26" s="46">
        <v>3.4319805134106282E-4</v>
      </c>
      <c r="C26" s="46">
        <v>6.4095388553270336</v>
      </c>
      <c r="D26" s="46">
        <v>2799.2159672419448</v>
      </c>
      <c r="E26" s="46">
        <v>0</v>
      </c>
      <c r="F26" s="46">
        <v>0</v>
      </c>
      <c r="G26" s="46">
        <v>0</v>
      </c>
      <c r="H26" s="47">
        <v>0</v>
      </c>
      <c r="I26" s="48">
        <f t="shared" si="0"/>
        <v>2805.625849295323</v>
      </c>
      <c r="J26" s="166"/>
    </row>
    <row r="27" spans="1:10" ht="13.5" customHeight="1" thickBot="1">
      <c r="A27" s="30" t="s">
        <v>11</v>
      </c>
      <c r="B27" s="43">
        <v>3.7439999999999998</v>
      </c>
      <c r="C27" s="43">
        <v>0</v>
      </c>
      <c r="D27" s="43">
        <v>0.25600000000000001</v>
      </c>
      <c r="E27" s="43">
        <v>0</v>
      </c>
      <c r="F27" s="43">
        <v>0</v>
      </c>
      <c r="G27" s="43">
        <v>0</v>
      </c>
      <c r="H27" s="53">
        <v>0</v>
      </c>
      <c r="I27" s="41">
        <f t="shared" si="0"/>
        <v>4</v>
      </c>
      <c r="J27" s="166"/>
    </row>
    <row r="28" spans="1:10" ht="13.5" customHeight="1">
      <c r="A28" s="31" t="s">
        <v>28</v>
      </c>
      <c r="B28" s="130">
        <f>SUM(B7:B23)</f>
        <v>306715.94149030442</v>
      </c>
      <c r="C28" s="130">
        <f t="shared" ref="C28:H28" si="1">SUM(C7:C23)</f>
        <v>83009.626935470937</v>
      </c>
      <c r="D28" s="130">
        <f t="shared" si="1"/>
        <v>139370.90752786351</v>
      </c>
      <c r="E28" s="130">
        <f t="shared" si="1"/>
        <v>100190.21323070079</v>
      </c>
      <c r="F28" s="130">
        <f t="shared" si="1"/>
        <v>345992.24417307373</v>
      </c>
      <c r="G28" s="130">
        <f t="shared" si="1"/>
        <v>27888.580110301988</v>
      </c>
      <c r="H28" s="130">
        <f t="shared" si="1"/>
        <v>817.44229092047419</v>
      </c>
      <c r="I28" s="132">
        <f>SUM(B28:H28)</f>
        <v>1003984.9557586359</v>
      </c>
      <c r="J28" s="179">
        <v>1.0455957381054759E-3</v>
      </c>
    </row>
    <row r="29" spans="1:10" s="4" customFormat="1" ht="13.5" customHeight="1" thickBot="1">
      <c r="A29" s="32" t="s">
        <v>87</v>
      </c>
      <c r="B29" s="114">
        <f>B28/$I28</f>
        <v>0.30549854331088283</v>
      </c>
      <c r="C29" s="114">
        <f t="shared" ref="C29:I29" si="2">C28/$I28</f>
        <v>8.2680150194827176E-2</v>
      </c>
      <c r="D29" s="114">
        <f t="shared" si="2"/>
        <v>0.13881772503508422</v>
      </c>
      <c r="E29" s="114">
        <f t="shared" si="2"/>
        <v>9.9792544356398824E-2</v>
      </c>
      <c r="F29" s="114">
        <f t="shared" si="2"/>
        <v>0.34461895289221084</v>
      </c>
      <c r="G29" s="114">
        <f t="shared" si="2"/>
        <v>2.7777886461683766E-2</v>
      </c>
      <c r="H29" s="114">
        <f t="shared" si="2"/>
        <v>8.141977489122778E-4</v>
      </c>
      <c r="I29" s="116">
        <f t="shared" si="2"/>
        <v>1</v>
      </c>
      <c r="J29" s="181"/>
    </row>
    <row r="30" spans="1:10" ht="13.5" customHeight="1" thickBot="1">
      <c r="J30" s="166"/>
    </row>
    <row r="31" spans="1:1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J31" s="166"/>
    </row>
    <row r="32" spans="1:10" ht="13.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J32" s="166"/>
    </row>
    <row r="33" spans="1:10" ht="13.5" customHeight="1">
      <c r="A33" s="24" t="s">
        <v>7</v>
      </c>
      <c r="B33" s="39">
        <v>0.48208403634097963</v>
      </c>
      <c r="C33" s="39">
        <v>4337.932674077394</v>
      </c>
      <c r="D33" s="39">
        <v>2723.5668097454709</v>
      </c>
      <c r="E33" s="39">
        <v>0.24352696488397085</v>
      </c>
      <c r="F33" s="235">
        <v>0</v>
      </c>
      <c r="G33" s="39">
        <v>0</v>
      </c>
      <c r="H33" s="40">
        <v>0</v>
      </c>
      <c r="I33" s="41">
        <f>SUM(B33:H33)</f>
        <v>7062.2250948240899</v>
      </c>
      <c r="J33" s="166"/>
    </row>
    <row r="34" spans="1:10" ht="13.5" customHeight="1">
      <c r="A34" s="25" t="s">
        <v>8</v>
      </c>
      <c r="B34" s="46">
        <v>0.15440000823200684</v>
      </c>
      <c r="C34" s="46">
        <v>797.13266099794942</v>
      </c>
      <c r="D34" s="46">
        <v>1625.1149595373918</v>
      </c>
      <c r="E34" s="46">
        <v>0</v>
      </c>
      <c r="F34" s="236">
        <v>0</v>
      </c>
      <c r="G34" s="46">
        <v>0</v>
      </c>
      <c r="H34" s="47">
        <v>0</v>
      </c>
      <c r="I34" s="48">
        <f t="shared" ref="I34:I53" si="3">SUM(B34:H34)</f>
        <v>2422.4020205435731</v>
      </c>
      <c r="J34" s="166"/>
    </row>
    <row r="35" spans="1:10" ht="13.5" customHeight="1">
      <c r="A35" s="26" t="s">
        <v>10</v>
      </c>
      <c r="B35" s="43">
        <v>63.88854913214</v>
      </c>
      <c r="C35" s="43">
        <v>0.33840000000000003</v>
      </c>
      <c r="D35" s="43">
        <v>6114.5025886443609</v>
      </c>
      <c r="E35" s="43">
        <v>0</v>
      </c>
      <c r="F35" s="236">
        <v>0</v>
      </c>
      <c r="G35" s="43">
        <v>0</v>
      </c>
      <c r="H35" s="53">
        <v>0</v>
      </c>
      <c r="I35" s="41">
        <f t="shared" si="3"/>
        <v>6178.7295377765013</v>
      </c>
      <c r="J35" s="166"/>
    </row>
    <row r="36" spans="1:10" ht="13.5" customHeight="1">
      <c r="A36" s="25" t="s">
        <v>58</v>
      </c>
      <c r="B36" s="46">
        <v>1.0978193293972236E-7</v>
      </c>
      <c r="C36" s="46">
        <v>64.886367309781932</v>
      </c>
      <c r="D36" s="46">
        <v>2052.6392371905913</v>
      </c>
      <c r="E36" s="46">
        <v>0</v>
      </c>
      <c r="F36" s="236">
        <v>0</v>
      </c>
      <c r="G36" s="46">
        <v>0</v>
      </c>
      <c r="H36" s="47">
        <v>0</v>
      </c>
      <c r="I36" s="48">
        <f t="shared" si="3"/>
        <v>2117.5256046101554</v>
      </c>
      <c r="J36" s="166"/>
    </row>
    <row r="37" spans="1:10" ht="13.5" customHeight="1">
      <c r="A37" s="26" t="s">
        <v>16</v>
      </c>
      <c r="B37" s="43">
        <v>3287.0957879139955</v>
      </c>
      <c r="C37" s="43">
        <v>2909.1535624534581</v>
      </c>
      <c r="D37" s="43">
        <v>2716.640276713671</v>
      </c>
      <c r="E37" s="43">
        <v>8.3787681868831398E-2</v>
      </c>
      <c r="F37" s="236">
        <v>0</v>
      </c>
      <c r="G37" s="43">
        <v>0</v>
      </c>
      <c r="H37" s="53">
        <v>0</v>
      </c>
      <c r="I37" s="41">
        <f t="shared" si="3"/>
        <v>8912.9734147629952</v>
      </c>
      <c r="J37" s="166"/>
    </row>
    <row r="38" spans="1:10" ht="13.5" customHeight="1">
      <c r="A38" s="25" t="s">
        <v>72</v>
      </c>
      <c r="B38" s="46">
        <v>1926.7147699950176</v>
      </c>
      <c r="C38" s="46">
        <v>400.2673337736619</v>
      </c>
      <c r="D38" s="46">
        <v>407.32110739006782</v>
      </c>
      <c r="E38" s="46">
        <v>17.69321315652536</v>
      </c>
      <c r="F38" s="236">
        <v>0</v>
      </c>
      <c r="G38" s="46">
        <v>0</v>
      </c>
      <c r="H38" s="47">
        <v>0</v>
      </c>
      <c r="I38" s="48">
        <f t="shared" si="3"/>
        <v>2751.9964243152731</v>
      </c>
      <c r="J38" s="166"/>
    </row>
    <row r="39" spans="1:10" ht="13.5" customHeight="1">
      <c r="A39" s="26" t="s">
        <v>60</v>
      </c>
      <c r="B39" s="43">
        <v>0.624253315492036</v>
      </c>
      <c r="C39" s="43">
        <v>11.063354951161426</v>
      </c>
      <c r="D39" s="43">
        <v>4.3223457949536916</v>
      </c>
      <c r="E39" s="43">
        <v>6709.0525251820663</v>
      </c>
      <c r="F39" s="236">
        <v>0</v>
      </c>
      <c r="G39" s="43">
        <v>0</v>
      </c>
      <c r="H39" s="53">
        <v>0</v>
      </c>
      <c r="I39" s="41">
        <f t="shared" si="3"/>
        <v>6725.0624792436738</v>
      </c>
      <c r="J39" s="166"/>
    </row>
    <row r="40" spans="1:10" ht="13.5" customHeight="1">
      <c r="A40" s="25" t="s">
        <v>12</v>
      </c>
      <c r="B40" s="46">
        <v>1.3044001892036123E-2</v>
      </c>
      <c r="C40" s="46">
        <v>0.12124616173063839</v>
      </c>
      <c r="D40" s="46">
        <v>1.1944122962620145E-2</v>
      </c>
      <c r="E40" s="46">
        <v>101.32635140591461</v>
      </c>
      <c r="F40" s="236">
        <v>0</v>
      </c>
      <c r="G40" s="46">
        <v>0</v>
      </c>
      <c r="H40" s="47">
        <v>0</v>
      </c>
      <c r="I40" s="48">
        <f t="shared" si="3"/>
        <v>101.47258569249991</v>
      </c>
      <c r="J40" s="166"/>
    </row>
    <row r="41" spans="1:10" ht="13.5" customHeight="1">
      <c r="A41" s="26" t="s">
        <v>61</v>
      </c>
      <c r="B41" s="43">
        <v>2.9624095353607438</v>
      </c>
      <c r="C41" s="43">
        <v>0.30280953536074351</v>
      </c>
      <c r="D41" s="43">
        <v>4.7282565664994332</v>
      </c>
      <c r="E41" s="43">
        <v>3.8657243627790776</v>
      </c>
      <c r="F41" s="236">
        <v>0</v>
      </c>
      <c r="G41" s="43">
        <v>0</v>
      </c>
      <c r="H41" s="53">
        <v>0</v>
      </c>
      <c r="I41" s="41">
        <f t="shared" si="3"/>
        <v>11.859199999999998</v>
      </c>
      <c r="J41" s="166"/>
    </row>
    <row r="42" spans="1:10" ht="13.5" customHeight="1">
      <c r="A42" s="25" t="s">
        <v>17</v>
      </c>
      <c r="B42" s="46">
        <v>677.99327272188816</v>
      </c>
      <c r="C42" s="46">
        <v>82.3084478594469</v>
      </c>
      <c r="D42" s="46">
        <v>1018.1087172561965</v>
      </c>
      <c r="E42" s="46">
        <v>118.12339117717582</v>
      </c>
      <c r="F42" s="236">
        <v>0</v>
      </c>
      <c r="G42" s="46">
        <v>0</v>
      </c>
      <c r="H42" s="47">
        <v>0</v>
      </c>
      <c r="I42" s="48">
        <f t="shared" si="3"/>
        <v>1896.5338290147074</v>
      </c>
      <c r="J42" s="166"/>
    </row>
    <row r="43" spans="1:10" ht="13.5" customHeight="1">
      <c r="A43" s="26" t="s">
        <v>19</v>
      </c>
      <c r="B43" s="43">
        <v>12152.760215746521</v>
      </c>
      <c r="C43" s="43">
        <v>42496.561420607781</v>
      </c>
      <c r="D43" s="43">
        <v>39249.860430661785</v>
      </c>
      <c r="E43" s="43">
        <v>1997.9398342106117</v>
      </c>
      <c r="F43" s="236">
        <v>0</v>
      </c>
      <c r="G43" s="43">
        <v>0</v>
      </c>
      <c r="H43" s="53">
        <v>0</v>
      </c>
      <c r="I43" s="41">
        <f t="shared" si="3"/>
        <v>95897.121901226696</v>
      </c>
      <c r="J43" s="166"/>
    </row>
    <row r="44" spans="1:10" ht="13.5" customHeight="1">
      <c r="A44" s="25" t="s">
        <v>27</v>
      </c>
      <c r="B44" s="46">
        <v>5639.4019533985129</v>
      </c>
      <c r="C44" s="46">
        <v>343.44188478156309</v>
      </c>
      <c r="D44" s="46">
        <v>11952.821552878548</v>
      </c>
      <c r="E44" s="46">
        <v>52010.801035182689</v>
      </c>
      <c r="F44" s="236">
        <v>0</v>
      </c>
      <c r="G44" s="46">
        <v>7430.2944570465343</v>
      </c>
      <c r="H44" s="47">
        <v>806.70454682835032</v>
      </c>
      <c r="I44" s="48">
        <f t="shared" si="3"/>
        <v>78183.465430116194</v>
      </c>
      <c r="J44" s="166"/>
    </row>
    <row r="45" spans="1:10" ht="13.5" customHeight="1">
      <c r="A45" s="26" t="s">
        <v>26</v>
      </c>
      <c r="B45" s="43">
        <v>4076.1988422473041</v>
      </c>
      <c r="C45" s="43">
        <v>220.50291507369801</v>
      </c>
      <c r="D45" s="43">
        <v>1010.3943549325752</v>
      </c>
      <c r="E45" s="43">
        <v>0.44360512452856021</v>
      </c>
      <c r="F45" s="236">
        <v>0</v>
      </c>
      <c r="G45" s="43">
        <v>0</v>
      </c>
      <c r="H45" s="53">
        <v>0</v>
      </c>
      <c r="I45" s="41">
        <f t="shared" si="3"/>
        <v>5307.5397173781057</v>
      </c>
      <c r="J45" s="166"/>
    </row>
    <row r="46" spans="1:10" ht="13.5" customHeight="1">
      <c r="A46" s="25" t="s">
        <v>23</v>
      </c>
      <c r="B46" s="46">
        <v>431.82190034550842</v>
      </c>
      <c r="C46" s="46">
        <v>339.07170905712746</v>
      </c>
      <c r="D46" s="46">
        <v>649.56595787165236</v>
      </c>
      <c r="E46" s="46">
        <v>2.843492773797033</v>
      </c>
      <c r="F46" s="236">
        <v>0</v>
      </c>
      <c r="G46" s="46">
        <v>0</v>
      </c>
      <c r="H46" s="47">
        <v>0</v>
      </c>
      <c r="I46" s="48">
        <f t="shared" si="3"/>
        <v>1423.3030600480852</v>
      </c>
      <c r="J46" s="166"/>
    </row>
    <row r="47" spans="1:10" ht="13.5" customHeight="1">
      <c r="A47" s="26" t="s">
        <v>24</v>
      </c>
      <c r="B47" s="43">
        <v>1295.8146994851882</v>
      </c>
      <c r="C47" s="43">
        <v>22232.451919930238</v>
      </c>
      <c r="D47" s="43">
        <v>2120.2887116043585</v>
      </c>
      <c r="E47" s="43">
        <v>21.381754935320203</v>
      </c>
      <c r="F47" s="236">
        <v>0</v>
      </c>
      <c r="G47" s="43">
        <v>0</v>
      </c>
      <c r="H47" s="53">
        <v>0</v>
      </c>
      <c r="I47" s="41">
        <f t="shared" si="3"/>
        <v>25669.937085955105</v>
      </c>
      <c r="J47" s="166"/>
    </row>
    <row r="48" spans="1:10" ht="13.5" customHeight="1">
      <c r="A48" s="25" t="s">
        <v>22</v>
      </c>
      <c r="B48" s="46">
        <v>167.42557487528876</v>
      </c>
      <c r="C48" s="46">
        <v>3362.9286568290477</v>
      </c>
      <c r="D48" s="46">
        <v>4539.279302723623</v>
      </c>
      <c r="E48" s="46">
        <v>0.60401538470495586</v>
      </c>
      <c r="F48" s="236">
        <v>0</v>
      </c>
      <c r="G48" s="46">
        <v>0</v>
      </c>
      <c r="H48" s="47">
        <v>0</v>
      </c>
      <c r="I48" s="48">
        <f t="shared" si="3"/>
        <v>8070.2375498126648</v>
      </c>
      <c r="J48" s="166"/>
    </row>
    <row r="49" spans="1:10" ht="13.5" customHeight="1">
      <c r="A49" s="27" t="s">
        <v>66</v>
      </c>
      <c r="B49" s="43">
        <v>89.067998324085607</v>
      </c>
      <c r="C49" s="43">
        <v>8.6387704206687914</v>
      </c>
      <c r="D49" s="43">
        <v>3717.8794943223438</v>
      </c>
      <c r="E49" s="43">
        <v>0</v>
      </c>
      <c r="F49" s="236">
        <v>0</v>
      </c>
      <c r="G49" s="43">
        <v>0</v>
      </c>
      <c r="H49" s="53">
        <v>0</v>
      </c>
      <c r="I49" s="41">
        <f t="shared" si="3"/>
        <v>3815.5862630670981</v>
      </c>
      <c r="J49" s="166"/>
    </row>
    <row r="50" spans="1:10" ht="13.5" customHeight="1">
      <c r="A50" s="28" t="s">
        <v>25</v>
      </c>
      <c r="B50" s="46">
        <v>89.067248664339061</v>
      </c>
      <c r="C50" s="46">
        <v>0.12600000489315397</v>
      </c>
      <c r="D50" s="46">
        <v>0.12600000489315397</v>
      </c>
      <c r="E50" s="46">
        <v>0</v>
      </c>
      <c r="F50" s="236">
        <v>0</v>
      </c>
      <c r="G50" s="46">
        <v>0</v>
      </c>
      <c r="H50" s="47">
        <v>0</v>
      </c>
      <c r="I50" s="48">
        <f t="shared" si="3"/>
        <v>89.319248674125376</v>
      </c>
      <c r="J50" s="166"/>
    </row>
    <row r="51" spans="1:10" ht="13.5" customHeight="1">
      <c r="A51" s="29" t="s">
        <v>20</v>
      </c>
      <c r="B51" s="43">
        <v>4.0644864679145417E-4</v>
      </c>
      <c r="C51" s="43">
        <v>2.1032302047908469</v>
      </c>
      <c r="D51" s="43">
        <v>918.53652890223293</v>
      </c>
      <c r="E51" s="43">
        <v>0</v>
      </c>
      <c r="F51" s="236">
        <v>0</v>
      </c>
      <c r="G51" s="43">
        <v>0</v>
      </c>
      <c r="H51" s="53">
        <v>0</v>
      </c>
      <c r="I51" s="41">
        <f t="shared" si="3"/>
        <v>920.64016555567059</v>
      </c>
      <c r="J51" s="166"/>
    </row>
    <row r="52" spans="1:10" ht="13.5" customHeight="1">
      <c r="A52" s="28" t="s">
        <v>21</v>
      </c>
      <c r="B52" s="46">
        <v>3.4319805134106282E-4</v>
      </c>
      <c r="C52" s="46">
        <v>6.4095388553270336</v>
      </c>
      <c r="D52" s="46">
        <v>2799.2159672419448</v>
      </c>
      <c r="E52" s="46">
        <v>0</v>
      </c>
      <c r="F52" s="236">
        <v>0</v>
      </c>
      <c r="G52" s="46">
        <v>0</v>
      </c>
      <c r="H52" s="47">
        <v>0</v>
      </c>
      <c r="I52" s="48">
        <f t="shared" si="3"/>
        <v>2805.625849295323</v>
      </c>
      <c r="J52" s="166"/>
    </row>
    <row r="53" spans="1:10" ht="13.5" customHeight="1" thickBot="1">
      <c r="A53" s="30" t="s">
        <v>11</v>
      </c>
      <c r="B53" s="43">
        <v>0</v>
      </c>
      <c r="C53" s="43">
        <v>0</v>
      </c>
      <c r="D53" s="43">
        <v>0</v>
      </c>
      <c r="E53" s="43">
        <v>0</v>
      </c>
      <c r="F53" s="237">
        <v>0</v>
      </c>
      <c r="G53" s="43">
        <v>0</v>
      </c>
      <c r="H53" s="53">
        <v>0</v>
      </c>
      <c r="I53" s="41">
        <f t="shared" si="3"/>
        <v>0</v>
      </c>
      <c r="J53" s="166"/>
    </row>
    <row r="54" spans="1:10" ht="13.5" customHeight="1">
      <c r="A54" s="31" t="s">
        <v>28</v>
      </c>
      <c r="B54" s="130">
        <f>SUM(B33:B49)</f>
        <v>29812.419755192546</v>
      </c>
      <c r="C54" s="130">
        <f t="shared" ref="C54:H54" si="4">SUM(C33:C49)</f>
        <v>77607.104133820059</v>
      </c>
      <c r="D54" s="130">
        <f t="shared" si="4"/>
        <v>79907.046047957061</v>
      </c>
      <c r="E54" s="130">
        <f t="shared" si="4"/>
        <v>60984.402257542868</v>
      </c>
      <c r="F54" s="130">
        <f t="shared" si="4"/>
        <v>0</v>
      </c>
      <c r="G54" s="130">
        <f t="shared" si="4"/>
        <v>7430.2944570465343</v>
      </c>
      <c r="H54" s="130">
        <f t="shared" si="4"/>
        <v>806.70454682835032</v>
      </c>
      <c r="I54" s="132">
        <f>SUM(B54:H54)</f>
        <v>256547.97119838744</v>
      </c>
      <c r="J54" s="179">
        <v>-1.6146805137395859E-7</v>
      </c>
    </row>
    <row r="55" spans="1:10" s="4" customFormat="1" ht="13.5" customHeight="1" thickBot="1">
      <c r="A55" s="32" t="s">
        <v>87</v>
      </c>
      <c r="B55" s="114">
        <f>B54/$I54</f>
        <v>0.11620602422203032</v>
      </c>
      <c r="C55" s="114">
        <f t="shared" ref="C55:I55" si="5">C54/$I54</f>
        <v>0.30250523428932835</v>
      </c>
      <c r="D55" s="114">
        <f t="shared" si="5"/>
        <v>0.31147019278575888</v>
      </c>
      <c r="E55" s="114">
        <f t="shared" si="5"/>
        <v>0.23771149688953841</v>
      </c>
      <c r="F55" s="114">
        <f t="shared" si="5"/>
        <v>0</v>
      </c>
      <c r="G55" s="114">
        <f t="shared" si="5"/>
        <v>2.8962592930819629E-2</v>
      </c>
      <c r="H55" s="114">
        <f t="shared" si="5"/>
        <v>3.1444588825242713E-3</v>
      </c>
      <c r="I55" s="116">
        <f t="shared" si="5"/>
        <v>1</v>
      </c>
      <c r="J55" s="181"/>
    </row>
    <row r="56" spans="1:10" ht="15" thickBot="1">
      <c r="J56" s="166"/>
    </row>
    <row r="57" spans="1:10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J57" s="166"/>
    </row>
    <row r="58" spans="1:10" ht="13.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J58" s="166"/>
    </row>
    <row r="59" spans="1:10" ht="13.5" customHeight="1">
      <c r="A59" s="24" t="s">
        <v>7</v>
      </c>
      <c r="B59" s="242">
        <v>0</v>
      </c>
      <c r="C59" s="243">
        <v>0</v>
      </c>
      <c r="D59" s="243">
        <v>0</v>
      </c>
      <c r="E59" s="244">
        <v>0</v>
      </c>
      <c r="F59" s="39">
        <v>22.515807381843711</v>
      </c>
      <c r="G59" s="242">
        <v>0</v>
      </c>
      <c r="H59" s="244">
        <v>0</v>
      </c>
      <c r="I59" s="41">
        <f>SUM(B59:H59)</f>
        <v>22.515807381843711</v>
      </c>
      <c r="J59" s="166"/>
    </row>
    <row r="60" spans="1:10" ht="13.5" customHeight="1">
      <c r="A60" s="25" t="s">
        <v>8</v>
      </c>
      <c r="B60" s="245">
        <v>0</v>
      </c>
      <c r="C60" s="246">
        <v>0</v>
      </c>
      <c r="D60" s="246">
        <v>0</v>
      </c>
      <c r="E60" s="247">
        <v>0</v>
      </c>
      <c r="F60" s="46">
        <v>0.21797898412485101</v>
      </c>
      <c r="G60" s="245">
        <v>0</v>
      </c>
      <c r="H60" s="247">
        <v>0</v>
      </c>
      <c r="I60" s="48">
        <f t="shared" ref="I60:I79" si="6">SUM(B60:H60)</f>
        <v>0.21797898412485101</v>
      </c>
      <c r="J60" s="166"/>
    </row>
    <row r="61" spans="1:10" ht="13.5" customHeight="1">
      <c r="A61" s="26" t="s">
        <v>10</v>
      </c>
      <c r="B61" s="245">
        <v>0</v>
      </c>
      <c r="C61" s="246">
        <v>0</v>
      </c>
      <c r="D61" s="246">
        <v>0</v>
      </c>
      <c r="E61" s="247">
        <v>0</v>
      </c>
      <c r="F61" s="43">
        <v>0</v>
      </c>
      <c r="G61" s="245">
        <v>0</v>
      </c>
      <c r="H61" s="247">
        <v>0</v>
      </c>
      <c r="I61" s="41">
        <f t="shared" si="6"/>
        <v>0</v>
      </c>
      <c r="J61" s="166"/>
    </row>
    <row r="62" spans="1:10" ht="13.5" customHeight="1">
      <c r="A62" s="25" t="s">
        <v>58</v>
      </c>
      <c r="B62" s="245">
        <v>0</v>
      </c>
      <c r="C62" s="246">
        <v>0</v>
      </c>
      <c r="D62" s="246">
        <v>0</v>
      </c>
      <c r="E62" s="247">
        <v>0</v>
      </c>
      <c r="F62" s="46">
        <v>0</v>
      </c>
      <c r="G62" s="245">
        <v>0</v>
      </c>
      <c r="H62" s="247">
        <v>0</v>
      </c>
      <c r="I62" s="48">
        <f t="shared" si="6"/>
        <v>0</v>
      </c>
      <c r="J62" s="166"/>
    </row>
    <row r="63" spans="1:10" ht="13.5" customHeight="1">
      <c r="A63" s="26" t="s">
        <v>16</v>
      </c>
      <c r="B63" s="245">
        <v>0</v>
      </c>
      <c r="C63" s="246">
        <v>0</v>
      </c>
      <c r="D63" s="246">
        <v>0</v>
      </c>
      <c r="E63" s="247">
        <v>0</v>
      </c>
      <c r="F63" s="43">
        <v>0</v>
      </c>
      <c r="G63" s="245">
        <v>0</v>
      </c>
      <c r="H63" s="247">
        <v>0</v>
      </c>
      <c r="I63" s="41">
        <f t="shared" si="6"/>
        <v>0</v>
      </c>
      <c r="J63" s="166"/>
    </row>
    <row r="64" spans="1:10" ht="13.5" customHeight="1">
      <c r="A64" s="25" t="s">
        <v>72</v>
      </c>
      <c r="B64" s="245">
        <v>0</v>
      </c>
      <c r="C64" s="246">
        <v>0</v>
      </c>
      <c r="D64" s="246">
        <v>0</v>
      </c>
      <c r="E64" s="247">
        <v>0</v>
      </c>
      <c r="F64" s="46">
        <v>0</v>
      </c>
      <c r="G64" s="245">
        <v>0</v>
      </c>
      <c r="H64" s="247">
        <v>0</v>
      </c>
      <c r="I64" s="48">
        <f t="shared" si="6"/>
        <v>0</v>
      </c>
      <c r="J64" s="166"/>
    </row>
    <row r="65" spans="1:10" ht="13.5" customHeight="1">
      <c r="A65" s="26" t="s">
        <v>60</v>
      </c>
      <c r="B65" s="245">
        <v>0</v>
      </c>
      <c r="C65" s="246">
        <v>0</v>
      </c>
      <c r="D65" s="246">
        <v>0</v>
      </c>
      <c r="E65" s="247">
        <v>0</v>
      </c>
      <c r="F65" s="43">
        <v>203720.66921288849</v>
      </c>
      <c r="G65" s="245">
        <v>0</v>
      </c>
      <c r="H65" s="247">
        <v>0</v>
      </c>
      <c r="I65" s="41">
        <f t="shared" si="6"/>
        <v>203720.66921288849</v>
      </c>
      <c r="J65" s="166"/>
    </row>
    <row r="66" spans="1:10" ht="13.5" customHeight="1">
      <c r="A66" s="25" t="s">
        <v>12</v>
      </c>
      <c r="B66" s="245">
        <v>0</v>
      </c>
      <c r="C66" s="246">
        <v>0</v>
      </c>
      <c r="D66" s="246">
        <v>0</v>
      </c>
      <c r="E66" s="247">
        <v>0</v>
      </c>
      <c r="F66" s="46">
        <v>90991.20867103932</v>
      </c>
      <c r="G66" s="245">
        <v>0</v>
      </c>
      <c r="H66" s="247">
        <v>0</v>
      </c>
      <c r="I66" s="48">
        <f t="shared" si="6"/>
        <v>90991.20867103932</v>
      </c>
      <c r="J66" s="166"/>
    </row>
    <row r="67" spans="1:10" ht="13.5" customHeight="1">
      <c r="A67" s="26" t="s">
        <v>61</v>
      </c>
      <c r="B67" s="245">
        <v>0</v>
      </c>
      <c r="C67" s="246">
        <v>0</v>
      </c>
      <c r="D67" s="246">
        <v>0</v>
      </c>
      <c r="E67" s="247">
        <v>0</v>
      </c>
      <c r="F67" s="43">
        <v>22459.822969699999</v>
      </c>
      <c r="G67" s="245">
        <v>0</v>
      </c>
      <c r="H67" s="247">
        <v>0</v>
      </c>
      <c r="I67" s="41">
        <f t="shared" si="6"/>
        <v>22459.822969699999</v>
      </c>
      <c r="J67" s="166"/>
    </row>
    <row r="68" spans="1:10" ht="13.5" customHeight="1">
      <c r="A68" s="25" t="s">
        <v>17</v>
      </c>
      <c r="B68" s="245">
        <v>0</v>
      </c>
      <c r="C68" s="246">
        <v>0</v>
      </c>
      <c r="D68" s="246">
        <v>0</v>
      </c>
      <c r="E68" s="247">
        <v>0</v>
      </c>
      <c r="F68" s="46">
        <v>981.86400534078064</v>
      </c>
      <c r="G68" s="245">
        <v>0</v>
      </c>
      <c r="H68" s="247">
        <v>0</v>
      </c>
      <c r="I68" s="48">
        <f t="shared" si="6"/>
        <v>981.86400534078064</v>
      </c>
      <c r="J68" s="166"/>
    </row>
    <row r="69" spans="1:10" ht="13.5" customHeight="1">
      <c r="A69" s="26" t="s">
        <v>19</v>
      </c>
      <c r="B69" s="245">
        <v>0</v>
      </c>
      <c r="C69" s="246">
        <v>0</v>
      </c>
      <c r="D69" s="246">
        <v>0</v>
      </c>
      <c r="E69" s="247">
        <v>0</v>
      </c>
      <c r="F69" s="43">
        <v>5000.2041133137891</v>
      </c>
      <c r="G69" s="245">
        <v>0</v>
      </c>
      <c r="H69" s="247">
        <v>0</v>
      </c>
      <c r="I69" s="41">
        <f t="shared" si="6"/>
        <v>5000.2041133137891</v>
      </c>
      <c r="J69" s="166"/>
    </row>
    <row r="70" spans="1:10" ht="13.5" customHeight="1">
      <c r="A70" s="25" t="s">
        <v>27</v>
      </c>
      <c r="B70" s="245">
        <v>0</v>
      </c>
      <c r="C70" s="246">
        <v>0</v>
      </c>
      <c r="D70" s="246">
        <v>0</v>
      </c>
      <c r="E70" s="247">
        <v>0</v>
      </c>
      <c r="F70" s="46">
        <v>11777.823890448635</v>
      </c>
      <c r="G70" s="245">
        <v>0</v>
      </c>
      <c r="H70" s="247">
        <v>0</v>
      </c>
      <c r="I70" s="48">
        <f t="shared" si="6"/>
        <v>11777.823890448635</v>
      </c>
      <c r="J70" s="166"/>
    </row>
    <row r="71" spans="1:10" ht="13.5" customHeight="1">
      <c r="A71" s="26" t="s">
        <v>26</v>
      </c>
      <c r="B71" s="245">
        <v>0</v>
      </c>
      <c r="C71" s="246">
        <v>0</v>
      </c>
      <c r="D71" s="246">
        <v>0</v>
      </c>
      <c r="E71" s="247">
        <v>0</v>
      </c>
      <c r="F71" s="43">
        <v>-1.6148595705089974E-7</v>
      </c>
      <c r="G71" s="245">
        <v>0</v>
      </c>
      <c r="H71" s="247">
        <v>0</v>
      </c>
      <c r="I71" s="41">
        <f t="shared" si="6"/>
        <v>-1.6148595705089974E-7</v>
      </c>
      <c r="J71" s="166"/>
    </row>
    <row r="72" spans="1:10" ht="13.5" customHeight="1">
      <c r="A72" s="25" t="s">
        <v>23</v>
      </c>
      <c r="B72" s="245">
        <v>0</v>
      </c>
      <c r="C72" s="246">
        <v>0</v>
      </c>
      <c r="D72" s="246">
        <v>0</v>
      </c>
      <c r="E72" s="247">
        <v>0</v>
      </c>
      <c r="F72" s="46">
        <v>0.48119137499999998</v>
      </c>
      <c r="G72" s="245">
        <v>0</v>
      </c>
      <c r="H72" s="247">
        <v>0</v>
      </c>
      <c r="I72" s="48">
        <f t="shared" si="6"/>
        <v>0.48119137499999998</v>
      </c>
      <c r="J72" s="166"/>
    </row>
    <row r="73" spans="1:10" ht="13.5" customHeight="1">
      <c r="A73" s="26" t="s">
        <v>24</v>
      </c>
      <c r="B73" s="245">
        <v>0</v>
      </c>
      <c r="C73" s="246">
        <v>0</v>
      </c>
      <c r="D73" s="246">
        <v>0</v>
      </c>
      <c r="E73" s="247">
        <v>0</v>
      </c>
      <c r="F73" s="120">
        <v>698.11338743646741</v>
      </c>
      <c r="G73" s="245">
        <v>0</v>
      </c>
      <c r="H73" s="247">
        <v>0</v>
      </c>
      <c r="I73" s="41">
        <f t="shared" si="6"/>
        <v>698.11338743646741</v>
      </c>
      <c r="J73" s="166"/>
    </row>
    <row r="74" spans="1:10" ht="13.5" customHeight="1">
      <c r="A74" s="25" t="s">
        <v>22</v>
      </c>
      <c r="B74" s="245">
        <v>0</v>
      </c>
      <c r="C74" s="246">
        <v>0</v>
      </c>
      <c r="D74" s="246">
        <v>0</v>
      </c>
      <c r="E74" s="247">
        <v>0</v>
      </c>
      <c r="F74" s="46">
        <v>0</v>
      </c>
      <c r="G74" s="245">
        <v>0</v>
      </c>
      <c r="H74" s="247">
        <v>0</v>
      </c>
      <c r="I74" s="48">
        <f t="shared" si="6"/>
        <v>0</v>
      </c>
      <c r="J74" s="166"/>
    </row>
    <row r="75" spans="1:10" ht="13.5" customHeight="1">
      <c r="A75" s="27" t="s">
        <v>66</v>
      </c>
      <c r="B75" s="245">
        <v>0</v>
      </c>
      <c r="C75" s="246">
        <v>0</v>
      </c>
      <c r="D75" s="246">
        <v>0</v>
      </c>
      <c r="E75" s="247">
        <v>0</v>
      </c>
      <c r="F75" s="43">
        <v>0</v>
      </c>
      <c r="G75" s="245">
        <v>0</v>
      </c>
      <c r="H75" s="247">
        <v>0</v>
      </c>
      <c r="I75" s="41">
        <f t="shared" si="6"/>
        <v>0</v>
      </c>
      <c r="J75" s="166"/>
    </row>
    <row r="76" spans="1:10" ht="13.5" customHeight="1">
      <c r="A76" s="28" t="s">
        <v>25</v>
      </c>
      <c r="B76" s="245">
        <v>0</v>
      </c>
      <c r="C76" s="246">
        <v>0</v>
      </c>
      <c r="D76" s="246">
        <v>0</v>
      </c>
      <c r="E76" s="247">
        <v>0</v>
      </c>
      <c r="F76" s="46">
        <v>0</v>
      </c>
      <c r="G76" s="245">
        <v>0</v>
      </c>
      <c r="H76" s="247">
        <v>0</v>
      </c>
      <c r="I76" s="48">
        <f t="shared" si="6"/>
        <v>0</v>
      </c>
      <c r="J76" s="166"/>
    </row>
    <row r="77" spans="1:10" ht="13.5" customHeight="1">
      <c r="A77" s="29" t="s">
        <v>20</v>
      </c>
      <c r="B77" s="245">
        <v>0</v>
      </c>
      <c r="C77" s="246">
        <v>0</v>
      </c>
      <c r="D77" s="246">
        <v>0</v>
      </c>
      <c r="E77" s="247">
        <v>0</v>
      </c>
      <c r="F77" s="43">
        <v>0</v>
      </c>
      <c r="G77" s="245">
        <v>0</v>
      </c>
      <c r="H77" s="247">
        <v>0</v>
      </c>
      <c r="I77" s="41">
        <f t="shared" si="6"/>
        <v>0</v>
      </c>
      <c r="J77" s="166"/>
    </row>
    <row r="78" spans="1:10" ht="13.5" customHeight="1">
      <c r="A78" s="28" t="s">
        <v>21</v>
      </c>
      <c r="B78" s="245">
        <v>0</v>
      </c>
      <c r="C78" s="246">
        <v>0</v>
      </c>
      <c r="D78" s="246">
        <v>0</v>
      </c>
      <c r="E78" s="247">
        <v>0</v>
      </c>
      <c r="F78" s="46">
        <v>0</v>
      </c>
      <c r="G78" s="245">
        <v>0</v>
      </c>
      <c r="H78" s="247">
        <v>0</v>
      </c>
      <c r="I78" s="48">
        <f t="shared" si="6"/>
        <v>0</v>
      </c>
      <c r="J78" s="166"/>
    </row>
    <row r="79" spans="1:10" ht="13.5" customHeight="1" thickBot="1">
      <c r="A79" s="30" t="s">
        <v>11</v>
      </c>
      <c r="B79" s="248">
        <v>0</v>
      </c>
      <c r="C79" s="249">
        <v>0</v>
      </c>
      <c r="D79" s="249">
        <v>0</v>
      </c>
      <c r="E79" s="250">
        <v>0</v>
      </c>
      <c r="F79" s="43">
        <v>0</v>
      </c>
      <c r="G79" s="248">
        <v>0</v>
      </c>
      <c r="H79" s="250">
        <v>0</v>
      </c>
      <c r="I79" s="41">
        <f t="shared" si="6"/>
        <v>0</v>
      </c>
      <c r="J79" s="166"/>
    </row>
    <row r="80" spans="1:10" ht="13.5" customHeight="1">
      <c r="A80" s="31" t="s">
        <v>28</v>
      </c>
      <c r="B80" s="130">
        <f t="shared" ref="B80:E80" si="7">SUM(B59:B75)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>SUM(F59:F75)</f>
        <v>335652.92122774705</v>
      </c>
      <c r="G80" s="130">
        <f t="shared" ref="G80:H80" si="8">SUM(G59:G75)</f>
        <v>0</v>
      </c>
      <c r="H80" s="130">
        <f t="shared" si="8"/>
        <v>0</v>
      </c>
      <c r="I80" s="132">
        <f>SUM(B80:H80)</f>
        <v>335652.92122774705</v>
      </c>
      <c r="J80" s="179">
        <v>1.6140984371304512E-7</v>
      </c>
    </row>
    <row r="81" spans="1:10" s="4" customFormat="1" ht="15" thickBot="1">
      <c r="A81" s="32" t="s">
        <v>87</v>
      </c>
      <c r="B81" s="114">
        <f>B80/$I80</f>
        <v>0</v>
      </c>
      <c r="C81" s="114">
        <f t="shared" ref="C81:I81" si="9">C80/$I80</f>
        <v>0</v>
      </c>
      <c r="D81" s="114">
        <f t="shared" si="9"/>
        <v>0</v>
      </c>
      <c r="E81" s="114">
        <f t="shared" si="9"/>
        <v>0</v>
      </c>
      <c r="F81" s="114">
        <f t="shared" si="9"/>
        <v>1</v>
      </c>
      <c r="G81" s="114">
        <f t="shared" si="9"/>
        <v>0</v>
      </c>
      <c r="H81" s="114">
        <f t="shared" si="9"/>
        <v>0</v>
      </c>
      <c r="I81" s="116">
        <f t="shared" si="9"/>
        <v>1</v>
      </c>
      <c r="J81" s="181"/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  <c r="J82" s="166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J83" s="166"/>
    </row>
    <row r="84" spans="1:1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J84" s="166"/>
    </row>
    <row r="85" spans="1:10" ht="15">
      <c r="A85" s="24" t="s">
        <v>7</v>
      </c>
      <c r="B85" s="39">
        <v>1771.9354356272722</v>
      </c>
      <c r="C85" s="39">
        <v>0</v>
      </c>
      <c r="D85" s="39">
        <v>161.46237863951455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1933.3978142667868</v>
      </c>
      <c r="J85" s="166"/>
    </row>
    <row r="86" spans="1:10" ht="15">
      <c r="A86" s="25" t="s">
        <v>8</v>
      </c>
      <c r="B86" s="46">
        <v>1493.9098714486754</v>
      </c>
      <c r="C86" s="46">
        <v>0</v>
      </c>
      <c r="D86" s="46">
        <v>140.36948232067229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10">SUM(B86:H86)</f>
        <v>1634.2793537693476</v>
      </c>
      <c r="J86" s="166"/>
    </row>
    <row r="87" spans="1:10" ht="15">
      <c r="A87" s="26" t="s">
        <v>10</v>
      </c>
      <c r="B87" s="43">
        <v>3865.7501912884786</v>
      </c>
      <c r="C87" s="43">
        <v>0</v>
      </c>
      <c r="D87" s="43">
        <v>246.03310413532265</v>
      </c>
      <c r="E87" s="43">
        <v>0</v>
      </c>
      <c r="F87" s="43">
        <v>0</v>
      </c>
      <c r="G87" s="43">
        <v>0</v>
      </c>
      <c r="H87" s="53">
        <v>0</v>
      </c>
      <c r="I87" s="41">
        <f t="shared" si="10"/>
        <v>4111.7832954238011</v>
      </c>
      <c r="J87" s="166"/>
    </row>
    <row r="88" spans="1:1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10"/>
        <v>0</v>
      </c>
      <c r="J88" s="166"/>
    </row>
    <row r="89" spans="1:10" ht="15">
      <c r="A89" s="26" t="s">
        <v>16</v>
      </c>
      <c r="B89" s="43">
        <v>16545.644730011718</v>
      </c>
      <c r="C89" s="43">
        <v>881.38420185217706</v>
      </c>
      <c r="D89" s="43">
        <v>927.08241852849505</v>
      </c>
      <c r="E89" s="43">
        <v>419.86798341770464</v>
      </c>
      <c r="F89" s="43">
        <v>0</v>
      </c>
      <c r="G89" s="43">
        <v>0</v>
      </c>
      <c r="H89" s="53">
        <v>0</v>
      </c>
      <c r="I89" s="41">
        <f t="shared" si="10"/>
        <v>18773.979333810094</v>
      </c>
      <c r="J89" s="166"/>
    </row>
    <row r="90" spans="1:10" ht="15">
      <c r="A90" s="25" t="s">
        <v>72</v>
      </c>
      <c r="B90" s="46">
        <v>67608.28457567819</v>
      </c>
      <c r="C90" s="46">
        <v>194.68639052985546</v>
      </c>
      <c r="D90" s="46">
        <v>4544.6221926229473</v>
      </c>
      <c r="E90" s="46">
        <v>0</v>
      </c>
      <c r="F90" s="46">
        <v>0</v>
      </c>
      <c r="G90" s="46">
        <v>0</v>
      </c>
      <c r="H90" s="47">
        <v>0</v>
      </c>
      <c r="I90" s="48">
        <f t="shared" si="10"/>
        <v>72347.59315883099</v>
      </c>
      <c r="J90" s="166"/>
    </row>
    <row r="91" spans="1:10" ht="15">
      <c r="A91" s="26" t="s">
        <v>60</v>
      </c>
      <c r="B91" s="43">
        <v>0</v>
      </c>
      <c r="C91" s="43">
        <v>5.2134521003084533</v>
      </c>
      <c r="D91" s="43">
        <v>2.0896747742638282</v>
      </c>
      <c r="E91" s="43">
        <v>1227.839558083087</v>
      </c>
      <c r="F91" s="43">
        <v>9993.1874967822696</v>
      </c>
      <c r="G91" s="43">
        <v>0</v>
      </c>
      <c r="H91" s="53">
        <v>0</v>
      </c>
      <c r="I91" s="41">
        <f t="shared" si="10"/>
        <v>11228.33018173993</v>
      </c>
      <c r="J91" s="166"/>
    </row>
    <row r="92" spans="1:10" ht="15">
      <c r="A92" s="25" t="s">
        <v>12</v>
      </c>
      <c r="B92" s="46">
        <v>0</v>
      </c>
      <c r="C92" s="46">
        <v>0</v>
      </c>
      <c r="D92" s="46">
        <v>0.35043614846840376</v>
      </c>
      <c r="E92" s="46">
        <v>187.15584147873003</v>
      </c>
      <c r="F92" s="46">
        <v>0</v>
      </c>
      <c r="G92" s="46">
        <v>0</v>
      </c>
      <c r="H92" s="47">
        <v>0</v>
      </c>
      <c r="I92" s="48">
        <f t="shared" si="10"/>
        <v>187.50627762719841</v>
      </c>
      <c r="J92" s="166"/>
    </row>
    <row r="93" spans="1:10" ht="15">
      <c r="A93" s="26" t="s">
        <v>61</v>
      </c>
      <c r="B93" s="43">
        <v>0</v>
      </c>
      <c r="C93" s="43">
        <v>0</v>
      </c>
      <c r="D93" s="43">
        <v>0</v>
      </c>
      <c r="E93" s="43">
        <v>183.47350879999993</v>
      </c>
      <c r="F93" s="43">
        <v>0</v>
      </c>
      <c r="G93" s="43">
        <v>0</v>
      </c>
      <c r="H93" s="53">
        <v>0</v>
      </c>
      <c r="I93" s="41">
        <f t="shared" si="10"/>
        <v>183.47350879999993</v>
      </c>
      <c r="J93" s="166"/>
    </row>
    <row r="94" spans="1:10" ht="15">
      <c r="A94" s="25" t="s">
        <v>17</v>
      </c>
      <c r="B94" s="46">
        <v>4319.477514022944</v>
      </c>
      <c r="C94" s="46">
        <v>13.589630577090823</v>
      </c>
      <c r="D94" s="46">
        <v>450.4324444298295</v>
      </c>
      <c r="E94" s="46">
        <v>47.589468202070591</v>
      </c>
      <c r="F94" s="46">
        <v>0</v>
      </c>
      <c r="G94" s="46">
        <v>0</v>
      </c>
      <c r="H94" s="47">
        <v>0</v>
      </c>
      <c r="I94" s="48">
        <f t="shared" si="10"/>
        <v>4831.0890572319358</v>
      </c>
      <c r="J94" s="166"/>
    </row>
    <row r="95" spans="1:10" ht="15">
      <c r="A95" s="26" t="s">
        <v>19</v>
      </c>
      <c r="B95" s="43">
        <v>64202.777596442436</v>
      </c>
      <c r="C95" s="43">
        <v>4078.713029434793</v>
      </c>
      <c r="D95" s="43">
        <v>12871.031101006673</v>
      </c>
      <c r="E95" s="43">
        <v>626.37348114441954</v>
      </c>
      <c r="F95" s="43">
        <v>0</v>
      </c>
      <c r="G95" s="43">
        <v>0</v>
      </c>
      <c r="H95" s="53">
        <v>0</v>
      </c>
      <c r="I95" s="41">
        <f t="shared" si="10"/>
        <v>81778.895208028305</v>
      </c>
      <c r="J95" s="166"/>
    </row>
    <row r="96" spans="1:10" ht="15">
      <c r="A96" s="25" t="s">
        <v>27</v>
      </c>
      <c r="B96" s="46">
        <v>17543.273033957026</v>
      </c>
      <c r="C96" s="46">
        <v>1.2684846136148917</v>
      </c>
      <c r="D96" s="46">
        <v>27166.360648024991</v>
      </c>
      <c r="E96" s="46">
        <v>36513.51113203189</v>
      </c>
      <c r="F96" s="46">
        <v>0</v>
      </c>
      <c r="G96" s="46">
        <v>20458.285653255458</v>
      </c>
      <c r="H96" s="47">
        <v>10.737744092123821</v>
      </c>
      <c r="I96" s="48">
        <f t="shared" si="10"/>
        <v>101693.43669597511</v>
      </c>
      <c r="J96" s="166"/>
    </row>
    <row r="97" spans="1:10" ht="15">
      <c r="A97" s="26" t="s">
        <v>26</v>
      </c>
      <c r="B97" s="43">
        <v>35191.104167288431</v>
      </c>
      <c r="C97" s="43">
        <v>132.58961042937133</v>
      </c>
      <c r="D97" s="43">
        <v>3266.5212913710661</v>
      </c>
      <c r="E97" s="43">
        <v>0</v>
      </c>
      <c r="F97" s="43">
        <v>0</v>
      </c>
      <c r="G97" s="43">
        <v>0</v>
      </c>
      <c r="H97" s="53">
        <v>0</v>
      </c>
      <c r="I97" s="41">
        <f t="shared" si="10"/>
        <v>38590.215069088867</v>
      </c>
      <c r="J97" s="166"/>
    </row>
    <row r="98" spans="1:10" ht="15">
      <c r="A98" s="25" t="s">
        <v>23</v>
      </c>
      <c r="B98" s="46">
        <v>51160.104909904025</v>
      </c>
      <c r="C98" s="46">
        <v>95.078002113659224</v>
      </c>
      <c r="D98" s="46">
        <v>6374.6950694196494</v>
      </c>
      <c r="E98" s="46">
        <v>0</v>
      </c>
      <c r="F98" s="46">
        <v>0</v>
      </c>
      <c r="G98" s="46">
        <v>0</v>
      </c>
      <c r="H98" s="47">
        <v>0</v>
      </c>
      <c r="I98" s="48">
        <f t="shared" si="10"/>
        <v>57629.877981437334</v>
      </c>
      <c r="J98" s="166"/>
    </row>
    <row r="99" spans="1:10" ht="15">
      <c r="A99" s="26" t="s">
        <v>24</v>
      </c>
      <c r="B99" s="43">
        <v>9326.7400062742909</v>
      </c>
      <c r="C99" s="43">
        <v>0</v>
      </c>
      <c r="D99" s="43">
        <v>724.48678057707741</v>
      </c>
      <c r="E99" s="43">
        <v>0</v>
      </c>
      <c r="F99" s="43">
        <v>346.13544854444427</v>
      </c>
      <c r="G99" s="43">
        <v>0</v>
      </c>
      <c r="H99" s="53">
        <v>0</v>
      </c>
      <c r="I99" s="41">
        <f t="shared" si="10"/>
        <v>10397.362235395813</v>
      </c>
      <c r="J99" s="166"/>
    </row>
    <row r="100" spans="1:10" ht="15">
      <c r="A100" s="25" t="s">
        <v>22</v>
      </c>
      <c r="B100" s="46">
        <v>606.4094185956053</v>
      </c>
      <c r="C100" s="46">
        <v>0</v>
      </c>
      <c r="D100" s="46">
        <v>11.204176593928299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10"/>
        <v>617.61359518953361</v>
      </c>
      <c r="J100" s="166"/>
    </row>
    <row r="101" spans="1:10" ht="15">
      <c r="A101" s="27" t="s">
        <v>66</v>
      </c>
      <c r="B101" s="43">
        <v>3268.1102845727728</v>
      </c>
      <c r="C101" s="43">
        <v>0</v>
      </c>
      <c r="D101" s="43">
        <v>2577.1202813135733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10"/>
        <v>5845.2305658863461</v>
      </c>
      <c r="J101" s="166"/>
    </row>
    <row r="102" spans="1:10" ht="15">
      <c r="A102" s="28" t="s">
        <v>25</v>
      </c>
      <c r="B102" s="46">
        <v>3264.3662845727727</v>
      </c>
      <c r="C102" s="46">
        <v>0</v>
      </c>
      <c r="D102" s="46">
        <v>2576.8642813135734</v>
      </c>
      <c r="E102" s="46">
        <v>0</v>
      </c>
      <c r="F102" s="46">
        <v>0</v>
      </c>
      <c r="G102" s="46">
        <v>0</v>
      </c>
      <c r="H102" s="47">
        <v>0</v>
      </c>
      <c r="I102" s="48">
        <f t="shared" si="10"/>
        <v>5841.2305658863461</v>
      </c>
      <c r="J102" s="166"/>
    </row>
    <row r="103" spans="1:10" ht="15">
      <c r="A103" s="29" t="s">
        <v>20</v>
      </c>
      <c r="B103" s="43">
        <v>0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10"/>
        <v>0</v>
      </c>
      <c r="J103" s="166"/>
    </row>
    <row r="104" spans="1:10" ht="15">
      <c r="A104" s="28" t="s">
        <v>21</v>
      </c>
      <c r="B104" s="46">
        <v>0</v>
      </c>
      <c r="C104" s="46">
        <v>0</v>
      </c>
      <c r="D104" s="46">
        <v>0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10"/>
        <v>0</v>
      </c>
      <c r="J104" s="166"/>
    </row>
    <row r="105" spans="1:10" ht="15.75" thickBot="1">
      <c r="A105" s="30" t="s">
        <v>11</v>
      </c>
      <c r="B105" s="43">
        <v>3.7439999999999998</v>
      </c>
      <c r="C105" s="43">
        <v>0</v>
      </c>
      <c r="D105" s="43">
        <v>0.25600000000000001</v>
      </c>
      <c r="E105" s="43">
        <v>0</v>
      </c>
      <c r="F105" s="43">
        <v>0</v>
      </c>
      <c r="G105" s="43">
        <v>0</v>
      </c>
      <c r="H105" s="53">
        <v>0</v>
      </c>
      <c r="I105" s="41">
        <f t="shared" si="10"/>
        <v>4</v>
      </c>
      <c r="J105" s="166"/>
    </row>
    <row r="106" spans="1:10" ht="15">
      <c r="A106" s="31" t="s">
        <v>28</v>
      </c>
      <c r="B106" s="130">
        <f>SUM(B85:B101)</f>
        <v>276903.52173511189</v>
      </c>
      <c r="C106" s="130">
        <f t="shared" ref="C106:H106" si="11">SUM(C85:C101)</f>
        <v>5402.5228016508709</v>
      </c>
      <c r="D106" s="130">
        <f t="shared" si="11"/>
        <v>59463.861479906474</v>
      </c>
      <c r="E106" s="130">
        <f t="shared" si="11"/>
        <v>39205.810973157902</v>
      </c>
      <c r="F106" s="130">
        <f t="shared" si="11"/>
        <v>10339.322945326714</v>
      </c>
      <c r="G106" s="130">
        <f t="shared" si="11"/>
        <v>20458.285653255458</v>
      </c>
      <c r="H106" s="130">
        <f t="shared" si="11"/>
        <v>10.737744092123821</v>
      </c>
      <c r="I106" s="132">
        <f>SUM(B106:H106)</f>
        <v>411784.06333250145</v>
      </c>
      <c r="J106" s="179">
        <v>0</v>
      </c>
    </row>
    <row r="107" spans="1:10" s="4" customFormat="1" ht="13.5" customHeight="1" thickBot="1">
      <c r="A107" s="33" t="s">
        <v>87</v>
      </c>
      <c r="B107" s="114">
        <f>B106/$I106</f>
        <v>0.67244836891980886</v>
      </c>
      <c r="C107" s="114">
        <f t="shared" ref="C107:I107" si="12">C106/$I106</f>
        <v>1.3119795744228498E-2</v>
      </c>
      <c r="D107" s="114">
        <f t="shared" si="12"/>
        <v>0.14440544638535818</v>
      </c>
      <c r="E107" s="114">
        <f t="shared" si="12"/>
        <v>9.520963646788963E-2</v>
      </c>
      <c r="F107" s="114">
        <f t="shared" si="12"/>
        <v>2.5108603916461105E-2</v>
      </c>
      <c r="G107" s="114">
        <f t="shared" si="12"/>
        <v>4.9682072413608919E-2</v>
      </c>
      <c r="H107" s="114">
        <f t="shared" si="12"/>
        <v>2.6076152644725987E-5</v>
      </c>
      <c r="I107" s="116">
        <f t="shared" si="12"/>
        <v>1</v>
      </c>
      <c r="J107" s="18"/>
    </row>
    <row r="108" spans="1:10" ht="13.5" customHeight="1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5.5663306259193343E-2</v>
      </c>
      <c r="C111" s="39">
        <v>0</v>
      </c>
      <c r="D111" s="39">
        <v>0</v>
      </c>
      <c r="E111" s="39">
        <v>0</v>
      </c>
      <c r="F111" s="235">
        <v>0</v>
      </c>
      <c r="G111" s="39">
        <v>0</v>
      </c>
      <c r="H111" s="40">
        <v>0</v>
      </c>
      <c r="I111" s="41">
        <f>SUM(B111:H111)</f>
        <v>5.5663306259193343E-2</v>
      </c>
    </row>
    <row r="112" spans="1:1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>
        <v>0</v>
      </c>
      <c r="G112" s="46">
        <v>0</v>
      </c>
      <c r="H112" s="47">
        <v>0</v>
      </c>
      <c r="I112" s="48">
        <f t="shared" ref="I112:I131" si="13">SUM(B112:H112)</f>
        <v>0</v>
      </c>
    </row>
    <row r="113" spans="1:9" ht="15">
      <c r="A113" s="26" t="s">
        <v>10</v>
      </c>
      <c r="B113" s="43">
        <v>63.402706237250129</v>
      </c>
      <c r="C113" s="43">
        <v>0</v>
      </c>
      <c r="D113" s="43">
        <v>5366.3066315392498</v>
      </c>
      <c r="E113" s="43">
        <v>0</v>
      </c>
      <c r="F113" s="236">
        <v>0</v>
      </c>
      <c r="G113" s="43">
        <v>0</v>
      </c>
      <c r="H113" s="53">
        <v>0</v>
      </c>
      <c r="I113" s="41">
        <f t="shared" si="13"/>
        <v>5429.7093377764995</v>
      </c>
    </row>
    <row r="114" spans="1:9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>
        <v>0</v>
      </c>
      <c r="G114" s="46">
        <v>0</v>
      </c>
      <c r="H114" s="47">
        <v>0</v>
      </c>
      <c r="I114" s="48">
        <f t="shared" si="13"/>
        <v>0</v>
      </c>
    </row>
    <row r="115" spans="1:9" ht="15">
      <c r="A115" s="26" t="s">
        <v>16</v>
      </c>
      <c r="B115" s="43">
        <v>46.8154831072655</v>
      </c>
      <c r="C115" s="43">
        <v>102.04092493005608</v>
      </c>
      <c r="D115" s="43">
        <v>195.82012443722323</v>
      </c>
      <c r="E115" s="43">
        <v>0</v>
      </c>
      <c r="F115" s="236">
        <v>0</v>
      </c>
      <c r="G115" s="43">
        <v>0</v>
      </c>
      <c r="H115" s="53">
        <v>0</v>
      </c>
      <c r="I115" s="41">
        <f t="shared" si="13"/>
        <v>344.67653247454484</v>
      </c>
    </row>
    <row r="116" spans="1:9" ht="15">
      <c r="A116" s="25" t="s">
        <v>72</v>
      </c>
      <c r="B116" s="46">
        <v>0.20177209723253064</v>
      </c>
      <c r="C116" s="46">
        <v>0</v>
      </c>
      <c r="D116" s="46">
        <v>0.26902946297670755</v>
      </c>
      <c r="E116" s="46">
        <v>0</v>
      </c>
      <c r="F116" s="236">
        <v>0</v>
      </c>
      <c r="G116" s="46">
        <v>0</v>
      </c>
      <c r="H116" s="47">
        <v>0</v>
      </c>
      <c r="I116" s="48">
        <f t="shared" si="13"/>
        <v>0.47080156020923819</v>
      </c>
    </row>
    <row r="117" spans="1:9" ht="15">
      <c r="A117" s="26" t="s">
        <v>60</v>
      </c>
      <c r="B117" s="43">
        <v>0.61770692055151322</v>
      </c>
      <c r="C117" s="43">
        <v>0</v>
      </c>
      <c r="D117" s="43">
        <v>0</v>
      </c>
      <c r="E117" s="43">
        <v>0.89705996820325395</v>
      </c>
      <c r="F117" s="236">
        <v>0</v>
      </c>
      <c r="G117" s="43">
        <v>0</v>
      </c>
      <c r="H117" s="53">
        <v>0</v>
      </c>
      <c r="I117" s="41">
        <f t="shared" si="13"/>
        <v>1.5147668887547672</v>
      </c>
    </row>
    <row r="118" spans="1:9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>
        <v>0</v>
      </c>
      <c r="G118" s="46">
        <v>0</v>
      </c>
      <c r="H118" s="47">
        <v>0</v>
      </c>
      <c r="I118" s="48">
        <f t="shared" si="13"/>
        <v>0</v>
      </c>
    </row>
    <row r="119" spans="1:9" ht="15">
      <c r="A119" s="26" t="s">
        <v>61</v>
      </c>
      <c r="B119" s="43">
        <v>2.6595999999999997</v>
      </c>
      <c r="C119" s="43">
        <v>0</v>
      </c>
      <c r="D119" s="43">
        <v>0</v>
      </c>
      <c r="E119" s="43">
        <v>0</v>
      </c>
      <c r="F119" s="236">
        <v>0</v>
      </c>
      <c r="G119" s="43">
        <v>0</v>
      </c>
      <c r="H119" s="53">
        <v>0</v>
      </c>
      <c r="I119" s="41">
        <f t="shared" si="13"/>
        <v>2.6595999999999997</v>
      </c>
    </row>
    <row r="120" spans="1:9" ht="15">
      <c r="A120" s="25" t="s">
        <v>17</v>
      </c>
      <c r="B120" s="46">
        <v>0.52284059513905767</v>
      </c>
      <c r="C120" s="46">
        <v>0</v>
      </c>
      <c r="D120" s="46">
        <v>11.760053823724794</v>
      </c>
      <c r="E120" s="46">
        <v>0</v>
      </c>
      <c r="F120" s="236">
        <v>0</v>
      </c>
      <c r="G120" s="46">
        <v>0</v>
      </c>
      <c r="H120" s="47">
        <v>0</v>
      </c>
      <c r="I120" s="48">
        <f t="shared" si="13"/>
        <v>12.282894418863853</v>
      </c>
    </row>
    <row r="121" spans="1:9" ht="15">
      <c r="A121" s="26" t="s">
        <v>19</v>
      </c>
      <c r="B121" s="43">
        <v>481.63636394123341</v>
      </c>
      <c r="C121" s="43">
        <v>1901.3577443531153</v>
      </c>
      <c r="D121" s="43">
        <v>11559.2145915525</v>
      </c>
      <c r="E121" s="43">
        <v>0.48606584318644913</v>
      </c>
      <c r="F121" s="236">
        <v>0</v>
      </c>
      <c r="G121" s="43">
        <v>0</v>
      </c>
      <c r="H121" s="53">
        <v>0</v>
      </c>
      <c r="I121" s="41">
        <f t="shared" si="13"/>
        <v>13942.694765690034</v>
      </c>
    </row>
    <row r="122" spans="1:9" ht="15">
      <c r="A122" s="25" t="s">
        <v>27</v>
      </c>
      <c r="B122" s="46">
        <v>209.03491218561894</v>
      </c>
      <c r="C122" s="46">
        <v>2.9349582452683234</v>
      </c>
      <c r="D122" s="46">
        <v>2141.0339216770794</v>
      </c>
      <c r="E122" s="46">
        <v>6245.7045256941155</v>
      </c>
      <c r="F122" s="236">
        <v>0</v>
      </c>
      <c r="G122" s="46">
        <v>1275.5282292437446</v>
      </c>
      <c r="H122" s="47">
        <v>7.3744184640751058</v>
      </c>
      <c r="I122" s="48">
        <f t="shared" si="13"/>
        <v>9881.6109655099008</v>
      </c>
    </row>
    <row r="123" spans="1:9" ht="15">
      <c r="A123" s="26" t="s">
        <v>26</v>
      </c>
      <c r="B123" s="43">
        <v>57.883339035955252</v>
      </c>
      <c r="C123" s="43">
        <v>0</v>
      </c>
      <c r="D123" s="43">
        <v>31.403613676070666</v>
      </c>
      <c r="E123" s="43">
        <v>0</v>
      </c>
      <c r="F123" s="236">
        <v>0</v>
      </c>
      <c r="G123" s="43">
        <v>0</v>
      </c>
      <c r="H123" s="53">
        <v>0</v>
      </c>
      <c r="I123" s="41">
        <f t="shared" si="13"/>
        <v>89.286952712025922</v>
      </c>
    </row>
    <row r="124" spans="1:9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>
        <v>0</v>
      </c>
      <c r="G124" s="46">
        <v>0</v>
      </c>
      <c r="H124" s="47">
        <v>0</v>
      </c>
      <c r="I124" s="48">
        <f t="shared" si="13"/>
        <v>0</v>
      </c>
    </row>
    <row r="125" spans="1:9" ht="15">
      <c r="A125" s="26" t="s">
        <v>24</v>
      </c>
      <c r="B125" s="43">
        <v>0</v>
      </c>
      <c r="C125" s="43">
        <v>0</v>
      </c>
      <c r="D125" s="43">
        <v>0</v>
      </c>
      <c r="E125" s="43">
        <v>0</v>
      </c>
      <c r="F125" s="236">
        <v>0</v>
      </c>
      <c r="G125" s="43">
        <v>0</v>
      </c>
      <c r="H125" s="53">
        <v>0</v>
      </c>
      <c r="I125" s="41">
        <f t="shared" si="13"/>
        <v>0</v>
      </c>
    </row>
    <row r="126" spans="1:9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>
        <v>0</v>
      </c>
      <c r="G126" s="46">
        <v>0</v>
      </c>
      <c r="H126" s="47">
        <v>0</v>
      </c>
      <c r="I126" s="48">
        <f t="shared" si="13"/>
        <v>0</v>
      </c>
    </row>
    <row r="127" spans="1:9" ht="15">
      <c r="A127" s="27" t="s">
        <v>66</v>
      </c>
      <c r="B127" s="43">
        <v>7.4964669813251705E-4</v>
      </c>
      <c r="C127" s="43">
        <v>8.5127704157756376</v>
      </c>
      <c r="D127" s="43">
        <v>3717.7534943174505</v>
      </c>
      <c r="E127" s="43">
        <v>0</v>
      </c>
      <c r="F127" s="236">
        <v>0</v>
      </c>
      <c r="G127" s="43">
        <v>0</v>
      </c>
      <c r="H127" s="53">
        <v>0</v>
      </c>
      <c r="I127" s="41">
        <f t="shared" si="13"/>
        <v>3726.2670143799241</v>
      </c>
    </row>
    <row r="128" spans="1:9" ht="15">
      <c r="A128" s="28" t="s">
        <v>25</v>
      </c>
      <c r="B128" s="46">
        <v>0</v>
      </c>
      <c r="C128" s="46">
        <v>0</v>
      </c>
      <c r="D128" s="46">
        <v>0</v>
      </c>
      <c r="E128" s="46">
        <v>0</v>
      </c>
      <c r="F128" s="236">
        <v>0</v>
      </c>
      <c r="G128" s="46">
        <v>0</v>
      </c>
      <c r="H128" s="47">
        <v>0</v>
      </c>
      <c r="I128" s="48">
        <f t="shared" si="13"/>
        <v>0</v>
      </c>
    </row>
    <row r="129" spans="1:10" ht="15">
      <c r="A129" s="29" t="s">
        <v>20</v>
      </c>
      <c r="B129" s="43">
        <v>4.0644864679145417E-4</v>
      </c>
      <c r="C129" s="43">
        <v>2.1032302047908469</v>
      </c>
      <c r="D129" s="43">
        <v>918.53652890223293</v>
      </c>
      <c r="E129" s="43">
        <v>0</v>
      </c>
      <c r="F129" s="236">
        <v>0</v>
      </c>
      <c r="G129" s="43">
        <v>0</v>
      </c>
      <c r="H129" s="53">
        <v>0</v>
      </c>
      <c r="I129" s="41">
        <f t="shared" si="13"/>
        <v>920.64016555567059</v>
      </c>
    </row>
    <row r="130" spans="1:10" ht="15">
      <c r="A130" s="28" t="s">
        <v>21</v>
      </c>
      <c r="B130" s="46">
        <v>3.4319805134106282E-4</v>
      </c>
      <c r="C130" s="46">
        <v>6.4095388553270336</v>
      </c>
      <c r="D130" s="46">
        <v>2799.2159672419448</v>
      </c>
      <c r="E130" s="46">
        <v>0</v>
      </c>
      <c r="F130" s="236">
        <v>0</v>
      </c>
      <c r="G130" s="46">
        <v>0</v>
      </c>
      <c r="H130" s="47">
        <v>0</v>
      </c>
      <c r="I130" s="48">
        <f t="shared" si="13"/>
        <v>2805.625849295323</v>
      </c>
    </row>
    <row r="131" spans="1:10" ht="15.75" thickBot="1">
      <c r="A131" s="30"/>
      <c r="B131" s="43">
        <v>0</v>
      </c>
      <c r="C131" s="43">
        <v>0</v>
      </c>
      <c r="D131" s="43">
        <v>0</v>
      </c>
      <c r="E131" s="43">
        <v>0</v>
      </c>
      <c r="F131" s="237">
        <v>0</v>
      </c>
      <c r="G131" s="43">
        <v>0</v>
      </c>
      <c r="H131" s="53">
        <v>0</v>
      </c>
      <c r="I131" s="41">
        <f t="shared" si="13"/>
        <v>0</v>
      </c>
    </row>
    <row r="132" spans="1:10" ht="15">
      <c r="A132" s="31" t="s">
        <v>28</v>
      </c>
      <c r="B132" s="130">
        <f>SUM(B111:B127)</f>
        <v>862.83113707320376</v>
      </c>
      <c r="C132" s="130">
        <f t="shared" ref="C132:H132" si="14">SUM(C111:C127)</f>
        <v>2014.8463979442151</v>
      </c>
      <c r="D132" s="130">
        <f t="shared" si="14"/>
        <v>23023.561460486275</v>
      </c>
      <c r="E132" s="130">
        <f t="shared" si="14"/>
        <v>6247.0876515055052</v>
      </c>
      <c r="F132" s="130">
        <f t="shared" si="14"/>
        <v>0</v>
      </c>
      <c r="G132" s="130">
        <f t="shared" si="14"/>
        <v>1275.5282292437446</v>
      </c>
      <c r="H132" s="130">
        <f t="shared" si="14"/>
        <v>7.3744184640751058</v>
      </c>
      <c r="I132" s="132">
        <f>SUM(B132:H132)</f>
        <v>33431.229294717021</v>
      </c>
    </row>
    <row r="133" spans="1:10" s="4" customFormat="1" ht="15" thickBot="1">
      <c r="A133" s="32" t="s">
        <v>87</v>
      </c>
      <c r="B133" s="114">
        <f>B132/$I132</f>
        <v>2.5809135807325904E-2</v>
      </c>
      <c r="C133" s="114">
        <f t="shared" ref="C133:I133" si="15">C132/$I132</f>
        <v>6.0268390976056983E-2</v>
      </c>
      <c r="D133" s="114">
        <f t="shared" si="15"/>
        <v>0.68868426157827767</v>
      </c>
      <c r="E133" s="114">
        <f t="shared" si="15"/>
        <v>0.18686383310746826</v>
      </c>
      <c r="F133" s="114">
        <f t="shared" si="15"/>
        <v>0</v>
      </c>
      <c r="G133" s="114">
        <f t="shared" si="15"/>
        <v>3.8153793807555569E-2</v>
      </c>
      <c r="H133" s="114">
        <f t="shared" si="15"/>
        <v>2.2058472331558715E-4</v>
      </c>
      <c r="I133" s="116">
        <f t="shared" si="15"/>
        <v>1</v>
      </c>
      <c r="J133" s="18"/>
    </row>
    <row r="134" spans="1:10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1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10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10" ht="15">
      <c r="A137" s="24" t="s">
        <v>7</v>
      </c>
      <c r="B137" s="39">
        <v>0</v>
      </c>
      <c r="C137" s="39">
        <v>1834.3862096510068</v>
      </c>
      <c r="D137" s="39">
        <v>0</v>
      </c>
      <c r="E137" s="39">
        <v>0</v>
      </c>
      <c r="F137" s="235">
        <v>0</v>
      </c>
      <c r="G137" s="39">
        <v>0</v>
      </c>
      <c r="H137" s="40">
        <v>0</v>
      </c>
      <c r="I137" s="41">
        <f>SUM(B137:H137)</f>
        <v>1834.3862096510068</v>
      </c>
    </row>
    <row r="138" spans="1:1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>
        <v>0</v>
      </c>
      <c r="G138" s="46">
        <v>0</v>
      </c>
      <c r="H138" s="47">
        <v>0</v>
      </c>
      <c r="I138" s="48">
        <f t="shared" ref="I138:I157" si="16">SUM(B138:H138)</f>
        <v>0</v>
      </c>
    </row>
    <row r="139" spans="1:10" ht="15">
      <c r="A139" s="26" t="s">
        <v>10</v>
      </c>
      <c r="B139" s="43">
        <v>0</v>
      </c>
      <c r="C139" s="43">
        <v>0</v>
      </c>
      <c r="D139" s="43">
        <v>310.31280000000004</v>
      </c>
      <c r="E139" s="43">
        <v>0</v>
      </c>
      <c r="F139" s="236">
        <v>0</v>
      </c>
      <c r="G139" s="43">
        <v>0</v>
      </c>
      <c r="H139" s="53">
        <v>0</v>
      </c>
      <c r="I139" s="41">
        <f t="shared" si="16"/>
        <v>310.31280000000004</v>
      </c>
    </row>
    <row r="140" spans="1:10" ht="15">
      <c r="A140" s="25" t="s">
        <v>58</v>
      </c>
      <c r="B140" s="46">
        <v>0</v>
      </c>
      <c r="C140" s="46">
        <v>64.886367199999995</v>
      </c>
      <c r="D140" s="46">
        <v>0</v>
      </c>
      <c r="E140" s="46">
        <v>0</v>
      </c>
      <c r="F140" s="236">
        <v>0</v>
      </c>
      <c r="G140" s="46">
        <v>0</v>
      </c>
      <c r="H140" s="47">
        <v>0</v>
      </c>
      <c r="I140" s="48">
        <f t="shared" si="16"/>
        <v>64.886367199999995</v>
      </c>
    </row>
    <row r="141" spans="1:10" ht="15">
      <c r="A141" s="26" t="s">
        <v>16</v>
      </c>
      <c r="B141" s="43">
        <v>31.229893890510411</v>
      </c>
      <c r="C141" s="43">
        <v>323.55124515858915</v>
      </c>
      <c r="D141" s="43">
        <v>26.932164385342293</v>
      </c>
      <c r="E141" s="43">
        <v>0</v>
      </c>
      <c r="F141" s="236">
        <v>0</v>
      </c>
      <c r="G141" s="43">
        <v>0</v>
      </c>
      <c r="H141" s="53">
        <v>0</v>
      </c>
      <c r="I141" s="41">
        <f t="shared" si="16"/>
        <v>381.71330343444185</v>
      </c>
    </row>
    <row r="142" spans="1:10" ht="15">
      <c r="A142" s="25" t="s">
        <v>72</v>
      </c>
      <c r="B142" s="46">
        <v>114.1958002090509</v>
      </c>
      <c r="C142" s="46">
        <v>8.3222449657541837</v>
      </c>
      <c r="D142" s="46">
        <v>33.830883364009075</v>
      </c>
      <c r="E142" s="46">
        <v>0</v>
      </c>
      <c r="F142" s="236">
        <v>0</v>
      </c>
      <c r="G142" s="46">
        <v>0</v>
      </c>
      <c r="H142" s="47">
        <v>0</v>
      </c>
      <c r="I142" s="48">
        <f t="shared" si="16"/>
        <v>156.34892853881416</v>
      </c>
    </row>
    <row r="143" spans="1:10" ht="15">
      <c r="A143" s="26" t="s">
        <v>60</v>
      </c>
      <c r="B143" s="43">
        <v>0</v>
      </c>
      <c r="C143" s="43">
        <v>0</v>
      </c>
      <c r="D143" s="43">
        <v>4.320297266739189</v>
      </c>
      <c r="E143" s="43">
        <v>9.7261493019538463</v>
      </c>
      <c r="F143" s="236">
        <v>0</v>
      </c>
      <c r="G143" s="43">
        <v>0</v>
      </c>
      <c r="H143" s="53">
        <v>0</v>
      </c>
      <c r="I143" s="41">
        <f t="shared" si="16"/>
        <v>14.046446568693035</v>
      </c>
    </row>
    <row r="144" spans="1:1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>
        <v>0</v>
      </c>
      <c r="G144" s="46">
        <v>0</v>
      </c>
      <c r="H144" s="47">
        <v>0</v>
      </c>
      <c r="I144" s="48">
        <f t="shared" si="16"/>
        <v>0</v>
      </c>
    </row>
    <row r="145" spans="1:1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>
        <v>0</v>
      </c>
      <c r="G145" s="43">
        <v>0</v>
      </c>
      <c r="H145" s="53">
        <v>0</v>
      </c>
      <c r="I145" s="41">
        <f t="shared" si="16"/>
        <v>0</v>
      </c>
    </row>
    <row r="146" spans="1:10" ht="15">
      <c r="A146" s="25" t="s">
        <v>17</v>
      </c>
      <c r="B146" s="46">
        <v>0.24577273141727313</v>
      </c>
      <c r="C146" s="46">
        <v>0.68472345856628047</v>
      </c>
      <c r="D146" s="46">
        <v>2.4630639903017424</v>
      </c>
      <c r="E146" s="46">
        <v>0.39775577911387783</v>
      </c>
      <c r="F146" s="236">
        <v>0</v>
      </c>
      <c r="G146" s="46">
        <v>0</v>
      </c>
      <c r="H146" s="47">
        <v>0</v>
      </c>
      <c r="I146" s="48">
        <f t="shared" si="16"/>
        <v>3.7913159593991739</v>
      </c>
    </row>
    <row r="147" spans="1:10" ht="15">
      <c r="A147" s="26" t="s">
        <v>19</v>
      </c>
      <c r="B147" s="43">
        <v>1402.1467754774264</v>
      </c>
      <c r="C147" s="43">
        <v>9983.2784228856653</v>
      </c>
      <c r="D147" s="43">
        <v>2163.6467083573648</v>
      </c>
      <c r="E147" s="43">
        <v>0</v>
      </c>
      <c r="F147" s="236">
        <v>0</v>
      </c>
      <c r="G147" s="43">
        <v>0</v>
      </c>
      <c r="H147" s="53">
        <v>0</v>
      </c>
      <c r="I147" s="41">
        <f t="shared" si="16"/>
        <v>13549.071906720455</v>
      </c>
    </row>
    <row r="148" spans="1:10" ht="15">
      <c r="A148" s="25" t="s">
        <v>27</v>
      </c>
      <c r="B148" s="46">
        <v>2045.2126544468804</v>
      </c>
      <c r="C148" s="46">
        <v>84.899573512682323</v>
      </c>
      <c r="D148" s="46">
        <v>221.75853301227025</v>
      </c>
      <c r="E148" s="46">
        <v>8315.1607309922092</v>
      </c>
      <c r="F148" s="236">
        <v>0</v>
      </c>
      <c r="G148" s="46">
        <v>833.81592247933236</v>
      </c>
      <c r="H148" s="47">
        <v>511.60849895865408</v>
      </c>
      <c r="I148" s="48">
        <f t="shared" si="16"/>
        <v>12012.455913402029</v>
      </c>
    </row>
    <row r="149" spans="1:10" ht="15">
      <c r="A149" s="26" t="s">
        <v>26</v>
      </c>
      <c r="B149" s="43">
        <v>1248.3246499461288</v>
      </c>
      <c r="C149" s="43">
        <v>0</v>
      </c>
      <c r="D149" s="43">
        <v>21.417377088356361</v>
      </c>
      <c r="E149" s="43">
        <v>0</v>
      </c>
      <c r="F149" s="236">
        <v>0</v>
      </c>
      <c r="G149" s="43">
        <v>0</v>
      </c>
      <c r="H149" s="53">
        <v>0</v>
      </c>
      <c r="I149" s="41">
        <f t="shared" si="16"/>
        <v>1269.7420270344851</v>
      </c>
    </row>
    <row r="150" spans="1:1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>
        <v>0</v>
      </c>
      <c r="G150" s="46">
        <v>0</v>
      </c>
      <c r="H150" s="47">
        <v>0</v>
      </c>
      <c r="I150" s="48">
        <f t="shared" si="16"/>
        <v>0</v>
      </c>
    </row>
    <row r="151" spans="1:10" ht="15">
      <c r="A151" s="26" t="s">
        <v>24</v>
      </c>
      <c r="B151" s="43">
        <v>0</v>
      </c>
      <c r="C151" s="43">
        <v>1135.6692209430939</v>
      </c>
      <c r="D151" s="43">
        <v>0</v>
      </c>
      <c r="E151" s="43">
        <v>0</v>
      </c>
      <c r="F151" s="236">
        <v>0</v>
      </c>
      <c r="G151" s="43">
        <v>0</v>
      </c>
      <c r="H151" s="53">
        <v>0</v>
      </c>
      <c r="I151" s="41">
        <f t="shared" si="16"/>
        <v>1135.6692209430939</v>
      </c>
    </row>
    <row r="152" spans="1:10" ht="15">
      <c r="A152" s="25" t="s">
        <v>22</v>
      </c>
      <c r="B152" s="46">
        <v>0</v>
      </c>
      <c r="C152" s="46">
        <v>2900.2231226504514</v>
      </c>
      <c r="D152" s="46">
        <v>0</v>
      </c>
      <c r="E152" s="46">
        <v>0</v>
      </c>
      <c r="F152" s="236">
        <v>0</v>
      </c>
      <c r="G152" s="46">
        <v>0</v>
      </c>
      <c r="H152" s="47">
        <v>0</v>
      </c>
      <c r="I152" s="48">
        <f t="shared" si="16"/>
        <v>2900.2231226504514</v>
      </c>
      <c r="J152" s="6"/>
    </row>
    <row r="153" spans="1:1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>
        <v>0</v>
      </c>
      <c r="G153" s="43">
        <v>0</v>
      </c>
      <c r="H153" s="53">
        <v>0</v>
      </c>
      <c r="I153" s="41">
        <f t="shared" si="16"/>
        <v>0</v>
      </c>
    </row>
    <row r="154" spans="1:10" ht="15">
      <c r="A154" s="28" t="s">
        <v>25</v>
      </c>
      <c r="B154" s="46">
        <v>0</v>
      </c>
      <c r="C154" s="46">
        <v>0</v>
      </c>
      <c r="D154" s="46">
        <v>0</v>
      </c>
      <c r="E154" s="46">
        <v>0</v>
      </c>
      <c r="F154" s="236">
        <v>0</v>
      </c>
      <c r="G154" s="46">
        <v>0</v>
      </c>
      <c r="H154" s="47">
        <v>0</v>
      </c>
      <c r="I154" s="48">
        <f t="shared" si="16"/>
        <v>0</v>
      </c>
    </row>
    <row r="155" spans="1:10" ht="15">
      <c r="A155" s="29" t="s">
        <v>20</v>
      </c>
      <c r="B155" s="43">
        <v>0</v>
      </c>
      <c r="C155" s="43">
        <v>0</v>
      </c>
      <c r="D155" s="43">
        <v>0</v>
      </c>
      <c r="E155" s="43">
        <v>0</v>
      </c>
      <c r="F155" s="236">
        <v>0</v>
      </c>
      <c r="G155" s="43">
        <v>0</v>
      </c>
      <c r="H155" s="53">
        <v>0</v>
      </c>
      <c r="I155" s="41">
        <f t="shared" si="16"/>
        <v>0</v>
      </c>
    </row>
    <row r="156" spans="1:10" ht="15">
      <c r="A156" s="28" t="s">
        <v>21</v>
      </c>
      <c r="B156" s="46">
        <v>0</v>
      </c>
      <c r="C156" s="46">
        <v>0</v>
      </c>
      <c r="D156" s="46">
        <v>0</v>
      </c>
      <c r="E156" s="46">
        <v>0</v>
      </c>
      <c r="F156" s="236">
        <v>0</v>
      </c>
      <c r="G156" s="46">
        <v>0</v>
      </c>
      <c r="H156" s="47">
        <v>0</v>
      </c>
      <c r="I156" s="48">
        <f t="shared" si="16"/>
        <v>0</v>
      </c>
    </row>
    <row r="157" spans="1:10" ht="15.75" thickBot="1">
      <c r="A157" s="30" t="s">
        <v>11</v>
      </c>
      <c r="B157" s="43">
        <v>0</v>
      </c>
      <c r="C157" s="43">
        <v>0</v>
      </c>
      <c r="D157" s="43">
        <v>0</v>
      </c>
      <c r="E157" s="43">
        <v>0</v>
      </c>
      <c r="F157" s="237">
        <v>0</v>
      </c>
      <c r="G157" s="43">
        <v>0</v>
      </c>
      <c r="H157" s="53">
        <v>0</v>
      </c>
      <c r="I157" s="41">
        <f t="shared" si="16"/>
        <v>0</v>
      </c>
    </row>
    <row r="158" spans="1:10" ht="15">
      <c r="A158" s="31" t="s">
        <v>28</v>
      </c>
      <c r="B158" s="130">
        <f>SUM(B137:B153)</f>
        <v>4841.3555467014139</v>
      </c>
      <c r="C158" s="130">
        <f t="shared" ref="C158:H158" si="17">SUM(C137:C153)</f>
        <v>16335.901130425809</v>
      </c>
      <c r="D158" s="130">
        <f t="shared" si="17"/>
        <v>2784.6818274643838</v>
      </c>
      <c r="E158" s="130">
        <f t="shared" si="17"/>
        <v>8325.2846360732765</v>
      </c>
      <c r="F158" s="130">
        <f t="shared" si="17"/>
        <v>0</v>
      </c>
      <c r="G158" s="130">
        <f t="shared" si="17"/>
        <v>833.81592247933236</v>
      </c>
      <c r="H158" s="130">
        <f t="shared" si="17"/>
        <v>511.60849895865408</v>
      </c>
      <c r="I158" s="132">
        <f>SUM(B158:H158)</f>
        <v>33632.647562102873</v>
      </c>
    </row>
    <row r="159" spans="1:10" s="4" customFormat="1" ht="15" thickBot="1">
      <c r="A159" s="32" t="s">
        <v>87</v>
      </c>
      <c r="B159" s="114">
        <f>B158/$I158</f>
        <v>0.14394809500982114</v>
      </c>
      <c r="C159" s="114">
        <f t="shared" ref="C159:I159" si="18">C158/$I158</f>
        <v>0.48571558632907136</v>
      </c>
      <c r="D159" s="114">
        <f t="shared" si="18"/>
        <v>8.2796985349501639E-2</v>
      </c>
      <c r="E159" s="114">
        <f t="shared" si="18"/>
        <v>0.24753580938582345</v>
      </c>
      <c r="F159" s="114">
        <f t="shared" si="18"/>
        <v>0</v>
      </c>
      <c r="G159" s="114">
        <f t="shared" si="18"/>
        <v>2.4791860971982254E-2</v>
      </c>
      <c r="H159" s="114">
        <f t="shared" si="18"/>
        <v>1.5211662953800057E-2</v>
      </c>
      <c r="I159" s="116">
        <f t="shared" si="18"/>
        <v>1</v>
      </c>
      <c r="J159" s="18"/>
    </row>
    <row r="160" spans="1:10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>
        <v>0</v>
      </c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>
        <v>0</v>
      </c>
      <c r="G164" s="46">
        <v>0</v>
      </c>
      <c r="H164" s="47">
        <v>0</v>
      </c>
      <c r="I164" s="48">
        <f t="shared" ref="I164:I183" si="19">SUM(B164:H164)</f>
        <v>0</v>
      </c>
    </row>
    <row r="165" spans="1:9" ht="15">
      <c r="A165" s="26" t="s">
        <v>10</v>
      </c>
      <c r="B165" s="43">
        <v>0</v>
      </c>
      <c r="C165" s="43">
        <v>0</v>
      </c>
      <c r="D165" s="43">
        <v>155.83320000000001</v>
      </c>
      <c r="E165" s="43">
        <v>0</v>
      </c>
      <c r="F165" s="236">
        <v>0</v>
      </c>
      <c r="G165" s="43">
        <v>0</v>
      </c>
      <c r="H165" s="53">
        <v>0</v>
      </c>
      <c r="I165" s="41">
        <f t="shared" si="19"/>
        <v>155.83320000000001</v>
      </c>
    </row>
    <row r="166" spans="1:9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>
        <v>0</v>
      </c>
      <c r="G166" s="46">
        <v>0</v>
      </c>
      <c r="H166" s="47">
        <v>0</v>
      </c>
      <c r="I166" s="48">
        <f t="shared" si="19"/>
        <v>0</v>
      </c>
    </row>
    <row r="167" spans="1:9" ht="15">
      <c r="A167" s="26" t="s">
        <v>16</v>
      </c>
      <c r="B167" s="43">
        <v>59.39312517524462</v>
      </c>
      <c r="C167" s="43">
        <v>0</v>
      </c>
      <c r="D167" s="43">
        <v>233.84115790851087</v>
      </c>
      <c r="E167" s="43">
        <v>0</v>
      </c>
      <c r="F167" s="236">
        <v>0</v>
      </c>
      <c r="G167" s="43">
        <v>0</v>
      </c>
      <c r="H167" s="53">
        <v>0</v>
      </c>
      <c r="I167" s="41">
        <f t="shared" si="19"/>
        <v>293.23428308375549</v>
      </c>
    </row>
    <row r="168" spans="1:9" ht="15">
      <c r="A168" s="25" t="s">
        <v>72</v>
      </c>
      <c r="B168" s="46">
        <v>68.015341353711122</v>
      </c>
      <c r="C168" s="46">
        <v>9.7875127590462974</v>
      </c>
      <c r="D168" s="46">
        <v>20.880663738103994</v>
      </c>
      <c r="E168" s="46">
        <v>9.719688931120773</v>
      </c>
      <c r="F168" s="236">
        <v>0</v>
      </c>
      <c r="G168" s="46">
        <v>0</v>
      </c>
      <c r="H168" s="47">
        <v>0</v>
      </c>
      <c r="I168" s="48">
        <f t="shared" si="19"/>
        <v>108.40320678198218</v>
      </c>
    </row>
    <row r="169" spans="1:9" ht="15">
      <c r="A169" s="26" t="s">
        <v>60</v>
      </c>
      <c r="B169" s="43">
        <v>0</v>
      </c>
      <c r="C169" s="43">
        <v>0</v>
      </c>
      <c r="D169" s="43">
        <v>0</v>
      </c>
      <c r="E169" s="43">
        <v>3.114509108917459</v>
      </c>
      <c r="F169" s="236">
        <v>0</v>
      </c>
      <c r="G169" s="43">
        <v>0</v>
      </c>
      <c r="H169" s="53">
        <v>0</v>
      </c>
      <c r="I169" s="41">
        <f t="shared" si="19"/>
        <v>3.114509108917459</v>
      </c>
    </row>
    <row r="170" spans="1:9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>
        <v>0</v>
      </c>
      <c r="G170" s="46">
        <v>0</v>
      </c>
      <c r="H170" s="47">
        <v>0</v>
      </c>
      <c r="I170" s="48">
        <f t="shared" si="19"/>
        <v>0</v>
      </c>
    </row>
    <row r="171" spans="1:9" ht="15">
      <c r="A171" s="26" t="s">
        <v>61</v>
      </c>
      <c r="B171" s="43">
        <v>0</v>
      </c>
      <c r="C171" s="43">
        <v>0</v>
      </c>
      <c r="D171" s="43">
        <v>2.3543999999999996</v>
      </c>
      <c r="E171" s="43">
        <v>0</v>
      </c>
      <c r="F171" s="236">
        <v>0</v>
      </c>
      <c r="G171" s="43">
        <v>0</v>
      </c>
      <c r="H171" s="53">
        <v>0</v>
      </c>
      <c r="I171" s="41">
        <f t="shared" si="19"/>
        <v>2.3543999999999996</v>
      </c>
    </row>
    <row r="172" spans="1:9" ht="15">
      <c r="A172" s="25" t="s">
        <v>17</v>
      </c>
      <c r="B172" s="46">
        <v>1.9633796589841392</v>
      </c>
      <c r="C172" s="46">
        <v>0</v>
      </c>
      <c r="D172" s="46">
        <v>194.72230077703588</v>
      </c>
      <c r="E172" s="46">
        <v>0.75158173345912849</v>
      </c>
      <c r="F172" s="236">
        <v>0</v>
      </c>
      <c r="G172" s="46">
        <v>0</v>
      </c>
      <c r="H172" s="47">
        <v>0</v>
      </c>
      <c r="I172" s="48">
        <f t="shared" si="19"/>
        <v>197.43726216947914</v>
      </c>
    </row>
    <row r="173" spans="1:9" ht="15">
      <c r="A173" s="26" t="s">
        <v>19</v>
      </c>
      <c r="B173" s="43">
        <v>104.00760705650281</v>
      </c>
      <c r="C173" s="43">
        <v>142.10782064461179</v>
      </c>
      <c r="D173" s="43">
        <v>2421.6975984426535</v>
      </c>
      <c r="E173" s="43">
        <v>0</v>
      </c>
      <c r="F173" s="236">
        <v>0</v>
      </c>
      <c r="G173" s="43">
        <v>0</v>
      </c>
      <c r="H173" s="53">
        <v>0</v>
      </c>
      <c r="I173" s="41">
        <f t="shared" si="19"/>
        <v>2667.8130261437682</v>
      </c>
    </row>
    <row r="174" spans="1:9" ht="15">
      <c r="A174" s="25" t="s">
        <v>27</v>
      </c>
      <c r="B174" s="46">
        <v>30.28778741120292</v>
      </c>
      <c r="C174" s="46">
        <v>6.3112080976440312</v>
      </c>
      <c r="D174" s="46">
        <v>1603.2525914173782</v>
      </c>
      <c r="E174" s="46">
        <v>549.59198807308815</v>
      </c>
      <c r="F174" s="236">
        <v>0</v>
      </c>
      <c r="G174" s="46">
        <v>58.183849242187286</v>
      </c>
      <c r="H174" s="47">
        <v>136.31030149954498</v>
      </c>
      <c r="I174" s="48">
        <f t="shared" si="19"/>
        <v>2383.9377257410451</v>
      </c>
    </row>
    <row r="175" spans="1:9" ht="15">
      <c r="A175" s="26" t="s">
        <v>26</v>
      </c>
      <c r="B175" s="43">
        <v>56.731612992826015</v>
      </c>
      <c r="C175" s="43">
        <v>0.55878700717398744</v>
      </c>
      <c r="D175" s="43">
        <v>0</v>
      </c>
      <c r="E175" s="43">
        <v>0</v>
      </c>
      <c r="F175" s="236">
        <v>0</v>
      </c>
      <c r="G175" s="43">
        <v>0</v>
      </c>
      <c r="H175" s="53">
        <v>0</v>
      </c>
      <c r="I175" s="41">
        <f t="shared" si="19"/>
        <v>57.290400000000005</v>
      </c>
    </row>
    <row r="176" spans="1:9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>
        <v>0</v>
      </c>
      <c r="G176" s="46">
        <v>0</v>
      </c>
      <c r="H176" s="47">
        <v>0</v>
      </c>
      <c r="I176" s="48">
        <f t="shared" si="19"/>
        <v>0</v>
      </c>
    </row>
    <row r="177" spans="1:10" ht="15">
      <c r="A177" s="26" t="s">
        <v>24</v>
      </c>
      <c r="B177" s="43">
        <v>0</v>
      </c>
      <c r="C177" s="43">
        <v>0</v>
      </c>
      <c r="D177" s="43">
        <v>0</v>
      </c>
      <c r="E177" s="43">
        <v>0</v>
      </c>
      <c r="F177" s="236">
        <v>0</v>
      </c>
      <c r="G177" s="43">
        <v>0</v>
      </c>
      <c r="H177" s="53">
        <v>0</v>
      </c>
      <c r="I177" s="41">
        <f t="shared" si="19"/>
        <v>0</v>
      </c>
    </row>
    <row r="178" spans="1:1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>
        <v>0</v>
      </c>
      <c r="G178" s="46">
        <v>0</v>
      </c>
      <c r="H178" s="47">
        <v>0</v>
      </c>
      <c r="I178" s="48">
        <f t="shared" si="19"/>
        <v>0</v>
      </c>
    </row>
    <row r="179" spans="1:1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>
        <v>0</v>
      </c>
      <c r="G179" s="43">
        <v>0</v>
      </c>
      <c r="H179" s="53">
        <v>0</v>
      </c>
      <c r="I179" s="41">
        <f t="shared" si="19"/>
        <v>0</v>
      </c>
    </row>
    <row r="180" spans="1:10" ht="15">
      <c r="A180" s="28" t="s">
        <v>25</v>
      </c>
      <c r="B180" s="46">
        <v>0</v>
      </c>
      <c r="C180" s="46">
        <v>0</v>
      </c>
      <c r="D180" s="46">
        <v>0</v>
      </c>
      <c r="E180" s="46">
        <v>0</v>
      </c>
      <c r="F180" s="236">
        <v>0</v>
      </c>
      <c r="G180" s="46">
        <v>0</v>
      </c>
      <c r="H180" s="47">
        <v>0</v>
      </c>
      <c r="I180" s="48">
        <f t="shared" si="19"/>
        <v>0</v>
      </c>
    </row>
    <row r="181" spans="1:10" ht="15">
      <c r="A181" s="29" t="s">
        <v>20</v>
      </c>
      <c r="B181" s="43">
        <v>0</v>
      </c>
      <c r="C181" s="43">
        <v>0</v>
      </c>
      <c r="D181" s="43">
        <v>0</v>
      </c>
      <c r="E181" s="43">
        <v>0</v>
      </c>
      <c r="F181" s="236">
        <v>0</v>
      </c>
      <c r="G181" s="43">
        <v>0</v>
      </c>
      <c r="H181" s="53">
        <v>0</v>
      </c>
      <c r="I181" s="41">
        <f t="shared" si="19"/>
        <v>0</v>
      </c>
    </row>
    <row r="182" spans="1:10" ht="15">
      <c r="A182" s="28" t="s">
        <v>21</v>
      </c>
      <c r="B182" s="46">
        <v>0</v>
      </c>
      <c r="C182" s="46">
        <v>0</v>
      </c>
      <c r="D182" s="46">
        <v>0</v>
      </c>
      <c r="E182" s="46">
        <v>0</v>
      </c>
      <c r="F182" s="236">
        <v>0</v>
      </c>
      <c r="G182" s="46">
        <v>0</v>
      </c>
      <c r="H182" s="47">
        <v>0</v>
      </c>
      <c r="I182" s="48">
        <f t="shared" si="19"/>
        <v>0</v>
      </c>
    </row>
    <row r="183" spans="1:10" ht="15.75" thickBot="1">
      <c r="A183" s="30" t="s">
        <v>11</v>
      </c>
      <c r="B183" s="43">
        <v>0</v>
      </c>
      <c r="C183" s="43">
        <v>0</v>
      </c>
      <c r="D183" s="43">
        <v>0</v>
      </c>
      <c r="E183" s="43">
        <v>0</v>
      </c>
      <c r="F183" s="237">
        <v>0</v>
      </c>
      <c r="G183" s="43">
        <v>0</v>
      </c>
      <c r="H183" s="53">
        <v>0</v>
      </c>
      <c r="I183" s="41">
        <f t="shared" si="19"/>
        <v>0</v>
      </c>
    </row>
    <row r="184" spans="1:10" ht="15">
      <c r="A184" s="31" t="s">
        <v>28</v>
      </c>
      <c r="B184" s="130">
        <f>SUM(B163:B179)</f>
        <v>320.39885364847163</v>
      </c>
      <c r="C184" s="130">
        <f t="shared" ref="C184:H184" si="20">SUM(C163:C179)</f>
        <v>158.7653285084761</v>
      </c>
      <c r="D184" s="130">
        <f t="shared" si="20"/>
        <v>4632.5819122836829</v>
      </c>
      <c r="E184" s="130">
        <f t="shared" si="20"/>
        <v>563.17776784658554</v>
      </c>
      <c r="F184" s="130">
        <f t="shared" si="20"/>
        <v>0</v>
      </c>
      <c r="G184" s="130">
        <f t="shared" si="20"/>
        <v>58.183849242187286</v>
      </c>
      <c r="H184" s="130">
        <f t="shared" si="20"/>
        <v>136.31030149954498</v>
      </c>
      <c r="I184" s="132">
        <f>SUM(B184:H184)</f>
        <v>5869.4180130289487</v>
      </c>
    </row>
    <row r="185" spans="1:10" s="4" customFormat="1" ht="15" thickBot="1">
      <c r="A185" s="32" t="s">
        <v>87</v>
      </c>
      <c r="B185" s="114">
        <f>B184/$I184</f>
        <v>5.4587840385068753E-2</v>
      </c>
      <c r="C185" s="114">
        <f t="shared" ref="C185:I185" si="21">C184/$I184</f>
        <v>2.704958620361481E-2</v>
      </c>
      <c r="D185" s="114">
        <f t="shared" si="21"/>
        <v>0.78927449058837962</v>
      </c>
      <c r="E185" s="114">
        <f t="shared" si="21"/>
        <v>9.5951211277922638E-2</v>
      </c>
      <c r="F185" s="114">
        <f t="shared" si="21"/>
        <v>0</v>
      </c>
      <c r="G185" s="114">
        <f t="shared" si="21"/>
        <v>9.9130525570049078E-3</v>
      </c>
      <c r="H185" s="114">
        <f t="shared" si="21"/>
        <v>2.3223818988009209E-2</v>
      </c>
      <c r="I185" s="116">
        <f t="shared" si="21"/>
        <v>1</v>
      </c>
      <c r="J185" s="18"/>
    </row>
    <row r="186" spans="1:10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1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10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10" ht="15">
      <c r="A189" s="24" t="s">
        <v>7</v>
      </c>
      <c r="B189" s="39">
        <v>0</v>
      </c>
      <c r="C189" s="39">
        <v>0</v>
      </c>
      <c r="D189" s="39">
        <v>2722.4088141777574</v>
      </c>
      <c r="E189" s="39">
        <v>0</v>
      </c>
      <c r="F189" s="235">
        <v>0</v>
      </c>
      <c r="G189" s="39">
        <v>0</v>
      </c>
      <c r="H189" s="40">
        <v>0</v>
      </c>
      <c r="I189" s="41">
        <f>SUM(B189:H189)</f>
        <v>2722.4088141777574</v>
      </c>
    </row>
    <row r="190" spans="1:10" ht="15">
      <c r="A190" s="25" t="s">
        <v>8</v>
      </c>
      <c r="B190" s="46">
        <v>0</v>
      </c>
      <c r="C190" s="46">
        <v>0</v>
      </c>
      <c r="D190" s="46">
        <v>1625.1149595373918</v>
      </c>
      <c r="E190" s="46">
        <v>0</v>
      </c>
      <c r="F190" s="236">
        <v>0</v>
      </c>
      <c r="G190" s="46">
        <v>0</v>
      </c>
      <c r="H190" s="47">
        <v>0</v>
      </c>
      <c r="I190" s="48">
        <f t="shared" ref="I190:I209" si="22">SUM(B190:H190)</f>
        <v>1625.1149595373918</v>
      </c>
    </row>
    <row r="191" spans="1:10" ht="15">
      <c r="A191" s="26" t="s">
        <v>10</v>
      </c>
      <c r="B191" s="43">
        <v>0</v>
      </c>
      <c r="C191" s="43">
        <v>0</v>
      </c>
      <c r="D191" s="43">
        <v>128.76120000000003</v>
      </c>
      <c r="E191" s="43">
        <v>0</v>
      </c>
      <c r="F191" s="236">
        <v>0</v>
      </c>
      <c r="G191" s="43">
        <v>0</v>
      </c>
      <c r="H191" s="53">
        <v>0</v>
      </c>
      <c r="I191" s="41">
        <f t="shared" si="22"/>
        <v>128.76120000000003</v>
      </c>
    </row>
    <row r="192" spans="1:10" ht="15">
      <c r="A192" s="25" t="s">
        <v>58</v>
      </c>
      <c r="B192" s="46">
        <v>1.0978193293972236E-7</v>
      </c>
      <c r="C192" s="46">
        <v>1.0978193293972236E-7</v>
      </c>
      <c r="D192" s="46">
        <v>2052.6392371905913</v>
      </c>
      <c r="E192" s="46">
        <v>0</v>
      </c>
      <c r="F192" s="236">
        <v>0</v>
      </c>
      <c r="G192" s="46">
        <v>0</v>
      </c>
      <c r="H192" s="47">
        <v>0</v>
      </c>
      <c r="I192" s="48">
        <f t="shared" si="22"/>
        <v>2052.6392374101551</v>
      </c>
    </row>
    <row r="193" spans="1:9" ht="15">
      <c r="A193" s="26" t="s">
        <v>16</v>
      </c>
      <c r="B193" s="43">
        <v>397.03589526058721</v>
      </c>
      <c r="C193" s="43">
        <v>12.700509323353279</v>
      </c>
      <c r="D193" s="43">
        <v>1033.5213139968407</v>
      </c>
      <c r="E193" s="43">
        <v>0</v>
      </c>
      <c r="F193" s="236">
        <v>0</v>
      </c>
      <c r="G193" s="43">
        <v>0</v>
      </c>
      <c r="H193" s="53">
        <v>0</v>
      </c>
      <c r="I193" s="41">
        <f t="shared" si="22"/>
        <v>1443.2577185807813</v>
      </c>
    </row>
    <row r="194" spans="1:9" ht="15">
      <c r="A194" s="25" t="s">
        <v>72</v>
      </c>
      <c r="B194" s="46">
        <v>14.248133225556803</v>
      </c>
      <c r="C194" s="46">
        <v>8.5208161615024967</v>
      </c>
      <c r="D194" s="46">
        <v>66.384895766105203</v>
      </c>
      <c r="E194" s="46">
        <v>0</v>
      </c>
      <c r="F194" s="236">
        <v>0</v>
      </c>
      <c r="G194" s="46">
        <v>0</v>
      </c>
      <c r="H194" s="47">
        <v>0</v>
      </c>
      <c r="I194" s="48">
        <f t="shared" si="22"/>
        <v>89.153845153164497</v>
      </c>
    </row>
    <row r="195" spans="1:9" ht="15">
      <c r="A195" s="26" t="s">
        <v>60</v>
      </c>
      <c r="B195" s="43">
        <v>2.3273687658679746E-8</v>
      </c>
      <c r="C195" s="43">
        <v>2.3273687658679746E-8</v>
      </c>
      <c r="D195" s="43">
        <v>1.9201185895594855E-8</v>
      </c>
      <c r="E195" s="43">
        <v>21.406587537654598</v>
      </c>
      <c r="F195" s="236">
        <v>0</v>
      </c>
      <c r="G195" s="43">
        <v>0</v>
      </c>
      <c r="H195" s="53">
        <v>0</v>
      </c>
      <c r="I195" s="41">
        <f t="shared" si="22"/>
        <v>21.40658760340316</v>
      </c>
    </row>
    <row r="196" spans="1:9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>
        <v>0</v>
      </c>
      <c r="G196" s="46">
        <v>0</v>
      </c>
      <c r="H196" s="47">
        <v>0</v>
      </c>
      <c r="I196" s="48">
        <f t="shared" si="22"/>
        <v>0</v>
      </c>
    </row>
    <row r="197" spans="1:9" ht="15">
      <c r="A197" s="26" t="s">
        <v>61</v>
      </c>
      <c r="B197" s="43">
        <v>0</v>
      </c>
      <c r="C197" s="43">
        <v>0</v>
      </c>
      <c r="D197" s="43">
        <v>1.6132</v>
      </c>
      <c r="E197" s="43">
        <v>0</v>
      </c>
      <c r="F197" s="236">
        <v>0</v>
      </c>
      <c r="G197" s="43">
        <v>0</v>
      </c>
      <c r="H197" s="53">
        <v>0</v>
      </c>
      <c r="I197" s="41">
        <f t="shared" si="22"/>
        <v>1.6132</v>
      </c>
    </row>
    <row r="198" spans="1:9" ht="15">
      <c r="A198" s="25" t="s">
        <v>17</v>
      </c>
      <c r="B198" s="46">
        <v>197.22318538077866</v>
      </c>
      <c r="C198" s="46">
        <v>3.0414515466557583E-4</v>
      </c>
      <c r="D198" s="46">
        <v>283.55967450343968</v>
      </c>
      <c r="E198" s="46">
        <v>0</v>
      </c>
      <c r="F198" s="236">
        <v>0</v>
      </c>
      <c r="G198" s="46">
        <v>0</v>
      </c>
      <c r="H198" s="47">
        <v>0</v>
      </c>
      <c r="I198" s="48">
        <f t="shared" si="22"/>
        <v>480.78316402937298</v>
      </c>
    </row>
    <row r="199" spans="1:9" ht="15">
      <c r="A199" s="26" t="s">
        <v>19</v>
      </c>
      <c r="B199" s="43">
        <v>1399.0746918479344</v>
      </c>
      <c r="C199" s="43">
        <v>859.12742206607561</v>
      </c>
      <c r="D199" s="43">
        <v>10982.735727910527</v>
      </c>
      <c r="E199" s="43">
        <v>351.24044654587925</v>
      </c>
      <c r="F199" s="236">
        <v>0</v>
      </c>
      <c r="G199" s="43">
        <v>0</v>
      </c>
      <c r="H199" s="53">
        <v>0</v>
      </c>
      <c r="I199" s="41">
        <f t="shared" si="22"/>
        <v>13592.178288370416</v>
      </c>
    </row>
    <row r="200" spans="1:9" ht="15">
      <c r="A200" s="25" t="s">
        <v>27</v>
      </c>
      <c r="B200" s="46">
        <v>216.43904061077265</v>
      </c>
      <c r="C200" s="46">
        <v>4.4498278074476403</v>
      </c>
      <c r="D200" s="46">
        <v>3969.8165390422632</v>
      </c>
      <c r="E200" s="46">
        <v>2840.1461795429859</v>
      </c>
      <c r="F200" s="236">
        <v>0</v>
      </c>
      <c r="G200" s="46">
        <v>277.86518939740472</v>
      </c>
      <c r="H200" s="47">
        <v>5.8197958612993199</v>
      </c>
      <c r="I200" s="48">
        <f t="shared" si="22"/>
        <v>7314.5365722621736</v>
      </c>
    </row>
    <row r="201" spans="1:9" ht="15">
      <c r="A201" s="26" t="s">
        <v>26</v>
      </c>
      <c r="B201" s="43">
        <v>10.835978160559419</v>
      </c>
      <c r="C201" s="43">
        <v>2.3455625157168822</v>
      </c>
      <c r="D201" s="43">
        <v>1.189155739598134</v>
      </c>
      <c r="E201" s="43">
        <v>0</v>
      </c>
      <c r="F201" s="236">
        <v>0</v>
      </c>
      <c r="G201" s="43">
        <v>0</v>
      </c>
      <c r="H201" s="53">
        <v>0</v>
      </c>
      <c r="I201" s="41">
        <f t="shared" si="22"/>
        <v>14.370696415874434</v>
      </c>
    </row>
    <row r="202" spans="1:9" ht="15">
      <c r="A202" s="25" t="s">
        <v>23</v>
      </c>
      <c r="B202" s="46">
        <v>4.2956163869520197E-2</v>
      </c>
      <c r="C202" s="46">
        <v>3.6677893962560722E-2</v>
      </c>
      <c r="D202" s="46">
        <v>5.6348166029761476E-2</v>
      </c>
      <c r="E202" s="46">
        <v>0</v>
      </c>
      <c r="F202" s="236">
        <v>0</v>
      </c>
      <c r="G202" s="46">
        <v>0</v>
      </c>
      <c r="H202" s="47">
        <v>0</v>
      </c>
      <c r="I202" s="48">
        <f t="shared" si="22"/>
        <v>0.13598222386184239</v>
      </c>
    </row>
    <row r="203" spans="1:9" ht="15">
      <c r="A203" s="26" t="s">
        <v>24</v>
      </c>
      <c r="B203" s="43">
        <v>0</v>
      </c>
      <c r="C203" s="43">
        <v>0</v>
      </c>
      <c r="D203" s="43">
        <v>10.349999999999998</v>
      </c>
      <c r="E203" s="43">
        <v>0</v>
      </c>
      <c r="F203" s="236">
        <v>0</v>
      </c>
      <c r="G203" s="43">
        <v>0</v>
      </c>
      <c r="H203" s="53">
        <v>0</v>
      </c>
      <c r="I203" s="41">
        <f t="shared" si="22"/>
        <v>10.349999999999998</v>
      </c>
    </row>
    <row r="204" spans="1:9" ht="15">
      <c r="A204" s="25" t="s">
        <v>22</v>
      </c>
      <c r="B204" s="46">
        <v>77.658590391371987</v>
      </c>
      <c r="C204" s="46">
        <v>75.994903941041215</v>
      </c>
      <c r="D204" s="46">
        <v>4403.8043839802167</v>
      </c>
      <c r="E204" s="46">
        <v>0</v>
      </c>
      <c r="F204" s="236">
        <v>0</v>
      </c>
      <c r="G204" s="46">
        <v>0</v>
      </c>
      <c r="H204" s="47">
        <v>0</v>
      </c>
      <c r="I204" s="48">
        <f t="shared" si="22"/>
        <v>4557.4578783126299</v>
      </c>
    </row>
    <row r="205" spans="1:9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>
        <v>0</v>
      </c>
      <c r="G205" s="43">
        <v>0</v>
      </c>
      <c r="H205" s="53">
        <v>0</v>
      </c>
      <c r="I205" s="41">
        <f t="shared" si="22"/>
        <v>0</v>
      </c>
    </row>
    <row r="206" spans="1:9" ht="15">
      <c r="A206" s="28" t="s">
        <v>25</v>
      </c>
      <c r="B206" s="46">
        <v>0</v>
      </c>
      <c r="C206" s="46">
        <v>0</v>
      </c>
      <c r="D206" s="46">
        <v>0</v>
      </c>
      <c r="E206" s="46">
        <v>0</v>
      </c>
      <c r="F206" s="236">
        <v>0</v>
      </c>
      <c r="G206" s="46">
        <v>0</v>
      </c>
      <c r="H206" s="47">
        <v>0</v>
      </c>
      <c r="I206" s="48">
        <f t="shared" si="22"/>
        <v>0</v>
      </c>
    </row>
    <row r="207" spans="1:9" ht="15">
      <c r="A207" s="29" t="s">
        <v>20</v>
      </c>
      <c r="B207" s="43">
        <v>0</v>
      </c>
      <c r="C207" s="43">
        <v>0</v>
      </c>
      <c r="D207" s="43">
        <v>0</v>
      </c>
      <c r="E207" s="43">
        <v>0</v>
      </c>
      <c r="F207" s="236">
        <v>0</v>
      </c>
      <c r="G207" s="43">
        <v>0</v>
      </c>
      <c r="H207" s="53">
        <v>0</v>
      </c>
      <c r="I207" s="41">
        <f t="shared" si="22"/>
        <v>0</v>
      </c>
    </row>
    <row r="208" spans="1:9" ht="15">
      <c r="A208" s="28" t="s">
        <v>21</v>
      </c>
      <c r="B208" s="46">
        <v>0</v>
      </c>
      <c r="C208" s="46">
        <v>0</v>
      </c>
      <c r="D208" s="46">
        <v>0</v>
      </c>
      <c r="E208" s="46">
        <v>0</v>
      </c>
      <c r="F208" s="236">
        <v>0</v>
      </c>
      <c r="G208" s="46">
        <v>0</v>
      </c>
      <c r="H208" s="47">
        <v>0</v>
      </c>
      <c r="I208" s="48">
        <f t="shared" si="22"/>
        <v>0</v>
      </c>
    </row>
    <row r="209" spans="1:10" ht="15.75" thickBot="1">
      <c r="A209" s="30" t="s">
        <v>11</v>
      </c>
      <c r="B209" s="43">
        <v>0</v>
      </c>
      <c r="C209" s="43">
        <v>0</v>
      </c>
      <c r="D209" s="43">
        <v>0</v>
      </c>
      <c r="E209" s="43">
        <v>0</v>
      </c>
      <c r="F209" s="237">
        <v>0</v>
      </c>
      <c r="G209" s="43">
        <v>0</v>
      </c>
      <c r="H209" s="53">
        <v>0</v>
      </c>
      <c r="I209" s="41">
        <f t="shared" si="22"/>
        <v>0</v>
      </c>
    </row>
    <row r="210" spans="1:10" ht="15">
      <c r="A210" s="31" t="s">
        <v>28</v>
      </c>
      <c r="B210" s="130">
        <f>SUM(B189:B205)</f>
        <v>2312.5584711744864</v>
      </c>
      <c r="C210" s="130">
        <f t="shared" ref="C210:H210" si="23">SUM(C189:C205)</f>
        <v>963.17602398730992</v>
      </c>
      <c r="D210" s="130">
        <f t="shared" si="23"/>
        <v>27281.955450029956</v>
      </c>
      <c r="E210" s="130">
        <f t="shared" si="23"/>
        <v>3212.7932136265199</v>
      </c>
      <c r="F210" s="130">
        <f t="shared" si="23"/>
        <v>0</v>
      </c>
      <c r="G210" s="130">
        <f t="shared" si="23"/>
        <v>277.86518939740472</v>
      </c>
      <c r="H210" s="130">
        <f t="shared" si="23"/>
        <v>5.8197958612993199</v>
      </c>
      <c r="I210" s="132">
        <f>SUM(B210:H210)</f>
        <v>34054.168144076975</v>
      </c>
    </row>
    <row r="211" spans="1:10" s="4" customFormat="1" ht="15" thickBot="1">
      <c r="A211" s="32" t="s">
        <v>87</v>
      </c>
      <c r="B211" s="114">
        <f>B210/$I210</f>
        <v>6.7908235532005159E-2</v>
      </c>
      <c r="C211" s="114">
        <f t="shared" ref="C211:I211" si="24">C210/$I210</f>
        <v>2.8283645629289426E-2</v>
      </c>
      <c r="D211" s="114">
        <f t="shared" si="24"/>
        <v>0.80113410301508403</v>
      </c>
      <c r="E211" s="114">
        <f t="shared" si="24"/>
        <v>9.434361162585965E-2</v>
      </c>
      <c r="F211" s="114">
        <f t="shared" si="24"/>
        <v>0</v>
      </c>
      <c r="G211" s="114">
        <f t="shared" si="24"/>
        <v>8.1595060029599834E-3</v>
      </c>
      <c r="H211" s="114">
        <f t="shared" si="24"/>
        <v>1.7089819480178828E-4</v>
      </c>
      <c r="I211" s="116">
        <f t="shared" si="24"/>
        <v>1</v>
      </c>
      <c r="J211" s="18"/>
    </row>
    <row r="212" spans="1:10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1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10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1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>
        <v>0</v>
      </c>
      <c r="G215" s="39">
        <v>0</v>
      </c>
      <c r="H215" s="40">
        <v>0</v>
      </c>
      <c r="I215" s="41">
        <f>SUM(B215:H215)</f>
        <v>0</v>
      </c>
    </row>
    <row r="216" spans="1:1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>
        <v>0</v>
      </c>
      <c r="G216" s="46">
        <v>0</v>
      </c>
      <c r="H216" s="47">
        <v>0</v>
      </c>
      <c r="I216" s="48">
        <f t="shared" ref="I216:I235" si="25">SUM(B216:H216)</f>
        <v>0</v>
      </c>
    </row>
    <row r="217" spans="1:1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>
        <v>0</v>
      </c>
      <c r="G217" s="43">
        <v>0</v>
      </c>
      <c r="H217" s="53">
        <v>0</v>
      </c>
      <c r="I217" s="41">
        <f t="shared" si="25"/>
        <v>0</v>
      </c>
    </row>
    <row r="218" spans="1:1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>
        <v>0</v>
      </c>
      <c r="G218" s="46">
        <v>0</v>
      </c>
      <c r="H218" s="47">
        <v>0</v>
      </c>
      <c r="I218" s="48">
        <f t="shared" si="25"/>
        <v>0</v>
      </c>
    </row>
    <row r="219" spans="1:10" ht="15">
      <c r="A219" s="26" t="s">
        <v>16</v>
      </c>
      <c r="B219" s="43">
        <v>36.538765969583544</v>
      </c>
      <c r="C219" s="43">
        <v>18.723448312331069</v>
      </c>
      <c r="D219" s="43">
        <v>50.10323432018258</v>
      </c>
      <c r="E219" s="43">
        <v>0</v>
      </c>
      <c r="F219" s="236">
        <v>0</v>
      </c>
      <c r="G219" s="43">
        <v>0</v>
      </c>
      <c r="H219" s="53">
        <v>0</v>
      </c>
      <c r="I219" s="41">
        <f t="shared" si="25"/>
        <v>105.36544860209719</v>
      </c>
    </row>
    <row r="220" spans="1:10" ht="15">
      <c r="A220" s="25" t="s">
        <v>72</v>
      </c>
      <c r="B220" s="46">
        <v>5.3720917048105719</v>
      </c>
      <c r="C220" s="46">
        <v>1.8111995778020302</v>
      </c>
      <c r="D220" s="46">
        <v>2.875814428883178</v>
      </c>
      <c r="E220" s="46">
        <v>0</v>
      </c>
      <c r="F220" s="236">
        <v>0</v>
      </c>
      <c r="G220" s="46">
        <v>0</v>
      </c>
      <c r="H220" s="47">
        <v>0</v>
      </c>
      <c r="I220" s="48">
        <f t="shared" si="25"/>
        <v>10.05910571149578</v>
      </c>
    </row>
    <row r="221" spans="1:10" ht="15">
      <c r="A221" s="26" t="s">
        <v>60</v>
      </c>
      <c r="B221" s="43">
        <v>0</v>
      </c>
      <c r="C221" s="43">
        <v>0</v>
      </c>
      <c r="D221" s="43">
        <v>2.2878996343601306E-4</v>
      </c>
      <c r="E221" s="43">
        <v>0.1167922082587344</v>
      </c>
      <c r="F221" s="236">
        <v>0</v>
      </c>
      <c r="G221" s="43">
        <v>0</v>
      </c>
      <c r="H221" s="53">
        <v>0</v>
      </c>
      <c r="I221" s="41">
        <f t="shared" si="25"/>
        <v>0.11702099822217042</v>
      </c>
    </row>
    <row r="222" spans="1:10" ht="15">
      <c r="A222" s="25" t="s">
        <v>12</v>
      </c>
      <c r="B222" s="46">
        <v>0</v>
      </c>
      <c r="C222" s="46">
        <v>0</v>
      </c>
      <c r="D222" s="46">
        <v>0</v>
      </c>
      <c r="E222" s="46">
        <v>8.2930199822060171</v>
      </c>
      <c r="F222" s="236">
        <v>0</v>
      </c>
      <c r="G222" s="46">
        <v>0</v>
      </c>
      <c r="H222" s="47">
        <v>0</v>
      </c>
      <c r="I222" s="48">
        <f t="shared" si="25"/>
        <v>8.2930199822060171</v>
      </c>
    </row>
    <row r="223" spans="1:1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>
        <v>0</v>
      </c>
      <c r="G223" s="43">
        <v>0</v>
      </c>
      <c r="H223" s="53">
        <v>0</v>
      </c>
      <c r="I223" s="41">
        <f t="shared" si="25"/>
        <v>0</v>
      </c>
    </row>
    <row r="224" spans="1:10" ht="15">
      <c r="A224" s="25" t="s">
        <v>17</v>
      </c>
      <c r="B224" s="46">
        <v>8.4875135085316291</v>
      </c>
      <c r="C224" s="46">
        <v>0</v>
      </c>
      <c r="D224" s="46">
        <v>33.618742949572699</v>
      </c>
      <c r="E224" s="46">
        <v>1.7767728519737416</v>
      </c>
      <c r="F224" s="236">
        <v>0</v>
      </c>
      <c r="G224" s="46">
        <v>0</v>
      </c>
      <c r="H224" s="47">
        <v>0</v>
      </c>
      <c r="I224" s="48">
        <f t="shared" si="25"/>
        <v>43.883029310078065</v>
      </c>
    </row>
    <row r="225" spans="1:10" ht="15">
      <c r="A225" s="26" t="s">
        <v>19</v>
      </c>
      <c r="B225" s="43">
        <v>279.53497780147541</v>
      </c>
      <c r="C225" s="43">
        <v>2.8391679693855818</v>
      </c>
      <c r="D225" s="43">
        <v>715.56661715598796</v>
      </c>
      <c r="E225" s="43">
        <v>215.2738269244868</v>
      </c>
      <c r="F225" s="236">
        <v>0</v>
      </c>
      <c r="G225" s="43">
        <v>0</v>
      </c>
      <c r="H225" s="53">
        <v>0</v>
      </c>
      <c r="I225" s="41">
        <f t="shared" si="25"/>
        <v>1213.2145898513359</v>
      </c>
    </row>
    <row r="226" spans="1:10" ht="15">
      <c r="A226" s="25" t="s">
        <v>27</v>
      </c>
      <c r="B226" s="46">
        <v>213.28641533941087</v>
      </c>
      <c r="C226" s="46">
        <v>3.5152486444448279</v>
      </c>
      <c r="D226" s="46">
        <v>584.55259910826271</v>
      </c>
      <c r="E226" s="46">
        <v>1383.3090440246915</v>
      </c>
      <c r="F226" s="236">
        <v>0</v>
      </c>
      <c r="G226" s="46">
        <v>303.90935801634043</v>
      </c>
      <c r="H226" s="47">
        <v>34.190458731424172</v>
      </c>
      <c r="I226" s="48">
        <f t="shared" si="25"/>
        <v>2522.7631238645745</v>
      </c>
    </row>
    <row r="227" spans="1:10" ht="15">
      <c r="A227" s="26" t="s">
        <v>26</v>
      </c>
      <c r="B227" s="43">
        <v>534.48380232163072</v>
      </c>
      <c r="C227" s="43">
        <v>0</v>
      </c>
      <c r="D227" s="43">
        <v>135.64393898315697</v>
      </c>
      <c r="E227" s="43">
        <v>0</v>
      </c>
      <c r="F227" s="236">
        <v>0</v>
      </c>
      <c r="G227" s="43">
        <v>0</v>
      </c>
      <c r="H227" s="53">
        <v>0</v>
      </c>
      <c r="I227" s="41">
        <f t="shared" si="25"/>
        <v>670.12774130478772</v>
      </c>
    </row>
    <row r="228" spans="1:1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>
        <v>0</v>
      </c>
      <c r="G228" s="46">
        <v>0</v>
      </c>
      <c r="H228" s="47">
        <v>0</v>
      </c>
      <c r="I228" s="48">
        <f t="shared" si="25"/>
        <v>0</v>
      </c>
    </row>
    <row r="229" spans="1:10" ht="15">
      <c r="A229" s="26" t="s">
        <v>24</v>
      </c>
      <c r="B229" s="43">
        <v>0</v>
      </c>
      <c r="C229" s="43">
        <v>0</v>
      </c>
      <c r="D229" s="43">
        <v>0</v>
      </c>
      <c r="E229" s="43">
        <v>0</v>
      </c>
      <c r="F229" s="236">
        <v>0</v>
      </c>
      <c r="G229" s="43">
        <v>0</v>
      </c>
      <c r="H229" s="53">
        <v>0</v>
      </c>
      <c r="I229" s="41">
        <f t="shared" si="25"/>
        <v>0</v>
      </c>
    </row>
    <row r="230" spans="1:1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>
        <v>0</v>
      </c>
      <c r="G230" s="46">
        <v>0</v>
      </c>
      <c r="H230" s="47">
        <v>0</v>
      </c>
      <c r="I230" s="48">
        <f t="shared" si="25"/>
        <v>0</v>
      </c>
    </row>
    <row r="231" spans="1:1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>
        <v>0</v>
      </c>
      <c r="G231" s="43">
        <v>0</v>
      </c>
      <c r="H231" s="53">
        <v>0</v>
      </c>
      <c r="I231" s="41">
        <f t="shared" si="25"/>
        <v>0</v>
      </c>
    </row>
    <row r="232" spans="1:10" ht="15">
      <c r="A232" s="28" t="s">
        <v>25</v>
      </c>
      <c r="B232" s="46">
        <v>0</v>
      </c>
      <c r="C232" s="46">
        <v>0</v>
      </c>
      <c r="D232" s="46">
        <v>0</v>
      </c>
      <c r="E232" s="46">
        <v>0</v>
      </c>
      <c r="F232" s="236">
        <v>0</v>
      </c>
      <c r="G232" s="46">
        <v>0</v>
      </c>
      <c r="H232" s="47">
        <v>0</v>
      </c>
      <c r="I232" s="48">
        <f t="shared" si="25"/>
        <v>0</v>
      </c>
    </row>
    <row r="233" spans="1:10" ht="15">
      <c r="A233" s="29" t="s">
        <v>20</v>
      </c>
      <c r="B233" s="43">
        <v>0</v>
      </c>
      <c r="C233" s="43">
        <v>0</v>
      </c>
      <c r="D233" s="43">
        <v>0</v>
      </c>
      <c r="E233" s="43">
        <v>0</v>
      </c>
      <c r="F233" s="236">
        <v>0</v>
      </c>
      <c r="G233" s="43">
        <v>0</v>
      </c>
      <c r="H233" s="53">
        <v>0</v>
      </c>
      <c r="I233" s="41">
        <f t="shared" si="25"/>
        <v>0</v>
      </c>
    </row>
    <row r="234" spans="1:10" ht="15">
      <c r="A234" s="28" t="s">
        <v>21</v>
      </c>
      <c r="B234" s="46">
        <v>0</v>
      </c>
      <c r="C234" s="46">
        <v>0</v>
      </c>
      <c r="D234" s="46">
        <v>0</v>
      </c>
      <c r="E234" s="46">
        <v>0</v>
      </c>
      <c r="F234" s="236">
        <v>0</v>
      </c>
      <c r="G234" s="46">
        <v>0</v>
      </c>
      <c r="H234" s="47">
        <v>0</v>
      </c>
      <c r="I234" s="48">
        <f t="shared" si="25"/>
        <v>0</v>
      </c>
    </row>
    <row r="235" spans="1:10" ht="15.75" thickBot="1">
      <c r="A235" s="30" t="s">
        <v>11</v>
      </c>
      <c r="B235" s="43">
        <v>0</v>
      </c>
      <c r="C235" s="43">
        <v>0</v>
      </c>
      <c r="D235" s="43">
        <v>0</v>
      </c>
      <c r="E235" s="43">
        <v>0</v>
      </c>
      <c r="F235" s="237">
        <v>0</v>
      </c>
      <c r="G235" s="43">
        <v>0</v>
      </c>
      <c r="H235" s="53">
        <v>0</v>
      </c>
      <c r="I235" s="41">
        <f t="shared" si="25"/>
        <v>0</v>
      </c>
    </row>
    <row r="236" spans="1:10" ht="15">
      <c r="A236" s="31" t="s">
        <v>28</v>
      </c>
      <c r="B236" s="130">
        <f>SUM(B215:B231)</f>
        <v>1077.7035666454426</v>
      </c>
      <c r="C236" s="130">
        <f t="shared" ref="C236:H236" si="26">SUM(C215:C231)</f>
        <v>26.889064503963507</v>
      </c>
      <c r="D236" s="130">
        <f t="shared" si="26"/>
        <v>1522.3611757360095</v>
      </c>
      <c r="E236" s="130">
        <f t="shared" si="26"/>
        <v>1608.7694559916167</v>
      </c>
      <c r="F236" s="130">
        <f t="shared" si="26"/>
        <v>0</v>
      </c>
      <c r="G236" s="130">
        <f t="shared" si="26"/>
        <v>303.90935801634043</v>
      </c>
      <c r="H236" s="130">
        <f t="shared" si="26"/>
        <v>34.190458731424172</v>
      </c>
      <c r="I236" s="132">
        <f>SUM(B236:H236)</f>
        <v>4573.8230796247972</v>
      </c>
    </row>
    <row r="237" spans="1:10" s="4" customFormat="1" ht="15" thickBot="1">
      <c r="A237" s="32" t="s">
        <v>87</v>
      </c>
      <c r="B237" s="114">
        <f>B236/$I236</f>
        <v>0.23562423554298245</v>
      </c>
      <c r="C237" s="114">
        <f t="shared" ref="C237:I237" si="27">C236/$I236</f>
        <v>5.878903498420688E-3</v>
      </c>
      <c r="D237" s="114">
        <f t="shared" si="27"/>
        <v>0.33284216490964336</v>
      </c>
      <c r="E237" s="114">
        <f t="shared" si="27"/>
        <v>0.35173408065525535</v>
      </c>
      <c r="F237" s="114">
        <f t="shared" si="27"/>
        <v>0</v>
      </c>
      <c r="G237" s="114">
        <f t="shared" si="27"/>
        <v>6.644536807078924E-2</v>
      </c>
      <c r="H237" s="114">
        <f t="shared" si="27"/>
        <v>7.4752473229088923E-3</v>
      </c>
      <c r="I237" s="116">
        <f t="shared" si="27"/>
        <v>1</v>
      </c>
      <c r="J237" s="18"/>
    </row>
    <row r="238" spans="1:10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1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10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0.18289372056592099</v>
      </c>
      <c r="C241" s="39">
        <v>0.18289372056592099</v>
      </c>
      <c r="D241" s="39">
        <v>0.91446860282960507</v>
      </c>
      <c r="E241" s="39">
        <v>0</v>
      </c>
      <c r="F241" s="235">
        <v>0</v>
      </c>
      <c r="G241" s="39">
        <v>0</v>
      </c>
      <c r="H241" s="40">
        <v>0</v>
      </c>
      <c r="I241" s="41">
        <f>SUM(B241:H241)</f>
        <v>1.280256043961447</v>
      </c>
    </row>
    <row r="242" spans="1:9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>
        <v>0</v>
      </c>
      <c r="G242" s="46">
        <v>0</v>
      </c>
      <c r="H242" s="47">
        <v>0</v>
      </c>
      <c r="I242" s="48">
        <f t="shared" ref="I242:I261" si="28">SUM(B242:H242)</f>
        <v>0</v>
      </c>
    </row>
    <row r="243" spans="1:9" ht="15">
      <c r="A243" s="26" t="s">
        <v>10</v>
      </c>
      <c r="B243" s="43">
        <v>0.30617142857142859</v>
      </c>
      <c r="C243" s="43">
        <v>0.30617142857142859</v>
      </c>
      <c r="D243" s="43">
        <v>1.925657142857143</v>
      </c>
      <c r="E243" s="43">
        <v>0</v>
      </c>
      <c r="F243" s="236">
        <v>0</v>
      </c>
      <c r="G243" s="43">
        <v>0</v>
      </c>
      <c r="H243" s="53">
        <v>0</v>
      </c>
      <c r="I243" s="41">
        <f t="shared" si="28"/>
        <v>2.5380000000000003</v>
      </c>
    </row>
    <row r="244" spans="1:9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>
        <v>0</v>
      </c>
      <c r="G244" s="46">
        <v>0</v>
      </c>
      <c r="H244" s="47">
        <v>0</v>
      </c>
      <c r="I244" s="48">
        <f t="shared" si="28"/>
        <v>0</v>
      </c>
    </row>
    <row r="245" spans="1:9" ht="15">
      <c r="A245" s="26" t="s">
        <v>16</v>
      </c>
      <c r="B245" s="43">
        <v>926.86912086783991</v>
      </c>
      <c r="C245" s="43">
        <v>3.4169752418504258</v>
      </c>
      <c r="D245" s="43">
        <v>110.18287564989997</v>
      </c>
      <c r="E245" s="43">
        <v>0</v>
      </c>
      <c r="F245" s="236">
        <v>0</v>
      </c>
      <c r="G245" s="43">
        <v>0</v>
      </c>
      <c r="H245" s="53">
        <v>0</v>
      </c>
      <c r="I245" s="41">
        <f t="shared" si="28"/>
        <v>1040.4689717595902</v>
      </c>
    </row>
    <row r="246" spans="1:9" ht="15">
      <c r="A246" s="25" t="s">
        <v>72</v>
      </c>
      <c r="B246" s="46">
        <v>330.11775580029655</v>
      </c>
      <c r="C246" s="46">
        <v>1.3127148130185247</v>
      </c>
      <c r="D246" s="46">
        <v>62.219215830300882</v>
      </c>
      <c r="E246" s="46">
        <v>0</v>
      </c>
      <c r="F246" s="236">
        <v>0</v>
      </c>
      <c r="G246" s="46">
        <v>0</v>
      </c>
      <c r="H246" s="47">
        <v>0</v>
      </c>
      <c r="I246" s="48">
        <f t="shared" si="28"/>
        <v>393.64968644361596</v>
      </c>
    </row>
    <row r="247" spans="1:9" ht="15">
      <c r="A247" s="26" t="s">
        <v>60</v>
      </c>
      <c r="B247" s="43">
        <v>2.4084754372048827E-8</v>
      </c>
      <c r="C247" s="43">
        <v>2.4084754372048827E-8</v>
      </c>
      <c r="D247" s="43">
        <v>2.4084754372048827E-8</v>
      </c>
      <c r="E247" s="43">
        <v>9.7329189919012276</v>
      </c>
      <c r="F247" s="236">
        <v>0</v>
      </c>
      <c r="G247" s="43">
        <v>0</v>
      </c>
      <c r="H247" s="53">
        <v>0</v>
      </c>
      <c r="I247" s="41">
        <f t="shared" si="28"/>
        <v>9.7329190641554906</v>
      </c>
    </row>
    <row r="248" spans="1:9" ht="15">
      <c r="A248" s="25" t="s">
        <v>12</v>
      </c>
      <c r="B248" s="46">
        <v>1.1787607247677658E-7</v>
      </c>
      <c r="C248" s="46">
        <v>1.1787607247677658E-7</v>
      </c>
      <c r="D248" s="46">
        <v>1.1787607247677658E-7</v>
      </c>
      <c r="E248" s="46">
        <v>2.272459058355401</v>
      </c>
      <c r="F248" s="236">
        <v>0</v>
      </c>
      <c r="G248" s="46">
        <v>0</v>
      </c>
      <c r="H248" s="47">
        <v>0</v>
      </c>
      <c r="I248" s="48">
        <f t="shared" si="28"/>
        <v>2.2724594119836183</v>
      </c>
    </row>
    <row r="249" spans="1:9" ht="15">
      <c r="A249" s="26" t="s">
        <v>61</v>
      </c>
      <c r="B249" s="43">
        <v>6.5384322953769669E-2</v>
      </c>
      <c r="C249" s="43">
        <v>6.5384322953769669E-2</v>
      </c>
      <c r="D249" s="43">
        <v>0.52323135409246047</v>
      </c>
      <c r="E249" s="43">
        <v>0</v>
      </c>
      <c r="F249" s="236">
        <v>0</v>
      </c>
      <c r="G249" s="43">
        <v>0</v>
      </c>
      <c r="H249" s="53">
        <v>0</v>
      </c>
      <c r="I249" s="41">
        <f t="shared" si="28"/>
        <v>0.6539999999999998</v>
      </c>
    </row>
    <row r="250" spans="1:9" ht="15">
      <c r="A250" s="25" t="s">
        <v>17</v>
      </c>
      <c r="B250" s="46">
        <v>290.0358071656002</v>
      </c>
      <c r="C250" s="46">
        <v>10.431567924008156</v>
      </c>
      <c r="D250" s="46">
        <v>282.3826389028593</v>
      </c>
      <c r="E250" s="46">
        <v>4.3506349033679559</v>
      </c>
      <c r="F250" s="236">
        <v>0</v>
      </c>
      <c r="G250" s="46">
        <v>0</v>
      </c>
      <c r="H250" s="47">
        <v>0</v>
      </c>
      <c r="I250" s="48">
        <f t="shared" si="28"/>
        <v>587.20064889583557</v>
      </c>
    </row>
    <row r="251" spans="1:9" ht="15">
      <c r="A251" s="26" t="s">
        <v>19</v>
      </c>
      <c r="B251" s="43">
        <v>2637.3946681370098</v>
      </c>
      <c r="C251" s="43">
        <v>117.64519113095304</v>
      </c>
      <c r="D251" s="43">
        <v>2051.0391974625418</v>
      </c>
      <c r="E251" s="43">
        <v>6.4533360866515368</v>
      </c>
      <c r="F251" s="236">
        <v>0</v>
      </c>
      <c r="G251" s="43">
        <v>0</v>
      </c>
      <c r="H251" s="53">
        <v>0</v>
      </c>
      <c r="I251" s="41">
        <f t="shared" si="28"/>
        <v>4812.5323928171565</v>
      </c>
    </row>
    <row r="252" spans="1:9" ht="15">
      <c r="A252" s="25" t="s">
        <v>27</v>
      </c>
      <c r="B252" s="46">
        <v>718.97029376831051</v>
      </c>
      <c r="C252" s="46">
        <v>28.421134996809268</v>
      </c>
      <c r="D252" s="46">
        <v>1673.1989987657807</v>
      </c>
      <c r="E252" s="46">
        <v>3838.7545455093459</v>
      </c>
      <c r="F252" s="236">
        <v>0</v>
      </c>
      <c r="G252" s="46">
        <v>1953.0086753739754</v>
      </c>
      <c r="H252" s="47">
        <v>110.1183746306514</v>
      </c>
      <c r="I252" s="48">
        <f t="shared" si="28"/>
        <v>8322.4720230448729</v>
      </c>
    </row>
    <row r="253" spans="1:9" ht="15">
      <c r="A253" s="26" t="s">
        <v>26</v>
      </c>
      <c r="B253" s="43">
        <v>885.58603655077957</v>
      </c>
      <c r="C253" s="43">
        <v>3.1397557919361692</v>
      </c>
      <c r="D253" s="43">
        <v>19.182057281321516</v>
      </c>
      <c r="E253" s="43">
        <v>0</v>
      </c>
      <c r="F253" s="236">
        <v>0</v>
      </c>
      <c r="G253" s="43">
        <v>0</v>
      </c>
      <c r="H253" s="53">
        <v>0</v>
      </c>
      <c r="I253" s="41">
        <f t="shared" si="28"/>
        <v>907.90784962403723</v>
      </c>
    </row>
    <row r="254" spans="1:9" ht="15">
      <c r="A254" s="25" t="s">
        <v>23</v>
      </c>
      <c r="B254" s="46">
        <v>9.6178997036201093</v>
      </c>
      <c r="C254" s="46">
        <v>7.6262560252078861</v>
      </c>
      <c r="D254" s="46">
        <v>12.985430960311691</v>
      </c>
      <c r="E254" s="46">
        <v>0</v>
      </c>
      <c r="F254" s="236">
        <v>0</v>
      </c>
      <c r="G254" s="46">
        <v>0</v>
      </c>
      <c r="H254" s="47">
        <v>0</v>
      </c>
      <c r="I254" s="48">
        <f t="shared" si="28"/>
        <v>30.229586689139687</v>
      </c>
    </row>
    <row r="255" spans="1:9" ht="15">
      <c r="A255" s="26" t="s">
        <v>24</v>
      </c>
      <c r="B255" s="43">
        <v>17.054222039061184</v>
      </c>
      <c r="C255" s="43">
        <v>31.91304345360324</v>
      </c>
      <c r="D255" s="43">
        <v>105.75257177668331</v>
      </c>
      <c r="E255" s="43">
        <v>0</v>
      </c>
      <c r="F255" s="236">
        <v>0</v>
      </c>
      <c r="G255" s="43">
        <v>0</v>
      </c>
      <c r="H255" s="53">
        <v>0</v>
      </c>
      <c r="I255" s="41">
        <f t="shared" si="28"/>
        <v>154.71983726934775</v>
      </c>
    </row>
    <row r="256" spans="1:9" ht="15">
      <c r="A256" s="25" t="s">
        <v>22</v>
      </c>
      <c r="B256" s="46">
        <v>0.93912103555211035</v>
      </c>
      <c r="C256" s="46">
        <v>0</v>
      </c>
      <c r="D256" s="46">
        <v>0.23478025888802759</v>
      </c>
      <c r="E256" s="46">
        <v>0</v>
      </c>
      <c r="F256" s="236">
        <v>0</v>
      </c>
      <c r="G256" s="46">
        <v>0</v>
      </c>
      <c r="H256" s="47">
        <v>0</v>
      </c>
      <c r="I256" s="48">
        <f t="shared" si="28"/>
        <v>1.1739012944401379</v>
      </c>
    </row>
    <row r="257" spans="1:10" ht="15">
      <c r="A257" s="27" t="s">
        <v>66</v>
      </c>
      <c r="B257" s="43">
        <v>78.230215687914878</v>
      </c>
      <c r="C257" s="43">
        <v>0.12600000489315397</v>
      </c>
      <c r="D257" s="43">
        <v>0.12600000489315397</v>
      </c>
      <c r="E257" s="43">
        <v>0</v>
      </c>
      <c r="F257" s="236">
        <v>0</v>
      </c>
      <c r="G257" s="43">
        <v>0</v>
      </c>
      <c r="H257" s="53">
        <v>0</v>
      </c>
      <c r="I257" s="41">
        <f t="shared" si="28"/>
        <v>78.482215697701193</v>
      </c>
    </row>
    <row r="258" spans="1:10" ht="15">
      <c r="A258" s="28" t="s">
        <v>25</v>
      </c>
      <c r="B258" s="46">
        <v>78.230215674866471</v>
      </c>
      <c r="C258" s="46">
        <v>0.12600000489315397</v>
      </c>
      <c r="D258" s="46">
        <v>0.12600000489315397</v>
      </c>
      <c r="E258" s="46">
        <v>0</v>
      </c>
      <c r="F258" s="236">
        <v>0</v>
      </c>
      <c r="G258" s="46">
        <v>0</v>
      </c>
      <c r="H258" s="47">
        <v>0</v>
      </c>
      <c r="I258" s="48">
        <f t="shared" si="28"/>
        <v>78.482215684652786</v>
      </c>
    </row>
    <row r="259" spans="1:10" ht="15">
      <c r="A259" s="29" t="s">
        <v>20</v>
      </c>
      <c r="B259" s="43">
        <v>0</v>
      </c>
      <c r="C259" s="43">
        <v>0</v>
      </c>
      <c r="D259" s="43">
        <v>0</v>
      </c>
      <c r="E259" s="43">
        <v>0</v>
      </c>
      <c r="F259" s="236">
        <v>0</v>
      </c>
      <c r="G259" s="43">
        <v>0</v>
      </c>
      <c r="H259" s="53">
        <v>0</v>
      </c>
      <c r="I259" s="41">
        <f t="shared" si="28"/>
        <v>0</v>
      </c>
    </row>
    <row r="260" spans="1:10" ht="15">
      <c r="A260" s="28" t="s">
        <v>21</v>
      </c>
      <c r="B260" s="46">
        <v>0</v>
      </c>
      <c r="C260" s="46">
        <v>0</v>
      </c>
      <c r="D260" s="46">
        <v>0</v>
      </c>
      <c r="E260" s="46">
        <v>0</v>
      </c>
      <c r="F260" s="236">
        <v>0</v>
      </c>
      <c r="G260" s="46">
        <v>0</v>
      </c>
      <c r="H260" s="47">
        <v>0</v>
      </c>
      <c r="I260" s="48">
        <f t="shared" si="28"/>
        <v>0</v>
      </c>
    </row>
    <row r="261" spans="1:10" ht="15.75" thickBot="1">
      <c r="A261" s="30" t="s">
        <v>11</v>
      </c>
      <c r="B261" s="43">
        <v>0</v>
      </c>
      <c r="C261" s="43">
        <v>0</v>
      </c>
      <c r="D261" s="43">
        <v>0</v>
      </c>
      <c r="E261" s="43">
        <v>0</v>
      </c>
      <c r="F261" s="237">
        <v>0</v>
      </c>
      <c r="G261" s="43">
        <v>0</v>
      </c>
      <c r="H261" s="53">
        <v>0</v>
      </c>
      <c r="I261" s="41">
        <f t="shared" si="28"/>
        <v>0</v>
      </c>
    </row>
    <row r="262" spans="1:10" ht="15">
      <c r="A262" s="31" t="s">
        <v>28</v>
      </c>
      <c r="B262" s="130">
        <f>SUM(B241:B257)</f>
        <v>5895.3695903700373</v>
      </c>
      <c r="C262" s="130">
        <f t="shared" ref="C262:H262" si="29">SUM(C241:C257)</f>
        <v>204.5870889963318</v>
      </c>
      <c r="D262" s="130">
        <f t="shared" si="29"/>
        <v>4320.6671241352196</v>
      </c>
      <c r="E262" s="130">
        <f t="shared" si="29"/>
        <v>3861.5638945496221</v>
      </c>
      <c r="F262" s="130">
        <f t="shared" si="29"/>
        <v>0</v>
      </c>
      <c r="G262" s="130">
        <f t="shared" si="29"/>
        <v>1953.0086753739754</v>
      </c>
      <c r="H262" s="130">
        <f t="shared" si="29"/>
        <v>110.1183746306514</v>
      </c>
      <c r="I262" s="132">
        <f>SUM(B262:H262)</f>
        <v>16345.314748055836</v>
      </c>
    </row>
    <row r="263" spans="1:10" s="4" customFormat="1" ht="15" thickBot="1">
      <c r="A263" s="32" t="s">
        <v>87</v>
      </c>
      <c r="B263" s="114">
        <f>B262/$I262</f>
        <v>0.36067641897634617</v>
      </c>
      <c r="C263" s="114">
        <f t="shared" ref="C263:I263" si="30">C262/$I262</f>
        <v>1.2516558545969024E-2</v>
      </c>
      <c r="D263" s="114">
        <f t="shared" si="30"/>
        <v>0.26433673445469341</v>
      </c>
      <c r="E263" s="114">
        <f t="shared" si="30"/>
        <v>0.23624897740246506</v>
      </c>
      <c r="F263" s="114">
        <f t="shared" si="30"/>
        <v>0</v>
      </c>
      <c r="G263" s="114">
        <f t="shared" si="30"/>
        <v>0.11948431128291809</v>
      </c>
      <c r="H263" s="114">
        <f t="shared" si="30"/>
        <v>6.7369993376083038E-3</v>
      </c>
      <c r="I263" s="116">
        <f t="shared" si="30"/>
        <v>1</v>
      </c>
      <c r="J263" s="18"/>
    </row>
    <row r="264" spans="1:10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1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10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10" ht="15">
      <c r="A267" s="24" t="s">
        <v>7</v>
      </c>
      <c r="B267" s="39">
        <v>0</v>
      </c>
      <c r="C267" s="39">
        <v>0</v>
      </c>
      <c r="D267" s="39">
        <v>0</v>
      </c>
      <c r="E267" s="39">
        <v>0</v>
      </c>
      <c r="F267" s="235">
        <v>0</v>
      </c>
      <c r="G267" s="39">
        <v>0</v>
      </c>
      <c r="H267" s="40">
        <v>0</v>
      </c>
      <c r="I267" s="41">
        <f>SUM(B267:H267)</f>
        <v>0</v>
      </c>
    </row>
    <row r="268" spans="1:1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>
        <v>0</v>
      </c>
      <c r="G268" s="46">
        <v>0</v>
      </c>
      <c r="H268" s="47">
        <v>0</v>
      </c>
      <c r="I268" s="48">
        <f t="shared" ref="I268:I287" si="31">SUM(B268:H268)</f>
        <v>0</v>
      </c>
    </row>
    <row r="269" spans="1:10" ht="15">
      <c r="A269" s="26" t="s">
        <v>10</v>
      </c>
      <c r="B269" s="43">
        <v>0.16114285714285717</v>
      </c>
      <c r="C269" s="43">
        <v>3.2228571428571433E-2</v>
      </c>
      <c r="D269" s="43">
        <v>3.2228571428571433E-2</v>
      </c>
      <c r="E269" s="43">
        <v>0</v>
      </c>
      <c r="F269" s="236">
        <v>0</v>
      </c>
      <c r="G269" s="43">
        <v>0</v>
      </c>
      <c r="H269" s="53">
        <v>0</v>
      </c>
      <c r="I269" s="41">
        <f t="shared" si="31"/>
        <v>0.22560000000000005</v>
      </c>
    </row>
    <row r="270" spans="1:1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>
        <v>0</v>
      </c>
      <c r="G270" s="46">
        <v>0</v>
      </c>
      <c r="H270" s="47">
        <v>0</v>
      </c>
      <c r="I270" s="48">
        <f t="shared" si="31"/>
        <v>0</v>
      </c>
    </row>
    <row r="271" spans="1:10" ht="15">
      <c r="A271" s="26" t="s">
        <v>16</v>
      </c>
      <c r="B271" s="43">
        <v>108.27382249530883</v>
      </c>
      <c r="C271" s="43">
        <v>259.04404715824433</v>
      </c>
      <c r="D271" s="43">
        <v>105.92731472600902</v>
      </c>
      <c r="E271" s="43">
        <v>0</v>
      </c>
      <c r="F271" s="236">
        <v>0</v>
      </c>
      <c r="G271" s="43">
        <v>0</v>
      </c>
      <c r="H271" s="53">
        <v>0</v>
      </c>
      <c r="I271" s="41">
        <f t="shared" si="31"/>
        <v>473.24518437956215</v>
      </c>
    </row>
    <row r="272" spans="1:10" ht="15">
      <c r="A272" s="25" t="s">
        <v>72</v>
      </c>
      <c r="B272" s="46">
        <v>26.307781931923873</v>
      </c>
      <c r="C272" s="46">
        <v>3.9650733220248369</v>
      </c>
      <c r="D272" s="46">
        <v>82.301349445261323</v>
      </c>
      <c r="E272" s="46">
        <v>2.2921525016238613</v>
      </c>
      <c r="F272" s="236">
        <v>0</v>
      </c>
      <c r="G272" s="46">
        <v>0</v>
      </c>
      <c r="H272" s="47">
        <v>0</v>
      </c>
      <c r="I272" s="48">
        <f t="shared" si="31"/>
        <v>114.86635720083389</v>
      </c>
    </row>
    <row r="273" spans="1:9" ht="15">
      <c r="A273" s="26" t="s">
        <v>60</v>
      </c>
      <c r="B273" s="43">
        <v>1.3501264113634516E-4</v>
      </c>
      <c r="C273" s="43">
        <v>2.4034664153829057E-8</v>
      </c>
      <c r="D273" s="43">
        <v>2.4034664153829057E-8</v>
      </c>
      <c r="E273" s="43">
        <v>152.8715709880174</v>
      </c>
      <c r="F273" s="236">
        <v>0</v>
      </c>
      <c r="G273" s="43">
        <v>0</v>
      </c>
      <c r="H273" s="53">
        <v>0</v>
      </c>
      <c r="I273" s="41">
        <f t="shared" si="31"/>
        <v>152.87170604872787</v>
      </c>
    </row>
    <row r="274" spans="1:9" ht="15">
      <c r="A274" s="25" t="s">
        <v>12</v>
      </c>
      <c r="B274" s="46">
        <v>1.8177145222547344E-4</v>
      </c>
      <c r="C274" s="46">
        <v>4.9898213812641854E-8</v>
      </c>
      <c r="D274" s="46">
        <v>4.9898213812641854E-8</v>
      </c>
      <c r="E274" s="46">
        <v>0.1042837489462968</v>
      </c>
      <c r="F274" s="236">
        <v>0</v>
      </c>
      <c r="G274" s="46">
        <v>0</v>
      </c>
      <c r="H274" s="47">
        <v>0</v>
      </c>
      <c r="I274" s="48">
        <f t="shared" si="31"/>
        <v>0.1044656201949499</v>
      </c>
    </row>
    <row r="275" spans="1:9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>
        <v>0</v>
      </c>
      <c r="G275" s="43">
        <v>0</v>
      </c>
      <c r="H275" s="53">
        <v>0</v>
      </c>
      <c r="I275" s="41">
        <f t="shared" si="31"/>
        <v>0</v>
      </c>
    </row>
    <row r="276" spans="1:9" ht="15">
      <c r="A276" s="25" t="s">
        <v>17</v>
      </c>
      <c r="B276" s="46">
        <v>2.6144478622607137</v>
      </c>
      <c r="C276" s="46">
        <v>4.340045949326321E-2</v>
      </c>
      <c r="D276" s="46">
        <v>55.189381181880016</v>
      </c>
      <c r="E276" s="46">
        <v>0</v>
      </c>
      <c r="F276" s="236">
        <v>0</v>
      </c>
      <c r="G276" s="46">
        <v>0</v>
      </c>
      <c r="H276" s="47">
        <v>0</v>
      </c>
      <c r="I276" s="48">
        <f t="shared" si="31"/>
        <v>57.84722950363399</v>
      </c>
    </row>
    <row r="277" spans="1:9" ht="15">
      <c r="A277" s="26" t="s">
        <v>19</v>
      </c>
      <c r="B277" s="43">
        <v>108.481583376434</v>
      </c>
      <c r="C277" s="43">
        <v>338.78190549456002</v>
      </c>
      <c r="D277" s="43">
        <v>2325.9100786668923</v>
      </c>
      <c r="E277" s="43">
        <v>0</v>
      </c>
      <c r="F277" s="236">
        <v>0</v>
      </c>
      <c r="G277" s="43">
        <v>0</v>
      </c>
      <c r="H277" s="53">
        <v>0</v>
      </c>
      <c r="I277" s="41">
        <f t="shared" si="31"/>
        <v>2773.1735675378864</v>
      </c>
    </row>
    <row r="278" spans="1:9" ht="15">
      <c r="A278" s="25" t="s">
        <v>27</v>
      </c>
      <c r="B278" s="46">
        <v>17.126782787975682</v>
      </c>
      <c r="C278" s="46">
        <v>3.8312571714273906E-8</v>
      </c>
      <c r="D278" s="46">
        <v>799.00983945569942</v>
      </c>
      <c r="E278" s="46">
        <v>1480.6380531711718</v>
      </c>
      <c r="F278" s="236">
        <v>0</v>
      </c>
      <c r="G278" s="46">
        <v>27.894661837196157</v>
      </c>
      <c r="H278" s="47">
        <v>0</v>
      </c>
      <c r="I278" s="48">
        <f t="shared" si="31"/>
        <v>2324.6693372903555</v>
      </c>
    </row>
    <row r="279" spans="1:9" ht="15">
      <c r="A279" s="26" t="s">
        <v>26</v>
      </c>
      <c r="B279" s="43">
        <v>15.06239998877532</v>
      </c>
      <c r="C279" s="43">
        <v>5.6123406962939168E-9</v>
      </c>
      <c r="D279" s="43">
        <v>5.6123406962939168E-9</v>
      </c>
      <c r="E279" s="43">
        <v>0</v>
      </c>
      <c r="F279" s="236">
        <v>0</v>
      </c>
      <c r="G279" s="43">
        <v>0</v>
      </c>
      <c r="H279" s="53">
        <v>0</v>
      </c>
      <c r="I279" s="41">
        <f t="shared" si="31"/>
        <v>15.062400000000002</v>
      </c>
    </row>
    <row r="280" spans="1:9" ht="15">
      <c r="A280" s="25" t="s">
        <v>23</v>
      </c>
      <c r="B280" s="46">
        <v>0.58157168763832778</v>
      </c>
      <c r="C280" s="46">
        <v>4.91697158354421E-2</v>
      </c>
      <c r="D280" s="46">
        <v>4.91697158354421E-2</v>
      </c>
      <c r="E280" s="46">
        <v>0</v>
      </c>
      <c r="F280" s="236">
        <v>0</v>
      </c>
      <c r="G280" s="46">
        <v>0</v>
      </c>
      <c r="H280" s="47">
        <v>0</v>
      </c>
      <c r="I280" s="48">
        <f t="shared" si="31"/>
        <v>0.67991111930921189</v>
      </c>
    </row>
    <row r="281" spans="1:9" ht="15">
      <c r="A281" s="26" t="s">
        <v>22</v>
      </c>
      <c r="B281" s="43">
        <v>3.6474879364076299E-2</v>
      </c>
      <c r="C281" s="43">
        <v>3.0838149304458456E-3</v>
      </c>
      <c r="D281" s="43">
        <v>3.0838149304458456E-3</v>
      </c>
      <c r="E281" s="43">
        <v>0</v>
      </c>
      <c r="F281" s="236">
        <v>0</v>
      </c>
      <c r="G281" s="43">
        <v>0</v>
      </c>
      <c r="H281" s="53">
        <v>0</v>
      </c>
      <c r="I281" s="41">
        <f t="shared" si="31"/>
        <v>4.2642509224967984E-2</v>
      </c>
    </row>
    <row r="282" spans="1:9" ht="15">
      <c r="A282" s="25" t="s">
        <v>24</v>
      </c>
      <c r="B282" s="46">
        <v>0</v>
      </c>
      <c r="C282" s="46">
        <v>0</v>
      </c>
      <c r="D282" s="46">
        <v>0</v>
      </c>
      <c r="E282" s="46">
        <v>0</v>
      </c>
      <c r="F282" s="236">
        <v>0</v>
      </c>
      <c r="G282" s="46">
        <v>0</v>
      </c>
      <c r="H282" s="47">
        <v>0</v>
      </c>
      <c r="I282" s="48">
        <f t="shared" si="31"/>
        <v>0</v>
      </c>
    </row>
    <row r="283" spans="1:9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>
        <v>0</v>
      </c>
      <c r="G283" s="43">
        <v>0</v>
      </c>
      <c r="H283" s="53">
        <v>0</v>
      </c>
      <c r="I283" s="41">
        <f t="shared" si="31"/>
        <v>0</v>
      </c>
    </row>
    <row r="284" spans="1:9" ht="15">
      <c r="A284" s="28" t="s">
        <v>25</v>
      </c>
      <c r="B284" s="46">
        <v>0</v>
      </c>
      <c r="C284" s="46">
        <v>0</v>
      </c>
      <c r="D284" s="46">
        <v>0</v>
      </c>
      <c r="E284" s="46">
        <v>0</v>
      </c>
      <c r="F284" s="236">
        <v>0</v>
      </c>
      <c r="G284" s="46">
        <v>0</v>
      </c>
      <c r="H284" s="47">
        <v>0</v>
      </c>
      <c r="I284" s="48">
        <f t="shared" si="31"/>
        <v>0</v>
      </c>
    </row>
    <row r="285" spans="1:9" ht="15">
      <c r="A285" s="29" t="s">
        <v>20</v>
      </c>
      <c r="B285" s="43">
        <v>0</v>
      </c>
      <c r="C285" s="43">
        <v>0</v>
      </c>
      <c r="D285" s="43">
        <v>0</v>
      </c>
      <c r="E285" s="43">
        <v>0</v>
      </c>
      <c r="F285" s="236">
        <v>0</v>
      </c>
      <c r="G285" s="43">
        <v>0</v>
      </c>
      <c r="H285" s="53">
        <v>0</v>
      </c>
      <c r="I285" s="41">
        <f t="shared" si="31"/>
        <v>0</v>
      </c>
    </row>
    <row r="286" spans="1:9" ht="15">
      <c r="A286" s="28" t="s">
        <v>21</v>
      </c>
      <c r="B286" s="46">
        <v>0</v>
      </c>
      <c r="C286" s="46">
        <v>0</v>
      </c>
      <c r="D286" s="46">
        <v>0</v>
      </c>
      <c r="E286" s="46">
        <v>0</v>
      </c>
      <c r="F286" s="236">
        <v>0</v>
      </c>
      <c r="G286" s="46">
        <v>0</v>
      </c>
      <c r="H286" s="47">
        <v>0</v>
      </c>
      <c r="I286" s="48">
        <f t="shared" si="31"/>
        <v>0</v>
      </c>
    </row>
    <row r="287" spans="1:9" ht="15.75" thickBot="1">
      <c r="A287" s="30" t="s">
        <v>11</v>
      </c>
      <c r="B287" s="43">
        <v>0</v>
      </c>
      <c r="C287" s="43">
        <v>0</v>
      </c>
      <c r="D287" s="43">
        <v>0</v>
      </c>
      <c r="E287" s="43">
        <v>0</v>
      </c>
      <c r="F287" s="237">
        <v>0</v>
      </c>
      <c r="G287" s="43">
        <v>0</v>
      </c>
      <c r="H287" s="53">
        <v>0</v>
      </c>
      <c r="I287" s="41">
        <f t="shared" si="31"/>
        <v>0</v>
      </c>
    </row>
    <row r="288" spans="1:9" ht="15">
      <c r="A288" s="31" t="s">
        <v>28</v>
      </c>
      <c r="B288" s="130">
        <f>SUM(B267:B283)</f>
        <v>278.64632465091699</v>
      </c>
      <c r="C288" s="130">
        <f t="shared" ref="C288:H288" si="32">SUM(C267:C283)</f>
        <v>601.91890865437472</v>
      </c>
      <c r="D288" s="130">
        <f t="shared" si="32"/>
        <v>3368.4224456574821</v>
      </c>
      <c r="E288" s="130">
        <f t="shared" si="32"/>
        <v>1635.9060604097594</v>
      </c>
      <c r="F288" s="130">
        <f t="shared" si="32"/>
        <v>0</v>
      </c>
      <c r="G288" s="130">
        <f t="shared" si="32"/>
        <v>27.894661837196157</v>
      </c>
      <c r="H288" s="130">
        <f t="shared" si="32"/>
        <v>0</v>
      </c>
      <c r="I288" s="132">
        <f>SUM(B288:H288)</f>
        <v>5912.7884012097302</v>
      </c>
    </row>
    <row r="289" spans="1:10" s="4" customFormat="1" ht="15" thickBot="1">
      <c r="A289" s="32" t="s">
        <v>87</v>
      </c>
      <c r="B289" s="114">
        <f>B288/$I288</f>
        <v>4.7126043711272873E-2</v>
      </c>
      <c r="C289" s="114">
        <f t="shared" ref="C289:I289" si="33">C288/$I288</f>
        <v>0.10179950098184214</v>
      </c>
      <c r="D289" s="114">
        <f t="shared" si="33"/>
        <v>0.5696842533665365</v>
      </c>
      <c r="E289" s="114">
        <f t="shared" si="33"/>
        <v>0.27667251885338234</v>
      </c>
      <c r="F289" s="114">
        <f t="shared" si="33"/>
        <v>0</v>
      </c>
      <c r="G289" s="114">
        <f t="shared" si="33"/>
        <v>4.7176830869660466E-3</v>
      </c>
      <c r="H289" s="114">
        <f t="shared" si="33"/>
        <v>0</v>
      </c>
      <c r="I289" s="116">
        <f t="shared" si="33"/>
        <v>1</v>
      </c>
      <c r="J289" s="18"/>
    </row>
    <row r="290" spans="1:10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10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10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1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>
        <v>0</v>
      </c>
      <c r="G293" s="39">
        <v>0</v>
      </c>
      <c r="H293" s="40">
        <v>0</v>
      </c>
      <c r="I293" s="41">
        <f>SUM(B293:H293)</f>
        <v>0</v>
      </c>
    </row>
    <row r="294" spans="1:1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>
        <v>0</v>
      </c>
      <c r="G294" s="46">
        <v>0</v>
      </c>
      <c r="H294" s="47">
        <v>0</v>
      </c>
      <c r="I294" s="48">
        <f t="shared" ref="I294:I313" si="34">SUM(B294:H294)</f>
        <v>0</v>
      </c>
    </row>
    <row r="295" spans="1:10" ht="15">
      <c r="A295" s="26" t="s">
        <v>10</v>
      </c>
      <c r="B295" s="43">
        <v>1.8528609175584822E-2</v>
      </c>
      <c r="C295" s="43">
        <v>0</v>
      </c>
      <c r="D295" s="43">
        <v>151.3308713908244</v>
      </c>
      <c r="E295" s="43">
        <v>0</v>
      </c>
      <c r="F295" s="236">
        <v>0</v>
      </c>
      <c r="G295" s="43">
        <v>0</v>
      </c>
      <c r="H295" s="53">
        <v>0</v>
      </c>
      <c r="I295" s="41">
        <f t="shared" si="34"/>
        <v>151.34939999999997</v>
      </c>
    </row>
    <row r="296" spans="1:1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>
        <v>0</v>
      </c>
      <c r="G296" s="46">
        <v>0</v>
      </c>
      <c r="H296" s="47">
        <v>0</v>
      </c>
      <c r="I296" s="48">
        <f t="shared" si="34"/>
        <v>0</v>
      </c>
    </row>
    <row r="297" spans="1:10" ht="15">
      <c r="A297" s="26" t="s">
        <v>16</v>
      </c>
      <c r="B297" s="43">
        <v>314.96511235687422</v>
      </c>
      <c r="C297" s="43">
        <v>980.20725140352693</v>
      </c>
      <c r="D297" s="43">
        <v>91.25341652065319</v>
      </c>
      <c r="E297" s="43">
        <v>0</v>
      </c>
      <c r="F297" s="236">
        <v>0</v>
      </c>
      <c r="G297" s="43">
        <v>0</v>
      </c>
      <c r="H297" s="53">
        <v>0</v>
      </c>
      <c r="I297" s="41">
        <f t="shared" si="34"/>
        <v>1386.4257802810544</v>
      </c>
    </row>
    <row r="298" spans="1:10" ht="15">
      <c r="A298" s="25" t="s">
        <v>72</v>
      </c>
      <c r="B298" s="46">
        <v>439.4972731900524</v>
      </c>
      <c r="C298" s="46">
        <v>291.83806997693148</v>
      </c>
      <c r="D298" s="46">
        <v>71.810187513121349</v>
      </c>
      <c r="E298" s="46">
        <v>1.0794294534587145</v>
      </c>
      <c r="F298" s="236">
        <v>0</v>
      </c>
      <c r="G298" s="46">
        <v>0</v>
      </c>
      <c r="H298" s="47">
        <v>0</v>
      </c>
      <c r="I298" s="48">
        <f t="shared" si="34"/>
        <v>804.22496013356397</v>
      </c>
    </row>
    <row r="299" spans="1:10" ht="15">
      <c r="A299" s="26" t="s">
        <v>60</v>
      </c>
      <c r="B299" s="43">
        <v>0</v>
      </c>
      <c r="C299" s="43">
        <v>0</v>
      </c>
      <c r="D299" s="43">
        <v>0</v>
      </c>
      <c r="E299" s="43">
        <v>5.6585632989892112</v>
      </c>
      <c r="F299" s="236">
        <v>0</v>
      </c>
      <c r="G299" s="43">
        <v>0</v>
      </c>
      <c r="H299" s="53">
        <v>0</v>
      </c>
      <c r="I299" s="41">
        <f t="shared" si="34"/>
        <v>5.6585632989892112</v>
      </c>
    </row>
    <row r="300" spans="1:1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>
        <v>0</v>
      </c>
      <c r="G300" s="46">
        <v>0</v>
      </c>
      <c r="H300" s="47">
        <v>0</v>
      </c>
      <c r="I300" s="48">
        <f t="shared" si="34"/>
        <v>0</v>
      </c>
    </row>
    <row r="301" spans="1:1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>
        <v>0</v>
      </c>
      <c r="G301" s="43">
        <v>0</v>
      </c>
      <c r="H301" s="53">
        <v>0</v>
      </c>
      <c r="I301" s="41">
        <f t="shared" si="34"/>
        <v>0</v>
      </c>
    </row>
    <row r="302" spans="1:10" ht="15">
      <c r="A302" s="25" t="s">
        <v>17</v>
      </c>
      <c r="B302" s="46">
        <v>6.468748668602279</v>
      </c>
      <c r="C302" s="46">
        <v>48.176348818707091</v>
      </c>
      <c r="D302" s="46">
        <v>44.849877437405532</v>
      </c>
      <c r="E302" s="46">
        <v>54.777376949633627</v>
      </c>
      <c r="F302" s="236">
        <v>0</v>
      </c>
      <c r="G302" s="46">
        <v>0</v>
      </c>
      <c r="H302" s="47">
        <v>0</v>
      </c>
      <c r="I302" s="48">
        <f t="shared" si="34"/>
        <v>154.27235187434854</v>
      </c>
    </row>
    <row r="303" spans="1:10" ht="15">
      <c r="A303" s="26" t="s">
        <v>19</v>
      </c>
      <c r="B303" s="43">
        <v>857.01022526748295</v>
      </c>
      <c r="C303" s="43">
        <v>12362.412120583356</v>
      </c>
      <c r="D303" s="43">
        <v>1863.1389604201984</v>
      </c>
      <c r="E303" s="43">
        <v>32.436072557781422</v>
      </c>
      <c r="F303" s="236">
        <v>0</v>
      </c>
      <c r="G303" s="43">
        <v>0</v>
      </c>
      <c r="H303" s="53">
        <v>0</v>
      </c>
      <c r="I303" s="41">
        <f t="shared" si="34"/>
        <v>15114.997378828817</v>
      </c>
    </row>
    <row r="304" spans="1:10" ht="15">
      <c r="A304" s="25" t="s">
        <v>27</v>
      </c>
      <c r="B304" s="46">
        <v>391.04193411736588</v>
      </c>
      <c r="C304" s="46">
        <v>62.418022292235868</v>
      </c>
      <c r="D304" s="46">
        <v>198.91042401477418</v>
      </c>
      <c r="E304" s="46">
        <v>3943.3038288484372</v>
      </c>
      <c r="F304" s="236">
        <v>0</v>
      </c>
      <c r="G304" s="46">
        <v>317.93104492512612</v>
      </c>
      <c r="H304" s="47">
        <v>0.55608030533980124</v>
      </c>
      <c r="I304" s="48">
        <f t="shared" si="34"/>
        <v>4914.1613345032783</v>
      </c>
    </row>
    <row r="305" spans="1:10" ht="15">
      <c r="A305" s="26" t="s">
        <v>26</v>
      </c>
      <c r="B305" s="43">
        <v>60.129882566464921</v>
      </c>
      <c r="C305" s="43">
        <v>213.81521245381282</v>
      </c>
      <c r="D305" s="43">
        <v>331.90674832743701</v>
      </c>
      <c r="E305" s="43">
        <v>0</v>
      </c>
      <c r="F305" s="236">
        <v>0</v>
      </c>
      <c r="G305" s="43">
        <v>0</v>
      </c>
      <c r="H305" s="53">
        <v>0</v>
      </c>
      <c r="I305" s="41">
        <f t="shared" si="34"/>
        <v>605.85184334771475</v>
      </c>
    </row>
    <row r="306" spans="1:10" ht="15">
      <c r="A306" s="25" t="s">
        <v>23</v>
      </c>
      <c r="B306" s="46">
        <v>15.286740890739647</v>
      </c>
      <c r="C306" s="46">
        <v>0</v>
      </c>
      <c r="D306" s="46">
        <v>5.2250292190056999</v>
      </c>
      <c r="E306" s="46">
        <v>0</v>
      </c>
      <c r="F306" s="236">
        <v>0</v>
      </c>
      <c r="G306" s="46">
        <v>0</v>
      </c>
      <c r="H306" s="47">
        <v>0</v>
      </c>
      <c r="I306" s="48">
        <f t="shared" si="34"/>
        <v>20.511770109745349</v>
      </c>
    </row>
    <row r="307" spans="1:10" ht="15">
      <c r="A307" s="26" t="s">
        <v>24</v>
      </c>
      <c r="B307" s="43">
        <v>246.3110694730118</v>
      </c>
      <c r="C307" s="43">
        <v>0</v>
      </c>
      <c r="D307" s="43">
        <v>0</v>
      </c>
      <c r="E307" s="43">
        <v>0</v>
      </c>
      <c r="F307" s="236">
        <v>0</v>
      </c>
      <c r="G307" s="43">
        <v>0</v>
      </c>
      <c r="H307" s="53">
        <v>0</v>
      </c>
      <c r="I307" s="41">
        <f t="shared" si="34"/>
        <v>246.3110694730118</v>
      </c>
    </row>
    <row r="308" spans="1:1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>
        <v>0</v>
      </c>
      <c r="G308" s="46">
        <v>0</v>
      </c>
      <c r="H308" s="47">
        <v>0</v>
      </c>
      <c r="I308" s="48">
        <f t="shared" si="34"/>
        <v>0</v>
      </c>
    </row>
    <row r="309" spans="1:10" ht="15">
      <c r="A309" s="27" t="s">
        <v>66</v>
      </c>
      <c r="B309" s="43">
        <v>0</v>
      </c>
      <c r="C309" s="43">
        <v>0</v>
      </c>
      <c r="D309" s="43">
        <v>0</v>
      </c>
      <c r="E309" s="43">
        <v>0</v>
      </c>
      <c r="F309" s="236">
        <v>0</v>
      </c>
      <c r="G309" s="43">
        <v>0</v>
      </c>
      <c r="H309" s="53">
        <v>0</v>
      </c>
      <c r="I309" s="41">
        <f t="shared" si="34"/>
        <v>0</v>
      </c>
    </row>
    <row r="310" spans="1:10" ht="15">
      <c r="A310" s="28" t="s">
        <v>25</v>
      </c>
      <c r="B310" s="46">
        <v>0</v>
      </c>
      <c r="C310" s="46">
        <v>0</v>
      </c>
      <c r="D310" s="46">
        <v>0</v>
      </c>
      <c r="E310" s="46">
        <v>0</v>
      </c>
      <c r="F310" s="236">
        <v>0</v>
      </c>
      <c r="G310" s="46">
        <v>0</v>
      </c>
      <c r="H310" s="47">
        <v>0</v>
      </c>
      <c r="I310" s="48">
        <f t="shared" si="34"/>
        <v>0</v>
      </c>
    </row>
    <row r="311" spans="1:10" ht="15">
      <c r="A311" s="29" t="s">
        <v>20</v>
      </c>
      <c r="B311" s="43">
        <v>0</v>
      </c>
      <c r="C311" s="43">
        <v>0</v>
      </c>
      <c r="D311" s="43">
        <v>0</v>
      </c>
      <c r="E311" s="43">
        <v>0</v>
      </c>
      <c r="F311" s="236">
        <v>0</v>
      </c>
      <c r="G311" s="43">
        <v>0</v>
      </c>
      <c r="H311" s="53">
        <v>0</v>
      </c>
      <c r="I311" s="41">
        <f t="shared" si="34"/>
        <v>0</v>
      </c>
    </row>
    <row r="312" spans="1:10" ht="15">
      <c r="A312" s="28" t="s">
        <v>21</v>
      </c>
      <c r="B312" s="46">
        <v>0</v>
      </c>
      <c r="C312" s="46">
        <v>0</v>
      </c>
      <c r="D312" s="46">
        <v>0</v>
      </c>
      <c r="E312" s="46">
        <v>0</v>
      </c>
      <c r="F312" s="236">
        <v>0</v>
      </c>
      <c r="G312" s="46">
        <v>0</v>
      </c>
      <c r="H312" s="47">
        <v>0</v>
      </c>
      <c r="I312" s="48">
        <f t="shared" si="34"/>
        <v>0</v>
      </c>
    </row>
    <row r="313" spans="1:10" ht="15.75" thickBot="1">
      <c r="A313" s="30" t="s">
        <v>11</v>
      </c>
      <c r="B313" s="43">
        <v>0</v>
      </c>
      <c r="C313" s="43">
        <v>0</v>
      </c>
      <c r="D313" s="43">
        <v>0</v>
      </c>
      <c r="E313" s="43">
        <v>0</v>
      </c>
      <c r="F313" s="237">
        <v>0</v>
      </c>
      <c r="G313" s="43">
        <v>0</v>
      </c>
      <c r="H313" s="53">
        <v>0</v>
      </c>
      <c r="I313" s="41">
        <f t="shared" si="34"/>
        <v>0</v>
      </c>
    </row>
    <row r="314" spans="1:10" ht="15">
      <c r="A314" s="31" t="s">
        <v>28</v>
      </c>
      <c r="B314" s="130">
        <f>SUM(B293:B309)</f>
        <v>2330.7295151397698</v>
      </c>
      <c r="C314" s="130">
        <f t="shared" ref="C314:H314" si="35">SUM(C293:C309)</f>
        <v>13958.867025528569</v>
      </c>
      <c r="D314" s="130">
        <f t="shared" si="35"/>
        <v>2758.4255148434195</v>
      </c>
      <c r="E314" s="130">
        <f t="shared" si="35"/>
        <v>4037.2552711083003</v>
      </c>
      <c r="F314" s="130">
        <f t="shared" si="35"/>
        <v>0</v>
      </c>
      <c r="G314" s="130">
        <f t="shared" si="35"/>
        <v>317.93104492512612</v>
      </c>
      <c r="H314" s="130">
        <f t="shared" si="35"/>
        <v>0.55608030533980124</v>
      </c>
      <c r="I314" s="132">
        <f>SUM(B314:H314)</f>
        <v>23403.764451850529</v>
      </c>
    </row>
    <row r="315" spans="1:10" s="4" customFormat="1" ht="15" thickBot="1">
      <c r="A315" s="32" t="s">
        <v>87</v>
      </c>
      <c r="B315" s="114">
        <f>B314/$I314</f>
        <v>9.9587804343821265E-2</v>
      </c>
      <c r="C315" s="114">
        <f t="shared" ref="C315:I315" si="36">C314/$I314</f>
        <v>0.59643682768413975</v>
      </c>
      <c r="D315" s="114">
        <f t="shared" si="36"/>
        <v>0.11786247124980406</v>
      </c>
      <c r="E315" s="114">
        <f t="shared" si="36"/>
        <v>0.17250452504828023</v>
      </c>
      <c r="F315" s="114">
        <f t="shared" si="36"/>
        <v>0</v>
      </c>
      <c r="G315" s="114">
        <f t="shared" si="36"/>
        <v>1.3584611380755347E-2</v>
      </c>
      <c r="H315" s="114">
        <f t="shared" si="36"/>
        <v>2.3760293199149512E-5</v>
      </c>
      <c r="I315" s="116">
        <f t="shared" si="36"/>
        <v>1</v>
      </c>
      <c r="J315" s="18"/>
    </row>
    <row r="316" spans="1:10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1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10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10" ht="15">
      <c r="A319" s="24" t="s">
        <v>7</v>
      </c>
      <c r="B319" s="39">
        <v>4.4631894442021415E-8</v>
      </c>
      <c r="C319" s="39">
        <v>2503.120043740937</v>
      </c>
      <c r="D319" s="39">
        <v>0</v>
      </c>
      <c r="E319" s="39">
        <v>0</v>
      </c>
      <c r="F319" s="235">
        <v>0</v>
      </c>
      <c r="G319" s="39">
        <v>0</v>
      </c>
      <c r="H319" s="40">
        <v>0</v>
      </c>
      <c r="I319" s="41">
        <f>SUM(B319:H319)</f>
        <v>2503.1200437855691</v>
      </c>
    </row>
    <row r="320" spans="1:10" ht="15">
      <c r="A320" s="25" t="s">
        <v>8</v>
      </c>
      <c r="B320" s="46">
        <v>8.2320068260272638E-9</v>
      </c>
      <c r="C320" s="46">
        <v>797.13266099794942</v>
      </c>
      <c r="D320" s="46">
        <v>0</v>
      </c>
      <c r="E320" s="46">
        <v>0</v>
      </c>
      <c r="F320" s="236">
        <v>0</v>
      </c>
      <c r="G320" s="46">
        <v>0</v>
      </c>
      <c r="H320" s="47">
        <v>0</v>
      </c>
      <c r="I320" s="48">
        <f t="shared" ref="I320:I339" si="37">SUM(B320:H320)</f>
        <v>797.13266100618137</v>
      </c>
    </row>
    <row r="321" spans="1:9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>
        <v>0</v>
      </c>
      <c r="G321" s="43">
        <v>0</v>
      </c>
      <c r="H321" s="53">
        <v>0</v>
      </c>
      <c r="I321" s="41">
        <f t="shared" si="37"/>
        <v>0</v>
      </c>
    </row>
    <row r="322" spans="1:9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>
        <v>0</v>
      </c>
      <c r="G322" s="46">
        <v>0</v>
      </c>
      <c r="H322" s="47">
        <v>0</v>
      </c>
      <c r="I322" s="48">
        <f t="shared" si="37"/>
        <v>0</v>
      </c>
    </row>
    <row r="323" spans="1:9" ht="15">
      <c r="A323" s="26" t="s">
        <v>16</v>
      </c>
      <c r="B323" s="43">
        <v>212.29903957226927</v>
      </c>
      <c r="C323" s="43">
        <v>968.60968171948491</v>
      </c>
      <c r="D323" s="43">
        <v>307.75374635413806</v>
      </c>
      <c r="E323" s="43">
        <v>0</v>
      </c>
      <c r="F323" s="236">
        <v>0</v>
      </c>
      <c r="G323" s="43">
        <v>0</v>
      </c>
      <c r="H323" s="53">
        <v>0</v>
      </c>
      <c r="I323" s="41">
        <f t="shared" si="37"/>
        <v>1488.6624676458921</v>
      </c>
    </row>
    <row r="324" spans="1:9" ht="15">
      <c r="A324" s="25" t="s">
        <v>72</v>
      </c>
      <c r="B324" s="46">
        <v>30.351519870066845</v>
      </c>
      <c r="C324" s="46">
        <v>11.431281109499283</v>
      </c>
      <c r="D324" s="46">
        <v>0</v>
      </c>
      <c r="E324" s="46">
        <v>0</v>
      </c>
      <c r="F324" s="236">
        <v>0</v>
      </c>
      <c r="G324" s="46">
        <v>0</v>
      </c>
      <c r="H324" s="47">
        <v>0</v>
      </c>
      <c r="I324" s="48">
        <f t="shared" si="37"/>
        <v>41.782800979566126</v>
      </c>
    </row>
    <row r="325" spans="1:9" ht="15">
      <c r="A325" s="26" t="s">
        <v>60</v>
      </c>
      <c r="B325" s="43">
        <v>3.5366313457989894E-3</v>
      </c>
      <c r="C325" s="43">
        <v>11.061535208837858</v>
      </c>
      <c r="D325" s="43">
        <v>0</v>
      </c>
      <c r="E325" s="43">
        <v>17.213703768088337</v>
      </c>
      <c r="F325" s="236">
        <v>0</v>
      </c>
      <c r="G325" s="43">
        <v>0</v>
      </c>
      <c r="H325" s="53">
        <v>0</v>
      </c>
      <c r="I325" s="41">
        <f t="shared" si="37"/>
        <v>28.278775608271992</v>
      </c>
    </row>
    <row r="326" spans="1:9" ht="15">
      <c r="A326" s="25" t="s">
        <v>12</v>
      </c>
      <c r="B326" s="46">
        <v>5.8942853194549885E-4</v>
      </c>
      <c r="C326" s="46">
        <v>0</v>
      </c>
      <c r="D326" s="46">
        <v>0</v>
      </c>
      <c r="E326" s="46">
        <v>0.52336006357163511</v>
      </c>
      <c r="F326" s="236">
        <v>0</v>
      </c>
      <c r="G326" s="46">
        <v>0</v>
      </c>
      <c r="H326" s="47">
        <v>0</v>
      </c>
      <c r="I326" s="48">
        <f t="shared" si="37"/>
        <v>0.52394949210358066</v>
      </c>
    </row>
    <row r="327" spans="1:9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>
        <v>0</v>
      </c>
      <c r="G327" s="43">
        <v>0</v>
      </c>
      <c r="H327" s="53">
        <v>0</v>
      </c>
      <c r="I327" s="41">
        <f t="shared" si="37"/>
        <v>0</v>
      </c>
    </row>
    <row r="328" spans="1:9" ht="15">
      <c r="A328" s="25" t="s">
        <v>17</v>
      </c>
      <c r="B328" s="46">
        <v>70.627321951774263</v>
      </c>
      <c r="C328" s="46">
        <v>0</v>
      </c>
      <c r="D328" s="46">
        <v>14.240880051901046</v>
      </c>
      <c r="E328" s="46">
        <v>0</v>
      </c>
      <c r="F328" s="236">
        <v>0</v>
      </c>
      <c r="G328" s="46">
        <v>0</v>
      </c>
      <c r="H328" s="47">
        <v>0</v>
      </c>
      <c r="I328" s="48">
        <f t="shared" si="37"/>
        <v>84.868202003675307</v>
      </c>
    </row>
    <row r="329" spans="1:9" ht="15">
      <c r="A329" s="26" t="s">
        <v>19</v>
      </c>
      <c r="B329" s="43">
        <v>3179.965236560593</v>
      </c>
      <c r="C329" s="43">
        <v>12770.499841344737</v>
      </c>
      <c r="D329" s="43">
        <v>3241.7583623501764</v>
      </c>
      <c r="E329" s="43">
        <v>1344.9507086476501</v>
      </c>
      <c r="F329" s="236">
        <v>0</v>
      </c>
      <c r="G329" s="43">
        <v>0</v>
      </c>
      <c r="H329" s="53">
        <v>0</v>
      </c>
      <c r="I329" s="41">
        <f t="shared" si="37"/>
        <v>20537.174148903159</v>
      </c>
    </row>
    <row r="330" spans="1:9" ht="15">
      <c r="A330" s="25" t="s">
        <v>27</v>
      </c>
      <c r="B330" s="46">
        <v>728.08387456874777</v>
      </c>
      <c r="C330" s="46">
        <v>121.56564765017006</v>
      </c>
      <c r="D330" s="46">
        <v>287.13736733529794</v>
      </c>
      <c r="E330" s="46">
        <v>15058.034333405691</v>
      </c>
      <c r="F330" s="236">
        <v>0</v>
      </c>
      <c r="G330" s="46">
        <v>936.85189802580123</v>
      </c>
      <c r="H330" s="47">
        <v>0</v>
      </c>
      <c r="I330" s="48">
        <f t="shared" si="37"/>
        <v>17131.673120985706</v>
      </c>
    </row>
    <row r="331" spans="1:9" ht="15">
      <c r="A331" s="26" t="s">
        <v>26</v>
      </c>
      <c r="B331" s="43">
        <v>546.56831708033747</v>
      </c>
      <c r="C331" s="43">
        <v>0</v>
      </c>
      <c r="D331" s="43">
        <v>231.43416216547291</v>
      </c>
      <c r="E331" s="43">
        <v>0</v>
      </c>
      <c r="F331" s="236">
        <v>0</v>
      </c>
      <c r="G331" s="43">
        <v>0</v>
      </c>
      <c r="H331" s="53">
        <v>0</v>
      </c>
      <c r="I331" s="41">
        <f t="shared" si="37"/>
        <v>778.00247924581038</v>
      </c>
    </row>
    <row r="332" spans="1:9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>
        <v>0</v>
      </c>
      <c r="G332" s="46">
        <v>0</v>
      </c>
      <c r="H332" s="47">
        <v>0</v>
      </c>
      <c r="I332" s="48">
        <f t="shared" si="37"/>
        <v>0</v>
      </c>
    </row>
    <row r="333" spans="1:9" ht="15">
      <c r="A333" s="26" t="s">
        <v>24</v>
      </c>
      <c r="B333" s="43">
        <v>70.163607823535429</v>
      </c>
      <c r="C333" s="43">
        <v>17789.336545641414</v>
      </c>
      <c r="D333" s="43">
        <v>6.6194736231067095</v>
      </c>
      <c r="E333" s="43">
        <v>0</v>
      </c>
      <c r="F333" s="236">
        <v>0</v>
      </c>
      <c r="G333" s="43">
        <v>0</v>
      </c>
      <c r="H333" s="53">
        <v>0</v>
      </c>
      <c r="I333" s="41">
        <f t="shared" si="37"/>
        <v>17866.119627088057</v>
      </c>
    </row>
    <row r="334" spans="1:9" ht="15">
      <c r="A334" s="25" t="s">
        <v>22</v>
      </c>
      <c r="B334" s="46">
        <v>39.205563502323514</v>
      </c>
      <c r="C334" s="46">
        <v>38.58763278013209</v>
      </c>
      <c r="D334" s="46">
        <v>12.013968737353999</v>
      </c>
      <c r="E334" s="46">
        <v>0</v>
      </c>
      <c r="F334" s="236">
        <v>0</v>
      </c>
      <c r="G334" s="46">
        <v>0</v>
      </c>
      <c r="H334" s="47">
        <v>0</v>
      </c>
      <c r="I334" s="48">
        <f t="shared" si="37"/>
        <v>89.807165019809588</v>
      </c>
    </row>
    <row r="335" spans="1:9" ht="15">
      <c r="A335" s="27" t="s">
        <v>66</v>
      </c>
      <c r="B335" s="43">
        <v>0</v>
      </c>
      <c r="C335" s="43">
        <v>0</v>
      </c>
      <c r="D335" s="43">
        <v>0</v>
      </c>
      <c r="E335" s="43">
        <v>0</v>
      </c>
      <c r="F335" s="236">
        <v>0</v>
      </c>
      <c r="G335" s="43">
        <v>0</v>
      </c>
      <c r="H335" s="53">
        <v>0</v>
      </c>
      <c r="I335" s="41">
        <f t="shared" si="37"/>
        <v>0</v>
      </c>
    </row>
    <row r="336" spans="1:9" ht="15">
      <c r="A336" s="28" t="s">
        <v>25</v>
      </c>
      <c r="B336" s="46">
        <v>0</v>
      </c>
      <c r="C336" s="46">
        <v>0</v>
      </c>
      <c r="D336" s="46">
        <v>0</v>
      </c>
      <c r="E336" s="46">
        <v>0</v>
      </c>
      <c r="F336" s="236">
        <v>0</v>
      </c>
      <c r="G336" s="46">
        <v>0</v>
      </c>
      <c r="H336" s="47">
        <v>0</v>
      </c>
      <c r="I336" s="48">
        <f t="shared" si="37"/>
        <v>0</v>
      </c>
    </row>
    <row r="337" spans="1:10" ht="15">
      <c r="A337" s="29" t="s">
        <v>20</v>
      </c>
      <c r="B337" s="43">
        <v>0</v>
      </c>
      <c r="C337" s="43">
        <v>0</v>
      </c>
      <c r="D337" s="43">
        <v>0</v>
      </c>
      <c r="E337" s="43">
        <v>0</v>
      </c>
      <c r="F337" s="236">
        <v>0</v>
      </c>
      <c r="G337" s="43">
        <v>0</v>
      </c>
      <c r="H337" s="53">
        <v>0</v>
      </c>
      <c r="I337" s="41">
        <f t="shared" si="37"/>
        <v>0</v>
      </c>
    </row>
    <row r="338" spans="1:10" ht="15">
      <c r="A338" s="28" t="s">
        <v>21</v>
      </c>
      <c r="B338" s="46">
        <v>0</v>
      </c>
      <c r="C338" s="46">
        <v>0</v>
      </c>
      <c r="D338" s="46">
        <v>0</v>
      </c>
      <c r="E338" s="46">
        <v>0</v>
      </c>
      <c r="F338" s="236">
        <v>0</v>
      </c>
      <c r="G338" s="46">
        <v>0</v>
      </c>
      <c r="H338" s="47">
        <v>0</v>
      </c>
      <c r="I338" s="48">
        <f t="shared" si="37"/>
        <v>0</v>
      </c>
    </row>
    <row r="339" spans="1:10" ht="15.75" thickBot="1">
      <c r="A339" s="30" t="s">
        <v>11</v>
      </c>
      <c r="B339" s="43">
        <v>0</v>
      </c>
      <c r="C339" s="43">
        <v>0</v>
      </c>
      <c r="D339" s="43">
        <v>0</v>
      </c>
      <c r="E339" s="43">
        <v>0</v>
      </c>
      <c r="F339" s="237">
        <v>0</v>
      </c>
      <c r="G339" s="43">
        <v>0</v>
      </c>
      <c r="H339" s="53">
        <v>0</v>
      </c>
      <c r="I339" s="41">
        <f t="shared" si="37"/>
        <v>0</v>
      </c>
    </row>
    <row r="340" spans="1:10" ht="15">
      <c r="A340" s="31" t="s">
        <v>28</v>
      </c>
      <c r="B340" s="130">
        <f>SUM(B319:B335)</f>
        <v>4877.2686070423888</v>
      </c>
      <c r="C340" s="130">
        <f t="shared" ref="C340:H340" si="38">SUM(C319:C335)</f>
        <v>35011.344870193163</v>
      </c>
      <c r="D340" s="130">
        <f t="shared" si="38"/>
        <v>4100.9579606174475</v>
      </c>
      <c r="E340" s="130">
        <f t="shared" si="38"/>
        <v>16420.722105885001</v>
      </c>
      <c r="F340" s="130">
        <f t="shared" si="38"/>
        <v>0</v>
      </c>
      <c r="G340" s="130">
        <f t="shared" si="38"/>
        <v>936.85189802580123</v>
      </c>
      <c r="H340" s="130">
        <f t="shared" si="38"/>
        <v>0</v>
      </c>
      <c r="I340" s="132">
        <f>SUM(B340:H340)</f>
        <v>61347.145441763794</v>
      </c>
    </row>
    <row r="341" spans="1:10" s="4" customFormat="1" ht="15" thickBot="1">
      <c r="A341" s="32" t="s">
        <v>87</v>
      </c>
      <c r="B341" s="114">
        <f>B340/$I340</f>
        <v>7.9502779989532341E-2</v>
      </c>
      <c r="C341" s="114">
        <f t="shared" ref="C341:I341" si="39">C340/$I340</f>
        <v>0.57070862251331755</v>
      </c>
      <c r="D341" s="114">
        <f t="shared" si="39"/>
        <v>6.6848390924895501E-2</v>
      </c>
      <c r="E341" s="114">
        <f t="shared" si="39"/>
        <v>0.26766888642720993</v>
      </c>
      <c r="F341" s="114">
        <f t="shared" si="39"/>
        <v>0</v>
      </c>
      <c r="G341" s="114">
        <f t="shared" si="39"/>
        <v>1.5271320145044809E-2</v>
      </c>
      <c r="H341" s="114">
        <f t="shared" si="39"/>
        <v>0</v>
      </c>
      <c r="I341" s="116">
        <f t="shared" si="39"/>
        <v>1</v>
      </c>
      <c r="J341" s="18"/>
    </row>
    <row r="342" spans="1:10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1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10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1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>
        <v>0</v>
      </c>
      <c r="G345" s="39">
        <v>0</v>
      </c>
      <c r="H345" s="40">
        <v>0</v>
      </c>
      <c r="I345" s="41">
        <f>SUM(B345:H345)</f>
        <v>0</v>
      </c>
    </row>
    <row r="346" spans="1:1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>
        <v>0</v>
      </c>
      <c r="G346" s="46">
        <v>0</v>
      </c>
      <c r="H346" s="47">
        <v>0</v>
      </c>
      <c r="I346" s="48">
        <f t="shared" ref="I346:I365" si="40">SUM(B346:H346)</f>
        <v>0</v>
      </c>
    </row>
    <row r="347" spans="1:1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>
        <v>0</v>
      </c>
      <c r="G347" s="43">
        <v>0</v>
      </c>
      <c r="H347" s="53">
        <v>0</v>
      </c>
      <c r="I347" s="41">
        <f t="shared" si="40"/>
        <v>0</v>
      </c>
    </row>
    <row r="348" spans="1:1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>
        <v>0</v>
      </c>
      <c r="G348" s="46">
        <v>0</v>
      </c>
      <c r="H348" s="47">
        <v>0</v>
      </c>
      <c r="I348" s="48">
        <f t="shared" si="40"/>
        <v>0</v>
      </c>
    </row>
    <row r="349" spans="1:10" ht="15">
      <c r="A349" s="26" t="s">
        <v>16</v>
      </c>
      <c r="B349" s="43">
        <v>151.94712446001523</v>
      </c>
      <c r="C349" s="43">
        <v>12.830555406965315</v>
      </c>
      <c r="D349" s="43">
        <v>342.0429256329964</v>
      </c>
      <c r="E349" s="43">
        <v>8.3260396552639962E-2</v>
      </c>
      <c r="F349" s="236">
        <v>0</v>
      </c>
      <c r="G349" s="43">
        <v>0</v>
      </c>
      <c r="H349" s="53">
        <v>0</v>
      </c>
      <c r="I349" s="41">
        <f t="shared" si="40"/>
        <v>506.90386589652962</v>
      </c>
    </row>
    <row r="350" spans="1:10" ht="15">
      <c r="A350" s="25" t="s">
        <v>72</v>
      </c>
      <c r="B350" s="46">
        <v>43.508438897400559</v>
      </c>
      <c r="C350" s="46">
        <v>0.31504309195048863</v>
      </c>
      <c r="D350" s="46">
        <v>23.635772081312901</v>
      </c>
      <c r="E350" s="46">
        <v>0.31504309195048863</v>
      </c>
      <c r="F350" s="236">
        <v>0</v>
      </c>
      <c r="G350" s="46">
        <v>0</v>
      </c>
      <c r="H350" s="47">
        <v>0</v>
      </c>
      <c r="I350" s="48">
        <f t="shared" si="40"/>
        <v>67.774297162614431</v>
      </c>
    </row>
    <row r="351" spans="1:10" ht="15">
      <c r="A351" s="26" t="s">
        <v>60</v>
      </c>
      <c r="B351" s="43">
        <v>2.7431625050215428E-8</v>
      </c>
      <c r="C351" s="43">
        <v>2.7431625050215428E-8</v>
      </c>
      <c r="D351" s="43">
        <v>2.7431625050215428E-8</v>
      </c>
      <c r="E351" s="43">
        <v>35.195102601605342</v>
      </c>
      <c r="F351" s="236">
        <v>0</v>
      </c>
      <c r="G351" s="43">
        <v>0</v>
      </c>
      <c r="H351" s="53">
        <v>0</v>
      </c>
      <c r="I351" s="41">
        <f t="shared" si="40"/>
        <v>35.195102683900217</v>
      </c>
    </row>
    <row r="352" spans="1:10" ht="15">
      <c r="A352" s="25" t="s">
        <v>12</v>
      </c>
      <c r="B352" s="46">
        <v>4.464770185701677E-8</v>
      </c>
      <c r="C352" s="46">
        <v>4.464770185701677E-8</v>
      </c>
      <c r="D352" s="46">
        <v>4.464770185701677E-8</v>
      </c>
      <c r="E352" s="46">
        <v>2.9012338531034344E-2</v>
      </c>
      <c r="F352" s="236">
        <v>0</v>
      </c>
      <c r="G352" s="46">
        <v>0</v>
      </c>
      <c r="H352" s="47">
        <v>0</v>
      </c>
      <c r="I352" s="48">
        <f t="shared" si="40"/>
        <v>2.9012472474139916E-2</v>
      </c>
    </row>
    <row r="353" spans="1:1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>
        <v>0</v>
      </c>
      <c r="G353" s="43">
        <v>0</v>
      </c>
      <c r="H353" s="53">
        <v>0</v>
      </c>
      <c r="I353" s="41">
        <f t="shared" si="40"/>
        <v>0</v>
      </c>
    </row>
    <row r="354" spans="1:10" ht="15">
      <c r="A354" s="25" t="s">
        <v>17</v>
      </c>
      <c r="B354" s="46">
        <v>14.73654482322452</v>
      </c>
      <c r="C354" s="46">
        <v>22.676938671489548</v>
      </c>
      <c r="D354" s="46">
        <v>1.3116838211238193</v>
      </c>
      <c r="E354" s="46">
        <v>0.34890013064320746</v>
      </c>
      <c r="F354" s="236">
        <v>0</v>
      </c>
      <c r="G354" s="46">
        <v>0</v>
      </c>
      <c r="H354" s="47">
        <v>0</v>
      </c>
      <c r="I354" s="48">
        <f t="shared" si="40"/>
        <v>39.074067446481102</v>
      </c>
    </row>
    <row r="355" spans="1:10" ht="15">
      <c r="A355" s="26" t="s">
        <v>19</v>
      </c>
      <c r="B355" s="43">
        <v>48.959868773747679</v>
      </c>
      <c r="C355" s="43">
        <v>1648.5544190413618</v>
      </c>
      <c r="D355" s="43">
        <v>188.7113856093298</v>
      </c>
      <c r="E355" s="43">
        <v>0.21347887474104671</v>
      </c>
      <c r="F355" s="236">
        <v>0</v>
      </c>
      <c r="G355" s="43">
        <v>0</v>
      </c>
      <c r="H355" s="53">
        <v>0</v>
      </c>
      <c r="I355" s="41">
        <f t="shared" si="40"/>
        <v>1886.4391522991803</v>
      </c>
    </row>
    <row r="356" spans="1:10" ht="15">
      <c r="A356" s="25" t="s">
        <v>27</v>
      </c>
      <c r="B356" s="46">
        <v>26.693507863415881</v>
      </c>
      <c r="C356" s="46">
        <v>16.011720571787851</v>
      </c>
      <c r="D356" s="46">
        <v>137.75036627148657</v>
      </c>
      <c r="E356" s="46">
        <v>3513.1827534071754</v>
      </c>
      <c r="F356" s="236">
        <v>0</v>
      </c>
      <c r="G356" s="46">
        <v>75.717438030978954</v>
      </c>
      <c r="H356" s="47">
        <v>8.5176172872582889E-2</v>
      </c>
      <c r="I356" s="48">
        <f t="shared" si="40"/>
        <v>3769.4409623177171</v>
      </c>
    </row>
    <row r="357" spans="1:10" ht="15">
      <c r="A357" s="26" t="s">
        <v>26</v>
      </c>
      <c r="B357" s="43">
        <v>195.71406332339021</v>
      </c>
      <c r="C357" s="43">
        <v>0.44436075300415501</v>
      </c>
      <c r="D357" s="43">
        <v>222.16029677274997</v>
      </c>
      <c r="E357" s="43">
        <v>0.44360503387412342</v>
      </c>
      <c r="F357" s="236">
        <v>0</v>
      </c>
      <c r="G357" s="43">
        <v>0</v>
      </c>
      <c r="H357" s="53">
        <v>0</v>
      </c>
      <c r="I357" s="41">
        <f t="shared" si="40"/>
        <v>418.76232588301849</v>
      </c>
    </row>
    <row r="358" spans="1:10" ht="15">
      <c r="A358" s="25" t="s">
        <v>23</v>
      </c>
      <c r="B358" s="46">
        <v>233.71312541735452</v>
      </c>
      <c r="C358" s="46">
        <v>323.69984176446593</v>
      </c>
      <c r="D358" s="46">
        <v>590.33405760919788</v>
      </c>
      <c r="E358" s="46">
        <v>3.88389104504147E-7</v>
      </c>
      <c r="F358" s="236">
        <v>0</v>
      </c>
      <c r="G358" s="46">
        <v>0</v>
      </c>
      <c r="H358" s="47">
        <v>0</v>
      </c>
      <c r="I358" s="48">
        <f t="shared" si="40"/>
        <v>1147.7470251794073</v>
      </c>
    </row>
    <row r="359" spans="1:10" ht="15">
      <c r="A359" s="26" t="s">
        <v>24</v>
      </c>
      <c r="B359" s="43">
        <v>449.05144981836617</v>
      </c>
      <c r="C359" s="43">
        <v>3217.8041968973071</v>
      </c>
      <c r="D359" s="43">
        <v>1565.7834345355905</v>
      </c>
      <c r="E359" s="43">
        <v>3.7717597892252326</v>
      </c>
      <c r="F359" s="236">
        <v>0</v>
      </c>
      <c r="G359" s="43">
        <v>0</v>
      </c>
      <c r="H359" s="53">
        <v>0</v>
      </c>
      <c r="I359" s="41">
        <f t="shared" si="40"/>
        <v>5236.4108410404888</v>
      </c>
    </row>
    <row r="360" spans="1:10" ht="15">
      <c r="A360" s="25" t="s">
        <v>22</v>
      </c>
      <c r="B360" s="46">
        <v>6.4008485943433886</v>
      </c>
      <c r="C360" s="46">
        <v>344.58844910068973</v>
      </c>
      <c r="D360" s="46">
        <v>107.28501751318701</v>
      </c>
      <c r="E360" s="46">
        <v>1.4525336481767858E-7</v>
      </c>
      <c r="F360" s="236">
        <v>0</v>
      </c>
      <c r="G360" s="46">
        <v>0</v>
      </c>
      <c r="H360" s="47">
        <v>0</v>
      </c>
      <c r="I360" s="48">
        <f t="shared" si="40"/>
        <v>458.27431535347353</v>
      </c>
    </row>
    <row r="361" spans="1:1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>
        <v>0</v>
      </c>
      <c r="G361" s="43">
        <v>0</v>
      </c>
      <c r="H361" s="53">
        <v>0</v>
      </c>
      <c r="I361" s="41">
        <f t="shared" si="40"/>
        <v>0</v>
      </c>
    </row>
    <row r="362" spans="1:10" ht="15">
      <c r="A362" s="28" t="s">
        <v>25</v>
      </c>
      <c r="B362" s="46">
        <v>0</v>
      </c>
      <c r="C362" s="46">
        <v>0</v>
      </c>
      <c r="D362" s="46">
        <v>0</v>
      </c>
      <c r="E362" s="46">
        <v>0</v>
      </c>
      <c r="F362" s="236">
        <v>0</v>
      </c>
      <c r="G362" s="46">
        <v>0</v>
      </c>
      <c r="H362" s="47">
        <v>0</v>
      </c>
      <c r="I362" s="48">
        <f t="shared" si="40"/>
        <v>0</v>
      </c>
    </row>
    <row r="363" spans="1:10" ht="15">
      <c r="A363" s="29" t="s">
        <v>20</v>
      </c>
      <c r="B363" s="43">
        <v>0</v>
      </c>
      <c r="C363" s="43">
        <v>0</v>
      </c>
      <c r="D363" s="43">
        <v>0</v>
      </c>
      <c r="E363" s="43">
        <v>0</v>
      </c>
      <c r="F363" s="236">
        <v>0</v>
      </c>
      <c r="G363" s="43">
        <v>0</v>
      </c>
      <c r="H363" s="53">
        <v>0</v>
      </c>
      <c r="I363" s="41">
        <f t="shared" si="40"/>
        <v>0</v>
      </c>
    </row>
    <row r="364" spans="1:10" ht="15">
      <c r="A364" s="28" t="s">
        <v>21</v>
      </c>
      <c r="B364" s="46">
        <v>0</v>
      </c>
      <c r="C364" s="46">
        <v>0</v>
      </c>
      <c r="D364" s="46">
        <v>0</v>
      </c>
      <c r="E364" s="46">
        <v>0</v>
      </c>
      <c r="F364" s="236">
        <v>0</v>
      </c>
      <c r="G364" s="46">
        <v>0</v>
      </c>
      <c r="H364" s="47">
        <v>0</v>
      </c>
      <c r="I364" s="48">
        <f t="shared" si="40"/>
        <v>0</v>
      </c>
    </row>
    <row r="365" spans="1:10" ht="15.75" thickBot="1">
      <c r="A365" s="30" t="s">
        <v>11</v>
      </c>
      <c r="B365" s="43">
        <v>0</v>
      </c>
      <c r="C365" s="43">
        <v>0</v>
      </c>
      <c r="D365" s="43">
        <v>0</v>
      </c>
      <c r="E365" s="43">
        <v>0</v>
      </c>
      <c r="F365" s="237">
        <v>0</v>
      </c>
      <c r="G365" s="43">
        <v>0</v>
      </c>
      <c r="H365" s="53">
        <v>0</v>
      </c>
      <c r="I365" s="41">
        <f t="shared" si="40"/>
        <v>0</v>
      </c>
    </row>
    <row r="366" spans="1:10" ht="15">
      <c r="A366" s="31" t="s">
        <v>28</v>
      </c>
      <c r="B366" s="130">
        <f>SUM(B345:B361)</f>
        <v>1170.7249720433376</v>
      </c>
      <c r="C366" s="130">
        <f t="shared" ref="C366:H366" si="41">SUM(C345:C361)</f>
        <v>5586.9255253711017</v>
      </c>
      <c r="D366" s="130">
        <f t="shared" si="41"/>
        <v>3179.0149399190541</v>
      </c>
      <c r="E366" s="130">
        <f t="shared" si="41"/>
        <v>3553.5829161979414</v>
      </c>
      <c r="F366" s="130">
        <f t="shared" si="41"/>
        <v>0</v>
      </c>
      <c r="G366" s="130">
        <f t="shared" si="41"/>
        <v>75.717438030978954</v>
      </c>
      <c r="H366" s="130">
        <f t="shared" si="41"/>
        <v>8.5176172872582889E-2</v>
      </c>
      <c r="I366" s="132">
        <f>SUM(B366:H366)</f>
        <v>13566.050967735286</v>
      </c>
    </row>
    <row r="367" spans="1:10" s="4" customFormat="1" ht="15" thickBot="1">
      <c r="A367" s="32" t="s">
        <v>87</v>
      </c>
      <c r="B367" s="114">
        <f>B366/$I366</f>
        <v>8.6298140470481982E-2</v>
      </c>
      <c r="C367" s="114">
        <f t="shared" ref="C367:I367" si="42">C366/$I366</f>
        <v>0.41183138251940254</v>
      </c>
      <c r="D367" s="114">
        <f t="shared" si="42"/>
        <v>0.23433606047034911</v>
      </c>
      <c r="E367" s="114">
        <f t="shared" si="42"/>
        <v>0.26194674667296902</v>
      </c>
      <c r="F367" s="114">
        <f t="shared" si="42"/>
        <v>0</v>
      </c>
      <c r="G367" s="114">
        <f t="shared" si="42"/>
        <v>5.5813912398723067E-3</v>
      </c>
      <c r="H367" s="114">
        <f t="shared" si="42"/>
        <v>6.2786269250470159E-6</v>
      </c>
      <c r="I367" s="116">
        <f t="shared" si="42"/>
        <v>1</v>
      </c>
      <c r="J367" s="18"/>
    </row>
    <row r="368" spans="1:10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0.24352696488397085</v>
      </c>
      <c r="C371" s="39">
        <v>0.24352696488397085</v>
      </c>
      <c r="D371" s="39">
        <v>0.24352696488397085</v>
      </c>
      <c r="E371" s="39">
        <v>0.24352696488397085</v>
      </c>
      <c r="F371" s="235">
        <v>0</v>
      </c>
      <c r="G371" s="39">
        <v>0</v>
      </c>
      <c r="H371" s="40">
        <v>0</v>
      </c>
      <c r="I371" s="41">
        <f>SUM(B371:H371)</f>
        <v>0.97410785953588341</v>
      </c>
    </row>
    <row r="372" spans="1:9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>
        <v>0</v>
      </c>
      <c r="G372" s="46">
        <v>0</v>
      </c>
      <c r="H372" s="47">
        <v>0</v>
      </c>
      <c r="I372" s="48">
        <f t="shared" ref="I372:I391" si="43">SUM(B372:H372)</f>
        <v>0</v>
      </c>
    </row>
    <row r="373" spans="1:9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>
        <v>0</v>
      </c>
      <c r="G373" s="43">
        <v>0</v>
      </c>
      <c r="H373" s="53">
        <v>0</v>
      </c>
      <c r="I373" s="41">
        <f t="shared" si="43"/>
        <v>0</v>
      </c>
    </row>
    <row r="374" spans="1:9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>
        <v>0</v>
      </c>
      <c r="G374" s="46">
        <v>0</v>
      </c>
      <c r="H374" s="47">
        <v>0</v>
      </c>
      <c r="I374" s="48">
        <f t="shared" si="43"/>
        <v>0</v>
      </c>
    </row>
    <row r="375" spans="1:9" ht="15">
      <c r="A375" s="26" t="s">
        <v>16</v>
      </c>
      <c r="B375" s="43">
        <v>261.49240336478965</v>
      </c>
      <c r="C375" s="43">
        <v>4.7054626071866013</v>
      </c>
      <c r="D375" s="43">
        <v>150.44601634963936</v>
      </c>
      <c r="E375" s="43">
        <v>5.2728531619142976E-4</v>
      </c>
      <c r="F375" s="236">
        <v>0</v>
      </c>
      <c r="G375" s="43">
        <v>0</v>
      </c>
      <c r="H375" s="53">
        <v>0</v>
      </c>
      <c r="I375" s="41">
        <f t="shared" si="43"/>
        <v>416.64440960693179</v>
      </c>
    </row>
    <row r="376" spans="1:9" ht="15">
      <c r="A376" s="25" t="s">
        <v>72</v>
      </c>
      <c r="B376" s="46">
        <v>725.77616347640708</v>
      </c>
      <c r="C376" s="46">
        <v>2.0416996641857428</v>
      </c>
      <c r="D376" s="46">
        <v>7.8650131978080864E-3</v>
      </c>
      <c r="E376" s="46">
        <v>4.2868991783715193</v>
      </c>
      <c r="F376" s="236">
        <v>0</v>
      </c>
      <c r="G376" s="46">
        <v>0</v>
      </c>
      <c r="H376" s="47">
        <v>0</v>
      </c>
      <c r="I376" s="48">
        <f t="shared" si="43"/>
        <v>732.11262733216222</v>
      </c>
    </row>
    <row r="377" spans="1:9" ht="15">
      <c r="A377" s="26" t="s">
        <v>60</v>
      </c>
      <c r="B377" s="43">
        <v>1.8196246066480241E-3</v>
      </c>
      <c r="C377" s="43">
        <v>1.8196246066480241E-3</v>
      </c>
      <c r="D377" s="43">
        <v>1.8196246066480241E-3</v>
      </c>
      <c r="E377" s="43">
        <v>6447.3915872133284</v>
      </c>
      <c r="F377" s="236">
        <v>0</v>
      </c>
      <c r="G377" s="43">
        <v>0</v>
      </c>
      <c r="H377" s="53">
        <v>0</v>
      </c>
      <c r="I377" s="41">
        <f t="shared" si="43"/>
        <v>6447.3970460871487</v>
      </c>
    </row>
    <row r="378" spans="1:9" ht="15">
      <c r="A378" s="25" t="s">
        <v>12</v>
      </c>
      <c r="B378" s="46">
        <v>1.1943910540632E-2</v>
      </c>
      <c r="C378" s="46">
        <v>1.1943910540632E-2</v>
      </c>
      <c r="D378" s="46">
        <v>1.1943910540632E-2</v>
      </c>
      <c r="E378" s="46">
        <v>88.789764518684336</v>
      </c>
      <c r="F378" s="236">
        <v>0</v>
      </c>
      <c r="G378" s="46">
        <v>0</v>
      </c>
      <c r="H378" s="47">
        <v>0</v>
      </c>
      <c r="I378" s="48">
        <f t="shared" si="43"/>
        <v>88.825596250306234</v>
      </c>
    </row>
    <row r="379" spans="1:9" ht="15">
      <c r="A379" s="26" t="s">
        <v>61</v>
      </c>
      <c r="B379" s="43">
        <v>0.23742521240697381</v>
      </c>
      <c r="C379" s="43">
        <v>0.23742521240697381</v>
      </c>
      <c r="D379" s="43">
        <v>0.23742521240697381</v>
      </c>
      <c r="E379" s="43">
        <v>3.8657243627790776</v>
      </c>
      <c r="F379" s="236">
        <v>0</v>
      </c>
      <c r="G379" s="43">
        <v>0</v>
      </c>
      <c r="H379" s="53">
        <v>0</v>
      </c>
      <c r="I379" s="41">
        <f t="shared" si="43"/>
        <v>4.5779999999999994</v>
      </c>
    </row>
    <row r="380" spans="1:9" ht="15">
      <c r="A380" s="25" t="s">
        <v>17</v>
      </c>
      <c r="B380" s="46">
        <v>81.930115771813036</v>
      </c>
      <c r="C380" s="46">
        <v>1.4984356465956106E-3</v>
      </c>
      <c r="D380" s="46">
        <v>86.18680931489115</v>
      </c>
      <c r="E380" s="46">
        <v>40.957990437359562</v>
      </c>
      <c r="F380" s="236">
        <v>0</v>
      </c>
      <c r="G380" s="46">
        <v>0</v>
      </c>
      <c r="H380" s="47">
        <v>0</v>
      </c>
      <c r="I380" s="48">
        <f t="shared" si="43"/>
        <v>209.07641395971035</v>
      </c>
    </row>
    <row r="381" spans="1:9" ht="15">
      <c r="A381" s="26" t="s">
        <v>19</v>
      </c>
      <c r="B381" s="43">
        <v>813.30319780706066</v>
      </c>
      <c r="C381" s="43">
        <v>19.104527690348217</v>
      </c>
      <c r="D381" s="43">
        <v>977.97756279902421</v>
      </c>
      <c r="E381" s="43">
        <v>0.25832265522971892</v>
      </c>
      <c r="F381" s="236">
        <v>0</v>
      </c>
      <c r="G381" s="43">
        <v>0</v>
      </c>
      <c r="H381" s="53">
        <v>0</v>
      </c>
      <c r="I381" s="41">
        <f t="shared" si="43"/>
        <v>1810.6436109516626</v>
      </c>
    </row>
    <row r="382" spans="1:9" ht="15">
      <c r="A382" s="25" t="s">
        <v>27</v>
      </c>
      <c r="B382" s="46">
        <v>149.36103386456364</v>
      </c>
      <c r="C382" s="46">
        <v>9.2492282308081902E-2</v>
      </c>
      <c r="D382" s="46">
        <v>43.312971772639173</v>
      </c>
      <c r="E382" s="46">
        <v>582.5970658576274</v>
      </c>
      <c r="F382" s="236">
        <v>0</v>
      </c>
      <c r="G382" s="46">
        <v>570.73358018532656</v>
      </c>
      <c r="H382" s="47">
        <v>0</v>
      </c>
      <c r="I382" s="48">
        <f t="shared" si="43"/>
        <v>1346.097143962465</v>
      </c>
    </row>
    <row r="383" spans="1:9" ht="15">
      <c r="A383" s="26" t="s">
        <v>26</v>
      </c>
      <c r="B383" s="43">
        <v>121.86980631990613</v>
      </c>
      <c r="C383" s="43">
        <v>9.0654436801308235E-8</v>
      </c>
      <c r="D383" s="43">
        <v>9.0654436801308235E-8</v>
      </c>
      <c r="E383" s="43">
        <v>9.0654436801308235E-8</v>
      </c>
      <c r="F383" s="236">
        <v>0</v>
      </c>
      <c r="G383" s="43">
        <v>0</v>
      </c>
      <c r="H383" s="53">
        <v>0</v>
      </c>
      <c r="I383" s="41">
        <f t="shared" si="43"/>
        <v>121.86980659186945</v>
      </c>
    </row>
    <row r="384" spans="1:9" ht="15">
      <c r="A384" s="25" t="s">
        <v>23</v>
      </c>
      <c r="B384" s="46">
        <v>124.96434652677677</v>
      </c>
      <c r="C384" s="46">
        <v>2.8434923854079281</v>
      </c>
      <c r="D384" s="46">
        <v>2.8434923854079281</v>
      </c>
      <c r="E384" s="46">
        <v>2.8434923854079281</v>
      </c>
      <c r="F384" s="236">
        <v>0</v>
      </c>
      <c r="G384" s="46">
        <v>0</v>
      </c>
      <c r="H384" s="47">
        <v>0</v>
      </c>
      <c r="I384" s="48">
        <f t="shared" si="43"/>
        <v>133.49482368300056</v>
      </c>
    </row>
    <row r="385" spans="1:10" ht="15">
      <c r="A385" s="26" t="s">
        <v>24</v>
      </c>
      <c r="B385" s="43">
        <v>343.66977507983654</v>
      </c>
      <c r="C385" s="43">
        <v>17.609995146094974</v>
      </c>
      <c r="D385" s="43">
        <v>17.609995146094974</v>
      </c>
      <c r="E385" s="43">
        <v>17.609995146094974</v>
      </c>
      <c r="F385" s="236">
        <v>0</v>
      </c>
      <c r="G385" s="43">
        <v>0</v>
      </c>
      <c r="H385" s="53">
        <v>0</v>
      </c>
      <c r="I385" s="41">
        <f t="shared" si="43"/>
        <v>396.49976051812155</v>
      </c>
    </row>
    <row r="386" spans="1:10" ht="15">
      <c r="A386" s="25" t="s">
        <v>22</v>
      </c>
      <c r="B386" s="46">
        <v>18.044850259158729</v>
      </c>
      <c r="C386" s="46">
        <v>0.60401523945159108</v>
      </c>
      <c r="D386" s="46">
        <v>3.3100404314493206</v>
      </c>
      <c r="E386" s="46">
        <v>0.60401523945159108</v>
      </c>
      <c r="F386" s="236">
        <v>0</v>
      </c>
      <c r="G386" s="46">
        <v>0</v>
      </c>
      <c r="H386" s="47">
        <v>0</v>
      </c>
      <c r="I386" s="48">
        <f t="shared" si="43"/>
        <v>22.562921169511231</v>
      </c>
    </row>
    <row r="387" spans="1:10" ht="15">
      <c r="A387" s="27" t="s">
        <v>66</v>
      </c>
      <c r="B387" s="43">
        <v>0</v>
      </c>
      <c r="C387" s="43">
        <v>0</v>
      </c>
      <c r="D387" s="43">
        <v>0</v>
      </c>
      <c r="E387" s="43">
        <v>0</v>
      </c>
      <c r="F387" s="236">
        <v>0</v>
      </c>
      <c r="G387" s="43">
        <v>0</v>
      </c>
      <c r="H387" s="53">
        <v>0</v>
      </c>
      <c r="I387" s="41">
        <f t="shared" si="43"/>
        <v>0</v>
      </c>
    </row>
    <row r="388" spans="1:10" ht="15">
      <c r="A388" s="28" t="s">
        <v>25</v>
      </c>
      <c r="B388" s="46">
        <v>0</v>
      </c>
      <c r="C388" s="46">
        <v>0</v>
      </c>
      <c r="D388" s="46">
        <v>0</v>
      </c>
      <c r="E388" s="46">
        <v>0</v>
      </c>
      <c r="F388" s="236">
        <v>0</v>
      </c>
      <c r="G388" s="46">
        <v>0</v>
      </c>
      <c r="H388" s="47">
        <v>0</v>
      </c>
      <c r="I388" s="48">
        <f t="shared" si="43"/>
        <v>0</v>
      </c>
    </row>
    <row r="389" spans="1:10" ht="15">
      <c r="A389" s="29" t="s">
        <v>20</v>
      </c>
      <c r="B389" s="43">
        <v>0</v>
      </c>
      <c r="C389" s="43">
        <v>0</v>
      </c>
      <c r="D389" s="43">
        <v>0</v>
      </c>
      <c r="E389" s="43">
        <v>0</v>
      </c>
      <c r="F389" s="236">
        <v>0</v>
      </c>
      <c r="G389" s="43">
        <v>0</v>
      </c>
      <c r="H389" s="53">
        <v>0</v>
      </c>
      <c r="I389" s="41">
        <f t="shared" si="43"/>
        <v>0</v>
      </c>
    </row>
    <row r="390" spans="1:10" ht="15">
      <c r="A390" s="28" t="s">
        <v>21</v>
      </c>
      <c r="B390" s="46">
        <v>0</v>
      </c>
      <c r="C390" s="46">
        <v>0</v>
      </c>
      <c r="D390" s="46">
        <v>0</v>
      </c>
      <c r="E390" s="46">
        <v>0</v>
      </c>
      <c r="F390" s="236">
        <v>0</v>
      </c>
      <c r="G390" s="46">
        <v>0</v>
      </c>
      <c r="H390" s="47">
        <v>0</v>
      </c>
      <c r="I390" s="48">
        <f t="shared" si="43"/>
        <v>0</v>
      </c>
    </row>
    <row r="391" spans="1:10" ht="15.75" thickBot="1">
      <c r="A391" s="30" t="s">
        <v>11</v>
      </c>
      <c r="B391" s="43">
        <v>0</v>
      </c>
      <c r="C391" s="43">
        <v>0</v>
      </c>
      <c r="D391" s="43">
        <v>0</v>
      </c>
      <c r="E391" s="43">
        <v>0</v>
      </c>
      <c r="F391" s="237">
        <v>0</v>
      </c>
      <c r="G391" s="43">
        <v>0</v>
      </c>
      <c r="H391" s="53">
        <v>0</v>
      </c>
      <c r="I391" s="41">
        <f t="shared" si="43"/>
        <v>0</v>
      </c>
    </row>
    <row r="392" spans="1:10" ht="15">
      <c r="A392" s="31" t="s">
        <v>28</v>
      </c>
      <c r="B392" s="130">
        <f>SUM(B371:B387)</f>
        <v>2640.906408182751</v>
      </c>
      <c r="C392" s="130">
        <f t="shared" ref="C392:H392" si="44">SUM(C371:C387)</f>
        <v>47.497899253722395</v>
      </c>
      <c r="D392" s="130">
        <f t="shared" si="44"/>
        <v>1282.1894690154365</v>
      </c>
      <c r="E392" s="130">
        <f t="shared" si="44"/>
        <v>7189.4489113351892</v>
      </c>
      <c r="F392" s="130">
        <f t="shared" si="44"/>
        <v>0</v>
      </c>
      <c r="G392" s="130">
        <f t="shared" si="44"/>
        <v>570.73358018532656</v>
      </c>
      <c r="H392" s="130">
        <f t="shared" si="44"/>
        <v>0</v>
      </c>
      <c r="I392" s="132">
        <f>SUM(B392:H392)</f>
        <v>11730.776267972426</v>
      </c>
    </row>
    <row r="393" spans="1:10" s="4" customFormat="1" ht="15" thickBot="1">
      <c r="A393" s="32" t="s">
        <v>87</v>
      </c>
      <c r="B393" s="114">
        <f>B392/$I392</f>
        <v>0.22512631285902202</v>
      </c>
      <c r="C393" s="114">
        <f t="shared" ref="C393:I393" si="45">C392/$I392</f>
        <v>4.0489988188933419E-3</v>
      </c>
      <c r="D393" s="114">
        <f t="shared" si="45"/>
        <v>0.10930133178961848</v>
      </c>
      <c r="E393" s="114">
        <f t="shared" si="45"/>
        <v>0.61287068708009984</v>
      </c>
      <c r="F393" s="114">
        <f t="shared" si="45"/>
        <v>0</v>
      </c>
      <c r="G393" s="114">
        <f t="shared" si="45"/>
        <v>4.8652669452366383E-2</v>
      </c>
      <c r="H393" s="114">
        <f t="shared" si="45"/>
        <v>0</v>
      </c>
      <c r="I393" s="116">
        <f t="shared" si="45"/>
        <v>1</v>
      </c>
      <c r="J393" s="18"/>
    </row>
    <row r="394" spans="1:10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1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10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1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>
        <v>0</v>
      </c>
      <c r="G397" s="39">
        <v>0</v>
      </c>
      <c r="H397" s="40">
        <v>0</v>
      </c>
      <c r="I397" s="41">
        <f>SUM(B397:H397)</f>
        <v>0</v>
      </c>
    </row>
    <row r="398" spans="1:10" ht="15">
      <c r="A398" s="25" t="s">
        <v>8</v>
      </c>
      <c r="B398" s="46">
        <v>0.15440000000000001</v>
      </c>
      <c r="C398" s="46">
        <v>0</v>
      </c>
      <c r="D398" s="46">
        <v>0</v>
      </c>
      <c r="E398" s="46">
        <v>0</v>
      </c>
      <c r="F398" s="236">
        <v>0</v>
      </c>
      <c r="G398" s="46">
        <v>0</v>
      </c>
      <c r="H398" s="47">
        <v>0</v>
      </c>
      <c r="I398" s="48">
        <f t="shared" ref="I398:I417" si="46">SUM(B398:H398)</f>
        <v>0.15440000000000001</v>
      </c>
    </row>
    <row r="399" spans="1:1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>
        <v>0</v>
      </c>
      <c r="G399" s="43">
        <v>0</v>
      </c>
      <c r="H399" s="53">
        <v>0</v>
      </c>
      <c r="I399" s="41">
        <f t="shared" si="46"/>
        <v>0</v>
      </c>
    </row>
    <row r="400" spans="1:1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>
        <v>0</v>
      </c>
      <c r="G400" s="46">
        <v>0</v>
      </c>
      <c r="H400" s="47">
        <v>0</v>
      </c>
      <c r="I400" s="48">
        <f t="shared" si="46"/>
        <v>0</v>
      </c>
    </row>
    <row r="401" spans="1:9" ht="15">
      <c r="A401" s="26" t="s">
        <v>16</v>
      </c>
      <c r="B401" s="43">
        <v>266.71078924185542</v>
      </c>
      <c r="C401" s="43">
        <v>205.97721587724089</v>
      </c>
      <c r="D401" s="43">
        <v>6.5891802596554333E-2</v>
      </c>
      <c r="E401" s="43">
        <v>0</v>
      </c>
      <c r="F401" s="236">
        <v>0</v>
      </c>
      <c r="G401" s="43">
        <v>0</v>
      </c>
      <c r="H401" s="53">
        <v>0</v>
      </c>
      <c r="I401" s="41">
        <f t="shared" si="46"/>
        <v>472.7538969216929</v>
      </c>
    </row>
    <row r="402" spans="1:9" ht="15">
      <c r="A402" s="25" t="s">
        <v>72</v>
      </c>
      <c r="B402" s="46">
        <v>46.87958905130899</v>
      </c>
      <c r="C402" s="46">
        <v>22.628640631944819</v>
      </c>
      <c r="D402" s="46">
        <v>26.976853759258908</v>
      </c>
      <c r="E402" s="46">
        <v>0</v>
      </c>
      <c r="F402" s="236">
        <v>0</v>
      </c>
      <c r="G402" s="46">
        <v>0</v>
      </c>
      <c r="H402" s="47">
        <v>0</v>
      </c>
      <c r="I402" s="48">
        <f t="shared" si="46"/>
        <v>96.485083442512718</v>
      </c>
    </row>
    <row r="403" spans="1:9" ht="15">
      <c r="A403" s="26" t="s">
        <v>60</v>
      </c>
      <c r="B403" s="43">
        <v>1.0550326646834756E-3</v>
      </c>
      <c r="C403" s="43">
        <v>0</v>
      </c>
      <c r="D403" s="43">
        <v>0</v>
      </c>
      <c r="E403" s="43">
        <v>4.0724176173275373</v>
      </c>
      <c r="F403" s="236">
        <v>0</v>
      </c>
      <c r="G403" s="43">
        <v>0</v>
      </c>
      <c r="H403" s="53">
        <v>0</v>
      </c>
      <c r="I403" s="41">
        <f t="shared" si="46"/>
        <v>4.0734726499922207</v>
      </c>
    </row>
    <row r="404" spans="1:9" ht="15">
      <c r="A404" s="25" t="s">
        <v>12</v>
      </c>
      <c r="B404" s="46">
        <v>3.287288434588185E-4</v>
      </c>
      <c r="C404" s="46">
        <v>0.10930203876801825</v>
      </c>
      <c r="D404" s="46">
        <v>0</v>
      </c>
      <c r="E404" s="46">
        <v>1.3144516956198971</v>
      </c>
      <c r="F404" s="236">
        <v>0</v>
      </c>
      <c r="G404" s="46">
        <v>0</v>
      </c>
      <c r="H404" s="47">
        <v>0</v>
      </c>
      <c r="I404" s="48">
        <f t="shared" si="46"/>
        <v>1.4240824632313742</v>
      </c>
    </row>
    <row r="405" spans="1:9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>
        <v>0</v>
      </c>
      <c r="G405" s="43">
        <v>0</v>
      </c>
      <c r="H405" s="53">
        <v>0</v>
      </c>
      <c r="I405" s="41">
        <f t="shared" si="46"/>
        <v>0</v>
      </c>
    </row>
    <row r="406" spans="1:9" ht="15">
      <c r="A406" s="25" t="s">
        <v>17</v>
      </c>
      <c r="B406" s="46">
        <v>7.2727773283118302E-2</v>
      </c>
      <c r="C406" s="46">
        <v>0</v>
      </c>
      <c r="D406" s="46">
        <v>0.11564134475411816</v>
      </c>
      <c r="E406" s="46">
        <v>0</v>
      </c>
      <c r="F406" s="236">
        <v>0</v>
      </c>
      <c r="G406" s="46">
        <v>0</v>
      </c>
      <c r="H406" s="47">
        <v>0</v>
      </c>
      <c r="I406" s="48">
        <f t="shared" si="46"/>
        <v>0.18836911803723647</v>
      </c>
    </row>
    <row r="407" spans="1:9" ht="15">
      <c r="A407" s="26" t="s">
        <v>19</v>
      </c>
      <c r="B407" s="43">
        <v>383.6163152065306</v>
      </c>
      <c r="C407" s="43">
        <v>1741.2180807283778</v>
      </c>
      <c r="D407" s="43">
        <v>496.65788791872279</v>
      </c>
      <c r="E407" s="43">
        <v>15.328835763445465</v>
      </c>
      <c r="F407" s="236">
        <v>0</v>
      </c>
      <c r="G407" s="43">
        <v>0</v>
      </c>
      <c r="H407" s="53">
        <v>0</v>
      </c>
      <c r="I407" s="41">
        <f t="shared" si="46"/>
        <v>2636.8211196170769</v>
      </c>
    </row>
    <row r="408" spans="1:9" ht="15">
      <c r="A408" s="25" t="s">
        <v>27</v>
      </c>
      <c r="B408" s="46">
        <v>148.95273574460757</v>
      </c>
      <c r="C408" s="46">
        <v>12.591649543047797</v>
      </c>
      <c r="D408" s="46">
        <v>25.976880395820988</v>
      </c>
      <c r="E408" s="46">
        <v>1698.3877022869549</v>
      </c>
      <c r="F408" s="236">
        <v>0</v>
      </c>
      <c r="G408" s="46">
        <v>269.48075725439668</v>
      </c>
      <c r="H408" s="47">
        <v>0</v>
      </c>
      <c r="I408" s="48">
        <f t="shared" si="46"/>
        <v>2155.389725224828</v>
      </c>
    </row>
    <row r="409" spans="1:9" ht="15">
      <c r="A409" s="26" t="s">
        <v>26</v>
      </c>
      <c r="B409" s="43">
        <v>133.55234680262109</v>
      </c>
      <c r="C409" s="43">
        <v>0</v>
      </c>
      <c r="D409" s="43">
        <v>0</v>
      </c>
      <c r="E409" s="43">
        <v>0</v>
      </c>
      <c r="F409" s="236">
        <v>0</v>
      </c>
      <c r="G409" s="43">
        <v>0</v>
      </c>
      <c r="H409" s="53">
        <v>0</v>
      </c>
      <c r="I409" s="41">
        <f t="shared" si="46"/>
        <v>133.55234680262109</v>
      </c>
    </row>
    <row r="410" spans="1:9" ht="15">
      <c r="A410" s="25" t="s">
        <v>23</v>
      </c>
      <c r="B410" s="46">
        <v>2.039733357927636</v>
      </c>
      <c r="C410" s="46">
        <v>0</v>
      </c>
      <c r="D410" s="46">
        <v>0</v>
      </c>
      <c r="E410" s="46">
        <v>0</v>
      </c>
      <c r="F410" s="236">
        <v>0</v>
      </c>
      <c r="G410" s="46">
        <v>0</v>
      </c>
      <c r="H410" s="47">
        <v>0</v>
      </c>
      <c r="I410" s="48">
        <f t="shared" si="46"/>
        <v>2.039733357927636</v>
      </c>
    </row>
    <row r="411" spans="1:9" ht="15">
      <c r="A411" s="26" t="s">
        <v>24</v>
      </c>
      <c r="B411" s="43">
        <v>3.0560464944560399</v>
      </c>
      <c r="C411" s="43">
        <v>0</v>
      </c>
      <c r="D411" s="43">
        <v>0</v>
      </c>
      <c r="E411" s="43">
        <v>0</v>
      </c>
      <c r="F411" s="236">
        <v>0</v>
      </c>
      <c r="G411" s="43">
        <v>0</v>
      </c>
      <c r="H411" s="53">
        <v>0</v>
      </c>
      <c r="I411" s="41">
        <f t="shared" si="46"/>
        <v>3.0560464944560399</v>
      </c>
    </row>
    <row r="412" spans="1:9" ht="15">
      <c r="A412" s="25" t="s">
        <v>22</v>
      </c>
      <c r="B412" s="46">
        <v>4.0732666239793431</v>
      </c>
      <c r="C412" s="46">
        <v>2.6838921105713358</v>
      </c>
      <c r="D412" s="46">
        <v>0</v>
      </c>
      <c r="E412" s="46">
        <v>0</v>
      </c>
      <c r="F412" s="236">
        <v>0</v>
      </c>
      <c r="G412" s="46">
        <v>0</v>
      </c>
      <c r="H412" s="47">
        <v>0</v>
      </c>
      <c r="I412" s="48">
        <f t="shared" si="46"/>
        <v>6.7571587345506785</v>
      </c>
    </row>
    <row r="413" spans="1:9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>
        <v>0</v>
      </c>
      <c r="G413" s="43">
        <v>0</v>
      </c>
      <c r="H413" s="53">
        <v>0</v>
      </c>
      <c r="I413" s="41">
        <f t="shared" si="46"/>
        <v>0</v>
      </c>
    </row>
    <row r="414" spans="1:9" ht="15">
      <c r="A414" s="28" t="s">
        <v>25</v>
      </c>
      <c r="B414" s="46">
        <v>0</v>
      </c>
      <c r="C414" s="46">
        <v>0</v>
      </c>
      <c r="D414" s="46">
        <v>0</v>
      </c>
      <c r="E414" s="46">
        <v>0</v>
      </c>
      <c r="F414" s="236">
        <v>0</v>
      </c>
      <c r="G414" s="46">
        <v>0</v>
      </c>
      <c r="H414" s="47">
        <v>0</v>
      </c>
      <c r="I414" s="48">
        <f t="shared" si="46"/>
        <v>0</v>
      </c>
    </row>
    <row r="415" spans="1:9" ht="15">
      <c r="A415" s="29" t="s">
        <v>20</v>
      </c>
      <c r="B415" s="43">
        <v>0</v>
      </c>
      <c r="C415" s="43">
        <v>0</v>
      </c>
      <c r="D415" s="43">
        <v>0</v>
      </c>
      <c r="E415" s="43">
        <v>0</v>
      </c>
      <c r="F415" s="236">
        <v>0</v>
      </c>
      <c r="G415" s="43">
        <v>0</v>
      </c>
      <c r="H415" s="53">
        <v>0</v>
      </c>
      <c r="I415" s="41">
        <f t="shared" si="46"/>
        <v>0</v>
      </c>
    </row>
    <row r="416" spans="1:9" ht="15">
      <c r="A416" s="28" t="s">
        <v>21</v>
      </c>
      <c r="B416" s="46">
        <v>0</v>
      </c>
      <c r="C416" s="46">
        <v>0</v>
      </c>
      <c r="D416" s="46">
        <v>0</v>
      </c>
      <c r="E416" s="46">
        <v>0</v>
      </c>
      <c r="F416" s="236">
        <v>0</v>
      </c>
      <c r="G416" s="46">
        <v>0</v>
      </c>
      <c r="H416" s="47">
        <v>0</v>
      </c>
      <c r="I416" s="48">
        <f t="shared" si="46"/>
        <v>0</v>
      </c>
    </row>
    <row r="417" spans="1:10" ht="15.75" thickBot="1">
      <c r="A417" s="30" t="s">
        <v>11</v>
      </c>
      <c r="B417" s="43">
        <v>0</v>
      </c>
      <c r="C417" s="43">
        <v>0</v>
      </c>
      <c r="D417" s="43">
        <v>0</v>
      </c>
      <c r="E417" s="43">
        <v>0</v>
      </c>
      <c r="F417" s="237">
        <v>0</v>
      </c>
      <c r="G417" s="43">
        <v>0</v>
      </c>
      <c r="H417" s="53">
        <v>0</v>
      </c>
      <c r="I417" s="41">
        <f t="shared" si="46"/>
        <v>0</v>
      </c>
    </row>
    <row r="418" spans="1:10" ht="15">
      <c r="A418" s="31" t="s">
        <v>28</v>
      </c>
      <c r="B418" s="130">
        <f>SUM(B397:B413)</f>
        <v>989.10933405807782</v>
      </c>
      <c r="C418" s="130">
        <f t="shared" ref="C418:H418" si="47">SUM(C397:C413)</f>
        <v>1985.2087809299508</v>
      </c>
      <c r="D418" s="130">
        <f t="shared" si="47"/>
        <v>549.79315522115337</v>
      </c>
      <c r="E418" s="130">
        <f t="shared" si="47"/>
        <v>1719.1034073633477</v>
      </c>
      <c r="F418" s="130">
        <f t="shared" si="47"/>
        <v>0</v>
      </c>
      <c r="G418" s="130">
        <f t="shared" si="47"/>
        <v>269.48075725439668</v>
      </c>
      <c r="H418" s="130">
        <f t="shared" si="47"/>
        <v>0</v>
      </c>
      <c r="I418" s="132">
        <f>SUM(B418:H418)</f>
        <v>5512.6954348269264</v>
      </c>
    </row>
    <row r="419" spans="1:10" s="4" customFormat="1" ht="15" thickBot="1">
      <c r="A419" s="32" t="s">
        <v>87</v>
      </c>
      <c r="B419" s="114">
        <f>B418/$I418</f>
        <v>0.17942390356073268</v>
      </c>
      <c r="C419" s="114">
        <f t="shared" ref="C419:I419" si="48">C418/$I418</f>
        <v>0.36011580984289898</v>
      </c>
      <c r="D419" s="114">
        <f t="shared" si="48"/>
        <v>9.9732183959916954E-2</v>
      </c>
      <c r="E419" s="114">
        <f t="shared" si="48"/>
        <v>0.31184443756909996</v>
      </c>
      <c r="F419" s="114">
        <f t="shared" si="48"/>
        <v>0</v>
      </c>
      <c r="G419" s="114">
        <f t="shared" si="48"/>
        <v>4.8883665067351423E-2</v>
      </c>
      <c r="H419" s="114">
        <f t="shared" si="48"/>
        <v>0</v>
      </c>
      <c r="I419" s="116">
        <f t="shared" si="48"/>
        <v>1</v>
      </c>
      <c r="J419" s="18"/>
    </row>
    <row r="420" spans="1:10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1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10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1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>
        <v>0</v>
      </c>
      <c r="G423" s="39">
        <v>0</v>
      </c>
      <c r="H423" s="40">
        <v>0</v>
      </c>
      <c r="I423" s="41">
        <f>SUM(B423:H423)</f>
        <v>0</v>
      </c>
    </row>
    <row r="424" spans="1:1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>
        <v>0</v>
      </c>
      <c r="G424" s="46">
        <v>0</v>
      </c>
      <c r="H424" s="47">
        <v>0</v>
      </c>
      <c r="I424" s="48">
        <f t="shared" ref="I424:I443" si="49">SUM(B424:H424)</f>
        <v>0</v>
      </c>
    </row>
    <row r="425" spans="1:1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>
        <v>0</v>
      </c>
      <c r="G425" s="43">
        <v>0</v>
      </c>
      <c r="H425" s="53">
        <v>0</v>
      </c>
      <c r="I425" s="41">
        <f t="shared" si="49"/>
        <v>0</v>
      </c>
    </row>
    <row r="426" spans="1:1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>
        <v>0</v>
      </c>
      <c r="G426" s="46">
        <v>0</v>
      </c>
      <c r="H426" s="47">
        <v>0</v>
      </c>
      <c r="I426" s="48">
        <f t="shared" si="49"/>
        <v>0</v>
      </c>
    </row>
    <row r="427" spans="1:10" ht="15">
      <c r="A427" s="26" t="s">
        <v>16</v>
      </c>
      <c r="B427" s="43">
        <v>473.52521215185232</v>
      </c>
      <c r="C427" s="43">
        <v>17.346245314628757</v>
      </c>
      <c r="D427" s="43">
        <v>68.75009462963834</v>
      </c>
      <c r="E427" s="43">
        <v>0</v>
      </c>
      <c r="F427" s="236">
        <v>0</v>
      </c>
      <c r="G427" s="43">
        <v>0</v>
      </c>
      <c r="H427" s="53">
        <v>0</v>
      </c>
      <c r="I427" s="41">
        <f t="shared" si="49"/>
        <v>559.62155209611933</v>
      </c>
    </row>
    <row r="428" spans="1:10" ht="15">
      <c r="A428" s="25" t="s">
        <v>72</v>
      </c>
      <c r="B428" s="46">
        <v>82.243109187199792</v>
      </c>
      <c r="C428" s="46">
        <v>38.293037700001683</v>
      </c>
      <c r="D428" s="46">
        <v>16.128576987536491</v>
      </c>
      <c r="E428" s="46">
        <v>0</v>
      </c>
      <c r="F428" s="236">
        <v>0</v>
      </c>
      <c r="G428" s="46">
        <v>0</v>
      </c>
      <c r="H428" s="47">
        <v>0</v>
      </c>
      <c r="I428" s="48">
        <f t="shared" si="49"/>
        <v>136.66472387473797</v>
      </c>
    </row>
    <row r="429" spans="1:10" ht="15">
      <c r="A429" s="26" t="s">
        <v>60</v>
      </c>
      <c r="B429" s="43">
        <v>1.8892188956561979E-8</v>
      </c>
      <c r="C429" s="43">
        <v>1.8892188956561979E-8</v>
      </c>
      <c r="D429" s="43">
        <v>1.8892188956561979E-8</v>
      </c>
      <c r="E429" s="43">
        <v>1.6555625778217247</v>
      </c>
      <c r="F429" s="236">
        <v>0</v>
      </c>
      <c r="G429" s="43">
        <v>0</v>
      </c>
      <c r="H429" s="53">
        <v>0</v>
      </c>
      <c r="I429" s="41">
        <f t="shared" si="49"/>
        <v>1.6555626344982914</v>
      </c>
    </row>
    <row r="430" spans="1:1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>
        <v>0</v>
      </c>
      <c r="G430" s="46">
        <v>0</v>
      </c>
      <c r="H430" s="47">
        <v>0</v>
      </c>
      <c r="I430" s="48">
        <f t="shared" si="49"/>
        <v>0</v>
      </c>
    </row>
    <row r="431" spans="1:1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>
        <v>0</v>
      </c>
      <c r="G431" s="43">
        <v>0</v>
      </c>
      <c r="H431" s="53">
        <v>0</v>
      </c>
      <c r="I431" s="41">
        <f t="shared" si="49"/>
        <v>0</v>
      </c>
    </row>
    <row r="432" spans="1:10" ht="15">
      <c r="A432" s="25" t="s">
        <v>17</v>
      </c>
      <c r="B432" s="46">
        <v>3.0648668304792812</v>
      </c>
      <c r="C432" s="46">
        <v>0.29366594638130733</v>
      </c>
      <c r="D432" s="46">
        <v>7.7079691573066311</v>
      </c>
      <c r="E432" s="46">
        <v>14.762378391624692</v>
      </c>
      <c r="F432" s="236">
        <v>0</v>
      </c>
      <c r="G432" s="46">
        <v>0</v>
      </c>
      <c r="H432" s="47">
        <v>0</v>
      </c>
      <c r="I432" s="48">
        <f t="shared" si="49"/>
        <v>25.828880325791914</v>
      </c>
    </row>
    <row r="433" spans="1:10" ht="15">
      <c r="A433" s="26" t="s">
        <v>19</v>
      </c>
      <c r="B433" s="43">
        <v>457.62870449308707</v>
      </c>
      <c r="C433" s="43">
        <v>609.63475667524426</v>
      </c>
      <c r="D433" s="43">
        <v>261.8057520158597</v>
      </c>
      <c r="E433" s="43">
        <v>31.29874031155974</v>
      </c>
      <c r="F433" s="236">
        <v>0</v>
      </c>
      <c r="G433" s="43">
        <v>0</v>
      </c>
      <c r="H433" s="53">
        <v>0</v>
      </c>
      <c r="I433" s="41">
        <f t="shared" si="49"/>
        <v>1360.3679534957507</v>
      </c>
    </row>
    <row r="434" spans="1:10" ht="15">
      <c r="A434" s="25" t="s">
        <v>27</v>
      </c>
      <c r="B434" s="46">
        <v>744.91098068963993</v>
      </c>
      <c r="C434" s="46">
        <v>0.23040109940447948</v>
      </c>
      <c r="D434" s="46">
        <v>267.11052060979523</v>
      </c>
      <c r="E434" s="46">
        <v>2561.990284369198</v>
      </c>
      <c r="F434" s="236">
        <v>0</v>
      </c>
      <c r="G434" s="46">
        <v>529.3738530347232</v>
      </c>
      <c r="H434" s="47">
        <v>0.64144220448889155</v>
      </c>
      <c r="I434" s="48">
        <f t="shared" si="49"/>
        <v>4104.2574820072496</v>
      </c>
    </row>
    <row r="435" spans="1:10" ht="15">
      <c r="A435" s="26" t="s">
        <v>26</v>
      </c>
      <c r="B435" s="43">
        <v>209.45660715792937</v>
      </c>
      <c r="C435" s="43">
        <v>0.19923645578718127</v>
      </c>
      <c r="D435" s="43">
        <v>16.057004802144892</v>
      </c>
      <c r="E435" s="43">
        <v>0</v>
      </c>
      <c r="F435" s="236">
        <v>0</v>
      </c>
      <c r="G435" s="43">
        <v>0</v>
      </c>
      <c r="H435" s="53">
        <v>0</v>
      </c>
      <c r="I435" s="41">
        <f t="shared" si="49"/>
        <v>225.71284841586143</v>
      </c>
    </row>
    <row r="436" spans="1:10" ht="15">
      <c r="A436" s="25" t="s">
        <v>23</v>
      </c>
      <c r="B436" s="46">
        <v>45.575526597581913</v>
      </c>
      <c r="C436" s="46">
        <v>4.8162712722476986</v>
      </c>
      <c r="D436" s="46">
        <v>38.07242981586392</v>
      </c>
      <c r="E436" s="46">
        <v>0</v>
      </c>
      <c r="F436" s="236">
        <v>0</v>
      </c>
      <c r="G436" s="46">
        <v>0</v>
      </c>
      <c r="H436" s="47">
        <v>0</v>
      </c>
      <c r="I436" s="48">
        <f t="shared" si="49"/>
        <v>88.46422768569353</v>
      </c>
    </row>
    <row r="437" spans="1:10" ht="15">
      <c r="A437" s="26" t="s">
        <v>24</v>
      </c>
      <c r="B437" s="43">
        <v>166.47205387755702</v>
      </c>
      <c r="C437" s="43">
        <v>40.115834033797562</v>
      </c>
      <c r="D437" s="43">
        <v>414.17015270795247</v>
      </c>
      <c r="E437" s="43">
        <v>0</v>
      </c>
      <c r="F437" s="236">
        <v>0</v>
      </c>
      <c r="G437" s="43">
        <v>0</v>
      </c>
      <c r="H437" s="53">
        <v>0</v>
      </c>
      <c r="I437" s="41">
        <f t="shared" si="49"/>
        <v>620.75804061930705</v>
      </c>
    </row>
    <row r="438" spans="1:10" ht="15">
      <c r="A438" s="25" t="s">
        <v>22</v>
      </c>
      <c r="B438" s="46">
        <v>21.103334468559687</v>
      </c>
      <c r="C438" s="46">
        <v>0.24664100671015271</v>
      </c>
      <c r="D438" s="46">
        <v>12.631111802528375</v>
      </c>
      <c r="E438" s="46">
        <v>0</v>
      </c>
      <c r="F438" s="236">
        <v>0</v>
      </c>
      <c r="G438" s="46">
        <v>0</v>
      </c>
      <c r="H438" s="47">
        <v>0</v>
      </c>
      <c r="I438" s="48">
        <f t="shared" si="49"/>
        <v>33.981087277798217</v>
      </c>
    </row>
    <row r="439" spans="1:10" ht="15">
      <c r="A439" s="27" t="s">
        <v>66</v>
      </c>
      <c r="B439" s="43">
        <v>10.837032989472592</v>
      </c>
      <c r="C439" s="43">
        <v>0</v>
      </c>
      <c r="D439" s="43">
        <v>0</v>
      </c>
      <c r="E439" s="43">
        <v>0</v>
      </c>
      <c r="F439" s="236">
        <v>0</v>
      </c>
      <c r="G439" s="43">
        <v>0</v>
      </c>
      <c r="H439" s="53">
        <v>0</v>
      </c>
      <c r="I439" s="41">
        <f t="shared" si="49"/>
        <v>10.837032989472592</v>
      </c>
    </row>
    <row r="440" spans="1:10" ht="15">
      <c r="A440" s="28" t="s">
        <v>25</v>
      </c>
      <c r="B440" s="46">
        <v>10.837032989472592</v>
      </c>
      <c r="C440" s="46">
        <v>0</v>
      </c>
      <c r="D440" s="46">
        <v>0</v>
      </c>
      <c r="E440" s="46">
        <v>0</v>
      </c>
      <c r="F440" s="236">
        <v>0</v>
      </c>
      <c r="G440" s="46">
        <v>0</v>
      </c>
      <c r="H440" s="47">
        <v>0</v>
      </c>
      <c r="I440" s="48">
        <f t="shared" si="49"/>
        <v>10.837032989472592</v>
      </c>
    </row>
    <row r="441" spans="1:10" ht="15">
      <c r="A441" s="29" t="s">
        <v>20</v>
      </c>
      <c r="B441" s="43">
        <v>0</v>
      </c>
      <c r="C441" s="43">
        <v>0</v>
      </c>
      <c r="D441" s="43">
        <v>0</v>
      </c>
      <c r="E441" s="43">
        <v>0</v>
      </c>
      <c r="F441" s="236">
        <v>0</v>
      </c>
      <c r="G441" s="43">
        <v>0</v>
      </c>
      <c r="H441" s="53">
        <v>0</v>
      </c>
      <c r="I441" s="41">
        <f t="shared" si="49"/>
        <v>0</v>
      </c>
    </row>
    <row r="442" spans="1:10" ht="15">
      <c r="A442" s="28" t="s">
        <v>21</v>
      </c>
      <c r="B442" s="46">
        <v>0</v>
      </c>
      <c r="C442" s="46">
        <v>0</v>
      </c>
      <c r="D442" s="46">
        <v>0</v>
      </c>
      <c r="E442" s="46">
        <v>0</v>
      </c>
      <c r="F442" s="236">
        <v>0</v>
      </c>
      <c r="G442" s="46">
        <v>0</v>
      </c>
      <c r="H442" s="47">
        <v>0</v>
      </c>
      <c r="I442" s="48">
        <f t="shared" si="49"/>
        <v>0</v>
      </c>
    </row>
    <row r="443" spans="1:10" ht="15.7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>
        <v>0</v>
      </c>
      <c r="G443" s="43">
        <v>0</v>
      </c>
      <c r="H443" s="53">
        <v>0</v>
      </c>
      <c r="I443" s="41">
        <f t="shared" si="49"/>
        <v>0</v>
      </c>
    </row>
    <row r="444" spans="1:10" ht="15">
      <c r="A444" s="31" t="s">
        <v>28</v>
      </c>
      <c r="B444" s="130">
        <f>SUM(B423:B439)</f>
        <v>2214.817428462251</v>
      </c>
      <c r="C444" s="130">
        <f t="shared" ref="C444:H444" si="50">SUM(C423:C439)</f>
        <v>711.17608952309536</v>
      </c>
      <c r="D444" s="130">
        <f t="shared" si="50"/>
        <v>1102.4336125475181</v>
      </c>
      <c r="E444" s="130">
        <f t="shared" si="50"/>
        <v>2609.706965650204</v>
      </c>
      <c r="F444" s="130">
        <f t="shared" si="50"/>
        <v>0</v>
      </c>
      <c r="G444" s="130">
        <f t="shared" si="50"/>
        <v>529.3738530347232</v>
      </c>
      <c r="H444" s="130">
        <f t="shared" si="50"/>
        <v>0.64144220448889155</v>
      </c>
      <c r="I444" s="132">
        <f>SUM(B444:H444)</f>
        <v>7168.149391422281</v>
      </c>
    </row>
    <row r="445" spans="1:10" s="4" customFormat="1" ht="15" thickBot="1">
      <c r="A445" s="32" t="s">
        <v>87</v>
      </c>
      <c r="B445" s="114">
        <f>B444/$I444</f>
        <v>0.30898036683116537</v>
      </c>
      <c r="C445" s="114">
        <f t="shared" ref="C445:I445" si="51">C444/$I444</f>
        <v>9.92133465262484E-2</v>
      </c>
      <c r="D445" s="114">
        <f t="shared" si="51"/>
        <v>0.15379612677530663</v>
      </c>
      <c r="E445" s="114">
        <f t="shared" si="51"/>
        <v>0.36406983492463102</v>
      </c>
      <c r="F445" s="114">
        <f t="shared" si="51"/>
        <v>0</v>
      </c>
      <c r="G445" s="114">
        <f t="shared" si="51"/>
        <v>7.3850839892956877E-2</v>
      </c>
      <c r="H445" s="114">
        <f t="shared" si="51"/>
        <v>8.9485049691691572E-5</v>
      </c>
      <c r="I445" s="116">
        <f t="shared" si="51"/>
        <v>1</v>
      </c>
      <c r="J445" s="18"/>
    </row>
    <row r="446" spans="1:10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1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10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>
        <v>0</v>
      </c>
      <c r="C449" s="243">
        <v>0</v>
      </c>
      <c r="D449" s="243">
        <v>0</v>
      </c>
      <c r="E449" s="244">
        <v>0</v>
      </c>
      <c r="F449" s="39">
        <v>22.515807381843711</v>
      </c>
      <c r="G449" s="242">
        <v>0</v>
      </c>
      <c r="H449" s="244">
        <v>0</v>
      </c>
      <c r="I449" s="41">
        <f>SUM(B449:H449)</f>
        <v>22.515807381843711</v>
      </c>
    </row>
    <row r="450" spans="1:9" ht="15">
      <c r="A450" s="25" t="s">
        <v>8</v>
      </c>
      <c r="B450" s="245">
        <v>0</v>
      </c>
      <c r="C450" s="246">
        <v>0</v>
      </c>
      <c r="D450" s="246">
        <v>0</v>
      </c>
      <c r="E450" s="247">
        <v>0</v>
      </c>
      <c r="F450" s="46">
        <v>0.21797898412485101</v>
      </c>
      <c r="G450" s="245">
        <v>0</v>
      </c>
      <c r="H450" s="247">
        <v>0</v>
      </c>
      <c r="I450" s="48">
        <f t="shared" ref="I450:I469" si="52">SUM(B450:H450)</f>
        <v>0.21797898412485101</v>
      </c>
    </row>
    <row r="451" spans="1:9" ht="15">
      <c r="A451" s="26" t="s">
        <v>10</v>
      </c>
      <c r="B451" s="245">
        <v>0</v>
      </c>
      <c r="C451" s="246">
        <v>0</v>
      </c>
      <c r="D451" s="246">
        <v>0</v>
      </c>
      <c r="E451" s="247">
        <v>0</v>
      </c>
      <c r="F451" s="43">
        <v>0</v>
      </c>
      <c r="G451" s="245">
        <v>0</v>
      </c>
      <c r="H451" s="247">
        <v>0</v>
      </c>
      <c r="I451" s="41">
        <f t="shared" si="52"/>
        <v>0</v>
      </c>
    </row>
    <row r="452" spans="1:9" ht="15">
      <c r="A452" s="25" t="s">
        <v>58</v>
      </c>
      <c r="B452" s="245">
        <v>0</v>
      </c>
      <c r="C452" s="246">
        <v>0</v>
      </c>
      <c r="D452" s="246">
        <v>0</v>
      </c>
      <c r="E452" s="247">
        <v>0</v>
      </c>
      <c r="F452" s="46">
        <v>0</v>
      </c>
      <c r="G452" s="245">
        <v>0</v>
      </c>
      <c r="H452" s="247">
        <v>0</v>
      </c>
      <c r="I452" s="48">
        <f t="shared" si="52"/>
        <v>0</v>
      </c>
    </row>
    <row r="453" spans="1:9" ht="15">
      <c r="A453" s="26" t="s">
        <v>16</v>
      </c>
      <c r="B453" s="245">
        <v>0</v>
      </c>
      <c r="C453" s="246">
        <v>0</v>
      </c>
      <c r="D453" s="246">
        <v>0</v>
      </c>
      <c r="E453" s="247">
        <v>0</v>
      </c>
      <c r="F453" s="43">
        <v>0</v>
      </c>
      <c r="G453" s="245">
        <v>0</v>
      </c>
      <c r="H453" s="247">
        <v>0</v>
      </c>
      <c r="I453" s="41">
        <f t="shared" si="52"/>
        <v>0</v>
      </c>
    </row>
    <row r="454" spans="1:9" ht="15">
      <c r="A454" s="25" t="s">
        <v>72</v>
      </c>
      <c r="B454" s="245">
        <v>0</v>
      </c>
      <c r="C454" s="246">
        <v>0</v>
      </c>
      <c r="D454" s="246">
        <v>0</v>
      </c>
      <c r="E454" s="247">
        <v>0</v>
      </c>
      <c r="F454" s="46">
        <v>0</v>
      </c>
      <c r="G454" s="245">
        <v>0</v>
      </c>
      <c r="H454" s="247">
        <v>0</v>
      </c>
      <c r="I454" s="48">
        <f t="shared" si="52"/>
        <v>0</v>
      </c>
    </row>
    <row r="455" spans="1:9" ht="15">
      <c r="A455" s="26" t="s">
        <v>60</v>
      </c>
      <c r="B455" s="245">
        <v>0</v>
      </c>
      <c r="C455" s="246">
        <v>0</v>
      </c>
      <c r="D455" s="246">
        <v>0</v>
      </c>
      <c r="E455" s="247">
        <v>0</v>
      </c>
      <c r="F455" s="43">
        <v>1739.6260781444016</v>
      </c>
      <c r="G455" s="245">
        <v>0</v>
      </c>
      <c r="H455" s="247">
        <v>0</v>
      </c>
      <c r="I455" s="41">
        <f t="shared" si="52"/>
        <v>1739.6260781444016</v>
      </c>
    </row>
    <row r="456" spans="1:9" ht="15">
      <c r="A456" s="25" t="s">
        <v>12</v>
      </c>
      <c r="B456" s="245">
        <v>0</v>
      </c>
      <c r="C456" s="246">
        <v>0</v>
      </c>
      <c r="D456" s="246">
        <v>0</v>
      </c>
      <c r="E456" s="247">
        <v>0</v>
      </c>
      <c r="F456" s="46">
        <v>0</v>
      </c>
      <c r="G456" s="245">
        <v>0</v>
      </c>
      <c r="H456" s="247">
        <v>0</v>
      </c>
      <c r="I456" s="48">
        <f t="shared" si="52"/>
        <v>0</v>
      </c>
    </row>
    <row r="457" spans="1:9" ht="15">
      <c r="A457" s="26" t="s">
        <v>61</v>
      </c>
      <c r="B457" s="245">
        <v>0</v>
      </c>
      <c r="C457" s="246">
        <v>0</v>
      </c>
      <c r="D457" s="246">
        <v>0</v>
      </c>
      <c r="E457" s="247">
        <v>0</v>
      </c>
      <c r="F457" s="43">
        <v>0</v>
      </c>
      <c r="G457" s="245">
        <v>0</v>
      </c>
      <c r="H457" s="247">
        <v>0</v>
      </c>
      <c r="I457" s="41">
        <f t="shared" si="52"/>
        <v>0</v>
      </c>
    </row>
    <row r="458" spans="1:9" ht="15">
      <c r="A458" s="25" t="s">
        <v>17</v>
      </c>
      <c r="B458" s="245">
        <v>0</v>
      </c>
      <c r="C458" s="246">
        <v>0</v>
      </c>
      <c r="D458" s="246">
        <v>0</v>
      </c>
      <c r="E458" s="247">
        <v>0</v>
      </c>
      <c r="F458" s="46">
        <v>0</v>
      </c>
      <c r="G458" s="245">
        <v>0</v>
      </c>
      <c r="H458" s="247">
        <v>0</v>
      </c>
      <c r="I458" s="48">
        <f t="shared" si="52"/>
        <v>0</v>
      </c>
    </row>
    <row r="459" spans="1:9" ht="15">
      <c r="A459" s="26" t="s">
        <v>19</v>
      </c>
      <c r="B459" s="245">
        <v>0</v>
      </c>
      <c r="C459" s="246">
        <v>0</v>
      </c>
      <c r="D459" s="246">
        <v>0</v>
      </c>
      <c r="E459" s="247">
        <v>0</v>
      </c>
      <c r="F459" s="43">
        <v>0</v>
      </c>
      <c r="G459" s="245">
        <v>0</v>
      </c>
      <c r="H459" s="247">
        <v>0</v>
      </c>
      <c r="I459" s="41">
        <f t="shared" si="52"/>
        <v>0</v>
      </c>
    </row>
    <row r="460" spans="1:9" ht="15">
      <c r="A460" s="25" t="s">
        <v>27</v>
      </c>
      <c r="B460" s="245">
        <v>0</v>
      </c>
      <c r="C460" s="246">
        <v>0</v>
      </c>
      <c r="D460" s="246">
        <v>0</v>
      </c>
      <c r="E460" s="247">
        <v>0</v>
      </c>
      <c r="F460" s="46">
        <v>7160.6028960000003</v>
      </c>
      <c r="G460" s="245">
        <v>0</v>
      </c>
      <c r="H460" s="247">
        <v>0</v>
      </c>
      <c r="I460" s="48">
        <f t="shared" si="52"/>
        <v>7160.6028960000003</v>
      </c>
    </row>
    <row r="461" spans="1:9" ht="15">
      <c r="A461" s="26" t="s">
        <v>26</v>
      </c>
      <c r="B461" s="245">
        <v>0</v>
      </c>
      <c r="C461" s="246">
        <v>0</v>
      </c>
      <c r="D461" s="246">
        <v>0</v>
      </c>
      <c r="E461" s="247">
        <v>0</v>
      </c>
      <c r="F461" s="43">
        <v>0</v>
      </c>
      <c r="G461" s="245">
        <v>0</v>
      </c>
      <c r="H461" s="247">
        <v>0</v>
      </c>
      <c r="I461" s="41">
        <f t="shared" si="52"/>
        <v>0</v>
      </c>
    </row>
    <row r="462" spans="1:9" ht="15">
      <c r="A462" s="25" t="s">
        <v>23</v>
      </c>
      <c r="B462" s="245">
        <v>0</v>
      </c>
      <c r="C462" s="246">
        <v>0</v>
      </c>
      <c r="D462" s="246">
        <v>0</v>
      </c>
      <c r="E462" s="247">
        <v>0</v>
      </c>
      <c r="F462" s="46">
        <v>0.48119137499999998</v>
      </c>
      <c r="G462" s="245">
        <v>0</v>
      </c>
      <c r="H462" s="247">
        <v>0</v>
      </c>
      <c r="I462" s="48">
        <f t="shared" si="52"/>
        <v>0.48119137499999998</v>
      </c>
    </row>
    <row r="463" spans="1:9" ht="15">
      <c r="A463" s="26" t="s">
        <v>24</v>
      </c>
      <c r="B463" s="245">
        <v>0</v>
      </c>
      <c r="C463" s="246">
        <v>0</v>
      </c>
      <c r="D463" s="246">
        <v>0</v>
      </c>
      <c r="E463" s="247">
        <v>0</v>
      </c>
      <c r="F463" s="43">
        <v>0</v>
      </c>
      <c r="G463" s="245">
        <v>0</v>
      </c>
      <c r="H463" s="247">
        <v>0</v>
      </c>
      <c r="I463" s="41">
        <f t="shared" si="52"/>
        <v>0</v>
      </c>
    </row>
    <row r="464" spans="1:9" ht="15">
      <c r="A464" s="25" t="s">
        <v>22</v>
      </c>
      <c r="B464" s="245">
        <v>0</v>
      </c>
      <c r="C464" s="246">
        <v>0</v>
      </c>
      <c r="D464" s="246">
        <v>0</v>
      </c>
      <c r="E464" s="247">
        <v>0</v>
      </c>
      <c r="F464" s="46">
        <v>0</v>
      </c>
      <c r="G464" s="245">
        <v>0</v>
      </c>
      <c r="H464" s="247">
        <v>0</v>
      </c>
      <c r="I464" s="48">
        <f t="shared" si="52"/>
        <v>0</v>
      </c>
    </row>
    <row r="465" spans="1:10" ht="15">
      <c r="A465" s="27" t="s">
        <v>66</v>
      </c>
      <c r="B465" s="245">
        <v>0</v>
      </c>
      <c r="C465" s="246">
        <v>0</v>
      </c>
      <c r="D465" s="246">
        <v>0</v>
      </c>
      <c r="E465" s="247">
        <v>0</v>
      </c>
      <c r="F465" s="43">
        <v>0</v>
      </c>
      <c r="G465" s="245">
        <v>0</v>
      </c>
      <c r="H465" s="247">
        <v>0</v>
      </c>
      <c r="I465" s="41">
        <f t="shared" si="52"/>
        <v>0</v>
      </c>
    </row>
    <row r="466" spans="1:10" ht="15">
      <c r="A466" s="28" t="s">
        <v>25</v>
      </c>
      <c r="B466" s="245">
        <v>0</v>
      </c>
      <c r="C466" s="246">
        <v>0</v>
      </c>
      <c r="D466" s="246">
        <v>0</v>
      </c>
      <c r="E466" s="247">
        <v>0</v>
      </c>
      <c r="F466" s="46">
        <v>0</v>
      </c>
      <c r="G466" s="245">
        <v>0</v>
      </c>
      <c r="H466" s="247">
        <v>0</v>
      </c>
      <c r="I466" s="48">
        <f t="shared" si="52"/>
        <v>0</v>
      </c>
    </row>
    <row r="467" spans="1:10" ht="15">
      <c r="A467" s="29" t="s">
        <v>20</v>
      </c>
      <c r="B467" s="245">
        <v>0</v>
      </c>
      <c r="C467" s="246">
        <v>0</v>
      </c>
      <c r="D467" s="246">
        <v>0</v>
      </c>
      <c r="E467" s="247">
        <v>0</v>
      </c>
      <c r="F467" s="43">
        <v>0</v>
      </c>
      <c r="G467" s="245">
        <v>0</v>
      </c>
      <c r="H467" s="247">
        <v>0</v>
      </c>
      <c r="I467" s="41">
        <f t="shared" si="52"/>
        <v>0</v>
      </c>
    </row>
    <row r="468" spans="1:10" ht="15">
      <c r="A468" s="28" t="s">
        <v>21</v>
      </c>
      <c r="B468" s="245">
        <v>0</v>
      </c>
      <c r="C468" s="246">
        <v>0</v>
      </c>
      <c r="D468" s="246">
        <v>0</v>
      </c>
      <c r="E468" s="247">
        <v>0</v>
      </c>
      <c r="F468" s="46">
        <v>0</v>
      </c>
      <c r="G468" s="245">
        <v>0</v>
      </c>
      <c r="H468" s="247">
        <v>0</v>
      </c>
      <c r="I468" s="48">
        <f t="shared" si="52"/>
        <v>0</v>
      </c>
    </row>
    <row r="469" spans="1:10" ht="15.75" thickBot="1">
      <c r="A469" s="30" t="s">
        <v>11</v>
      </c>
      <c r="B469" s="248">
        <v>0</v>
      </c>
      <c r="C469" s="249">
        <v>0</v>
      </c>
      <c r="D469" s="249">
        <v>0</v>
      </c>
      <c r="E469" s="250">
        <v>0</v>
      </c>
      <c r="F469" s="43">
        <v>0</v>
      </c>
      <c r="G469" s="248">
        <v>0</v>
      </c>
      <c r="H469" s="250">
        <v>0</v>
      </c>
      <c r="I469" s="41">
        <f t="shared" si="52"/>
        <v>0</v>
      </c>
    </row>
    <row r="470" spans="1:10" ht="15">
      <c r="A470" s="31" t="s">
        <v>28</v>
      </c>
      <c r="B470" s="130">
        <f>SUM(B449:B465)</f>
        <v>0</v>
      </c>
      <c r="C470" s="130">
        <f t="shared" ref="C470:H470" si="53">SUM(C449:C465)</f>
        <v>0</v>
      </c>
      <c r="D470" s="130">
        <f t="shared" si="53"/>
        <v>0</v>
      </c>
      <c r="E470" s="130">
        <f t="shared" si="53"/>
        <v>0</v>
      </c>
      <c r="F470" s="130">
        <f t="shared" si="53"/>
        <v>8923.4439518853706</v>
      </c>
      <c r="G470" s="130">
        <f t="shared" si="53"/>
        <v>0</v>
      </c>
      <c r="H470" s="130">
        <f t="shared" si="53"/>
        <v>0</v>
      </c>
      <c r="I470" s="132">
        <f>SUM(B470:H470)</f>
        <v>8923.4439518853706</v>
      </c>
      <c r="J470" s="169">
        <v>0</v>
      </c>
    </row>
    <row r="471" spans="1:10" s="4" customFormat="1" ht="15" thickBot="1">
      <c r="A471" s="32" t="s">
        <v>87</v>
      </c>
      <c r="B471" s="114">
        <f>B470/$I470</f>
        <v>0</v>
      </c>
      <c r="C471" s="114">
        <f t="shared" ref="C471:I471" si="54">C470/$I470</f>
        <v>0</v>
      </c>
      <c r="D471" s="114">
        <f t="shared" si="54"/>
        <v>0</v>
      </c>
      <c r="E471" s="114">
        <f t="shared" si="54"/>
        <v>0</v>
      </c>
      <c r="F471" s="114">
        <f t="shared" si="54"/>
        <v>1</v>
      </c>
      <c r="G471" s="114">
        <f t="shared" si="54"/>
        <v>0</v>
      </c>
      <c r="H471" s="114">
        <f t="shared" si="54"/>
        <v>0</v>
      </c>
      <c r="I471" s="116">
        <f t="shared" si="54"/>
        <v>1</v>
      </c>
      <c r="J471" s="18"/>
    </row>
    <row r="472" spans="1:10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0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0" ht="15">
      <c r="A475" s="24" t="s">
        <v>7</v>
      </c>
      <c r="B475" s="242">
        <v>0</v>
      </c>
      <c r="C475" s="243">
        <v>0</v>
      </c>
      <c r="D475" s="243">
        <v>0</v>
      </c>
      <c r="E475" s="244">
        <v>0</v>
      </c>
      <c r="F475" s="39">
        <v>0</v>
      </c>
      <c r="G475" s="242">
        <v>0</v>
      </c>
      <c r="H475" s="244">
        <v>0</v>
      </c>
      <c r="I475" s="41">
        <f>SUM(B475:H475)</f>
        <v>0</v>
      </c>
    </row>
    <row r="476" spans="1:10" ht="15">
      <c r="A476" s="25" t="s">
        <v>8</v>
      </c>
      <c r="B476" s="245">
        <v>0</v>
      </c>
      <c r="C476" s="246">
        <v>0</v>
      </c>
      <c r="D476" s="246">
        <v>0</v>
      </c>
      <c r="E476" s="247">
        <v>0</v>
      </c>
      <c r="F476" s="46">
        <v>0</v>
      </c>
      <c r="G476" s="245">
        <v>0</v>
      </c>
      <c r="H476" s="247">
        <v>0</v>
      </c>
      <c r="I476" s="48">
        <f t="shared" ref="I476:I495" si="55">SUM(B476:H476)</f>
        <v>0</v>
      </c>
    </row>
    <row r="477" spans="1:10" ht="15">
      <c r="A477" s="26" t="s">
        <v>10</v>
      </c>
      <c r="B477" s="245">
        <v>0</v>
      </c>
      <c r="C477" s="246">
        <v>0</v>
      </c>
      <c r="D477" s="246">
        <v>0</v>
      </c>
      <c r="E477" s="247">
        <v>0</v>
      </c>
      <c r="F477" s="43">
        <v>0</v>
      </c>
      <c r="G477" s="245">
        <v>0</v>
      </c>
      <c r="H477" s="247">
        <v>0</v>
      </c>
      <c r="I477" s="41">
        <f t="shared" si="55"/>
        <v>0</v>
      </c>
    </row>
    <row r="478" spans="1:10" ht="15">
      <c r="A478" s="25" t="s">
        <v>58</v>
      </c>
      <c r="B478" s="245">
        <v>0</v>
      </c>
      <c r="C478" s="246">
        <v>0</v>
      </c>
      <c r="D478" s="246">
        <v>0</v>
      </c>
      <c r="E478" s="247">
        <v>0</v>
      </c>
      <c r="F478" s="46">
        <v>0</v>
      </c>
      <c r="G478" s="245">
        <v>0</v>
      </c>
      <c r="H478" s="247">
        <v>0</v>
      </c>
      <c r="I478" s="48">
        <f t="shared" si="55"/>
        <v>0</v>
      </c>
    </row>
    <row r="479" spans="1:10" ht="15">
      <c r="A479" s="26" t="s">
        <v>16</v>
      </c>
      <c r="B479" s="245">
        <v>0</v>
      </c>
      <c r="C479" s="246">
        <v>0</v>
      </c>
      <c r="D479" s="246">
        <v>0</v>
      </c>
      <c r="E479" s="247">
        <v>0</v>
      </c>
      <c r="F479" s="43">
        <v>0</v>
      </c>
      <c r="G479" s="245">
        <v>0</v>
      </c>
      <c r="H479" s="247">
        <v>0</v>
      </c>
      <c r="I479" s="41">
        <f t="shared" si="55"/>
        <v>0</v>
      </c>
    </row>
    <row r="480" spans="1:10" ht="15">
      <c r="A480" s="25" t="s">
        <v>72</v>
      </c>
      <c r="B480" s="245">
        <v>0</v>
      </c>
      <c r="C480" s="246">
        <v>0</v>
      </c>
      <c r="D480" s="246">
        <v>0</v>
      </c>
      <c r="E480" s="247">
        <v>0</v>
      </c>
      <c r="F480" s="46">
        <v>0</v>
      </c>
      <c r="G480" s="245">
        <v>0</v>
      </c>
      <c r="H480" s="247">
        <v>0</v>
      </c>
      <c r="I480" s="48">
        <f t="shared" si="55"/>
        <v>0</v>
      </c>
    </row>
    <row r="481" spans="1:10" ht="15">
      <c r="A481" s="26" t="s">
        <v>60</v>
      </c>
      <c r="B481" s="245">
        <v>0</v>
      </c>
      <c r="C481" s="246">
        <v>0</v>
      </c>
      <c r="D481" s="246">
        <v>0</v>
      </c>
      <c r="E481" s="247">
        <v>0</v>
      </c>
      <c r="F481" s="43">
        <v>200756.36229659835</v>
      </c>
      <c r="G481" s="245">
        <v>0</v>
      </c>
      <c r="H481" s="247">
        <v>0</v>
      </c>
      <c r="I481" s="41">
        <f t="shared" si="55"/>
        <v>200756.36229659835</v>
      </c>
    </row>
    <row r="482" spans="1:10" ht="15">
      <c r="A482" s="25" t="s">
        <v>12</v>
      </c>
      <c r="B482" s="245">
        <v>0</v>
      </c>
      <c r="C482" s="246">
        <v>0</v>
      </c>
      <c r="D482" s="246">
        <v>0</v>
      </c>
      <c r="E482" s="247">
        <v>0</v>
      </c>
      <c r="F482" s="46">
        <v>90768.862111992188</v>
      </c>
      <c r="G482" s="245">
        <v>0</v>
      </c>
      <c r="H482" s="247">
        <v>0</v>
      </c>
      <c r="I482" s="48">
        <f t="shared" si="55"/>
        <v>90768.862111992188</v>
      </c>
    </row>
    <row r="483" spans="1:10" ht="15">
      <c r="A483" s="26" t="s">
        <v>61</v>
      </c>
      <c r="B483" s="245">
        <v>0</v>
      </c>
      <c r="C483" s="246">
        <v>0</v>
      </c>
      <c r="D483" s="246">
        <v>0</v>
      </c>
      <c r="E483" s="247">
        <v>0</v>
      </c>
      <c r="F483" s="43">
        <v>0</v>
      </c>
      <c r="G483" s="245">
        <v>0</v>
      </c>
      <c r="H483" s="247">
        <v>0</v>
      </c>
      <c r="I483" s="41">
        <f t="shared" si="55"/>
        <v>0</v>
      </c>
    </row>
    <row r="484" spans="1:10" ht="15">
      <c r="A484" s="25" t="s">
        <v>17</v>
      </c>
      <c r="B484" s="245">
        <v>0</v>
      </c>
      <c r="C484" s="246">
        <v>0</v>
      </c>
      <c r="D484" s="246">
        <v>0</v>
      </c>
      <c r="E484" s="247">
        <v>0</v>
      </c>
      <c r="F484" s="46">
        <v>981.86400534078064</v>
      </c>
      <c r="G484" s="245">
        <v>0</v>
      </c>
      <c r="H484" s="247">
        <v>0</v>
      </c>
      <c r="I484" s="48">
        <f t="shared" si="55"/>
        <v>981.86400534078064</v>
      </c>
    </row>
    <row r="485" spans="1:10" ht="15">
      <c r="A485" s="26" t="s">
        <v>19</v>
      </c>
      <c r="B485" s="245">
        <v>0</v>
      </c>
      <c r="C485" s="246">
        <v>0</v>
      </c>
      <c r="D485" s="246">
        <v>0</v>
      </c>
      <c r="E485" s="247">
        <v>0</v>
      </c>
      <c r="F485" s="43">
        <v>0</v>
      </c>
      <c r="G485" s="245">
        <v>0</v>
      </c>
      <c r="H485" s="247">
        <v>0</v>
      </c>
      <c r="I485" s="41">
        <f t="shared" si="55"/>
        <v>0</v>
      </c>
    </row>
    <row r="486" spans="1:10" ht="15">
      <c r="A486" s="25" t="s">
        <v>27</v>
      </c>
      <c r="B486" s="245">
        <v>0</v>
      </c>
      <c r="C486" s="246">
        <v>0</v>
      </c>
      <c r="D486" s="246">
        <v>0</v>
      </c>
      <c r="E486" s="247">
        <v>0</v>
      </c>
      <c r="F486" s="46">
        <v>4000.6777944486348</v>
      </c>
      <c r="G486" s="245">
        <v>0</v>
      </c>
      <c r="H486" s="247">
        <v>0</v>
      </c>
      <c r="I486" s="48">
        <f t="shared" si="55"/>
        <v>4000.6777944486348</v>
      </c>
    </row>
    <row r="487" spans="1:10" ht="15">
      <c r="A487" s="26" t="s">
        <v>26</v>
      </c>
      <c r="B487" s="245">
        <v>0</v>
      </c>
      <c r="C487" s="246">
        <v>0</v>
      </c>
      <c r="D487" s="246">
        <v>0</v>
      </c>
      <c r="E487" s="247">
        <v>0</v>
      </c>
      <c r="F487" s="43">
        <v>-1.6148595705089974E-7</v>
      </c>
      <c r="G487" s="245">
        <v>0</v>
      </c>
      <c r="H487" s="247">
        <v>0</v>
      </c>
      <c r="I487" s="41">
        <f t="shared" si="55"/>
        <v>-1.6148595705089974E-7</v>
      </c>
    </row>
    <row r="488" spans="1:10" ht="15">
      <c r="A488" s="25" t="s">
        <v>23</v>
      </c>
      <c r="B488" s="245">
        <v>0</v>
      </c>
      <c r="C488" s="246">
        <v>0</v>
      </c>
      <c r="D488" s="246">
        <v>0</v>
      </c>
      <c r="E488" s="247">
        <v>0</v>
      </c>
      <c r="F488" s="46">
        <v>0</v>
      </c>
      <c r="G488" s="245">
        <v>0</v>
      </c>
      <c r="H488" s="247">
        <v>0</v>
      </c>
      <c r="I488" s="48">
        <f t="shared" si="55"/>
        <v>0</v>
      </c>
    </row>
    <row r="489" spans="1:10" ht="15">
      <c r="A489" s="26" t="s">
        <v>24</v>
      </c>
      <c r="B489" s="245">
        <v>0</v>
      </c>
      <c r="C489" s="246">
        <v>0</v>
      </c>
      <c r="D489" s="246">
        <v>0</v>
      </c>
      <c r="E489" s="247">
        <v>0</v>
      </c>
      <c r="F489" s="43">
        <v>698.11338743646741</v>
      </c>
      <c r="G489" s="245">
        <v>0</v>
      </c>
      <c r="H489" s="247">
        <v>0</v>
      </c>
      <c r="I489" s="41">
        <f t="shared" si="55"/>
        <v>698.11338743646741</v>
      </c>
    </row>
    <row r="490" spans="1:10" ht="15">
      <c r="A490" s="25" t="s">
        <v>22</v>
      </c>
      <c r="B490" s="245">
        <v>0</v>
      </c>
      <c r="C490" s="246">
        <v>0</v>
      </c>
      <c r="D490" s="246">
        <v>0</v>
      </c>
      <c r="E490" s="247">
        <v>0</v>
      </c>
      <c r="F490" s="46">
        <v>0</v>
      </c>
      <c r="G490" s="245">
        <v>0</v>
      </c>
      <c r="H490" s="247">
        <v>0</v>
      </c>
      <c r="I490" s="48">
        <f t="shared" si="55"/>
        <v>0</v>
      </c>
    </row>
    <row r="491" spans="1:10" ht="15">
      <c r="A491" s="27" t="s">
        <v>66</v>
      </c>
      <c r="B491" s="245">
        <v>0</v>
      </c>
      <c r="C491" s="246">
        <v>0</v>
      </c>
      <c r="D491" s="246">
        <v>0</v>
      </c>
      <c r="E491" s="247">
        <v>0</v>
      </c>
      <c r="F491" s="43">
        <v>0</v>
      </c>
      <c r="G491" s="245">
        <v>0</v>
      </c>
      <c r="H491" s="247">
        <v>0</v>
      </c>
      <c r="I491" s="41">
        <f t="shared" si="55"/>
        <v>0</v>
      </c>
    </row>
    <row r="492" spans="1:10" ht="15">
      <c r="A492" s="28" t="s">
        <v>25</v>
      </c>
      <c r="B492" s="245">
        <v>0</v>
      </c>
      <c r="C492" s="246">
        <v>0</v>
      </c>
      <c r="D492" s="246">
        <v>0</v>
      </c>
      <c r="E492" s="247">
        <v>0</v>
      </c>
      <c r="F492" s="46">
        <v>0</v>
      </c>
      <c r="G492" s="245">
        <v>0</v>
      </c>
      <c r="H492" s="247">
        <v>0</v>
      </c>
      <c r="I492" s="48">
        <f t="shared" si="55"/>
        <v>0</v>
      </c>
    </row>
    <row r="493" spans="1:10" ht="15">
      <c r="A493" s="29" t="s">
        <v>20</v>
      </c>
      <c r="B493" s="245">
        <v>0</v>
      </c>
      <c r="C493" s="246">
        <v>0</v>
      </c>
      <c r="D493" s="246">
        <v>0</v>
      </c>
      <c r="E493" s="247">
        <v>0</v>
      </c>
      <c r="F493" s="43">
        <v>0</v>
      </c>
      <c r="G493" s="245">
        <v>0</v>
      </c>
      <c r="H493" s="247">
        <v>0</v>
      </c>
      <c r="I493" s="41">
        <f t="shared" si="55"/>
        <v>0</v>
      </c>
    </row>
    <row r="494" spans="1:10" ht="15">
      <c r="A494" s="28" t="s">
        <v>21</v>
      </c>
      <c r="B494" s="245">
        <v>0</v>
      </c>
      <c r="C494" s="246">
        <v>0</v>
      </c>
      <c r="D494" s="246">
        <v>0</v>
      </c>
      <c r="E494" s="247">
        <v>0</v>
      </c>
      <c r="F494" s="46">
        <v>0</v>
      </c>
      <c r="G494" s="245">
        <v>0</v>
      </c>
      <c r="H494" s="247">
        <v>0</v>
      </c>
      <c r="I494" s="48">
        <f t="shared" si="55"/>
        <v>0</v>
      </c>
    </row>
    <row r="495" spans="1:10" ht="15.75" thickBot="1">
      <c r="A495" s="30" t="s">
        <v>11</v>
      </c>
      <c r="B495" s="248">
        <v>0</v>
      </c>
      <c r="C495" s="249">
        <v>0</v>
      </c>
      <c r="D495" s="249">
        <v>0</v>
      </c>
      <c r="E495" s="250">
        <v>0</v>
      </c>
      <c r="F495" s="43">
        <v>0</v>
      </c>
      <c r="G495" s="248">
        <v>0</v>
      </c>
      <c r="H495" s="250">
        <v>0</v>
      </c>
      <c r="I495" s="41">
        <f t="shared" si="55"/>
        <v>0</v>
      </c>
    </row>
    <row r="496" spans="1:10" ht="15">
      <c r="A496" s="31" t="s">
        <v>28</v>
      </c>
      <c r="B496" s="130">
        <f>SUM(B475:B491)</f>
        <v>0</v>
      </c>
      <c r="C496" s="130">
        <f t="shared" ref="C496:H496" si="56">SUM(C475:C491)</f>
        <v>0</v>
      </c>
      <c r="D496" s="130">
        <f t="shared" si="56"/>
        <v>0</v>
      </c>
      <c r="E496" s="130">
        <f t="shared" si="56"/>
        <v>0</v>
      </c>
      <c r="F496" s="130">
        <f t="shared" si="56"/>
        <v>297205.87959565496</v>
      </c>
      <c r="G496" s="130">
        <f t="shared" si="56"/>
        <v>0</v>
      </c>
      <c r="H496" s="130">
        <f t="shared" si="56"/>
        <v>0</v>
      </c>
      <c r="I496" s="132">
        <f>SUM(B496:H496)</f>
        <v>297205.87959565496</v>
      </c>
      <c r="J496" s="169">
        <v>-1.6146805137395859E-7</v>
      </c>
    </row>
    <row r="497" spans="1:10" s="4" customFormat="1" ht="15" thickBot="1">
      <c r="A497" s="32" t="s">
        <v>87</v>
      </c>
      <c r="B497" s="114">
        <f>B496/$I496</f>
        <v>0</v>
      </c>
      <c r="C497" s="114">
        <f t="shared" ref="C497:I497" si="57">C496/$I496</f>
        <v>0</v>
      </c>
      <c r="D497" s="114">
        <f t="shared" si="57"/>
        <v>0</v>
      </c>
      <c r="E497" s="114">
        <f t="shared" si="57"/>
        <v>0</v>
      </c>
      <c r="F497" s="114">
        <f t="shared" si="57"/>
        <v>1</v>
      </c>
      <c r="G497" s="114">
        <f t="shared" si="57"/>
        <v>0</v>
      </c>
      <c r="H497" s="114">
        <f t="shared" si="57"/>
        <v>0</v>
      </c>
      <c r="I497" s="116">
        <f t="shared" si="57"/>
        <v>1</v>
      </c>
      <c r="J497" s="18"/>
    </row>
    <row r="498" spans="1:10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10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10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10" ht="15">
      <c r="A501" s="24" t="s">
        <v>7</v>
      </c>
      <c r="B501" s="242">
        <v>0</v>
      </c>
      <c r="C501" s="243">
        <v>0</v>
      </c>
      <c r="D501" s="243">
        <v>0</v>
      </c>
      <c r="E501" s="244">
        <v>0</v>
      </c>
      <c r="F501" s="39">
        <v>0</v>
      </c>
      <c r="G501" s="242">
        <v>0</v>
      </c>
      <c r="H501" s="244">
        <v>0</v>
      </c>
      <c r="I501" s="41">
        <f>SUM(B501:H501)</f>
        <v>0</v>
      </c>
    </row>
    <row r="502" spans="1:10" ht="15">
      <c r="A502" s="25" t="s">
        <v>8</v>
      </c>
      <c r="B502" s="245">
        <v>0</v>
      </c>
      <c r="C502" s="246">
        <v>0</v>
      </c>
      <c r="D502" s="246">
        <v>0</v>
      </c>
      <c r="E502" s="247">
        <v>0</v>
      </c>
      <c r="F502" s="46">
        <v>0</v>
      </c>
      <c r="G502" s="245">
        <v>0</v>
      </c>
      <c r="H502" s="247">
        <v>0</v>
      </c>
      <c r="I502" s="48">
        <f t="shared" ref="I502:I521" si="58">SUM(B502:H502)</f>
        <v>0</v>
      </c>
    </row>
    <row r="503" spans="1:10" ht="15">
      <c r="A503" s="26" t="s">
        <v>10</v>
      </c>
      <c r="B503" s="245">
        <v>0</v>
      </c>
      <c r="C503" s="246">
        <v>0</v>
      </c>
      <c r="D503" s="246">
        <v>0</v>
      </c>
      <c r="E503" s="247">
        <v>0</v>
      </c>
      <c r="F503" s="43">
        <v>0</v>
      </c>
      <c r="G503" s="245">
        <v>0</v>
      </c>
      <c r="H503" s="247">
        <v>0</v>
      </c>
      <c r="I503" s="41">
        <f t="shared" si="58"/>
        <v>0</v>
      </c>
    </row>
    <row r="504" spans="1:10" ht="15">
      <c r="A504" s="25" t="s">
        <v>58</v>
      </c>
      <c r="B504" s="245">
        <v>0</v>
      </c>
      <c r="C504" s="246">
        <v>0</v>
      </c>
      <c r="D504" s="246">
        <v>0</v>
      </c>
      <c r="E504" s="247">
        <v>0</v>
      </c>
      <c r="F504" s="46">
        <v>0</v>
      </c>
      <c r="G504" s="245">
        <v>0</v>
      </c>
      <c r="H504" s="247">
        <v>0</v>
      </c>
      <c r="I504" s="48">
        <f t="shared" si="58"/>
        <v>0</v>
      </c>
    </row>
    <row r="505" spans="1:10" ht="15">
      <c r="A505" s="26" t="s">
        <v>16</v>
      </c>
      <c r="B505" s="245">
        <v>0</v>
      </c>
      <c r="C505" s="246">
        <v>0</v>
      </c>
      <c r="D505" s="246">
        <v>0</v>
      </c>
      <c r="E505" s="247">
        <v>0</v>
      </c>
      <c r="F505" s="43">
        <v>0</v>
      </c>
      <c r="G505" s="245">
        <v>0</v>
      </c>
      <c r="H505" s="247">
        <v>0</v>
      </c>
      <c r="I505" s="41">
        <f t="shared" si="58"/>
        <v>0</v>
      </c>
    </row>
    <row r="506" spans="1:10" ht="15">
      <c r="A506" s="25" t="s">
        <v>72</v>
      </c>
      <c r="B506" s="245">
        <v>0</v>
      </c>
      <c r="C506" s="246">
        <v>0</v>
      </c>
      <c r="D506" s="246">
        <v>0</v>
      </c>
      <c r="E506" s="247">
        <v>0</v>
      </c>
      <c r="F506" s="46">
        <v>0</v>
      </c>
      <c r="G506" s="245">
        <v>0</v>
      </c>
      <c r="H506" s="247">
        <v>0</v>
      </c>
      <c r="I506" s="48">
        <f t="shared" si="58"/>
        <v>0</v>
      </c>
    </row>
    <row r="507" spans="1:10" ht="15">
      <c r="A507" s="26" t="s">
        <v>60</v>
      </c>
      <c r="B507" s="245">
        <v>0</v>
      </c>
      <c r="C507" s="246">
        <v>0</v>
      </c>
      <c r="D507" s="246">
        <v>0</v>
      </c>
      <c r="E507" s="247">
        <v>0</v>
      </c>
      <c r="F507" s="43">
        <v>0</v>
      </c>
      <c r="G507" s="245">
        <v>0</v>
      </c>
      <c r="H507" s="247">
        <v>0</v>
      </c>
      <c r="I507" s="41">
        <f t="shared" si="58"/>
        <v>0</v>
      </c>
    </row>
    <row r="508" spans="1:10" ht="15">
      <c r="A508" s="25" t="s">
        <v>12</v>
      </c>
      <c r="B508" s="245">
        <v>0</v>
      </c>
      <c r="C508" s="246">
        <v>0</v>
      </c>
      <c r="D508" s="246">
        <v>0</v>
      </c>
      <c r="E508" s="247">
        <v>0</v>
      </c>
      <c r="F508" s="46">
        <v>0</v>
      </c>
      <c r="G508" s="245">
        <v>0</v>
      </c>
      <c r="H508" s="247">
        <v>0</v>
      </c>
      <c r="I508" s="48">
        <f t="shared" si="58"/>
        <v>0</v>
      </c>
    </row>
    <row r="509" spans="1:10" ht="15">
      <c r="A509" s="26" t="s">
        <v>61</v>
      </c>
      <c r="B509" s="245">
        <v>0</v>
      </c>
      <c r="C509" s="246">
        <v>0</v>
      </c>
      <c r="D509" s="246">
        <v>0</v>
      </c>
      <c r="E509" s="247">
        <v>0</v>
      </c>
      <c r="F509" s="43">
        <v>0</v>
      </c>
      <c r="G509" s="245">
        <v>0</v>
      </c>
      <c r="H509" s="247">
        <v>0</v>
      </c>
      <c r="I509" s="41">
        <f t="shared" si="58"/>
        <v>0</v>
      </c>
    </row>
    <row r="510" spans="1:10" ht="15">
      <c r="A510" s="25" t="s">
        <v>17</v>
      </c>
      <c r="B510" s="245">
        <v>0</v>
      </c>
      <c r="C510" s="246">
        <v>0</v>
      </c>
      <c r="D510" s="246">
        <v>0</v>
      </c>
      <c r="E510" s="247">
        <v>0</v>
      </c>
      <c r="F510" s="46">
        <v>0</v>
      </c>
      <c r="G510" s="245">
        <v>0</v>
      </c>
      <c r="H510" s="247">
        <v>0</v>
      </c>
      <c r="I510" s="48">
        <f t="shared" si="58"/>
        <v>0</v>
      </c>
    </row>
    <row r="511" spans="1:10" ht="15">
      <c r="A511" s="26" t="s">
        <v>19</v>
      </c>
      <c r="B511" s="245">
        <v>0</v>
      </c>
      <c r="C511" s="246">
        <v>0</v>
      </c>
      <c r="D511" s="246">
        <v>0</v>
      </c>
      <c r="E511" s="247">
        <v>0</v>
      </c>
      <c r="F511" s="43">
        <v>5000.2041133137891</v>
      </c>
      <c r="G511" s="245">
        <v>0</v>
      </c>
      <c r="H511" s="247">
        <v>0</v>
      </c>
      <c r="I511" s="41">
        <f t="shared" si="58"/>
        <v>5000.2041133137891</v>
      </c>
    </row>
    <row r="512" spans="1:10" ht="15">
      <c r="A512" s="25" t="s">
        <v>27</v>
      </c>
      <c r="B512" s="245">
        <v>0</v>
      </c>
      <c r="C512" s="246">
        <v>0</v>
      </c>
      <c r="D512" s="246">
        <v>0</v>
      </c>
      <c r="E512" s="247">
        <v>0</v>
      </c>
      <c r="F512" s="46">
        <v>616.54319999999996</v>
      </c>
      <c r="G512" s="245">
        <v>0</v>
      </c>
      <c r="H512" s="247">
        <v>0</v>
      </c>
      <c r="I512" s="48">
        <f t="shared" si="58"/>
        <v>616.54319999999996</v>
      </c>
    </row>
    <row r="513" spans="1:10" ht="15">
      <c r="A513" s="26" t="s">
        <v>26</v>
      </c>
      <c r="B513" s="245">
        <v>0</v>
      </c>
      <c r="C513" s="246">
        <v>0</v>
      </c>
      <c r="D513" s="246">
        <v>0</v>
      </c>
      <c r="E513" s="247">
        <v>0</v>
      </c>
      <c r="F513" s="43">
        <v>0</v>
      </c>
      <c r="G513" s="245">
        <v>0</v>
      </c>
      <c r="H513" s="247">
        <v>0</v>
      </c>
      <c r="I513" s="41">
        <f t="shared" si="58"/>
        <v>0</v>
      </c>
    </row>
    <row r="514" spans="1:10" ht="15">
      <c r="A514" s="25" t="s">
        <v>23</v>
      </c>
      <c r="B514" s="245">
        <v>0</v>
      </c>
      <c r="C514" s="246">
        <v>0</v>
      </c>
      <c r="D514" s="246">
        <v>0</v>
      </c>
      <c r="E514" s="247">
        <v>0</v>
      </c>
      <c r="F514" s="46">
        <v>0</v>
      </c>
      <c r="G514" s="245">
        <v>0</v>
      </c>
      <c r="H514" s="247">
        <v>0</v>
      </c>
      <c r="I514" s="48">
        <f t="shared" si="58"/>
        <v>0</v>
      </c>
    </row>
    <row r="515" spans="1:10" ht="15">
      <c r="A515" s="26" t="s">
        <v>24</v>
      </c>
      <c r="B515" s="245">
        <v>0</v>
      </c>
      <c r="C515" s="246">
        <v>0</v>
      </c>
      <c r="D515" s="246">
        <v>0</v>
      </c>
      <c r="E515" s="247">
        <v>0</v>
      </c>
      <c r="F515" s="43">
        <v>0</v>
      </c>
      <c r="G515" s="245">
        <v>0</v>
      </c>
      <c r="H515" s="247">
        <v>0</v>
      </c>
      <c r="I515" s="41">
        <f t="shared" si="58"/>
        <v>0</v>
      </c>
    </row>
    <row r="516" spans="1:10" ht="15">
      <c r="A516" s="25" t="s">
        <v>22</v>
      </c>
      <c r="B516" s="245">
        <v>0</v>
      </c>
      <c r="C516" s="246">
        <v>0</v>
      </c>
      <c r="D516" s="246">
        <v>0</v>
      </c>
      <c r="E516" s="247">
        <v>0</v>
      </c>
      <c r="F516" s="46">
        <v>0</v>
      </c>
      <c r="G516" s="245">
        <v>0</v>
      </c>
      <c r="H516" s="247">
        <v>0</v>
      </c>
      <c r="I516" s="48">
        <f t="shared" si="58"/>
        <v>0</v>
      </c>
    </row>
    <row r="517" spans="1:10" ht="15">
      <c r="A517" s="27" t="s">
        <v>66</v>
      </c>
      <c r="B517" s="245">
        <v>0</v>
      </c>
      <c r="C517" s="246">
        <v>0</v>
      </c>
      <c r="D517" s="246">
        <v>0</v>
      </c>
      <c r="E517" s="247">
        <v>0</v>
      </c>
      <c r="F517" s="43">
        <v>0</v>
      </c>
      <c r="G517" s="245">
        <v>0</v>
      </c>
      <c r="H517" s="247">
        <v>0</v>
      </c>
      <c r="I517" s="41">
        <f t="shared" si="58"/>
        <v>0</v>
      </c>
    </row>
    <row r="518" spans="1:10" ht="15">
      <c r="A518" s="28" t="s">
        <v>25</v>
      </c>
      <c r="B518" s="245">
        <v>0</v>
      </c>
      <c r="C518" s="246">
        <v>0</v>
      </c>
      <c r="D518" s="246">
        <v>0</v>
      </c>
      <c r="E518" s="247">
        <v>0</v>
      </c>
      <c r="F518" s="46">
        <v>0</v>
      </c>
      <c r="G518" s="245">
        <v>0</v>
      </c>
      <c r="H518" s="247">
        <v>0</v>
      </c>
      <c r="I518" s="48">
        <f t="shared" si="58"/>
        <v>0</v>
      </c>
    </row>
    <row r="519" spans="1:10" ht="15">
      <c r="A519" s="29" t="s">
        <v>20</v>
      </c>
      <c r="B519" s="245">
        <v>0</v>
      </c>
      <c r="C519" s="246">
        <v>0</v>
      </c>
      <c r="D519" s="246">
        <v>0</v>
      </c>
      <c r="E519" s="247">
        <v>0</v>
      </c>
      <c r="F519" s="43">
        <v>0</v>
      </c>
      <c r="G519" s="245">
        <v>0</v>
      </c>
      <c r="H519" s="247">
        <v>0</v>
      </c>
      <c r="I519" s="41">
        <f t="shared" si="58"/>
        <v>0</v>
      </c>
    </row>
    <row r="520" spans="1:10" ht="15">
      <c r="A520" s="28" t="s">
        <v>21</v>
      </c>
      <c r="B520" s="245">
        <v>0</v>
      </c>
      <c r="C520" s="246">
        <v>0</v>
      </c>
      <c r="D520" s="246">
        <v>0</v>
      </c>
      <c r="E520" s="247">
        <v>0</v>
      </c>
      <c r="F520" s="46">
        <v>0</v>
      </c>
      <c r="G520" s="245">
        <v>0</v>
      </c>
      <c r="H520" s="247">
        <v>0</v>
      </c>
      <c r="I520" s="48">
        <f t="shared" si="58"/>
        <v>0</v>
      </c>
    </row>
    <row r="521" spans="1:10" ht="15.75" thickBot="1">
      <c r="A521" s="30" t="s">
        <v>11</v>
      </c>
      <c r="B521" s="248">
        <v>0</v>
      </c>
      <c r="C521" s="249">
        <v>0</v>
      </c>
      <c r="D521" s="249">
        <v>0</v>
      </c>
      <c r="E521" s="250">
        <v>0</v>
      </c>
      <c r="F521" s="43">
        <v>0</v>
      </c>
      <c r="G521" s="248">
        <v>0</v>
      </c>
      <c r="H521" s="250">
        <v>0</v>
      </c>
      <c r="I521" s="41">
        <f t="shared" si="58"/>
        <v>0</v>
      </c>
    </row>
    <row r="522" spans="1:10" ht="15">
      <c r="A522" s="31" t="s">
        <v>28</v>
      </c>
      <c r="B522" s="130">
        <f>SUM(B501:B517)</f>
        <v>0</v>
      </c>
      <c r="C522" s="130">
        <f t="shared" ref="C522:H522" si="59">SUM(C501:C517)</f>
        <v>0</v>
      </c>
      <c r="D522" s="130">
        <f t="shared" si="59"/>
        <v>0</v>
      </c>
      <c r="E522" s="130">
        <f t="shared" si="59"/>
        <v>0</v>
      </c>
      <c r="F522" s="130">
        <f t="shared" si="59"/>
        <v>5616.7473133137892</v>
      </c>
      <c r="G522" s="130">
        <f t="shared" si="59"/>
        <v>0</v>
      </c>
      <c r="H522" s="130">
        <f t="shared" si="59"/>
        <v>0</v>
      </c>
      <c r="I522" s="132">
        <f>SUM(B522:H522)</f>
        <v>5616.7473133137892</v>
      </c>
      <c r="J522" s="169">
        <v>0</v>
      </c>
    </row>
    <row r="523" spans="1:10" s="4" customFormat="1" ht="15" thickBot="1">
      <c r="A523" s="32" t="s">
        <v>87</v>
      </c>
      <c r="B523" s="114">
        <f>B522/$I522</f>
        <v>0</v>
      </c>
      <c r="C523" s="114">
        <f t="shared" ref="C523:I523" si="60">C522/$I522</f>
        <v>0</v>
      </c>
      <c r="D523" s="114">
        <f t="shared" si="60"/>
        <v>0</v>
      </c>
      <c r="E523" s="114">
        <f t="shared" si="60"/>
        <v>0</v>
      </c>
      <c r="F523" s="114">
        <f t="shared" si="60"/>
        <v>1</v>
      </c>
      <c r="G523" s="114">
        <f t="shared" si="60"/>
        <v>0</v>
      </c>
      <c r="H523" s="114">
        <f t="shared" si="60"/>
        <v>0</v>
      </c>
      <c r="I523" s="116">
        <f t="shared" si="60"/>
        <v>1</v>
      </c>
      <c r="J523" s="18"/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>
        <v>0</v>
      </c>
      <c r="C527" s="243">
        <v>0</v>
      </c>
      <c r="D527" s="243">
        <v>0</v>
      </c>
      <c r="E527" s="244">
        <v>0</v>
      </c>
      <c r="F527" s="39">
        <v>0</v>
      </c>
      <c r="G527" s="242">
        <v>0</v>
      </c>
      <c r="H527" s="244">
        <v>0</v>
      </c>
      <c r="I527" s="41">
        <f>SUM(B527:H527)</f>
        <v>0</v>
      </c>
    </row>
    <row r="528" spans="1:10" ht="15">
      <c r="A528" s="25" t="s">
        <v>8</v>
      </c>
      <c r="B528" s="245">
        <v>0</v>
      </c>
      <c r="C528" s="246">
        <v>0</v>
      </c>
      <c r="D528" s="246">
        <v>0</v>
      </c>
      <c r="E528" s="247">
        <v>0</v>
      </c>
      <c r="F528" s="46">
        <v>0</v>
      </c>
      <c r="G528" s="245">
        <v>0</v>
      </c>
      <c r="H528" s="247">
        <v>0</v>
      </c>
      <c r="I528" s="48">
        <f t="shared" ref="I528:I547" si="61">SUM(B528:H528)</f>
        <v>0</v>
      </c>
    </row>
    <row r="529" spans="1:9" ht="15">
      <c r="A529" s="26" t="s">
        <v>10</v>
      </c>
      <c r="B529" s="245">
        <v>0</v>
      </c>
      <c r="C529" s="246">
        <v>0</v>
      </c>
      <c r="D529" s="246">
        <v>0</v>
      </c>
      <c r="E529" s="247">
        <v>0</v>
      </c>
      <c r="F529" s="43">
        <v>0</v>
      </c>
      <c r="G529" s="245">
        <v>0</v>
      </c>
      <c r="H529" s="247">
        <v>0</v>
      </c>
      <c r="I529" s="41">
        <f t="shared" si="61"/>
        <v>0</v>
      </c>
    </row>
    <row r="530" spans="1:9" ht="15">
      <c r="A530" s="25" t="s">
        <v>58</v>
      </c>
      <c r="B530" s="245">
        <v>0</v>
      </c>
      <c r="C530" s="246">
        <v>0</v>
      </c>
      <c r="D530" s="246">
        <v>0</v>
      </c>
      <c r="E530" s="247">
        <v>0</v>
      </c>
      <c r="F530" s="46">
        <v>0</v>
      </c>
      <c r="G530" s="245">
        <v>0</v>
      </c>
      <c r="H530" s="247">
        <v>0</v>
      </c>
      <c r="I530" s="48">
        <f t="shared" si="61"/>
        <v>0</v>
      </c>
    </row>
    <row r="531" spans="1:9" ht="15">
      <c r="A531" s="26" t="s">
        <v>16</v>
      </c>
      <c r="B531" s="245">
        <v>0</v>
      </c>
      <c r="C531" s="246">
        <v>0</v>
      </c>
      <c r="D531" s="246">
        <v>0</v>
      </c>
      <c r="E531" s="247">
        <v>0</v>
      </c>
      <c r="F531" s="43">
        <v>0</v>
      </c>
      <c r="G531" s="245">
        <v>0</v>
      </c>
      <c r="H531" s="247">
        <v>0</v>
      </c>
      <c r="I531" s="41">
        <f t="shared" si="61"/>
        <v>0</v>
      </c>
    </row>
    <row r="532" spans="1:9" ht="15">
      <c r="A532" s="25" t="s">
        <v>72</v>
      </c>
      <c r="B532" s="245">
        <v>0</v>
      </c>
      <c r="C532" s="246">
        <v>0</v>
      </c>
      <c r="D532" s="246">
        <v>0</v>
      </c>
      <c r="E532" s="247">
        <v>0</v>
      </c>
      <c r="F532" s="46">
        <v>0</v>
      </c>
      <c r="G532" s="245">
        <v>0</v>
      </c>
      <c r="H532" s="247">
        <v>0</v>
      </c>
      <c r="I532" s="48">
        <f t="shared" si="61"/>
        <v>0</v>
      </c>
    </row>
    <row r="533" spans="1:9" ht="15">
      <c r="A533" s="26" t="s">
        <v>60</v>
      </c>
      <c r="B533" s="245">
        <v>0</v>
      </c>
      <c r="C533" s="246">
        <v>0</v>
      </c>
      <c r="D533" s="246">
        <v>0</v>
      </c>
      <c r="E533" s="247">
        <v>0</v>
      </c>
      <c r="F533" s="43">
        <v>1224.6808381457524</v>
      </c>
      <c r="G533" s="245">
        <v>0</v>
      </c>
      <c r="H533" s="247">
        <v>0</v>
      </c>
      <c r="I533" s="41">
        <f t="shared" si="61"/>
        <v>1224.6808381457524</v>
      </c>
    </row>
    <row r="534" spans="1:9" ht="15">
      <c r="A534" s="25" t="s">
        <v>12</v>
      </c>
      <c r="B534" s="245">
        <v>0</v>
      </c>
      <c r="C534" s="246">
        <v>0</v>
      </c>
      <c r="D534" s="246">
        <v>0</v>
      </c>
      <c r="E534" s="247">
        <v>0</v>
      </c>
      <c r="F534" s="46">
        <v>118.70755669564295</v>
      </c>
      <c r="G534" s="245">
        <v>0</v>
      </c>
      <c r="H534" s="247">
        <v>0</v>
      </c>
      <c r="I534" s="48">
        <f t="shared" si="61"/>
        <v>118.70755669564295</v>
      </c>
    </row>
    <row r="535" spans="1:9" ht="15">
      <c r="A535" s="26" t="s">
        <v>61</v>
      </c>
      <c r="B535" s="245">
        <v>0</v>
      </c>
      <c r="C535" s="246">
        <v>0</v>
      </c>
      <c r="D535" s="246">
        <v>0</v>
      </c>
      <c r="E535" s="247">
        <v>0</v>
      </c>
      <c r="F535" s="43">
        <v>0</v>
      </c>
      <c r="G535" s="245">
        <v>0</v>
      </c>
      <c r="H535" s="247">
        <v>0</v>
      </c>
      <c r="I535" s="41">
        <f t="shared" si="61"/>
        <v>0</v>
      </c>
    </row>
    <row r="536" spans="1:9" ht="15">
      <c r="A536" s="25" t="s">
        <v>17</v>
      </c>
      <c r="B536" s="245">
        <v>0</v>
      </c>
      <c r="C536" s="246">
        <v>0</v>
      </c>
      <c r="D536" s="246">
        <v>0</v>
      </c>
      <c r="E536" s="247">
        <v>0</v>
      </c>
      <c r="F536" s="46">
        <v>0</v>
      </c>
      <c r="G536" s="245">
        <v>0</v>
      </c>
      <c r="H536" s="247">
        <v>0</v>
      </c>
      <c r="I536" s="48">
        <f t="shared" si="61"/>
        <v>0</v>
      </c>
    </row>
    <row r="537" spans="1:9" ht="15">
      <c r="A537" s="26" t="s">
        <v>19</v>
      </c>
      <c r="B537" s="245">
        <v>0</v>
      </c>
      <c r="C537" s="246">
        <v>0</v>
      </c>
      <c r="D537" s="246">
        <v>0</v>
      </c>
      <c r="E537" s="247">
        <v>0</v>
      </c>
      <c r="F537" s="43">
        <v>0</v>
      </c>
      <c r="G537" s="245">
        <v>0</v>
      </c>
      <c r="H537" s="247">
        <v>0</v>
      </c>
      <c r="I537" s="41">
        <f t="shared" si="61"/>
        <v>0</v>
      </c>
    </row>
    <row r="538" spans="1:9" ht="15">
      <c r="A538" s="25" t="s">
        <v>27</v>
      </c>
      <c r="B538" s="245">
        <v>0</v>
      </c>
      <c r="C538" s="246">
        <v>0</v>
      </c>
      <c r="D538" s="246">
        <v>0</v>
      </c>
      <c r="E538" s="247">
        <v>0</v>
      </c>
      <c r="F538" s="46">
        <v>0</v>
      </c>
      <c r="G538" s="245">
        <v>0</v>
      </c>
      <c r="H538" s="247">
        <v>0</v>
      </c>
      <c r="I538" s="48">
        <f t="shared" si="61"/>
        <v>0</v>
      </c>
    </row>
    <row r="539" spans="1:9" ht="15">
      <c r="A539" s="26" t="s">
        <v>26</v>
      </c>
      <c r="B539" s="245">
        <v>0</v>
      </c>
      <c r="C539" s="246">
        <v>0</v>
      </c>
      <c r="D539" s="246">
        <v>0</v>
      </c>
      <c r="E539" s="247">
        <v>0</v>
      </c>
      <c r="F539" s="43">
        <v>0</v>
      </c>
      <c r="G539" s="245">
        <v>0</v>
      </c>
      <c r="H539" s="247">
        <v>0</v>
      </c>
      <c r="I539" s="41">
        <f t="shared" si="61"/>
        <v>0</v>
      </c>
    </row>
    <row r="540" spans="1:9" ht="15">
      <c r="A540" s="25" t="s">
        <v>23</v>
      </c>
      <c r="B540" s="245">
        <v>0</v>
      </c>
      <c r="C540" s="246">
        <v>0</v>
      </c>
      <c r="D540" s="246">
        <v>0</v>
      </c>
      <c r="E540" s="247">
        <v>0</v>
      </c>
      <c r="F540" s="46">
        <v>0</v>
      </c>
      <c r="G540" s="245">
        <v>0</v>
      </c>
      <c r="H540" s="247">
        <v>0</v>
      </c>
      <c r="I540" s="48">
        <f t="shared" si="61"/>
        <v>0</v>
      </c>
    </row>
    <row r="541" spans="1:9" ht="15">
      <c r="A541" s="26" t="s">
        <v>24</v>
      </c>
      <c r="B541" s="245">
        <v>0</v>
      </c>
      <c r="C541" s="246">
        <v>0</v>
      </c>
      <c r="D541" s="246">
        <v>0</v>
      </c>
      <c r="E541" s="247">
        <v>0</v>
      </c>
      <c r="F541" s="43">
        <v>0</v>
      </c>
      <c r="G541" s="245">
        <v>0</v>
      </c>
      <c r="H541" s="247">
        <v>0</v>
      </c>
      <c r="I541" s="41">
        <f t="shared" si="61"/>
        <v>0</v>
      </c>
    </row>
    <row r="542" spans="1:9" ht="15">
      <c r="A542" s="25" t="s">
        <v>22</v>
      </c>
      <c r="B542" s="245">
        <v>0</v>
      </c>
      <c r="C542" s="246">
        <v>0</v>
      </c>
      <c r="D542" s="246">
        <v>0</v>
      </c>
      <c r="E542" s="247">
        <v>0</v>
      </c>
      <c r="F542" s="46">
        <v>0</v>
      </c>
      <c r="G542" s="245">
        <v>0</v>
      </c>
      <c r="H542" s="247">
        <v>0</v>
      </c>
      <c r="I542" s="48">
        <f t="shared" si="61"/>
        <v>0</v>
      </c>
    </row>
    <row r="543" spans="1:9" ht="15">
      <c r="A543" s="27" t="s">
        <v>66</v>
      </c>
      <c r="B543" s="245">
        <v>0</v>
      </c>
      <c r="C543" s="246">
        <v>0</v>
      </c>
      <c r="D543" s="246">
        <v>0</v>
      </c>
      <c r="E543" s="247">
        <v>0</v>
      </c>
      <c r="F543" s="43">
        <v>0</v>
      </c>
      <c r="G543" s="245">
        <v>0</v>
      </c>
      <c r="H543" s="247">
        <v>0</v>
      </c>
      <c r="I543" s="41">
        <f t="shared" si="61"/>
        <v>0</v>
      </c>
    </row>
    <row r="544" spans="1:9" ht="15">
      <c r="A544" s="28" t="s">
        <v>25</v>
      </c>
      <c r="B544" s="245">
        <v>0</v>
      </c>
      <c r="C544" s="246">
        <v>0</v>
      </c>
      <c r="D544" s="246">
        <v>0</v>
      </c>
      <c r="E544" s="247">
        <v>0</v>
      </c>
      <c r="F544" s="46">
        <v>0</v>
      </c>
      <c r="G544" s="245">
        <v>0</v>
      </c>
      <c r="H544" s="247">
        <v>0</v>
      </c>
      <c r="I544" s="48">
        <f t="shared" si="61"/>
        <v>0</v>
      </c>
    </row>
    <row r="545" spans="1:10" ht="15">
      <c r="A545" s="29" t="s">
        <v>20</v>
      </c>
      <c r="B545" s="245">
        <v>0</v>
      </c>
      <c r="C545" s="246">
        <v>0</v>
      </c>
      <c r="D545" s="246">
        <v>0</v>
      </c>
      <c r="E545" s="247">
        <v>0</v>
      </c>
      <c r="F545" s="43">
        <v>0</v>
      </c>
      <c r="G545" s="245">
        <v>0</v>
      </c>
      <c r="H545" s="247">
        <v>0</v>
      </c>
      <c r="I545" s="41">
        <f t="shared" si="61"/>
        <v>0</v>
      </c>
    </row>
    <row r="546" spans="1:10" ht="15">
      <c r="A546" s="28" t="s">
        <v>21</v>
      </c>
      <c r="B546" s="245">
        <v>0</v>
      </c>
      <c r="C546" s="246">
        <v>0</v>
      </c>
      <c r="D546" s="246">
        <v>0</v>
      </c>
      <c r="E546" s="247">
        <v>0</v>
      </c>
      <c r="F546" s="46">
        <v>0</v>
      </c>
      <c r="G546" s="245">
        <v>0</v>
      </c>
      <c r="H546" s="247">
        <v>0</v>
      </c>
      <c r="I546" s="48">
        <f t="shared" si="61"/>
        <v>0</v>
      </c>
    </row>
    <row r="547" spans="1:10" ht="15.75" thickBot="1">
      <c r="A547" s="30" t="s">
        <v>11</v>
      </c>
      <c r="B547" s="248">
        <v>0</v>
      </c>
      <c r="C547" s="249">
        <v>0</v>
      </c>
      <c r="D547" s="249">
        <v>0</v>
      </c>
      <c r="E547" s="250">
        <v>0</v>
      </c>
      <c r="F547" s="43">
        <v>0</v>
      </c>
      <c r="G547" s="248">
        <v>0</v>
      </c>
      <c r="H547" s="250">
        <v>0</v>
      </c>
      <c r="I547" s="41">
        <f t="shared" si="61"/>
        <v>0</v>
      </c>
    </row>
    <row r="548" spans="1:10" ht="15">
      <c r="A548" s="31" t="s">
        <v>28</v>
      </c>
      <c r="B548" s="130">
        <f>SUM(B527:B543)</f>
        <v>0</v>
      </c>
      <c r="C548" s="130">
        <f t="shared" ref="C548:H548" si="62">SUM(C527:C543)</f>
        <v>0</v>
      </c>
      <c r="D548" s="130">
        <f t="shared" si="62"/>
        <v>0</v>
      </c>
      <c r="E548" s="130">
        <f t="shared" si="62"/>
        <v>0</v>
      </c>
      <c r="F548" s="130">
        <f t="shared" si="62"/>
        <v>1343.3883948413954</v>
      </c>
      <c r="G548" s="130">
        <f t="shared" si="62"/>
        <v>0</v>
      </c>
      <c r="H548" s="130">
        <f t="shared" si="62"/>
        <v>0</v>
      </c>
      <c r="I548" s="132">
        <f>SUM(B548:H548)</f>
        <v>1343.3883948413954</v>
      </c>
      <c r="J548" s="169">
        <v>0</v>
      </c>
    </row>
    <row r="549" spans="1:10" s="4" customFormat="1" ht="15" thickBot="1">
      <c r="A549" s="32" t="s">
        <v>87</v>
      </c>
      <c r="B549" s="114">
        <f>B548/$I548</f>
        <v>0</v>
      </c>
      <c r="C549" s="114">
        <f t="shared" ref="C549:I549" si="63">C548/$I548</f>
        <v>0</v>
      </c>
      <c r="D549" s="114">
        <f t="shared" si="63"/>
        <v>0</v>
      </c>
      <c r="E549" s="114">
        <f t="shared" si="63"/>
        <v>0</v>
      </c>
      <c r="F549" s="114">
        <f t="shared" si="63"/>
        <v>1</v>
      </c>
      <c r="G549" s="114">
        <f t="shared" si="63"/>
        <v>0</v>
      </c>
      <c r="H549" s="114">
        <f t="shared" si="63"/>
        <v>0</v>
      </c>
      <c r="I549" s="116">
        <f t="shared" si="63"/>
        <v>1</v>
      </c>
      <c r="J549" s="18"/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>
        <v>0</v>
      </c>
      <c r="C553" s="243">
        <v>0</v>
      </c>
      <c r="D553" s="243">
        <v>0</v>
      </c>
      <c r="E553" s="244">
        <v>0</v>
      </c>
      <c r="F553" s="39">
        <v>0</v>
      </c>
      <c r="G553" s="242">
        <v>0</v>
      </c>
      <c r="H553" s="244">
        <v>0</v>
      </c>
      <c r="I553" s="41">
        <f>SUM(B553:H553)</f>
        <v>0</v>
      </c>
    </row>
    <row r="554" spans="1:10" ht="15">
      <c r="A554" s="25" t="s">
        <v>8</v>
      </c>
      <c r="B554" s="245">
        <v>0</v>
      </c>
      <c r="C554" s="246">
        <v>0</v>
      </c>
      <c r="D554" s="246">
        <v>0</v>
      </c>
      <c r="E554" s="247">
        <v>0</v>
      </c>
      <c r="F554" s="46">
        <v>0</v>
      </c>
      <c r="G554" s="245">
        <v>0</v>
      </c>
      <c r="H554" s="247">
        <v>0</v>
      </c>
      <c r="I554" s="48">
        <f t="shared" ref="I554:I573" si="64">SUM(B554:H554)</f>
        <v>0</v>
      </c>
    </row>
    <row r="555" spans="1:10" ht="15">
      <c r="A555" s="26" t="s">
        <v>10</v>
      </c>
      <c r="B555" s="245">
        <v>0</v>
      </c>
      <c r="C555" s="246">
        <v>0</v>
      </c>
      <c r="D555" s="246">
        <v>0</v>
      </c>
      <c r="E555" s="247">
        <v>0</v>
      </c>
      <c r="F555" s="43">
        <v>0</v>
      </c>
      <c r="G555" s="245">
        <v>0</v>
      </c>
      <c r="H555" s="247">
        <v>0</v>
      </c>
      <c r="I555" s="41">
        <f t="shared" si="64"/>
        <v>0</v>
      </c>
    </row>
    <row r="556" spans="1:10" ht="15">
      <c r="A556" s="25" t="s">
        <v>58</v>
      </c>
      <c r="B556" s="245">
        <v>0</v>
      </c>
      <c r="C556" s="246">
        <v>0</v>
      </c>
      <c r="D556" s="246">
        <v>0</v>
      </c>
      <c r="E556" s="247">
        <v>0</v>
      </c>
      <c r="F556" s="46">
        <v>0</v>
      </c>
      <c r="G556" s="245">
        <v>0</v>
      </c>
      <c r="H556" s="247">
        <v>0</v>
      </c>
      <c r="I556" s="48">
        <f t="shared" si="64"/>
        <v>0</v>
      </c>
    </row>
    <row r="557" spans="1:10" ht="15">
      <c r="A557" s="26" t="s">
        <v>16</v>
      </c>
      <c r="B557" s="245">
        <v>0</v>
      </c>
      <c r="C557" s="246">
        <v>0</v>
      </c>
      <c r="D557" s="246">
        <v>0</v>
      </c>
      <c r="E557" s="247">
        <v>0</v>
      </c>
      <c r="F557" s="43">
        <v>0</v>
      </c>
      <c r="G557" s="245">
        <v>0</v>
      </c>
      <c r="H557" s="247">
        <v>0</v>
      </c>
      <c r="I557" s="41">
        <f t="shared" si="64"/>
        <v>0</v>
      </c>
    </row>
    <row r="558" spans="1:10" ht="15">
      <c r="A558" s="25" t="s">
        <v>72</v>
      </c>
      <c r="B558" s="245">
        <v>0</v>
      </c>
      <c r="C558" s="246">
        <v>0</v>
      </c>
      <c r="D558" s="246">
        <v>0</v>
      </c>
      <c r="E558" s="247">
        <v>0</v>
      </c>
      <c r="F558" s="46">
        <v>0</v>
      </c>
      <c r="G558" s="245">
        <v>0</v>
      </c>
      <c r="H558" s="247">
        <v>0</v>
      </c>
      <c r="I558" s="48">
        <f t="shared" si="64"/>
        <v>0</v>
      </c>
    </row>
    <row r="559" spans="1:10" ht="15">
      <c r="A559" s="26" t="s">
        <v>60</v>
      </c>
      <c r="B559" s="245">
        <v>0</v>
      </c>
      <c r="C559" s="246">
        <v>0</v>
      </c>
      <c r="D559" s="246">
        <v>0</v>
      </c>
      <c r="E559" s="247">
        <v>0</v>
      </c>
      <c r="F559" s="43">
        <v>0</v>
      </c>
      <c r="G559" s="245">
        <v>0</v>
      </c>
      <c r="H559" s="247">
        <v>0</v>
      </c>
      <c r="I559" s="41">
        <f t="shared" si="64"/>
        <v>0</v>
      </c>
    </row>
    <row r="560" spans="1:10" ht="15">
      <c r="A560" s="25" t="s">
        <v>12</v>
      </c>
      <c r="B560" s="245">
        <v>0</v>
      </c>
      <c r="C560" s="246">
        <v>0</v>
      </c>
      <c r="D560" s="246">
        <v>0</v>
      </c>
      <c r="E560" s="247">
        <v>0</v>
      </c>
      <c r="F560" s="46">
        <v>103.63900235149254</v>
      </c>
      <c r="G560" s="245">
        <v>0</v>
      </c>
      <c r="H560" s="247">
        <v>0</v>
      </c>
      <c r="I560" s="48">
        <f t="shared" si="64"/>
        <v>103.63900235149254</v>
      </c>
    </row>
    <row r="561" spans="1:10" ht="15">
      <c r="A561" s="26" t="s">
        <v>61</v>
      </c>
      <c r="B561" s="245">
        <v>0</v>
      </c>
      <c r="C561" s="246">
        <v>0</v>
      </c>
      <c r="D561" s="246">
        <v>0</v>
      </c>
      <c r="E561" s="247">
        <v>0</v>
      </c>
      <c r="F561" s="43">
        <v>22459.822969699999</v>
      </c>
      <c r="G561" s="245">
        <v>0</v>
      </c>
      <c r="H561" s="247">
        <v>0</v>
      </c>
      <c r="I561" s="41">
        <f t="shared" si="64"/>
        <v>22459.822969699999</v>
      </c>
    </row>
    <row r="562" spans="1:10" ht="15">
      <c r="A562" s="25" t="s">
        <v>17</v>
      </c>
      <c r="B562" s="245">
        <v>0</v>
      </c>
      <c r="C562" s="246">
        <v>0</v>
      </c>
      <c r="D562" s="246">
        <v>0</v>
      </c>
      <c r="E562" s="247">
        <v>0</v>
      </c>
      <c r="F562" s="46">
        <v>0</v>
      </c>
      <c r="G562" s="245">
        <v>0</v>
      </c>
      <c r="H562" s="247">
        <v>0</v>
      </c>
      <c r="I562" s="48">
        <f t="shared" si="64"/>
        <v>0</v>
      </c>
    </row>
    <row r="563" spans="1:10" ht="15">
      <c r="A563" s="26" t="s">
        <v>19</v>
      </c>
      <c r="B563" s="245">
        <v>0</v>
      </c>
      <c r="C563" s="246">
        <v>0</v>
      </c>
      <c r="D563" s="246">
        <v>0</v>
      </c>
      <c r="E563" s="247">
        <v>0</v>
      </c>
      <c r="F563" s="43">
        <v>0</v>
      </c>
      <c r="G563" s="245">
        <v>0</v>
      </c>
      <c r="H563" s="247">
        <v>0</v>
      </c>
      <c r="I563" s="41">
        <f t="shared" si="64"/>
        <v>0</v>
      </c>
    </row>
    <row r="564" spans="1:10" ht="15">
      <c r="A564" s="25" t="s">
        <v>27</v>
      </c>
      <c r="B564" s="245">
        <v>0</v>
      </c>
      <c r="C564" s="246">
        <v>0</v>
      </c>
      <c r="D564" s="246">
        <v>0</v>
      </c>
      <c r="E564" s="247">
        <v>0</v>
      </c>
      <c r="F564" s="46">
        <v>0</v>
      </c>
      <c r="G564" s="245">
        <v>0</v>
      </c>
      <c r="H564" s="247">
        <v>0</v>
      </c>
      <c r="I564" s="48">
        <f t="shared" si="64"/>
        <v>0</v>
      </c>
    </row>
    <row r="565" spans="1:10" ht="15">
      <c r="A565" s="26" t="s">
        <v>26</v>
      </c>
      <c r="B565" s="245">
        <v>0</v>
      </c>
      <c r="C565" s="246">
        <v>0</v>
      </c>
      <c r="D565" s="246">
        <v>0</v>
      </c>
      <c r="E565" s="247">
        <v>0</v>
      </c>
      <c r="F565" s="43">
        <v>0</v>
      </c>
      <c r="G565" s="245">
        <v>0</v>
      </c>
      <c r="H565" s="247">
        <v>0</v>
      </c>
      <c r="I565" s="41">
        <f t="shared" si="64"/>
        <v>0</v>
      </c>
    </row>
    <row r="566" spans="1:10" ht="15">
      <c r="A566" s="25" t="s">
        <v>23</v>
      </c>
      <c r="B566" s="245">
        <v>0</v>
      </c>
      <c r="C566" s="246">
        <v>0</v>
      </c>
      <c r="D566" s="246">
        <v>0</v>
      </c>
      <c r="E566" s="247">
        <v>0</v>
      </c>
      <c r="F566" s="46">
        <v>0</v>
      </c>
      <c r="G566" s="245">
        <v>0</v>
      </c>
      <c r="H566" s="247">
        <v>0</v>
      </c>
      <c r="I566" s="48">
        <f t="shared" si="64"/>
        <v>0</v>
      </c>
    </row>
    <row r="567" spans="1:10" ht="15">
      <c r="A567" s="26" t="s">
        <v>24</v>
      </c>
      <c r="B567" s="245">
        <v>0</v>
      </c>
      <c r="C567" s="246">
        <v>0</v>
      </c>
      <c r="D567" s="246">
        <v>0</v>
      </c>
      <c r="E567" s="247">
        <v>0</v>
      </c>
      <c r="F567" s="43">
        <v>0</v>
      </c>
      <c r="G567" s="245">
        <v>0</v>
      </c>
      <c r="H567" s="247">
        <v>0</v>
      </c>
      <c r="I567" s="41">
        <f t="shared" si="64"/>
        <v>0</v>
      </c>
    </row>
    <row r="568" spans="1:10" ht="15">
      <c r="A568" s="25" t="s">
        <v>22</v>
      </c>
      <c r="B568" s="245">
        <v>0</v>
      </c>
      <c r="C568" s="246">
        <v>0</v>
      </c>
      <c r="D568" s="246">
        <v>0</v>
      </c>
      <c r="E568" s="247">
        <v>0</v>
      </c>
      <c r="F568" s="46">
        <v>0</v>
      </c>
      <c r="G568" s="245">
        <v>0</v>
      </c>
      <c r="H568" s="247">
        <v>0</v>
      </c>
      <c r="I568" s="48">
        <f t="shared" si="64"/>
        <v>0</v>
      </c>
    </row>
    <row r="569" spans="1:10" ht="15">
      <c r="A569" s="27" t="s">
        <v>66</v>
      </c>
      <c r="B569" s="245">
        <v>0</v>
      </c>
      <c r="C569" s="246">
        <v>0</v>
      </c>
      <c r="D569" s="246">
        <v>0</v>
      </c>
      <c r="E569" s="247">
        <v>0</v>
      </c>
      <c r="F569" s="43">
        <v>0</v>
      </c>
      <c r="G569" s="245">
        <v>0</v>
      </c>
      <c r="H569" s="247">
        <v>0</v>
      </c>
      <c r="I569" s="41">
        <f t="shared" si="64"/>
        <v>0</v>
      </c>
    </row>
    <row r="570" spans="1:10" ht="15">
      <c r="A570" s="28" t="s">
        <v>25</v>
      </c>
      <c r="B570" s="245">
        <v>0</v>
      </c>
      <c r="C570" s="246">
        <v>0</v>
      </c>
      <c r="D570" s="246">
        <v>0</v>
      </c>
      <c r="E570" s="247">
        <v>0</v>
      </c>
      <c r="F570" s="46">
        <v>0</v>
      </c>
      <c r="G570" s="245">
        <v>0</v>
      </c>
      <c r="H570" s="247">
        <v>0</v>
      </c>
      <c r="I570" s="48">
        <f t="shared" si="64"/>
        <v>0</v>
      </c>
    </row>
    <row r="571" spans="1:10" ht="15">
      <c r="A571" s="29" t="s">
        <v>20</v>
      </c>
      <c r="B571" s="245">
        <v>0</v>
      </c>
      <c r="C571" s="246">
        <v>0</v>
      </c>
      <c r="D571" s="246">
        <v>0</v>
      </c>
      <c r="E571" s="247">
        <v>0</v>
      </c>
      <c r="F571" s="43">
        <v>0</v>
      </c>
      <c r="G571" s="245">
        <v>0</v>
      </c>
      <c r="H571" s="247">
        <v>0</v>
      </c>
      <c r="I571" s="41">
        <f t="shared" si="64"/>
        <v>0</v>
      </c>
    </row>
    <row r="572" spans="1:10" ht="15">
      <c r="A572" s="28" t="s">
        <v>21</v>
      </c>
      <c r="B572" s="245">
        <v>0</v>
      </c>
      <c r="C572" s="246">
        <v>0</v>
      </c>
      <c r="D572" s="246">
        <v>0</v>
      </c>
      <c r="E572" s="247">
        <v>0</v>
      </c>
      <c r="F572" s="46">
        <v>0</v>
      </c>
      <c r="G572" s="245">
        <v>0</v>
      </c>
      <c r="H572" s="247">
        <v>0</v>
      </c>
      <c r="I572" s="48">
        <f t="shared" si="64"/>
        <v>0</v>
      </c>
    </row>
    <row r="573" spans="1:10" ht="15.75" thickBot="1">
      <c r="A573" s="30" t="s">
        <v>11</v>
      </c>
      <c r="B573" s="248">
        <v>0</v>
      </c>
      <c r="C573" s="249">
        <v>0</v>
      </c>
      <c r="D573" s="249">
        <v>0</v>
      </c>
      <c r="E573" s="250">
        <v>0</v>
      </c>
      <c r="F573" s="43">
        <v>0</v>
      </c>
      <c r="G573" s="248">
        <v>0</v>
      </c>
      <c r="H573" s="250">
        <v>0</v>
      </c>
      <c r="I573" s="41">
        <f t="shared" si="64"/>
        <v>0</v>
      </c>
    </row>
    <row r="574" spans="1:10" ht="15">
      <c r="A574" s="31" t="s">
        <v>28</v>
      </c>
      <c r="B574" s="130">
        <f>SUM(B553:B569)</f>
        <v>0</v>
      </c>
      <c r="C574" s="130">
        <f t="shared" ref="C574:H574" si="65">SUM(C553:C569)</f>
        <v>0</v>
      </c>
      <c r="D574" s="130">
        <f t="shared" si="65"/>
        <v>0</v>
      </c>
      <c r="E574" s="130">
        <f t="shared" si="65"/>
        <v>0</v>
      </c>
      <c r="F574" s="130">
        <f t="shared" si="65"/>
        <v>22563.461972051493</v>
      </c>
      <c r="G574" s="130">
        <f t="shared" si="65"/>
        <v>0</v>
      </c>
      <c r="H574" s="130">
        <f t="shared" si="65"/>
        <v>0</v>
      </c>
      <c r="I574" s="132">
        <f>SUM(B574:H574)</f>
        <v>22563.461972051493</v>
      </c>
      <c r="J574" s="169">
        <v>0</v>
      </c>
    </row>
    <row r="575" spans="1:10" s="4" customFormat="1" ht="15" thickBot="1">
      <c r="A575" s="32" t="s">
        <v>87</v>
      </c>
      <c r="B575" s="114">
        <f>B574/$I574</f>
        <v>0</v>
      </c>
      <c r="C575" s="114">
        <f t="shared" ref="C575:I575" si="66">C574/$I574</f>
        <v>0</v>
      </c>
      <c r="D575" s="114">
        <f t="shared" si="66"/>
        <v>0</v>
      </c>
      <c r="E575" s="114">
        <f t="shared" si="66"/>
        <v>0</v>
      </c>
      <c r="F575" s="114">
        <f t="shared" si="66"/>
        <v>1</v>
      </c>
      <c r="G575" s="114">
        <f t="shared" si="66"/>
        <v>0</v>
      </c>
      <c r="H575" s="114">
        <f t="shared" si="66"/>
        <v>0</v>
      </c>
      <c r="I575" s="116">
        <f t="shared" si="66"/>
        <v>1</v>
      </c>
      <c r="J575" s="18"/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9" ht="28.5">
      <c r="A577" s="254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255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9" ht="15">
      <c r="A579" s="24" t="s">
        <v>7</v>
      </c>
      <c r="B579" s="39">
        <v>295.84418836413118</v>
      </c>
      <c r="C579" s="39">
        <v>0</v>
      </c>
      <c r="D579" s="39">
        <v>56.407362575732343</v>
      </c>
      <c r="E579" s="39">
        <v>0</v>
      </c>
      <c r="F579" s="235">
        <v>0</v>
      </c>
      <c r="G579" s="39">
        <v>0</v>
      </c>
      <c r="H579" s="40">
        <v>0</v>
      </c>
      <c r="I579" s="41">
        <f>SUM(B579:H579)</f>
        <v>352.25155093986353</v>
      </c>
    </row>
    <row r="580" spans="1:9" ht="15">
      <c r="A580" s="25" t="s">
        <v>8</v>
      </c>
      <c r="B580" s="46">
        <v>230.10744568403749</v>
      </c>
      <c r="C580" s="46">
        <v>0</v>
      </c>
      <c r="D580" s="46">
        <v>56.830648379862311</v>
      </c>
      <c r="E580" s="46">
        <v>0</v>
      </c>
      <c r="F580" s="236">
        <v>0</v>
      </c>
      <c r="G580" s="46">
        <v>0</v>
      </c>
      <c r="H580" s="47">
        <v>0</v>
      </c>
      <c r="I580" s="48">
        <f t="shared" ref="I580:I599" si="67">SUM(B580:H580)</f>
        <v>286.93809406389983</v>
      </c>
    </row>
    <row r="581" spans="1:9" ht="15">
      <c r="A581" s="26" t="s">
        <v>10</v>
      </c>
      <c r="B581" s="43">
        <v>194.50469619837304</v>
      </c>
      <c r="C581" s="43">
        <v>0</v>
      </c>
      <c r="D581" s="43">
        <v>0</v>
      </c>
      <c r="E581" s="43">
        <v>0</v>
      </c>
      <c r="F581" s="236">
        <v>0</v>
      </c>
      <c r="G581" s="43">
        <v>0</v>
      </c>
      <c r="H581" s="53">
        <v>0</v>
      </c>
      <c r="I581" s="41">
        <f t="shared" si="67"/>
        <v>194.50469619837304</v>
      </c>
    </row>
    <row r="582" spans="1: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>
        <v>0</v>
      </c>
      <c r="G582" s="46">
        <v>0</v>
      </c>
      <c r="H582" s="47">
        <v>0</v>
      </c>
      <c r="I582" s="48">
        <f t="shared" si="67"/>
        <v>0</v>
      </c>
    </row>
    <row r="583" spans="1:9" ht="15">
      <c r="A583" s="26" t="s">
        <v>16</v>
      </c>
      <c r="B583" s="43">
        <v>7208.1965787315785</v>
      </c>
      <c r="C583" s="43">
        <v>873.09136180798623</v>
      </c>
      <c r="D583" s="43">
        <v>188.25763602984807</v>
      </c>
      <c r="E583" s="43">
        <v>419.86798341770464</v>
      </c>
      <c r="F583" s="236">
        <v>0</v>
      </c>
      <c r="G583" s="43">
        <v>0</v>
      </c>
      <c r="H583" s="53">
        <v>0</v>
      </c>
      <c r="I583" s="41">
        <f t="shared" si="67"/>
        <v>8689.4135599871188</v>
      </c>
    </row>
    <row r="584" spans="1:9" ht="15">
      <c r="A584" s="25" t="s">
        <v>72</v>
      </c>
      <c r="B584" s="46">
        <v>12751.347998945083</v>
      </c>
      <c r="C584" s="46">
        <v>193.51247965726137</v>
      </c>
      <c r="D584" s="46">
        <v>228.80868136612258</v>
      </c>
      <c r="E584" s="46">
        <v>0</v>
      </c>
      <c r="F584" s="236">
        <v>0</v>
      </c>
      <c r="G584" s="46">
        <v>0</v>
      </c>
      <c r="H584" s="47">
        <v>0</v>
      </c>
      <c r="I584" s="48">
        <f t="shared" si="67"/>
        <v>13173.669159968467</v>
      </c>
    </row>
    <row r="585" spans="1:9" ht="15">
      <c r="A585" s="26" t="s">
        <v>60</v>
      </c>
      <c r="B585" s="43">
        <v>0</v>
      </c>
      <c r="C585" s="43">
        <v>0</v>
      </c>
      <c r="D585" s="43">
        <v>2.0896747742638282</v>
      </c>
      <c r="E585" s="43">
        <v>974.80121574919076</v>
      </c>
      <c r="F585" s="236">
        <v>0</v>
      </c>
      <c r="G585" s="43">
        <v>0</v>
      </c>
      <c r="H585" s="53">
        <v>0</v>
      </c>
      <c r="I585" s="41">
        <f t="shared" si="67"/>
        <v>976.89089052345457</v>
      </c>
    </row>
    <row r="586" spans="1:9" ht="15">
      <c r="A586" s="25" t="s">
        <v>12</v>
      </c>
      <c r="B586" s="46">
        <v>0</v>
      </c>
      <c r="C586" s="46">
        <v>0</v>
      </c>
      <c r="D586" s="46">
        <v>0.35043614846840376</v>
      </c>
      <c r="E586" s="46">
        <v>10.245880057998848</v>
      </c>
      <c r="F586" s="236">
        <v>0</v>
      </c>
      <c r="G586" s="46">
        <v>0</v>
      </c>
      <c r="H586" s="47">
        <v>0</v>
      </c>
      <c r="I586" s="48">
        <f t="shared" si="67"/>
        <v>10.596316206467252</v>
      </c>
    </row>
    <row r="587" spans="1:9" ht="15">
      <c r="A587" s="26" t="s">
        <v>61</v>
      </c>
      <c r="B587" s="43">
        <v>0</v>
      </c>
      <c r="C587" s="43">
        <v>0</v>
      </c>
      <c r="D587" s="43">
        <v>0</v>
      </c>
      <c r="E587" s="43">
        <v>183.47350879999993</v>
      </c>
      <c r="F587" s="236">
        <v>0</v>
      </c>
      <c r="G587" s="43">
        <v>0</v>
      </c>
      <c r="H587" s="53">
        <v>0</v>
      </c>
      <c r="I587" s="41">
        <f t="shared" si="67"/>
        <v>183.47350879999993</v>
      </c>
    </row>
    <row r="588" spans="1:9" ht="15">
      <c r="A588" s="25" t="s">
        <v>17</v>
      </c>
      <c r="B588" s="46">
        <v>2508.1010390590113</v>
      </c>
      <c r="C588" s="46">
        <v>13.589630577090823</v>
      </c>
      <c r="D588" s="46">
        <v>318.31917984933978</v>
      </c>
      <c r="E588" s="46">
        <v>43.392417927485923</v>
      </c>
      <c r="F588" s="236">
        <v>0</v>
      </c>
      <c r="G588" s="46">
        <v>0</v>
      </c>
      <c r="H588" s="47">
        <v>0</v>
      </c>
      <c r="I588" s="48">
        <f t="shared" si="67"/>
        <v>2883.4022674129278</v>
      </c>
    </row>
    <row r="589" spans="1:9" ht="15">
      <c r="A589" s="26" t="s">
        <v>19</v>
      </c>
      <c r="B589" s="43">
        <v>25882.329320510376</v>
      </c>
      <c r="C589" s="43">
        <v>4078.713029434793</v>
      </c>
      <c r="D589" s="43">
        <v>795.47628541380766</v>
      </c>
      <c r="E589" s="43">
        <v>626.37348114441954</v>
      </c>
      <c r="F589" s="236">
        <v>0</v>
      </c>
      <c r="G589" s="43">
        <v>0</v>
      </c>
      <c r="H589" s="53">
        <v>0</v>
      </c>
      <c r="I589" s="41">
        <f t="shared" si="67"/>
        <v>31382.892116503393</v>
      </c>
    </row>
    <row r="590" spans="1:9" ht="15">
      <c r="A590" s="25" t="s">
        <v>27</v>
      </c>
      <c r="B590" s="46">
        <v>7785.412327803032</v>
      </c>
      <c r="C590" s="46">
        <v>0</v>
      </c>
      <c r="D590" s="46">
        <v>17170.957137235688</v>
      </c>
      <c r="E590" s="46">
        <v>3783.8507308717826</v>
      </c>
      <c r="F590" s="236">
        <v>0</v>
      </c>
      <c r="G590" s="46">
        <v>11764.051371713387</v>
      </c>
      <c r="H590" s="47">
        <v>3.0625713506865195</v>
      </c>
      <c r="I590" s="48">
        <f t="shared" si="67"/>
        <v>40507.334138974576</v>
      </c>
    </row>
    <row r="591" spans="1:9" ht="15">
      <c r="A591" s="26" t="s">
        <v>26</v>
      </c>
      <c r="B591" s="43">
        <v>20913.776432277366</v>
      </c>
      <c r="C591" s="43">
        <v>132.58961042937133</v>
      </c>
      <c r="D591" s="43">
        <v>0</v>
      </c>
      <c r="E591" s="43">
        <v>0</v>
      </c>
      <c r="F591" s="236">
        <v>0</v>
      </c>
      <c r="G591" s="43">
        <v>0</v>
      </c>
      <c r="H591" s="53">
        <v>0</v>
      </c>
      <c r="I591" s="41">
        <f t="shared" si="67"/>
        <v>21046.366042706737</v>
      </c>
    </row>
    <row r="592" spans="1:9" ht="15">
      <c r="A592" s="25" t="s">
        <v>23</v>
      </c>
      <c r="B592" s="46">
        <v>404.45269461498714</v>
      </c>
      <c r="C592" s="46">
        <v>0</v>
      </c>
      <c r="D592" s="46">
        <v>71.899778839135877</v>
      </c>
      <c r="E592" s="46">
        <v>0</v>
      </c>
      <c r="F592" s="236">
        <v>0</v>
      </c>
      <c r="G592" s="46">
        <v>0</v>
      </c>
      <c r="H592" s="47">
        <v>0</v>
      </c>
      <c r="I592" s="48">
        <f t="shared" si="67"/>
        <v>476.35247345412301</v>
      </c>
    </row>
    <row r="593" spans="1:10" ht="15">
      <c r="A593" s="26" t="s">
        <v>24</v>
      </c>
      <c r="B593" s="43">
        <v>2192.2238636808656</v>
      </c>
      <c r="C593" s="43">
        <v>0</v>
      </c>
      <c r="D593" s="43">
        <v>135.21465397877043</v>
      </c>
      <c r="E593" s="43">
        <v>0</v>
      </c>
      <c r="F593" s="236">
        <v>0</v>
      </c>
      <c r="G593" s="43">
        <v>0</v>
      </c>
      <c r="H593" s="53">
        <v>0</v>
      </c>
      <c r="I593" s="41">
        <f t="shared" si="67"/>
        <v>2327.4385176596361</v>
      </c>
    </row>
    <row r="594" spans="1:10" ht="15">
      <c r="A594" s="25" t="s">
        <v>22</v>
      </c>
      <c r="B594" s="46">
        <v>606.4094185956053</v>
      </c>
      <c r="C594" s="46">
        <v>0</v>
      </c>
      <c r="D594" s="46">
        <v>11.204176593928299</v>
      </c>
      <c r="E594" s="46">
        <v>0</v>
      </c>
      <c r="F594" s="236">
        <v>0</v>
      </c>
      <c r="G594" s="46">
        <v>0</v>
      </c>
      <c r="H594" s="47">
        <v>0</v>
      </c>
      <c r="I594" s="48">
        <f t="shared" si="67"/>
        <v>617.61359518953361</v>
      </c>
    </row>
    <row r="595" spans="1:10" ht="15">
      <c r="A595" s="27" t="s">
        <v>66</v>
      </c>
      <c r="B595" s="43">
        <v>2479.9735987072399</v>
      </c>
      <c r="C595" s="43">
        <v>0</v>
      </c>
      <c r="D595" s="43">
        <v>0</v>
      </c>
      <c r="E595" s="43">
        <v>0</v>
      </c>
      <c r="F595" s="236">
        <v>0</v>
      </c>
      <c r="G595" s="43">
        <v>0</v>
      </c>
      <c r="H595" s="53">
        <v>0</v>
      </c>
      <c r="I595" s="41">
        <f t="shared" si="67"/>
        <v>2479.9735987072399</v>
      </c>
    </row>
    <row r="596" spans="1:10" ht="15">
      <c r="A596" s="28" t="s">
        <v>25</v>
      </c>
      <c r="B596" s="46">
        <v>2479.9735987072399</v>
      </c>
      <c r="C596" s="46">
        <v>0</v>
      </c>
      <c r="D596" s="46">
        <v>0</v>
      </c>
      <c r="E596" s="46">
        <v>0</v>
      </c>
      <c r="F596" s="236">
        <v>0</v>
      </c>
      <c r="G596" s="46">
        <v>0</v>
      </c>
      <c r="H596" s="47">
        <v>0</v>
      </c>
      <c r="I596" s="48">
        <f t="shared" si="67"/>
        <v>2479.9735987072399</v>
      </c>
    </row>
    <row r="597" spans="1:10" ht="15">
      <c r="A597" s="29" t="s">
        <v>20</v>
      </c>
      <c r="B597" s="43">
        <v>0</v>
      </c>
      <c r="C597" s="43">
        <v>0</v>
      </c>
      <c r="D597" s="43">
        <v>0</v>
      </c>
      <c r="E597" s="43">
        <v>0</v>
      </c>
      <c r="F597" s="236">
        <v>0</v>
      </c>
      <c r="G597" s="43">
        <v>0</v>
      </c>
      <c r="H597" s="53">
        <v>0</v>
      </c>
      <c r="I597" s="41">
        <f t="shared" si="67"/>
        <v>0</v>
      </c>
    </row>
    <row r="598" spans="1:10" ht="15">
      <c r="A598" s="28" t="s">
        <v>21</v>
      </c>
      <c r="B598" s="46">
        <v>0</v>
      </c>
      <c r="C598" s="46">
        <v>0</v>
      </c>
      <c r="D598" s="46">
        <v>0</v>
      </c>
      <c r="E598" s="46">
        <v>0</v>
      </c>
      <c r="F598" s="236">
        <v>0</v>
      </c>
      <c r="G598" s="46">
        <v>0</v>
      </c>
      <c r="H598" s="47">
        <v>0</v>
      </c>
      <c r="I598" s="48">
        <f t="shared" si="67"/>
        <v>0</v>
      </c>
    </row>
    <row r="599" spans="1:10" ht="15.75" thickBot="1">
      <c r="A599" s="30" t="s">
        <v>11</v>
      </c>
      <c r="B599" s="43">
        <v>0</v>
      </c>
      <c r="C599" s="43">
        <v>0</v>
      </c>
      <c r="D599" s="43">
        <v>0</v>
      </c>
      <c r="E599" s="43">
        <v>0</v>
      </c>
      <c r="F599" s="237">
        <v>0</v>
      </c>
      <c r="G599" s="43">
        <v>0</v>
      </c>
      <c r="H599" s="53">
        <v>0</v>
      </c>
      <c r="I599" s="41">
        <f t="shared" si="67"/>
        <v>0</v>
      </c>
    </row>
    <row r="600" spans="1:10" ht="15">
      <c r="A600" s="31" t="s">
        <v>28</v>
      </c>
      <c r="B600" s="130">
        <f>SUM(B579:B595)</f>
        <v>83452.67960317168</v>
      </c>
      <c r="C600" s="130">
        <f t="shared" ref="C600:H600" si="68">SUM(C579:C595)</f>
        <v>5291.4961119065028</v>
      </c>
      <c r="D600" s="130">
        <f t="shared" si="68"/>
        <v>19035.815651184967</v>
      </c>
      <c r="E600" s="130">
        <f t="shared" si="68"/>
        <v>6042.0052179685827</v>
      </c>
      <c r="F600" s="130">
        <f t="shared" si="68"/>
        <v>0</v>
      </c>
      <c r="G600" s="130">
        <f t="shared" si="68"/>
        <v>11764.051371713387</v>
      </c>
      <c r="H600" s="130">
        <f t="shared" si="68"/>
        <v>3.0625713506865195</v>
      </c>
      <c r="I600" s="132">
        <f>SUM(B600:H600)</f>
        <v>125589.11052729581</v>
      </c>
    </row>
    <row r="601" spans="1:10" s="4" customFormat="1" ht="15" thickBot="1">
      <c r="A601" s="33" t="s">
        <v>87</v>
      </c>
      <c r="B601" s="114">
        <f>B600/$I600</f>
        <v>0.66448977345877369</v>
      </c>
      <c r="C601" s="114">
        <f t="shared" ref="C601:I601" si="69">C600/$I600</f>
        <v>4.2133399063738391E-2</v>
      </c>
      <c r="D601" s="114">
        <f t="shared" si="69"/>
        <v>0.15157218305999293</v>
      </c>
      <c r="E601" s="114">
        <f t="shared" si="69"/>
        <v>4.8109308144637271E-2</v>
      </c>
      <c r="F601" s="114">
        <f t="shared" si="69"/>
        <v>0</v>
      </c>
      <c r="G601" s="114">
        <f t="shared" si="69"/>
        <v>9.3670950628769387E-2</v>
      </c>
      <c r="H601" s="114">
        <f t="shared" si="69"/>
        <v>2.438564408831364E-5</v>
      </c>
      <c r="I601" s="116">
        <f t="shared" si="69"/>
        <v>1</v>
      </c>
      <c r="J601" s="18"/>
    </row>
    <row r="602" spans="1:10" ht="15" thickBot="1">
      <c r="A602" s="17"/>
      <c r="B602" s="17"/>
      <c r="C602" s="17"/>
      <c r="D602" s="17"/>
      <c r="E602" s="17"/>
      <c r="F602" s="17"/>
      <c r="G602" s="17"/>
      <c r="H602" s="17"/>
      <c r="I602" s="17"/>
    </row>
    <row r="603" spans="1:1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</row>
    <row r="604" spans="1:10" ht="14.2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</row>
    <row r="605" spans="1:10" ht="15">
      <c r="A605" s="24" t="s">
        <v>7</v>
      </c>
      <c r="B605" s="39">
        <v>1471.8578807361184</v>
      </c>
      <c r="C605" s="39">
        <v>0</v>
      </c>
      <c r="D605" s="39">
        <v>100.63985509306792</v>
      </c>
      <c r="E605" s="39">
        <v>0</v>
      </c>
      <c r="F605" s="235">
        <v>0</v>
      </c>
      <c r="G605" s="39">
        <v>0</v>
      </c>
      <c r="H605" s="40">
        <v>0</v>
      </c>
      <c r="I605" s="41">
        <f>SUM(B605:H605)</f>
        <v>1572.4977358291862</v>
      </c>
    </row>
    <row r="606" spans="1:10" ht="15">
      <c r="A606" s="25" t="s">
        <v>8</v>
      </c>
      <c r="B606" s="46">
        <v>1221.755446384346</v>
      </c>
      <c r="C606" s="46">
        <v>0</v>
      </c>
      <c r="D606" s="46">
        <v>83.53883394080998</v>
      </c>
      <c r="E606" s="46">
        <v>0</v>
      </c>
      <c r="F606" s="236">
        <v>0</v>
      </c>
      <c r="G606" s="46">
        <v>0</v>
      </c>
      <c r="H606" s="47">
        <v>0</v>
      </c>
      <c r="I606" s="48">
        <f t="shared" ref="I606:I625" si="70">SUM(B606:H606)</f>
        <v>1305.294280325156</v>
      </c>
    </row>
    <row r="607" spans="1:10" ht="15">
      <c r="A607" s="26" t="s">
        <v>10</v>
      </c>
      <c r="B607" s="43">
        <v>3594.6454038657462</v>
      </c>
      <c r="C607" s="43">
        <v>0</v>
      </c>
      <c r="D607" s="43">
        <v>245.78771992244418</v>
      </c>
      <c r="E607" s="43">
        <v>0</v>
      </c>
      <c r="F607" s="236">
        <v>0</v>
      </c>
      <c r="G607" s="43">
        <v>0</v>
      </c>
      <c r="H607" s="53">
        <v>0</v>
      </c>
      <c r="I607" s="41">
        <f t="shared" si="70"/>
        <v>3840.4331237881902</v>
      </c>
    </row>
    <row r="608" spans="1:1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>
        <v>0</v>
      </c>
      <c r="G608" s="46">
        <v>0</v>
      </c>
      <c r="H608" s="47">
        <v>0</v>
      </c>
      <c r="I608" s="48">
        <f t="shared" si="70"/>
        <v>0</v>
      </c>
    </row>
    <row r="609" spans="1:9" ht="15">
      <c r="A609" s="26" t="s">
        <v>16</v>
      </c>
      <c r="B609" s="43">
        <v>7418.725387995024</v>
      </c>
      <c r="C609" s="43">
        <v>0</v>
      </c>
      <c r="D609" s="43">
        <v>584.21462062959722</v>
      </c>
      <c r="E609" s="43">
        <v>0</v>
      </c>
      <c r="F609" s="236">
        <v>0</v>
      </c>
      <c r="G609" s="43">
        <v>0</v>
      </c>
      <c r="H609" s="53">
        <v>0</v>
      </c>
      <c r="I609" s="41">
        <f t="shared" si="70"/>
        <v>8002.9400086246214</v>
      </c>
    </row>
    <row r="610" spans="1:9" ht="15">
      <c r="A610" s="25" t="s">
        <v>72</v>
      </c>
      <c r="B610" s="46">
        <v>54804.919519658593</v>
      </c>
      <c r="C610" s="46">
        <v>0</v>
      </c>
      <c r="D610" s="46">
        <v>4315.8135112568243</v>
      </c>
      <c r="E610" s="46">
        <v>0</v>
      </c>
      <c r="F610" s="236">
        <v>0</v>
      </c>
      <c r="G610" s="46">
        <v>0</v>
      </c>
      <c r="H610" s="47">
        <v>0</v>
      </c>
      <c r="I610" s="48">
        <f t="shared" si="70"/>
        <v>59120.73303091542</v>
      </c>
    </row>
    <row r="611" spans="1:9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>
        <v>0</v>
      </c>
      <c r="G611" s="43">
        <v>0</v>
      </c>
      <c r="H611" s="53">
        <v>0</v>
      </c>
      <c r="I611" s="41">
        <f t="shared" si="70"/>
        <v>0</v>
      </c>
    </row>
    <row r="612" spans="1:9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>
        <v>0</v>
      </c>
      <c r="G612" s="46">
        <v>0</v>
      </c>
      <c r="H612" s="47">
        <v>0</v>
      </c>
      <c r="I612" s="48">
        <f t="shared" si="70"/>
        <v>0</v>
      </c>
    </row>
    <row r="613" spans="1:9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>
        <v>0</v>
      </c>
      <c r="G613" s="43">
        <v>0</v>
      </c>
      <c r="H613" s="53">
        <v>0</v>
      </c>
      <c r="I613" s="41">
        <f t="shared" si="70"/>
        <v>0</v>
      </c>
    </row>
    <row r="614" spans="1:9" ht="15">
      <c r="A614" s="25" t="s">
        <v>17</v>
      </c>
      <c r="B614" s="46">
        <v>1668.8983539344968</v>
      </c>
      <c r="C614" s="46">
        <v>0</v>
      </c>
      <c r="D614" s="46">
        <v>131.42349497003045</v>
      </c>
      <c r="E614" s="46">
        <v>0</v>
      </c>
      <c r="F614" s="236">
        <v>0</v>
      </c>
      <c r="G614" s="46">
        <v>0</v>
      </c>
      <c r="H614" s="47">
        <v>0</v>
      </c>
      <c r="I614" s="48">
        <f t="shared" si="70"/>
        <v>1800.3218489045271</v>
      </c>
    </row>
    <row r="615" spans="1:9" ht="15">
      <c r="A615" s="26" t="s">
        <v>19</v>
      </c>
      <c r="B615" s="43">
        <v>37873.248309844734</v>
      </c>
      <c r="C615" s="43">
        <v>0</v>
      </c>
      <c r="D615" s="43">
        <v>11959.973150477283</v>
      </c>
      <c r="E615" s="43">
        <v>0</v>
      </c>
      <c r="F615" s="236">
        <v>0</v>
      </c>
      <c r="G615" s="43">
        <v>0</v>
      </c>
      <c r="H615" s="53">
        <v>0</v>
      </c>
      <c r="I615" s="41">
        <f t="shared" si="70"/>
        <v>49833.22146032202</v>
      </c>
    </row>
    <row r="616" spans="1:9" ht="15">
      <c r="A616" s="25" t="s">
        <v>27</v>
      </c>
      <c r="B616" s="46">
        <v>8781.5952532969804</v>
      </c>
      <c r="C616" s="46">
        <v>0</v>
      </c>
      <c r="D616" s="46">
        <v>9975.2101420946292</v>
      </c>
      <c r="E616" s="46">
        <v>31107.41291302197</v>
      </c>
      <c r="F616" s="236">
        <v>0</v>
      </c>
      <c r="G616" s="46">
        <v>8147.1795724581343</v>
      </c>
      <c r="H616" s="47">
        <v>0</v>
      </c>
      <c r="I616" s="48">
        <f t="shared" si="70"/>
        <v>58011.397880871707</v>
      </c>
    </row>
    <row r="617" spans="1:9" ht="15">
      <c r="A617" s="26" t="s">
        <v>26</v>
      </c>
      <c r="B617" s="43">
        <v>14034.968599365515</v>
      </c>
      <c r="C617" s="43">
        <v>0</v>
      </c>
      <c r="D617" s="43">
        <v>3266.5212913710661</v>
      </c>
      <c r="E617" s="43">
        <v>0</v>
      </c>
      <c r="F617" s="236">
        <v>0</v>
      </c>
      <c r="G617" s="43">
        <v>0</v>
      </c>
      <c r="H617" s="53">
        <v>0</v>
      </c>
      <c r="I617" s="41">
        <f t="shared" si="70"/>
        <v>17301.489890736582</v>
      </c>
    </row>
    <row r="618" spans="1:9" ht="15">
      <c r="A618" s="25" t="s">
        <v>23</v>
      </c>
      <c r="B618" s="46">
        <v>48656.642809298464</v>
      </c>
      <c r="C618" s="46">
        <v>0</v>
      </c>
      <c r="D618" s="46">
        <v>5107.603388821386</v>
      </c>
      <c r="E618" s="46">
        <v>0</v>
      </c>
      <c r="F618" s="236">
        <v>0</v>
      </c>
      <c r="G618" s="46">
        <v>0</v>
      </c>
      <c r="H618" s="47">
        <v>0</v>
      </c>
      <c r="I618" s="48">
        <f t="shared" si="70"/>
        <v>53764.24619811985</v>
      </c>
    </row>
    <row r="619" spans="1:9" ht="15">
      <c r="A619" s="26" t="s">
        <v>24</v>
      </c>
      <c r="B619" s="43">
        <v>5410.3925283568615</v>
      </c>
      <c r="C619" s="43">
        <v>0</v>
      </c>
      <c r="D619" s="43">
        <v>567.9417571203337</v>
      </c>
      <c r="E619" s="43">
        <v>0</v>
      </c>
      <c r="F619" s="236">
        <v>0</v>
      </c>
      <c r="G619" s="43">
        <v>0</v>
      </c>
      <c r="H619" s="53">
        <v>0</v>
      </c>
      <c r="I619" s="41">
        <f t="shared" si="70"/>
        <v>5978.3342854771954</v>
      </c>
    </row>
    <row r="620" spans="1:9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>
        <v>0</v>
      </c>
      <c r="G620" s="46">
        <v>0</v>
      </c>
      <c r="H620" s="47">
        <v>0</v>
      </c>
      <c r="I620" s="48">
        <f t="shared" si="70"/>
        <v>0</v>
      </c>
    </row>
    <row r="621" spans="1:9" ht="15">
      <c r="A621" s="27" t="s">
        <v>66</v>
      </c>
      <c r="B621" s="43">
        <v>743.35502291076455</v>
      </c>
      <c r="C621" s="43">
        <v>0</v>
      </c>
      <c r="D621" s="43">
        <v>2577.1202813135733</v>
      </c>
      <c r="E621" s="43">
        <v>0</v>
      </c>
      <c r="F621" s="236">
        <v>0</v>
      </c>
      <c r="G621" s="43">
        <v>0</v>
      </c>
      <c r="H621" s="53">
        <v>0</v>
      </c>
      <c r="I621" s="41">
        <f t="shared" si="70"/>
        <v>3320.4753042243378</v>
      </c>
    </row>
    <row r="622" spans="1:9" ht="15">
      <c r="A622" s="28" t="s">
        <v>25</v>
      </c>
      <c r="B622" s="46">
        <v>739.61102291076463</v>
      </c>
      <c r="C622" s="46">
        <v>0</v>
      </c>
      <c r="D622" s="46">
        <v>2576.8642813135734</v>
      </c>
      <c r="E622" s="46">
        <v>0</v>
      </c>
      <c r="F622" s="236">
        <v>0</v>
      </c>
      <c r="G622" s="46">
        <v>0</v>
      </c>
      <c r="H622" s="47">
        <v>0</v>
      </c>
      <c r="I622" s="48">
        <f t="shared" si="70"/>
        <v>3316.4753042243383</v>
      </c>
    </row>
    <row r="623" spans="1:9" ht="15">
      <c r="A623" s="29" t="s">
        <v>20</v>
      </c>
      <c r="B623" s="43">
        <v>0</v>
      </c>
      <c r="C623" s="43">
        <v>0</v>
      </c>
      <c r="D623" s="43">
        <v>0</v>
      </c>
      <c r="E623" s="43">
        <v>0</v>
      </c>
      <c r="F623" s="236">
        <v>0</v>
      </c>
      <c r="G623" s="43">
        <v>0</v>
      </c>
      <c r="H623" s="53">
        <v>0</v>
      </c>
      <c r="I623" s="41">
        <f t="shared" si="70"/>
        <v>0</v>
      </c>
    </row>
    <row r="624" spans="1:9" ht="15">
      <c r="A624" s="28" t="s">
        <v>21</v>
      </c>
      <c r="B624" s="46">
        <v>0</v>
      </c>
      <c r="C624" s="46">
        <v>0</v>
      </c>
      <c r="D624" s="46">
        <v>0</v>
      </c>
      <c r="E624" s="46">
        <v>0</v>
      </c>
      <c r="F624" s="236">
        <v>0</v>
      </c>
      <c r="G624" s="46">
        <v>0</v>
      </c>
      <c r="H624" s="47">
        <v>0</v>
      </c>
      <c r="I624" s="48">
        <f t="shared" si="70"/>
        <v>0</v>
      </c>
    </row>
    <row r="625" spans="1:10" ht="15.75" thickBot="1">
      <c r="A625" s="30" t="s">
        <v>11</v>
      </c>
      <c r="B625" s="43">
        <v>3.7439999999999998</v>
      </c>
      <c r="C625" s="43">
        <v>0</v>
      </c>
      <c r="D625" s="43">
        <v>0.25600000000000001</v>
      </c>
      <c r="E625" s="43">
        <v>0</v>
      </c>
      <c r="F625" s="237">
        <v>0</v>
      </c>
      <c r="G625" s="43">
        <v>0</v>
      </c>
      <c r="H625" s="53">
        <v>0</v>
      </c>
      <c r="I625" s="41">
        <f t="shared" si="70"/>
        <v>4</v>
      </c>
    </row>
    <row r="626" spans="1:10" ht="15">
      <c r="A626" s="31" t="s">
        <v>28</v>
      </c>
      <c r="B626" s="130">
        <f>SUM(B605:B621)</f>
        <v>185681.00451564766</v>
      </c>
      <c r="C626" s="130">
        <f t="shared" ref="C626:H626" si="71">SUM(C605:C621)</f>
        <v>0</v>
      </c>
      <c r="D626" s="130">
        <f t="shared" si="71"/>
        <v>38915.788047011047</v>
      </c>
      <c r="E626" s="130">
        <f t="shared" si="71"/>
        <v>31107.41291302197</v>
      </c>
      <c r="F626" s="130">
        <f t="shared" si="71"/>
        <v>0</v>
      </c>
      <c r="G626" s="130">
        <f t="shared" si="71"/>
        <v>8147.1795724581343</v>
      </c>
      <c r="H626" s="130">
        <f t="shared" si="71"/>
        <v>0</v>
      </c>
      <c r="I626" s="132">
        <f>SUM(B626:H626)</f>
        <v>263851.38504813879</v>
      </c>
    </row>
    <row r="627" spans="1:10" s="4" customFormat="1" ht="15" thickBot="1">
      <c r="A627" s="33" t="s">
        <v>87</v>
      </c>
      <c r="B627" s="114">
        <f>B626/$I626</f>
        <v>0.7037332947172924</v>
      </c>
      <c r="C627" s="114">
        <f t="shared" ref="C627:I627" si="72">C626/$I626</f>
        <v>0</v>
      </c>
      <c r="D627" s="114">
        <f t="shared" si="72"/>
        <v>0.14749131614340774</v>
      </c>
      <c r="E627" s="114">
        <f t="shared" si="72"/>
        <v>0.1178974781858603</v>
      </c>
      <c r="F627" s="114">
        <f t="shared" si="72"/>
        <v>0</v>
      </c>
      <c r="G627" s="114">
        <f t="shared" si="72"/>
        <v>3.08779109534396E-2</v>
      </c>
      <c r="H627" s="114">
        <f t="shared" si="72"/>
        <v>0</v>
      </c>
      <c r="I627" s="116">
        <f t="shared" si="72"/>
        <v>1</v>
      </c>
      <c r="J627" s="18"/>
    </row>
    <row r="628" spans="1:10" ht="15" thickBot="1">
      <c r="A628" s="17"/>
      <c r="B628" s="17"/>
      <c r="C628" s="17"/>
      <c r="D628" s="17"/>
      <c r="E628" s="17"/>
      <c r="F628" s="17"/>
      <c r="G628" s="17"/>
      <c r="H628" s="17"/>
      <c r="I628" s="17"/>
    </row>
    <row r="629" spans="1:1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</row>
    <row r="630" spans="1:10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</row>
    <row r="631" spans="1:10" ht="15">
      <c r="A631" s="24" t="s">
        <v>7</v>
      </c>
      <c r="B631" s="39">
        <v>4.2333665270226923</v>
      </c>
      <c r="C631" s="39">
        <v>0</v>
      </c>
      <c r="D631" s="39">
        <v>4.4151609707143464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8.6485274977370388</v>
      </c>
    </row>
    <row r="632" spans="1:10" ht="15">
      <c r="A632" s="25" t="s">
        <v>8</v>
      </c>
      <c r="B632" s="46">
        <v>42.046979380291596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3">SUM(B632:H632)</f>
        <v>42.046979380291596</v>
      </c>
    </row>
    <row r="633" spans="1:10" ht="15">
      <c r="A633" s="26" t="s">
        <v>10</v>
      </c>
      <c r="B633" s="43">
        <v>76.600091224358593</v>
      </c>
      <c r="C633" s="43">
        <v>0</v>
      </c>
      <c r="D633" s="43">
        <v>0.24538421287845294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3"/>
        <v>76.845475437237042</v>
      </c>
    </row>
    <row r="634" spans="1:1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3"/>
        <v>0</v>
      </c>
    </row>
    <row r="635" spans="1:10" ht="15">
      <c r="A635" s="26" t="s">
        <v>16</v>
      </c>
      <c r="B635" s="43">
        <v>1918.7227632851152</v>
      </c>
      <c r="C635" s="43">
        <v>8.2928400441907684</v>
      </c>
      <c r="D635" s="43">
        <v>154.61016186904973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3"/>
        <v>2081.6257651983556</v>
      </c>
    </row>
    <row r="636" spans="1:10" ht="15">
      <c r="A636" s="25" t="s">
        <v>72</v>
      </c>
      <c r="B636" s="46">
        <v>52.017057074516465</v>
      </c>
      <c r="C636" s="46">
        <v>1.1739108725941245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73"/>
        <v>53.190967947110593</v>
      </c>
    </row>
    <row r="637" spans="1:10" ht="15">
      <c r="A637" s="26" t="s">
        <v>60</v>
      </c>
      <c r="B637" s="43">
        <v>0</v>
      </c>
      <c r="C637" s="43">
        <v>5.2134521003084533</v>
      </c>
      <c r="D637" s="43">
        <v>0</v>
      </c>
      <c r="E637" s="43">
        <v>253.03834233389625</v>
      </c>
      <c r="F637" s="43">
        <v>9993.1874967822696</v>
      </c>
      <c r="G637" s="43">
        <v>0</v>
      </c>
      <c r="H637" s="53">
        <v>0</v>
      </c>
      <c r="I637" s="41">
        <f t="shared" si="73"/>
        <v>10251.439291216475</v>
      </c>
    </row>
    <row r="638" spans="1:10" ht="15">
      <c r="A638" s="25" t="s">
        <v>12</v>
      </c>
      <c r="B638" s="46">
        <v>0</v>
      </c>
      <c r="C638" s="46">
        <v>0</v>
      </c>
      <c r="D638" s="46">
        <v>0</v>
      </c>
      <c r="E638" s="46">
        <v>176.90996142073112</v>
      </c>
      <c r="F638" s="46">
        <v>0</v>
      </c>
      <c r="G638" s="46">
        <v>0</v>
      </c>
      <c r="H638" s="47">
        <v>0</v>
      </c>
      <c r="I638" s="48">
        <f t="shared" si="73"/>
        <v>176.90996142073112</v>
      </c>
    </row>
    <row r="639" spans="1:1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3"/>
        <v>0</v>
      </c>
    </row>
    <row r="640" spans="1:10" ht="15">
      <c r="A640" s="25" t="s">
        <v>17</v>
      </c>
      <c r="B640" s="46">
        <v>142.47812102943701</v>
      </c>
      <c r="C640" s="46">
        <v>0</v>
      </c>
      <c r="D640" s="46">
        <v>0.68976961045920582</v>
      </c>
      <c r="E640" s="46">
        <v>4.1970502745846616</v>
      </c>
      <c r="F640" s="46">
        <v>0</v>
      </c>
      <c r="G640" s="46">
        <v>0</v>
      </c>
      <c r="H640" s="47">
        <v>0</v>
      </c>
      <c r="I640" s="48">
        <f t="shared" si="73"/>
        <v>147.36494091448085</v>
      </c>
    </row>
    <row r="641" spans="1:10" ht="15">
      <c r="A641" s="26" t="s">
        <v>19</v>
      </c>
      <c r="B641" s="43">
        <v>447.19996608733908</v>
      </c>
      <c r="C641" s="43">
        <v>0</v>
      </c>
      <c r="D641" s="43">
        <v>115.58166511558122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73"/>
        <v>562.78163120292027</v>
      </c>
    </row>
    <row r="642" spans="1:10" ht="15">
      <c r="A642" s="25" t="s">
        <v>27</v>
      </c>
      <c r="B642" s="46">
        <v>976.2654528570115</v>
      </c>
      <c r="C642" s="46">
        <v>1.2684846136148917</v>
      </c>
      <c r="D642" s="46">
        <v>20.193368694676071</v>
      </c>
      <c r="E642" s="46">
        <v>1622.2474881381468</v>
      </c>
      <c r="F642" s="46">
        <v>0</v>
      </c>
      <c r="G642" s="46">
        <v>547.05470908393829</v>
      </c>
      <c r="H642" s="47">
        <v>7.6751727414373017</v>
      </c>
      <c r="I642" s="48">
        <f t="shared" si="73"/>
        <v>3174.7046761288243</v>
      </c>
    </row>
    <row r="643" spans="1:10" ht="15">
      <c r="A643" s="26" t="s">
        <v>26</v>
      </c>
      <c r="B643" s="43">
        <v>242.35913564555545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3"/>
        <v>242.35913564555545</v>
      </c>
    </row>
    <row r="644" spans="1:10" ht="15">
      <c r="A644" s="25" t="s">
        <v>23</v>
      </c>
      <c r="B644" s="46">
        <v>2099.0094059905741</v>
      </c>
      <c r="C644" s="46">
        <v>95.078002113659224</v>
      </c>
      <c r="D644" s="46">
        <v>1195.1919017591279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3"/>
        <v>3389.279309863361</v>
      </c>
    </row>
    <row r="645" spans="1:10" ht="15">
      <c r="A645" s="26" t="s">
        <v>24</v>
      </c>
      <c r="B645" s="43">
        <v>1724.1236142365651</v>
      </c>
      <c r="C645" s="43">
        <v>0</v>
      </c>
      <c r="D645" s="43">
        <v>21.330369477973463</v>
      </c>
      <c r="E645" s="43">
        <v>0</v>
      </c>
      <c r="F645" s="43">
        <v>346.13544854444427</v>
      </c>
      <c r="G645" s="43">
        <v>0</v>
      </c>
      <c r="H645" s="53">
        <v>0</v>
      </c>
      <c r="I645" s="41">
        <f t="shared" si="73"/>
        <v>2091.5894322589829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3"/>
        <v>0</v>
      </c>
    </row>
    <row r="647" spans="1:10" ht="15">
      <c r="A647" s="27" t="s">
        <v>66</v>
      </c>
      <c r="B647" s="43">
        <v>44.781662954768201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3"/>
        <v>44.781662954768201</v>
      </c>
    </row>
    <row r="648" spans="1:10" ht="15">
      <c r="A648" s="28" t="s">
        <v>25</v>
      </c>
      <c r="B648" s="46">
        <v>44.781662954768201</v>
      </c>
      <c r="C648" s="46">
        <v>0</v>
      </c>
      <c r="D648" s="46">
        <v>0</v>
      </c>
      <c r="E648" s="46">
        <v>0</v>
      </c>
      <c r="F648" s="46">
        <v>0</v>
      </c>
      <c r="G648" s="46">
        <v>0</v>
      </c>
      <c r="H648" s="47">
        <v>0</v>
      </c>
      <c r="I648" s="48">
        <f t="shared" si="73"/>
        <v>44.781662954768201</v>
      </c>
    </row>
    <row r="649" spans="1:10" ht="15">
      <c r="A649" s="29" t="s">
        <v>20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3"/>
        <v>0</v>
      </c>
    </row>
    <row r="650" spans="1:10" ht="15">
      <c r="A650" s="28" t="s">
        <v>21</v>
      </c>
      <c r="B650" s="46">
        <v>0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3"/>
        <v>0</v>
      </c>
    </row>
    <row r="651" spans="1:10" ht="15.75" thickBot="1">
      <c r="A651" s="30" t="s">
        <v>11</v>
      </c>
      <c r="B651" s="43">
        <v>0</v>
      </c>
      <c r="C651" s="43">
        <v>0</v>
      </c>
      <c r="D651" s="43">
        <v>0</v>
      </c>
      <c r="E651" s="43">
        <v>0</v>
      </c>
      <c r="F651" s="43">
        <v>0</v>
      </c>
      <c r="G651" s="43">
        <v>0</v>
      </c>
      <c r="H651" s="53">
        <v>0</v>
      </c>
      <c r="I651" s="41">
        <f t="shared" si="73"/>
        <v>0</v>
      </c>
    </row>
    <row r="652" spans="1:10" ht="15">
      <c r="A652" s="31" t="s">
        <v>28</v>
      </c>
      <c r="B652" s="130">
        <f>SUM(B631:B647)</f>
        <v>7769.8376162925542</v>
      </c>
      <c r="C652" s="130">
        <f t="shared" ref="C652:H652" si="74">SUM(C631:C647)</f>
        <v>111.02668974436746</v>
      </c>
      <c r="D652" s="130">
        <f t="shared" si="74"/>
        <v>1512.2577817104602</v>
      </c>
      <c r="E652" s="130">
        <f t="shared" si="74"/>
        <v>2056.392842167359</v>
      </c>
      <c r="F652" s="130">
        <f t="shared" si="74"/>
        <v>10339.322945326714</v>
      </c>
      <c r="G652" s="130">
        <f t="shared" si="74"/>
        <v>547.05470908393829</v>
      </c>
      <c r="H652" s="130">
        <f t="shared" si="74"/>
        <v>7.6751727414373017</v>
      </c>
      <c r="I652" s="132">
        <f>SUM(B652:H652)</f>
        <v>22343.567757066834</v>
      </c>
    </row>
    <row r="653" spans="1:10" s="4" customFormat="1" ht="15" thickBot="1">
      <c r="A653" s="33" t="s">
        <v>87</v>
      </c>
      <c r="B653" s="79">
        <f>B652/$I652</f>
        <v>0.34774382053802066</v>
      </c>
      <c r="C653" s="79">
        <f t="shared" ref="C653:I653" si="75">C652/$I652</f>
        <v>4.9690672032111742E-3</v>
      </c>
      <c r="D653" s="79">
        <f t="shared" si="75"/>
        <v>6.7682019190161008E-2</v>
      </c>
      <c r="E653" s="79">
        <f t="shared" si="75"/>
        <v>9.2035115632639386E-2</v>
      </c>
      <c r="F653" s="79">
        <f t="shared" si="75"/>
        <v>0.46274270330245659</v>
      </c>
      <c r="G653" s="79">
        <f t="shared" si="75"/>
        <v>2.4483767097173439E-2</v>
      </c>
      <c r="H653" s="79">
        <f t="shared" si="75"/>
        <v>3.4350703633755151E-4</v>
      </c>
      <c r="I653" s="80">
        <f t="shared" si="75"/>
        <v>1</v>
      </c>
      <c r="J653" s="18"/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84:I84"/>
    <mergeCell ref="B6:I6"/>
    <mergeCell ref="B32:I32"/>
    <mergeCell ref="B58:I58"/>
    <mergeCell ref="A1:I3"/>
    <mergeCell ref="A5:A6"/>
    <mergeCell ref="A31:A32"/>
    <mergeCell ref="A57:A58"/>
    <mergeCell ref="A83:A84"/>
  </mergeCells>
  <phoneticPr fontId="7" type="noConversion"/>
  <pageMargins left="0.78740157499999996" right="0.78740157499999996" top="0.984251969" bottom="0.984251969" header="0.4921259845" footer="0.492125984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4"/>
  <sheetViews>
    <sheetView zoomScale="60" zoomScaleNormal="60" workbookViewId="0">
      <pane ySplit="5" topLeftCell="A6" activePane="bottomLeft" state="frozen"/>
      <selection activeCell="L537" sqref="L537"/>
      <selection pane="bottomLeft"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5" style="144" customWidth="1"/>
  </cols>
  <sheetData>
    <row r="1" spans="1:12" ht="15" customHeight="1" thickTop="1">
      <c r="A1" s="200" t="s">
        <v>101</v>
      </c>
      <c r="B1" s="201"/>
      <c r="C1" s="201"/>
      <c r="D1" s="201"/>
      <c r="E1" s="201"/>
      <c r="F1" s="201"/>
      <c r="G1" s="201"/>
      <c r="H1" s="201"/>
      <c r="I1" s="202"/>
    </row>
    <row r="2" spans="1:12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2" ht="36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2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2" ht="100.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L5" s="8"/>
    </row>
    <row r="6" spans="1:12" ht="13.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</row>
    <row r="7" spans="1:12" ht="13.5" customHeight="1">
      <c r="A7" s="24" t="s">
        <v>7</v>
      </c>
      <c r="B7" s="39">
        <v>2003.1561825092062</v>
      </c>
      <c r="C7" s="39">
        <v>3969.1492374100144</v>
      </c>
      <c r="D7" s="39">
        <v>4556.6807738664102</v>
      </c>
      <c r="E7" s="39">
        <v>1.2711531970118197</v>
      </c>
      <c r="F7" s="39">
        <v>20.152252834026484</v>
      </c>
      <c r="G7" s="39">
        <v>0</v>
      </c>
      <c r="H7" s="40">
        <v>0</v>
      </c>
      <c r="I7" s="41">
        <f>SUM(B7:H7)</f>
        <v>10550.40959981667</v>
      </c>
      <c r="J7" s="166"/>
    </row>
    <row r="8" spans="1:12" ht="13.5" customHeight="1">
      <c r="A8" s="25" t="s">
        <v>8</v>
      </c>
      <c r="B8" s="46">
        <v>2279.9454296964564</v>
      </c>
      <c r="C8" s="46">
        <v>619.78492820045699</v>
      </c>
      <c r="D8" s="46">
        <v>1502.1046239083241</v>
      </c>
      <c r="E8" s="46">
        <v>0</v>
      </c>
      <c r="F8" s="46">
        <v>0.19746204441675738</v>
      </c>
      <c r="G8" s="46">
        <v>0</v>
      </c>
      <c r="H8" s="47">
        <v>0</v>
      </c>
      <c r="I8" s="48">
        <f t="shared" ref="I8:I27" si="0">SUM(B8:H8)</f>
        <v>4402.0324438496546</v>
      </c>
      <c r="J8" s="166"/>
    </row>
    <row r="9" spans="1:12" ht="13.5" customHeight="1">
      <c r="A9" s="26" t="s">
        <v>10</v>
      </c>
      <c r="B9" s="43">
        <v>4818.2478002069674</v>
      </c>
      <c r="C9" s="43">
        <v>0.32920286507713314</v>
      </c>
      <c r="D9" s="43">
        <v>4880.6173365957829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9699.1943396678271</v>
      </c>
      <c r="J9" s="166"/>
    </row>
    <row r="10" spans="1:12" ht="13.5" customHeight="1">
      <c r="A10" s="25" t="s">
        <v>58</v>
      </c>
      <c r="B10" s="46">
        <v>2.2804961379452359E-8</v>
      </c>
      <c r="C10" s="46">
        <v>38.427709703675937</v>
      </c>
      <c r="D10" s="46">
        <v>666.52799995439011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704.955709680871</v>
      </c>
      <c r="J10" s="166"/>
    </row>
    <row r="11" spans="1:12" ht="13.5" customHeight="1">
      <c r="A11" s="26" t="s">
        <v>16</v>
      </c>
      <c r="B11" s="43">
        <v>22696.234490845753</v>
      </c>
      <c r="C11" s="43">
        <v>4482.552059536446</v>
      </c>
      <c r="D11" s="43">
        <v>4107.640039414061</v>
      </c>
      <c r="E11" s="43">
        <v>442.27204364929656</v>
      </c>
      <c r="F11" s="43">
        <v>0</v>
      </c>
      <c r="G11" s="43">
        <v>0</v>
      </c>
      <c r="H11" s="53">
        <v>0</v>
      </c>
      <c r="I11" s="41">
        <f t="shared" si="0"/>
        <v>31728.698633445558</v>
      </c>
      <c r="J11" s="166"/>
    </row>
    <row r="12" spans="1:12" ht="13.5" customHeight="1">
      <c r="A12" s="25" t="s">
        <v>72</v>
      </c>
      <c r="B12" s="46">
        <v>71450.441201889742</v>
      </c>
      <c r="C12" s="46">
        <v>804.29906167368574</v>
      </c>
      <c r="D12" s="46">
        <v>5337.9375506500655</v>
      </c>
      <c r="E12" s="46">
        <v>35.989268052041929</v>
      </c>
      <c r="F12" s="46">
        <v>0</v>
      </c>
      <c r="G12" s="46">
        <v>0</v>
      </c>
      <c r="H12" s="47">
        <v>0</v>
      </c>
      <c r="I12" s="48">
        <f t="shared" si="0"/>
        <v>77628.667082265529</v>
      </c>
      <c r="J12" s="166"/>
    </row>
    <row r="13" spans="1:12" ht="13.5" customHeight="1">
      <c r="A13" s="26" t="s">
        <v>60</v>
      </c>
      <c r="B13" s="43">
        <v>1.0558707428271126</v>
      </c>
      <c r="C13" s="43">
        <v>21.506868318425727</v>
      </c>
      <c r="D13" s="43">
        <v>8.782524024091158</v>
      </c>
      <c r="E13" s="43">
        <v>8030.5080887467966</v>
      </c>
      <c r="F13" s="43">
        <v>191702.14278027834</v>
      </c>
      <c r="G13" s="43">
        <v>0</v>
      </c>
      <c r="H13" s="53">
        <v>0</v>
      </c>
      <c r="I13" s="41">
        <f t="shared" si="0"/>
        <v>199763.99613211048</v>
      </c>
      <c r="J13" s="166"/>
    </row>
    <row r="14" spans="1:12" ht="13.5" customHeight="1">
      <c r="A14" s="25" t="s">
        <v>12</v>
      </c>
      <c r="B14" s="46">
        <v>1.5150656251669697E-2</v>
      </c>
      <c r="C14" s="46">
        <v>0.15781239762497951</v>
      </c>
      <c r="D14" s="46">
        <v>0.35129890289422055</v>
      </c>
      <c r="E14" s="46">
        <v>288.77407829429006</v>
      </c>
      <c r="F14" s="46">
        <v>84679.893239224999</v>
      </c>
      <c r="G14" s="46">
        <v>0</v>
      </c>
      <c r="H14" s="47">
        <v>0</v>
      </c>
      <c r="I14" s="48">
        <f t="shared" si="0"/>
        <v>84969.191579476057</v>
      </c>
      <c r="J14" s="166"/>
    </row>
    <row r="15" spans="1:12" ht="13.5" customHeight="1">
      <c r="A15" s="26" t="s">
        <v>61</v>
      </c>
      <c r="B15" s="43">
        <v>1.0027999999999999</v>
      </c>
      <c r="C15" s="43">
        <v>0.65400000000000003</v>
      </c>
      <c r="D15" s="43">
        <v>3.3509714285714285</v>
      </c>
      <c r="E15" s="43">
        <v>40.065952171428563</v>
      </c>
      <c r="F15" s="43">
        <v>23961.419729399997</v>
      </c>
      <c r="G15" s="43">
        <v>0</v>
      </c>
      <c r="H15" s="53">
        <v>0</v>
      </c>
      <c r="I15" s="41">
        <f t="shared" si="0"/>
        <v>24006.493452999995</v>
      </c>
      <c r="J15" s="166"/>
    </row>
    <row r="16" spans="1:12" ht="13.5" customHeight="1">
      <c r="A16" s="25" t="s">
        <v>17</v>
      </c>
      <c r="B16" s="46">
        <v>3954.87303751435</v>
      </c>
      <c r="C16" s="46">
        <v>123.60680196741252</v>
      </c>
      <c r="D16" s="46">
        <v>1622.5855286022775</v>
      </c>
      <c r="E16" s="46">
        <v>153.91773343471667</v>
      </c>
      <c r="F16" s="46">
        <v>720.48827848124301</v>
      </c>
      <c r="G16" s="46">
        <v>0</v>
      </c>
      <c r="H16" s="47">
        <v>0</v>
      </c>
      <c r="I16" s="48">
        <f t="shared" si="0"/>
        <v>6575.4713800000009</v>
      </c>
      <c r="J16" s="166"/>
    </row>
    <row r="17" spans="1:10" ht="13.5" customHeight="1">
      <c r="A17" s="26" t="s">
        <v>19</v>
      </c>
      <c r="B17" s="43">
        <v>82029.894911875235</v>
      </c>
      <c r="C17" s="43">
        <v>43913.047063385064</v>
      </c>
      <c r="D17" s="43">
        <v>50826.689803237008</v>
      </c>
      <c r="E17" s="43">
        <v>3401.0057910234391</v>
      </c>
      <c r="F17" s="43">
        <v>8968.2494916903506</v>
      </c>
      <c r="G17" s="43">
        <v>0</v>
      </c>
      <c r="H17" s="53">
        <v>0</v>
      </c>
      <c r="I17" s="41">
        <f t="shared" si="0"/>
        <v>189138.88706121108</v>
      </c>
      <c r="J17" s="166"/>
    </row>
    <row r="18" spans="1:10" ht="13.5" customHeight="1">
      <c r="A18" s="25" t="s">
        <v>27</v>
      </c>
      <c r="B18" s="46">
        <v>22356.515217343149</v>
      </c>
      <c r="C18" s="46">
        <v>350.23195182785474</v>
      </c>
      <c r="D18" s="46">
        <v>39715.650016325555</v>
      </c>
      <c r="E18" s="46">
        <v>86797.540711703507</v>
      </c>
      <c r="F18" s="46">
        <v>12200.245717932561</v>
      </c>
      <c r="G18" s="46">
        <v>28400.643939234753</v>
      </c>
      <c r="H18" s="47">
        <v>999.84769879654345</v>
      </c>
      <c r="I18" s="48">
        <f t="shared" si="0"/>
        <v>190820.67525316391</v>
      </c>
      <c r="J18" s="166"/>
    </row>
    <row r="19" spans="1:10" ht="13.5" customHeight="1">
      <c r="A19" s="26" t="s">
        <v>26</v>
      </c>
      <c r="B19" s="43">
        <v>39672.570012798169</v>
      </c>
      <c r="C19" s="43">
        <v>398.93622994655487</v>
      </c>
      <c r="D19" s="43">
        <v>4227.2803120939843</v>
      </c>
      <c r="E19" s="43">
        <v>0.59710426889496693</v>
      </c>
      <c r="F19" s="43">
        <v>-7.7926529229443986E-8</v>
      </c>
      <c r="G19" s="43">
        <v>0</v>
      </c>
      <c r="H19" s="53">
        <v>0</v>
      </c>
      <c r="I19" s="41">
        <f t="shared" si="0"/>
        <v>44299.383659029685</v>
      </c>
      <c r="J19" s="166"/>
    </row>
    <row r="20" spans="1:10" ht="13.5" customHeight="1">
      <c r="A20" s="25" t="s">
        <v>23</v>
      </c>
      <c r="B20" s="46">
        <v>55424.670923305901</v>
      </c>
      <c r="C20" s="46">
        <v>355.83056773465779</v>
      </c>
      <c r="D20" s="46">
        <v>7343.022506692364</v>
      </c>
      <c r="E20" s="46">
        <v>3.8294964766741257</v>
      </c>
      <c r="F20" s="46">
        <v>0.34909962499588809</v>
      </c>
      <c r="G20" s="46">
        <v>0</v>
      </c>
      <c r="H20" s="47">
        <v>0</v>
      </c>
      <c r="I20" s="48">
        <f t="shared" si="0"/>
        <v>63127.702593834598</v>
      </c>
      <c r="J20" s="166"/>
    </row>
    <row r="21" spans="1:10" ht="13.5" customHeight="1">
      <c r="A21" s="26" t="s">
        <v>24</v>
      </c>
      <c r="B21" s="43">
        <v>10836.708118182687</v>
      </c>
      <c r="C21" s="43">
        <v>26427.05731793154</v>
      </c>
      <c r="D21" s="43">
        <v>2938.9662262687289</v>
      </c>
      <c r="E21" s="43">
        <v>29.968560235948118</v>
      </c>
      <c r="F21" s="43">
        <v>1000.714683083864</v>
      </c>
      <c r="G21" s="43">
        <v>0</v>
      </c>
      <c r="H21" s="53">
        <v>0</v>
      </c>
      <c r="I21" s="41">
        <f t="shared" si="0"/>
        <v>41233.414905702761</v>
      </c>
      <c r="J21" s="166"/>
    </row>
    <row r="22" spans="1:10" ht="13.5" customHeight="1">
      <c r="A22" s="25" t="s">
        <v>22</v>
      </c>
      <c r="B22" s="46">
        <v>851.76759843533125</v>
      </c>
      <c r="C22" s="46">
        <v>2957.2377201096278</v>
      </c>
      <c r="D22" s="46">
        <v>4455.0078227686618</v>
      </c>
      <c r="E22" s="46">
        <v>0.41112234198090691</v>
      </c>
      <c r="F22" s="46">
        <v>0</v>
      </c>
      <c r="G22" s="46">
        <v>0</v>
      </c>
      <c r="H22" s="47">
        <v>0</v>
      </c>
      <c r="I22" s="48">
        <f t="shared" si="0"/>
        <v>8264.424263655601</v>
      </c>
      <c r="J22" s="166"/>
    </row>
    <row r="23" spans="1:10" ht="13.5" customHeight="1">
      <c r="A23" s="27" t="s">
        <v>66</v>
      </c>
      <c r="B23" s="43">
        <v>3272.4184158658813</v>
      </c>
      <c r="C23" s="43">
        <v>8.573976814190349</v>
      </c>
      <c r="D23" s="43">
        <v>6141.8073955204409</v>
      </c>
      <c r="E23" s="43">
        <v>0.11314285714285714</v>
      </c>
      <c r="F23" s="43">
        <v>0</v>
      </c>
      <c r="G23" s="43">
        <v>0</v>
      </c>
      <c r="H23" s="53">
        <v>0</v>
      </c>
      <c r="I23" s="41">
        <f t="shared" si="0"/>
        <v>9422.9129310576554</v>
      </c>
      <c r="J23" s="166"/>
    </row>
    <row r="24" spans="1:10" ht="13.5" customHeight="1">
      <c r="A24" s="28" t="s">
        <v>25</v>
      </c>
      <c r="B24" s="46">
        <v>3268.4189062997757</v>
      </c>
      <c r="C24" s="46">
        <v>0.27771429208102755</v>
      </c>
      <c r="D24" s="46">
        <v>2518.3527618692874</v>
      </c>
      <c r="E24" s="46">
        <v>0.11314285714285714</v>
      </c>
      <c r="F24" s="46">
        <v>0</v>
      </c>
      <c r="G24" s="46">
        <v>0</v>
      </c>
      <c r="H24" s="47">
        <v>0</v>
      </c>
      <c r="I24" s="48">
        <f t="shared" si="0"/>
        <v>5787.1625253182865</v>
      </c>
      <c r="J24" s="166"/>
    </row>
    <row r="25" spans="1:10" ht="13.5" customHeight="1">
      <c r="A25" s="29" t="s">
        <v>20</v>
      </c>
      <c r="B25" s="43">
        <v>4.7893271539251704E-4</v>
      </c>
      <c r="C25" s="43">
        <v>1.7042372749367802</v>
      </c>
      <c r="D25" s="43">
        <v>814.3975802451489</v>
      </c>
      <c r="E25" s="43">
        <v>0</v>
      </c>
      <c r="F25" s="43">
        <v>0</v>
      </c>
      <c r="G25" s="43">
        <v>0</v>
      </c>
      <c r="H25" s="53">
        <v>0</v>
      </c>
      <c r="I25" s="41">
        <f t="shared" si="0"/>
        <v>816.10229645280106</v>
      </c>
      <c r="J25" s="166"/>
    </row>
    <row r="26" spans="1:10" ht="13.5" customHeight="1">
      <c r="A26" s="28" t="s">
        <v>21</v>
      </c>
      <c r="B26" s="46">
        <v>4.5919037770517166E-4</v>
      </c>
      <c r="C26" s="46">
        <v>6.4318515716935991</v>
      </c>
      <c r="D26" s="46">
        <v>2808.9605234940568</v>
      </c>
      <c r="E26" s="46">
        <v>0</v>
      </c>
      <c r="F26" s="46">
        <v>0</v>
      </c>
      <c r="G26" s="46">
        <v>0</v>
      </c>
      <c r="H26" s="47">
        <v>0</v>
      </c>
      <c r="I26" s="48">
        <f t="shared" si="0"/>
        <v>2815.392834256128</v>
      </c>
      <c r="J26" s="166"/>
    </row>
    <row r="27" spans="1:10" ht="13.5" customHeight="1" thickBot="1">
      <c r="A27" s="30" t="s">
        <v>11</v>
      </c>
      <c r="B27" s="43">
        <v>3.7439999999999998</v>
      </c>
      <c r="C27" s="43">
        <v>0</v>
      </c>
      <c r="D27" s="43">
        <v>0.25600000000000001</v>
      </c>
      <c r="E27" s="43">
        <v>0</v>
      </c>
      <c r="F27" s="43">
        <v>0</v>
      </c>
      <c r="G27" s="43">
        <v>0</v>
      </c>
      <c r="H27" s="53">
        <v>0</v>
      </c>
      <c r="I27" s="41">
        <f t="shared" si="0"/>
        <v>4</v>
      </c>
      <c r="J27" s="166"/>
    </row>
    <row r="28" spans="1:10" ht="13.5" customHeight="1">
      <c r="A28" s="31" t="s">
        <v>28</v>
      </c>
      <c r="B28" s="130">
        <f>SUM(B7:B23)</f>
        <v>321649.51716189069</v>
      </c>
      <c r="C28" s="130">
        <f t="shared" ref="C28:H28" si="1">SUM(C7:C23)</f>
        <v>84471.382509822302</v>
      </c>
      <c r="D28" s="130">
        <f t="shared" si="1"/>
        <v>138335.00273025362</v>
      </c>
      <c r="E28" s="130">
        <f t="shared" si="1"/>
        <v>99226.264246453153</v>
      </c>
      <c r="F28" s="130">
        <f t="shared" si="1"/>
        <v>323253.85273451696</v>
      </c>
      <c r="G28" s="130">
        <f t="shared" si="1"/>
        <v>28400.643939234753</v>
      </c>
      <c r="H28" s="130">
        <f t="shared" si="1"/>
        <v>999.84769879654345</v>
      </c>
      <c r="I28" s="132">
        <f>SUM(B28:H28)</f>
        <v>996336.51102096809</v>
      </c>
      <c r="J28" s="179">
        <v>-1.6996696358546615E-3</v>
      </c>
    </row>
    <row r="29" spans="1:10" s="4" customFormat="1" ht="13.5" customHeight="1" thickBot="1">
      <c r="A29" s="32" t="s">
        <v>87</v>
      </c>
      <c r="B29" s="114">
        <f>B28/$I28</f>
        <v>0.32283220940311552</v>
      </c>
      <c r="C29" s="114">
        <f t="shared" ref="C29:I29" si="2">C28/$I28</f>
        <v>8.4781980360493475E-2</v>
      </c>
      <c r="D29" s="114">
        <f t="shared" si="2"/>
        <v>0.13884365492989781</v>
      </c>
      <c r="E29" s="114">
        <f t="shared" si="2"/>
        <v>9.9591115199395633E-2</v>
      </c>
      <c r="F29" s="114">
        <f t="shared" si="2"/>
        <v>0.32444244405263395</v>
      </c>
      <c r="G29" s="114">
        <f t="shared" si="2"/>
        <v>2.8505071956192778E-2</v>
      </c>
      <c r="H29" s="114">
        <f t="shared" si="2"/>
        <v>1.0035240982707513E-3</v>
      </c>
      <c r="I29" s="116">
        <f t="shared" si="2"/>
        <v>1</v>
      </c>
      <c r="J29" s="181"/>
    </row>
    <row r="30" spans="1:10" ht="13.5" customHeight="1" thickBot="1">
      <c r="J30" s="166"/>
    </row>
    <row r="31" spans="1:1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  <c r="J31" s="166"/>
    </row>
    <row r="32" spans="1:10" ht="13.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  <c r="J32" s="166"/>
    </row>
    <row r="33" spans="1:10" ht="13.5" customHeight="1">
      <c r="A33" s="24" t="s">
        <v>7</v>
      </c>
      <c r="B33" s="39">
        <v>1.4908479943868089</v>
      </c>
      <c r="C33" s="39">
        <v>3969.1492374100144</v>
      </c>
      <c r="D33" s="39">
        <v>4392.824586248772</v>
      </c>
      <c r="E33" s="39">
        <v>1.2711531970118197</v>
      </c>
      <c r="F33" s="235">
        <v>0</v>
      </c>
      <c r="G33" s="39">
        <v>0</v>
      </c>
      <c r="H33" s="40">
        <v>0</v>
      </c>
      <c r="I33" s="41">
        <f>SUM(B33:H33)</f>
        <v>8364.735824850186</v>
      </c>
      <c r="J33" s="166"/>
    </row>
    <row r="34" spans="1:10" ht="13.5" customHeight="1">
      <c r="A34" s="25" t="s">
        <v>8</v>
      </c>
      <c r="B34" s="46">
        <v>0.19300000853404381</v>
      </c>
      <c r="C34" s="46">
        <v>619.78492820045699</v>
      </c>
      <c r="D34" s="46">
        <v>1234.165707323993</v>
      </c>
      <c r="E34" s="46">
        <v>0</v>
      </c>
      <c r="F34" s="236">
        <v>0</v>
      </c>
      <c r="G34" s="46">
        <v>0</v>
      </c>
      <c r="H34" s="47">
        <v>0</v>
      </c>
      <c r="I34" s="48">
        <f t="shared" ref="I34:I53" si="3">SUM(B34:H34)</f>
        <v>1854.143635532984</v>
      </c>
      <c r="J34" s="166"/>
    </row>
    <row r="35" spans="1:10" ht="13.5" customHeight="1">
      <c r="A35" s="26" t="s">
        <v>10</v>
      </c>
      <c r="B35" s="43">
        <v>69.523753132003009</v>
      </c>
      <c r="C35" s="43">
        <v>0.32920286507713314</v>
      </c>
      <c r="D35" s="43">
        <v>4575.8882194525195</v>
      </c>
      <c r="E35" s="43">
        <v>0</v>
      </c>
      <c r="F35" s="236">
        <v>0</v>
      </c>
      <c r="G35" s="43">
        <v>0</v>
      </c>
      <c r="H35" s="53">
        <v>0</v>
      </c>
      <c r="I35" s="41">
        <f t="shared" si="3"/>
        <v>4645.7411754495997</v>
      </c>
      <c r="J35" s="166"/>
    </row>
    <row r="36" spans="1:10" ht="13.5" customHeight="1">
      <c r="A36" s="25" t="s">
        <v>58</v>
      </c>
      <c r="B36" s="46">
        <v>2.2804961379452359E-8</v>
      </c>
      <c r="C36" s="46">
        <v>38.427709703675937</v>
      </c>
      <c r="D36" s="46">
        <v>666.52799995439011</v>
      </c>
      <c r="E36" s="46">
        <v>0</v>
      </c>
      <c r="F36" s="236">
        <v>0</v>
      </c>
      <c r="G36" s="46">
        <v>0</v>
      </c>
      <c r="H36" s="47">
        <v>0</v>
      </c>
      <c r="I36" s="48">
        <f t="shared" si="3"/>
        <v>704.955709680871</v>
      </c>
      <c r="J36" s="166"/>
    </row>
    <row r="37" spans="1:10" ht="13.5" customHeight="1">
      <c r="A37" s="26" t="s">
        <v>16</v>
      </c>
      <c r="B37" s="43">
        <v>3830.7443221765707</v>
      </c>
      <c r="C37" s="43">
        <v>3553.1262265828714</v>
      </c>
      <c r="D37" s="43">
        <v>3017.272145076869</v>
      </c>
      <c r="E37" s="43">
        <v>0.12801340682775553</v>
      </c>
      <c r="F37" s="236">
        <v>0</v>
      </c>
      <c r="G37" s="43">
        <v>0</v>
      </c>
      <c r="H37" s="53">
        <v>0</v>
      </c>
      <c r="I37" s="41">
        <f t="shared" si="3"/>
        <v>10401.270707243139</v>
      </c>
      <c r="J37" s="166"/>
    </row>
    <row r="38" spans="1:10" ht="13.5" customHeight="1">
      <c r="A38" s="25" t="s">
        <v>72</v>
      </c>
      <c r="B38" s="46">
        <v>3357.6788373755776</v>
      </c>
      <c r="C38" s="46">
        <v>613.12293654978203</v>
      </c>
      <c r="D38" s="46">
        <v>741.09840934146871</v>
      </c>
      <c r="E38" s="46">
        <v>35.989268052041929</v>
      </c>
      <c r="F38" s="236">
        <v>0</v>
      </c>
      <c r="G38" s="46">
        <v>0</v>
      </c>
      <c r="H38" s="47">
        <v>0</v>
      </c>
      <c r="I38" s="48">
        <f t="shared" si="3"/>
        <v>4747.8894513188698</v>
      </c>
      <c r="J38" s="166"/>
    </row>
    <row r="39" spans="1:10" ht="13.5" customHeight="1">
      <c r="A39" s="26" t="s">
        <v>60</v>
      </c>
      <c r="B39" s="43">
        <v>1.0558707428271126</v>
      </c>
      <c r="C39" s="43">
        <v>16.278865930615627</v>
      </c>
      <c r="D39" s="43">
        <v>6.8993864503205122</v>
      </c>
      <c r="E39" s="43">
        <v>6898.3087575247428</v>
      </c>
      <c r="F39" s="236">
        <v>0</v>
      </c>
      <c r="G39" s="43">
        <v>0</v>
      </c>
      <c r="H39" s="53">
        <v>0</v>
      </c>
      <c r="I39" s="41">
        <f t="shared" si="3"/>
        <v>6922.5428806485061</v>
      </c>
      <c r="J39" s="166"/>
    </row>
    <row r="40" spans="1:10" ht="13.5" customHeight="1">
      <c r="A40" s="25" t="s">
        <v>12</v>
      </c>
      <c r="B40" s="46">
        <v>1.5150656251669697E-2</v>
      </c>
      <c r="C40" s="46">
        <v>0.15781239762497951</v>
      </c>
      <c r="D40" s="46">
        <v>1.3658350283677687E-2</v>
      </c>
      <c r="E40" s="46">
        <v>101.23144790095142</v>
      </c>
      <c r="F40" s="236">
        <v>0</v>
      </c>
      <c r="G40" s="46">
        <v>0</v>
      </c>
      <c r="H40" s="47">
        <v>0</v>
      </c>
      <c r="I40" s="48">
        <f t="shared" si="3"/>
        <v>101.41806930511174</v>
      </c>
      <c r="J40" s="166"/>
    </row>
    <row r="41" spans="1:10" ht="13.5" customHeight="1">
      <c r="A41" s="26" t="s">
        <v>61</v>
      </c>
      <c r="B41" s="43">
        <v>1.0027999999999999</v>
      </c>
      <c r="C41" s="43">
        <v>0.65400000000000003</v>
      </c>
      <c r="D41" s="43">
        <v>3.3509714285714285</v>
      </c>
      <c r="E41" s="43">
        <v>2.3170285714285717</v>
      </c>
      <c r="F41" s="236">
        <v>0</v>
      </c>
      <c r="G41" s="43">
        <v>0</v>
      </c>
      <c r="H41" s="53">
        <v>0</v>
      </c>
      <c r="I41" s="41">
        <f t="shared" si="3"/>
        <v>7.3248000000000006</v>
      </c>
      <c r="J41" s="166"/>
    </row>
    <row r="42" spans="1:10" ht="13.5" customHeight="1">
      <c r="A42" s="25" t="s">
        <v>17</v>
      </c>
      <c r="B42" s="46">
        <v>638.76312706813383</v>
      </c>
      <c r="C42" s="46">
        <v>116.50536409024065</v>
      </c>
      <c r="D42" s="46">
        <v>1309.9742388969212</v>
      </c>
      <c r="E42" s="46">
        <v>126.59568937347643</v>
      </c>
      <c r="F42" s="236">
        <v>0</v>
      </c>
      <c r="G42" s="46">
        <v>0</v>
      </c>
      <c r="H42" s="47">
        <v>0</v>
      </c>
      <c r="I42" s="48">
        <f t="shared" si="3"/>
        <v>2191.8384194287719</v>
      </c>
      <c r="J42" s="166"/>
    </row>
    <row r="43" spans="1:10" ht="13.5" customHeight="1">
      <c r="A43" s="26" t="s">
        <v>19</v>
      </c>
      <c r="B43" s="43">
        <v>12443.946422278535</v>
      </c>
      <c r="C43" s="43">
        <v>39382.9252767367</v>
      </c>
      <c r="D43" s="43">
        <v>37074.036220693139</v>
      </c>
      <c r="E43" s="43">
        <v>2705.30885597716</v>
      </c>
      <c r="F43" s="236">
        <v>0</v>
      </c>
      <c r="G43" s="43">
        <v>0</v>
      </c>
      <c r="H43" s="53">
        <v>0</v>
      </c>
      <c r="I43" s="41">
        <f t="shared" si="3"/>
        <v>91606.216775685534</v>
      </c>
      <c r="J43" s="166"/>
    </row>
    <row r="44" spans="1:10" ht="13.5" customHeight="1">
      <c r="A44" s="25" t="s">
        <v>27</v>
      </c>
      <c r="B44" s="46">
        <v>4584.5630077156084</v>
      </c>
      <c r="C44" s="46">
        <v>349.01259363271851</v>
      </c>
      <c r="D44" s="46">
        <v>12023.761665904527</v>
      </c>
      <c r="E44" s="46">
        <v>51806.388003131062</v>
      </c>
      <c r="F44" s="236">
        <v>0</v>
      </c>
      <c r="G44" s="46">
        <v>8056.5329812154287</v>
      </c>
      <c r="H44" s="47">
        <v>989.32496811400938</v>
      </c>
      <c r="I44" s="48">
        <f t="shared" si="3"/>
        <v>77809.583219713357</v>
      </c>
      <c r="J44" s="166"/>
    </row>
    <row r="45" spans="1:10" ht="13.5" customHeight="1">
      <c r="A45" s="26" t="s">
        <v>26</v>
      </c>
      <c r="B45" s="43">
        <v>4007.7346716749717</v>
      </c>
      <c r="C45" s="43">
        <v>259.97583582524845</v>
      </c>
      <c r="D45" s="43">
        <v>1082.2818472065333</v>
      </c>
      <c r="E45" s="43">
        <v>0.59710426889496693</v>
      </c>
      <c r="F45" s="236">
        <v>0</v>
      </c>
      <c r="G45" s="43">
        <v>0</v>
      </c>
      <c r="H45" s="53">
        <v>0</v>
      </c>
      <c r="I45" s="41">
        <f t="shared" si="3"/>
        <v>5350.589458975649</v>
      </c>
      <c r="J45" s="166"/>
    </row>
    <row r="46" spans="1:10" ht="13.5" customHeight="1">
      <c r="A46" s="25" t="s">
        <v>23</v>
      </c>
      <c r="B46" s="46">
        <v>401.71090331195853</v>
      </c>
      <c r="C46" s="46">
        <v>253.53800491006479</v>
      </c>
      <c r="D46" s="46">
        <v>488.02528484593512</v>
      </c>
      <c r="E46" s="46">
        <v>3.8294964766741257</v>
      </c>
      <c r="F46" s="236">
        <v>0</v>
      </c>
      <c r="G46" s="46">
        <v>0</v>
      </c>
      <c r="H46" s="47">
        <v>0</v>
      </c>
      <c r="I46" s="48">
        <f t="shared" si="3"/>
        <v>1147.1036895446327</v>
      </c>
      <c r="J46" s="166"/>
    </row>
    <row r="47" spans="1:10" ht="13.5" customHeight="1">
      <c r="A47" s="26" t="s">
        <v>24</v>
      </c>
      <c r="B47" s="43">
        <v>1524.7070914335902</v>
      </c>
      <c r="C47" s="43">
        <v>26427.05731793154</v>
      </c>
      <c r="D47" s="43">
        <v>2214.8043322411136</v>
      </c>
      <c r="E47" s="43">
        <v>29.968560235948118</v>
      </c>
      <c r="F47" s="236">
        <v>0</v>
      </c>
      <c r="G47" s="43">
        <v>0</v>
      </c>
      <c r="H47" s="53">
        <v>0</v>
      </c>
      <c r="I47" s="41">
        <f t="shared" si="3"/>
        <v>30196.537301842192</v>
      </c>
      <c r="J47" s="166"/>
    </row>
    <row r="48" spans="1:10" ht="13.5" customHeight="1">
      <c r="A48" s="25" t="s">
        <v>22</v>
      </c>
      <c r="B48" s="46">
        <v>235.84376303040693</v>
      </c>
      <c r="C48" s="46">
        <v>2957.2377201096278</v>
      </c>
      <c r="D48" s="46">
        <v>4443.6278553594011</v>
      </c>
      <c r="E48" s="46">
        <v>0.41112234198090691</v>
      </c>
      <c r="F48" s="236">
        <v>0</v>
      </c>
      <c r="G48" s="46">
        <v>0</v>
      </c>
      <c r="H48" s="47">
        <v>0</v>
      </c>
      <c r="I48" s="48">
        <f t="shared" si="3"/>
        <v>7637.1204608414173</v>
      </c>
      <c r="J48" s="166"/>
    </row>
    <row r="49" spans="1:10" ht="13.5" customHeight="1">
      <c r="A49" s="27" t="s">
        <v>66</v>
      </c>
      <c r="B49" s="43">
        <v>86.552278277401285</v>
      </c>
      <c r="C49" s="43">
        <v>8.573976814190349</v>
      </c>
      <c r="D49" s="43">
        <v>3623.4763479432363</v>
      </c>
      <c r="E49" s="43">
        <v>0.11314285714285714</v>
      </c>
      <c r="F49" s="236">
        <v>0</v>
      </c>
      <c r="G49" s="43">
        <v>0</v>
      </c>
      <c r="H49" s="53">
        <v>0</v>
      </c>
      <c r="I49" s="41">
        <f t="shared" si="3"/>
        <v>3718.715745891971</v>
      </c>
      <c r="J49" s="166"/>
    </row>
    <row r="50" spans="1:10" ht="13.5" customHeight="1">
      <c r="A50" s="28" t="s">
        <v>25</v>
      </c>
      <c r="B50" s="46">
        <v>86.296768711295229</v>
      </c>
      <c r="C50" s="46">
        <v>0.27771429208102755</v>
      </c>
      <c r="D50" s="46">
        <v>0.27771429208102755</v>
      </c>
      <c r="E50" s="46">
        <v>0.11314285714285714</v>
      </c>
      <c r="F50" s="236">
        <v>0</v>
      </c>
      <c r="G50" s="46">
        <v>0</v>
      </c>
      <c r="H50" s="47">
        <v>0</v>
      </c>
      <c r="I50" s="48">
        <f t="shared" si="3"/>
        <v>86.965340152600149</v>
      </c>
      <c r="J50" s="166"/>
    </row>
    <row r="51" spans="1:10" ht="13.5" customHeight="1">
      <c r="A51" s="29" t="s">
        <v>20</v>
      </c>
      <c r="B51" s="43">
        <v>4.7893271539251704E-4</v>
      </c>
      <c r="C51" s="43">
        <v>1.7042372749367802</v>
      </c>
      <c r="D51" s="43">
        <v>814.3975802451489</v>
      </c>
      <c r="E51" s="43">
        <v>0</v>
      </c>
      <c r="F51" s="236">
        <v>0</v>
      </c>
      <c r="G51" s="43">
        <v>0</v>
      </c>
      <c r="H51" s="53">
        <v>0</v>
      </c>
      <c r="I51" s="41">
        <f t="shared" si="3"/>
        <v>816.10229645280106</v>
      </c>
      <c r="J51" s="166"/>
    </row>
    <row r="52" spans="1:10" ht="13.5" customHeight="1">
      <c r="A52" s="28" t="s">
        <v>21</v>
      </c>
      <c r="B52" s="46">
        <v>4.5919037770517166E-4</v>
      </c>
      <c r="C52" s="46">
        <v>6.4318515716935991</v>
      </c>
      <c r="D52" s="46">
        <v>2808.9605234940568</v>
      </c>
      <c r="E52" s="46">
        <v>0</v>
      </c>
      <c r="F52" s="236">
        <v>0</v>
      </c>
      <c r="G52" s="46">
        <v>0</v>
      </c>
      <c r="H52" s="47">
        <v>0</v>
      </c>
      <c r="I52" s="48">
        <f t="shared" si="3"/>
        <v>2815.392834256128</v>
      </c>
      <c r="J52" s="166"/>
    </row>
    <row r="53" spans="1:10" ht="13.5" customHeight="1" thickBot="1">
      <c r="A53" s="30" t="s">
        <v>11</v>
      </c>
      <c r="B53" s="43">
        <v>0</v>
      </c>
      <c r="C53" s="43">
        <v>0</v>
      </c>
      <c r="D53" s="43">
        <v>0</v>
      </c>
      <c r="E53" s="43">
        <v>0</v>
      </c>
      <c r="F53" s="237">
        <v>0</v>
      </c>
      <c r="G53" s="43">
        <v>0</v>
      </c>
      <c r="H53" s="53">
        <v>0</v>
      </c>
      <c r="I53" s="41">
        <f t="shared" si="3"/>
        <v>0</v>
      </c>
      <c r="J53" s="166"/>
    </row>
    <row r="54" spans="1:10" ht="13.5" customHeight="1">
      <c r="A54" s="31" t="s">
        <v>28</v>
      </c>
      <c r="B54" s="130">
        <f>SUM(B33:B49)</f>
        <v>31185.525846899563</v>
      </c>
      <c r="C54" s="130">
        <f t="shared" ref="C54:H54" si="4">SUM(C33:C49)</f>
        <v>78565.857009690444</v>
      </c>
      <c r="D54" s="130">
        <f t="shared" si="4"/>
        <v>76898.028876717974</v>
      </c>
      <c r="E54" s="130">
        <f t="shared" si="4"/>
        <v>61712.457643315349</v>
      </c>
      <c r="F54" s="130">
        <f t="shared" si="4"/>
        <v>0</v>
      </c>
      <c r="G54" s="130">
        <f t="shared" si="4"/>
        <v>8056.5329812154287</v>
      </c>
      <c r="H54" s="130">
        <f t="shared" si="4"/>
        <v>989.32496811400938</v>
      </c>
      <c r="I54" s="132">
        <f>SUM(B54:H54)</f>
        <v>257407.72732595276</v>
      </c>
      <c r="J54" s="179">
        <v>-3.2284308108501136E-3</v>
      </c>
    </row>
    <row r="55" spans="1:10" s="4" customFormat="1" ht="13.5" customHeight="1" thickBot="1">
      <c r="A55" s="32" t="s">
        <v>87</v>
      </c>
      <c r="B55" s="114">
        <f>B54/$I54</f>
        <v>0.12115225199673067</v>
      </c>
      <c r="C55" s="114">
        <f t="shared" ref="C55:I55" si="5">C54/$I54</f>
        <v>0.30521949681100019</v>
      </c>
      <c r="D55" s="114">
        <f t="shared" si="5"/>
        <v>0.29874017254867719</v>
      </c>
      <c r="E55" s="114">
        <f t="shared" si="5"/>
        <v>0.2397459403585406</v>
      </c>
      <c r="F55" s="114">
        <f t="shared" si="5"/>
        <v>0</v>
      </c>
      <c r="G55" s="114">
        <f t="shared" si="5"/>
        <v>3.1298722322401468E-2</v>
      </c>
      <c r="H55" s="114">
        <f t="shared" si="5"/>
        <v>3.8434159626499378E-3</v>
      </c>
      <c r="I55" s="116">
        <f t="shared" si="5"/>
        <v>1</v>
      </c>
      <c r="J55" s="181"/>
    </row>
    <row r="56" spans="1:10" ht="15" thickBot="1">
      <c r="J56" s="166"/>
    </row>
    <row r="57" spans="1:10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J57" s="166"/>
    </row>
    <row r="58" spans="1:10" ht="13.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  <c r="J58" s="166"/>
    </row>
    <row r="59" spans="1:10" ht="13.5" customHeight="1">
      <c r="A59" s="24" t="s">
        <v>7</v>
      </c>
      <c r="B59" s="242">
        <v>0</v>
      </c>
      <c r="C59" s="243">
        <v>0</v>
      </c>
      <c r="D59" s="243">
        <v>0</v>
      </c>
      <c r="E59" s="244">
        <v>0</v>
      </c>
      <c r="F59" s="39">
        <v>20.152252834026484</v>
      </c>
      <c r="G59" s="242">
        <v>0</v>
      </c>
      <c r="H59" s="244">
        <v>0</v>
      </c>
      <c r="I59" s="41">
        <f>SUM(B59:H59)</f>
        <v>20.152252834026484</v>
      </c>
      <c r="J59" s="166"/>
    </row>
    <row r="60" spans="1:10" ht="13.5" customHeight="1">
      <c r="A60" s="25" t="s">
        <v>8</v>
      </c>
      <c r="B60" s="245">
        <v>0</v>
      </c>
      <c r="C60" s="246">
        <v>0</v>
      </c>
      <c r="D60" s="246">
        <v>0</v>
      </c>
      <c r="E60" s="247">
        <v>0</v>
      </c>
      <c r="F60" s="46">
        <v>0.19746204441675738</v>
      </c>
      <c r="G60" s="245">
        <v>0</v>
      </c>
      <c r="H60" s="247">
        <v>0</v>
      </c>
      <c r="I60" s="48">
        <f t="shared" ref="I60:I79" si="6">SUM(B60:H60)</f>
        <v>0.19746204441675738</v>
      </c>
      <c r="J60" s="166"/>
    </row>
    <row r="61" spans="1:10" ht="13.5" customHeight="1">
      <c r="A61" s="26" t="s">
        <v>10</v>
      </c>
      <c r="B61" s="245">
        <v>0</v>
      </c>
      <c r="C61" s="246">
        <v>0</v>
      </c>
      <c r="D61" s="246">
        <v>0</v>
      </c>
      <c r="E61" s="247">
        <v>0</v>
      </c>
      <c r="F61" s="43">
        <v>0</v>
      </c>
      <c r="G61" s="245">
        <v>0</v>
      </c>
      <c r="H61" s="247">
        <v>0</v>
      </c>
      <c r="I61" s="41">
        <f t="shared" si="6"/>
        <v>0</v>
      </c>
      <c r="J61" s="166"/>
    </row>
    <row r="62" spans="1:10" ht="13.5" customHeight="1">
      <c r="A62" s="25" t="s">
        <v>58</v>
      </c>
      <c r="B62" s="245">
        <v>0</v>
      </c>
      <c r="C62" s="246">
        <v>0</v>
      </c>
      <c r="D62" s="246">
        <v>0</v>
      </c>
      <c r="E62" s="247">
        <v>0</v>
      </c>
      <c r="F62" s="46">
        <v>0</v>
      </c>
      <c r="G62" s="245">
        <v>0</v>
      </c>
      <c r="H62" s="247">
        <v>0</v>
      </c>
      <c r="I62" s="48">
        <f t="shared" si="6"/>
        <v>0</v>
      </c>
      <c r="J62" s="166"/>
    </row>
    <row r="63" spans="1:10" ht="13.5" customHeight="1">
      <c r="A63" s="26" t="s">
        <v>16</v>
      </c>
      <c r="B63" s="245">
        <v>0</v>
      </c>
      <c r="C63" s="246">
        <v>0</v>
      </c>
      <c r="D63" s="246">
        <v>0</v>
      </c>
      <c r="E63" s="247">
        <v>0</v>
      </c>
      <c r="F63" s="43">
        <v>0</v>
      </c>
      <c r="G63" s="245">
        <v>0</v>
      </c>
      <c r="H63" s="247">
        <v>0</v>
      </c>
      <c r="I63" s="41">
        <f t="shared" si="6"/>
        <v>0</v>
      </c>
      <c r="J63" s="166"/>
    </row>
    <row r="64" spans="1:10" ht="13.5" customHeight="1">
      <c r="A64" s="25" t="s">
        <v>72</v>
      </c>
      <c r="B64" s="245">
        <v>0</v>
      </c>
      <c r="C64" s="246">
        <v>0</v>
      </c>
      <c r="D64" s="246">
        <v>0</v>
      </c>
      <c r="E64" s="247">
        <v>0</v>
      </c>
      <c r="F64" s="46">
        <v>0</v>
      </c>
      <c r="G64" s="245">
        <v>0</v>
      </c>
      <c r="H64" s="247">
        <v>0</v>
      </c>
      <c r="I64" s="48">
        <f t="shared" si="6"/>
        <v>0</v>
      </c>
      <c r="J64" s="166"/>
    </row>
    <row r="65" spans="1:10" ht="13.5" customHeight="1">
      <c r="A65" s="26" t="s">
        <v>60</v>
      </c>
      <c r="B65" s="245">
        <v>0</v>
      </c>
      <c r="C65" s="246">
        <v>0</v>
      </c>
      <c r="D65" s="246">
        <v>0</v>
      </c>
      <c r="E65" s="247">
        <v>0</v>
      </c>
      <c r="F65" s="43">
        <v>181681.0651737687</v>
      </c>
      <c r="G65" s="245">
        <v>0</v>
      </c>
      <c r="H65" s="247">
        <v>0</v>
      </c>
      <c r="I65" s="41">
        <f t="shared" si="6"/>
        <v>181681.0651737687</v>
      </c>
      <c r="J65" s="166"/>
    </row>
    <row r="66" spans="1:10" ht="13.5" customHeight="1">
      <c r="A66" s="25" t="s">
        <v>12</v>
      </c>
      <c r="B66" s="245">
        <v>0</v>
      </c>
      <c r="C66" s="246">
        <v>0</v>
      </c>
      <c r="D66" s="246">
        <v>0</v>
      </c>
      <c r="E66" s="247">
        <v>0</v>
      </c>
      <c r="F66" s="46">
        <v>84679.893239224999</v>
      </c>
      <c r="G66" s="245">
        <v>0</v>
      </c>
      <c r="H66" s="247">
        <v>0</v>
      </c>
      <c r="I66" s="48">
        <f t="shared" si="6"/>
        <v>84679.893239224999</v>
      </c>
      <c r="J66" s="166"/>
    </row>
    <row r="67" spans="1:10" ht="13.5" customHeight="1">
      <c r="A67" s="26" t="s">
        <v>61</v>
      </c>
      <c r="B67" s="245">
        <v>0</v>
      </c>
      <c r="C67" s="246">
        <v>0</v>
      </c>
      <c r="D67" s="246">
        <v>0</v>
      </c>
      <c r="E67" s="247">
        <v>0</v>
      </c>
      <c r="F67" s="43">
        <v>23961.419729399997</v>
      </c>
      <c r="G67" s="245">
        <v>0</v>
      </c>
      <c r="H67" s="247">
        <v>0</v>
      </c>
      <c r="I67" s="41">
        <f t="shared" si="6"/>
        <v>23961.419729399997</v>
      </c>
      <c r="J67" s="166"/>
    </row>
    <row r="68" spans="1:10" ht="13.5" customHeight="1">
      <c r="A68" s="25" t="s">
        <v>17</v>
      </c>
      <c r="B68" s="245">
        <v>0</v>
      </c>
      <c r="C68" s="246">
        <v>0</v>
      </c>
      <c r="D68" s="246">
        <v>0</v>
      </c>
      <c r="E68" s="247">
        <v>0</v>
      </c>
      <c r="F68" s="46">
        <v>720.48827848124301</v>
      </c>
      <c r="G68" s="245">
        <v>0</v>
      </c>
      <c r="H68" s="247">
        <v>0</v>
      </c>
      <c r="I68" s="48">
        <f t="shared" si="6"/>
        <v>720.48827848124301</v>
      </c>
      <c r="J68" s="166"/>
    </row>
    <row r="69" spans="1:10" ht="13.5" customHeight="1">
      <c r="A69" s="26" t="s">
        <v>19</v>
      </c>
      <c r="B69" s="245">
        <v>0</v>
      </c>
      <c r="C69" s="246">
        <v>0</v>
      </c>
      <c r="D69" s="246">
        <v>0</v>
      </c>
      <c r="E69" s="247">
        <v>0</v>
      </c>
      <c r="F69" s="43">
        <v>8968.2494916903506</v>
      </c>
      <c r="G69" s="245">
        <v>0</v>
      </c>
      <c r="H69" s="247">
        <v>0</v>
      </c>
      <c r="I69" s="41">
        <f t="shared" si="6"/>
        <v>8968.2494916903506</v>
      </c>
      <c r="J69" s="166"/>
    </row>
    <row r="70" spans="1:10" ht="13.5" customHeight="1">
      <c r="A70" s="25" t="s">
        <v>27</v>
      </c>
      <c r="B70" s="245">
        <v>0</v>
      </c>
      <c r="C70" s="246">
        <v>0</v>
      </c>
      <c r="D70" s="246">
        <v>0</v>
      </c>
      <c r="E70" s="247">
        <v>0</v>
      </c>
      <c r="F70" s="46">
        <v>12200.245717932561</v>
      </c>
      <c r="G70" s="245">
        <v>0</v>
      </c>
      <c r="H70" s="247">
        <v>0</v>
      </c>
      <c r="I70" s="48">
        <f t="shared" si="6"/>
        <v>12200.245717932561</v>
      </c>
      <c r="J70" s="166"/>
    </row>
    <row r="71" spans="1:10" ht="13.5" customHeight="1">
      <c r="A71" s="26" t="s">
        <v>26</v>
      </c>
      <c r="B71" s="245">
        <v>0</v>
      </c>
      <c r="C71" s="246">
        <v>0</v>
      </c>
      <c r="D71" s="246">
        <v>0</v>
      </c>
      <c r="E71" s="247">
        <v>0</v>
      </c>
      <c r="F71" s="43">
        <v>-7.7926529229443986E-8</v>
      </c>
      <c r="G71" s="245">
        <v>0</v>
      </c>
      <c r="H71" s="247">
        <v>0</v>
      </c>
      <c r="I71" s="41">
        <f t="shared" si="6"/>
        <v>-7.7926529229443986E-8</v>
      </c>
      <c r="J71" s="166"/>
    </row>
    <row r="72" spans="1:10" ht="13.5" customHeight="1">
      <c r="A72" s="25" t="s">
        <v>23</v>
      </c>
      <c r="B72" s="245">
        <v>0</v>
      </c>
      <c r="C72" s="246">
        <v>0</v>
      </c>
      <c r="D72" s="246">
        <v>0</v>
      </c>
      <c r="E72" s="247">
        <v>0</v>
      </c>
      <c r="F72" s="46">
        <v>0.34909962499588809</v>
      </c>
      <c r="G72" s="245">
        <v>0</v>
      </c>
      <c r="H72" s="247">
        <v>0</v>
      </c>
      <c r="I72" s="48">
        <f t="shared" si="6"/>
        <v>0.34909962499588809</v>
      </c>
      <c r="J72" s="166"/>
    </row>
    <row r="73" spans="1:10" ht="13.5" customHeight="1">
      <c r="A73" s="26" t="s">
        <v>24</v>
      </c>
      <c r="B73" s="245">
        <v>0</v>
      </c>
      <c r="C73" s="246">
        <v>0</v>
      </c>
      <c r="D73" s="246">
        <v>0</v>
      </c>
      <c r="E73" s="247">
        <v>0</v>
      </c>
      <c r="F73" s="120">
        <v>672.73356891908782</v>
      </c>
      <c r="G73" s="245">
        <v>0</v>
      </c>
      <c r="H73" s="247">
        <v>0</v>
      </c>
      <c r="I73" s="41">
        <f t="shared" si="6"/>
        <v>672.73356891908782</v>
      </c>
      <c r="J73" s="166"/>
    </row>
    <row r="74" spans="1:10" ht="13.5" customHeight="1">
      <c r="A74" s="25" t="s">
        <v>22</v>
      </c>
      <c r="B74" s="245">
        <v>0</v>
      </c>
      <c r="C74" s="246">
        <v>0</v>
      </c>
      <c r="D74" s="246">
        <v>0</v>
      </c>
      <c r="E74" s="247">
        <v>0</v>
      </c>
      <c r="F74" s="46">
        <v>0</v>
      </c>
      <c r="G74" s="245">
        <v>0</v>
      </c>
      <c r="H74" s="247">
        <v>0</v>
      </c>
      <c r="I74" s="48">
        <f t="shared" si="6"/>
        <v>0</v>
      </c>
      <c r="J74" s="166"/>
    </row>
    <row r="75" spans="1:10" ht="13.5" customHeight="1">
      <c r="A75" s="27" t="s">
        <v>66</v>
      </c>
      <c r="B75" s="245">
        <v>0</v>
      </c>
      <c r="C75" s="246">
        <v>0</v>
      </c>
      <c r="D75" s="246">
        <v>0</v>
      </c>
      <c r="E75" s="247">
        <v>0</v>
      </c>
      <c r="F75" s="43">
        <v>0</v>
      </c>
      <c r="G75" s="245">
        <v>0</v>
      </c>
      <c r="H75" s="247">
        <v>0</v>
      </c>
      <c r="I75" s="41">
        <f t="shared" si="6"/>
        <v>0</v>
      </c>
      <c r="J75" s="166"/>
    </row>
    <row r="76" spans="1:10" ht="13.5" customHeight="1">
      <c r="A76" s="28" t="s">
        <v>25</v>
      </c>
      <c r="B76" s="245">
        <v>0</v>
      </c>
      <c r="C76" s="246">
        <v>0</v>
      </c>
      <c r="D76" s="246">
        <v>0</v>
      </c>
      <c r="E76" s="247">
        <v>0</v>
      </c>
      <c r="F76" s="46">
        <v>0</v>
      </c>
      <c r="G76" s="245">
        <v>0</v>
      </c>
      <c r="H76" s="247">
        <v>0</v>
      </c>
      <c r="I76" s="48">
        <f t="shared" si="6"/>
        <v>0</v>
      </c>
      <c r="J76" s="166"/>
    </row>
    <row r="77" spans="1:10" ht="13.5" customHeight="1">
      <c r="A77" s="29" t="s">
        <v>20</v>
      </c>
      <c r="B77" s="245">
        <v>0</v>
      </c>
      <c r="C77" s="246">
        <v>0</v>
      </c>
      <c r="D77" s="246">
        <v>0</v>
      </c>
      <c r="E77" s="247">
        <v>0</v>
      </c>
      <c r="F77" s="43">
        <v>0</v>
      </c>
      <c r="G77" s="245">
        <v>0</v>
      </c>
      <c r="H77" s="247">
        <v>0</v>
      </c>
      <c r="I77" s="41">
        <f t="shared" si="6"/>
        <v>0</v>
      </c>
      <c r="J77" s="166"/>
    </row>
    <row r="78" spans="1:10" ht="13.5" customHeight="1">
      <c r="A78" s="28" t="s">
        <v>21</v>
      </c>
      <c r="B78" s="245">
        <v>0</v>
      </c>
      <c r="C78" s="246">
        <v>0</v>
      </c>
      <c r="D78" s="246">
        <v>0</v>
      </c>
      <c r="E78" s="247">
        <v>0</v>
      </c>
      <c r="F78" s="46">
        <v>0</v>
      </c>
      <c r="G78" s="245">
        <v>0</v>
      </c>
      <c r="H78" s="247">
        <v>0</v>
      </c>
      <c r="I78" s="48">
        <f t="shared" si="6"/>
        <v>0</v>
      </c>
      <c r="J78" s="166"/>
    </row>
    <row r="79" spans="1:10" ht="13.5" customHeight="1" thickBot="1">
      <c r="A79" s="30" t="s">
        <v>11</v>
      </c>
      <c r="B79" s="248">
        <v>0</v>
      </c>
      <c r="C79" s="249">
        <v>0</v>
      </c>
      <c r="D79" s="249">
        <v>0</v>
      </c>
      <c r="E79" s="250">
        <v>0</v>
      </c>
      <c r="F79" s="43">
        <v>0</v>
      </c>
      <c r="G79" s="248">
        <v>0</v>
      </c>
      <c r="H79" s="250">
        <v>0</v>
      </c>
      <c r="I79" s="41">
        <f t="shared" si="6"/>
        <v>0</v>
      </c>
      <c r="J79" s="166"/>
    </row>
    <row r="80" spans="1:10" ht="13.5" customHeight="1">
      <c r="A80" s="31" t="s">
        <v>28</v>
      </c>
      <c r="B80" s="130">
        <f t="shared" ref="B80:E80" si="7">SUM(B59:B75)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>SUM(F59:F75)</f>
        <v>312904.79401384253</v>
      </c>
      <c r="G80" s="130">
        <f t="shared" ref="G80:H80" si="8">SUM(G59:G75)</f>
        <v>0</v>
      </c>
      <c r="H80" s="130">
        <f t="shared" si="8"/>
        <v>0</v>
      </c>
      <c r="I80" s="132">
        <f>SUM(B80:H80)</f>
        <v>312904.79401384253</v>
      </c>
      <c r="J80" s="179">
        <v>7.7707227319478989E-8</v>
      </c>
    </row>
    <row r="81" spans="1:10" s="4" customFormat="1" ht="15" thickBot="1">
      <c r="A81" s="32" t="s">
        <v>87</v>
      </c>
      <c r="B81" s="114">
        <f>B80/$I80</f>
        <v>0</v>
      </c>
      <c r="C81" s="114">
        <f t="shared" ref="C81:I81" si="9">C80/$I80</f>
        <v>0</v>
      </c>
      <c r="D81" s="114">
        <f t="shared" si="9"/>
        <v>0</v>
      </c>
      <c r="E81" s="114">
        <f t="shared" si="9"/>
        <v>0</v>
      </c>
      <c r="F81" s="114">
        <f t="shared" si="9"/>
        <v>1</v>
      </c>
      <c r="G81" s="114">
        <f t="shared" si="9"/>
        <v>0</v>
      </c>
      <c r="H81" s="114">
        <f t="shared" si="9"/>
        <v>0</v>
      </c>
      <c r="I81" s="116">
        <f t="shared" si="9"/>
        <v>1</v>
      </c>
      <c r="J81" s="181"/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  <c r="J82" s="166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  <c r="J83" s="166"/>
    </row>
    <row r="84" spans="1:10" ht="15" customHeight="1">
      <c r="A84" s="232" t="s">
        <v>56</v>
      </c>
      <c r="B84" s="192" t="s">
        <v>104</v>
      </c>
      <c r="C84" s="193"/>
      <c r="D84" s="193"/>
      <c r="E84" s="193"/>
      <c r="F84" s="193"/>
      <c r="G84" s="193"/>
      <c r="H84" s="193"/>
      <c r="I84" s="194"/>
      <c r="J84" s="166"/>
    </row>
    <row r="85" spans="1:10" ht="15">
      <c r="A85" s="24" t="s">
        <v>7</v>
      </c>
      <c r="B85" s="39">
        <v>2001.6653345148195</v>
      </c>
      <c r="C85" s="39">
        <v>0</v>
      </c>
      <c r="D85" s="39">
        <v>163.8561876176384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2165.5215221324579</v>
      </c>
      <c r="J85" s="166"/>
    </row>
    <row r="86" spans="1:10" ht="15">
      <c r="A86" s="25" t="s">
        <v>8</v>
      </c>
      <c r="B86" s="46">
        <v>2279.7524296879224</v>
      </c>
      <c r="C86" s="46">
        <v>0</v>
      </c>
      <c r="D86" s="46">
        <v>267.9389165843308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10">SUM(B86:H86)</f>
        <v>2547.6913462722532</v>
      </c>
      <c r="J86" s="166"/>
    </row>
    <row r="87" spans="1:10" ht="15">
      <c r="A87" s="26" t="s">
        <v>10</v>
      </c>
      <c r="B87" s="43">
        <v>4748.7240470749648</v>
      </c>
      <c r="C87" s="43">
        <v>0</v>
      </c>
      <c r="D87" s="43">
        <v>304.72911714326278</v>
      </c>
      <c r="E87" s="43">
        <v>0</v>
      </c>
      <c r="F87" s="43">
        <v>0</v>
      </c>
      <c r="G87" s="43">
        <v>0</v>
      </c>
      <c r="H87" s="53">
        <v>0</v>
      </c>
      <c r="I87" s="41">
        <f t="shared" si="10"/>
        <v>5053.4531642182274</v>
      </c>
      <c r="J87" s="166"/>
    </row>
    <row r="88" spans="1:1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10"/>
        <v>0</v>
      </c>
      <c r="J88" s="166"/>
    </row>
    <row r="89" spans="1:10" ht="15">
      <c r="A89" s="26" t="s">
        <v>16</v>
      </c>
      <c r="B89" s="43">
        <v>18865.490168669181</v>
      </c>
      <c r="C89" s="43">
        <v>929.42583295357474</v>
      </c>
      <c r="D89" s="43">
        <v>1090.367894337191</v>
      </c>
      <c r="E89" s="43">
        <v>442.14403024246883</v>
      </c>
      <c r="F89" s="43">
        <v>0</v>
      </c>
      <c r="G89" s="43">
        <v>0</v>
      </c>
      <c r="H89" s="53">
        <v>0</v>
      </c>
      <c r="I89" s="41">
        <f t="shared" si="10"/>
        <v>21327.427926202414</v>
      </c>
      <c r="J89" s="166"/>
    </row>
    <row r="90" spans="1:10" ht="15">
      <c r="A90" s="25" t="s">
        <v>72</v>
      </c>
      <c r="B90" s="46">
        <v>68092.762364514172</v>
      </c>
      <c r="C90" s="46">
        <v>191.17612512390383</v>
      </c>
      <c r="D90" s="46">
        <v>4596.8391413085965</v>
      </c>
      <c r="E90" s="46">
        <v>0</v>
      </c>
      <c r="F90" s="46">
        <v>0</v>
      </c>
      <c r="G90" s="46">
        <v>0</v>
      </c>
      <c r="H90" s="47">
        <v>0</v>
      </c>
      <c r="I90" s="48">
        <f t="shared" si="10"/>
        <v>72880.777630946672</v>
      </c>
      <c r="J90" s="166"/>
    </row>
    <row r="91" spans="1:10" ht="15">
      <c r="A91" s="26" t="s">
        <v>60</v>
      </c>
      <c r="B91" s="43">
        <v>0</v>
      </c>
      <c r="C91" s="43">
        <v>5.2280023878101041</v>
      </c>
      <c r="D91" s="43">
        <v>1.8831375737706475</v>
      </c>
      <c r="E91" s="43">
        <v>1132.1993312220545</v>
      </c>
      <c r="F91" s="43">
        <v>10021.077606509654</v>
      </c>
      <c r="G91" s="43">
        <v>0</v>
      </c>
      <c r="H91" s="53">
        <v>0</v>
      </c>
      <c r="I91" s="41">
        <f t="shared" si="10"/>
        <v>11160.388077693289</v>
      </c>
      <c r="J91" s="166"/>
    </row>
    <row r="92" spans="1:10" ht="15">
      <c r="A92" s="25" t="s">
        <v>12</v>
      </c>
      <c r="B92" s="46">
        <v>0</v>
      </c>
      <c r="C92" s="46">
        <v>0</v>
      </c>
      <c r="D92" s="46">
        <v>0.33764055261054282</v>
      </c>
      <c r="E92" s="46">
        <v>187.5426303933387</v>
      </c>
      <c r="F92" s="46">
        <v>0</v>
      </c>
      <c r="G92" s="46">
        <v>0</v>
      </c>
      <c r="H92" s="47">
        <v>0</v>
      </c>
      <c r="I92" s="48">
        <f t="shared" si="10"/>
        <v>187.88027094594923</v>
      </c>
      <c r="J92" s="166"/>
    </row>
    <row r="93" spans="1:10" ht="15">
      <c r="A93" s="26" t="s">
        <v>61</v>
      </c>
      <c r="B93" s="43">
        <v>0</v>
      </c>
      <c r="C93" s="43">
        <v>0</v>
      </c>
      <c r="D93" s="43">
        <v>0</v>
      </c>
      <c r="E93" s="43">
        <v>37.748923599999991</v>
      </c>
      <c r="F93" s="43">
        <v>0</v>
      </c>
      <c r="G93" s="43">
        <v>0</v>
      </c>
      <c r="H93" s="53">
        <v>0</v>
      </c>
      <c r="I93" s="41">
        <f t="shared" si="10"/>
        <v>37.748923599999991</v>
      </c>
      <c r="J93" s="166"/>
    </row>
    <row r="94" spans="1:10" ht="15">
      <c r="A94" s="25" t="s">
        <v>17</v>
      </c>
      <c r="B94" s="46">
        <v>3316.1099104462164</v>
      </c>
      <c r="C94" s="46">
        <v>7.10143787717187</v>
      </c>
      <c r="D94" s="46">
        <v>312.61128970535617</v>
      </c>
      <c r="E94" s="46">
        <v>27.322044061240248</v>
      </c>
      <c r="F94" s="46">
        <v>0</v>
      </c>
      <c r="G94" s="46">
        <v>0</v>
      </c>
      <c r="H94" s="47">
        <v>0</v>
      </c>
      <c r="I94" s="48">
        <f t="shared" si="10"/>
        <v>3663.1446820899851</v>
      </c>
      <c r="J94" s="166"/>
    </row>
    <row r="95" spans="1:10" ht="15">
      <c r="A95" s="26" t="s">
        <v>19</v>
      </c>
      <c r="B95" s="43">
        <v>69585.948489596689</v>
      </c>
      <c r="C95" s="43">
        <v>4530.1217866483585</v>
      </c>
      <c r="D95" s="43">
        <v>13752.653582543877</v>
      </c>
      <c r="E95" s="43">
        <v>695.69693504627912</v>
      </c>
      <c r="F95" s="43">
        <v>0</v>
      </c>
      <c r="G95" s="43">
        <v>0</v>
      </c>
      <c r="H95" s="53">
        <v>0</v>
      </c>
      <c r="I95" s="41">
        <f t="shared" si="10"/>
        <v>88564.420793835205</v>
      </c>
      <c r="J95" s="166"/>
    </row>
    <row r="96" spans="1:10" ht="15">
      <c r="A96" s="25" t="s">
        <v>27</v>
      </c>
      <c r="B96" s="46">
        <v>17771.95220962754</v>
      </c>
      <c r="C96" s="46">
        <v>1.2193581951362198</v>
      </c>
      <c r="D96" s="46">
        <v>27691.888350421024</v>
      </c>
      <c r="E96" s="46">
        <v>34991.152708572467</v>
      </c>
      <c r="F96" s="46">
        <v>0</v>
      </c>
      <c r="G96" s="46">
        <v>20344.110958019326</v>
      </c>
      <c r="H96" s="47">
        <v>10.522730682534203</v>
      </c>
      <c r="I96" s="48">
        <f t="shared" si="10"/>
        <v>100810.84631551804</v>
      </c>
      <c r="J96" s="166"/>
    </row>
    <row r="97" spans="1:10" ht="15">
      <c r="A97" s="26" t="s">
        <v>26</v>
      </c>
      <c r="B97" s="43">
        <v>35664.835341123195</v>
      </c>
      <c r="C97" s="43">
        <v>138.96039412130642</v>
      </c>
      <c r="D97" s="43">
        <v>3144.9984648874506</v>
      </c>
      <c r="E97" s="43">
        <v>0</v>
      </c>
      <c r="F97" s="43">
        <v>0</v>
      </c>
      <c r="G97" s="43">
        <v>0</v>
      </c>
      <c r="H97" s="53">
        <v>0</v>
      </c>
      <c r="I97" s="41">
        <f t="shared" si="10"/>
        <v>38948.794200131953</v>
      </c>
      <c r="J97" s="166"/>
    </row>
    <row r="98" spans="1:10" ht="15">
      <c r="A98" s="25" t="s">
        <v>23</v>
      </c>
      <c r="B98" s="46">
        <v>55022.960019993952</v>
      </c>
      <c r="C98" s="46">
        <v>102.29256282459302</v>
      </c>
      <c r="D98" s="46">
        <v>6854.9972218464281</v>
      </c>
      <c r="E98" s="46">
        <v>0</v>
      </c>
      <c r="F98" s="46">
        <v>0</v>
      </c>
      <c r="G98" s="46">
        <v>0</v>
      </c>
      <c r="H98" s="47">
        <v>0</v>
      </c>
      <c r="I98" s="48">
        <f t="shared" si="10"/>
        <v>61980.249804664971</v>
      </c>
      <c r="J98" s="166"/>
    </row>
    <row r="99" spans="1:10" ht="15">
      <c r="A99" s="26" t="s">
        <v>24</v>
      </c>
      <c r="B99" s="43">
        <v>9312.0010267490943</v>
      </c>
      <c r="C99" s="43">
        <v>0</v>
      </c>
      <c r="D99" s="43">
        <v>724.16189402761518</v>
      </c>
      <c r="E99" s="43">
        <v>0</v>
      </c>
      <c r="F99" s="43">
        <v>327.98111416477622</v>
      </c>
      <c r="G99" s="43">
        <v>0</v>
      </c>
      <c r="H99" s="53">
        <v>0</v>
      </c>
      <c r="I99" s="41">
        <f t="shared" si="10"/>
        <v>10364.144034941486</v>
      </c>
      <c r="J99" s="166"/>
    </row>
    <row r="100" spans="1:10" ht="15">
      <c r="A100" s="25" t="s">
        <v>22</v>
      </c>
      <c r="B100" s="46">
        <v>615.92383540492415</v>
      </c>
      <c r="C100" s="46">
        <v>0</v>
      </c>
      <c r="D100" s="46">
        <v>11.379967409260171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10"/>
        <v>627.30380281418434</v>
      </c>
      <c r="J100" s="166"/>
    </row>
    <row r="101" spans="1:10" ht="15">
      <c r="A101" s="27" t="s">
        <v>66</v>
      </c>
      <c r="B101" s="43">
        <v>3185.8661375884803</v>
      </c>
      <c r="C101" s="43">
        <v>0</v>
      </c>
      <c r="D101" s="43">
        <v>2518.3310475772068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10"/>
        <v>5704.1971851656872</v>
      </c>
      <c r="J101" s="166"/>
    </row>
    <row r="102" spans="1:10" ht="15">
      <c r="A102" s="28" t="s">
        <v>25</v>
      </c>
      <c r="B102" s="46">
        <v>3182.1221375884807</v>
      </c>
      <c r="C102" s="46">
        <v>0</v>
      </c>
      <c r="D102" s="46">
        <v>2518.0750475772065</v>
      </c>
      <c r="E102" s="46">
        <v>0</v>
      </c>
      <c r="F102" s="46">
        <v>0</v>
      </c>
      <c r="G102" s="46">
        <v>0</v>
      </c>
      <c r="H102" s="47">
        <v>0</v>
      </c>
      <c r="I102" s="48">
        <f t="shared" si="10"/>
        <v>5700.1971851656872</v>
      </c>
      <c r="J102" s="166"/>
    </row>
    <row r="103" spans="1:10" ht="15">
      <c r="A103" s="29" t="s">
        <v>20</v>
      </c>
      <c r="B103" s="43">
        <v>0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10"/>
        <v>0</v>
      </c>
      <c r="J103" s="166"/>
    </row>
    <row r="104" spans="1:10" ht="15">
      <c r="A104" s="28" t="s">
        <v>21</v>
      </c>
      <c r="B104" s="46">
        <v>0</v>
      </c>
      <c r="C104" s="46">
        <v>0</v>
      </c>
      <c r="D104" s="46">
        <v>0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10"/>
        <v>0</v>
      </c>
      <c r="J104" s="166"/>
    </row>
    <row r="105" spans="1:10" ht="15.75" thickBot="1">
      <c r="A105" s="30" t="s">
        <v>11</v>
      </c>
      <c r="B105" s="43">
        <v>3.7439999999999998</v>
      </c>
      <c r="C105" s="43">
        <v>0</v>
      </c>
      <c r="D105" s="43">
        <v>0.25600000000000001</v>
      </c>
      <c r="E105" s="43">
        <v>0</v>
      </c>
      <c r="F105" s="43">
        <v>0</v>
      </c>
      <c r="G105" s="43">
        <v>0</v>
      </c>
      <c r="H105" s="53">
        <v>0</v>
      </c>
      <c r="I105" s="41">
        <f t="shared" si="10"/>
        <v>4</v>
      </c>
      <c r="J105" s="166"/>
    </row>
    <row r="106" spans="1:10" ht="15">
      <c r="A106" s="31" t="s">
        <v>28</v>
      </c>
      <c r="B106" s="130">
        <f>SUM(B85:B101)</f>
        <v>290463.99131499114</v>
      </c>
      <c r="C106" s="130">
        <f t="shared" ref="C106:H106" si="11">SUM(C85:C101)</f>
        <v>5905.5255001318546</v>
      </c>
      <c r="D106" s="130">
        <f t="shared" si="11"/>
        <v>61436.973853535615</v>
      </c>
      <c r="E106" s="130">
        <f t="shared" si="11"/>
        <v>37513.806603137848</v>
      </c>
      <c r="F106" s="130">
        <f t="shared" si="11"/>
        <v>10349.058720674431</v>
      </c>
      <c r="G106" s="130">
        <f t="shared" si="11"/>
        <v>20344.110958019326</v>
      </c>
      <c r="H106" s="130">
        <f t="shared" si="11"/>
        <v>10.522730682534203</v>
      </c>
      <c r="I106" s="132">
        <f>SUM(B106:H106)</f>
        <v>426023.98968117271</v>
      </c>
      <c r="J106" s="179">
        <v>6.1857805121690035E-5</v>
      </c>
    </row>
    <row r="107" spans="1:10" s="4" customFormat="1" ht="13.5" customHeight="1" thickBot="1">
      <c r="A107" s="33" t="s">
        <v>87</v>
      </c>
      <c r="B107" s="114">
        <f>B106/$I106</f>
        <v>0.68180196033647822</v>
      </c>
      <c r="C107" s="114">
        <f t="shared" ref="C107:I107" si="12">C106/$I106</f>
        <v>1.38619552963471E-2</v>
      </c>
      <c r="D107" s="114">
        <f t="shared" si="12"/>
        <v>0.14421012746139891</v>
      </c>
      <c r="E107" s="114">
        <f t="shared" si="12"/>
        <v>8.8055620133533755E-2</v>
      </c>
      <c r="F107" s="114">
        <f t="shared" si="12"/>
        <v>2.4292197085942147E-2</v>
      </c>
      <c r="G107" s="114">
        <f t="shared" si="12"/>
        <v>4.7753439831509079E-2</v>
      </c>
      <c r="H107" s="114">
        <f t="shared" si="12"/>
        <v>2.4699854790828071E-5</v>
      </c>
      <c r="I107" s="116">
        <f t="shared" si="12"/>
        <v>1</v>
      </c>
      <c r="J107" s="18"/>
    </row>
    <row r="108" spans="1:10" ht="13.5" customHeight="1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8.7048872365069072E-2</v>
      </c>
      <c r="C111" s="39">
        <v>0</v>
      </c>
      <c r="D111" s="39">
        <v>0</v>
      </c>
      <c r="E111" s="39">
        <v>0</v>
      </c>
      <c r="F111" s="235">
        <v>0</v>
      </c>
      <c r="G111" s="39">
        <v>0</v>
      </c>
      <c r="H111" s="40">
        <v>0</v>
      </c>
      <c r="I111" s="41">
        <f>SUM(B111:H111)</f>
        <v>8.7048872365069072E-2</v>
      </c>
    </row>
    <row r="112" spans="1:1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>
        <v>0</v>
      </c>
      <c r="G112" s="46">
        <v>0</v>
      </c>
      <c r="H112" s="47">
        <v>0</v>
      </c>
      <c r="I112" s="48">
        <f t="shared" ref="I112:I131" si="13">SUM(B112:H112)</f>
        <v>0</v>
      </c>
    </row>
    <row r="113" spans="1:9" ht="15">
      <c r="A113" s="26" t="s">
        <v>10</v>
      </c>
      <c r="B113" s="43">
        <v>69.183715236352839</v>
      </c>
      <c r="C113" s="43">
        <v>0</v>
      </c>
      <c r="D113" s="43">
        <v>3973.988078032206</v>
      </c>
      <c r="E113" s="43">
        <v>0</v>
      </c>
      <c r="F113" s="236">
        <v>0</v>
      </c>
      <c r="G113" s="43">
        <v>0</v>
      </c>
      <c r="H113" s="53">
        <v>0</v>
      </c>
      <c r="I113" s="41">
        <f t="shared" si="13"/>
        <v>4043.1717932685588</v>
      </c>
    </row>
    <row r="114" spans="1:9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>
        <v>0</v>
      </c>
      <c r="G114" s="46">
        <v>0</v>
      </c>
      <c r="H114" s="47">
        <v>0</v>
      </c>
      <c r="I114" s="48">
        <f t="shared" si="13"/>
        <v>0</v>
      </c>
    </row>
    <row r="115" spans="1:9" ht="15">
      <c r="A115" s="26" t="s">
        <v>16</v>
      </c>
      <c r="B115" s="43">
        <v>182.98698620887669</v>
      </c>
      <c r="C115" s="43">
        <v>129.21532037460938</v>
      </c>
      <c r="D115" s="43">
        <v>231.81852979347281</v>
      </c>
      <c r="E115" s="43">
        <v>0</v>
      </c>
      <c r="F115" s="236">
        <v>0</v>
      </c>
      <c r="G115" s="43">
        <v>0</v>
      </c>
      <c r="H115" s="53">
        <v>0</v>
      </c>
      <c r="I115" s="41">
        <f t="shared" si="13"/>
        <v>544.02083637695887</v>
      </c>
    </row>
    <row r="116" spans="1:9" ht="15">
      <c r="A116" s="25" t="s">
        <v>72</v>
      </c>
      <c r="B116" s="46">
        <v>0.93063402756969571</v>
      </c>
      <c r="C116" s="46">
        <v>0</v>
      </c>
      <c r="D116" s="46">
        <v>0.69797552067727175</v>
      </c>
      <c r="E116" s="46">
        <v>0</v>
      </c>
      <c r="F116" s="236">
        <v>0</v>
      </c>
      <c r="G116" s="46">
        <v>0</v>
      </c>
      <c r="H116" s="47">
        <v>0</v>
      </c>
      <c r="I116" s="48">
        <f t="shared" si="13"/>
        <v>1.6286095482469674</v>
      </c>
    </row>
    <row r="117" spans="1:9" ht="15">
      <c r="A117" s="26" t="s">
        <v>60</v>
      </c>
      <c r="B117" s="43">
        <v>1.0465335724063978</v>
      </c>
      <c r="C117" s="43">
        <v>0</v>
      </c>
      <c r="D117" s="43">
        <v>0</v>
      </c>
      <c r="E117" s="43">
        <v>0.84103756598913015</v>
      </c>
      <c r="F117" s="236">
        <v>0</v>
      </c>
      <c r="G117" s="43">
        <v>0</v>
      </c>
      <c r="H117" s="53">
        <v>0</v>
      </c>
      <c r="I117" s="41">
        <f t="shared" si="13"/>
        <v>1.8875711383955278</v>
      </c>
    </row>
    <row r="118" spans="1:9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>
        <v>0</v>
      </c>
      <c r="G118" s="46">
        <v>0</v>
      </c>
      <c r="H118" s="47">
        <v>0</v>
      </c>
      <c r="I118" s="48">
        <f t="shared" si="13"/>
        <v>0</v>
      </c>
    </row>
    <row r="119" spans="1:9" ht="15">
      <c r="A119" s="26" t="s">
        <v>61</v>
      </c>
      <c r="B119" s="43">
        <v>0.3488</v>
      </c>
      <c r="C119" s="43">
        <v>0</v>
      </c>
      <c r="D119" s="43">
        <v>0</v>
      </c>
      <c r="E119" s="43">
        <v>0</v>
      </c>
      <c r="F119" s="236">
        <v>0</v>
      </c>
      <c r="G119" s="43">
        <v>0</v>
      </c>
      <c r="H119" s="53">
        <v>0</v>
      </c>
      <c r="I119" s="41">
        <f t="shared" si="13"/>
        <v>0.3488</v>
      </c>
    </row>
    <row r="120" spans="1:9" ht="15">
      <c r="A120" s="25" t="s">
        <v>17</v>
      </c>
      <c r="B120" s="46">
        <v>1.141118015235429</v>
      </c>
      <c r="C120" s="46">
        <v>0</v>
      </c>
      <c r="D120" s="46">
        <v>18.270881984764568</v>
      </c>
      <c r="E120" s="46">
        <v>0</v>
      </c>
      <c r="F120" s="236">
        <v>0</v>
      </c>
      <c r="G120" s="46">
        <v>0</v>
      </c>
      <c r="H120" s="47">
        <v>0</v>
      </c>
      <c r="I120" s="48">
        <f t="shared" si="13"/>
        <v>19.411999999999995</v>
      </c>
    </row>
    <row r="121" spans="1:9" ht="15">
      <c r="A121" s="26" t="s">
        <v>19</v>
      </c>
      <c r="B121" s="43">
        <v>428.57877861765911</v>
      </c>
      <c r="C121" s="43">
        <v>2378.0252227293772</v>
      </c>
      <c r="D121" s="43">
        <v>11191.197247550459</v>
      </c>
      <c r="E121" s="43">
        <v>0.65067950916055328</v>
      </c>
      <c r="F121" s="236">
        <v>0</v>
      </c>
      <c r="G121" s="43">
        <v>0</v>
      </c>
      <c r="H121" s="53">
        <v>0</v>
      </c>
      <c r="I121" s="41">
        <f t="shared" si="13"/>
        <v>13998.451928406657</v>
      </c>
    </row>
    <row r="122" spans="1:9" ht="15">
      <c r="A122" s="25" t="s">
        <v>27</v>
      </c>
      <c r="B122" s="46">
        <v>182.72434182023724</v>
      </c>
      <c r="C122" s="46">
        <v>2.2652178659733289</v>
      </c>
      <c r="D122" s="46">
        <v>1652.4624494596405</v>
      </c>
      <c r="E122" s="46">
        <v>6724.5230982384883</v>
      </c>
      <c r="F122" s="236">
        <v>0</v>
      </c>
      <c r="G122" s="46">
        <v>1601.2464609387343</v>
      </c>
      <c r="H122" s="47">
        <v>5.6916191168707169</v>
      </c>
      <c r="I122" s="48">
        <f t="shared" si="13"/>
        <v>10168.913187439946</v>
      </c>
    </row>
    <row r="123" spans="1:9" ht="15">
      <c r="A123" s="26" t="s">
        <v>26</v>
      </c>
      <c r="B123" s="43">
        <v>206.28757053208111</v>
      </c>
      <c r="C123" s="43">
        <v>0</v>
      </c>
      <c r="D123" s="43">
        <v>195.64050407601752</v>
      </c>
      <c r="E123" s="43">
        <v>0</v>
      </c>
      <c r="F123" s="236">
        <v>0</v>
      </c>
      <c r="G123" s="43">
        <v>0</v>
      </c>
      <c r="H123" s="53">
        <v>0</v>
      </c>
      <c r="I123" s="41">
        <f t="shared" si="13"/>
        <v>401.92807460809865</v>
      </c>
    </row>
    <row r="124" spans="1:9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>
        <v>0</v>
      </c>
      <c r="G124" s="46">
        <v>0</v>
      </c>
      <c r="H124" s="47">
        <v>0</v>
      </c>
      <c r="I124" s="48">
        <f t="shared" si="13"/>
        <v>0</v>
      </c>
    </row>
    <row r="125" spans="1:9" ht="15">
      <c r="A125" s="26" t="s">
        <v>24</v>
      </c>
      <c r="B125" s="43">
        <v>0</v>
      </c>
      <c r="C125" s="43">
        <v>0</v>
      </c>
      <c r="D125" s="43">
        <v>0</v>
      </c>
      <c r="E125" s="43">
        <v>0</v>
      </c>
      <c r="F125" s="236">
        <v>0</v>
      </c>
      <c r="G125" s="43">
        <v>0</v>
      </c>
      <c r="H125" s="53">
        <v>0</v>
      </c>
      <c r="I125" s="41">
        <f t="shared" si="13"/>
        <v>0</v>
      </c>
    </row>
    <row r="126" spans="1:9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>
        <v>0</v>
      </c>
      <c r="G126" s="46">
        <v>0</v>
      </c>
      <c r="H126" s="47">
        <v>0</v>
      </c>
      <c r="I126" s="48">
        <f t="shared" si="13"/>
        <v>0</v>
      </c>
    </row>
    <row r="127" spans="1:9" ht="15">
      <c r="A127" s="27" t="s">
        <v>66</v>
      </c>
      <c r="B127" s="43">
        <v>9.3812798452148352E-4</v>
      </c>
      <c r="C127" s="43">
        <v>8.2962625221093216</v>
      </c>
      <c r="D127" s="43">
        <v>3623.1986336511554</v>
      </c>
      <c r="E127" s="43">
        <v>0</v>
      </c>
      <c r="F127" s="236">
        <v>0</v>
      </c>
      <c r="G127" s="43">
        <v>0</v>
      </c>
      <c r="H127" s="53">
        <v>0</v>
      </c>
      <c r="I127" s="41">
        <f t="shared" si="13"/>
        <v>3631.4958343012495</v>
      </c>
    </row>
    <row r="128" spans="1:9" ht="15">
      <c r="A128" s="28" t="s">
        <v>25</v>
      </c>
      <c r="B128" s="46">
        <v>0</v>
      </c>
      <c r="C128" s="46">
        <v>0</v>
      </c>
      <c r="D128" s="46">
        <v>0</v>
      </c>
      <c r="E128" s="46">
        <v>0</v>
      </c>
      <c r="F128" s="236">
        <v>0</v>
      </c>
      <c r="G128" s="46">
        <v>0</v>
      </c>
      <c r="H128" s="47">
        <v>0</v>
      </c>
      <c r="I128" s="48">
        <f t="shared" si="13"/>
        <v>0</v>
      </c>
    </row>
    <row r="129" spans="1:10" ht="15">
      <c r="A129" s="29" t="s">
        <v>20</v>
      </c>
      <c r="B129" s="43">
        <v>4.7893271539251704E-4</v>
      </c>
      <c r="C129" s="43">
        <v>1.7042372749367802</v>
      </c>
      <c r="D129" s="43">
        <v>814.3975802451489</v>
      </c>
      <c r="E129" s="43">
        <v>0</v>
      </c>
      <c r="F129" s="236">
        <v>0</v>
      </c>
      <c r="G129" s="43">
        <v>0</v>
      </c>
      <c r="H129" s="53">
        <v>0</v>
      </c>
      <c r="I129" s="41">
        <f t="shared" si="13"/>
        <v>816.10229645280106</v>
      </c>
    </row>
    <row r="130" spans="1:10" ht="15">
      <c r="A130" s="28" t="s">
        <v>21</v>
      </c>
      <c r="B130" s="46">
        <v>4.5919037770517166E-4</v>
      </c>
      <c r="C130" s="46">
        <v>6.4318515716935991</v>
      </c>
      <c r="D130" s="46">
        <v>2808.9605234940568</v>
      </c>
      <c r="E130" s="46">
        <v>0</v>
      </c>
      <c r="F130" s="236">
        <v>0</v>
      </c>
      <c r="G130" s="46">
        <v>0</v>
      </c>
      <c r="H130" s="47">
        <v>0</v>
      </c>
      <c r="I130" s="48">
        <f t="shared" si="13"/>
        <v>2815.392834256128</v>
      </c>
    </row>
    <row r="131" spans="1:10" ht="15.75" thickBot="1">
      <c r="A131" s="30"/>
      <c r="B131" s="43">
        <v>0</v>
      </c>
      <c r="C131" s="43">
        <v>0</v>
      </c>
      <c r="D131" s="43">
        <v>0</v>
      </c>
      <c r="E131" s="43">
        <v>0</v>
      </c>
      <c r="F131" s="237">
        <v>0</v>
      </c>
      <c r="G131" s="43">
        <v>0</v>
      </c>
      <c r="H131" s="53">
        <v>0</v>
      </c>
      <c r="I131" s="41">
        <f t="shared" si="13"/>
        <v>0</v>
      </c>
    </row>
    <row r="132" spans="1:10" ht="15">
      <c r="A132" s="31" t="s">
        <v>28</v>
      </c>
      <c r="B132" s="130">
        <f>SUM(B111:B127)</f>
        <v>1073.3164650307681</v>
      </c>
      <c r="C132" s="130">
        <f t="shared" ref="C132:H132" si="14">SUM(C111:C127)</f>
        <v>2517.8020234920691</v>
      </c>
      <c r="D132" s="130">
        <f t="shared" si="14"/>
        <v>20887.274300068391</v>
      </c>
      <c r="E132" s="130">
        <f t="shared" si="14"/>
        <v>6726.0148153136379</v>
      </c>
      <c r="F132" s="130">
        <f t="shared" si="14"/>
        <v>0</v>
      </c>
      <c r="G132" s="130">
        <f t="shared" si="14"/>
        <v>1601.2464609387343</v>
      </c>
      <c r="H132" s="130">
        <f t="shared" si="14"/>
        <v>5.6916191168707169</v>
      </c>
      <c r="I132" s="132">
        <f>SUM(B132:H132)</f>
        <v>32811.34568396047</v>
      </c>
    </row>
    <row r="133" spans="1:10" s="4" customFormat="1" ht="15" thickBot="1">
      <c r="A133" s="32" t="s">
        <v>87</v>
      </c>
      <c r="B133" s="114">
        <f>B132/$I132</f>
        <v>3.2711747801171386E-2</v>
      </c>
      <c r="C133" s="114">
        <f t="shared" ref="C133:I133" si="15">C132/$I132</f>
        <v>7.6735713546880649E-2</v>
      </c>
      <c r="D133" s="114">
        <f t="shared" si="15"/>
        <v>0.6365869446884328</v>
      </c>
      <c r="E133" s="114">
        <f t="shared" si="15"/>
        <v>0.20499052005055646</v>
      </c>
      <c r="F133" s="114">
        <f t="shared" si="15"/>
        <v>0</v>
      </c>
      <c r="G133" s="114">
        <f t="shared" si="15"/>
        <v>4.8801608942283928E-2</v>
      </c>
      <c r="H133" s="114">
        <f t="shared" si="15"/>
        <v>1.734649706748545E-4</v>
      </c>
      <c r="I133" s="116">
        <f t="shared" si="15"/>
        <v>1</v>
      </c>
      <c r="J133" s="18"/>
    </row>
    <row r="134" spans="1:10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1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10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10" ht="15">
      <c r="A137" s="24" t="s">
        <v>7</v>
      </c>
      <c r="B137" s="39">
        <v>0</v>
      </c>
      <c r="C137" s="39">
        <v>1970.6735251735863</v>
      </c>
      <c r="D137" s="39">
        <v>0</v>
      </c>
      <c r="E137" s="39">
        <v>0</v>
      </c>
      <c r="F137" s="235">
        <v>0</v>
      </c>
      <c r="G137" s="39">
        <v>0</v>
      </c>
      <c r="H137" s="40">
        <v>0</v>
      </c>
      <c r="I137" s="41">
        <f>SUM(B137:H137)</f>
        <v>1970.6735251735863</v>
      </c>
    </row>
    <row r="138" spans="1:1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>
        <v>0</v>
      </c>
      <c r="G138" s="46">
        <v>0</v>
      </c>
      <c r="H138" s="47">
        <v>0</v>
      </c>
      <c r="I138" s="48">
        <f t="shared" ref="I138:I157" si="16">SUM(B138:H138)</f>
        <v>0</v>
      </c>
    </row>
    <row r="139" spans="1:10" ht="15">
      <c r="A139" s="26" t="s">
        <v>10</v>
      </c>
      <c r="B139" s="43">
        <v>0</v>
      </c>
      <c r="C139" s="43">
        <v>0</v>
      </c>
      <c r="D139" s="43">
        <v>328.64238678152731</v>
      </c>
      <c r="E139" s="43">
        <v>0</v>
      </c>
      <c r="F139" s="236">
        <v>0</v>
      </c>
      <c r="G139" s="43">
        <v>0</v>
      </c>
      <c r="H139" s="53">
        <v>0</v>
      </c>
      <c r="I139" s="41">
        <f t="shared" si="16"/>
        <v>328.64238678152731</v>
      </c>
    </row>
    <row r="140" spans="1:10" ht="15">
      <c r="A140" s="25" t="s">
        <v>58</v>
      </c>
      <c r="B140" s="46">
        <v>0</v>
      </c>
      <c r="C140" s="46">
        <v>38.427709680870976</v>
      </c>
      <c r="D140" s="46">
        <v>0</v>
      </c>
      <c r="E140" s="46">
        <v>0</v>
      </c>
      <c r="F140" s="236">
        <v>0</v>
      </c>
      <c r="G140" s="46">
        <v>0</v>
      </c>
      <c r="H140" s="47">
        <v>0</v>
      </c>
      <c r="I140" s="48">
        <f t="shared" si="16"/>
        <v>38.427709680870976</v>
      </c>
    </row>
    <row r="141" spans="1:10" ht="15">
      <c r="A141" s="26" t="s">
        <v>16</v>
      </c>
      <c r="B141" s="43">
        <v>36.478098139666791</v>
      </c>
      <c r="C141" s="43">
        <v>358.05005879088958</v>
      </c>
      <c r="D141" s="43">
        <v>27.574991197822449</v>
      </c>
      <c r="E141" s="43">
        <v>0</v>
      </c>
      <c r="F141" s="236">
        <v>0</v>
      </c>
      <c r="G141" s="43">
        <v>0</v>
      </c>
      <c r="H141" s="53">
        <v>0</v>
      </c>
      <c r="I141" s="41">
        <f t="shared" si="16"/>
        <v>422.10314812837879</v>
      </c>
    </row>
    <row r="142" spans="1:10" ht="15">
      <c r="A142" s="25" t="s">
        <v>72</v>
      </c>
      <c r="B142" s="46">
        <v>197.5865689790549</v>
      </c>
      <c r="C142" s="46">
        <v>22.258136395048737</v>
      </c>
      <c r="D142" s="46">
        <v>36.493819862075568</v>
      </c>
      <c r="E142" s="46">
        <v>0</v>
      </c>
      <c r="F142" s="236">
        <v>0</v>
      </c>
      <c r="G142" s="46">
        <v>0</v>
      </c>
      <c r="H142" s="47">
        <v>0</v>
      </c>
      <c r="I142" s="48">
        <f t="shared" si="16"/>
        <v>256.33852523617918</v>
      </c>
    </row>
    <row r="143" spans="1:10" ht="15">
      <c r="A143" s="26" t="s">
        <v>60</v>
      </c>
      <c r="B143" s="43">
        <v>0</v>
      </c>
      <c r="C143" s="43">
        <v>0</v>
      </c>
      <c r="D143" s="43">
        <v>6.8966676879723909</v>
      </c>
      <c r="E143" s="43">
        <v>15.055918629072112</v>
      </c>
      <c r="F143" s="236">
        <v>0</v>
      </c>
      <c r="G143" s="43">
        <v>0</v>
      </c>
      <c r="H143" s="53">
        <v>0</v>
      </c>
      <c r="I143" s="41">
        <f t="shared" si="16"/>
        <v>21.952586317044503</v>
      </c>
    </row>
    <row r="144" spans="1:1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>
        <v>0</v>
      </c>
      <c r="G144" s="46">
        <v>0</v>
      </c>
      <c r="H144" s="47">
        <v>0</v>
      </c>
      <c r="I144" s="48">
        <f t="shared" si="16"/>
        <v>0</v>
      </c>
    </row>
    <row r="145" spans="1:1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>
        <v>0</v>
      </c>
      <c r="G145" s="43">
        <v>0</v>
      </c>
      <c r="H145" s="53">
        <v>0</v>
      </c>
      <c r="I145" s="41">
        <f t="shared" si="16"/>
        <v>0</v>
      </c>
    </row>
    <row r="146" spans="1:10" ht="15">
      <c r="A146" s="25" t="s">
        <v>17</v>
      </c>
      <c r="B146" s="46">
        <v>0.27950283196967529</v>
      </c>
      <c r="C146" s="46">
        <v>0</v>
      </c>
      <c r="D146" s="46">
        <v>5.3015578484478478</v>
      </c>
      <c r="E146" s="46">
        <v>0.38973251529732933</v>
      </c>
      <c r="F146" s="236">
        <v>0</v>
      </c>
      <c r="G146" s="46">
        <v>0</v>
      </c>
      <c r="H146" s="47">
        <v>0</v>
      </c>
      <c r="I146" s="48">
        <f t="shared" si="16"/>
        <v>5.9707931957148528</v>
      </c>
    </row>
    <row r="147" spans="1:10" ht="15">
      <c r="A147" s="26" t="s">
        <v>19</v>
      </c>
      <c r="B147" s="43">
        <v>1136.0178939978662</v>
      </c>
      <c r="C147" s="43">
        <v>10457.858268731316</v>
      </c>
      <c r="D147" s="43">
        <v>2242.3286546452209</v>
      </c>
      <c r="E147" s="43">
        <v>0</v>
      </c>
      <c r="F147" s="236">
        <v>0</v>
      </c>
      <c r="G147" s="43">
        <v>0</v>
      </c>
      <c r="H147" s="53">
        <v>0</v>
      </c>
      <c r="I147" s="41">
        <f t="shared" si="16"/>
        <v>13836.204817374404</v>
      </c>
    </row>
    <row r="148" spans="1:10" ht="15">
      <c r="A148" s="25" t="s">
        <v>27</v>
      </c>
      <c r="B148" s="46">
        <v>1519.042347826673</v>
      </c>
      <c r="C148" s="46">
        <v>62.189830967683989</v>
      </c>
      <c r="D148" s="46">
        <v>272.73412992168795</v>
      </c>
      <c r="E148" s="46">
        <v>8532.2256209778425</v>
      </c>
      <c r="F148" s="236">
        <v>0</v>
      </c>
      <c r="G148" s="46">
        <v>656.30429644805247</v>
      </c>
      <c r="H148" s="47">
        <v>664.81667864726614</v>
      </c>
      <c r="I148" s="48">
        <f t="shared" si="16"/>
        <v>11707.312904789205</v>
      </c>
    </row>
    <row r="149" spans="1:10" ht="15">
      <c r="A149" s="26" t="s">
        <v>26</v>
      </c>
      <c r="B149" s="43">
        <v>1232.7540390064644</v>
      </c>
      <c r="C149" s="43">
        <v>0</v>
      </c>
      <c r="D149" s="43">
        <v>28.362493450849627</v>
      </c>
      <c r="E149" s="43">
        <v>0</v>
      </c>
      <c r="F149" s="236">
        <v>0</v>
      </c>
      <c r="G149" s="43">
        <v>0</v>
      </c>
      <c r="H149" s="53">
        <v>0</v>
      </c>
      <c r="I149" s="41">
        <f t="shared" si="16"/>
        <v>1261.116532457314</v>
      </c>
    </row>
    <row r="150" spans="1:1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>
        <v>0</v>
      </c>
      <c r="G150" s="46">
        <v>0</v>
      </c>
      <c r="H150" s="47">
        <v>0</v>
      </c>
      <c r="I150" s="48">
        <f t="shared" si="16"/>
        <v>0</v>
      </c>
    </row>
    <row r="151" spans="1:10" ht="15">
      <c r="A151" s="26" t="s">
        <v>24</v>
      </c>
      <c r="B151" s="43">
        <v>0</v>
      </c>
      <c r="C151" s="43">
        <v>1369.7811376500292</v>
      </c>
      <c r="D151" s="43">
        <v>0</v>
      </c>
      <c r="E151" s="43">
        <v>0</v>
      </c>
      <c r="F151" s="236">
        <v>0</v>
      </c>
      <c r="G151" s="43">
        <v>0</v>
      </c>
      <c r="H151" s="53">
        <v>0</v>
      </c>
      <c r="I151" s="41">
        <f t="shared" si="16"/>
        <v>1369.7811376500292</v>
      </c>
    </row>
    <row r="152" spans="1:10" ht="15">
      <c r="A152" s="25" t="s">
        <v>22</v>
      </c>
      <c r="B152" s="46">
        <v>0</v>
      </c>
      <c r="C152" s="46">
        <v>2419.9287434657322</v>
      </c>
      <c r="D152" s="46">
        <v>0</v>
      </c>
      <c r="E152" s="46">
        <v>0</v>
      </c>
      <c r="F152" s="236">
        <v>0</v>
      </c>
      <c r="G152" s="46">
        <v>0</v>
      </c>
      <c r="H152" s="47">
        <v>0</v>
      </c>
      <c r="I152" s="48">
        <f t="shared" si="16"/>
        <v>2419.9287434657322</v>
      </c>
      <c r="J152" s="6"/>
    </row>
    <row r="153" spans="1:1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>
        <v>0</v>
      </c>
      <c r="G153" s="43">
        <v>0</v>
      </c>
      <c r="H153" s="53">
        <v>0</v>
      </c>
      <c r="I153" s="41">
        <f t="shared" si="16"/>
        <v>0</v>
      </c>
    </row>
    <row r="154" spans="1:10" ht="15">
      <c r="A154" s="28" t="s">
        <v>25</v>
      </c>
      <c r="B154" s="46">
        <v>0</v>
      </c>
      <c r="C154" s="46">
        <v>0</v>
      </c>
      <c r="D154" s="46">
        <v>0</v>
      </c>
      <c r="E154" s="46">
        <v>0</v>
      </c>
      <c r="F154" s="236">
        <v>0</v>
      </c>
      <c r="G154" s="46">
        <v>0</v>
      </c>
      <c r="H154" s="47">
        <v>0</v>
      </c>
      <c r="I154" s="48">
        <f t="shared" si="16"/>
        <v>0</v>
      </c>
    </row>
    <row r="155" spans="1:10" ht="15">
      <c r="A155" s="29" t="s">
        <v>20</v>
      </c>
      <c r="B155" s="43">
        <v>0</v>
      </c>
      <c r="C155" s="43">
        <v>0</v>
      </c>
      <c r="D155" s="43">
        <v>0</v>
      </c>
      <c r="E155" s="43">
        <v>0</v>
      </c>
      <c r="F155" s="236">
        <v>0</v>
      </c>
      <c r="G155" s="43">
        <v>0</v>
      </c>
      <c r="H155" s="53">
        <v>0</v>
      </c>
      <c r="I155" s="41">
        <f t="shared" si="16"/>
        <v>0</v>
      </c>
    </row>
    <row r="156" spans="1:10" ht="15">
      <c r="A156" s="28" t="s">
        <v>21</v>
      </c>
      <c r="B156" s="46">
        <v>0</v>
      </c>
      <c r="C156" s="46">
        <v>0</v>
      </c>
      <c r="D156" s="46">
        <v>0</v>
      </c>
      <c r="E156" s="46">
        <v>0</v>
      </c>
      <c r="F156" s="236">
        <v>0</v>
      </c>
      <c r="G156" s="46">
        <v>0</v>
      </c>
      <c r="H156" s="47">
        <v>0</v>
      </c>
      <c r="I156" s="48">
        <f t="shared" si="16"/>
        <v>0</v>
      </c>
    </row>
    <row r="157" spans="1:10" ht="15.75" thickBot="1">
      <c r="A157" s="30" t="s">
        <v>11</v>
      </c>
      <c r="B157" s="43">
        <v>0</v>
      </c>
      <c r="C157" s="43">
        <v>0</v>
      </c>
      <c r="D157" s="43">
        <v>0</v>
      </c>
      <c r="E157" s="43">
        <v>0</v>
      </c>
      <c r="F157" s="237">
        <v>0</v>
      </c>
      <c r="G157" s="43">
        <v>0</v>
      </c>
      <c r="H157" s="53">
        <v>0</v>
      </c>
      <c r="I157" s="41">
        <f t="shared" si="16"/>
        <v>0</v>
      </c>
    </row>
    <row r="158" spans="1:10" ht="15">
      <c r="A158" s="31" t="s">
        <v>28</v>
      </c>
      <c r="B158" s="130">
        <f>SUM(B137:B153)</f>
        <v>4122.1584507816951</v>
      </c>
      <c r="C158" s="130">
        <f t="shared" ref="C158:H158" si="17">SUM(C137:C153)</f>
        <v>16699.167410855156</v>
      </c>
      <c r="D158" s="130">
        <f t="shared" si="17"/>
        <v>2948.334701395604</v>
      </c>
      <c r="E158" s="130">
        <f t="shared" si="17"/>
        <v>8547.671272122212</v>
      </c>
      <c r="F158" s="130">
        <f t="shared" si="17"/>
        <v>0</v>
      </c>
      <c r="G158" s="130">
        <f t="shared" si="17"/>
        <v>656.30429644805247</v>
      </c>
      <c r="H158" s="130">
        <f t="shared" si="17"/>
        <v>664.81667864726614</v>
      </c>
      <c r="I158" s="132">
        <f>SUM(B158:H158)</f>
        <v>33638.45281024999</v>
      </c>
    </row>
    <row r="159" spans="1:10" s="4" customFormat="1" ht="15" thickBot="1">
      <c r="A159" s="32" t="s">
        <v>87</v>
      </c>
      <c r="B159" s="114">
        <f>B158/$I158</f>
        <v>0.1225430454258476</v>
      </c>
      <c r="C159" s="114">
        <f t="shared" ref="C159:I159" si="18">C158/$I158</f>
        <v>0.49643090022757363</v>
      </c>
      <c r="D159" s="114">
        <f t="shared" si="18"/>
        <v>8.7647749973126451E-2</v>
      </c>
      <c r="E159" s="114">
        <f t="shared" si="18"/>
        <v>0.25410417418240017</v>
      </c>
      <c r="F159" s="114">
        <f t="shared" si="18"/>
        <v>0</v>
      </c>
      <c r="G159" s="114">
        <f t="shared" si="18"/>
        <v>1.9510537543155661E-2</v>
      </c>
      <c r="H159" s="114">
        <f t="shared" si="18"/>
        <v>1.9763592647896382E-2</v>
      </c>
      <c r="I159" s="116">
        <f t="shared" si="18"/>
        <v>1</v>
      </c>
      <c r="J159" s="18"/>
    </row>
    <row r="160" spans="1:10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>
        <v>0</v>
      </c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>
        <v>0</v>
      </c>
      <c r="G164" s="46">
        <v>0</v>
      </c>
      <c r="H164" s="47">
        <v>0</v>
      </c>
      <c r="I164" s="48">
        <f t="shared" ref="I164:I183" si="19">SUM(B164:H164)</f>
        <v>0</v>
      </c>
    </row>
    <row r="165" spans="1:9" ht="15">
      <c r="A165" s="26" t="s">
        <v>10</v>
      </c>
      <c r="B165" s="43">
        <v>0</v>
      </c>
      <c r="C165" s="43">
        <v>0</v>
      </c>
      <c r="D165" s="43">
        <v>95.60426243078642</v>
      </c>
      <c r="E165" s="43">
        <v>0</v>
      </c>
      <c r="F165" s="236">
        <v>0</v>
      </c>
      <c r="G165" s="43">
        <v>0</v>
      </c>
      <c r="H165" s="53">
        <v>0</v>
      </c>
      <c r="I165" s="41">
        <f t="shared" si="19"/>
        <v>95.60426243078642</v>
      </c>
    </row>
    <row r="166" spans="1:9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>
        <v>0</v>
      </c>
      <c r="G166" s="46">
        <v>0</v>
      </c>
      <c r="H166" s="47">
        <v>0</v>
      </c>
      <c r="I166" s="48">
        <f t="shared" si="19"/>
        <v>0</v>
      </c>
    </row>
    <row r="167" spans="1:9" ht="15">
      <c r="A167" s="26" t="s">
        <v>16</v>
      </c>
      <c r="B167" s="43">
        <v>68.364951344273777</v>
      </c>
      <c r="C167" s="43">
        <v>0</v>
      </c>
      <c r="D167" s="43">
        <v>237.28913491878248</v>
      </c>
      <c r="E167" s="43">
        <v>0</v>
      </c>
      <c r="F167" s="236">
        <v>0</v>
      </c>
      <c r="G167" s="43">
        <v>0</v>
      </c>
      <c r="H167" s="53">
        <v>0</v>
      </c>
      <c r="I167" s="41">
        <f t="shared" si="19"/>
        <v>305.65408626305623</v>
      </c>
    </row>
    <row r="168" spans="1:9" ht="15">
      <c r="A168" s="25" t="s">
        <v>72</v>
      </c>
      <c r="B168" s="46">
        <v>110.68976672481627</v>
      </c>
      <c r="C168" s="46">
        <v>26.222778123220564</v>
      </c>
      <c r="D168" s="46">
        <v>48.928143212017936</v>
      </c>
      <c r="E168" s="46">
        <v>25.981605039283608</v>
      </c>
      <c r="F168" s="236">
        <v>0</v>
      </c>
      <c r="G168" s="46">
        <v>0</v>
      </c>
      <c r="H168" s="47">
        <v>0</v>
      </c>
      <c r="I168" s="48">
        <f t="shared" si="19"/>
        <v>211.82229309933837</v>
      </c>
    </row>
    <row r="169" spans="1:9" ht="15">
      <c r="A169" s="26" t="s">
        <v>60</v>
      </c>
      <c r="B169" s="43">
        <v>0</v>
      </c>
      <c r="C169" s="43">
        <v>0</v>
      </c>
      <c r="D169" s="43">
        <v>0</v>
      </c>
      <c r="E169" s="43">
        <v>3.0438347481123533</v>
      </c>
      <c r="F169" s="236">
        <v>0</v>
      </c>
      <c r="G169" s="43">
        <v>0</v>
      </c>
      <c r="H169" s="53">
        <v>0</v>
      </c>
      <c r="I169" s="41">
        <f t="shared" si="19"/>
        <v>3.0438347481123533</v>
      </c>
    </row>
    <row r="170" spans="1:9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>
        <v>0</v>
      </c>
      <c r="G170" s="46">
        <v>0</v>
      </c>
      <c r="H170" s="47">
        <v>0</v>
      </c>
      <c r="I170" s="48">
        <f t="shared" si="19"/>
        <v>0</v>
      </c>
    </row>
    <row r="171" spans="1:9" ht="15">
      <c r="A171" s="26" t="s">
        <v>61</v>
      </c>
      <c r="B171" s="43">
        <v>0</v>
      </c>
      <c r="C171" s="43">
        <v>0</v>
      </c>
      <c r="D171" s="43">
        <v>2.1363999999999996</v>
      </c>
      <c r="E171" s="43">
        <v>0</v>
      </c>
      <c r="F171" s="236">
        <v>0</v>
      </c>
      <c r="G171" s="43">
        <v>0</v>
      </c>
      <c r="H171" s="53">
        <v>0</v>
      </c>
      <c r="I171" s="41">
        <f t="shared" si="19"/>
        <v>2.1363999999999996</v>
      </c>
    </row>
    <row r="172" spans="1:9" ht="15">
      <c r="A172" s="25" t="s">
        <v>17</v>
      </c>
      <c r="B172" s="46">
        <v>1.5037820029925828</v>
      </c>
      <c r="C172" s="46">
        <v>0</v>
      </c>
      <c r="D172" s="46">
        <v>199.54746070324032</v>
      </c>
      <c r="E172" s="46">
        <v>0.57564775074556063</v>
      </c>
      <c r="F172" s="236">
        <v>0</v>
      </c>
      <c r="G172" s="46">
        <v>0</v>
      </c>
      <c r="H172" s="47">
        <v>0</v>
      </c>
      <c r="I172" s="48">
        <f t="shared" si="19"/>
        <v>201.62689045697846</v>
      </c>
    </row>
    <row r="173" spans="1:9" ht="15">
      <c r="A173" s="26" t="s">
        <v>19</v>
      </c>
      <c r="B173" s="43">
        <v>110.29292510904958</v>
      </c>
      <c r="C173" s="43">
        <v>121.6024800736827</v>
      </c>
      <c r="D173" s="43">
        <v>2363.3236986983311</v>
      </c>
      <c r="E173" s="43">
        <v>0</v>
      </c>
      <c r="F173" s="236">
        <v>0</v>
      </c>
      <c r="G173" s="43">
        <v>0</v>
      </c>
      <c r="H173" s="53">
        <v>0</v>
      </c>
      <c r="I173" s="41">
        <f t="shared" si="19"/>
        <v>2595.2191038810633</v>
      </c>
    </row>
    <row r="174" spans="1:9" ht="15">
      <c r="A174" s="25" t="s">
        <v>27</v>
      </c>
      <c r="B174" s="46">
        <v>31.43894394836002</v>
      </c>
      <c r="C174" s="46">
        <v>4.5917813411149186</v>
      </c>
      <c r="D174" s="46">
        <v>1398.9123070747587</v>
      </c>
      <c r="E174" s="46">
        <v>644.40036659541465</v>
      </c>
      <c r="F174" s="236">
        <v>0</v>
      </c>
      <c r="G174" s="46">
        <v>64.202907558692445</v>
      </c>
      <c r="H174" s="47">
        <v>169.06338681417023</v>
      </c>
      <c r="I174" s="48">
        <f t="shared" si="19"/>
        <v>2312.6096933325111</v>
      </c>
    </row>
    <row r="175" spans="1:9" ht="15">
      <c r="A175" s="26" t="s">
        <v>26</v>
      </c>
      <c r="B175" s="43">
        <v>49.478176871603019</v>
      </c>
      <c r="C175" s="43">
        <v>0.81382312839698678</v>
      </c>
      <c r="D175" s="43">
        <v>0</v>
      </c>
      <c r="E175" s="43">
        <v>0</v>
      </c>
      <c r="F175" s="236">
        <v>0</v>
      </c>
      <c r="G175" s="43">
        <v>0</v>
      </c>
      <c r="H175" s="53">
        <v>0</v>
      </c>
      <c r="I175" s="41">
        <f t="shared" si="19"/>
        <v>50.292000000000009</v>
      </c>
    </row>
    <row r="176" spans="1:9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>
        <v>0</v>
      </c>
      <c r="G176" s="46">
        <v>0</v>
      </c>
      <c r="H176" s="47">
        <v>0</v>
      </c>
      <c r="I176" s="48">
        <f t="shared" si="19"/>
        <v>0</v>
      </c>
    </row>
    <row r="177" spans="1:10" ht="15">
      <c r="A177" s="26" t="s">
        <v>24</v>
      </c>
      <c r="B177" s="43">
        <v>0</v>
      </c>
      <c r="C177" s="43">
        <v>0</v>
      </c>
      <c r="D177" s="43">
        <v>0</v>
      </c>
      <c r="E177" s="43">
        <v>0</v>
      </c>
      <c r="F177" s="236">
        <v>0</v>
      </c>
      <c r="G177" s="43">
        <v>0</v>
      </c>
      <c r="H177" s="53">
        <v>0</v>
      </c>
      <c r="I177" s="41">
        <f t="shared" si="19"/>
        <v>0</v>
      </c>
    </row>
    <row r="178" spans="1:1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>
        <v>0</v>
      </c>
      <c r="G178" s="46">
        <v>0</v>
      </c>
      <c r="H178" s="47">
        <v>0</v>
      </c>
      <c r="I178" s="48">
        <f t="shared" si="19"/>
        <v>0</v>
      </c>
    </row>
    <row r="179" spans="1:1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>
        <v>0</v>
      </c>
      <c r="G179" s="43">
        <v>0</v>
      </c>
      <c r="H179" s="53">
        <v>0</v>
      </c>
      <c r="I179" s="41">
        <f t="shared" si="19"/>
        <v>0</v>
      </c>
    </row>
    <row r="180" spans="1:10" ht="15">
      <c r="A180" s="28" t="s">
        <v>25</v>
      </c>
      <c r="B180" s="46">
        <v>0</v>
      </c>
      <c r="C180" s="46">
        <v>0</v>
      </c>
      <c r="D180" s="46">
        <v>0</v>
      </c>
      <c r="E180" s="46">
        <v>0</v>
      </c>
      <c r="F180" s="236">
        <v>0</v>
      </c>
      <c r="G180" s="46">
        <v>0</v>
      </c>
      <c r="H180" s="47">
        <v>0</v>
      </c>
      <c r="I180" s="48">
        <f t="shared" si="19"/>
        <v>0</v>
      </c>
    </row>
    <row r="181" spans="1:10" ht="15">
      <c r="A181" s="29" t="s">
        <v>20</v>
      </c>
      <c r="B181" s="43">
        <v>0</v>
      </c>
      <c r="C181" s="43">
        <v>0</v>
      </c>
      <c r="D181" s="43">
        <v>0</v>
      </c>
      <c r="E181" s="43">
        <v>0</v>
      </c>
      <c r="F181" s="236">
        <v>0</v>
      </c>
      <c r="G181" s="43">
        <v>0</v>
      </c>
      <c r="H181" s="53">
        <v>0</v>
      </c>
      <c r="I181" s="41">
        <f t="shared" si="19"/>
        <v>0</v>
      </c>
    </row>
    <row r="182" spans="1:10" ht="15">
      <c r="A182" s="28" t="s">
        <v>21</v>
      </c>
      <c r="B182" s="46">
        <v>0</v>
      </c>
      <c r="C182" s="46">
        <v>0</v>
      </c>
      <c r="D182" s="46">
        <v>0</v>
      </c>
      <c r="E182" s="46">
        <v>0</v>
      </c>
      <c r="F182" s="236">
        <v>0</v>
      </c>
      <c r="G182" s="46">
        <v>0</v>
      </c>
      <c r="H182" s="47">
        <v>0</v>
      </c>
      <c r="I182" s="48">
        <f t="shared" si="19"/>
        <v>0</v>
      </c>
    </row>
    <row r="183" spans="1:10" ht="15.75" thickBot="1">
      <c r="A183" s="30" t="s">
        <v>11</v>
      </c>
      <c r="B183" s="43">
        <v>0</v>
      </c>
      <c r="C183" s="43">
        <v>0</v>
      </c>
      <c r="D183" s="43">
        <v>0</v>
      </c>
      <c r="E183" s="43">
        <v>0</v>
      </c>
      <c r="F183" s="237">
        <v>0</v>
      </c>
      <c r="G183" s="43">
        <v>0</v>
      </c>
      <c r="H183" s="53">
        <v>0</v>
      </c>
      <c r="I183" s="41">
        <f t="shared" si="19"/>
        <v>0</v>
      </c>
    </row>
    <row r="184" spans="1:10" ht="15">
      <c r="A184" s="31" t="s">
        <v>28</v>
      </c>
      <c r="B184" s="130">
        <f>SUM(B163:B179)</f>
        <v>371.76854600109522</v>
      </c>
      <c r="C184" s="130">
        <f t="shared" ref="C184:H184" si="20">SUM(C163:C179)</f>
        <v>153.23086266641516</v>
      </c>
      <c r="D184" s="130">
        <f t="shared" si="20"/>
        <v>4345.7414070379164</v>
      </c>
      <c r="E184" s="130">
        <f t="shared" si="20"/>
        <v>674.00145413355619</v>
      </c>
      <c r="F184" s="130">
        <f t="shared" si="20"/>
        <v>0</v>
      </c>
      <c r="G184" s="130">
        <f t="shared" si="20"/>
        <v>64.202907558692445</v>
      </c>
      <c r="H184" s="130">
        <f t="shared" si="20"/>
        <v>169.06338681417023</v>
      </c>
      <c r="I184" s="132">
        <f>SUM(B184:H184)</f>
        <v>5778.0085642118456</v>
      </c>
    </row>
    <row r="185" spans="1:10" s="4" customFormat="1" ht="15" thickBot="1">
      <c r="A185" s="32" t="s">
        <v>87</v>
      </c>
      <c r="B185" s="114">
        <f>B184/$I184</f>
        <v>6.4341985974852328E-2</v>
      </c>
      <c r="C185" s="114">
        <f t="shared" ref="C185:I185" si="21">C184/$I184</f>
        <v>2.6519666934297241E-2</v>
      </c>
      <c r="D185" s="114">
        <f t="shared" si="21"/>
        <v>0.75211750878231887</v>
      </c>
      <c r="E185" s="114">
        <f t="shared" si="21"/>
        <v>0.1166494384082821</v>
      </c>
      <c r="F185" s="114">
        <f t="shared" si="21"/>
        <v>0</v>
      </c>
      <c r="G185" s="114">
        <f t="shared" si="21"/>
        <v>1.1111597853342764E-2</v>
      </c>
      <c r="H185" s="114">
        <f t="shared" si="21"/>
        <v>2.9259802046906706E-2</v>
      </c>
      <c r="I185" s="116">
        <f t="shared" si="21"/>
        <v>1</v>
      </c>
      <c r="J185" s="18"/>
    </row>
    <row r="186" spans="1:10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1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10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10" ht="15">
      <c r="A189" s="24" t="s">
        <v>7</v>
      </c>
      <c r="B189" s="39">
        <v>0</v>
      </c>
      <c r="C189" s="39">
        <v>0</v>
      </c>
      <c r="D189" s="39">
        <v>4391.122333874333</v>
      </c>
      <c r="E189" s="39">
        <v>0</v>
      </c>
      <c r="F189" s="235">
        <v>0</v>
      </c>
      <c r="G189" s="39">
        <v>0</v>
      </c>
      <c r="H189" s="40">
        <v>0</v>
      </c>
      <c r="I189" s="41">
        <f>SUM(B189:H189)</f>
        <v>4391.122333874333</v>
      </c>
    </row>
    <row r="190" spans="1:10" ht="15">
      <c r="A190" s="25" t="s">
        <v>8</v>
      </c>
      <c r="B190" s="46">
        <v>0</v>
      </c>
      <c r="C190" s="46">
        <v>0</v>
      </c>
      <c r="D190" s="46">
        <v>1234.165707323993</v>
      </c>
      <c r="E190" s="46">
        <v>0</v>
      </c>
      <c r="F190" s="236">
        <v>0</v>
      </c>
      <c r="G190" s="46">
        <v>0</v>
      </c>
      <c r="H190" s="47">
        <v>0</v>
      </c>
      <c r="I190" s="48">
        <f t="shared" ref="I190:I209" si="22">SUM(B190:H190)</f>
        <v>1234.165707323993</v>
      </c>
    </row>
    <row r="191" spans="1:10" ht="15">
      <c r="A191" s="26" t="s">
        <v>10</v>
      </c>
      <c r="B191" s="43">
        <v>0</v>
      </c>
      <c r="C191" s="43">
        <v>0</v>
      </c>
      <c r="D191" s="43">
        <v>58.587692171543722</v>
      </c>
      <c r="E191" s="43">
        <v>0</v>
      </c>
      <c r="F191" s="236">
        <v>0</v>
      </c>
      <c r="G191" s="43">
        <v>0</v>
      </c>
      <c r="H191" s="53">
        <v>0</v>
      </c>
      <c r="I191" s="41">
        <f t="shared" si="22"/>
        <v>58.587692171543722</v>
      </c>
    </row>
    <row r="192" spans="1:10" ht="15">
      <c r="A192" s="25" t="s">
        <v>58</v>
      </c>
      <c r="B192" s="46">
        <v>2.2804961379452359E-8</v>
      </c>
      <c r="C192" s="46">
        <v>2.2804961379452359E-8</v>
      </c>
      <c r="D192" s="46">
        <v>666.52799995439011</v>
      </c>
      <c r="E192" s="46">
        <v>0</v>
      </c>
      <c r="F192" s="236">
        <v>0</v>
      </c>
      <c r="G192" s="46">
        <v>0</v>
      </c>
      <c r="H192" s="47">
        <v>0</v>
      </c>
      <c r="I192" s="48">
        <f t="shared" si="22"/>
        <v>666.52800000000002</v>
      </c>
    </row>
    <row r="193" spans="1:9" ht="15">
      <c r="A193" s="26" t="s">
        <v>16</v>
      </c>
      <c r="B193" s="43">
        <v>339.78699661096505</v>
      </c>
      <c r="C193" s="43">
        <v>18.298333267711509</v>
      </c>
      <c r="D193" s="43">
        <v>1201.4511846259538</v>
      </c>
      <c r="E193" s="43">
        <v>0</v>
      </c>
      <c r="F193" s="236">
        <v>0</v>
      </c>
      <c r="G193" s="43">
        <v>0</v>
      </c>
      <c r="H193" s="53">
        <v>0</v>
      </c>
      <c r="I193" s="41">
        <f t="shared" si="22"/>
        <v>1559.5365145046303</v>
      </c>
    </row>
    <row r="194" spans="1:9" ht="15">
      <c r="A194" s="25" t="s">
        <v>72</v>
      </c>
      <c r="B194" s="46">
        <v>27.202356177517053</v>
      </c>
      <c r="C194" s="46">
        <v>15.525319163962969</v>
      </c>
      <c r="D194" s="46">
        <v>155.75433456423227</v>
      </c>
      <c r="E194" s="46">
        <v>0</v>
      </c>
      <c r="F194" s="236">
        <v>0</v>
      </c>
      <c r="G194" s="46">
        <v>0</v>
      </c>
      <c r="H194" s="47">
        <v>0</v>
      </c>
      <c r="I194" s="48">
        <f t="shared" si="22"/>
        <v>198.48200990571229</v>
      </c>
    </row>
    <row r="195" spans="1:9" ht="15">
      <c r="A195" s="26" t="s">
        <v>60</v>
      </c>
      <c r="B195" s="43">
        <v>2.8763928344609874E-8</v>
      </c>
      <c r="C195" s="43">
        <v>2.8763928344609874E-8</v>
      </c>
      <c r="D195" s="43">
        <v>0</v>
      </c>
      <c r="E195" s="43">
        <v>22.08979852120882</v>
      </c>
      <c r="F195" s="236">
        <v>0</v>
      </c>
      <c r="G195" s="43">
        <v>0</v>
      </c>
      <c r="H195" s="53">
        <v>0</v>
      </c>
      <c r="I195" s="41">
        <f t="shared" si="22"/>
        <v>22.089798578736676</v>
      </c>
    </row>
    <row r="196" spans="1:9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>
        <v>0</v>
      </c>
      <c r="G196" s="46">
        <v>0</v>
      </c>
      <c r="H196" s="47">
        <v>0</v>
      </c>
      <c r="I196" s="48">
        <f t="shared" si="22"/>
        <v>0</v>
      </c>
    </row>
    <row r="197" spans="1:9" ht="15">
      <c r="A197" s="26" t="s">
        <v>61</v>
      </c>
      <c r="B197" s="43">
        <v>0</v>
      </c>
      <c r="C197" s="43">
        <v>0</v>
      </c>
      <c r="D197" s="43">
        <v>0.26159999999999994</v>
      </c>
      <c r="E197" s="43">
        <v>0</v>
      </c>
      <c r="F197" s="236">
        <v>0</v>
      </c>
      <c r="G197" s="43">
        <v>0</v>
      </c>
      <c r="H197" s="53">
        <v>0</v>
      </c>
      <c r="I197" s="41">
        <f t="shared" si="22"/>
        <v>0.26159999999999994</v>
      </c>
    </row>
    <row r="198" spans="1:9" ht="15">
      <c r="A198" s="25" t="s">
        <v>17</v>
      </c>
      <c r="B198" s="46">
        <v>218.72126449813808</v>
      </c>
      <c r="C198" s="46">
        <v>3.4595051227861854E-4</v>
      </c>
      <c r="D198" s="46">
        <v>428.34772876501899</v>
      </c>
      <c r="E198" s="46">
        <v>0</v>
      </c>
      <c r="F198" s="236">
        <v>0</v>
      </c>
      <c r="G198" s="46">
        <v>0</v>
      </c>
      <c r="H198" s="47">
        <v>0</v>
      </c>
      <c r="I198" s="48">
        <f t="shared" si="22"/>
        <v>647.06933921366931</v>
      </c>
    </row>
    <row r="199" spans="1:9" ht="15">
      <c r="A199" s="26" t="s">
        <v>19</v>
      </c>
      <c r="B199" s="43">
        <v>1346.5841207119547</v>
      </c>
      <c r="C199" s="43">
        <v>589.96328713020102</v>
      </c>
      <c r="D199" s="43">
        <v>9616.9665724100723</v>
      </c>
      <c r="E199" s="43">
        <v>412.28339050093427</v>
      </c>
      <c r="F199" s="236">
        <v>0</v>
      </c>
      <c r="G199" s="43">
        <v>0</v>
      </c>
      <c r="H199" s="53">
        <v>0</v>
      </c>
      <c r="I199" s="41">
        <f t="shared" si="22"/>
        <v>11965.797370753162</v>
      </c>
    </row>
    <row r="200" spans="1:9" ht="15">
      <c r="A200" s="25" t="s">
        <v>27</v>
      </c>
      <c r="B200" s="46">
        <v>160.58766439997885</v>
      </c>
      <c r="C200" s="46">
        <v>4.5563148138013441</v>
      </c>
      <c r="D200" s="46">
        <v>3886.4407633633623</v>
      </c>
      <c r="E200" s="46">
        <v>2751.3947596601743</v>
      </c>
      <c r="F200" s="236">
        <v>0</v>
      </c>
      <c r="G200" s="46">
        <v>255.58543414488261</v>
      </c>
      <c r="H200" s="47">
        <v>7.496129119198943</v>
      </c>
      <c r="I200" s="48">
        <f t="shared" si="22"/>
        <v>7066.0610655013988</v>
      </c>
    </row>
    <row r="201" spans="1:9" ht="15">
      <c r="A201" s="26" t="s">
        <v>26</v>
      </c>
      <c r="B201" s="43">
        <v>10.637019081805592</v>
      </c>
      <c r="C201" s="43">
        <v>2.4894504186978281</v>
      </c>
      <c r="D201" s="43">
        <v>1.6006352608026719</v>
      </c>
      <c r="E201" s="43">
        <v>0</v>
      </c>
      <c r="F201" s="236">
        <v>0</v>
      </c>
      <c r="G201" s="43">
        <v>0</v>
      </c>
      <c r="H201" s="53">
        <v>0</v>
      </c>
      <c r="I201" s="41">
        <f t="shared" si="22"/>
        <v>14.727104761306093</v>
      </c>
    </row>
    <row r="202" spans="1:9" ht="15">
      <c r="A202" s="25" t="s">
        <v>23</v>
      </c>
      <c r="B202" s="46">
        <v>5.1343404488758626E-2</v>
      </c>
      <c r="C202" s="46">
        <v>3.7067451755196816E-2</v>
      </c>
      <c r="D202" s="46">
        <v>5.2999484292116969E-2</v>
      </c>
      <c r="E202" s="46">
        <v>0</v>
      </c>
      <c r="F202" s="236">
        <v>0</v>
      </c>
      <c r="G202" s="46">
        <v>0</v>
      </c>
      <c r="H202" s="47">
        <v>0</v>
      </c>
      <c r="I202" s="48">
        <f t="shared" si="22"/>
        <v>0.14141034053607243</v>
      </c>
    </row>
    <row r="203" spans="1:9" ht="15">
      <c r="A203" s="26" t="s">
        <v>24</v>
      </c>
      <c r="B203" s="43">
        <v>0</v>
      </c>
      <c r="C203" s="43">
        <v>0</v>
      </c>
      <c r="D203" s="43">
        <v>0</v>
      </c>
      <c r="E203" s="43">
        <v>0</v>
      </c>
      <c r="F203" s="236">
        <v>0</v>
      </c>
      <c r="G203" s="43">
        <v>0</v>
      </c>
      <c r="H203" s="53">
        <v>0</v>
      </c>
      <c r="I203" s="41">
        <f t="shared" si="22"/>
        <v>0</v>
      </c>
    </row>
    <row r="204" spans="1:9" ht="15">
      <c r="A204" s="25" t="s">
        <v>22</v>
      </c>
      <c r="B204" s="46">
        <v>123.92861161528707</v>
      </c>
      <c r="C204" s="46">
        <v>121.32517350713405</v>
      </c>
      <c r="D204" s="46">
        <v>4300.2192148775739</v>
      </c>
      <c r="E204" s="46">
        <v>0</v>
      </c>
      <c r="F204" s="236">
        <v>0</v>
      </c>
      <c r="G204" s="46">
        <v>0</v>
      </c>
      <c r="H204" s="47">
        <v>0</v>
      </c>
      <c r="I204" s="48">
        <f t="shared" si="22"/>
        <v>4545.4729999999954</v>
      </c>
    </row>
    <row r="205" spans="1:9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>
        <v>0</v>
      </c>
      <c r="G205" s="43">
        <v>0</v>
      </c>
      <c r="H205" s="53">
        <v>0</v>
      </c>
      <c r="I205" s="41">
        <f t="shared" si="22"/>
        <v>0</v>
      </c>
    </row>
    <row r="206" spans="1:9" ht="15">
      <c r="A206" s="28" t="s">
        <v>25</v>
      </c>
      <c r="B206" s="46">
        <v>0</v>
      </c>
      <c r="C206" s="46">
        <v>0</v>
      </c>
      <c r="D206" s="46">
        <v>0</v>
      </c>
      <c r="E206" s="46">
        <v>0</v>
      </c>
      <c r="F206" s="236">
        <v>0</v>
      </c>
      <c r="G206" s="46">
        <v>0</v>
      </c>
      <c r="H206" s="47">
        <v>0</v>
      </c>
      <c r="I206" s="48">
        <f t="shared" si="22"/>
        <v>0</v>
      </c>
    </row>
    <row r="207" spans="1:9" ht="15">
      <c r="A207" s="29" t="s">
        <v>20</v>
      </c>
      <c r="B207" s="43">
        <v>0</v>
      </c>
      <c r="C207" s="43">
        <v>0</v>
      </c>
      <c r="D207" s="43">
        <v>0</v>
      </c>
      <c r="E207" s="43">
        <v>0</v>
      </c>
      <c r="F207" s="236">
        <v>0</v>
      </c>
      <c r="G207" s="43">
        <v>0</v>
      </c>
      <c r="H207" s="53">
        <v>0</v>
      </c>
      <c r="I207" s="41">
        <f t="shared" si="22"/>
        <v>0</v>
      </c>
    </row>
    <row r="208" spans="1:9" ht="15">
      <c r="A208" s="28" t="s">
        <v>21</v>
      </c>
      <c r="B208" s="46">
        <v>0</v>
      </c>
      <c r="C208" s="46">
        <v>0</v>
      </c>
      <c r="D208" s="46">
        <v>0</v>
      </c>
      <c r="E208" s="46">
        <v>0</v>
      </c>
      <c r="F208" s="236">
        <v>0</v>
      </c>
      <c r="G208" s="46">
        <v>0</v>
      </c>
      <c r="H208" s="47">
        <v>0</v>
      </c>
      <c r="I208" s="48">
        <f t="shared" si="22"/>
        <v>0</v>
      </c>
    </row>
    <row r="209" spans="1:10" ht="15.75" thickBot="1">
      <c r="A209" s="30" t="s">
        <v>11</v>
      </c>
      <c r="B209" s="43">
        <v>0</v>
      </c>
      <c r="C209" s="43">
        <v>0</v>
      </c>
      <c r="D209" s="43">
        <v>0</v>
      </c>
      <c r="E209" s="43">
        <v>0</v>
      </c>
      <c r="F209" s="237">
        <v>0</v>
      </c>
      <c r="G209" s="43">
        <v>0</v>
      </c>
      <c r="H209" s="53">
        <v>0</v>
      </c>
      <c r="I209" s="41">
        <f t="shared" si="22"/>
        <v>0</v>
      </c>
    </row>
    <row r="210" spans="1:10" ht="15">
      <c r="A210" s="31" t="s">
        <v>28</v>
      </c>
      <c r="B210" s="130">
        <f>SUM(B189:B205)</f>
        <v>2227.4993765517042</v>
      </c>
      <c r="C210" s="130">
        <f t="shared" ref="C210:H210" si="23">SUM(C189:C205)</f>
        <v>752.19529175534512</v>
      </c>
      <c r="D210" s="130">
        <f t="shared" si="23"/>
        <v>25941.49876667557</v>
      </c>
      <c r="E210" s="130">
        <f t="shared" si="23"/>
        <v>3185.7679486823172</v>
      </c>
      <c r="F210" s="130">
        <f t="shared" si="23"/>
        <v>0</v>
      </c>
      <c r="G210" s="130">
        <f t="shared" si="23"/>
        <v>255.58543414488261</v>
      </c>
      <c r="H210" s="130">
        <f t="shared" si="23"/>
        <v>7.496129119198943</v>
      </c>
      <c r="I210" s="132">
        <f>SUM(B210:H210)</f>
        <v>32370.042946929017</v>
      </c>
    </row>
    <row r="211" spans="1:10" s="4" customFormat="1" ht="15" thickBot="1">
      <c r="A211" s="32" t="s">
        <v>87</v>
      </c>
      <c r="B211" s="114">
        <f>B210/$I210</f>
        <v>6.8813605845494549E-2</v>
      </c>
      <c r="C211" s="114">
        <f t="shared" ref="C211:I211" si="24">C210/$I210</f>
        <v>2.3237389366105452E-2</v>
      </c>
      <c r="D211" s="114">
        <f t="shared" si="24"/>
        <v>0.8014045211248837</v>
      </c>
      <c r="E211" s="114">
        <f t="shared" si="24"/>
        <v>9.8417167808686964E-2</v>
      </c>
      <c r="F211" s="114">
        <f t="shared" si="24"/>
        <v>0</v>
      </c>
      <c r="G211" s="114">
        <f t="shared" si="24"/>
        <v>7.8957397295986685E-3</v>
      </c>
      <c r="H211" s="114">
        <f t="shared" si="24"/>
        <v>2.3157612523063117E-4</v>
      </c>
      <c r="I211" s="116">
        <f t="shared" si="24"/>
        <v>1</v>
      </c>
      <c r="J211" s="18"/>
    </row>
    <row r="212" spans="1:10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1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10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1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>
        <v>0</v>
      </c>
      <c r="G215" s="39">
        <v>0</v>
      </c>
      <c r="H215" s="40">
        <v>0</v>
      </c>
      <c r="I215" s="41">
        <f>SUM(B215:H215)</f>
        <v>0</v>
      </c>
    </row>
    <row r="216" spans="1:1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>
        <v>0</v>
      </c>
      <c r="G216" s="46">
        <v>0</v>
      </c>
      <c r="H216" s="47">
        <v>0</v>
      </c>
      <c r="I216" s="48">
        <f t="shared" ref="I216:I235" si="25">SUM(B216:H216)</f>
        <v>0</v>
      </c>
    </row>
    <row r="217" spans="1:1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>
        <v>0</v>
      </c>
      <c r="G217" s="43">
        <v>0</v>
      </c>
      <c r="H217" s="53">
        <v>0</v>
      </c>
      <c r="I217" s="41">
        <f t="shared" si="25"/>
        <v>0</v>
      </c>
    </row>
    <row r="218" spans="1:1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>
        <v>0</v>
      </c>
      <c r="G218" s="46">
        <v>0</v>
      </c>
      <c r="H218" s="47">
        <v>0</v>
      </c>
      <c r="I218" s="48">
        <f t="shared" si="25"/>
        <v>0</v>
      </c>
    </row>
    <row r="219" spans="1:10" ht="15">
      <c r="A219" s="26" t="s">
        <v>16</v>
      </c>
      <c r="B219" s="43">
        <v>51.090252157295971</v>
      </c>
      <c r="C219" s="43">
        <v>26.1800219615352</v>
      </c>
      <c r="D219" s="43">
        <v>119.16574645281486</v>
      </c>
      <c r="E219" s="43">
        <v>0</v>
      </c>
      <c r="F219" s="236">
        <v>0</v>
      </c>
      <c r="G219" s="43">
        <v>0</v>
      </c>
      <c r="H219" s="53">
        <v>0</v>
      </c>
      <c r="I219" s="41">
        <f t="shared" si="25"/>
        <v>196.43602057164603</v>
      </c>
    </row>
    <row r="220" spans="1:10" ht="15">
      <c r="A220" s="25" t="s">
        <v>72</v>
      </c>
      <c r="B220" s="46">
        <v>10.081286722243988</v>
      </c>
      <c r="C220" s="46">
        <v>4.1493929414428887</v>
      </c>
      <c r="D220" s="46">
        <v>3.9106151808211389</v>
      </c>
      <c r="E220" s="46">
        <v>0</v>
      </c>
      <c r="F220" s="236">
        <v>0</v>
      </c>
      <c r="G220" s="46">
        <v>0</v>
      </c>
      <c r="H220" s="47">
        <v>0</v>
      </c>
      <c r="I220" s="48">
        <f t="shared" si="25"/>
        <v>18.141294844508014</v>
      </c>
    </row>
    <row r="221" spans="1:10" ht="15">
      <c r="A221" s="26" t="s">
        <v>60</v>
      </c>
      <c r="B221" s="43">
        <v>0</v>
      </c>
      <c r="C221" s="43">
        <v>0</v>
      </c>
      <c r="D221" s="43">
        <v>2.2917884204773622E-4</v>
      </c>
      <c r="E221" s="43">
        <v>0.1019866211572768</v>
      </c>
      <c r="F221" s="236">
        <v>0</v>
      </c>
      <c r="G221" s="43">
        <v>0</v>
      </c>
      <c r="H221" s="53">
        <v>0</v>
      </c>
      <c r="I221" s="41">
        <f t="shared" si="25"/>
        <v>0.10221579999932454</v>
      </c>
    </row>
    <row r="222" spans="1:10" ht="15">
      <c r="A222" s="25" t="s">
        <v>12</v>
      </c>
      <c r="B222" s="46">
        <v>0</v>
      </c>
      <c r="C222" s="46">
        <v>0</v>
      </c>
      <c r="D222" s="46">
        <v>0</v>
      </c>
      <c r="E222" s="46">
        <v>21.820533552970755</v>
      </c>
      <c r="F222" s="236">
        <v>0</v>
      </c>
      <c r="G222" s="46">
        <v>0</v>
      </c>
      <c r="H222" s="47">
        <v>0</v>
      </c>
      <c r="I222" s="48">
        <f t="shared" si="25"/>
        <v>21.820533552970755</v>
      </c>
    </row>
    <row r="223" spans="1:1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>
        <v>0</v>
      </c>
      <c r="G223" s="43">
        <v>0</v>
      </c>
      <c r="H223" s="53">
        <v>0</v>
      </c>
      <c r="I223" s="41">
        <f t="shared" si="25"/>
        <v>0</v>
      </c>
    </row>
    <row r="224" spans="1:10" ht="15">
      <c r="A224" s="25" t="s">
        <v>17</v>
      </c>
      <c r="B224" s="46">
        <v>8.2118954459344025</v>
      </c>
      <c r="C224" s="46">
        <v>0</v>
      </c>
      <c r="D224" s="46">
        <v>32.527029482560089</v>
      </c>
      <c r="E224" s="46">
        <v>1.7190750715055163</v>
      </c>
      <c r="F224" s="236">
        <v>0</v>
      </c>
      <c r="G224" s="46">
        <v>0</v>
      </c>
      <c r="H224" s="47">
        <v>0</v>
      </c>
      <c r="I224" s="48">
        <f t="shared" si="25"/>
        <v>42.458000000000006</v>
      </c>
    </row>
    <row r="225" spans="1:10" ht="15">
      <c r="A225" s="26" t="s">
        <v>19</v>
      </c>
      <c r="B225" s="43">
        <v>411.03372916901895</v>
      </c>
      <c r="C225" s="43">
        <v>2.6466336347750432</v>
      </c>
      <c r="D225" s="43">
        <v>738.02025672199375</v>
      </c>
      <c r="E225" s="43">
        <v>356.22215894240571</v>
      </c>
      <c r="F225" s="236">
        <v>0</v>
      </c>
      <c r="G225" s="43">
        <v>0</v>
      </c>
      <c r="H225" s="53">
        <v>0</v>
      </c>
      <c r="I225" s="41">
        <f t="shared" si="25"/>
        <v>1507.9227784681934</v>
      </c>
    </row>
    <row r="226" spans="1:10" ht="15">
      <c r="A226" s="25" t="s">
        <v>27</v>
      </c>
      <c r="B226" s="46">
        <v>234.38066909610291</v>
      </c>
      <c r="C226" s="46">
        <v>2.6223570509914165</v>
      </c>
      <c r="D226" s="46">
        <v>713.42699804984375</v>
      </c>
      <c r="E226" s="46">
        <v>1237.3686155214612</v>
      </c>
      <c r="F226" s="236">
        <v>0</v>
      </c>
      <c r="G226" s="46">
        <v>288.73846894812669</v>
      </c>
      <c r="H226" s="47">
        <v>32.753635741006818</v>
      </c>
      <c r="I226" s="48">
        <f t="shared" si="25"/>
        <v>2509.2907444075331</v>
      </c>
    </row>
    <row r="227" spans="1:10" ht="15">
      <c r="A227" s="26" t="s">
        <v>26</v>
      </c>
      <c r="B227" s="43">
        <v>534.01904965250833</v>
      </c>
      <c r="C227" s="43">
        <v>0</v>
      </c>
      <c r="D227" s="43">
        <v>130.79701959577019</v>
      </c>
      <c r="E227" s="43">
        <v>0</v>
      </c>
      <c r="F227" s="236">
        <v>0</v>
      </c>
      <c r="G227" s="43">
        <v>0</v>
      </c>
      <c r="H227" s="53">
        <v>0</v>
      </c>
      <c r="I227" s="41">
        <f t="shared" si="25"/>
        <v>664.8160692482785</v>
      </c>
    </row>
    <row r="228" spans="1:1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>
        <v>0</v>
      </c>
      <c r="G228" s="46">
        <v>0</v>
      </c>
      <c r="H228" s="47">
        <v>0</v>
      </c>
      <c r="I228" s="48">
        <f t="shared" si="25"/>
        <v>0</v>
      </c>
    </row>
    <row r="229" spans="1:10" ht="15">
      <c r="A229" s="26" t="s">
        <v>24</v>
      </c>
      <c r="B229" s="43">
        <v>0.11039999999999998</v>
      </c>
      <c r="C229" s="43">
        <v>0</v>
      </c>
      <c r="D229" s="43">
        <v>0</v>
      </c>
      <c r="E229" s="43">
        <v>0</v>
      </c>
      <c r="F229" s="236">
        <v>0</v>
      </c>
      <c r="G229" s="43">
        <v>0</v>
      </c>
      <c r="H229" s="53">
        <v>0</v>
      </c>
      <c r="I229" s="41">
        <f t="shared" si="25"/>
        <v>0.11039999999999998</v>
      </c>
    </row>
    <row r="230" spans="1:10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>
        <v>0</v>
      </c>
      <c r="G230" s="46">
        <v>0</v>
      </c>
      <c r="H230" s="47">
        <v>0</v>
      </c>
      <c r="I230" s="48">
        <f t="shared" si="25"/>
        <v>0</v>
      </c>
    </row>
    <row r="231" spans="1:1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>
        <v>0</v>
      </c>
      <c r="G231" s="43">
        <v>0</v>
      </c>
      <c r="H231" s="53">
        <v>0</v>
      </c>
      <c r="I231" s="41">
        <f t="shared" si="25"/>
        <v>0</v>
      </c>
    </row>
    <row r="232" spans="1:10" ht="15">
      <c r="A232" s="28" t="s">
        <v>25</v>
      </c>
      <c r="B232" s="46">
        <v>0</v>
      </c>
      <c r="C232" s="46">
        <v>0</v>
      </c>
      <c r="D232" s="46">
        <v>0</v>
      </c>
      <c r="E232" s="46">
        <v>0</v>
      </c>
      <c r="F232" s="236">
        <v>0</v>
      </c>
      <c r="G232" s="46">
        <v>0</v>
      </c>
      <c r="H232" s="47">
        <v>0</v>
      </c>
      <c r="I232" s="48">
        <f t="shared" si="25"/>
        <v>0</v>
      </c>
    </row>
    <row r="233" spans="1:10" ht="15">
      <c r="A233" s="29" t="s">
        <v>20</v>
      </c>
      <c r="B233" s="43">
        <v>0</v>
      </c>
      <c r="C233" s="43">
        <v>0</v>
      </c>
      <c r="D233" s="43">
        <v>0</v>
      </c>
      <c r="E233" s="43">
        <v>0</v>
      </c>
      <c r="F233" s="236">
        <v>0</v>
      </c>
      <c r="G233" s="43">
        <v>0</v>
      </c>
      <c r="H233" s="53">
        <v>0</v>
      </c>
      <c r="I233" s="41">
        <f t="shared" si="25"/>
        <v>0</v>
      </c>
    </row>
    <row r="234" spans="1:10" ht="15">
      <c r="A234" s="28" t="s">
        <v>21</v>
      </c>
      <c r="B234" s="46">
        <v>0</v>
      </c>
      <c r="C234" s="46">
        <v>0</v>
      </c>
      <c r="D234" s="46">
        <v>0</v>
      </c>
      <c r="E234" s="46">
        <v>0</v>
      </c>
      <c r="F234" s="236">
        <v>0</v>
      </c>
      <c r="G234" s="46">
        <v>0</v>
      </c>
      <c r="H234" s="47">
        <v>0</v>
      </c>
      <c r="I234" s="48">
        <f t="shared" si="25"/>
        <v>0</v>
      </c>
    </row>
    <row r="235" spans="1:10" ht="15.75" thickBot="1">
      <c r="A235" s="30" t="s">
        <v>11</v>
      </c>
      <c r="B235" s="43">
        <v>0</v>
      </c>
      <c r="C235" s="43">
        <v>0</v>
      </c>
      <c r="D235" s="43">
        <v>0</v>
      </c>
      <c r="E235" s="43">
        <v>0</v>
      </c>
      <c r="F235" s="237">
        <v>0</v>
      </c>
      <c r="G235" s="43">
        <v>0</v>
      </c>
      <c r="H235" s="53">
        <v>0</v>
      </c>
      <c r="I235" s="41">
        <f t="shared" si="25"/>
        <v>0</v>
      </c>
    </row>
    <row r="236" spans="1:10" ht="15">
      <c r="A236" s="31" t="s">
        <v>28</v>
      </c>
      <c r="B236" s="130">
        <f>SUM(B215:B231)</f>
        <v>1248.9272822431046</v>
      </c>
      <c r="C236" s="130">
        <f t="shared" ref="C236:H236" si="26">SUM(C215:C231)</f>
        <v>35.598405588744548</v>
      </c>
      <c r="D236" s="130">
        <f t="shared" si="26"/>
        <v>1737.8478946626458</v>
      </c>
      <c r="E236" s="130">
        <f t="shared" si="26"/>
        <v>1617.2323697095003</v>
      </c>
      <c r="F236" s="130">
        <f t="shared" si="26"/>
        <v>0</v>
      </c>
      <c r="G236" s="130">
        <f t="shared" si="26"/>
        <v>288.73846894812669</v>
      </c>
      <c r="H236" s="130">
        <f t="shared" si="26"/>
        <v>32.753635741006818</v>
      </c>
      <c r="I236" s="132">
        <f>SUM(B236:H236)</f>
        <v>4961.09805689313</v>
      </c>
    </row>
    <row r="237" spans="1:10" s="4" customFormat="1" ht="15" thickBot="1">
      <c r="A237" s="32" t="s">
        <v>87</v>
      </c>
      <c r="B237" s="114">
        <f>B236/$I236</f>
        <v>0.25174412356308895</v>
      </c>
      <c r="C237" s="114">
        <f t="shared" ref="C237:I237" si="27">C236/$I236</f>
        <v>7.1755093691975771E-3</v>
      </c>
      <c r="D237" s="114">
        <f t="shared" si="27"/>
        <v>0.35029501024435844</v>
      </c>
      <c r="E237" s="114">
        <f t="shared" si="27"/>
        <v>0.32598274639269803</v>
      </c>
      <c r="F237" s="114">
        <f t="shared" si="27"/>
        <v>0</v>
      </c>
      <c r="G237" s="114">
        <f t="shared" si="27"/>
        <v>5.8200516425379455E-2</v>
      </c>
      <c r="H237" s="114">
        <f t="shared" si="27"/>
        <v>6.6020940052772641E-3</v>
      </c>
      <c r="I237" s="116">
        <f t="shared" si="27"/>
        <v>1</v>
      </c>
      <c r="J237" s="18"/>
    </row>
    <row r="238" spans="1:10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1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10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0.13264590074677191</v>
      </c>
      <c r="C241" s="39">
        <v>0.13264590074677191</v>
      </c>
      <c r="D241" s="39">
        <v>0.43109917742700865</v>
      </c>
      <c r="E241" s="39">
        <v>0</v>
      </c>
      <c r="F241" s="235">
        <v>0</v>
      </c>
      <c r="G241" s="39">
        <v>0</v>
      </c>
      <c r="H241" s="40">
        <v>0</v>
      </c>
      <c r="I241" s="41">
        <f>SUM(B241:H241)</f>
        <v>0.69639097892055246</v>
      </c>
    </row>
    <row r="242" spans="1:9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>
        <v>0</v>
      </c>
      <c r="G242" s="46">
        <v>0</v>
      </c>
      <c r="H242" s="47">
        <v>0</v>
      </c>
      <c r="I242" s="48">
        <f t="shared" ref="I242:I261" si="28">SUM(B242:H242)</f>
        <v>0</v>
      </c>
    </row>
    <row r="243" spans="1:9" ht="15">
      <c r="A243" s="26" t="s">
        <v>10</v>
      </c>
      <c r="B243" s="43">
        <v>0.32920286507713314</v>
      </c>
      <c r="C243" s="43">
        <v>0.32920286507713314</v>
      </c>
      <c r="D243" s="43">
        <v>1.0699093115006828</v>
      </c>
      <c r="E243" s="43">
        <v>0</v>
      </c>
      <c r="F243" s="236">
        <v>0</v>
      </c>
      <c r="G243" s="43">
        <v>0</v>
      </c>
      <c r="H243" s="53">
        <v>0</v>
      </c>
      <c r="I243" s="41">
        <f t="shared" si="28"/>
        <v>1.7283150416549491</v>
      </c>
    </row>
    <row r="244" spans="1:9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>
        <v>0</v>
      </c>
      <c r="G244" s="46">
        <v>0</v>
      </c>
      <c r="H244" s="47">
        <v>0</v>
      </c>
      <c r="I244" s="48">
        <f t="shared" si="28"/>
        <v>0</v>
      </c>
    </row>
    <row r="245" spans="1:9" ht="15">
      <c r="A245" s="26" t="s">
        <v>16</v>
      </c>
      <c r="B245" s="43">
        <v>996.0509158324387</v>
      </c>
      <c r="C245" s="43">
        <v>2.8430349191611088</v>
      </c>
      <c r="D245" s="43">
        <v>154.91773335410502</v>
      </c>
      <c r="E245" s="43">
        <v>0</v>
      </c>
      <c r="F245" s="236">
        <v>0</v>
      </c>
      <c r="G245" s="43">
        <v>0</v>
      </c>
      <c r="H245" s="53">
        <v>0</v>
      </c>
      <c r="I245" s="41">
        <f t="shared" si="28"/>
        <v>1153.8116841057049</v>
      </c>
    </row>
    <row r="246" spans="1:9" ht="15">
      <c r="A246" s="25" t="s">
        <v>72</v>
      </c>
      <c r="B246" s="46">
        <v>551.2708435066661</v>
      </c>
      <c r="C246" s="46">
        <v>1.9894758528137362</v>
      </c>
      <c r="D246" s="46">
        <v>142.90284457982429</v>
      </c>
      <c r="E246" s="46">
        <v>0</v>
      </c>
      <c r="F246" s="236">
        <v>0</v>
      </c>
      <c r="G246" s="46">
        <v>0</v>
      </c>
      <c r="H246" s="47">
        <v>0</v>
      </c>
      <c r="I246" s="48">
        <f t="shared" si="28"/>
        <v>696.16316393930413</v>
      </c>
    </row>
    <row r="247" spans="1:9" ht="15">
      <c r="A247" s="26" t="s">
        <v>60</v>
      </c>
      <c r="B247" s="43">
        <v>3.2955504004774945E-8</v>
      </c>
      <c r="C247" s="43">
        <v>3.2955504004774945E-8</v>
      </c>
      <c r="D247" s="43">
        <v>3.2955504004774945E-8</v>
      </c>
      <c r="E247" s="43">
        <v>9.9968434077180639</v>
      </c>
      <c r="F247" s="236">
        <v>0</v>
      </c>
      <c r="G247" s="43">
        <v>0</v>
      </c>
      <c r="H247" s="53">
        <v>0</v>
      </c>
      <c r="I247" s="41">
        <f t="shared" si="28"/>
        <v>9.9968435065845753</v>
      </c>
    </row>
    <row r="248" spans="1:9" ht="15">
      <c r="A248" s="25" t="s">
        <v>12</v>
      </c>
      <c r="B248" s="46">
        <v>1.7877450391789838E-7</v>
      </c>
      <c r="C248" s="46">
        <v>1.7877450391789838E-7</v>
      </c>
      <c r="D248" s="46">
        <v>1.7877450391789838E-7</v>
      </c>
      <c r="E248" s="46">
        <v>2.33084504310396</v>
      </c>
      <c r="F248" s="236">
        <v>0</v>
      </c>
      <c r="G248" s="46">
        <v>0</v>
      </c>
      <c r="H248" s="47">
        <v>0</v>
      </c>
      <c r="I248" s="48">
        <f t="shared" si="28"/>
        <v>2.3308455794274718</v>
      </c>
    </row>
    <row r="249" spans="1:9" ht="15">
      <c r="A249" s="26" t="s">
        <v>61</v>
      </c>
      <c r="B249" s="43">
        <v>7.4742857142857139E-2</v>
      </c>
      <c r="C249" s="43">
        <v>7.4742857142857139E-2</v>
      </c>
      <c r="D249" s="43">
        <v>0.37371428571428567</v>
      </c>
      <c r="E249" s="43">
        <v>0</v>
      </c>
      <c r="F249" s="236">
        <v>0</v>
      </c>
      <c r="G249" s="43">
        <v>0</v>
      </c>
      <c r="H249" s="53">
        <v>0</v>
      </c>
      <c r="I249" s="41">
        <f t="shared" si="28"/>
        <v>0.52319999999999989</v>
      </c>
    </row>
    <row r="250" spans="1:9" ht="15">
      <c r="A250" s="25" t="s">
        <v>17</v>
      </c>
      <c r="B250" s="46">
        <v>266.85506569447841</v>
      </c>
      <c r="C250" s="46">
        <v>8.0400881442611123</v>
      </c>
      <c r="D250" s="46">
        <v>322.83016461016763</v>
      </c>
      <c r="E250" s="46">
        <v>5.7179991571511435</v>
      </c>
      <c r="F250" s="236">
        <v>0</v>
      </c>
      <c r="G250" s="46">
        <v>0</v>
      </c>
      <c r="H250" s="47">
        <v>0</v>
      </c>
      <c r="I250" s="48">
        <f t="shared" si="28"/>
        <v>603.44331760605826</v>
      </c>
    </row>
    <row r="251" spans="1:9" ht="15">
      <c r="A251" s="26" t="s">
        <v>19</v>
      </c>
      <c r="B251" s="43">
        <v>2713.3787622529412</v>
      </c>
      <c r="C251" s="43">
        <v>135.96480963472897</v>
      </c>
      <c r="D251" s="43">
        <v>2196.3239614475542</v>
      </c>
      <c r="E251" s="43">
        <v>5.0795764986053937</v>
      </c>
      <c r="F251" s="236">
        <v>0</v>
      </c>
      <c r="G251" s="43">
        <v>0</v>
      </c>
      <c r="H251" s="53">
        <v>0</v>
      </c>
      <c r="I251" s="41">
        <f t="shared" si="28"/>
        <v>5050.7471098338301</v>
      </c>
    </row>
    <row r="252" spans="1:9" ht="15">
      <c r="A252" s="25" t="s">
        <v>27</v>
      </c>
      <c r="B252" s="46">
        <v>600.64600629048994</v>
      </c>
      <c r="C252" s="46">
        <v>22.030830292101992</v>
      </c>
      <c r="D252" s="46">
        <v>2017.3358382006734</v>
      </c>
      <c r="E252" s="46">
        <v>3420.2110540207468</v>
      </c>
      <c r="F252" s="236">
        <v>0</v>
      </c>
      <c r="G252" s="46">
        <v>2389.4884918190119</v>
      </c>
      <c r="H252" s="47">
        <v>107.78163633580718</v>
      </c>
      <c r="I252" s="48">
        <f t="shared" si="28"/>
        <v>8557.4938569588303</v>
      </c>
    </row>
    <row r="253" spans="1:9" ht="15">
      <c r="A253" s="26" t="s">
        <v>26</v>
      </c>
      <c r="B253" s="43">
        <v>857.95430875993088</v>
      </c>
      <c r="C253" s="43">
        <v>4.4088136572386531</v>
      </c>
      <c r="D253" s="43">
        <v>19.869215635640678</v>
      </c>
      <c r="E253" s="43">
        <v>0</v>
      </c>
      <c r="F253" s="236">
        <v>0</v>
      </c>
      <c r="G253" s="43">
        <v>0</v>
      </c>
      <c r="H253" s="53">
        <v>0</v>
      </c>
      <c r="I253" s="41">
        <f t="shared" si="28"/>
        <v>882.23233805281018</v>
      </c>
    </row>
    <row r="254" spans="1:9" ht="15">
      <c r="A254" s="25" t="s">
        <v>23</v>
      </c>
      <c r="B254" s="46">
        <v>12.041231296680413</v>
      </c>
      <c r="C254" s="46">
        <v>7.7951373163843298</v>
      </c>
      <c r="D254" s="46">
        <v>12.497201431757226</v>
      </c>
      <c r="E254" s="46">
        <v>0</v>
      </c>
      <c r="F254" s="236">
        <v>0</v>
      </c>
      <c r="G254" s="46">
        <v>0</v>
      </c>
      <c r="H254" s="47">
        <v>0</v>
      </c>
      <c r="I254" s="48">
        <f t="shared" si="28"/>
        <v>32.333570044821968</v>
      </c>
    </row>
    <row r="255" spans="1:9" ht="15">
      <c r="A255" s="26" t="s">
        <v>24</v>
      </c>
      <c r="B255" s="43">
        <v>18.748616475540679</v>
      </c>
      <c r="C255" s="43">
        <v>38.857584985878219</v>
      </c>
      <c r="D255" s="43">
        <v>79.618462110753669</v>
      </c>
      <c r="E255" s="43">
        <v>0</v>
      </c>
      <c r="F255" s="236">
        <v>0</v>
      </c>
      <c r="G255" s="43">
        <v>0</v>
      </c>
      <c r="H255" s="53">
        <v>0</v>
      </c>
      <c r="I255" s="41">
        <f t="shared" si="28"/>
        <v>137.22466357217257</v>
      </c>
    </row>
    <row r="256" spans="1:9" ht="15">
      <c r="A256" s="25" t="s">
        <v>22</v>
      </c>
      <c r="B256" s="46">
        <v>7.0801290261278113E-2</v>
      </c>
      <c r="C256" s="46">
        <v>0</v>
      </c>
      <c r="D256" s="46">
        <v>1.7700322565319528E-2</v>
      </c>
      <c r="E256" s="46">
        <v>0</v>
      </c>
      <c r="F256" s="236">
        <v>0</v>
      </c>
      <c r="G256" s="46">
        <v>0</v>
      </c>
      <c r="H256" s="47">
        <v>0</v>
      </c>
      <c r="I256" s="48">
        <f t="shared" si="28"/>
        <v>8.8501612826597645E-2</v>
      </c>
    </row>
    <row r="257" spans="1:10" ht="15">
      <c r="A257" s="27" t="s">
        <v>66</v>
      </c>
      <c r="B257" s="43">
        <v>75.282090479314505</v>
      </c>
      <c r="C257" s="43">
        <v>0.16457143493817042</v>
      </c>
      <c r="D257" s="43">
        <v>0.16457143493817042</v>
      </c>
      <c r="E257" s="43">
        <v>0</v>
      </c>
      <c r="F257" s="236">
        <v>0</v>
      </c>
      <c r="G257" s="43">
        <v>0</v>
      </c>
      <c r="H257" s="53">
        <v>0</v>
      </c>
      <c r="I257" s="41">
        <f t="shared" si="28"/>
        <v>75.61123334919084</v>
      </c>
    </row>
    <row r="258" spans="1:10" ht="15">
      <c r="A258" s="28" t="s">
        <v>25</v>
      </c>
      <c r="B258" s="46">
        <v>75.282090469764398</v>
      </c>
      <c r="C258" s="46">
        <v>0.16457143493817042</v>
      </c>
      <c r="D258" s="46">
        <v>0.16457143493817042</v>
      </c>
      <c r="E258" s="46">
        <v>0</v>
      </c>
      <c r="F258" s="236">
        <v>0</v>
      </c>
      <c r="G258" s="46">
        <v>0</v>
      </c>
      <c r="H258" s="47">
        <v>0</v>
      </c>
      <c r="I258" s="48">
        <f t="shared" si="28"/>
        <v>75.611233339640734</v>
      </c>
    </row>
    <row r="259" spans="1:10" ht="15">
      <c r="A259" s="29" t="s">
        <v>20</v>
      </c>
      <c r="B259" s="43">
        <v>0</v>
      </c>
      <c r="C259" s="43">
        <v>0</v>
      </c>
      <c r="D259" s="43">
        <v>0</v>
      </c>
      <c r="E259" s="43">
        <v>0</v>
      </c>
      <c r="F259" s="236">
        <v>0</v>
      </c>
      <c r="G259" s="43">
        <v>0</v>
      </c>
      <c r="H259" s="53">
        <v>0</v>
      </c>
      <c r="I259" s="41">
        <f t="shared" si="28"/>
        <v>0</v>
      </c>
    </row>
    <row r="260" spans="1:10" ht="15">
      <c r="A260" s="28" t="s">
        <v>21</v>
      </c>
      <c r="B260" s="46">
        <v>0</v>
      </c>
      <c r="C260" s="46">
        <v>0</v>
      </c>
      <c r="D260" s="46">
        <v>0</v>
      </c>
      <c r="E260" s="46">
        <v>0</v>
      </c>
      <c r="F260" s="236">
        <v>0</v>
      </c>
      <c r="G260" s="46">
        <v>0</v>
      </c>
      <c r="H260" s="47">
        <v>0</v>
      </c>
      <c r="I260" s="48">
        <f t="shared" si="28"/>
        <v>0</v>
      </c>
    </row>
    <row r="261" spans="1:10" ht="15.75" thickBot="1">
      <c r="A261" s="30" t="s">
        <v>11</v>
      </c>
      <c r="B261" s="43">
        <v>0</v>
      </c>
      <c r="C261" s="43">
        <v>0</v>
      </c>
      <c r="D261" s="43">
        <v>0</v>
      </c>
      <c r="E261" s="43">
        <v>0</v>
      </c>
      <c r="F261" s="237">
        <v>0</v>
      </c>
      <c r="G261" s="43">
        <v>0</v>
      </c>
      <c r="H261" s="53">
        <v>0</v>
      </c>
      <c r="I261" s="41">
        <f t="shared" si="28"/>
        <v>0</v>
      </c>
    </row>
    <row r="262" spans="1:10" ht="15">
      <c r="A262" s="31" t="s">
        <v>28</v>
      </c>
      <c r="B262" s="130">
        <f>SUM(B241:B257)</f>
        <v>6092.8352337134393</v>
      </c>
      <c r="C262" s="130">
        <f t="shared" ref="C262:H262" si="29">SUM(C241:C257)</f>
        <v>222.63093807220309</v>
      </c>
      <c r="D262" s="130">
        <f t="shared" si="29"/>
        <v>4948.3524161143523</v>
      </c>
      <c r="E262" s="130">
        <f t="shared" si="29"/>
        <v>3443.3363181273253</v>
      </c>
      <c r="F262" s="130">
        <f t="shared" si="29"/>
        <v>0</v>
      </c>
      <c r="G262" s="130">
        <f t="shared" si="29"/>
        <v>2389.4884918190119</v>
      </c>
      <c r="H262" s="130">
        <f t="shared" si="29"/>
        <v>107.78163633580718</v>
      </c>
      <c r="I262" s="132">
        <f>SUM(B262:H262)</f>
        <v>17204.425034182139</v>
      </c>
    </row>
    <row r="263" spans="1:10" s="4" customFormat="1" ht="15" thickBot="1">
      <c r="A263" s="32" t="s">
        <v>87</v>
      </c>
      <c r="B263" s="114">
        <f>B262/$I262</f>
        <v>0.35414349631609643</v>
      </c>
      <c r="C263" s="114">
        <f t="shared" ref="C263:I263" si="30">C262/$I262</f>
        <v>1.294033003892167E-2</v>
      </c>
      <c r="D263" s="114">
        <f t="shared" si="30"/>
        <v>0.28762091184581029</v>
      </c>
      <c r="E263" s="114">
        <f t="shared" si="30"/>
        <v>0.20014248144218869</v>
      </c>
      <c r="F263" s="114">
        <f t="shared" si="30"/>
        <v>0</v>
      </c>
      <c r="G263" s="114">
        <f t="shared" si="30"/>
        <v>0.13888801788327843</v>
      </c>
      <c r="H263" s="114">
        <f t="shared" si="30"/>
        <v>6.2647624737045384E-3</v>
      </c>
      <c r="I263" s="116">
        <f t="shared" si="30"/>
        <v>1</v>
      </c>
      <c r="J263" s="18"/>
    </row>
    <row r="264" spans="1:10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1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10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10" ht="15">
      <c r="A267" s="24" t="s">
        <v>7</v>
      </c>
      <c r="B267" s="39">
        <v>0</v>
      </c>
      <c r="C267" s="39">
        <v>0</v>
      </c>
      <c r="D267" s="39">
        <v>0</v>
      </c>
      <c r="E267" s="39">
        <v>0</v>
      </c>
      <c r="F267" s="235">
        <v>0</v>
      </c>
      <c r="G267" s="39">
        <v>0</v>
      </c>
      <c r="H267" s="40">
        <v>0</v>
      </c>
      <c r="I267" s="41">
        <f>SUM(B267:H267)</f>
        <v>0</v>
      </c>
    </row>
    <row r="268" spans="1:1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>
        <v>0</v>
      </c>
      <c r="G268" s="46">
        <v>0</v>
      </c>
      <c r="H268" s="47">
        <v>0</v>
      </c>
      <c r="I268" s="48">
        <f t="shared" ref="I268:I287" si="31">SUM(B268:H268)</f>
        <v>0</v>
      </c>
    </row>
    <row r="269" spans="1:1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>
        <v>0</v>
      </c>
      <c r="G269" s="43">
        <v>0</v>
      </c>
      <c r="H269" s="53">
        <v>0</v>
      </c>
      <c r="I269" s="41">
        <f t="shared" si="31"/>
        <v>0</v>
      </c>
    </row>
    <row r="270" spans="1:1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>
        <v>0</v>
      </c>
      <c r="G270" s="46">
        <v>0</v>
      </c>
      <c r="H270" s="47">
        <v>0</v>
      </c>
      <c r="I270" s="48">
        <f t="shared" si="31"/>
        <v>0</v>
      </c>
    </row>
    <row r="271" spans="1:10" ht="15">
      <c r="A271" s="26" t="s">
        <v>16</v>
      </c>
      <c r="B271" s="43">
        <v>140.89819363772349</v>
      </c>
      <c r="C271" s="43">
        <v>272.96277916015293</v>
      </c>
      <c r="D271" s="43">
        <v>117.32210706392591</v>
      </c>
      <c r="E271" s="43">
        <v>0</v>
      </c>
      <c r="F271" s="236">
        <v>0</v>
      </c>
      <c r="G271" s="43">
        <v>0</v>
      </c>
      <c r="H271" s="53">
        <v>0</v>
      </c>
      <c r="I271" s="41">
        <f t="shared" si="31"/>
        <v>531.18307986180241</v>
      </c>
    </row>
    <row r="272" spans="1:10" ht="15">
      <c r="A272" s="25" t="s">
        <v>72</v>
      </c>
      <c r="B272" s="46">
        <v>35.682131047159231</v>
      </c>
      <c r="C272" s="46">
        <v>5.6206924168879322</v>
      </c>
      <c r="D272" s="46">
        <v>114.6100283683913</v>
      </c>
      <c r="E272" s="46">
        <v>2.3688780948709383</v>
      </c>
      <c r="F272" s="236">
        <v>0</v>
      </c>
      <c r="G272" s="46">
        <v>0</v>
      </c>
      <c r="H272" s="47">
        <v>0</v>
      </c>
      <c r="I272" s="48">
        <f t="shared" si="31"/>
        <v>158.28172992730941</v>
      </c>
    </row>
    <row r="273" spans="1:9" ht="15">
      <c r="A273" s="26" t="s">
        <v>60</v>
      </c>
      <c r="B273" s="43">
        <v>1.5935142137481364E-4</v>
      </c>
      <c r="C273" s="43">
        <v>3.032440126761143E-8</v>
      </c>
      <c r="D273" s="43">
        <v>3.032440126761143E-8</v>
      </c>
      <c r="E273" s="43">
        <v>137.33994604321282</v>
      </c>
      <c r="F273" s="236">
        <v>0</v>
      </c>
      <c r="G273" s="43">
        <v>0</v>
      </c>
      <c r="H273" s="53">
        <v>0</v>
      </c>
      <c r="I273" s="41">
        <f t="shared" si="31"/>
        <v>137.34010545528301</v>
      </c>
    </row>
    <row r="274" spans="1:9" ht="15">
      <c r="A274" s="25" t="s">
        <v>12</v>
      </c>
      <c r="B274" s="46">
        <v>7.0111908380109E-5</v>
      </c>
      <c r="C274" s="46">
        <v>7.9285689738345461E-8</v>
      </c>
      <c r="D274" s="46">
        <v>7.9285689738345461E-8</v>
      </c>
      <c r="E274" s="46">
        <v>6.06717901937954E-2</v>
      </c>
      <c r="F274" s="236">
        <v>0</v>
      </c>
      <c r="G274" s="46">
        <v>0</v>
      </c>
      <c r="H274" s="47">
        <v>0</v>
      </c>
      <c r="I274" s="48">
        <f t="shared" si="31"/>
        <v>6.0742060673554983E-2</v>
      </c>
    </row>
    <row r="275" spans="1:9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>
        <v>0</v>
      </c>
      <c r="G275" s="43">
        <v>0</v>
      </c>
      <c r="H275" s="53">
        <v>0</v>
      </c>
      <c r="I275" s="41">
        <f t="shared" si="31"/>
        <v>0</v>
      </c>
    </row>
    <row r="276" spans="1:9" ht="15">
      <c r="A276" s="25" t="s">
        <v>17</v>
      </c>
      <c r="B276" s="46">
        <v>2.0467953825359166</v>
      </c>
      <c r="C276" s="46">
        <v>0.11068390347608012</v>
      </c>
      <c r="D276" s="46">
        <v>51.466244160051737</v>
      </c>
      <c r="E276" s="46">
        <v>0</v>
      </c>
      <c r="F276" s="236">
        <v>0</v>
      </c>
      <c r="G276" s="46">
        <v>0</v>
      </c>
      <c r="H276" s="47">
        <v>0</v>
      </c>
      <c r="I276" s="48">
        <f t="shared" si="31"/>
        <v>53.623723446063735</v>
      </c>
    </row>
    <row r="277" spans="1:9" ht="15">
      <c r="A277" s="26" t="s">
        <v>19</v>
      </c>
      <c r="B277" s="43">
        <v>126.43103225957577</v>
      </c>
      <c r="C277" s="43">
        <v>245.37119942227247</v>
      </c>
      <c r="D277" s="43">
        <v>2219.595905936535</v>
      </c>
      <c r="E277" s="43">
        <v>0</v>
      </c>
      <c r="F277" s="236">
        <v>0</v>
      </c>
      <c r="G277" s="43">
        <v>0</v>
      </c>
      <c r="H277" s="53">
        <v>0</v>
      </c>
      <c r="I277" s="41">
        <f t="shared" si="31"/>
        <v>2591.3981376183833</v>
      </c>
    </row>
    <row r="278" spans="1:9" ht="15">
      <c r="A278" s="25" t="s">
        <v>27</v>
      </c>
      <c r="B278" s="46">
        <v>13.493543370424391</v>
      </c>
      <c r="C278" s="46">
        <v>4.8223709283370239E-8</v>
      </c>
      <c r="D278" s="46">
        <v>983.41480110531882</v>
      </c>
      <c r="E278" s="46">
        <v>1124.972832693097</v>
      </c>
      <c r="F278" s="236">
        <v>0</v>
      </c>
      <c r="G278" s="46">
        <v>27.388406084246313</v>
      </c>
      <c r="H278" s="47">
        <v>0</v>
      </c>
      <c r="I278" s="48">
        <f t="shared" si="31"/>
        <v>2149.2695833013104</v>
      </c>
    </row>
    <row r="279" spans="1:9" ht="15">
      <c r="A279" s="26" t="s">
        <v>26</v>
      </c>
      <c r="B279" s="43">
        <v>13.503599986582604</v>
      </c>
      <c r="C279" s="43">
        <v>6.7086966066916752E-9</v>
      </c>
      <c r="D279" s="43">
        <v>6.7086966066916752E-9</v>
      </c>
      <c r="E279" s="43">
        <v>0</v>
      </c>
      <c r="F279" s="236">
        <v>0</v>
      </c>
      <c r="G279" s="43">
        <v>0</v>
      </c>
      <c r="H279" s="53">
        <v>0</v>
      </c>
      <c r="I279" s="41">
        <f t="shared" si="31"/>
        <v>13.503599999999995</v>
      </c>
    </row>
    <row r="280" spans="1:9" ht="15">
      <c r="A280" s="25" t="s">
        <v>23</v>
      </c>
      <c r="B280" s="46">
        <v>0.5749619102875525</v>
      </c>
      <c r="C280" s="46">
        <v>6.8068526109912028E-2</v>
      </c>
      <c r="D280" s="46">
        <v>6.8068526109912028E-2</v>
      </c>
      <c r="E280" s="46">
        <v>0</v>
      </c>
      <c r="F280" s="236">
        <v>0</v>
      </c>
      <c r="G280" s="46">
        <v>0</v>
      </c>
      <c r="H280" s="47">
        <v>0</v>
      </c>
      <c r="I280" s="48">
        <f t="shared" si="31"/>
        <v>0.71109896250737648</v>
      </c>
    </row>
    <row r="281" spans="1:9" ht="15">
      <c r="A281" s="26" t="s">
        <v>22</v>
      </c>
      <c r="B281" s="43">
        <v>3.6060328868208869E-2</v>
      </c>
      <c r="C281" s="43">
        <v>4.2691061671721832E-3</v>
      </c>
      <c r="D281" s="43">
        <v>4.2691061671721832E-3</v>
      </c>
      <c r="E281" s="43">
        <v>0</v>
      </c>
      <c r="F281" s="236">
        <v>0</v>
      </c>
      <c r="G281" s="43">
        <v>0</v>
      </c>
      <c r="H281" s="53">
        <v>0</v>
      </c>
      <c r="I281" s="41">
        <f t="shared" si="31"/>
        <v>4.459854120255323E-2</v>
      </c>
    </row>
    <row r="282" spans="1:9" ht="15">
      <c r="A282" s="25" t="s">
        <v>24</v>
      </c>
      <c r="B282" s="46">
        <v>0</v>
      </c>
      <c r="C282" s="46">
        <v>0</v>
      </c>
      <c r="D282" s="46">
        <v>0</v>
      </c>
      <c r="E282" s="46">
        <v>0</v>
      </c>
      <c r="F282" s="236">
        <v>0</v>
      </c>
      <c r="G282" s="46">
        <v>0</v>
      </c>
      <c r="H282" s="47">
        <v>0</v>
      </c>
      <c r="I282" s="48">
        <f t="shared" si="31"/>
        <v>0</v>
      </c>
    </row>
    <row r="283" spans="1:9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>
        <v>0</v>
      </c>
      <c r="G283" s="43">
        <v>0</v>
      </c>
      <c r="H283" s="53">
        <v>0</v>
      </c>
      <c r="I283" s="41">
        <f t="shared" si="31"/>
        <v>0</v>
      </c>
    </row>
    <row r="284" spans="1:9" ht="15">
      <c r="A284" s="28" t="s">
        <v>25</v>
      </c>
      <c r="B284" s="46">
        <v>0</v>
      </c>
      <c r="C284" s="46">
        <v>0</v>
      </c>
      <c r="D284" s="46">
        <v>0</v>
      </c>
      <c r="E284" s="46">
        <v>0</v>
      </c>
      <c r="F284" s="236">
        <v>0</v>
      </c>
      <c r="G284" s="46">
        <v>0</v>
      </c>
      <c r="H284" s="47">
        <v>0</v>
      </c>
      <c r="I284" s="48">
        <f t="shared" si="31"/>
        <v>0</v>
      </c>
    </row>
    <row r="285" spans="1:9" ht="15">
      <c r="A285" s="29" t="s">
        <v>20</v>
      </c>
      <c r="B285" s="43">
        <v>0</v>
      </c>
      <c r="C285" s="43">
        <v>0</v>
      </c>
      <c r="D285" s="43">
        <v>0</v>
      </c>
      <c r="E285" s="43">
        <v>0</v>
      </c>
      <c r="F285" s="236">
        <v>0</v>
      </c>
      <c r="G285" s="43">
        <v>0</v>
      </c>
      <c r="H285" s="53">
        <v>0</v>
      </c>
      <c r="I285" s="41">
        <f t="shared" si="31"/>
        <v>0</v>
      </c>
    </row>
    <row r="286" spans="1:9" ht="15">
      <c r="A286" s="28" t="s">
        <v>21</v>
      </c>
      <c r="B286" s="46">
        <v>0</v>
      </c>
      <c r="C286" s="46">
        <v>0</v>
      </c>
      <c r="D286" s="46">
        <v>0</v>
      </c>
      <c r="E286" s="46">
        <v>0</v>
      </c>
      <c r="F286" s="236">
        <v>0</v>
      </c>
      <c r="G286" s="46">
        <v>0</v>
      </c>
      <c r="H286" s="47">
        <v>0</v>
      </c>
      <c r="I286" s="48">
        <f t="shared" si="31"/>
        <v>0</v>
      </c>
    </row>
    <row r="287" spans="1:9" ht="15.75" thickBot="1">
      <c r="A287" s="30" t="s">
        <v>11</v>
      </c>
      <c r="B287" s="43">
        <v>0</v>
      </c>
      <c r="C287" s="43">
        <v>0</v>
      </c>
      <c r="D287" s="43">
        <v>0</v>
      </c>
      <c r="E287" s="43">
        <v>0</v>
      </c>
      <c r="F287" s="237">
        <v>0</v>
      </c>
      <c r="G287" s="43">
        <v>0</v>
      </c>
      <c r="H287" s="53">
        <v>0</v>
      </c>
      <c r="I287" s="41">
        <f t="shared" si="31"/>
        <v>0</v>
      </c>
    </row>
    <row r="288" spans="1:9" ht="15">
      <c r="A288" s="31" t="s">
        <v>28</v>
      </c>
      <c r="B288" s="130">
        <f>SUM(B267:B283)</f>
        <v>332.66654738648691</v>
      </c>
      <c r="C288" s="130">
        <f t="shared" ref="C288:H288" si="32">SUM(C267:C283)</f>
        <v>524.13769269960892</v>
      </c>
      <c r="D288" s="130">
        <f t="shared" si="32"/>
        <v>3486.4814243828191</v>
      </c>
      <c r="E288" s="130">
        <f t="shared" si="32"/>
        <v>1264.7423286213746</v>
      </c>
      <c r="F288" s="130">
        <f t="shared" si="32"/>
        <v>0</v>
      </c>
      <c r="G288" s="130">
        <f t="shared" si="32"/>
        <v>27.388406084246313</v>
      </c>
      <c r="H288" s="130">
        <f t="shared" si="32"/>
        <v>0</v>
      </c>
      <c r="I288" s="132">
        <f>SUM(B288:H288)</f>
        <v>5635.4163991745354</v>
      </c>
    </row>
    <row r="289" spans="1:10" s="4" customFormat="1" ht="15" thickBot="1">
      <c r="A289" s="32" t="s">
        <v>87</v>
      </c>
      <c r="B289" s="114">
        <f>B288/$I288</f>
        <v>5.9031404926034439E-2</v>
      </c>
      <c r="C289" s="114">
        <f t="shared" ref="C289:I289" si="33">C288/$I288</f>
        <v>9.3007802010226528E-2</v>
      </c>
      <c r="D289" s="114">
        <f t="shared" si="33"/>
        <v>0.61867325809207496</v>
      </c>
      <c r="E289" s="114">
        <f t="shared" si="33"/>
        <v>0.22442748486281006</v>
      </c>
      <c r="F289" s="114">
        <f t="shared" si="33"/>
        <v>0</v>
      </c>
      <c r="G289" s="114">
        <f t="shared" si="33"/>
        <v>4.8600501088540875E-3</v>
      </c>
      <c r="H289" s="114">
        <f t="shared" si="33"/>
        <v>0</v>
      </c>
      <c r="I289" s="116">
        <f t="shared" si="33"/>
        <v>1</v>
      </c>
      <c r="J289" s="18"/>
    </row>
    <row r="290" spans="1:10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10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10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1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>
        <v>0</v>
      </c>
      <c r="G293" s="39">
        <v>0</v>
      </c>
      <c r="H293" s="40">
        <v>0</v>
      </c>
      <c r="I293" s="41">
        <f>SUM(B293:H293)</f>
        <v>0</v>
      </c>
    </row>
    <row r="294" spans="1:10" ht="15">
      <c r="A294" s="25" t="s">
        <v>8</v>
      </c>
      <c r="B294" s="46">
        <v>7.7200000000000019E-2</v>
      </c>
      <c r="C294" s="46">
        <v>0</v>
      </c>
      <c r="D294" s="46">
        <v>0</v>
      </c>
      <c r="E294" s="46">
        <v>0</v>
      </c>
      <c r="F294" s="236">
        <v>0</v>
      </c>
      <c r="G294" s="46">
        <v>0</v>
      </c>
      <c r="H294" s="47">
        <v>0</v>
      </c>
      <c r="I294" s="48">
        <f t="shared" ref="I294:I313" si="34">SUM(B294:H294)</f>
        <v>7.7200000000000019E-2</v>
      </c>
    </row>
    <row r="295" spans="1:10" ht="15">
      <c r="A295" s="26" t="s">
        <v>10</v>
      </c>
      <c r="B295" s="43">
        <v>1.0835030573038038E-2</v>
      </c>
      <c r="C295" s="43">
        <v>0</v>
      </c>
      <c r="D295" s="43">
        <v>117.99589072495603</v>
      </c>
      <c r="E295" s="43">
        <v>0</v>
      </c>
      <c r="F295" s="236">
        <v>0</v>
      </c>
      <c r="G295" s="43">
        <v>0</v>
      </c>
      <c r="H295" s="53">
        <v>0</v>
      </c>
      <c r="I295" s="41">
        <f t="shared" si="34"/>
        <v>118.00672575552906</v>
      </c>
    </row>
    <row r="296" spans="1:1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>
        <v>0</v>
      </c>
      <c r="G296" s="46">
        <v>0</v>
      </c>
      <c r="H296" s="47">
        <v>0</v>
      </c>
      <c r="I296" s="48">
        <f t="shared" si="34"/>
        <v>0</v>
      </c>
    </row>
    <row r="297" spans="1:10" ht="15">
      <c r="A297" s="26" t="s">
        <v>16</v>
      </c>
      <c r="B297" s="43">
        <v>330.97690679525687</v>
      </c>
      <c r="C297" s="43">
        <v>1127.1057256857353</v>
      </c>
      <c r="D297" s="43">
        <v>91.958514655231269</v>
      </c>
      <c r="E297" s="43">
        <v>0</v>
      </c>
      <c r="F297" s="236">
        <v>0</v>
      </c>
      <c r="G297" s="43">
        <v>0</v>
      </c>
      <c r="H297" s="53">
        <v>0</v>
      </c>
      <c r="I297" s="41">
        <f t="shared" si="34"/>
        <v>1550.0411471362233</v>
      </c>
    </row>
    <row r="298" spans="1:10" ht="15">
      <c r="A298" s="25" t="s">
        <v>72</v>
      </c>
      <c r="B298" s="46">
        <v>848.77856659011354</v>
      </c>
      <c r="C298" s="46">
        <v>409.64912518341873</v>
      </c>
      <c r="D298" s="46">
        <v>90.421247225829347</v>
      </c>
      <c r="E298" s="46">
        <v>1.359185386560896</v>
      </c>
      <c r="F298" s="236">
        <v>0</v>
      </c>
      <c r="G298" s="46">
        <v>0</v>
      </c>
      <c r="H298" s="47">
        <v>0</v>
      </c>
      <c r="I298" s="48">
        <f t="shared" si="34"/>
        <v>1350.2081243859227</v>
      </c>
    </row>
    <row r="299" spans="1:10" ht="15">
      <c r="A299" s="26" t="s">
        <v>60</v>
      </c>
      <c r="B299" s="43">
        <v>0</v>
      </c>
      <c r="C299" s="43">
        <v>0</v>
      </c>
      <c r="D299" s="43">
        <v>0</v>
      </c>
      <c r="E299" s="43">
        <v>5.8632323944864284</v>
      </c>
      <c r="F299" s="236">
        <v>0</v>
      </c>
      <c r="G299" s="43">
        <v>0</v>
      </c>
      <c r="H299" s="53">
        <v>0</v>
      </c>
      <c r="I299" s="41">
        <f t="shared" si="34"/>
        <v>5.8632323944864284</v>
      </c>
    </row>
    <row r="300" spans="1:1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>
        <v>0</v>
      </c>
      <c r="G300" s="46">
        <v>0</v>
      </c>
      <c r="H300" s="47">
        <v>0</v>
      </c>
      <c r="I300" s="48">
        <f t="shared" si="34"/>
        <v>0</v>
      </c>
    </row>
    <row r="301" spans="1:1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>
        <v>0</v>
      </c>
      <c r="G301" s="43">
        <v>0</v>
      </c>
      <c r="H301" s="53">
        <v>0</v>
      </c>
      <c r="I301" s="41">
        <f t="shared" si="34"/>
        <v>0</v>
      </c>
    </row>
    <row r="302" spans="1:10" ht="15">
      <c r="A302" s="25" t="s">
        <v>17</v>
      </c>
      <c r="B302" s="46">
        <v>7.101575903144596</v>
      </c>
      <c r="C302" s="46">
        <v>91.570929278744956</v>
      </c>
      <c r="D302" s="46">
        <v>62.95013003851146</v>
      </c>
      <c r="E302" s="46">
        <v>59.538410957356099</v>
      </c>
      <c r="F302" s="236">
        <v>0</v>
      </c>
      <c r="G302" s="46">
        <v>0</v>
      </c>
      <c r="H302" s="47">
        <v>0</v>
      </c>
      <c r="I302" s="48">
        <f t="shared" si="34"/>
        <v>221.1610461777571</v>
      </c>
    </row>
    <row r="303" spans="1:10" ht="15">
      <c r="A303" s="26" t="s">
        <v>19</v>
      </c>
      <c r="B303" s="43">
        <v>575.71831297172969</v>
      </c>
      <c r="C303" s="43">
        <v>9212.6423533472844</v>
      </c>
      <c r="D303" s="43">
        <v>1226.9256639296837</v>
      </c>
      <c r="E303" s="43">
        <v>31.608153768620795</v>
      </c>
      <c r="F303" s="236">
        <v>0</v>
      </c>
      <c r="G303" s="43">
        <v>0</v>
      </c>
      <c r="H303" s="53">
        <v>0</v>
      </c>
      <c r="I303" s="41">
        <f t="shared" si="34"/>
        <v>11046.894484017319</v>
      </c>
    </row>
    <row r="304" spans="1:10" ht="15">
      <c r="A304" s="25" t="s">
        <v>27</v>
      </c>
      <c r="B304" s="46">
        <v>302.99550453439343</v>
      </c>
      <c r="C304" s="46">
        <v>73.670332809607601</v>
      </c>
      <c r="D304" s="46">
        <v>232.69001598461602</v>
      </c>
      <c r="E304" s="46">
        <v>3851.9824666933941</v>
      </c>
      <c r="F304" s="236">
        <v>0</v>
      </c>
      <c r="G304" s="46">
        <v>327.53546061691355</v>
      </c>
      <c r="H304" s="47">
        <v>0.72264626311061619</v>
      </c>
      <c r="I304" s="48">
        <f t="shared" si="34"/>
        <v>4789.596426902036</v>
      </c>
    </row>
    <row r="305" spans="1:10" ht="15">
      <c r="A305" s="26" t="s">
        <v>26</v>
      </c>
      <c r="B305" s="43">
        <v>46.583924215606402</v>
      </c>
      <c r="C305" s="43">
        <v>251.45156182002762</v>
      </c>
      <c r="D305" s="43">
        <v>236.50268155427938</v>
      </c>
      <c r="E305" s="43">
        <v>0</v>
      </c>
      <c r="F305" s="236">
        <v>0</v>
      </c>
      <c r="G305" s="43">
        <v>0</v>
      </c>
      <c r="H305" s="53">
        <v>0</v>
      </c>
      <c r="I305" s="41">
        <f t="shared" si="34"/>
        <v>534.53816758991343</v>
      </c>
    </row>
    <row r="306" spans="1:10" ht="15">
      <c r="A306" s="25" t="s">
        <v>23</v>
      </c>
      <c r="B306" s="46">
        <v>17.163404020257477</v>
      </c>
      <c r="C306" s="46">
        <v>0</v>
      </c>
      <c r="D306" s="46">
        <v>4.0534847792522992</v>
      </c>
      <c r="E306" s="46">
        <v>0</v>
      </c>
      <c r="F306" s="236">
        <v>0</v>
      </c>
      <c r="G306" s="46">
        <v>0</v>
      </c>
      <c r="H306" s="47">
        <v>0</v>
      </c>
      <c r="I306" s="48">
        <f t="shared" si="34"/>
        <v>21.216888799509775</v>
      </c>
    </row>
    <row r="307" spans="1:10" ht="15">
      <c r="A307" s="26" t="s">
        <v>24</v>
      </c>
      <c r="B307" s="43">
        <v>236.89006043111084</v>
      </c>
      <c r="C307" s="43">
        <v>0</v>
      </c>
      <c r="D307" s="43">
        <v>0</v>
      </c>
      <c r="E307" s="43">
        <v>0</v>
      </c>
      <c r="F307" s="236">
        <v>0</v>
      </c>
      <c r="G307" s="43">
        <v>0</v>
      </c>
      <c r="H307" s="53">
        <v>0</v>
      </c>
      <c r="I307" s="41">
        <f t="shared" si="34"/>
        <v>236.89006043111084</v>
      </c>
    </row>
    <row r="308" spans="1:1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>
        <v>0</v>
      </c>
      <c r="G308" s="46">
        <v>0</v>
      </c>
      <c r="H308" s="47">
        <v>0</v>
      </c>
      <c r="I308" s="48">
        <f t="shared" si="34"/>
        <v>0</v>
      </c>
    </row>
    <row r="309" spans="1:10" ht="15">
      <c r="A309" s="27" t="s">
        <v>66</v>
      </c>
      <c r="B309" s="43">
        <v>0</v>
      </c>
      <c r="C309" s="43">
        <v>0</v>
      </c>
      <c r="D309" s="43">
        <v>0</v>
      </c>
      <c r="E309" s="43">
        <v>0</v>
      </c>
      <c r="F309" s="236">
        <v>0</v>
      </c>
      <c r="G309" s="43">
        <v>0</v>
      </c>
      <c r="H309" s="53">
        <v>0</v>
      </c>
      <c r="I309" s="41">
        <f t="shared" si="34"/>
        <v>0</v>
      </c>
    </row>
    <row r="310" spans="1:10" ht="15">
      <c r="A310" s="28" t="s">
        <v>25</v>
      </c>
      <c r="B310" s="46">
        <v>0</v>
      </c>
      <c r="C310" s="46">
        <v>0</v>
      </c>
      <c r="D310" s="46">
        <v>0</v>
      </c>
      <c r="E310" s="46">
        <v>0</v>
      </c>
      <c r="F310" s="236">
        <v>0</v>
      </c>
      <c r="G310" s="46">
        <v>0</v>
      </c>
      <c r="H310" s="47">
        <v>0</v>
      </c>
      <c r="I310" s="48">
        <f t="shared" si="34"/>
        <v>0</v>
      </c>
    </row>
    <row r="311" spans="1:10" ht="15">
      <c r="A311" s="29" t="s">
        <v>20</v>
      </c>
      <c r="B311" s="43">
        <v>0</v>
      </c>
      <c r="C311" s="43">
        <v>0</v>
      </c>
      <c r="D311" s="43">
        <v>0</v>
      </c>
      <c r="E311" s="43">
        <v>0</v>
      </c>
      <c r="F311" s="236">
        <v>0</v>
      </c>
      <c r="G311" s="43">
        <v>0</v>
      </c>
      <c r="H311" s="53">
        <v>0</v>
      </c>
      <c r="I311" s="41">
        <f t="shared" si="34"/>
        <v>0</v>
      </c>
    </row>
    <row r="312" spans="1:10" ht="15">
      <c r="A312" s="28" t="s">
        <v>21</v>
      </c>
      <c r="B312" s="46">
        <v>0</v>
      </c>
      <c r="C312" s="46">
        <v>0</v>
      </c>
      <c r="D312" s="46">
        <v>0</v>
      </c>
      <c r="E312" s="46">
        <v>0</v>
      </c>
      <c r="F312" s="236">
        <v>0</v>
      </c>
      <c r="G312" s="46">
        <v>0</v>
      </c>
      <c r="H312" s="47">
        <v>0</v>
      </c>
      <c r="I312" s="48">
        <f t="shared" si="34"/>
        <v>0</v>
      </c>
    </row>
    <row r="313" spans="1:10" ht="15.75" thickBot="1">
      <c r="A313" s="30" t="s">
        <v>11</v>
      </c>
      <c r="B313" s="43">
        <v>0</v>
      </c>
      <c r="C313" s="43">
        <v>0</v>
      </c>
      <c r="D313" s="43">
        <v>0</v>
      </c>
      <c r="E313" s="43">
        <v>0</v>
      </c>
      <c r="F313" s="237">
        <v>0</v>
      </c>
      <c r="G313" s="43">
        <v>0</v>
      </c>
      <c r="H313" s="53">
        <v>0</v>
      </c>
      <c r="I313" s="41">
        <f t="shared" si="34"/>
        <v>0</v>
      </c>
    </row>
    <row r="314" spans="1:10" ht="15">
      <c r="A314" s="31" t="s">
        <v>28</v>
      </c>
      <c r="B314" s="130">
        <f>SUM(B293:B309)</f>
        <v>2366.2962904921856</v>
      </c>
      <c r="C314" s="130">
        <f t="shared" ref="C314:H314" si="35">SUM(C293:C309)</f>
        <v>11166.09002812482</v>
      </c>
      <c r="D314" s="130">
        <f t="shared" si="35"/>
        <v>2063.4976288923594</v>
      </c>
      <c r="E314" s="130">
        <f t="shared" si="35"/>
        <v>3950.3514492004183</v>
      </c>
      <c r="F314" s="130">
        <f t="shared" si="35"/>
        <v>0</v>
      </c>
      <c r="G314" s="130">
        <f t="shared" si="35"/>
        <v>327.53546061691355</v>
      </c>
      <c r="H314" s="130">
        <f t="shared" si="35"/>
        <v>0.72264626311061619</v>
      </c>
      <c r="I314" s="132">
        <f>SUM(B314:H314)</f>
        <v>19874.493503589809</v>
      </c>
    </row>
    <row r="315" spans="1:10" s="4" customFormat="1" ht="15" thickBot="1">
      <c r="A315" s="32" t="s">
        <v>87</v>
      </c>
      <c r="B315" s="114">
        <f>B314/$I314</f>
        <v>0.1190619670415639</v>
      </c>
      <c r="C315" s="114">
        <f t="shared" ref="C315:I315" si="36">C314/$I314</f>
        <v>0.5618301682056932</v>
      </c>
      <c r="D315" s="114">
        <f t="shared" si="36"/>
        <v>0.1038264259926746</v>
      </c>
      <c r="E315" s="114">
        <f t="shared" si="36"/>
        <v>0.19876488668689293</v>
      </c>
      <c r="F315" s="114">
        <f t="shared" si="36"/>
        <v>0</v>
      </c>
      <c r="G315" s="114">
        <f t="shared" si="36"/>
        <v>1.6480191586153017E-2</v>
      </c>
      <c r="H315" s="114">
        <f t="shared" si="36"/>
        <v>3.6360487022227205E-5</v>
      </c>
      <c r="I315" s="116">
        <f t="shared" si="36"/>
        <v>1</v>
      </c>
      <c r="J315" s="18"/>
    </row>
    <row r="316" spans="1:10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1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10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10" ht="15">
      <c r="A319" s="24" t="s">
        <v>7</v>
      </c>
      <c r="B319" s="39">
        <v>2.4263148122729526E-8</v>
      </c>
      <c r="C319" s="39">
        <v>1997.0719131386695</v>
      </c>
      <c r="D319" s="39">
        <v>0</v>
      </c>
      <c r="E319" s="39">
        <v>0</v>
      </c>
      <c r="F319" s="235">
        <v>0</v>
      </c>
      <c r="G319" s="39">
        <v>0</v>
      </c>
      <c r="H319" s="40">
        <v>0</v>
      </c>
      <c r="I319" s="41">
        <f>SUM(B319:H319)</f>
        <v>1997.0719131629326</v>
      </c>
    </row>
    <row r="320" spans="1:10" ht="15">
      <c r="A320" s="25" t="s">
        <v>8</v>
      </c>
      <c r="B320" s="46">
        <v>8.5340437617081795E-9</v>
      </c>
      <c r="C320" s="46">
        <v>619.78492820045699</v>
      </c>
      <c r="D320" s="46">
        <v>0</v>
      </c>
      <c r="E320" s="46">
        <v>0</v>
      </c>
      <c r="F320" s="236">
        <v>0</v>
      </c>
      <c r="G320" s="46">
        <v>0</v>
      </c>
      <c r="H320" s="47">
        <v>0</v>
      </c>
      <c r="I320" s="48">
        <f t="shared" ref="I320:I339" si="37">SUM(B320:H320)</f>
        <v>619.784928208991</v>
      </c>
    </row>
    <row r="321" spans="1:9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>
        <v>0</v>
      </c>
      <c r="G321" s="43">
        <v>0</v>
      </c>
      <c r="H321" s="53">
        <v>0</v>
      </c>
      <c r="I321" s="41">
        <f t="shared" si="37"/>
        <v>0</v>
      </c>
    </row>
    <row r="322" spans="1:9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>
        <v>0</v>
      </c>
      <c r="G322" s="46">
        <v>0</v>
      </c>
      <c r="H322" s="47">
        <v>0</v>
      </c>
      <c r="I322" s="48">
        <f t="shared" si="37"/>
        <v>0</v>
      </c>
    </row>
    <row r="323" spans="1:9" ht="15">
      <c r="A323" s="26" t="s">
        <v>16</v>
      </c>
      <c r="B323" s="43">
        <v>226.61628514125655</v>
      </c>
      <c r="C323" s="43">
        <v>1246.2904476857084</v>
      </c>
      <c r="D323" s="43">
        <v>320.99486089792242</v>
      </c>
      <c r="E323" s="43">
        <v>0</v>
      </c>
      <c r="F323" s="236">
        <v>0</v>
      </c>
      <c r="G323" s="43">
        <v>0</v>
      </c>
      <c r="H323" s="53">
        <v>0</v>
      </c>
      <c r="I323" s="41">
        <f t="shared" si="37"/>
        <v>1793.9015937248873</v>
      </c>
    </row>
    <row r="324" spans="1:9" ht="15">
      <c r="A324" s="25" t="s">
        <v>72</v>
      </c>
      <c r="B324" s="46">
        <v>48.108407090523869</v>
      </c>
      <c r="C324" s="46">
        <v>31.341429509546415</v>
      </c>
      <c r="D324" s="46">
        <v>0</v>
      </c>
      <c r="E324" s="46">
        <v>0</v>
      </c>
      <c r="F324" s="236">
        <v>0</v>
      </c>
      <c r="G324" s="46">
        <v>0</v>
      </c>
      <c r="H324" s="47">
        <v>0</v>
      </c>
      <c r="I324" s="48">
        <f t="shared" si="37"/>
        <v>79.449836600070284</v>
      </c>
    </row>
    <row r="325" spans="1:9" ht="15">
      <c r="A325" s="26" t="s">
        <v>60</v>
      </c>
      <c r="B325" s="43">
        <v>4.6599033249755855E-3</v>
      </c>
      <c r="C325" s="43">
        <v>16.276376282041866</v>
      </c>
      <c r="D325" s="43">
        <v>0</v>
      </c>
      <c r="E325" s="43">
        <v>14.92588551928915</v>
      </c>
      <c r="F325" s="236">
        <v>0</v>
      </c>
      <c r="G325" s="43">
        <v>0</v>
      </c>
      <c r="H325" s="53">
        <v>0</v>
      </c>
      <c r="I325" s="41">
        <f t="shared" si="37"/>
        <v>31.20692170465599</v>
      </c>
    </row>
    <row r="326" spans="1:9" ht="15">
      <c r="A326" s="25" t="s">
        <v>12</v>
      </c>
      <c r="B326" s="46">
        <v>1.119665240727861E-3</v>
      </c>
      <c r="C326" s="46">
        <v>0</v>
      </c>
      <c r="D326" s="46">
        <v>0</v>
      </c>
      <c r="E326" s="46">
        <v>0.79079522455221163</v>
      </c>
      <c r="F326" s="236">
        <v>0</v>
      </c>
      <c r="G326" s="46">
        <v>0</v>
      </c>
      <c r="H326" s="47">
        <v>0</v>
      </c>
      <c r="I326" s="48">
        <f t="shared" si="37"/>
        <v>0.79191488979293945</v>
      </c>
    </row>
    <row r="327" spans="1:9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>
        <v>0</v>
      </c>
      <c r="G327" s="43">
        <v>0</v>
      </c>
      <c r="H327" s="53">
        <v>0</v>
      </c>
      <c r="I327" s="41">
        <f t="shared" si="37"/>
        <v>0</v>
      </c>
    </row>
    <row r="328" spans="1:9" ht="15">
      <c r="A328" s="25" t="s">
        <v>17</v>
      </c>
      <c r="B328" s="46">
        <v>30.009613042073781</v>
      </c>
      <c r="C328" s="46">
        <v>0</v>
      </c>
      <c r="D328" s="46">
        <v>19.578386957926224</v>
      </c>
      <c r="E328" s="46">
        <v>0</v>
      </c>
      <c r="F328" s="236">
        <v>0</v>
      </c>
      <c r="G328" s="46">
        <v>0</v>
      </c>
      <c r="H328" s="47">
        <v>0</v>
      </c>
      <c r="I328" s="48">
        <f t="shared" si="37"/>
        <v>49.588000000000008</v>
      </c>
    </row>
    <row r="329" spans="1:9" ht="15">
      <c r="A329" s="26" t="s">
        <v>19</v>
      </c>
      <c r="B329" s="43">
        <v>3840.5079600405497</v>
      </c>
      <c r="C329" s="43">
        <v>12030.91727177796</v>
      </c>
      <c r="D329" s="43">
        <v>3308.5414905461084</v>
      </c>
      <c r="E329" s="43">
        <v>1834.9864114214997</v>
      </c>
      <c r="F329" s="236">
        <v>0</v>
      </c>
      <c r="G329" s="43">
        <v>0</v>
      </c>
      <c r="H329" s="53">
        <v>0</v>
      </c>
      <c r="I329" s="41">
        <f t="shared" si="37"/>
        <v>21014.953133786119</v>
      </c>
    </row>
    <row r="330" spans="1:9" ht="15">
      <c r="A330" s="25" t="s">
        <v>27</v>
      </c>
      <c r="B330" s="46">
        <v>611.32982208777094</v>
      </c>
      <c r="C330" s="46">
        <v>139.07992841933455</v>
      </c>
      <c r="D330" s="46">
        <v>333.78923081472283</v>
      </c>
      <c r="E330" s="46">
        <v>14714.503066610971</v>
      </c>
      <c r="F330" s="236">
        <v>0</v>
      </c>
      <c r="G330" s="46">
        <v>981.68344592806022</v>
      </c>
      <c r="H330" s="47">
        <v>0</v>
      </c>
      <c r="I330" s="48">
        <f t="shared" si="37"/>
        <v>16780.38549386086</v>
      </c>
    </row>
    <row r="331" spans="1:9" ht="15">
      <c r="A331" s="26" t="s">
        <v>26</v>
      </c>
      <c r="B331" s="43">
        <v>505.04220247217148</v>
      </c>
      <c r="C331" s="43">
        <v>0</v>
      </c>
      <c r="D331" s="43">
        <v>333.14753899424579</v>
      </c>
      <c r="E331" s="43">
        <v>0</v>
      </c>
      <c r="F331" s="236">
        <v>0</v>
      </c>
      <c r="G331" s="43">
        <v>0</v>
      </c>
      <c r="H331" s="53">
        <v>0</v>
      </c>
      <c r="I331" s="41">
        <f t="shared" si="37"/>
        <v>838.18974146641722</v>
      </c>
    </row>
    <row r="332" spans="1:9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>
        <v>0</v>
      </c>
      <c r="G332" s="46">
        <v>0</v>
      </c>
      <c r="H332" s="47">
        <v>0</v>
      </c>
      <c r="I332" s="48">
        <f t="shared" si="37"/>
        <v>0</v>
      </c>
    </row>
    <row r="333" spans="1:9" ht="15">
      <c r="A333" s="26" t="s">
        <v>24</v>
      </c>
      <c r="B333" s="43">
        <v>114.07900657154354</v>
      </c>
      <c r="C333" s="43">
        <v>21661.551068999433</v>
      </c>
      <c r="D333" s="43">
        <v>10.762602042796338</v>
      </c>
      <c r="E333" s="43">
        <v>0</v>
      </c>
      <c r="F333" s="236">
        <v>0</v>
      </c>
      <c r="G333" s="43">
        <v>0</v>
      </c>
      <c r="H333" s="53">
        <v>0</v>
      </c>
      <c r="I333" s="41">
        <f t="shared" si="37"/>
        <v>21786.392677613774</v>
      </c>
    </row>
    <row r="334" spans="1:9" ht="15">
      <c r="A334" s="25" t="s">
        <v>22</v>
      </c>
      <c r="B334" s="46">
        <v>65.516679565145026</v>
      </c>
      <c r="C334" s="46">
        <v>36.564746599848021</v>
      </c>
      <c r="D334" s="46">
        <v>11.384158366045829</v>
      </c>
      <c r="E334" s="46">
        <v>0</v>
      </c>
      <c r="F334" s="236">
        <v>0</v>
      </c>
      <c r="G334" s="46">
        <v>0</v>
      </c>
      <c r="H334" s="47">
        <v>0</v>
      </c>
      <c r="I334" s="48">
        <f t="shared" si="37"/>
        <v>113.46558453103887</v>
      </c>
    </row>
    <row r="335" spans="1:9" ht="15">
      <c r="A335" s="27" t="s">
        <v>66</v>
      </c>
      <c r="B335" s="43">
        <v>0</v>
      </c>
      <c r="C335" s="43">
        <v>0</v>
      </c>
      <c r="D335" s="43">
        <v>0</v>
      </c>
      <c r="E335" s="43">
        <v>0</v>
      </c>
      <c r="F335" s="236">
        <v>0</v>
      </c>
      <c r="G335" s="43">
        <v>0</v>
      </c>
      <c r="H335" s="53">
        <v>0</v>
      </c>
      <c r="I335" s="41">
        <f t="shared" si="37"/>
        <v>0</v>
      </c>
    </row>
    <row r="336" spans="1:9" ht="15">
      <c r="A336" s="28" t="s">
        <v>25</v>
      </c>
      <c r="B336" s="46">
        <v>0</v>
      </c>
      <c r="C336" s="46">
        <v>0</v>
      </c>
      <c r="D336" s="46">
        <v>0</v>
      </c>
      <c r="E336" s="46">
        <v>0</v>
      </c>
      <c r="F336" s="236">
        <v>0</v>
      </c>
      <c r="G336" s="46">
        <v>0</v>
      </c>
      <c r="H336" s="47">
        <v>0</v>
      </c>
      <c r="I336" s="48">
        <f t="shared" si="37"/>
        <v>0</v>
      </c>
    </row>
    <row r="337" spans="1:10" ht="15">
      <c r="A337" s="29" t="s">
        <v>20</v>
      </c>
      <c r="B337" s="43">
        <v>0</v>
      </c>
      <c r="C337" s="43">
        <v>0</v>
      </c>
      <c r="D337" s="43">
        <v>0</v>
      </c>
      <c r="E337" s="43">
        <v>0</v>
      </c>
      <c r="F337" s="236">
        <v>0</v>
      </c>
      <c r="G337" s="43">
        <v>0</v>
      </c>
      <c r="H337" s="53">
        <v>0</v>
      </c>
      <c r="I337" s="41">
        <f t="shared" si="37"/>
        <v>0</v>
      </c>
    </row>
    <row r="338" spans="1:10" ht="15">
      <c r="A338" s="28" t="s">
        <v>21</v>
      </c>
      <c r="B338" s="46">
        <v>0</v>
      </c>
      <c r="C338" s="46">
        <v>0</v>
      </c>
      <c r="D338" s="46">
        <v>0</v>
      </c>
      <c r="E338" s="46">
        <v>0</v>
      </c>
      <c r="F338" s="236">
        <v>0</v>
      </c>
      <c r="G338" s="46">
        <v>0</v>
      </c>
      <c r="H338" s="47">
        <v>0</v>
      </c>
      <c r="I338" s="48">
        <f t="shared" si="37"/>
        <v>0</v>
      </c>
    </row>
    <row r="339" spans="1:10" ht="15.75" thickBot="1">
      <c r="A339" s="30" t="s">
        <v>11</v>
      </c>
      <c r="B339" s="43">
        <v>0</v>
      </c>
      <c r="C339" s="43">
        <v>0</v>
      </c>
      <c r="D339" s="43">
        <v>0</v>
      </c>
      <c r="E339" s="43">
        <v>0</v>
      </c>
      <c r="F339" s="237">
        <v>0</v>
      </c>
      <c r="G339" s="43">
        <v>0</v>
      </c>
      <c r="H339" s="53">
        <v>0</v>
      </c>
      <c r="I339" s="41">
        <f t="shared" si="37"/>
        <v>0</v>
      </c>
    </row>
    <row r="340" spans="1:10" ht="15">
      <c r="A340" s="31" t="s">
        <v>28</v>
      </c>
      <c r="B340" s="130">
        <f>SUM(B319:B335)</f>
        <v>5441.2157556123975</v>
      </c>
      <c r="C340" s="130">
        <f t="shared" ref="C340:H340" si="38">SUM(C319:C335)</f>
        <v>37778.878110612997</v>
      </c>
      <c r="D340" s="130">
        <f t="shared" si="38"/>
        <v>4338.198268619768</v>
      </c>
      <c r="E340" s="130">
        <f t="shared" si="38"/>
        <v>16565.206158776313</v>
      </c>
      <c r="F340" s="130">
        <f t="shared" si="38"/>
        <v>0</v>
      </c>
      <c r="G340" s="130">
        <f t="shared" si="38"/>
        <v>981.68344592806022</v>
      </c>
      <c r="H340" s="130">
        <f t="shared" si="38"/>
        <v>0</v>
      </c>
      <c r="I340" s="132">
        <f>SUM(B340:H340)</f>
        <v>65105.181739549538</v>
      </c>
    </row>
    <row r="341" spans="1:10" s="4" customFormat="1" ht="15" thickBot="1">
      <c r="A341" s="32" t="s">
        <v>87</v>
      </c>
      <c r="B341" s="114">
        <f>B340/$I340</f>
        <v>8.3575770932945798E-2</v>
      </c>
      <c r="C341" s="114">
        <f t="shared" ref="C341:I341" si="39">C340/$I340</f>
        <v>0.58027452041752625</v>
      </c>
      <c r="D341" s="114">
        <f t="shared" si="39"/>
        <v>6.6633686485578714E-2</v>
      </c>
      <c r="E341" s="114">
        <f t="shared" si="39"/>
        <v>0.25443759953001444</v>
      </c>
      <c r="F341" s="114">
        <f t="shared" si="39"/>
        <v>0</v>
      </c>
      <c r="G341" s="114">
        <f t="shared" si="39"/>
        <v>1.5078422633934767E-2</v>
      </c>
      <c r="H341" s="114">
        <f t="shared" si="39"/>
        <v>0</v>
      </c>
      <c r="I341" s="116">
        <f t="shared" si="39"/>
        <v>1</v>
      </c>
      <c r="J341" s="18"/>
    </row>
    <row r="342" spans="1:10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1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10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1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>
        <v>0</v>
      </c>
      <c r="G345" s="39">
        <v>0</v>
      </c>
      <c r="H345" s="40">
        <v>0</v>
      </c>
      <c r="I345" s="41">
        <f>SUM(B345:H345)</f>
        <v>0</v>
      </c>
    </row>
    <row r="346" spans="1:1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>
        <v>0</v>
      </c>
      <c r="G346" s="46">
        <v>0</v>
      </c>
      <c r="H346" s="47">
        <v>0</v>
      </c>
      <c r="I346" s="48">
        <f t="shared" ref="I346:I365" si="40">SUM(B346:H346)</f>
        <v>0</v>
      </c>
    </row>
    <row r="347" spans="1:1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>
        <v>0</v>
      </c>
      <c r="G347" s="43">
        <v>0</v>
      </c>
      <c r="H347" s="53">
        <v>0</v>
      </c>
      <c r="I347" s="41">
        <f t="shared" si="40"/>
        <v>0</v>
      </c>
    </row>
    <row r="348" spans="1:1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>
        <v>0</v>
      </c>
      <c r="G348" s="46">
        <v>0</v>
      </c>
      <c r="H348" s="47">
        <v>0</v>
      </c>
      <c r="I348" s="48">
        <f t="shared" si="40"/>
        <v>0</v>
      </c>
    </row>
    <row r="349" spans="1:10" ht="15">
      <c r="A349" s="26" t="s">
        <v>16</v>
      </c>
      <c r="B349" s="43">
        <v>39.732691012510514</v>
      </c>
      <c r="C349" s="43">
        <v>6.003513850115028</v>
      </c>
      <c r="D349" s="43">
        <v>130.01422895946931</v>
      </c>
      <c r="E349" s="43">
        <v>0.12721951015035809</v>
      </c>
      <c r="F349" s="236">
        <v>0</v>
      </c>
      <c r="G349" s="43">
        <v>0</v>
      </c>
      <c r="H349" s="53">
        <v>0</v>
      </c>
      <c r="I349" s="41">
        <f t="shared" si="40"/>
        <v>175.87765333224522</v>
      </c>
    </row>
    <row r="350" spans="1:10" ht="15">
      <c r="A350" s="25" t="s">
        <v>72</v>
      </c>
      <c r="B350" s="46">
        <v>62.17056691771856</v>
      </c>
      <c r="C350" s="46">
        <v>0.70905252909456695</v>
      </c>
      <c r="D350" s="46">
        <v>55.952588232147242</v>
      </c>
      <c r="E350" s="46">
        <v>0.70905252909456695</v>
      </c>
      <c r="F350" s="236">
        <v>0</v>
      </c>
      <c r="G350" s="46">
        <v>0</v>
      </c>
      <c r="H350" s="47">
        <v>0</v>
      </c>
      <c r="I350" s="48">
        <f t="shared" si="40"/>
        <v>119.54126020805494</v>
      </c>
    </row>
    <row r="351" spans="1:10" ht="15">
      <c r="A351" s="26" t="s">
        <v>60</v>
      </c>
      <c r="B351" s="43">
        <v>3.6303759799405553E-8</v>
      </c>
      <c r="C351" s="43">
        <v>3.6303759799405553E-8</v>
      </c>
      <c r="D351" s="43">
        <v>0</v>
      </c>
      <c r="E351" s="43">
        <v>36.288606348064981</v>
      </c>
      <c r="F351" s="236">
        <v>0</v>
      </c>
      <c r="G351" s="43">
        <v>0</v>
      </c>
      <c r="H351" s="53">
        <v>0</v>
      </c>
      <c r="I351" s="41">
        <f t="shared" si="40"/>
        <v>36.288606420672501</v>
      </c>
    </row>
    <row r="352" spans="1:10" ht="15">
      <c r="A352" s="25" t="s">
        <v>12</v>
      </c>
      <c r="B352" s="46">
        <v>8.0441063786774192E-8</v>
      </c>
      <c r="C352" s="46">
        <v>8.0441063786774192E-8</v>
      </c>
      <c r="D352" s="46">
        <v>8.0441063786774192E-8</v>
      </c>
      <c r="E352" s="46">
        <v>3.4521468533681689E-2</v>
      </c>
      <c r="F352" s="236">
        <v>0</v>
      </c>
      <c r="G352" s="46">
        <v>0</v>
      </c>
      <c r="H352" s="47">
        <v>0</v>
      </c>
      <c r="I352" s="48">
        <f t="shared" si="40"/>
        <v>3.4521709856873049E-2</v>
      </c>
    </row>
    <row r="353" spans="1:1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>
        <v>0</v>
      </c>
      <c r="G353" s="43">
        <v>0</v>
      </c>
      <c r="H353" s="53">
        <v>0</v>
      </c>
      <c r="I353" s="41">
        <f t="shared" si="40"/>
        <v>0</v>
      </c>
    </row>
    <row r="354" spans="1:10" ht="15">
      <c r="A354" s="25" t="s">
        <v>17</v>
      </c>
      <c r="B354" s="46">
        <v>18.163998505322169</v>
      </c>
      <c r="C354" s="46">
        <v>15.744435477805208</v>
      </c>
      <c r="D354" s="46">
        <v>1.4958251082769727</v>
      </c>
      <c r="E354" s="46">
        <v>0.3998271070423402</v>
      </c>
      <c r="F354" s="236">
        <v>0</v>
      </c>
      <c r="G354" s="46">
        <v>0</v>
      </c>
      <c r="H354" s="47">
        <v>0</v>
      </c>
      <c r="I354" s="48">
        <f t="shared" si="40"/>
        <v>35.804086198446697</v>
      </c>
    </row>
    <row r="355" spans="1:10" ht="15">
      <c r="A355" s="26" t="s">
        <v>19</v>
      </c>
      <c r="B355" s="43">
        <v>49.440711844997921</v>
      </c>
      <c r="C355" s="43">
        <v>1660.3436412212789</v>
      </c>
      <c r="D355" s="43">
        <v>199.52687773391338</v>
      </c>
      <c r="E355" s="43">
        <v>0.28583946558652945</v>
      </c>
      <c r="F355" s="236">
        <v>0</v>
      </c>
      <c r="G355" s="43">
        <v>0</v>
      </c>
      <c r="H355" s="53">
        <v>0</v>
      </c>
      <c r="I355" s="41">
        <f t="shared" si="40"/>
        <v>1909.5970702657767</v>
      </c>
    </row>
    <row r="356" spans="1:10" ht="15">
      <c r="A356" s="25" t="s">
        <v>27</v>
      </c>
      <c r="B356" s="46">
        <v>26.330668845795241</v>
      </c>
      <c r="C356" s="46">
        <v>21.894427011214262</v>
      </c>
      <c r="D356" s="46">
        <v>111.58941843831937</v>
      </c>
      <c r="E356" s="46">
        <v>3635.5727605551092</v>
      </c>
      <c r="F356" s="236">
        <v>0</v>
      </c>
      <c r="G356" s="46">
        <v>70.24648741212313</v>
      </c>
      <c r="H356" s="47">
        <v>0.11646990039062557</v>
      </c>
      <c r="I356" s="48">
        <f t="shared" si="40"/>
        <v>3865.7502321629522</v>
      </c>
    </row>
    <row r="357" spans="1:10" ht="15">
      <c r="A357" s="26" t="s">
        <v>26</v>
      </c>
      <c r="B357" s="43">
        <v>127.17173037819606</v>
      </c>
      <c r="C357" s="43">
        <v>0.59774133549078112</v>
      </c>
      <c r="D357" s="43">
        <v>119.07902933840434</v>
      </c>
      <c r="E357" s="43">
        <v>0.59710414619674668</v>
      </c>
      <c r="F357" s="236">
        <v>0</v>
      </c>
      <c r="G357" s="43">
        <v>0</v>
      </c>
      <c r="H357" s="53">
        <v>0</v>
      </c>
      <c r="I357" s="41">
        <f t="shared" si="40"/>
        <v>247.44560519828795</v>
      </c>
    </row>
    <row r="358" spans="1:10" ht="15">
      <c r="A358" s="25" t="s">
        <v>23</v>
      </c>
      <c r="B358" s="46">
        <v>197.95040259876868</v>
      </c>
      <c r="C358" s="46">
        <v>235.9260210258596</v>
      </c>
      <c r="D358" s="46">
        <v>430.26022028505474</v>
      </c>
      <c r="E358" s="46">
        <v>4.251400893498557E-7</v>
      </c>
      <c r="F358" s="236">
        <v>0</v>
      </c>
      <c r="G358" s="46">
        <v>0</v>
      </c>
      <c r="H358" s="47">
        <v>0</v>
      </c>
      <c r="I358" s="48">
        <f t="shared" si="40"/>
        <v>864.13664433482313</v>
      </c>
    </row>
    <row r="359" spans="1:10" ht="15">
      <c r="A359" s="26" t="s">
        <v>24</v>
      </c>
      <c r="B359" s="43">
        <v>604.85772368858602</v>
      </c>
      <c r="C359" s="43">
        <v>3267.7893627986164</v>
      </c>
      <c r="D359" s="43">
        <v>1646.3099068974104</v>
      </c>
      <c r="E359" s="43">
        <v>5.5616060578657871</v>
      </c>
      <c r="F359" s="236">
        <v>0</v>
      </c>
      <c r="G359" s="43">
        <v>0</v>
      </c>
      <c r="H359" s="53">
        <v>0</v>
      </c>
      <c r="I359" s="41">
        <f t="shared" si="40"/>
        <v>5524.5185994424792</v>
      </c>
    </row>
    <row r="360" spans="1:10" ht="15">
      <c r="A360" s="25" t="s">
        <v>22</v>
      </c>
      <c r="B360" s="46">
        <v>7.0171894322125139</v>
      </c>
      <c r="C360" s="46">
        <v>373.93253260851213</v>
      </c>
      <c r="D360" s="46">
        <v>116.47108249183891</v>
      </c>
      <c r="E360" s="46">
        <v>7.2613398670803991E-2</v>
      </c>
      <c r="F360" s="236">
        <v>0</v>
      </c>
      <c r="G360" s="46">
        <v>0</v>
      </c>
      <c r="H360" s="47">
        <v>0</v>
      </c>
      <c r="I360" s="48">
        <f t="shared" si="40"/>
        <v>497.49341793123432</v>
      </c>
    </row>
    <row r="361" spans="1:1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>
        <v>0</v>
      </c>
      <c r="G361" s="43">
        <v>0</v>
      </c>
      <c r="H361" s="53">
        <v>0</v>
      </c>
      <c r="I361" s="41">
        <f t="shared" si="40"/>
        <v>0</v>
      </c>
    </row>
    <row r="362" spans="1:10" ht="15">
      <c r="A362" s="28" t="s">
        <v>25</v>
      </c>
      <c r="B362" s="46">
        <v>0</v>
      </c>
      <c r="C362" s="46">
        <v>0</v>
      </c>
      <c r="D362" s="46">
        <v>0</v>
      </c>
      <c r="E362" s="46">
        <v>0</v>
      </c>
      <c r="F362" s="236">
        <v>0</v>
      </c>
      <c r="G362" s="46">
        <v>0</v>
      </c>
      <c r="H362" s="47">
        <v>0</v>
      </c>
      <c r="I362" s="48">
        <f t="shared" si="40"/>
        <v>0</v>
      </c>
    </row>
    <row r="363" spans="1:10" ht="15">
      <c r="A363" s="29" t="s">
        <v>20</v>
      </c>
      <c r="B363" s="43">
        <v>0</v>
      </c>
      <c r="C363" s="43">
        <v>0</v>
      </c>
      <c r="D363" s="43">
        <v>0</v>
      </c>
      <c r="E363" s="43">
        <v>0</v>
      </c>
      <c r="F363" s="236">
        <v>0</v>
      </c>
      <c r="G363" s="43">
        <v>0</v>
      </c>
      <c r="H363" s="53">
        <v>0</v>
      </c>
      <c r="I363" s="41">
        <f t="shared" si="40"/>
        <v>0</v>
      </c>
    </row>
    <row r="364" spans="1:10" ht="15">
      <c r="A364" s="28" t="s">
        <v>21</v>
      </c>
      <c r="B364" s="46">
        <v>0</v>
      </c>
      <c r="C364" s="46">
        <v>0</v>
      </c>
      <c r="D364" s="46">
        <v>0</v>
      </c>
      <c r="E364" s="46">
        <v>0</v>
      </c>
      <c r="F364" s="236">
        <v>0</v>
      </c>
      <c r="G364" s="46">
        <v>0</v>
      </c>
      <c r="H364" s="47">
        <v>0</v>
      </c>
      <c r="I364" s="48">
        <f t="shared" si="40"/>
        <v>0</v>
      </c>
    </row>
    <row r="365" spans="1:10" ht="15.75" thickBot="1">
      <c r="A365" s="30" t="s">
        <v>11</v>
      </c>
      <c r="B365" s="43">
        <v>0</v>
      </c>
      <c r="C365" s="43">
        <v>0</v>
      </c>
      <c r="D365" s="43">
        <v>0</v>
      </c>
      <c r="E365" s="43">
        <v>0</v>
      </c>
      <c r="F365" s="237">
        <v>0</v>
      </c>
      <c r="G365" s="43">
        <v>0</v>
      </c>
      <c r="H365" s="53">
        <v>0</v>
      </c>
      <c r="I365" s="41">
        <f t="shared" si="40"/>
        <v>0</v>
      </c>
    </row>
    <row r="366" spans="1:10" ht="15">
      <c r="A366" s="31" t="s">
        <v>28</v>
      </c>
      <c r="B366" s="130">
        <f>SUM(B345:B361)</f>
        <v>1132.8356833408525</v>
      </c>
      <c r="C366" s="130">
        <f t="shared" ref="C366:H366" si="41">SUM(C345:C361)</f>
        <v>5582.9407279747311</v>
      </c>
      <c r="D366" s="130">
        <f t="shared" si="41"/>
        <v>2810.6991775652755</v>
      </c>
      <c r="E366" s="130">
        <f t="shared" si="41"/>
        <v>3679.6491510114552</v>
      </c>
      <c r="F366" s="130">
        <f t="shared" si="41"/>
        <v>0</v>
      </c>
      <c r="G366" s="130">
        <f t="shared" si="41"/>
        <v>70.24648741212313</v>
      </c>
      <c r="H366" s="130">
        <f t="shared" si="41"/>
        <v>0.11646990039062557</v>
      </c>
      <c r="I366" s="132">
        <f>SUM(B366:H366)</f>
        <v>13276.48769720483</v>
      </c>
    </row>
    <row r="367" spans="1:10" s="4" customFormat="1" ht="15" thickBot="1">
      <c r="A367" s="32" t="s">
        <v>87</v>
      </c>
      <c r="B367" s="114">
        <f>B366/$I366</f>
        <v>8.5326459013655737E-2</v>
      </c>
      <c r="C367" s="114">
        <f t="shared" ref="C367:I367" si="42">C366/$I366</f>
        <v>0.42051338089592305</v>
      </c>
      <c r="D367" s="114">
        <f t="shared" si="42"/>
        <v>0.21170502633441426</v>
      </c>
      <c r="E367" s="114">
        <f t="shared" si="42"/>
        <v>0.27715531659673448</v>
      </c>
      <c r="F367" s="114">
        <f t="shared" si="42"/>
        <v>0</v>
      </c>
      <c r="G367" s="114">
        <f t="shared" si="42"/>
        <v>5.2910445152532697E-3</v>
      </c>
      <c r="H367" s="114">
        <f t="shared" si="42"/>
        <v>8.7726440190312244E-6</v>
      </c>
      <c r="I367" s="116">
        <f t="shared" si="42"/>
        <v>1</v>
      </c>
      <c r="J367" s="18"/>
    </row>
    <row r="368" spans="1:10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1.2711531970118197</v>
      </c>
      <c r="C371" s="39">
        <v>1.2711531970118197</v>
      </c>
      <c r="D371" s="39">
        <v>1.2711531970118197</v>
      </c>
      <c r="E371" s="39">
        <v>1.2711531970118197</v>
      </c>
      <c r="F371" s="235">
        <v>0</v>
      </c>
      <c r="G371" s="39">
        <v>0</v>
      </c>
      <c r="H371" s="40">
        <v>0</v>
      </c>
      <c r="I371" s="41">
        <f>SUM(B371:H371)</f>
        <v>5.0846127880472789</v>
      </c>
    </row>
    <row r="372" spans="1:9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>
        <v>0</v>
      </c>
      <c r="G372" s="46">
        <v>0</v>
      </c>
      <c r="H372" s="47">
        <v>0</v>
      </c>
      <c r="I372" s="48">
        <f t="shared" ref="I372:I391" si="43">SUM(B372:H372)</f>
        <v>0</v>
      </c>
    </row>
    <row r="373" spans="1:9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>
        <v>0</v>
      </c>
      <c r="G373" s="43">
        <v>0</v>
      </c>
      <c r="H373" s="53">
        <v>0</v>
      </c>
      <c r="I373" s="41">
        <f t="shared" si="43"/>
        <v>0</v>
      </c>
    </row>
    <row r="374" spans="1:9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>
        <v>0</v>
      </c>
      <c r="G374" s="46">
        <v>0</v>
      </c>
      <c r="H374" s="47">
        <v>0</v>
      </c>
      <c r="I374" s="48">
        <f t="shared" si="43"/>
        <v>0</v>
      </c>
    </row>
    <row r="375" spans="1:9" ht="15">
      <c r="A375" s="26" t="s">
        <v>16</v>
      </c>
      <c r="B375" s="43">
        <v>249.77986524062749</v>
      </c>
      <c r="C375" s="43">
        <v>4.095291591420402</v>
      </c>
      <c r="D375" s="43">
        <v>229.57372015430425</v>
      </c>
      <c r="E375" s="43">
        <v>7.9389667739741192E-4</v>
      </c>
      <c r="F375" s="236">
        <v>0</v>
      </c>
      <c r="G375" s="43">
        <v>0</v>
      </c>
      <c r="H375" s="53">
        <v>0</v>
      </c>
      <c r="I375" s="41">
        <f t="shared" si="43"/>
        <v>483.44967088302957</v>
      </c>
    </row>
    <row r="376" spans="1:9" ht="15">
      <c r="A376" s="25" t="s">
        <v>72</v>
      </c>
      <c r="B376" s="46">
        <v>1258.1855577686172</v>
      </c>
      <c r="C376" s="46">
        <v>2.657681294870943</v>
      </c>
      <c r="D376" s="46">
        <v>1.9035075738091711E-2</v>
      </c>
      <c r="E376" s="46">
        <v>5.5705470022319075</v>
      </c>
      <c r="F376" s="236">
        <v>0</v>
      </c>
      <c r="G376" s="46">
        <v>0</v>
      </c>
      <c r="H376" s="47">
        <v>0</v>
      </c>
      <c r="I376" s="48">
        <f t="shared" si="43"/>
        <v>1266.4328211414584</v>
      </c>
    </row>
    <row r="377" spans="1:9" ht="15">
      <c r="A377" s="26" t="s">
        <v>60</v>
      </c>
      <c r="B377" s="43">
        <v>2.4894945409955544E-3</v>
      </c>
      <c r="C377" s="43">
        <v>2.4894945409955544E-3</v>
      </c>
      <c r="D377" s="43">
        <v>2.4894945409955544E-3</v>
      </c>
      <c r="E377" s="43">
        <v>6644.5346085931087</v>
      </c>
      <c r="F377" s="236">
        <v>0</v>
      </c>
      <c r="G377" s="43">
        <v>0</v>
      </c>
      <c r="H377" s="53">
        <v>0</v>
      </c>
      <c r="I377" s="41">
        <f t="shared" si="43"/>
        <v>6644.5420770767314</v>
      </c>
    </row>
    <row r="378" spans="1:9" ht="15">
      <c r="A378" s="25" t="s">
        <v>12</v>
      </c>
      <c r="B378" s="46">
        <v>1.3658011782420244E-2</v>
      </c>
      <c r="C378" s="46">
        <v>1.3658011782420244E-2</v>
      </c>
      <c r="D378" s="46">
        <v>1.3658011782420244E-2</v>
      </c>
      <c r="E378" s="46">
        <v>74.855024852805315</v>
      </c>
      <c r="F378" s="236">
        <v>0</v>
      </c>
      <c r="G378" s="46">
        <v>0</v>
      </c>
      <c r="H378" s="47">
        <v>0</v>
      </c>
      <c r="I378" s="48">
        <f t="shared" si="43"/>
        <v>74.895998888152576</v>
      </c>
    </row>
    <row r="379" spans="1:9" ht="15">
      <c r="A379" s="26" t="s">
        <v>61</v>
      </c>
      <c r="B379" s="43">
        <v>0.57925714285714291</v>
      </c>
      <c r="C379" s="43">
        <v>0.57925714285714291</v>
      </c>
      <c r="D379" s="43">
        <v>0.57925714285714291</v>
      </c>
      <c r="E379" s="43">
        <v>2.3170285714285717</v>
      </c>
      <c r="F379" s="236">
        <v>0</v>
      </c>
      <c r="G379" s="43">
        <v>0</v>
      </c>
      <c r="H379" s="53">
        <v>0</v>
      </c>
      <c r="I379" s="41">
        <f t="shared" si="43"/>
        <v>4.0548000000000002</v>
      </c>
    </row>
    <row r="380" spans="1:9" ht="15">
      <c r="A380" s="25" t="s">
        <v>17</v>
      </c>
      <c r="B380" s="46">
        <v>80.955835551894836</v>
      </c>
      <c r="C380" s="46">
        <v>2.6606987625469921E-3</v>
      </c>
      <c r="D380" s="46">
        <v>146.64519971975028</v>
      </c>
      <c r="E380" s="46">
        <v>39.201505066170952</v>
      </c>
      <c r="F380" s="236">
        <v>0</v>
      </c>
      <c r="G380" s="46">
        <v>0</v>
      </c>
      <c r="H380" s="47">
        <v>0</v>
      </c>
      <c r="I380" s="48">
        <f t="shared" si="43"/>
        <v>266.80520103657864</v>
      </c>
    </row>
    <row r="381" spans="1:9" ht="15">
      <c r="A381" s="26" t="s">
        <v>19</v>
      </c>
      <c r="B381" s="43">
        <v>736.95923644264053</v>
      </c>
      <c r="C381" s="43">
        <v>25.301600821693064</v>
      </c>
      <c r="D381" s="43">
        <v>1036.0160978034648</v>
      </c>
      <c r="E381" s="43">
        <v>0.196489235499265</v>
      </c>
      <c r="F381" s="236">
        <v>0</v>
      </c>
      <c r="G381" s="43">
        <v>0</v>
      </c>
      <c r="H381" s="53">
        <v>0</v>
      </c>
      <c r="I381" s="41">
        <f t="shared" si="43"/>
        <v>1798.4734243032979</v>
      </c>
    </row>
    <row r="382" spans="1:9" ht="15">
      <c r="A382" s="25" t="s">
        <v>27</v>
      </c>
      <c r="B382" s="46">
        <v>155.14675916860813</v>
      </c>
      <c r="C382" s="46">
        <v>0.11982598341472578</v>
      </c>
      <c r="D382" s="46">
        <v>44.240364763772469</v>
      </c>
      <c r="E382" s="46">
        <v>621.08468434983217</v>
      </c>
      <c r="F382" s="236">
        <v>0</v>
      </c>
      <c r="G382" s="46">
        <v>586.1764928454603</v>
      </c>
      <c r="H382" s="47">
        <v>0</v>
      </c>
      <c r="I382" s="48">
        <f t="shared" si="43"/>
        <v>1406.7681271110878</v>
      </c>
    </row>
    <row r="383" spans="1:9" ht="15">
      <c r="A383" s="26" t="s">
        <v>26</v>
      </c>
      <c r="B383" s="43">
        <v>118.12807265453205</v>
      </c>
      <c r="C383" s="43">
        <v>1.226982201988907E-7</v>
      </c>
      <c r="D383" s="43">
        <v>1.226982201988907E-7</v>
      </c>
      <c r="E383" s="43">
        <v>1.226982201988907E-7</v>
      </c>
      <c r="F383" s="236">
        <v>0</v>
      </c>
      <c r="G383" s="43">
        <v>0</v>
      </c>
      <c r="H383" s="53">
        <v>0</v>
      </c>
      <c r="I383" s="41">
        <f t="shared" si="43"/>
        <v>118.12807302262672</v>
      </c>
    </row>
    <row r="384" spans="1:9" ht="15">
      <c r="A384" s="25" t="s">
        <v>23</v>
      </c>
      <c r="B384" s="46">
        <v>117.05414409632502</v>
      </c>
      <c r="C384" s="46">
        <v>3.8294960515340364</v>
      </c>
      <c r="D384" s="46">
        <v>3.8294960515340364</v>
      </c>
      <c r="E384" s="46">
        <v>3.8294960515340364</v>
      </c>
      <c r="F384" s="236">
        <v>0</v>
      </c>
      <c r="G384" s="46">
        <v>0</v>
      </c>
      <c r="H384" s="47">
        <v>0</v>
      </c>
      <c r="I384" s="48">
        <f t="shared" si="43"/>
        <v>128.54263225092711</v>
      </c>
    </row>
    <row r="385" spans="1:10" ht="15">
      <c r="A385" s="26" t="s">
        <v>24</v>
      </c>
      <c r="B385" s="43">
        <v>332.9541305518373</v>
      </c>
      <c r="C385" s="43">
        <v>24.40695417808233</v>
      </c>
      <c r="D385" s="43">
        <v>24.40695417808233</v>
      </c>
      <c r="E385" s="43">
        <v>24.40695417808233</v>
      </c>
      <c r="F385" s="236">
        <v>0</v>
      </c>
      <c r="G385" s="43">
        <v>0</v>
      </c>
      <c r="H385" s="53">
        <v>0</v>
      </c>
      <c r="I385" s="41">
        <f t="shared" si="43"/>
        <v>406.17499308608433</v>
      </c>
    </row>
    <row r="386" spans="1:10" ht="15">
      <c r="A386" s="25" t="s">
        <v>22</v>
      </c>
      <c r="B386" s="46">
        <v>16.720280402432035</v>
      </c>
      <c r="C386" s="46">
        <v>0.33850894331010295</v>
      </c>
      <c r="D386" s="46">
        <v>4.5016246233066095</v>
      </c>
      <c r="E386" s="46">
        <v>0.33850894331010295</v>
      </c>
      <c r="F386" s="236">
        <v>0</v>
      </c>
      <c r="G386" s="46">
        <v>0</v>
      </c>
      <c r="H386" s="47">
        <v>0</v>
      </c>
      <c r="I386" s="48">
        <f t="shared" si="43"/>
        <v>21.898922912358849</v>
      </c>
    </row>
    <row r="387" spans="1:10" ht="15">
      <c r="A387" s="27" t="s">
        <v>66</v>
      </c>
      <c r="B387" s="43">
        <v>0.45257142857142857</v>
      </c>
      <c r="C387" s="43">
        <v>0.11314285714285714</v>
      </c>
      <c r="D387" s="43">
        <v>0.11314285714285714</v>
      </c>
      <c r="E387" s="43">
        <v>0.11314285714285714</v>
      </c>
      <c r="F387" s="236">
        <v>0</v>
      </c>
      <c r="G387" s="43">
        <v>0</v>
      </c>
      <c r="H387" s="53">
        <v>0</v>
      </c>
      <c r="I387" s="41">
        <f t="shared" si="43"/>
        <v>0.79199999999999993</v>
      </c>
    </row>
    <row r="388" spans="1:10" ht="15">
      <c r="A388" s="28" t="s">
        <v>25</v>
      </c>
      <c r="B388" s="46">
        <v>0.19800000000000001</v>
      </c>
      <c r="C388" s="46">
        <v>0.11314285714285714</v>
      </c>
      <c r="D388" s="46">
        <v>0.11314285714285714</v>
      </c>
      <c r="E388" s="46">
        <v>0.11314285714285714</v>
      </c>
      <c r="F388" s="236">
        <v>0</v>
      </c>
      <c r="G388" s="46">
        <v>0</v>
      </c>
      <c r="H388" s="47">
        <v>0</v>
      </c>
      <c r="I388" s="48">
        <f t="shared" si="43"/>
        <v>0.53742857142857148</v>
      </c>
    </row>
    <row r="389" spans="1:10" ht="15">
      <c r="A389" s="29" t="s">
        <v>20</v>
      </c>
      <c r="B389" s="43">
        <v>0</v>
      </c>
      <c r="C389" s="43">
        <v>0</v>
      </c>
      <c r="D389" s="43">
        <v>0</v>
      </c>
      <c r="E389" s="43">
        <v>0</v>
      </c>
      <c r="F389" s="236">
        <v>0</v>
      </c>
      <c r="G389" s="43">
        <v>0</v>
      </c>
      <c r="H389" s="53">
        <v>0</v>
      </c>
      <c r="I389" s="41">
        <f t="shared" si="43"/>
        <v>0</v>
      </c>
    </row>
    <row r="390" spans="1:10" ht="15">
      <c r="A390" s="28" t="s">
        <v>21</v>
      </c>
      <c r="B390" s="46">
        <v>0</v>
      </c>
      <c r="C390" s="46">
        <v>0</v>
      </c>
      <c r="D390" s="46">
        <v>0</v>
      </c>
      <c r="E390" s="46">
        <v>0</v>
      </c>
      <c r="F390" s="236">
        <v>0</v>
      </c>
      <c r="G390" s="46">
        <v>0</v>
      </c>
      <c r="H390" s="47">
        <v>0</v>
      </c>
      <c r="I390" s="48">
        <f t="shared" si="43"/>
        <v>0</v>
      </c>
    </row>
    <row r="391" spans="1:10" ht="15.75" thickBot="1">
      <c r="A391" s="30" t="s">
        <v>11</v>
      </c>
      <c r="B391" s="43">
        <v>0</v>
      </c>
      <c r="C391" s="43">
        <v>0</v>
      </c>
      <c r="D391" s="43">
        <v>0</v>
      </c>
      <c r="E391" s="43">
        <v>0</v>
      </c>
      <c r="F391" s="237">
        <v>0</v>
      </c>
      <c r="G391" s="43">
        <v>0</v>
      </c>
      <c r="H391" s="53">
        <v>0</v>
      </c>
      <c r="I391" s="41">
        <f t="shared" si="43"/>
        <v>0</v>
      </c>
    </row>
    <row r="392" spans="1:10" ht="15">
      <c r="A392" s="31" t="s">
        <v>28</v>
      </c>
      <c r="B392" s="130">
        <f>SUM(B371:B387)</f>
        <v>3068.2030111522781</v>
      </c>
      <c r="C392" s="130">
        <f t="shared" ref="C392:H392" si="44">SUM(C371:C387)</f>
        <v>62.731720389121605</v>
      </c>
      <c r="D392" s="130">
        <f t="shared" si="44"/>
        <v>1491.2121931959859</v>
      </c>
      <c r="E392" s="130">
        <f t="shared" si="44"/>
        <v>7417.7199369175341</v>
      </c>
      <c r="F392" s="130">
        <f t="shared" si="44"/>
        <v>0</v>
      </c>
      <c r="G392" s="130">
        <f t="shared" si="44"/>
        <v>586.1764928454603</v>
      </c>
      <c r="H392" s="130">
        <f t="shared" si="44"/>
        <v>0</v>
      </c>
      <c r="I392" s="132">
        <f>SUM(B392:H392)</f>
        <v>12626.04335450038</v>
      </c>
    </row>
    <row r="393" spans="1:10" s="4" customFormat="1" ht="15" thickBot="1">
      <c r="A393" s="32" t="s">
        <v>87</v>
      </c>
      <c r="B393" s="114">
        <f>B392/$I392</f>
        <v>0.24300589860232497</v>
      </c>
      <c r="C393" s="114">
        <f t="shared" ref="C393:I393" si="45">C392/$I392</f>
        <v>4.9684385383297249E-3</v>
      </c>
      <c r="D393" s="114">
        <f t="shared" si="45"/>
        <v>0.11810605676911951</v>
      </c>
      <c r="E393" s="114">
        <f t="shared" si="45"/>
        <v>0.58749362160819685</v>
      </c>
      <c r="F393" s="114">
        <f t="shared" si="45"/>
        <v>0</v>
      </c>
      <c r="G393" s="114">
        <f t="shared" si="45"/>
        <v>4.6425984482029024E-2</v>
      </c>
      <c r="H393" s="114">
        <f t="shared" si="45"/>
        <v>0</v>
      </c>
      <c r="I393" s="116">
        <f t="shared" si="45"/>
        <v>1</v>
      </c>
      <c r="J393" s="18"/>
    </row>
    <row r="394" spans="1:10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1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10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1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>
        <v>0</v>
      </c>
      <c r="G397" s="39">
        <v>0</v>
      </c>
      <c r="H397" s="40">
        <v>0</v>
      </c>
      <c r="I397" s="41">
        <f>SUM(B397:H397)</f>
        <v>0</v>
      </c>
    </row>
    <row r="398" spans="1:10" ht="15">
      <c r="A398" s="25" t="s">
        <v>8</v>
      </c>
      <c r="B398" s="46">
        <v>0.11580000000000001</v>
      </c>
      <c r="C398" s="46">
        <v>0</v>
      </c>
      <c r="D398" s="46">
        <v>0</v>
      </c>
      <c r="E398" s="46">
        <v>0</v>
      </c>
      <c r="F398" s="236">
        <v>0</v>
      </c>
      <c r="G398" s="46">
        <v>0</v>
      </c>
      <c r="H398" s="47">
        <v>0</v>
      </c>
      <c r="I398" s="48">
        <f t="shared" ref="I398:I417" si="46">SUM(B398:H398)</f>
        <v>0.11580000000000001</v>
      </c>
    </row>
    <row r="399" spans="1:1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>
        <v>0</v>
      </c>
      <c r="G399" s="43">
        <v>0</v>
      </c>
      <c r="H399" s="53">
        <v>0</v>
      </c>
      <c r="I399" s="41">
        <f t="shared" si="46"/>
        <v>0</v>
      </c>
    </row>
    <row r="400" spans="1:1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>
        <v>0</v>
      </c>
      <c r="G400" s="46">
        <v>0</v>
      </c>
      <c r="H400" s="47">
        <v>0</v>
      </c>
      <c r="I400" s="48">
        <f t="shared" si="46"/>
        <v>0</v>
      </c>
    </row>
    <row r="401" spans="1:9" ht="15">
      <c r="A401" s="26" t="s">
        <v>16</v>
      </c>
      <c r="B401" s="43">
        <v>346.93217526662306</v>
      </c>
      <c r="C401" s="43">
        <v>320.00108727816712</v>
      </c>
      <c r="D401" s="43">
        <v>0.12396483353632091</v>
      </c>
      <c r="E401" s="43">
        <v>0</v>
      </c>
      <c r="F401" s="236">
        <v>0</v>
      </c>
      <c r="G401" s="43">
        <v>0</v>
      </c>
      <c r="H401" s="53">
        <v>0</v>
      </c>
      <c r="I401" s="41">
        <f t="shared" si="46"/>
        <v>667.0572273783265</v>
      </c>
    </row>
    <row r="402" spans="1:9" ht="15">
      <c r="A402" s="25" t="s">
        <v>72</v>
      </c>
      <c r="B402" s="46">
        <v>73.63439342630079</v>
      </c>
      <c r="C402" s="46">
        <v>31.081205739950374</v>
      </c>
      <c r="D402" s="46">
        <v>54.936132436264913</v>
      </c>
      <c r="E402" s="46">
        <v>0</v>
      </c>
      <c r="F402" s="236">
        <v>0</v>
      </c>
      <c r="G402" s="46">
        <v>0</v>
      </c>
      <c r="H402" s="47">
        <v>0</v>
      </c>
      <c r="I402" s="48">
        <f t="shared" si="46"/>
        <v>159.65173160251607</v>
      </c>
    </row>
    <row r="403" spans="1:9" ht="15">
      <c r="A403" s="26" t="s">
        <v>60</v>
      </c>
      <c r="B403" s="43">
        <v>2.0282974250043304E-3</v>
      </c>
      <c r="C403" s="43">
        <v>0</v>
      </c>
      <c r="D403" s="43">
        <v>0</v>
      </c>
      <c r="E403" s="43">
        <v>6.0839366049361701</v>
      </c>
      <c r="F403" s="236">
        <v>0</v>
      </c>
      <c r="G403" s="43">
        <v>0</v>
      </c>
      <c r="H403" s="53">
        <v>0</v>
      </c>
      <c r="I403" s="41">
        <f t="shared" si="46"/>
        <v>6.0859649023611748</v>
      </c>
    </row>
    <row r="404" spans="1:9" ht="15">
      <c r="A404" s="25" t="s">
        <v>12</v>
      </c>
      <c r="B404" s="46">
        <v>3.0260810457377705E-4</v>
      </c>
      <c r="C404" s="46">
        <v>0.14415404734130183</v>
      </c>
      <c r="D404" s="46">
        <v>0</v>
      </c>
      <c r="E404" s="46">
        <v>1.3390559687917061</v>
      </c>
      <c r="F404" s="236">
        <v>0</v>
      </c>
      <c r="G404" s="46">
        <v>0</v>
      </c>
      <c r="H404" s="47">
        <v>0</v>
      </c>
      <c r="I404" s="48">
        <f t="shared" si="46"/>
        <v>1.4835126242375818</v>
      </c>
    </row>
    <row r="405" spans="1:9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>
        <v>0</v>
      </c>
      <c r="G405" s="43">
        <v>0</v>
      </c>
      <c r="H405" s="53">
        <v>0</v>
      </c>
      <c r="I405" s="41">
        <f t="shared" si="46"/>
        <v>0</v>
      </c>
    </row>
    <row r="406" spans="1:9" ht="15">
      <c r="A406" s="25" t="s">
        <v>17</v>
      </c>
      <c r="B406" s="46">
        <v>0.24042216139110195</v>
      </c>
      <c r="C406" s="46">
        <v>0</v>
      </c>
      <c r="D406" s="46">
        <v>0.19624167463091516</v>
      </c>
      <c r="E406" s="46">
        <v>0</v>
      </c>
      <c r="F406" s="236">
        <v>0</v>
      </c>
      <c r="G406" s="46">
        <v>0</v>
      </c>
      <c r="H406" s="47">
        <v>0</v>
      </c>
      <c r="I406" s="48">
        <f t="shared" si="46"/>
        <v>0.43666383602201708</v>
      </c>
    </row>
    <row r="407" spans="1:9" ht="15">
      <c r="A407" s="26" t="s">
        <v>19</v>
      </c>
      <c r="B407" s="43">
        <v>485.20925765386869</v>
      </c>
      <c r="C407" s="43">
        <v>1954.7029542735456</v>
      </c>
      <c r="D407" s="43">
        <v>486.95056903006076</v>
      </c>
      <c r="E407" s="43">
        <v>22.8638391748913</v>
      </c>
      <c r="F407" s="236">
        <v>0</v>
      </c>
      <c r="G407" s="43">
        <v>0</v>
      </c>
      <c r="H407" s="53">
        <v>0</v>
      </c>
      <c r="I407" s="41">
        <f t="shared" si="46"/>
        <v>2949.7266201323664</v>
      </c>
    </row>
    <row r="408" spans="1:9" ht="15">
      <c r="A408" s="25" t="s">
        <v>27</v>
      </c>
      <c r="B408" s="46">
        <v>129.38271022747833</v>
      </c>
      <c r="C408" s="46">
        <v>15.675486610212594</v>
      </c>
      <c r="D408" s="46">
        <v>20.782996879874091</v>
      </c>
      <c r="E408" s="46">
        <v>1797.5707313780645</v>
      </c>
      <c r="F408" s="236">
        <v>0</v>
      </c>
      <c r="G408" s="46">
        <v>296.44624508045348</v>
      </c>
      <c r="H408" s="47">
        <v>0</v>
      </c>
      <c r="I408" s="48">
        <f t="shared" si="46"/>
        <v>2259.8581701760831</v>
      </c>
    </row>
    <row r="409" spans="1:9" ht="15">
      <c r="A409" s="26" t="s">
        <v>26</v>
      </c>
      <c r="B409" s="43">
        <v>141.46503749446197</v>
      </c>
      <c r="C409" s="43">
        <v>0</v>
      </c>
      <c r="D409" s="43">
        <v>0</v>
      </c>
      <c r="E409" s="43">
        <v>0</v>
      </c>
      <c r="F409" s="236">
        <v>0</v>
      </c>
      <c r="G409" s="43">
        <v>0</v>
      </c>
      <c r="H409" s="53">
        <v>0</v>
      </c>
      <c r="I409" s="41">
        <f t="shared" si="46"/>
        <v>141.46503749446197</v>
      </c>
    </row>
    <row r="410" spans="1:9" ht="15">
      <c r="A410" s="25" t="s">
        <v>23</v>
      </c>
      <c r="B410" s="46">
        <v>2.1447370826665435</v>
      </c>
      <c r="C410" s="46">
        <v>0</v>
      </c>
      <c r="D410" s="46">
        <v>0</v>
      </c>
      <c r="E410" s="46">
        <v>0</v>
      </c>
      <c r="F410" s="236">
        <v>0</v>
      </c>
      <c r="G410" s="46">
        <v>0</v>
      </c>
      <c r="H410" s="47">
        <v>0</v>
      </c>
      <c r="I410" s="48">
        <f t="shared" si="46"/>
        <v>2.1447370826665435</v>
      </c>
    </row>
    <row r="411" spans="1:9" ht="15">
      <c r="A411" s="26" t="s">
        <v>24</v>
      </c>
      <c r="B411" s="43">
        <v>3.197040329491077</v>
      </c>
      <c r="C411" s="43">
        <v>0</v>
      </c>
      <c r="D411" s="43">
        <v>0</v>
      </c>
      <c r="E411" s="43">
        <v>0</v>
      </c>
      <c r="F411" s="236">
        <v>0</v>
      </c>
      <c r="G411" s="43">
        <v>0</v>
      </c>
      <c r="H411" s="53">
        <v>0</v>
      </c>
      <c r="I411" s="41">
        <f t="shared" si="46"/>
        <v>3.197040329491077</v>
      </c>
    </row>
    <row r="412" spans="1:9" ht="15">
      <c r="A412" s="25" t="s">
        <v>22</v>
      </c>
      <c r="B412" s="46">
        <v>4.1551039479363778</v>
      </c>
      <c r="C412" s="46">
        <v>4.9325584734824561</v>
      </c>
      <c r="D412" s="46">
        <v>0</v>
      </c>
      <c r="E412" s="46">
        <v>0</v>
      </c>
      <c r="F412" s="236">
        <v>0</v>
      </c>
      <c r="G412" s="46">
        <v>0</v>
      </c>
      <c r="H412" s="47">
        <v>0</v>
      </c>
      <c r="I412" s="48">
        <f t="shared" si="46"/>
        <v>9.087662421418834</v>
      </c>
    </row>
    <row r="413" spans="1:9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>
        <v>0</v>
      </c>
      <c r="G413" s="43">
        <v>0</v>
      </c>
      <c r="H413" s="53">
        <v>0</v>
      </c>
      <c r="I413" s="41">
        <f t="shared" si="46"/>
        <v>0</v>
      </c>
    </row>
    <row r="414" spans="1:9" ht="15">
      <c r="A414" s="28" t="s">
        <v>25</v>
      </c>
      <c r="B414" s="46">
        <v>0</v>
      </c>
      <c r="C414" s="46">
        <v>0</v>
      </c>
      <c r="D414" s="46">
        <v>0</v>
      </c>
      <c r="E414" s="46">
        <v>0</v>
      </c>
      <c r="F414" s="236">
        <v>0</v>
      </c>
      <c r="G414" s="46">
        <v>0</v>
      </c>
      <c r="H414" s="47">
        <v>0</v>
      </c>
      <c r="I414" s="48">
        <f t="shared" si="46"/>
        <v>0</v>
      </c>
    </row>
    <row r="415" spans="1:9" ht="15">
      <c r="A415" s="29" t="s">
        <v>20</v>
      </c>
      <c r="B415" s="43">
        <v>0</v>
      </c>
      <c r="C415" s="43">
        <v>0</v>
      </c>
      <c r="D415" s="43">
        <v>0</v>
      </c>
      <c r="E415" s="43">
        <v>0</v>
      </c>
      <c r="F415" s="236">
        <v>0</v>
      </c>
      <c r="G415" s="43">
        <v>0</v>
      </c>
      <c r="H415" s="53">
        <v>0</v>
      </c>
      <c r="I415" s="41">
        <f t="shared" si="46"/>
        <v>0</v>
      </c>
    </row>
    <row r="416" spans="1:9" ht="15">
      <c r="A416" s="28" t="s">
        <v>21</v>
      </c>
      <c r="B416" s="46">
        <v>0</v>
      </c>
      <c r="C416" s="46">
        <v>0</v>
      </c>
      <c r="D416" s="46">
        <v>0</v>
      </c>
      <c r="E416" s="46">
        <v>0</v>
      </c>
      <c r="F416" s="236">
        <v>0</v>
      </c>
      <c r="G416" s="46">
        <v>0</v>
      </c>
      <c r="H416" s="47">
        <v>0</v>
      </c>
      <c r="I416" s="48">
        <f t="shared" si="46"/>
        <v>0</v>
      </c>
    </row>
    <row r="417" spans="1:10" ht="15.75" thickBot="1">
      <c r="A417" s="30" t="s">
        <v>11</v>
      </c>
      <c r="B417" s="43">
        <v>0</v>
      </c>
      <c r="C417" s="43">
        <v>0</v>
      </c>
      <c r="D417" s="43">
        <v>0</v>
      </c>
      <c r="E417" s="43">
        <v>0</v>
      </c>
      <c r="F417" s="237">
        <v>0</v>
      </c>
      <c r="G417" s="43">
        <v>0</v>
      </c>
      <c r="H417" s="53">
        <v>0</v>
      </c>
      <c r="I417" s="41">
        <f t="shared" si="46"/>
        <v>0</v>
      </c>
    </row>
    <row r="418" spans="1:10" ht="15">
      <c r="A418" s="31" t="s">
        <v>28</v>
      </c>
      <c r="B418" s="130">
        <f>SUM(B397:B413)</f>
        <v>1186.4790084957474</v>
      </c>
      <c r="C418" s="130">
        <f t="shared" ref="C418:H418" si="47">SUM(C397:C413)</f>
        <v>2326.5374464226993</v>
      </c>
      <c r="D418" s="130">
        <f t="shared" si="47"/>
        <v>562.98990485436696</v>
      </c>
      <c r="E418" s="130">
        <f t="shared" si="47"/>
        <v>1827.8575631266835</v>
      </c>
      <c r="F418" s="130">
        <f t="shared" si="47"/>
        <v>0</v>
      </c>
      <c r="G418" s="130">
        <f t="shared" si="47"/>
        <v>296.44624508045348</v>
      </c>
      <c r="H418" s="130">
        <f t="shared" si="47"/>
        <v>0</v>
      </c>
      <c r="I418" s="132">
        <f>SUM(B418:H418)</f>
        <v>6200.3101679799502</v>
      </c>
    </row>
    <row r="419" spans="1:10" s="4" customFormat="1" ht="15" thickBot="1">
      <c r="A419" s="32" t="s">
        <v>87</v>
      </c>
      <c r="B419" s="114">
        <f>B418/$I418</f>
        <v>0.19135800893043067</v>
      </c>
      <c r="C419" s="114">
        <f t="shared" ref="C419:I419" si="48">C418/$I418</f>
        <v>0.37522920360299994</v>
      </c>
      <c r="D419" s="114">
        <f t="shared" si="48"/>
        <v>9.0800280889462029E-2</v>
      </c>
      <c r="E419" s="114">
        <f t="shared" si="48"/>
        <v>0.29480098795157472</v>
      </c>
      <c r="F419" s="114">
        <f t="shared" si="48"/>
        <v>0</v>
      </c>
      <c r="G419" s="114">
        <f t="shared" si="48"/>
        <v>4.7811518625532748E-2</v>
      </c>
      <c r="H419" s="114">
        <f t="shared" si="48"/>
        <v>0</v>
      </c>
      <c r="I419" s="116">
        <f t="shared" si="48"/>
        <v>1</v>
      </c>
      <c r="J419" s="18"/>
    </row>
    <row r="420" spans="1:10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1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10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1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>
        <v>0</v>
      </c>
      <c r="G423" s="39">
        <v>0</v>
      </c>
      <c r="H423" s="40">
        <v>0</v>
      </c>
      <c r="I423" s="41">
        <f>SUM(B423:H423)</f>
        <v>0</v>
      </c>
    </row>
    <row r="424" spans="1:1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>
        <v>0</v>
      </c>
      <c r="G424" s="46">
        <v>0</v>
      </c>
      <c r="H424" s="47">
        <v>0</v>
      </c>
      <c r="I424" s="48">
        <f t="shared" ref="I424:I443" si="49">SUM(B424:H424)</f>
        <v>0</v>
      </c>
    </row>
    <row r="425" spans="1:1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>
        <v>0</v>
      </c>
      <c r="G425" s="43">
        <v>0</v>
      </c>
      <c r="H425" s="53">
        <v>0</v>
      </c>
      <c r="I425" s="41">
        <f t="shared" si="49"/>
        <v>0</v>
      </c>
    </row>
    <row r="426" spans="1:1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>
        <v>0</v>
      </c>
      <c r="G426" s="46">
        <v>0</v>
      </c>
      <c r="H426" s="47">
        <v>0</v>
      </c>
      <c r="I426" s="48">
        <f t="shared" si="49"/>
        <v>0</v>
      </c>
    </row>
    <row r="427" spans="1:10" ht="15">
      <c r="A427" s="26" t="s">
        <v>16</v>
      </c>
      <c r="B427" s="43">
        <v>821.05000478905527</v>
      </c>
      <c r="C427" s="43">
        <v>42.080612017665743</v>
      </c>
      <c r="D427" s="43">
        <v>155.06742816952848</v>
      </c>
      <c r="E427" s="43">
        <v>0</v>
      </c>
      <c r="F427" s="236">
        <v>0</v>
      </c>
      <c r="G427" s="43">
        <v>0</v>
      </c>
      <c r="H427" s="53">
        <v>0</v>
      </c>
      <c r="I427" s="41">
        <f t="shared" si="49"/>
        <v>1018.1980449762495</v>
      </c>
    </row>
    <row r="428" spans="1:10" ht="15">
      <c r="A428" s="25" t="s">
        <v>72</v>
      </c>
      <c r="B428" s="46">
        <v>133.35775839727606</v>
      </c>
      <c r="C428" s="46">
        <v>61.918647399524147</v>
      </c>
      <c r="D428" s="46">
        <v>36.471645083449381</v>
      </c>
      <c r="E428" s="46">
        <v>0</v>
      </c>
      <c r="F428" s="236">
        <v>0</v>
      </c>
      <c r="G428" s="46">
        <v>0</v>
      </c>
      <c r="H428" s="47">
        <v>0</v>
      </c>
      <c r="I428" s="48">
        <f t="shared" si="49"/>
        <v>231.74805088024956</v>
      </c>
    </row>
    <row r="429" spans="1:10" ht="15">
      <c r="A429" s="26" t="s">
        <v>60</v>
      </c>
      <c r="B429" s="43">
        <v>2.568517253427652E-8</v>
      </c>
      <c r="C429" s="43">
        <v>2.568517253427652E-8</v>
      </c>
      <c r="D429" s="43">
        <v>2.568517253427652E-8</v>
      </c>
      <c r="E429" s="43">
        <v>2.1431225283846751</v>
      </c>
      <c r="F429" s="236">
        <v>0</v>
      </c>
      <c r="G429" s="43">
        <v>0</v>
      </c>
      <c r="H429" s="53">
        <v>0</v>
      </c>
      <c r="I429" s="41">
        <f t="shared" si="49"/>
        <v>2.1431226054401926</v>
      </c>
    </row>
    <row r="430" spans="1:1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>
        <v>0</v>
      </c>
      <c r="G430" s="46">
        <v>0</v>
      </c>
      <c r="H430" s="47">
        <v>0</v>
      </c>
      <c r="I430" s="48">
        <f t="shared" si="49"/>
        <v>0</v>
      </c>
    </row>
    <row r="431" spans="1:1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>
        <v>0</v>
      </c>
      <c r="G431" s="43">
        <v>0</v>
      </c>
      <c r="H431" s="53">
        <v>0</v>
      </c>
      <c r="I431" s="41">
        <f t="shared" si="49"/>
        <v>0</v>
      </c>
    </row>
    <row r="432" spans="1:10" ht="15">
      <c r="A432" s="25" t="s">
        <v>17</v>
      </c>
      <c r="B432" s="46">
        <v>3.5322580330228526</v>
      </c>
      <c r="C432" s="46">
        <v>1.0362206366784745</v>
      </c>
      <c r="D432" s="46">
        <v>20.817387843574373</v>
      </c>
      <c r="E432" s="46">
        <v>19.053491748207467</v>
      </c>
      <c r="F432" s="236">
        <v>0</v>
      </c>
      <c r="G432" s="46">
        <v>0</v>
      </c>
      <c r="H432" s="47">
        <v>0</v>
      </c>
      <c r="I432" s="48">
        <f t="shared" si="49"/>
        <v>44.439358261483164</v>
      </c>
    </row>
    <row r="433" spans="1:10" ht="15">
      <c r="A433" s="26" t="s">
        <v>19</v>
      </c>
      <c r="B433" s="43">
        <v>483.79370120668318</v>
      </c>
      <c r="C433" s="43">
        <v>567.58555393858285</v>
      </c>
      <c r="D433" s="43">
        <v>248.31922423974063</v>
      </c>
      <c r="E433" s="43">
        <v>41.132317459956255</v>
      </c>
      <c r="F433" s="236">
        <v>0</v>
      </c>
      <c r="G433" s="43">
        <v>0</v>
      </c>
      <c r="H433" s="53">
        <v>0</v>
      </c>
      <c r="I433" s="41">
        <f t="shared" si="49"/>
        <v>1340.8307968449631</v>
      </c>
    </row>
    <row r="434" spans="1:10" ht="15">
      <c r="A434" s="25" t="s">
        <v>27</v>
      </c>
      <c r="B434" s="46">
        <v>617.06402609929569</v>
      </c>
      <c r="C434" s="46">
        <v>0.31626041904407731</v>
      </c>
      <c r="D434" s="46">
        <v>355.94235184793479</v>
      </c>
      <c r="E434" s="46">
        <v>2750.5779458364696</v>
      </c>
      <c r="F434" s="236">
        <v>0</v>
      </c>
      <c r="G434" s="46">
        <v>511.49038339067107</v>
      </c>
      <c r="H434" s="47">
        <v>0.88276617618812103</v>
      </c>
      <c r="I434" s="48">
        <f t="shared" si="49"/>
        <v>4236.2737337696035</v>
      </c>
    </row>
    <row r="435" spans="1:10" ht="15">
      <c r="A435" s="26" t="s">
        <v>26</v>
      </c>
      <c r="B435" s="43">
        <v>164.70994056902722</v>
      </c>
      <c r="C435" s="43">
        <v>0.21444533598970295</v>
      </c>
      <c r="D435" s="43">
        <v>17.282729171116198</v>
      </c>
      <c r="E435" s="43">
        <v>0</v>
      </c>
      <c r="F435" s="236">
        <v>0</v>
      </c>
      <c r="G435" s="43">
        <v>0</v>
      </c>
      <c r="H435" s="53">
        <v>0</v>
      </c>
      <c r="I435" s="41">
        <f t="shared" si="49"/>
        <v>182.20711507613311</v>
      </c>
    </row>
    <row r="436" spans="1:10" ht="15">
      <c r="A436" s="25" t="s">
        <v>23</v>
      </c>
      <c r="B436" s="46">
        <v>54.730678902484087</v>
      </c>
      <c r="C436" s="46">
        <v>5.8822145384217297</v>
      </c>
      <c r="D436" s="46">
        <v>37.263814287934757</v>
      </c>
      <c r="E436" s="46">
        <v>0</v>
      </c>
      <c r="F436" s="236">
        <v>0</v>
      </c>
      <c r="G436" s="46">
        <v>0</v>
      </c>
      <c r="H436" s="47">
        <v>0</v>
      </c>
      <c r="I436" s="48">
        <f t="shared" si="49"/>
        <v>97.876707728840572</v>
      </c>
    </row>
    <row r="437" spans="1:10" ht="15">
      <c r="A437" s="26" t="s">
        <v>24</v>
      </c>
      <c r="B437" s="43">
        <v>213.83405305661267</v>
      </c>
      <c r="C437" s="43">
        <v>64.666940213336417</v>
      </c>
      <c r="D437" s="43">
        <v>453.7021379059039</v>
      </c>
      <c r="E437" s="43">
        <v>0</v>
      </c>
      <c r="F437" s="236">
        <v>0</v>
      </c>
      <c r="G437" s="43">
        <v>0</v>
      </c>
      <c r="H437" s="53">
        <v>0</v>
      </c>
      <c r="I437" s="41">
        <f t="shared" si="49"/>
        <v>732.20313117585306</v>
      </c>
    </row>
    <row r="438" spans="1:10" ht="15">
      <c r="A438" s="25" t="s">
        <v>22</v>
      </c>
      <c r="B438" s="46">
        <v>18.4350967771326</v>
      </c>
      <c r="C438" s="46">
        <v>0.21545651160886908</v>
      </c>
      <c r="D438" s="46">
        <v>11.034074678070763</v>
      </c>
      <c r="E438" s="46">
        <v>0</v>
      </c>
      <c r="F438" s="236">
        <v>0</v>
      </c>
      <c r="G438" s="46">
        <v>0</v>
      </c>
      <c r="H438" s="47">
        <v>0</v>
      </c>
      <c r="I438" s="48">
        <f t="shared" si="49"/>
        <v>29.684627966812233</v>
      </c>
    </row>
    <row r="439" spans="1:10" ht="15">
      <c r="A439" s="27" t="s">
        <v>66</v>
      </c>
      <c r="B439" s="43">
        <v>10.816678241530832</v>
      </c>
      <c r="C439" s="43">
        <v>0</v>
      </c>
      <c r="D439" s="43">
        <v>0</v>
      </c>
      <c r="E439" s="43">
        <v>0</v>
      </c>
      <c r="F439" s="236">
        <v>0</v>
      </c>
      <c r="G439" s="43">
        <v>0</v>
      </c>
      <c r="H439" s="53">
        <v>0</v>
      </c>
      <c r="I439" s="41">
        <f t="shared" si="49"/>
        <v>10.816678241530832</v>
      </c>
    </row>
    <row r="440" spans="1:10" ht="15">
      <c r="A440" s="28" t="s">
        <v>25</v>
      </c>
      <c r="B440" s="46">
        <v>10.816678241530832</v>
      </c>
      <c r="C440" s="46">
        <v>0</v>
      </c>
      <c r="D440" s="46">
        <v>0</v>
      </c>
      <c r="E440" s="46">
        <v>0</v>
      </c>
      <c r="F440" s="236">
        <v>0</v>
      </c>
      <c r="G440" s="46">
        <v>0</v>
      </c>
      <c r="H440" s="47">
        <v>0</v>
      </c>
      <c r="I440" s="48">
        <f t="shared" si="49"/>
        <v>10.816678241530832</v>
      </c>
    </row>
    <row r="441" spans="1:10" ht="15">
      <c r="A441" s="29" t="s">
        <v>20</v>
      </c>
      <c r="B441" s="43">
        <v>0</v>
      </c>
      <c r="C441" s="43">
        <v>0</v>
      </c>
      <c r="D441" s="43">
        <v>0</v>
      </c>
      <c r="E441" s="43">
        <v>0</v>
      </c>
      <c r="F441" s="236">
        <v>0</v>
      </c>
      <c r="G441" s="43">
        <v>0</v>
      </c>
      <c r="H441" s="53">
        <v>0</v>
      </c>
      <c r="I441" s="41">
        <f t="shared" si="49"/>
        <v>0</v>
      </c>
    </row>
    <row r="442" spans="1:10" ht="15">
      <c r="A442" s="28" t="s">
        <v>21</v>
      </c>
      <c r="B442" s="46">
        <v>0</v>
      </c>
      <c r="C442" s="46">
        <v>0</v>
      </c>
      <c r="D442" s="46">
        <v>0</v>
      </c>
      <c r="E442" s="46">
        <v>0</v>
      </c>
      <c r="F442" s="236">
        <v>0</v>
      </c>
      <c r="G442" s="46">
        <v>0</v>
      </c>
      <c r="H442" s="47">
        <v>0</v>
      </c>
      <c r="I442" s="48">
        <f t="shared" si="49"/>
        <v>0</v>
      </c>
    </row>
    <row r="443" spans="1:10" ht="15.7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>
        <v>0</v>
      </c>
      <c r="G443" s="43">
        <v>0</v>
      </c>
      <c r="H443" s="53">
        <v>0</v>
      </c>
      <c r="I443" s="41">
        <f t="shared" si="49"/>
        <v>0</v>
      </c>
    </row>
    <row r="444" spans="1:10" ht="15">
      <c r="A444" s="31" t="s">
        <v>28</v>
      </c>
      <c r="B444" s="130">
        <f>SUM(B423:B439)</f>
        <v>2521.3241960978057</v>
      </c>
      <c r="C444" s="130">
        <f t="shared" ref="C444:H444" si="50">SUM(C423:C439)</f>
        <v>743.91635103653709</v>
      </c>
      <c r="D444" s="130">
        <f t="shared" si="50"/>
        <v>1335.9007932529385</v>
      </c>
      <c r="E444" s="130">
        <f t="shared" si="50"/>
        <v>2812.9068775730179</v>
      </c>
      <c r="F444" s="130">
        <f t="shared" si="50"/>
        <v>0</v>
      </c>
      <c r="G444" s="130">
        <f t="shared" si="50"/>
        <v>511.49038339067107</v>
      </c>
      <c r="H444" s="130">
        <f t="shared" si="50"/>
        <v>0.88276617618812103</v>
      </c>
      <c r="I444" s="132">
        <f>SUM(B444:H444)</f>
        <v>7926.4213675271576</v>
      </c>
    </row>
    <row r="445" spans="1:10" s="4" customFormat="1" ht="15" thickBot="1">
      <c r="A445" s="32" t="s">
        <v>87</v>
      </c>
      <c r="B445" s="114">
        <f>B444/$I444</f>
        <v>0.31809111315064931</v>
      </c>
      <c r="C445" s="114">
        <f t="shared" ref="C445:I445" si="51">C444/$I444</f>
        <v>9.3852738397708996E-2</v>
      </c>
      <c r="D445" s="114">
        <f t="shared" si="51"/>
        <v>0.16853769580378813</v>
      </c>
      <c r="E445" s="114">
        <f t="shared" si="51"/>
        <v>0.35487728284253117</v>
      </c>
      <c r="F445" s="114">
        <f t="shared" si="51"/>
        <v>0</v>
      </c>
      <c r="G445" s="114">
        <f t="shared" si="51"/>
        <v>6.4529799726032372E-2</v>
      </c>
      <c r="H445" s="114">
        <f t="shared" si="51"/>
        <v>1.1137007929008468E-4</v>
      </c>
      <c r="I445" s="116">
        <f t="shared" si="51"/>
        <v>1</v>
      </c>
      <c r="J445" s="18"/>
    </row>
    <row r="446" spans="1:10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1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10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>
        <v>0</v>
      </c>
      <c r="C449" s="243">
        <v>0</v>
      </c>
      <c r="D449" s="243">
        <v>0</v>
      </c>
      <c r="E449" s="244">
        <v>0</v>
      </c>
      <c r="F449" s="39">
        <v>20.152252834026484</v>
      </c>
      <c r="G449" s="242">
        <v>0</v>
      </c>
      <c r="H449" s="244">
        <v>0</v>
      </c>
      <c r="I449" s="41">
        <f>SUM(B449:H449)</f>
        <v>20.152252834026484</v>
      </c>
    </row>
    <row r="450" spans="1:9" ht="15">
      <c r="A450" s="25" t="s">
        <v>8</v>
      </c>
      <c r="B450" s="245">
        <v>0</v>
      </c>
      <c r="C450" s="246">
        <v>0</v>
      </c>
      <c r="D450" s="246">
        <v>0</v>
      </c>
      <c r="E450" s="247">
        <v>0</v>
      </c>
      <c r="F450" s="46">
        <v>0.19746204441675738</v>
      </c>
      <c r="G450" s="245">
        <v>0</v>
      </c>
      <c r="H450" s="247">
        <v>0</v>
      </c>
      <c r="I450" s="48">
        <f t="shared" ref="I450:I469" si="52">SUM(B450:H450)</f>
        <v>0.19746204441675738</v>
      </c>
    </row>
    <row r="451" spans="1:9" ht="15">
      <c r="A451" s="26" t="s">
        <v>10</v>
      </c>
      <c r="B451" s="245">
        <v>0</v>
      </c>
      <c r="C451" s="246">
        <v>0</v>
      </c>
      <c r="D451" s="246">
        <v>0</v>
      </c>
      <c r="E451" s="247">
        <v>0</v>
      </c>
      <c r="F451" s="43">
        <v>0</v>
      </c>
      <c r="G451" s="245">
        <v>0</v>
      </c>
      <c r="H451" s="247">
        <v>0</v>
      </c>
      <c r="I451" s="41">
        <f t="shared" si="52"/>
        <v>0</v>
      </c>
    </row>
    <row r="452" spans="1:9" ht="15">
      <c r="A452" s="25" t="s">
        <v>58</v>
      </c>
      <c r="B452" s="245">
        <v>0</v>
      </c>
      <c r="C452" s="246">
        <v>0</v>
      </c>
      <c r="D452" s="246">
        <v>0</v>
      </c>
      <c r="E452" s="247">
        <v>0</v>
      </c>
      <c r="F452" s="46">
        <v>0</v>
      </c>
      <c r="G452" s="245">
        <v>0</v>
      </c>
      <c r="H452" s="247">
        <v>0</v>
      </c>
      <c r="I452" s="48">
        <f t="shared" si="52"/>
        <v>0</v>
      </c>
    </row>
    <row r="453" spans="1:9" ht="15">
      <c r="A453" s="26" t="s">
        <v>16</v>
      </c>
      <c r="B453" s="245">
        <v>0</v>
      </c>
      <c r="C453" s="246">
        <v>0</v>
      </c>
      <c r="D453" s="246">
        <v>0</v>
      </c>
      <c r="E453" s="247">
        <v>0</v>
      </c>
      <c r="F453" s="43">
        <v>0</v>
      </c>
      <c r="G453" s="245">
        <v>0</v>
      </c>
      <c r="H453" s="247">
        <v>0</v>
      </c>
      <c r="I453" s="41">
        <f t="shared" si="52"/>
        <v>0</v>
      </c>
    </row>
    <row r="454" spans="1:9" ht="15">
      <c r="A454" s="25" t="s">
        <v>72</v>
      </c>
      <c r="B454" s="245">
        <v>0</v>
      </c>
      <c r="C454" s="246">
        <v>0</v>
      </c>
      <c r="D454" s="246">
        <v>0</v>
      </c>
      <c r="E454" s="247">
        <v>0</v>
      </c>
      <c r="F454" s="46">
        <v>0</v>
      </c>
      <c r="G454" s="245">
        <v>0</v>
      </c>
      <c r="H454" s="247">
        <v>0</v>
      </c>
      <c r="I454" s="48">
        <f t="shared" si="52"/>
        <v>0</v>
      </c>
    </row>
    <row r="455" spans="1:9" ht="15">
      <c r="A455" s="26" t="s">
        <v>60</v>
      </c>
      <c r="B455" s="245">
        <v>0</v>
      </c>
      <c r="C455" s="246">
        <v>0</v>
      </c>
      <c r="D455" s="246">
        <v>0</v>
      </c>
      <c r="E455" s="247">
        <v>0</v>
      </c>
      <c r="F455" s="43">
        <v>1798.9956777432403</v>
      </c>
      <c r="G455" s="245">
        <v>0</v>
      </c>
      <c r="H455" s="247">
        <v>0</v>
      </c>
      <c r="I455" s="41">
        <f t="shared" si="52"/>
        <v>1798.9956777432403</v>
      </c>
    </row>
    <row r="456" spans="1:9" ht="15">
      <c r="A456" s="25" t="s">
        <v>12</v>
      </c>
      <c r="B456" s="245">
        <v>0</v>
      </c>
      <c r="C456" s="246">
        <v>0</v>
      </c>
      <c r="D456" s="246">
        <v>0</v>
      </c>
      <c r="E456" s="247">
        <v>0</v>
      </c>
      <c r="F456" s="46">
        <v>0</v>
      </c>
      <c r="G456" s="245">
        <v>0</v>
      </c>
      <c r="H456" s="247">
        <v>0</v>
      </c>
      <c r="I456" s="48">
        <f t="shared" si="52"/>
        <v>0</v>
      </c>
    </row>
    <row r="457" spans="1:9" ht="15">
      <c r="A457" s="26" t="s">
        <v>61</v>
      </c>
      <c r="B457" s="245">
        <v>0</v>
      </c>
      <c r="C457" s="246">
        <v>0</v>
      </c>
      <c r="D457" s="246">
        <v>0</v>
      </c>
      <c r="E457" s="247">
        <v>0</v>
      </c>
      <c r="F457" s="43">
        <v>0</v>
      </c>
      <c r="G457" s="245">
        <v>0</v>
      </c>
      <c r="H457" s="247">
        <v>0</v>
      </c>
      <c r="I457" s="41">
        <f t="shared" si="52"/>
        <v>0</v>
      </c>
    </row>
    <row r="458" spans="1:9" ht="15">
      <c r="A458" s="25" t="s">
        <v>17</v>
      </c>
      <c r="B458" s="245">
        <v>0</v>
      </c>
      <c r="C458" s="246">
        <v>0</v>
      </c>
      <c r="D458" s="246">
        <v>0</v>
      </c>
      <c r="E458" s="247">
        <v>0</v>
      </c>
      <c r="F458" s="46">
        <v>0</v>
      </c>
      <c r="G458" s="245">
        <v>0</v>
      </c>
      <c r="H458" s="247">
        <v>0</v>
      </c>
      <c r="I458" s="48">
        <f t="shared" si="52"/>
        <v>0</v>
      </c>
    </row>
    <row r="459" spans="1:9" ht="15">
      <c r="A459" s="26" t="s">
        <v>19</v>
      </c>
      <c r="B459" s="245">
        <v>0</v>
      </c>
      <c r="C459" s="246">
        <v>0</v>
      </c>
      <c r="D459" s="246">
        <v>0</v>
      </c>
      <c r="E459" s="247">
        <v>0</v>
      </c>
      <c r="F459" s="43">
        <v>0</v>
      </c>
      <c r="G459" s="245">
        <v>0</v>
      </c>
      <c r="H459" s="247">
        <v>0</v>
      </c>
      <c r="I459" s="41">
        <f t="shared" si="52"/>
        <v>0</v>
      </c>
    </row>
    <row r="460" spans="1:9" ht="15">
      <c r="A460" s="25" t="s">
        <v>27</v>
      </c>
      <c r="B460" s="245">
        <v>0</v>
      </c>
      <c r="C460" s="246">
        <v>0</v>
      </c>
      <c r="D460" s="246">
        <v>0</v>
      </c>
      <c r="E460" s="247">
        <v>0</v>
      </c>
      <c r="F460" s="46">
        <v>7597.3822343999982</v>
      </c>
      <c r="G460" s="245">
        <v>0</v>
      </c>
      <c r="H460" s="247">
        <v>0</v>
      </c>
      <c r="I460" s="48">
        <f t="shared" si="52"/>
        <v>7597.3822343999982</v>
      </c>
    </row>
    <row r="461" spans="1:9" ht="15">
      <c r="A461" s="26" t="s">
        <v>26</v>
      </c>
      <c r="B461" s="245">
        <v>0</v>
      </c>
      <c r="C461" s="246">
        <v>0</v>
      </c>
      <c r="D461" s="246">
        <v>0</v>
      </c>
      <c r="E461" s="247">
        <v>0</v>
      </c>
      <c r="F461" s="43">
        <v>0</v>
      </c>
      <c r="G461" s="245">
        <v>0</v>
      </c>
      <c r="H461" s="247">
        <v>0</v>
      </c>
      <c r="I461" s="41">
        <f t="shared" si="52"/>
        <v>0</v>
      </c>
    </row>
    <row r="462" spans="1:9" ht="15">
      <c r="A462" s="25" t="s">
        <v>23</v>
      </c>
      <c r="B462" s="245">
        <v>0</v>
      </c>
      <c r="C462" s="246">
        <v>0</v>
      </c>
      <c r="D462" s="246">
        <v>0</v>
      </c>
      <c r="E462" s="247">
        <v>0</v>
      </c>
      <c r="F462" s="46">
        <v>0.34909962500000002</v>
      </c>
      <c r="G462" s="245">
        <v>0</v>
      </c>
      <c r="H462" s="247">
        <v>0</v>
      </c>
      <c r="I462" s="48">
        <f t="shared" si="52"/>
        <v>0.34909962500000002</v>
      </c>
    </row>
    <row r="463" spans="1:9" ht="15">
      <c r="A463" s="26" t="s">
        <v>24</v>
      </c>
      <c r="B463" s="245">
        <v>0</v>
      </c>
      <c r="C463" s="246">
        <v>0</v>
      </c>
      <c r="D463" s="246">
        <v>0</v>
      </c>
      <c r="E463" s="247">
        <v>0</v>
      </c>
      <c r="F463" s="43">
        <v>0</v>
      </c>
      <c r="G463" s="245">
        <v>0</v>
      </c>
      <c r="H463" s="247">
        <v>0</v>
      </c>
      <c r="I463" s="41">
        <f t="shared" si="52"/>
        <v>0</v>
      </c>
    </row>
    <row r="464" spans="1:9" ht="15">
      <c r="A464" s="25" t="s">
        <v>22</v>
      </c>
      <c r="B464" s="245">
        <v>0</v>
      </c>
      <c r="C464" s="246">
        <v>0</v>
      </c>
      <c r="D464" s="246">
        <v>0</v>
      </c>
      <c r="E464" s="247">
        <v>0</v>
      </c>
      <c r="F464" s="46">
        <v>0</v>
      </c>
      <c r="G464" s="245">
        <v>0</v>
      </c>
      <c r="H464" s="247">
        <v>0</v>
      </c>
      <c r="I464" s="48">
        <f t="shared" si="52"/>
        <v>0</v>
      </c>
    </row>
    <row r="465" spans="1:10" ht="15">
      <c r="A465" s="27" t="s">
        <v>66</v>
      </c>
      <c r="B465" s="245">
        <v>0</v>
      </c>
      <c r="C465" s="246">
        <v>0</v>
      </c>
      <c r="D465" s="246">
        <v>0</v>
      </c>
      <c r="E465" s="247">
        <v>0</v>
      </c>
      <c r="F465" s="43">
        <v>0</v>
      </c>
      <c r="G465" s="245">
        <v>0</v>
      </c>
      <c r="H465" s="247">
        <v>0</v>
      </c>
      <c r="I465" s="41">
        <f t="shared" si="52"/>
        <v>0</v>
      </c>
    </row>
    <row r="466" spans="1:10" ht="15">
      <c r="A466" s="28" t="s">
        <v>25</v>
      </c>
      <c r="B466" s="245">
        <v>0</v>
      </c>
      <c r="C466" s="246">
        <v>0</v>
      </c>
      <c r="D466" s="246">
        <v>0</v>
      </c>
      <c r="E466" s="247">
        <v>0</v>
      </c>
      <c r="F466" s="46">
        <v>0</v>
      </c>
      <c r="G466" s="245">
        <v>0</v>
      </c>
      <c r="H466" s="247">
        <v>0</v>
      </c>
      <c r="I466" s="48">
        <f t="shared" si="52"/>
        <v>0</v>
      </c>
    </row>
    <row r="467" spans="1:10" ht="15">
      <c r="A467" s="29" t="s">
        <v>20</v>
      </c>
      <c r="B467" s="245">
        <v>0</v>
      </c>
      <c r="C467" s="246">
        <v>0</v>
      </c>
      <c r="D467" s="246">
        <v>0</v>
      </c>
      <c r="E467" s="247">
        <v>0</v>
      </c>
      <c r="F467" s="43">
        <v>0</v>
      </c>
      <c r="G467" s="245">
        <v>0</v>
      </c>
      <c r="H467" s="247">
        <v>0</v>
      </c>
      <c r="I467" s="41">
        <f t="shared" si="52"/>
        <v>0</v>
      </c>
    </row>
    <row r="468" spans="1:10" ht="15">
      <c r="A468" s="28" t="s">
        <v>21</v>
      </c>
      <c r="B468" s="245">
        <v>0</v>
      </c>
      <c r="C468" s="246">
        <v>0</v>
      </c>
      <c r="D468" s="246">
        <v>0</v>
      </c>
      <c r="E468" s="247">
        <v>0</v>
      </c>
      <c r="F468" s="46">
        <v>0</v>
      </c>
      <c r="G468" s="245">
        <v>0</v>
      </c>
      <c r="H468" s="247">
        <v>0</v>
      </c>
      <c r="I468" s="48">
        <f t="shared" si="52"/>
        <v>0</v>
      </c>
    </row>
    <row r="469" spans="1:10" ht="15.75" thickBot="1">
      <c r="A469" s="30" t="s">
        <v>11</v>
      </c>
      <c r="B469" s="248">
        <v>0</v>
      </c>
      <c r="C469" s="249">
        <v>0</v>
      </c>
      <c r="D469" s="249">
        <v>0</v>
      </c>
      <c r="E469" s="250">
        <v>0</v>
      </c>
      <c r="F469" s="43">
        <v>0</v>
      </c>
      <c r="G469" s="248">
        <v>0</v>
      </c>
      <c r="H469" s="250">
        <v>0</v>
      </c>
      <c r="I469" s="41">
        <f t="shared" si="52"/>
        <v>0</v>
      </c>
    </row>
    <row r="470" spans="1:10" ht="15">
      <c r="A470" s="31" t="s">
        <v>28</v>
      </c>
      <c r="B470" s="130">
        <f>SUM(B449:B465)</f>
        <v>0</v>
      </c>
      <c r="C470" s="130">
        <f t="shared" ref="C470:H470" si="53">SUM(C449:C465)</f>
        <v>0</v>
      </c>
      <c r="D470" s="130">
        <f t="shared" si="53"/>
        <v>0</v>
      </c>
      <c r="E470" s="130">
        <f t="shared" si="53"/>
        <v>0</v>
      </c>
      <c r="F470" s="130">
        <f t="shared" si="53"/>
        <v>9417.0767266466828</v>
      </c>
      <c r="G470" s="130">
        <f t="shared" si="53"/>
        <v>0</v>
      </c>
      <c r="H470" s="130">
        <f t="shared" si="53"/>
        <v>0</v>
      </c>
      <c r="I470" s="132">
        <f>SUM(B470:H470)</f>
        <v>9417.0767266466828</v>
      </c>
      <c r="J470" s="169">
        <v>-15.993669786059399</v>
      </c>
    </row>
    <row r="471" spans="1:10" s="4" customFormat="1" ht="15" thickBot="1">
      <c r="A471" s="32" t="s">
        <v>87</v>
      </c>
      <c r="B471" s="114">
        <f>B470/$I470</f>
        <v>0</v>
      </c>
      <c r="C471" s="114">
        <f t="shared" ref="C471:I471" si="54">C470/$I470</f>
        <v>0</v>
      </c>
      <c r="D471" s="114">
        <f t="shared" si="54"/>
        <v>0</v>
      </c>
      <c r="E471" s="114">
        <f t="shared" si="54"/>
        <v>0</v>
      </c>
      <c r="F471" s="114">
        <f t="shared" si="54"/>
        <v>1</v>
      </c>
      <c r="G471" s="114">
        <f t="shared" si="54"/>
        <v>0</v>
      </c>
      <c r="H471" s="114">
        <f t="shared" si="54"/>
        <v>0</v>
      </c>
      <c r="I471" s="116">
        <f t="shared" si="54"/>
        <v>1</v>
      </c>
      <c r="J471" s="18"/>
    </row>
    <row r="472" spans="1:10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0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0" ht="15">
      <c r="A475" s="24" t="s">
        <v>7</v>
      </c>
      <c r="B475" s="242">
        <v>0</v>
      </c>
      <c r="C475" s="243">
        <v>0</v>
      </c>
      <c r="D475" s="243">
        <v>0</v>
      </c>
      <c r="E475" s="244">
        <v>0</v>
      </c>
      <c r="F475" s="39">
        <v>0</v>
      </c>
      <c r="G475" s="242">
        <v>0</v>
      </c>
      <c r="H475" s="244">
        <v>0</v>
      </c>
      <c r="I475" s="41">
        <f>SUM(B475:H475)</f>
        <v>0</v>
      </c>
    </row>
    <row r="476" spans="1:10" ht="15">
      <c r="A476" s="25" t="s">
        <v>8</v>
      </c>
      <c r="B476" s="245">
        <v>0</v>
      </c>
      <c r="C476" s="246">
        <v>0</v>
      </c>
      <c r="D476" s="246">
        <v>0</v>
      </c>
      <c r="E476" s="247">
        <v>0</v>
      </c>
      <c r="F476" s="46">
        <v>0</v>
      </c>
      <c r="G476" s="245">
        <v>0</v>
      </c>
      <c r="H476" s="247">
        <v>0</v>
      </c>
      <c r="I476" s="48">
        <f t="shared" ref="I476:I495" si="55">SUM(B476:H476)</f>
        <v>0</v>
      </c>
    </row>
    <row r="477" spans="1:10" ht="15">
      <c r="A477" s="26" t="s">
        <v>10</v>
      </c>
      <c r="B477" s="245">
        <v>0</v>
      </c>
      <c r="C477" s="246">
        <v>0</v>
      </c>
      <c r="D477" s="246">
        <v>0</v>
      </c>
      <c r="E477" s="247">
        <v>0</v>
      </c>
      <c r="F477" s="43">
        <v>0</v>
      </c>
      <c r="G477" s="245">
        <v>0</v>
      </c>
      <c r="H477" s="247">
        <v>0</v>
      </c>
      <c r="I477" s="41">
        <f t="shared" si="55"/>
        <v>0</v>
      </c>
    </row>
    <row r="478" spans="1:10" ht="15">
      <c r="A478" s="25" t="s">
        <v>58</v>
      </c>
      <c r="B478" s="245">
        <v>0</v>
      </c>
      <c r="C478" s="246">
        <v>0</v>
      </c>
      <c r="D478" s="246">
        <v>0</v>
      </c>
      <c r="E478" s="247">
        <v>0</v>
      </c>
      <c r="F478" s="46">
        <v>0</v>
      </c>
      <c r="G478" s="245">
        <v>0</v>
      </c>
      <c r="H478" s="247">
        <v>0</v>
      </c>
      <c r="I478" s="48">
        <f t="shared" si="55"/>
        <v>0</v>
      </c>
    </row>
    <row r="479" spans="1:10" ht="15">
      <c r="A479" s="26" t="s">
        <v>16</v>
      </c>
      <c r="B479" s="245">
        <v>0</v>
      </c>
      <c r="C479" s="246">
        <v>0</v>
      </c>
      <c r="D479" s="246">
        <v>0</v>
      </c>
      <c r="E479" s="247">
        <v>0</v>
      </c>
      <c r="F479" s="43">
        <v>0</v>
      </c>
      <c r="G479" s="245">
        <v>0</v>
      </c>
      <c r="H479" s="247">
        <v>0</v>
      </c>
      <c r="I479" s="41">
        <f t="shared" si="55"/>
        <v>0</v>
      </c>
    </row>
    <row r="480" spans="1:10" ht="15">
      <c r="A480" s="25" t="s">
        <v>72</v>
      </c>
      <c r="B480" s="245">
        <v>0</v>
      </c>
      <c r="C480" s="246">
        <v>0</v>
      </c>
      <c r="D480" s="246">
        <v>0</v>
      </c>
      <c r="E480" s="247">
        <v>0</v>
      </c>
      <c r="F480" s="46">
        <v>0</v>
      </c>
      <c r="G480" s="245">
        <v>0</v>
      </c>
      <c r="H480" s="247">
        <v>0</v>
      </c>
      <c r="I480" s="48">
        <f t="shared" si="55"/>
        <v>0</v>
      </c>
    </row>
    <row r="481" spans="1:10" ht="15">
      <c r="A481" s="26" t="s">
        <v>60</v>
      </c>
      <c r="B481" s="245">
        <v>0</v>
      </c>
      <c r="C481" s="246">
        <v>0</v>
      </c>
      <c r="D481" s="246">
        <v>0</v>
      </c>
      <c r="E481" s="247">
        <v>0</v>
      </c>
      <c r="F481" s="43">
        <v>178776.67934801319</v>
      </c>
      <c r="G481" s="245">
        <v>0</v>
      </c>
      <c r="H481" s="247">
        <v>0</v>
      </c>
      <c r="I481" s="41">
        <f t="shared" si="55"/>
        <v>178776.67934801319</v>
      </c>
    </row>
    <row r="482" spans="1:10" ht="15">
      <c r="A482" s="25" t="s">
        <v>12</v>
      </c>
      <c r="B482" s="245">
        <v>0</v>
      </c>
      <c r="C482" s="246">
        <v>0</v>
      </c>
      <c r="D482" s="246">
        <v>0</v>
      </c>
      <c r="E482" s="247">
        <v>0</v>
      </c>
      <c r="F482" s="46">
        <v>84434.124074635925</v>
      </c>
      <c r="G482" s="245">
        <v>0</v>
      </c>
      <c r="H482" s="247">
        <v>0</v>
      </c>
      <c r="I482" s="48">
        <f t="shared" si="55"/>
        <v>84434.124074635925</v>
      </c>
    </row>
    <row r="483" spans="1:10" ht="15">
      <c r="A483" s="26" t="s">
        <v>61</v>
      </c>
      <c r="B483" s="245">
        <v>0</v>
      </c>
      <c r="C483" s="246">
        <v>0</v>
      </c>
      <c r="D483" s="246">
        <v>0</v>
      </c>
      <c r="E483" s="247">
        <v>0</v>
      </c>
      <c r="F483" s="43">
        <v>0</v>
      </c>
      <c r="G483" s="245">
        <v>0</v>
      </c>
      <c r="H483" s="247">
        <v>0</v>
      </c>
      <c r="I483" s="41">
        <f t="shared" si="55"/>
        <v>0</v>
      </c>
    </row>
    <row r="484" spans="1:10" ht="15">
      <c r="A484" s="25" t="s">
        <v>17</v>
      </c>
      <c r="B484" s="245">
        <v>0</v>
      </c>
      <c r="C484" s="246">
        <v>0</v>
      </c>
      <c r="D484" s="246">
        <v>0</v>
      </c>
      <c r="E484" s="247">
        <v>0</v>
      </c>
      <c r="F484" s="46">
        <v>720.48827848124301</v>
      </c>
      <c r="G484" s="245">
        <v>0</v>
      </c>
      <c r="H484" s="247">
        <v>0</v>
      </c>
      <c r="I484" s="48">
        <f t="shared" si="55"/>
        <v>720.48827848124301</v>
      </c>
    </row>
    <row r="485" spans="1:10" ht="15">
      <c r="A485" s="26" t="s">
        <v>19</v>
      </c>
      <c r="B485" s="245">
        <v>0</v>
      </c>
      <c r="C485" s="246">
        <v>0</v>
      </c>
      <c r="D485" s="246">
        <v>0</v>
      </c>
      <c r="E485" s="247">
        <v>0</v>
      </c>
      <c r="F485" s="43">
        <v>0</v>
      </c>
      <c r="G485" s="245">
        <v>0</v>
      </c>
      <c r="H485" s="247">
        <v>0</v>
      </c>
      <c r="I485" s="41">
        <f t="shared" si="55"/>
        <v>0</v>
      </c>
    </row>
    <row r="486" spans="1:10" ht="15">
      <c r="A486" s="25" t="s">
        <v>27</v>
      </c>
      <c r="B486" s="245">
        <v>0</v>
      </c>
      <c r="C486" s="246">
        <v>0</v>
      </c>
      <c r="D486" s="246">
        <v>0</v>
      </c>
      <c r="E486" s="247">
        <v>0</v>
      </c>
      <c r="F486" s="46">
        <v>3983.2674835325606</v>
      </c>
      <c r="G486" s="245">
        <v>0</v>
      </c>
      <c r="H486" s="247">
        <v>0</v>
      </c>
      <c r="I486" s="48">
        <f t="shared" si="55"/>
        <v>3983.2674835325606</v>
      </c>
    </row>
    <row r="487" spans="1:10" ht="15">
      <c r="A487" s="26" t="s">
        <v>26</v>
      </c>
      <c r="B487" s="245">
        <v>0</v>
      </c>
      <c r="C487" s="246">
        <v>0</v>
      </c>
      <c r="D487" s="246">
        <v>0</v>
      </c>
      <c r="E487" s="247">
        <v>0</v>
      </c>
      <c r="F487" s="43">
        <v>-7.7926529229443986E-8</v>
      </c>
      <c r="G487" s="245">
        <v>0</v>
      </c>
      <c r="H487" s="247">
        <v>0</v>
      </c>
      <c r="I487" s="41">
        <f t="shared" si="55"/>
        <v>-7.7926529229443986E-8</v>
      </c>
    </row>
    <row r="488" spans="1:10" ht="15">
      <c r="A488" s="25" t="s">
        <v>23</v>
      </c>
      <c r="B488" s="245">
        <v>0</v>
      </c>
      <c r="C488" s="246">
        <v>0</v>
      </c>
      <c r="D488" s="246">
        <v>0</v>
      </c>
      <c r="E488" s="247">
        <v>0</v>
      </c>
      <c r="F488" s="46">
        <v>-4.1119746496676157E-12</v>
      </c>
      <c r="G488" s="245">
        <v>0</v>
      </c>
      <c r="H488" s="247">
        <v>0</v>
      </c>
      <c r="I488" s="48">
        <f t="shared" si="55"/>
        <v>-4.1119746496676157E-12</v>
      </c>
    </row>
    <row r="489" spans="1:10" ht="15">
      <c r="A489" s="26" t="s">
        <v>24</v>
      </c>
      <c r="B489" s="245">
        <v>0</v>
      </c>
      <c r="C489" s="246">
        <v>0</v>
      </c>
      <c r="D489" s="246">
        <v>0</v>
      </c>
      <c r="E489" s="247">
        <v>0</v>
      </c>
      <c r="F489" s="43">
        <v>672.73356891908782</v>
      </c>
      <c r="G489" s="245">
        <v>0</v>
      </c>
      <c r="H489" s="247">
        <v>0</v>
      </c>
      <c r="I489" s="41">
        <f t="shared" si="55"/>
        <v>672.73356891908782</v>
      </c>
    </row>
    <row r="490" spans="1:10" ht="15">
      <c r="A490" s="25" t="s">
        <v>22</v>
      </c>
      <c r="B490" s="245">
        <v>0</v>
      </c>
      <c r="C490" s="246">
        <v>0</v>
      </c>
      <c r="D490" s="246">
        <v>0</v>
      </c>
      <c r="E490" s="247">
        <v>0</v>
      </c>
      <c r="F490" s="46">
        <v>0</v>
      </c>
      <c r="G490" s="245">
        <v>0</v>
      </c>
      <c r="H490" s="247">
        <v>0</v>
      </c>
      <c r="I490" s="48">
        <f t="shared" si="55"/>
        <v>0</v>
      </c>
    </row>
    <row r="491" spans="1:10" ht="15">
      <c r="A491" s="27" t="s">
        <v>66</v>
      </c>
      <c r="B491" s="245">
        <v>0</v>
      </c>
      <c r="C491" s="246">
        <v>0</v>
      </c>
      <c r="D491" s="246">
        <v>0</v>
      </c>
      <c r="E491" s="247">
        <v>0</v>
      </c>
      <c r="F491" s="43">
        <v>0</v>
      </c>
      <c r="G491" s="245">
        <v>0</v>
      </c>
      <c r="H491" s="247">
        <v>0</v>
      </c>
      <c r="I491" s="41">
        <f t="shared" si="55"/>
        <v>0</v>
      </c>
    </row>
    <row r="492" spans="1:10" ht="15">
      <c r="A492" s="28" t="s">
        <v>25</v>
      </c>
      <c r="B492" s="245">
        <v>0</v>
      </c>
      <c r="C492" s="246">
        <v>0</v>
      </c>
      <c r="D492" s="246">
        <v>0</v>
      </c>
      <c r="E492" s="247">
        <v>0</v>
      </c>
      <c r="F492" s="46">
        <v>0</v>
      </c>
      <c r="G492" s="245">
        <v>0</v>
      </c>
      <c r="H492" s="247">
        <v>0</v>
      </c>
      <c r="I492" s="48">
        <f t="shared" si="55"/>
        <v>0</v>
      </c>
    </row>
    <row r="493" spans="1:10" ht="15">
      <c r="A493" s="29" t="s">
        <v>20</v>
      </c>
      <c r="B493" s="245">
        <v>0</v>
      </c>
      <c r="C493" s="246">
        <v>0</v>
      </c>
      <c r="D493" s="246">
        <v>0</v>
      </c>
      <c r="E493" s="247">
        <v>0</v>
      </c>
      <c r="F493" s="43">
        <v>0</v>
      </c>
      <c r="G493" s="245">
        <v>0</v>
      </c>
      <c r="H493" s="247">
        <v>0</v>
      </c>
      <c r="I493" s="41">
        <f t="shared" si="55"/>
        <v>0</v>
      </c>
    </row>
    <row r="494" spans="1:10" ht="15">
      <c r="A494" s="28" t="s">
        <v>21</v>
      </c>
      <c r="B494" s="245">
        <v>0</v>
      </c>
      <c r="C494" s="246">
        <v>0</v>
      </c>
      <c r="D494" s="246">
        <v>0</v>
      </c>
      <c r="E494" s="247">
        <v>0</v>
      </c>
      <c r="F494" s="46">
        <v>0</v>
      </c>
      <c r="G494" s="245">
        <v>0</v>
      </c>
      <c r="H494" s="247">
        <v>0</v>
      </c>
      <c r="I494" s="48">
        <f t="shared" si="55"/>
        <v>0</v>
      </c>
    </row>
    <row r="495" spans="1:10" ht="15.75" thickBot="1">
      <c r="A495" s="30" t="s">
        <v>11</v>
      </c>
      <c r="B495" s="248">
        <v>0</v>
      </c>
      <c r="C495" s="249">
        <v>0</v>
      </c>
      <c r="D495" s="249">
        <v>0</v>
      </c>
      <c r="E495" s="250">
        <v>0</v>
      </c>
      <c r="F495" s="43">
        <v>0</v>
      </c>
      <c r="G495" s="248">
        <v>0</v>
      </c>
      <c r="H495" s="250">
        <v>0</v>
      </c>
      <c r="I495" s="41">
        <f t="shared" si="55"/>
        <v>0</v>
      </c>
    </row>
    <row r="496" spans="1:10" ht="15">
      <c r="A496" s="31" t="s">
        <v>28</v>
      </c>
      <c r="B496" s="130">
        <f>SUM(B475:B491)</f>
        <v>0</v>
      </c>
      <c r="C496" s="130">
        <f t="shared" ref="C496:H496" si="56">SUM(C475:C491)</f>
        <v>0</v>
      </c>
      <c r="D496" s="130">
        <f t="shared" si="56"/>
        <v>0</v>
      </c>
      <c r="E496" s="130">
        <f t="shared" si="56"/>
        <v>0</v>
      </c>
      <c r="F496" s="130">
        <f t="shared" si="56"/>
        <v>268587.29275350401</v>
      </c>
      <c r="G496" s="130">
        <f t="shared" si="56"/>
        <v>0</v>
      </c>
      <c r="H496" s="130">
        <f t="shared" si="56"/>
        <v>0</v>
      </c>
      <c r="I496" s="132">
        <f>SUM(B496:H496)</f>
        <v>268587.29275350401</v>
      </c>
      <c r="J496" s="169">
        <v>30330.085470139951</v>
      </c>
    </row>
    <row r="497" spans="1:10" s="4" customFormat="1" ht="15" thickBot="1">
      <c r="A497" s="32" t="s">
        <v>87</v>
      </c>
      <c r="B497" s="114">
        <f>B496/$I496</f>
        <v>0</v>
      </c>
      <c r="C497" s="114">
        <f t="shared" ref="C497:I497" si="57">C496/$I496</f>
        <v>0</v>
      </c>
      <c r="D497" s="114">
        <f t="shared" si="57"/>
        <v>0</v>
      </c>
      <c r="E497" s="114">
        <f t="shared" si="57"/>
        <v>0</v>
      </c>
      <c r="F497" s="114">
        <f t="shared" si="57"/>
        <v>1</v>
      </c>
      <c r="G497" s="114">
        <f t="shared" si="57"/>
        <v>0</v>
      </c>
      <c r="H497" s="114">
        <f t="shared" si="57"/>
        <v>0</v>
      </c>
      <c r="I497" s="116">
        <f t="shared" si="57"/>
        <v>1</v>
      </c>
      <c r="J497" s="18"/>
    </row>
    <row r="498" spans="1:10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10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10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10" ht="15">
      <c r="A501" s="24" t="s">
        <v>7</v>
      </c>
      <c r="B501" s="242">
        <v>0</v>
      </c>
      <c r="C501" s="243">
        <v>0</v>
      </c>
      <c r="D501" s="243">
        <v>0</v>
      </c>
      <c r="E501" s="244">
        <v>0</v>
      </c>
      <c r="F501" s="39">
        <v>0</v>
      </c>
      <c r="G501" s="242">
        <v>0</v>
      </c>
      <c r="H501" s="244">
        <v>0</v>
      </c>
      <c r="I501" s="41">
        <f>SUM(B501:H501)</f>
        <v>0</v>
      </c>
    </row>
    <row r="502" spans="1:10" ht="15">
      <c r="A502" s="25" t="s">
        <v>8</v>
      </c>
      <c r="B502" s="245">
        <v>0</v>
      </c>
      <c r="C502" s="246">
        <v>0</v>
      </c>
      <c r="D502" s="246">
        <v>0</v>
      </c>
      <c r="E502" s="247">
        <v>0</v>
      </c>
      <c r="F502" s="46">
        <v>0</v>
      </c>
      <c r="G502" s="245">
        <v>0</v>
      </c>
      <c r="H502" s="247">
        <v>0</v>
      </c>
      <c r="I502" s="48">
        <f t="shared" ref="I502:I521" si="58">SUM(B502:H502)</f>
        <v>0</v>
      </c>
    </row>
    <row r="503" spans="1:10" ht="15">
      <c r="A503" s="26" t="s">
        <v>10</v>
      </c>
      <c r="B503" s="245">
        <v>0</v>
      </c>
      <c r="C503" s="246">
        <v>0</v>
      </c>
      <c r="D503" s="246">
        <v>0</v>
      </c>
      <c r="E503" s="247">
        <v>0</v>
      </c>
      <c r="F503" s="43">
        <v>0</v>
      </c>
      <c r="G503" s="245">
        <v>0</v>
      </c>
      <c r="H503" s="247">
        <v>0</v>
      </c>
      <c r="I503" s="41">
        <f t="shared" si="58"/>
        <v>0</v>
      </c>
    </row>
    <row r="504" spans="1:10" ht="15">
      <c r="A504" s="25" t="s">
        <v>58</v>
      </c>
      <c r="B504" s="245">
        <v>0</v>
      </c>
      <c r="C504" s="246">
        <v>0</v>
      </c>
      <c r="D504" s="246">
        <v>0</v>
      </c>
      <c r="E504" s="247">
        <v>0</v>
      </c>
      <c r="F504" s="46">
        <v>0</v>
      </c>
      <c r="G504" s="245">
        <v>0</v>
      </c>
      <c r="H504" s="247">
        <v>0</v>
      </c>
      <c r="I504" s="48">
        <f t="shared" si="58"/>
        <v>0</v>
      </c>
    </row>
    <row r="505" spans="1:10" ht="15">
      <c r="A505" s="26" t="s">
        <v>16</v>
      </c>
      <c r="B505" s="245">
        <v>0</v>
      </c>
      <c r="C505" s="246">
        <v>0</v>
      </c>
      <c r="D505" s="246">
        <v>0</v>
      </c>
      <c r="E505" s="247">
        <v>0</v>
      </c>
      <c r="F505" s="43">
        <v>0</v>
      </c>
      <c r="G505" s="245">
        <v>0</v>
      </c>
      <c r="H505" s="247">
        <v>0</v>
      </c>
      <c r="I505" s="41">
        <f t="shared" si="58"/>
        <v>0</v>
      </c>
    </row>
    <row r="506" spans="1:10" ht="15">
      <c r="A506" s="25" t="s">
        <v>72</v>
      </c>
      <c r="B506" s="245">
        <v>0</v>
      </c>
      <c r="C506" s="246">
        <v>0</v>
      </c>
      <c r="D506" s="246">
        <v>0</v>
      </c>
      <c r="E506" s="247">
        <v>0</v>
      </c>
      <c r="F506" s="46">
        <v>0</v>
      </c>
      <c r="G506" s="245">
        <v>0</v>
      </c>
      <c r="H506" s="247">
        <v>0</v>
      </c>
      <c r="I506" s="48">
        <f t="shared" si="58"/>
        <v>0</v>
      </c>
    </row>
    <row r="507" spans="1:10" ht="15">
      <c r="A507" s="26" t="s">
        <v>60</v>
      </c>
      <c r="B507" s="245">
        <v>0</v>
      </c>
      <c r="C507" s="246">
        <v>0</v>
      </c>
      <c r="D507" s="246">
        <v>0</v>
      </c>
      <c r="E507" s="247">
        <v>0</v>
      </c>
      <c r="F507" s="43">
        <v>0</v>
      </c>
      <c r="G507" s="245">
        <v>0</v>
      </c>
      <c r="H507" s="247">
        <v>0</v>
      </c>
      <c r="I507" s="41">
        <f t="shared" si="58"/>
        <v>0</v>
      </c>
    </row>
    <row r="508" spans="1:10" ht="15">
      <c r="A508" s="25" t="s">
        <v>12</v>
      </c>
      <c r="B508" s="245">
        <v>0</v>
      </c>
      <c r="C508" s="246">
        <v>0</v>
      </c>
      <c r="D508" s="246">
        <v>0</v>
      </c>
      <c r="E508" s="247">
        <v>0</v>
      </c>
      <c r="F508" s="46">
        <v>0</v>
      </c>
      <c r="G508" s="245">
        <v>0</v>
      </c>
      <c r="H508" s="247">
        <v>0</v>
      </c>
      <c r="I508" s="48">
        <f t="shared" si="58"/>
        <v>0</v>
      </c>
    </row>
    <row r="509" spans="1:10" ht="15">
      <c r="A509" s="26" t="s">
        <v>61</v>
      </c>
      <c r="B509" s="245">
        <v>0</v>
      </c>
      <c r="C509" s="246">
        <v>0</v>
      </c>
      <c r="D509" s="246">
        <v>0</v>
      </c>
      <c r="E509" s="247">
        <v>0</v>
      </c>
      <c r="F509" s="43">
        <v>0</v>
      </c>
      <c r="G509" s="245">
        <v>0</v>
      </c>
      <c r="H509" s="247">
        <v>0</v>
      </c>
      <c r="I509" s="41">
        <f t="shared" si="58"/>
        <v>0</v>
      </c>
    </row>
    <row r="510" spans="1:10" ht="15">
      <c r="A510" s="25" t="s">
        <v>17</v>
      </c>
      <c r="B510" s="245">
        <v>0</v>
      </c>
      <c r="C510" s="246">
        <v>0</v>
      </c>
      <c r="D510" s="246">
        <v>0</v>
      </c>
      <c r="E510" s="247">
        <v>0</v>
      </c>
      <c r="F510" s="46">
        <v>0</v>
      </c>
      <c r="G510" s="245">
        <v>0</v>
      </c>
      <c r="H510" s="247">
        <v>0</v>
      </c>
      <c r="I510" s="48">
        <f t="shared" si="58"/>
        <v>0</v>
      </c>
    </row>
    <row r="511" spans="1:10" ht="15">
      <c r="A511" s="26" t="s">
        <v>19</v>
      </c>
      <c r="B511" s="245">
        <v>0</v>
      </c>
      <c r="C511" s="246">
        <v>0</v>
      </c>
      <c r="D511" s="246">
        <v>0</v>
      </c>
      <c r="E511" s="247">
        <v>0</v>
      </c>
      <c r="F511" s="43">
        <v>8968.2494916903506</v>
      </c>
      <c r="G511" s="245">
        <v>0</v>
      </c>
      <c r="H511" s="247">
        <v>0</v>
      </c>
      <c r="I511" s="41">
        <f t="shared" si="58"/>
        <v>8968.2494916903506</v>
      </c>
    </row>
    <row r="512" spans="1:10" ht="15">
      <c r="A512" s="25" t="s">
        <v>27</v>
      </c>
      <c r="B512" s="245">
        <v>0</v>
      </c>
      <c r="C512" s="246">
        <v>0</v>
      </c>
      <c r="D512" s="246">
        <v>0</v>
      </c>
      <c r="E512" s="247">
        <v>0</v>
      </c>
      <c r="F512" s="46">
        <v>619.596</v>
      </c>
      <c r="G512" s="245">
        <v>0</v>
      </c>
      <c r="H512" s="247">
        <v>0</v>
      </c>
      <c r="I512" s="48">
        <f t="shared" si="58"/>
        <v>619.596</v>
      </c>
    </row>
    <row r="513" spans="1:10" ht="15">
      <c r="A513" s="26" t="s">
        <v>26</v>
      </c>
      <c r="B513" s="245">
        <v>0</v>
      </c>
      <c r="C513" s="246">
        <v>0</v>
      </c>
      <c r="D513" s="246">
        <v>0</v>
      </c>
      <c r="E513" s="247">
        <v>0</v>
      </c>
      <c r="F513" s="43">
        <v>0</v>
      </c>
      <c r="G513" s="245">
        <v>0</v>
      </c>
      <c r="H513" s="247">
        <v>0</v>
      </c>
      <c r="I513" s="41">
        <f t="shared" si="58"/>
        <v>0</v>
      </c>
    </row>
    <row r="514" spans="1:10" ht="15">
      <c r="A514" s="25" t="s">
        <v>23</v>
      </c>
      <c r="B514" s="245">
        <v>0</v>
      </c>
      <c r="C514" s="246">
        <v>0</v>
      </c>
      <c r="D514" s="246">
        <v>0</v>
      </c>
      <c r="E514" s="247">
        <v>0</v>
      </c>
      <c r="F514" s="46">
        <v>0</v>
      </c>
      <c r="G514" s="245">
        <v>0</v>
      </c>
      <c r="H514" s="247">
        <v>0</v>
      </c>
      <c r="I514" s="48">
        <f t="shared" si="58"/>
        <v>0</v>
      </c>
    </row>
    <row r="515" spans="1:10" ht="15">
      <c r="A515" s="26" t="s">
        <v>24</v>
      </c>
      <c r="B515" s="245">
        <v>0</v>
      </c>
      <c r="C515" s="246">
        <v>0</v>
      </c>
      <c r="D515" s="246">
        <v>0</v>
      </c>
      <c r="E515" s="247">
        <v>0</v>
      </c>
      <c r="F515" s="43">
        <v>0</v>
      </c>
      <c r="G515" s="245">
        <v>0</v>
      </c>
      <c r="H515" s="247">
        <v>0</v>
      </c>
      <c r="I515" s="41">
        <f t="shared" si="58"/>
        <v>0</v>
      </c>
    </row>
    <row r="516" spans="1:10" ht="15">
      <c r="A516" s="25" t="s">
        <v>22</v>
      </c>
      <c r="B516" s="245">
        <v>0</v>
      </c>
      <c r="C516" s="246">
        <v>0</v>
      </c>
      <c r="D516" s="246">
        <v>0</v>
      </c>
      <c r="E516" s="247">
        <v>0</v>
      </c>
      <c r="F516" s="46">
        <v>0</v>
      </c>
      <c r="G516" s="245">
        <v>0</v>
      </c>
      <c r="H516" s="247">
        <v>0</v>
      </c>
      <c r="I516" s="48">
        <f t="shared" si="58"/>
        <v>0</v>
      </c>
    </row>
    <row r="517" spans="1:10" ht="15">
      <c r="A517" s="27" t="s">
        <v>66</v>
      </c>
      <c r="B517" s="245">
        <v>0</v>
      </c>
      <c r="C517" s="246">
        <v>0</v>
      </c>
      <c r="D517" s="246">
        <v>0</v>
      </c>
      <c r="E517" s="247">
        <v>0</v>
      </c>
      <c r="F517" s="43">
        <v>0</v>
      </c>
      <c r="G517" s="245">
        <v>0</v>
      </c>
      <c r="H517" s="247">
        <v>0</v>
      </c>
      <c r="I517" s="41">
        <f t="shared" si="58"/>
        <v>0</v>
      </c>
    </row>
    <row r="518" spans="1:10" ht="15">
      <c r="A518" s="28" t="s">
        <v>25</v>
      </c>
      <c r="B518" s="245">
        <v>0</v>
      </c>
      <c r="C518" s="246">
        <v>0</v>
      </c>
      <c r="D518" s="246">
        <v>0</v>
      </c>
      <c r="E518" s="247">
        <v>0</v>
      </c>
      <c r="F518" s="46">
        <v>0</v>
      </c>
      <c r="G518" s="245">
        <v>0</v>
      </c>
      <c r="H518" s="247">
        <v>0</v>
      </c>
      <c r="I518" s="48">
        <f t="shared" si="58"/>
        <v>0</v>
      </c>
    </row>
    <row r="519" spans="1:10" ht="15">
      <c r="A519" s="29" t="s">
        <v>20</v>
      </c>
      <c r="B519" s="245">
        <v>0</v>
      </c>
      <c r="C519" s="246">
        <v>0</v>
      </c>
      <c r="D519" s="246">
        <v>0</v>
      </c>
      <c r="E519" s="247">
        <v>0</v>
      </c>
      <c r="F519" s="43">
        <v>0</v>
      </c>
      <c r="G519" s="245">
        <v>0</v>
      </c>
      <c r="H519" s="247">
        <v>0</v>
      </c>
      <c r="I519" s="41">
        <f t="shared" si="58"/>
        <v>0</v>
      </c>
    </row>
    <row r="520" spans="1:10" ht="15">
      <c r="A520" s="28" t="s">
        <v>21</v>
      </c>
      <c r="B520" s="245">
        <v>0</v>
      </c>
      <c r="C520" s="246">
        <v>0</v>
      </c>
      <c r="D520" s="246">
        <v>0</v>
      </c>
      <c r="E520" s="247">
        <v>0</v>
      </c>
      <c r="F520" s="46">
        <v>0</v>
      </c>
      <c r="G520" s="245">
        <v>0</v>
      </c>
      <c r="H520" s="247">
        <v>0</v>
      </c>
      <c r="I520" s="48">
        <f t="shared" si="58"/>
        <v>0</v>
      </c>
    </row>
    <row r="521" spans="1:10" ht="15.75" thickBot="1">
      <c r="A521" s="30" t="s">
        <v>11</v>
      </c>
      <c r="B521" s="248">
        <v>0</v>
      </c>
      <c r="C521" s="249">
        <v>0</v>
      </c>
      <c r="D521" s="249">
        <v>0</v>
      </c>
      <c r="E521" s="250">
        <v>0</v>
      </c>
      <c r="F521" s="43">
        <v>0</v>
      </c>
      <c r="G521" s="248">
        <v>0</v>
      </c>
      <c r="H521" s="250">
        <v>0</v>
      </c>
      <c r="I521" s="41">
        <f t="shared" si="58"/>
        <v>0</v>
      </c>
    </row>
    <row r="522" spans="1:10" ht="15">
      <c r="A522" s="31" t="s">
        <v>28</v>
      </c>
      <c r="B522" s="130">
        <f>SUM(B501:B517)</f>
        <v>0</v>
      </c>
      <c r="C522" s="130">
        <f t="shared" ref="C522:H522" si="59">SUM(C501:C517)</f>
        <v>0</v>
      </c>
      <c r="D522" s="130">
        <f t="shared" si="59"/>
        <v>0</v>
      </c>
      <c r="E522" s="130">
        <f t="shared" si="59"/>
        <v>0</v>
      </c>
      <c r="F522" s="130">
        <f t="shared" si="59"/>
        <v>9587.8454916903502</v>
      </c>
      <c r="G522" s="130">
        <f t="shared" si="59"/>
        <v>0</v>
      </c>
      <c r="H522" s="130">
        <f t="shared" si="59"/>
        <v>0</v>
      </c>
      <c r="I522" s="132">
        <f>SUM(B522:H522)</f>
        <v>9587.8454916903502</v>
      </c>
      <c r="J522" s="169">
        <v>1144.7091049178071</v>
      </c>
    </row>
    <row r="523" spans="1:10" s="4" customFormat="1" ht="15" thickBot="1">
      <c r="A523" s="32" t="s">
        <v>87</v>
      </c>
      <c r="B523" s="114">
        <f>B522/$I522</f>
        <v>0</v>
      </c>
      <c r="C523" s="114">
        <f t="shared" ref="C523:I523" si="60">C522/$I522</f>
        <v>0</v>
      </c>
      <c r="D523" s="114">
        <f t="shared" si="60"/>
        <v>0</v>
      </c>
      <c r="E523" s="114">
        <f t="shared" si="60"/>
        <v>0</v>
      </c>
      <c r="F523" s="114">
        <f t="shared" si="60"/>
        <v>1</v>
      </c>
      <c r="G523" s="114">
        <f t="shared" si="60"/>
        <v>0</v>
      </c>
      <c r="H523" s="114">
        <f t="shared" si="60"/>
        <v>0</v>
      </c>
      <c r="I523" s="116">
        <f t="shared" si="60"/>
        <v>1</v>
      </c>
      <c r="J523" s="18"/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>
        <v>0</v>
      </c>
      <c r="C527" s="243">
        <v>0</v>
      </c>
      <c r="D527" s="243">
        <v>0</v>
      </c>
      <c r="E527" s="244">
        <v>0</v>
      </c>
      <c r="F527" s="39">
        <v>0</v>
      </c>
      <c r="G527" s="242">
        <v>0</v>
      </c>
      <c r="H527" s="244">
        <v>0</v>
      </c>
      <c r="I527" s="41">
        <f>SUM(B527:H527)</f>
        <v>0</v>
      </c>
    </row>
    <row r="528" spans="1:10" ht="15">
      <c r="A528" s="25" t="s">
        <v>8</v>
      </c>
      <c r="B528" s="245">
        <v>0</v>
      </c>
      <c r="C528" s="246">
        <v>0</v>
      </c>
      <c r="D528" s="246">
        <v>0</v>
      </c>
      <c r="E528" s="247">
        <v>0</v>
      </c>
      <c r="F528" s="46">
        <v>0</v>
      </c>
      <c r="G528" s="245">
        <v>0</v>
      </c>
      <c r="H528" s="247">
        <v>0</v>
      </c>
      <c r="I528" s="48">
        <f t="shared" ref="I528:I547" si="61">SUM(B528:H528)</f>
        <v>0</v>
      </c>
    </row>
    <row r="529" spans="1:9" ht="15">
      <c r="A529" s="26" t="s">
        <v>10</v>
      </c>
      <c r="B529" s="245">
        <v>0</v>
      </c>
      <c r="C529" s="246">
        <v>0</v>
      </c>
      <c r="D529" s="246">
        <v>0</v>
      </c>
      <c r="E529" s="247">
        <v>0</v>
      </c>
      <c r="F529" s="43">
        <v>0</v>
      </c>
      <c r="G529" s="245">
        <v>0</v>
      </c>
      <c r="H529" s="247">
        <v>0</v>
      </c>
      <c r="I529" s="41">
        <f t="shared" si="61"/>
        <v>0</v>
      </c>
    </row>
    <row r="530" spans="1:9" ht="15">
      <c r="A530" s="25" t="s">
        <v>58</v>
      </c>
      <c r="B530" s="245">
        <v>0</v>
      </c>
      <c r="C530" s="246">
        <v>0</v>
      </c>
      <c r="D530" s="246">
        <v>0</v>
      </c>
      <c r="E530" s="247">
        <v>0</v>
      </c>
      <c r="F530" s="46">
        <v>0</v>
      </c>
      <c r="G530" s="245">
        <v>0</v>
      </c>
      <c r="H530" s="247">
        <v>0</v>
      </c>
      <c r="I530" s="48">
        <f t="shared" si="61"/>
        <v>0</v>
      </c>
    </row>
    <row r="531" spans="1:9" ht="15">
      <c r="A531" s="26" t="s">
        <v>16</v>
      </c>
      <c r="B531" s="245">
        <v>0</v>
      </c>
      <c r="C531" s="246">
        <v>0</v>
      </c>
      <c r="D531" s="246">
        <v>0</v>
      </c>
      <c r="E531" s="247">
        <v>0</v>
      </c>
      <c r="F531" s="43">
        <v>0</v>
      </c>
      <c r="G531" s="245">
        <v>0</v>
      </c>
      <c r="H531" s="247">
        <v>0</v>
      </c>
      <c r="I531" s="41">
        <f t="shared" si="61"/>
        <v>0</v>
      </c>
    </row>
    <row r="532" spans="1:9" ht="15">
      <c r="A532" s="25" t="s">
        <v>72</v>
      </c>
      <c r="B532" s="245">
        <v>0</v>
      </c>
      <c r="C532" s="246">
        <v>0</v>
      </c>
      <c r="D532" s="246">
        <v>0</v>
      </c>
      <c r="E532" s="247">
        <v>0</v>
      </c>
      <c r="F532" s="46">
        <v>0</v>
      </c>
      <c r="G532" s="245">
        <v>0</v>
      </c>
      <c r="H532" s="247">
        <v>0</v>
      </c>
      <c r="I532" s="48">
        <f t="shared" si="61"/>
        <v>0</v>
      </c>
    </row>
    <row r="533" spans="1:9" ht="15">
      <c r="A533" s="26" t="s">
        <v>60</v>
      </c>
      <c r="B533" s="245">
        <v>0</v>
      </c>
      <c r="C533" s="246">
        <v>0</v>
      </c>
      <c r="D533" s="246">
        <v>0</v>
      </c>
      <c r="E533" s="247">
        <v>0</v>
      </c>
      <c r="F533" s="43">
        <v>1105.3901480122174</v>
      </c>
      <c r="G533" s="245">
        <v>0</v>
      </c>
      <c r="H533" s="247">
        <v>0</v>
      </c>
      <c r="I533" s="41">
        <f t="shared" si="61"/>
        <v>1105.3901480122174</v>
      </c>
    </row>
    <row r="534" spans="1:9" ht="15">
      <c r="A534" s="25" t="s">
        <v>12</v>
      </c>
      <c r="B534" s="245">
        <v>0</v>
      </c>
      <c r="C534" s="246">
        <v>0</v>
      </c>
      <c r="D534" s="246">
        <v>0</v>
      </c>
      <c r="E534" s="247">
        <v>0</v>
      </c>
      <c r="F534" s="46">
        <v>119.6488215890765</v>
      </c>
      <c r="G534" s="245">
        <v>0</v>
      </c>
      <c r="H534" s="247">
        <v>0</v>
      </c>
      <c r="I534" s="48">
        <f t="shared" si="61"/>
        <v>119.6488215890765</v>
      </c>
    </row>
    <row r="535" spans="1:9" ht="15">
      <c r="A535" s="26" t="s">
        <v>61</v>
      </c>
      <c r="B535" s="245">
        <v>0</v>
      </c>
      <c r="C535" s="246">
        <v>0</v>
      </c>
      <c r="D535" s="246">
        <v>0</v>
      </c>
      <c r="E535" s="247">
        <v>0</v>
      </c>
      <c r="F535" s="43">
        <v>0</v>
      </c>
      <c r="G535" s="245">
        <v>0</v>
      </c>
      <c r="H535" s="247">
        <v>0</v>
      </c>
      <c r="I535" s="41">
        <f t="shared" si="61"/>
        <v>0</v>
      </c>
    </row>
    <row r="536" spans="1:9" ht="15">
      <c r="A536" s="25" t="s">
        <v>17</v>
      </c>
      <c r="B536" s="245">
        <v>0</v>
      </c>
      <c r="C536" s="246">
        <v>0</v>
      </c>
      <c r="D536" s="246">
        <v>0</v>
      </c>
      <c r="E536" s="247">
        <v>0</v>
      </c>
      <c r="F536" s="46">
        <v>0</v>
      </c>
      <c r="G536" s="245">
        <v>0</v>
      </c>
      <c r="H536" s="247">
        <v>0</v>
      </c>
      <c r="I536" s="48">
        <f t="shared" si="61"/>
        <v>0</v>
      </c>
    </row>
    <row r="537" spans="1:9" ht="15">
      <c r="A537" s="26" t="s">
        <v>19</v>
      </c>
      <c r="B537" s="245">
        <v>0</v>
      </c>
      <c r="C537" s="246">
        <v>0</v>
      </c>
      <c r="D537" s="246">
        <v>0</v>
      </c>
      <c r="E537" s="247">
        <v>0</v>
      </c>
      <c r="F537" s="43">
        <v>0</v>
      </c>
      <c r="G537" s="245">
        <v>0</v>
      </c>
      <c r="H537" s="247">
        <v>0</v>
      </c>
      <c r="I537" s="41">
        <f t="shared" si="61"/>
        <v>0</v>
      </c>
    </row>
    <row r="538" spans="1:9" ht="15">
      <c r="A538" s="25" t="s">
        <v>27</v>
      </c>
      <c r="B538" s="245">
        <v>0</v>
      </c>
      <c r="C538" s="246">
        <v>0</v>
      </c>
      <c r="D538" s="246">
        <v>0</v>
      </c>
      <c r="E538" s="247">
        <v>0</v>
      </c>
      <c r="F538" s="46">
        <v>0</v>
      </c>
      <c r="G538" s="245">
        <v>0</v>
      </c>
      <c r="H538" s="247">
        <v>0</v>
      </c>
      <c r="I538" s="48">
        <f t="shared" si="61"/>
        <v>0</v>
      </c>
    </row>
    <row r="539" spans="1:9" ht="15">
      <c r="A539" s="26" t="s">
        <v>26</v>
      </c>
      <c r="B539" s="245">
        <v>0</v>
      </c>
      <c r="C539" s="246">
        <v>0</v>
      </c>
      <c r="D539" s="246">
        <v>0</v>
      </c>
      <c r="E539" s="247">
        <v>0</v>
      </c>
      <c r="F539" s="43">
        <v>0</v>
      </c>
      <c r="G539" s="245">
        <v>0</v>
      </c>
      <c r="H539" s="247">
        <v>0</v>
      </c>
      <c r="I539" s="41">
        <f t="shared" si="61"/>
        <v>0</v>
      </c>
    </row>
    <row r="540" spans="1:9" ht="15">
      <c r="A540" s="25" t="s">
        <v>23</v>
      </c>
      <c r="B540" s="245">
        <v>0</v>
      </c>
      <c r="C540" s="246">
        <v>0</v>
      </c>
      <c r="D540" s="246">
        <v>0</v>
      </c>
      <c r="E540" s="247">
        <v>0</v>
      </c>
      <c r="F540" s="46">
        <v>0</v>
      </c>
      <c r="G540" s="245">
        <v>0</v>
      </c>
      <c r="H540" s="247">
        <v>0</v>
      </c>
      <c r="I540" s="48">
        <f t="shared" si="61"/>
        <v>0</v>
      </c>
    </row>
    <row r="541" spans="1:9" ht="15">
      <c r="A541" s="26" t="s">
        <v>24</v>
      </c>
      <c r="B541" s="245">
        <v>0</v>
      </c>
      <c r="C541" s="246">
        <v>0</v>
      </c>
      <c r="D541" s="246">
        <v>0</v>
      </c>
      <c r="E541" s="247">
        <v>0</v>
      </c>
      <c r="F541" s="43">
        <v>0</v>
      </c>
      <c r="G541" s="245">
        <v>0</v>
      </c>
      <c r="H541" s="247">
        <v>0</v>
      </c>
      <c r="I541" s="41">
        <f t="shared" si="61"/>
        <v>0</v>
      </c>
    </row>
    <row r="542" spans="1:9" ht="15">
      <c r="A542" s="25" t="s">
        <v>22</v>
      </c>
      <c r="B542" s="245">
        <v>0</v>
      </c>
      <c r="C542" s="246">
        <v>0</v>
      </c>
      <c r="D542" s="246">
        <v>0</v>
      </c>
      <c r="E542" s="247">
        <v>0</v>
      </c>
      <c r="F542" s="46">
        <v>0</v>
      </c>
      <c r="G542" s="245">
        <v>0</v>
      </c>
      <c r="H542" s="247">
        <v>0</v>
      </c>
      <c r="I542" s="48">
        <f t="shared" si="61"/>
        <v>0</v>
      </c>
    </row>
    <row r="543" spans="1:9" ht="15">
      <c r="A543" s="27" t="s">
        <v>66</v>
      </c>
      <c r="B543" s="245">
        <v>0</v>
      </c>
      <c r="C543" s="246">
        <v>0</v>
      </c>
      <c r="D543" s="246">
        <v>0</v>
      </c>
      <c r="E543" s="247">
        <v>0</v>
      </c>
      <c r="F543" s="43">
        <v>0</v>
      </c>
      <c r="G543" s="245">
        <v>0</v>
      </c>
      <c r="H543" s="247">
        <v>0</v>
      </c>
      <c r="I543" s="41">
        <f t="shared" si="61"/>
        <v>0</v>
      </c>
    </row>
    <row r="544" spans="1:9" ht="15">
      <c r="A544" s="28" t="s">
        <v>25</v>
      </c>
      <c r="B544" s="245">
        <v>0</v>
      </c>
      <c r="C544" s="246">
        <v>0</v>
      </c>
      <c r="D544" s="246">
        <v>0</v>
      </c>
      <c r="E544" s="247">
        <v>0</v>
      </c>
      <c r="F544" s="46">
        <v>0</v>
      </c>
      <c r="G544" s="245">
        <v>0</v>
      </c>
      <c r="H544" s="247">
        <v>0</v>
      </c>
      <c r="I544" s="48">
        <f t="shared" si="61"/>
        <v>0</v>
      </c>
    </row>
    <row r="545" spans="1:10" ht="15">
      <c r="A545" s="29" t="s">
        <v>20</v>
      </c>
      <c r="B545" s="245">
        <v>0</v>
      </c>
      <c r="C545" s="246">
        <v>0</v>
      </c>
      <c r="D545" s="246">
        <v>0</v>
      </c>
      <c r="E545" s="247">
        <v>0</v>
      </c>
      <c r="F545" s="43">
        <v>0</v>
      </c>
      <c r="G545" s="245">
        <v>0</v>
      </c>
      <c r="H545" s="247">
        <v>0</v>
      </c>
      <c r="I545" s="41">
        <f t="shared" si="61"/>
        <v>0</v>
      </c>
    </row>
    <row r="546" spans="1:10" ht="15">
      <c r="A546" s="28" t="s">
        <v>21</v>
      </c>
      <c r="B546" s="245">
        <v>0</v>
      </c>
      <c r="C546" s="246">
        <v>0</v>
      </c>
      <c r="D546" s="246">
        <v>0</v>
      </c>
      <c r="E546" s="247">
        <v>0</v>
      </c>
      <c r="F546" s="46">
        <v>0</v>
      </c>
      <c r="G546" s="245">
        <v>0</v>
      </c>
      <c r="H546" s="247">
        <v>0</v>
      </c>
      <c r="I546" s="48">
        <f t="shared" si="61"/>
        <v>0</v>
      </c>
    </row>
    <row r="547" spans="1:10" ht="15.75" thickBot="1">
      <c r="A547" s="30" t="s">
        <v>11</v>
      </c>
      <c r="B547" s="248">
        <v>0</v>
      </c>
      <c r="C547" s="249">
        <v>0</v>
      </c>
      <c r="D547" s="249">
        <v>0</v>
      </c>
      <c r="E547" s="250">
        <v>0</v>
      </c>
      <c r="F547" s="43">
        <v>0</v>
      </c>
      <c r="G547" s="248">
        <v>0</v>
      </c>
      <c r="H547" s="250">
        <v>0</v>
      </c>
      <c r="I547" s="41">
        <f t="shared" si="61"/>
        <v>0</v>
      </c>
    </row>
    <row r="548" spans="1:10" ht="15">
      <c r="A548" s="31" t="s">
        <v>28</v>
      </c>
      <c r="B548" s="130">
        <f>SUM(B527:B543)</f>
        <v>0</v>
      </c>
      <c r="C548" s="130">
        <f t="shared" ref="C548:H548" si="62">SUM(C527:C543)</f>
        <v>0</v>
      </c>
      <c r="D548" s="130">
        <f t="shared" si="62"/>
        <v>0</v>
      </c>
      <c r="E548" s="130">
        <f t="shared" si="62"/>
        <v>0</v>
      </c>
      <c r="F548" s="130">
        <f t="shared" si="62"/>
        <v>1225.038969601294</v>
      </c>
      <c r="G548" s="130">
        <f t="shared" si="62"/>
        <v>0</v>
      </c>
      <c r="H548" s="130">
        <f t="shared" si="62"/>
        <v>0</v>
      </c>
      <c r="I548" s="132">
        <f>SUM(B548:H548)</f>
        <v>1225.038969601294</v>
      </c>
      <c r="J548" s="169">
        <v>133.01545272584917</v>
      </c>
    </row>
    <row r="549" spans="1:10" s="4" customFormat="1" ht="15" thickBot="1">
      <c r="A549" s="32" t="s">
        <v>87</v>
      </c>
      <c r="B549" s="114">
        <f>B548/$I548</f>
        <v>0</v>
      </c>
      <c r="C549" s="114">
        <f t="shared" ref="C549:I549" si="63">C548/$I548</f>
        <v>0</v>
      </c>
      <c r="D549" s="114">
        <f t="shared" si="63"/>
        <v>0</v>
      </c>
      <c r="E549" s="114">
        <f t="shared" si="63"/>
        <v>0</v>
      </c>
      <c r="F549" s="114">
        <f t="shared" si="63"/>
        <v>1</v>
      </c>
      <c r="G549" s="114">
        <f t="shared" si="63"/>
        <v>0</v>
      </c>
      <c r="H549" s="114">
        <f t="shared" si="63"/>
        <v>0</v>
      </c>
      <c r="I549" s="116">
        <f t="shared" si="63"/>
        <v>1</v>
      </c>
      <c r="J549" s="18"/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>
        <v>0</v>
      </c>
      <c r="C553" s="243">
        <v>0</v>
      </c>
      <c r="D553" s="243">
        <v>0</v>
      </c>
      <c r="E553" s="244">
        <v>0</v>
      </c>
      <c r="F553" s="39">
        <v>0</v>
      </c>
      <c r="G553" s="242">
        <v>0</v>
      </c>
      <c r="H553" s="244">
        <v>0</v>
      </c>
      <c r="I553" s="41">
        <f>SUM(B553:H553)</f>
        <v>0</v>
      </c>
    </row>
    <row r="554" spans="1:10" ht="15">
      <c r="A554" s="25" t="s">
        <v>8</v>
      </c>
      <c r="B554" s="245">
        <v>0</v>
      </c>
      <c r="C554" s="246">
        <v>0</v>
      </c>
      <c r="D554" s="246">
        <v>0</v>
      </c>
      <c r="E554" s="247">
        <v>0</v>
      </c>
      <c r="F554" s="46">
        <v>0</v>
      </c>
      <c r="G554" s="245">
        <v>0</v>
      </c>
      <c r="H554" s="247">
        <v>0</v>
      </c>
      <c r="I554" s="48">
        <f t="shared" ref="I554:I573" si="64">SUM(B554:H554)</f>
        <v>0</v>
      </c>
    </row>
    <row r="555" spans="1:10" ht="15">
      <c r="A555" s="26" t="s">
        <v>10</v>
      </c>
      <c r="B555" s="245">
        <v>0</v>
      </c>
      <c r="C555" s="246">
        <v>0</v>
      </c>
      <c r="D555" s="246">
        <v>0</v>
      </c>
      <c r="E555" s="247">
        <v>0</v>
      </c>
      <c r="F555" s="43">
        <v>0</v>
      </c>
      <c r="G555" s="245">
        <v>0</v>
      </c>
      <c r="H555" s="247">
        <v>0</v>
      </c>
      <c r="I555" s="41">
        <f t="shared" si="64"/>
        <v>0</v>
      </c>
    </row>
    <row r="556" spans="1:10" ht="15">
      <c r="A556" s="25" t="s">
        <v>58</v>
      </c>
      <c r="B556" s="245">
        <v>0</v>
      </c>
      <c r="C556" s="246">
        <v>0</v>
      </c>
      <c r="D556" s="246">
        <v>0</v>
      </c>
      <c r="E556" s="247">
        <v>0</v>
      </c>
      <c r="F556" s="46">
        <v>0</v>
      </c>
      <c r="G556" s="245">
        <v>0</v>
      </c>
      <c r="H556" s="247">
        <v>0</v>
      </c>
      <c r="I556" s="48">
        <f t="shared" si="64"/>
        <v>0</v>
      </c>
    </row>
    <row r="557" spans="1:10" ht="15">
      <c r="A557" s="26" t="s">
        <v>16</v>
      </c>
      <c r="B557" s="245">
        <v>0</v>
      </c>
      <c r="C557" s="246">
        <v>0</v>
      </c>
      <c r="D557" s="246">
        <v>0</v>
      </c>
      <c r="E557" s="247">
        <v>0</v>
      </c>
      <c r="F557" s="43">
        <v>0</v>
      </c>
      <c r="G557" s="245">
        <v>0</v>
      </c>
      <c r="H557" s="247">
        <v>0</v>
      </c>
      <c r="I557" s="41">
        <f t="shared" si="64"/>
        <v>0</v>
      </c>
    </row>
    <row r="558" spans="1:10" ht="15">
      <c r="A558" s="25" t="s">
        <v>72</v>
      </c>
      <c r="B558" s="245">
        <v>0</v>
      </c>
      <c r="C558" s="246">
        <v>0</v>
      </c>
      <c r="D558" s="246">
        <v>0</v>
      </c>
      <c r="E558" s="247">
        <v>0</v>
      </c>
      <c r="F558" s="46">
        <v>0</v>
      </c>
      <c r="G558" s="245">
        <v>0</v>
      </c>
      <c r="H558" s="247">
        <v>0</v>
      </c>
      <c r="I558" s="48">
        <f t="shared" si="64"/>
        <v>0</v>
      </c>
    </row>
    <row r="559" spans="1:10" ht="15">
      <c r="A559" s="26" t="s">
        <v>60</v>
      </c>
      <c r="B559" s="245">
        <v>0</v>
      </c>
      <c r="C559" s="246">
        <v>0</v>
      </c>
      <c r="D559" s="246">
        <v>0</v>
      </c>
      <c r="E559" s="247">
        <v>0</v>
      </c>
      <c r="F559" s="43">
        <v>0</v>
      </c>
      <c r="G559" s="245">
        <v>0</v>
      </c>
      <c r="H559" s="247">
        <v>0</v>
      </c>
      <c r="I559" s="41">
        <f t="shared" si="64"/>
        <v>0</v>
      </c>
    </row>
    <row r="560" spans="1:10" ht="15">
      <c r="A560" s="25" t="s">
        <v>12</v>
      </c>
      <c r="B560" s="245">
        <v>0</v>
      </c>
      <c r="C560" s="246">
        <v>0</v>
      </c>
      <c r="D560" s="246">
        <v>0</v>
      </c>
      <c r="E560" s="247">
        <v>0</v>
      </c>
      <c r="F560" s="46">
        <v>126.12034300000003</v>
      </c>
      <c r="G560" s="245">
        <v>0</v>
      </c>
      <c r="H560" s="247">
        <v>0</v>
      </c>
      <c r="I560" s="48">
        <f t="shared" si="64"/>
        <v>126.12034300000003</v>
      </c>
    </row>
    <row r="561" spans="1:10" ht="15">
      <c r="A561" s="26" t="s">
        <v>61</v>
      </c>
      <c r="B561" s="245">
        <v>0</v>
      </c>
      <c r="C561" s="246">
        <v>0</v>
      </c>
      <c r="D561" s="246">
        <v>0</v>
      </c>
      <c r="E561" s="247">
        <v>0</v>
      </c>
      <c r="F561" s="43">
        <v>23961.419729399997</v>
      </c>
      <c r="G561" s="245">
        <v>0</v>
      </c>
      <c r="H561" s="247">
        <v>0</v>
      </c>
      <c r="I561" s="41">
        <f t="shared" si="64"/>
        <v>23961.419729399997</v>
      </c>
    </row>
    <row r="562" spans="1:10" ht="15">
      <c r="A562" s="25" t="s">
        <v>17</v>
      </c>
      <c r="B562" s="245">
        <v>0</v>
      </c>
      <c r="C562" s="246">
        <v>0</v>
      </c>
      <c r="D562" s="246">
        <v>0</v>
      </c>
      <c r="E562" s="247">
        <v>0</v>
      </c>
      <c r="F562" s="46">
        <v>0</v>
      </c>
      <c r="G562" s="245">
        <v>0</v>
      </c>
      <c r="H562" s="247">
        <v>0</v>
      </c>
      <c r="I562" s="48">
        <f t="shared" si="64"/>
        <v>0</v>
      </c>
    </row>
    <row r="563" spans="1:10" ht="15">
      <c r="A563" s="26" t="s">
        <v>19</v>
      </c>
      <c r="B563" s="245">
        <v>0</v>
      </c>
      <c r="C563" s="246">
        <v>0</v>
      </c>
      <c r="D563" s="246">
        <v>0</v>
      </c>
      <c r="E563" s="247">
        <v>0</v>
      </c>
      <c r="F563" s="43">
        <v>0</v>
      </c>
      <c r="G563" s="245">
        <v>0</v>
      </c>
      <c r="H563" s="247">
        <v>0</v>
      </c>
      <c r="I563" s="41">
        <f t="shared" si="64"/>
        <v>0</v>
      </c>
    </row>
    <row r="564" spans="1:10" ht="15">
      <c r="A564" s="25" t="s">
        <v>27</v>
      </c>
      <c r="B564" s="245">
        <v>0</v>
      </c>
      <c r="C564" s="246">
        <v>0</v>
      </c>
      <c r="D564" s="246">
        <v>0</v>
      </c>
      <c r="E564" s="247">
        <v>0</v>
      </c>
      <c r="F564" s="46">
        <v>0</v>
      </c>
      <c r="G564" s="245">
        <v>0</v>
      </c>
      <c r="H564" s="247">
        <v>0</v>
      </c>
      <c r="I564" s="48">
        <f t="shared" si="64"/>
        <v>0</v>
      </c>
    </row>
    <row r="565" spans="1:10" ht="15">
      <c r="A565" s="26" t="s">
        <v>26</v>
      </c>
      <c r="B565" s="245">
        <v>0</v>
      </c>
      <c r="C565" s="246">
        <v>0</v>
      </c>
      <c r="D565" s="246">
        <v>0</v>
      </c>
      <c r="E565" s="247">
        <v>0</v>
      </c>
      <c r="F565" s="43">
        <v>0</v>
      </c>
      <c r="G565" s="245">
        <v>0</v>
      </c>
      <c r="H565" s="247">
        <v>0</v>
      </c>
      <c r="I565" s="41">
        <f t="shared" si="64"/>
        <v>0</v>
      </c>
    </row>
    <row r="566" spans="1:10" ht="15">
      <c r="A566" s="25" t="s">
        <v>23</v>
      </c>
      <c r="B566" s="245">
        <v>0</v>
      </c>
      <c r="C566" s="246">
        <v>0</v>
      </c>
      <c r="D566" s="246">
        <v>0</v>
      </c>
      <c r="E566" s="247">
        <v>0</v>
      </c>
      <c r="F566" s="46">
        <v>0</v>
      </c>
      <c r="G566" s="245">
        <v>0</v>
      </c>
      <c r="H566" s="247">
        <v>0</v>
      </c>
      <c r="I566" s="48">
        <f t="shared" si="64"/>
        <v>0</v>
      </c>
    </row>
    <row r="567" spans="1:10" ht="15">
      <c r="A567" s="26" t="s">
        <v>24</v>
      </c>
      <c r="B567" s="245">
        <v>0</v>
      </c>
      <c r="C567" s="246">
        <v>0</v>
      </c>
      <c r="D567" s="246">
        <v>0</v>
      </c>
      <c r="E567" s="247">
        <v>0</v>
      </c>
      <c r="F567" s="43">
        <v>0</v>
      </c>
      <c r="G567" s="245">
        <v>0</v>
      </c>
      <c r="H567" s="247">
        <v>0</v>
      </c>
      <c r="I567" s="41">
        <f t="shared" si="64"/>
        <v>0</v>
      </c>
    </row>
    <row r="568" spans="1:10" ht="15">
      <c r="A568" s="25" t="s">
        <v>22</v>
      </c>
      <c r="B568" s="245">
        <v>0</v>
      </c>
      <c r="C568" s="246">
        <v>0</v>
      </c>
      <c r="D568" s="246">
        <v>0</v>
      </c>
      <c r="E568" s="247">
        <v>0</v>
      </c>
      <c r="F568" s="46">
        <v>0</v>
      </c>
      <c r="G568" s="245">
        <v>0</v>
      </c>
      <c r="H568" s="247">
        <v>0</v>
      </c>
      <c r="I568" s="48">
        <f t="shared" si="64"/>
        <v>0</v>
      </c>
    </row>
    <row r="569" spans="1:10" ht="15">
      <c r="A569" s="27" t="s">
        <v>66</v>
      </c>
      <c r="B569" s="245">
        <v>0</v>
      </c>
      <c r="C569" s="246">
        <v>0</v>
      </c>
      <c r="D569" s="246">
        <v>0</v>
      </c>
      <c r="E569" s="247">
        <v>0</v>
      </c>
      <c r="F569" s="43">
        <v>0</v>
      </c>
      <c r="G569" s="245">
        <v>0</v>
      </c>
      <c r="H569" s="247">
        <v>0</v>
      </c>
      <c r="I569" s="41">
        <f t="shared" si="64"/>
        <v>0</v>
      </c>
    </row>
    <row r="570" spans="1:10" ht="15">
      <c r="A570" s="28" t="s">
        <v>25</v>
      </c>
      <c r="B570" s="245">
        <v>0</v>
      </c>
      <c r="C570" s="246">
        <v>0</v>
      </c>
      <c r="D570" s="246">
        <v>0</v>
      </c>
      <c r="E570" s="247">
        <v>0</v>
      </c>
      <c r="F570" s="46">
        <v>0</v>
      </c>
      <c r="G570" s="245">
        <v>0</v>
      </c>
      <c r="H570" s="247">
        <v>0</v>
      </c>
      <c r="I570" s="48">
        <f t="shared" si="64"/>
        <v>0</v>
      </c>
    </row>
    <row r="571" spans="1:10" ht="15">
      <c r="A571" s="29" t="s">
        <v>20</v>
      </c>
      <c r="B571" s="245">
        <v>0</v>
      </c>
      <c r="C571" s="246">
        <v>0</v>
      </c>
      <c r="D571" s="246">
        <v>0</v>
      </c>
      <c r="E571" s="247">
        <v>0</v>
      </c>
      <c r="F571" s="43">
        <v>0</v>
      </c>
      <c r="G571" s="245">
        <v>0</v>
      </c>
      <c r="H571" s="247">
        <v>0</v>
      </c>
      <c r="I571" s="41">
        <f t="shared" si="64"/>
        <v>0</v>
      </c>
    </row>
    <row r="572" spans="1:10" ht="15">
      <c r="A572" s="28" t="s">
        <v>21</v>
      </c>
      <c r="B572" s="245">
        <v>0</v>
      </c>
      <c r="C572" s="246">
        <v>0</v>
      </c>
      <c r="D572" s="246">
        <v>0</v>
      </c>
      <c r="E572" s="247">
        <v>0</v>
      </c>
      <c r="F572" s="46">
        <v>0</v>
      </c>
      <c r="G572" s="245">
        <v>0</v>
      </c>
      <c r="H572" s="247">
        <v>0</v>
      </c>
      <c r="I572" s="48">
        <f t="shared" si="64"/>
        <v>0</v>
      </c>
    </row>
    <row r="573" spans="1:10" ht="15.75" thickBot="1">
      <c r="A573" s="30" t="s">
        <v>11</v>
      </c>
      <c r="B573" s="248">
        <v>0</v>
      </c>
      <c r="C573" s="249">
        <v>0</v>
      </c>
      <c r="D573" s="249">
        <v>0</v>
      </c>
      <c r="E573" s="250">
        <v>0</v>
      </c>
      <c r="F573" s="43">
        <v>0</v>
      </c>
      <c r="G573" s="248">
        <v>0</v>
      </c>
      <c r="H573" s="250">
        <v>0</v>
      </c>
      <c r="I573" s="41">
        <f t="shared" si="64"/>
        <v>0</v>
      </c>
    </row>
    <row r="574" spans="1:10" ht="15">
      <c r="A574" s="31" t="s">
        <v>28</v>
      </c>
      <c r="B574" s="130">
        <f>SUM(B553:B569)</f>
        <v>0</v>
      </c>
      <c r="C574" s="130">
        <f t="shared" ref="C574:H574" si="65">SUM(C553:C569)</f>
        <v>0</v>
      </c>
      <c r="D574" s="130">
        <f t="shared" si="65"/>
        <v>0</v>
      </c>
      <c r="E574" s="130">
        <f t="shared" si="65"/>
        <v>0</v>
      </c>
      <c r="F574" s="130">
        <f t="shared" si="65"/>
        <v>24087.540072399996</v>
      </c>
      <c r="G574" s="130">
        <f t="shared" si="65"/>
        <v>0</v>
      </c>
      <c r="H574" s="130">
        <f t="shared" si="65"/>
        <v>0</v>
      </c>
      <c r="I574" s="132">
        <f>SUM(B574:H574)</f>
        <v>24087.540072399996</v>
      </c>
      <c r="J574" s="169">
        <v>1237.4172233946556</v>
      </c>
    </row>
    <row r="575" spans="1:10" s="4" customFormat="1" ht="15" thickBot="1">
      <c r="A575" s="32" t="s">
        <v>87</v>
      </c>
      <c r="B575" s="114">
        <f>B574/$I574</f>
        <v>0</v>
      </c>
      <c r="C575" s="114">
        <f t="shared" ref="C575:I575" si="66">C574/$I574</f>
        <v>0</v>
      </c>
      <c r="D575" s="114">
        <f t="shared" si="66"/>
        <v>0</v>
      </c>
      <c r="E575" s="114">
        <f t="shared" si="66"/>
        <v>0</v>
      </c>
      <c r="F575" s="114">
        <f t="shared" si="66"/>
        <v>1</v>
      </c>
      <c r="G575" s="114">
        <f t="shared" si="66"/>
        <v>0</v>
      </c>
      <c r="H575" s="114">
        <f t="shared" si="66"/>
        <v>0</v>
      </c>
      <c r="I575" s="116">
        <f t="shared" si="66"/>
        <v>1</v>
      </c>
      <c r="J575" s="18"/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9" ht="28.5">
      <c r="A577" s="254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255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9" ht="15">
      <c r="A579" s="24" t="s">
        <v>7</v>
      </c>
      <c r="B579" s="39">
        <v>174.74507455796831</v>
      </c>
      <c r="C579" s="39">
        <v>0</v>
      </c>
      <c r="D579" s="39">
        <v>33.317905730778158</v>
      </c>
      <c r="E579" s="39">
        <v>0</v>
      </c>
      <c r="F579" s="235">
        <v>0</v>
      </c>
      <c r="G579" s="39">
        <v>0</v>
      </c>
      <c r="H579" s="40">
        <v>0</v>
      </c>
      <c r="I579" s="41">
        <f>SUM(B579:H579)</f>
        <v>208.06298028874647</v>
      </c>
    </row>
    <row r="580" spans="1:9" ht="15">
      <c r="A580" s="25" t="s">
        <v>8</v>
      </c>
      <c r="B580" s="46">
        <v>654.66083814959188</v>
      </c>
      <c r="C580" s="46">
        <v>0</v>
      </c>
      <c r="D580" s="46">
        <v>160.58582650530764</v>
      </c>
      <c r="E580" s="46">
        <v>0</v>
      </c>
      <c r="F580" s="236">
        <v>0</v>
      </c>
      <c r="G580" s="46">
        <v>0</v>
      </c>
      <c r="H580" s="47">
        <v>0</v>
      </c>
      <c r="I580" s="48">
        <f t="shared" ref="I580:I599" si="67">SUM(B580:H580)</f>
        <v>815.24666465489952</v>
      </c>
    </row>
    <row r="581" spans="1:9" ht="15">
      <c r="A581" s="26" t="s">
        <v>10</v>
      </c>
      <c r="B581" s="43">
        <v>187.67628293202665</v>
      </c>
      <c r="C581" s="43">
        <v>0</v>
      </c>
      <c r="D581" s="43">
        <v>0</v>
      </c>
      <c r="E581" s="43">
        <v>0</v>
      </c>
      <c r="F581" s="236">
        <v>0</v>
      </c>
      <c r="G581" s="43">
        <v>0</v>
      </c>
      <c r="H581" s="53">
        <v>0</v>
      </c>
      <c r="I581" s="41">
        <f t="shared" si="67"/>
        <v>187.67628293202665</v>
      </c>
    </row>
    <row r="582" spans="1: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>
        <v>0</v>
      </c>
      <c r="G582" s="46">
        <v>0</v>
      </c>
      <c r="H582" s="47">
        <v>0</v>
      </c>
      <c r="I582" s="48">
        <f t="shared" si="67"/>
        <v>0</v>
      </c>
    </row>
    <row r="583" spans="1:9" ht="15">
      <c r="A583" s="26" t="s">
        <v>16</v>
      </c>
      <c r="B583" s="43">
        <v>7590.6266063866915</v>
      </c>
      <c r="C583" s="43">
        <v>919.4131220422812</v>
      </c>
      <c r="D583" s="43">
        <v>198.24562292321468</v>
      </c>
      <c r="E583" s="43">
        <v>442.14403024246883</v>
      </c>
      <c r="F583" s="236">
        <v>0</v>
      </c>
      <c r="G583" s="43">
        <v>0</v>
      </c>
      <c r="H583" s="53">
        <v>0</v>
      </c>
      <c r="I583" s="41">
        <f t="shared" si="67"/>
        <v>9150.4293815946548</v>
      </c>
    </row>
    <row r="584" spans="1:9" ht="15">
      <c r="A584" s="25" t="s">
        <v>72</v>
      </c>
      <c r="B584" s="46">
        <v>12519.983008418898</v>
      </c>
      <c r="C584" s="46">
        <v>190.00132044285476</v>
      </c>
      <c r="D584" s="46">
        <v>224.65709532196774</v>
      </c>
      <c r="E584" s="46">
        <v>0</v>
      </c>
      <c r="F584" s="236">
        <v>0</v>
      </c>
      <c r="G584" s="46">
        <v>0</v>
      </c>
      <c r="H584" s="47">
        <v>0</v>
      </c>
      <c r="I584" s="48">
        <f t="shared" si="67"/>
        <v>12934.641424183719</v>
      </c>
    </row>
    <row r="585" spans="1:9" ht="15">
      <c r="A585" s="26" t="s">
        <v>60</v>
      </c>
      <c r="B585" s="43">
        <v>0</v>
      </c>
      <c r="C585" s="43">
        <v>0</v>
      </c>
      <c r="D585" s="43">
        <v>1.8831375737706475</v>
      </c>
      <c r="E585" s="43">
        <v>878.45478107056249</v>
      </c>
      <c r="F585" s="236">
        <v>0</v>
      </c>
      <c r="G585" s="43">
        <v>0</v>
      </c>
      <c r="H585" s="53">
        <v>0</v>
      </c>
      <c r="I585" s="41">
        <f t="shared" si="67"/>
        <v>880.33791864433317</v>
      </c>
    </row>
    <row r="586" spans="1:9" ht="15">
      <c r="A586" s="25" t="s">
        <v>12</v>
      </c>
      <c r="B586" s="46">
        <v>0</v>
      </c>
      <c r="C586" s="46">
        <v>0</v>
      </c>
      <c r="D586" s="46">
        <v>0.33764055261054282</v>
      </c>
      <c r="E586" s="46">
        <v>9.8717687084612589</v>
      </c>
      <c r="F586" s="236">
        <v>0</v>
      </c>
      <c r="G586" s="46">
        <v>0</v>
      </c>
      <c r="H586" s="47">
        <v>0</v>
      </c>
      <c r="I586" s="48">
        <f t="shared" si="67"/>
        <v>10.209409261071801</v>
      </c>
    </row>
    <row r="587" spans="1:9" ht="15">
      <c r="A587" s="26" t="s">
        <v>61</v>
      </c>
      <c r="B587" s="43">
        <v>0</v>
      </c>
      <c r="C587" s="43">
        <v>0</v>
      </c>
      <c r="D587" s="43">
        <v>0</v>
      </c>
      <c r="E587" s="43">
        <v>37.748923599999991</v>
      </c>
      <c r="F587" s="236">
        <v>0</v>
      </c>
      <c r="G587" s="43">
        <v>0</v>
      </c>
      <c r="H587" s="53">
        <v>0</v>
      </c>
      <c r="I587" s="41">
        <f t="shared" si="67"/>
        <v>37.748923599999991</v>
      </c>
    </row>
    <row r="588" spans="1:9" ht="15">
      <c r="A588" s="25" t="s">
        <v>17</v>
      </c>
      <c r="B588" s="46">
        <v>1310.6407578564711</v>
      </c>
      <c r="C588" s="46">
        <v>7.10143787717187</v>
      </c>
      <c r="D588" s="46">
        <v>166.34181981540695</v>
      </c>
      <c r="E588" s="46">
        <v>22.675271303680034</v>
      </c>
      <c r="F588" s="236">
        <v>0</v>
      </c>
      <c r="G588" s="46">
        <v>0</v>
      </c>
      <c r="H588" s="47">
        <v>0</v>
      </c>
      <c r="I588" s="48">
        <f t="shared" si="67"/>
        <v>1506.7592868527302</v>
      </c>
    </row>
    <row r="589" spans="1:9" ht="15">
      <c r="A589" s="26" t="s">
        <v>19</v>
      </c>
      <c r="B589" s="43">
        <v>28746.838303625289</v>
      </c>
      <c r="C589" s="43">
        <v>4530.1217866483585</v>
      </c>
      <c r="D589" s="43">
        <v>883.51507578716962</v>
      </c>
      <c r="E589" s="43">
        <v>695.69693504627912</v>
      </c>
      <c r="F589" s="236">
        <v>0</v>
      </c>
      <c r="G589" s="43">
        <v>0</v>
      </c>
      <c r="H589" s="53">
        <v>0</v>
      </c>
      <c r="I589" s="41">
        <f t="shared" si="67"/>
        <v>34856.172101107099</v>
      </c>
    </row>
    <row r="590" spans="1:9" ht="15">
      <c r="A590" s="25" t="s">
        <v>27</v>
      </c>
      <c r="B590" s="46">
        <v>7994.4606785479264</v>
      </c>
      <c r="C590" s="46">
        <v>0</v>
      </c>
      <c r="D590" s="46">
        <v>17632.019457266124</v>
      </c>
      <c r="E590" s="46">
        <v>3885.4519976317697</v>
      </c>
      <c r="F590" s="236">
        <v>0</v>
      </c>
      <c r="G590" s="46">
        <v>12079.931306364051</v>
      </c>
      <c r="H590" s="47">
        <v>3.1448053368831435</v>
      </c>
      <c r="I590" s="48">
        <f t="shared" si="67"/>
        <v>41595.008245146753</v>
      </c>
    </row>
    <row r="591" spans="1:9" ht="15">
      <c r="A591" s="26" t="s">
        <v>26</v>
      </c>
      <c r="B591" s="43">
        <v>21918.660189006572</v>
      </c>
      <c r="C591" s="43">
        <v>138.96039412130642</v>
      </c>
      <c r="D591" s="43">
        <v>0</v>
      </c>
      <c r="E591" s="43">
        <v>0</v>
      </c>
      <c r="F591" s="236">
        <v>0</v>
      </c>
      <c r="G591" s="43">
        <v>0</v>
      </c>
      <c r="H591" s="53">
        <v>0</v>
      </c>
      <c r="I591" s="41">
        <f t="shared" si="67"/>
        <v>22057.620583127878</v>
      </c>
    </row>
    <row r="592" spans="1:9" ht="15">
      <c r="A592" s="25" t="s">
        <v>23</v>
      </c>
      <c r="B592" s="46">
        <v>415.94654142865716</v>
      </c>
      <c r="C592" s="46">
        <v>0</v>
      </c>
      <c r="D592" s="46">
        <v>73.943046333497506</v>
      </c>
      <c r="E592" s="46">
        <v>0</v>
      </c>
      <c r="F592" s="236">
        <v>0</v>
      </c>
      <c r="G592" s="46">
        <v>0</v>
      </c>
      <c r="H592" s="47">
        <v>0</v>
      </c>
      <c r="I592" s="48">
        <f t="shared" si="67"/>
        <v>489.88958776215463</v>
      </c>
    </row>
    <row r="593" spans="1:10" ht="15">
      <c r="A593" s="26" t="s">
        <v>24</v>
      </c>
      <c r="B593" s="43">
        <v>2226.4279012984675</v>
      </c>
      <c r="C593" s="43">
        <v>0</v>
      </c>
      <c r="D593" s="43">
        <v>137.32433227748913</v>
      </c>
      <c r="E593" s="43">
        <v>0</v>
      </c>
      <c r="F593" s="236">
        <v>0</v>
      </c>
      <c r="G593" s="43">
        <v>0</v>
      </c>
      <c r="H593" s="53">
        <v>0</v>
      </c>
      <c r="I593" s="41">
        <f t="shared" si="67"/>
        <v>2363.7522335759568</v>
      </c>
    </row>
    <row r="594" spans="1:10" ht="15">
      <c r="A594" s="25" t="s">
        <v>22</v>
      </c>
      <c r="B594" s="46">
        <v>615.92383540492415</v>
      </c>
      <c r="C594" s="46">
        <v>0</v>
      </c>
      <c r="D594" s="46">
        <v>11.379967409260171</v>
      </c>
      <c r="E594" s="46">
        <v>0</v>
      </c>
      <c r="F594" s="236">
        <v>0</v>
      </c>
      <c r="G594" s="46">
        <v>0</v>
      </c>
      <c r="H594" s="47">
        <v>0</v>
      </c>
      <c r="I594" s="48">
        <f t="shared" si="67"/>
        <v>627.30380281418434</v>
      </c>
    </row>
    <row r="595" spans="1:10" ht="15">
      <c r="A595" s="27" t="s">
        <v>66</v>
      </c>
      <c r="B595" s="43">
        <v>2420.0650719638679</v>
      </c>
      <c r="C595" s="43">
        <v>0</v>
      </c>
      <c r="D595" s="43">
        <v>0</v>
      </c>
      <c r="E595" s="43">
        <v>0</v>
      </c>
      <c r="F595" s="236">
        <v>0</v>
      </c>
      <c r="G595" s="43">
        <v>0</v>
      </c>
      <c r="H595" s="53">
        <v>0</v>
      </c>
      <c r="I595" s="41">
        <f t="shared" si="67"/>
        <v>2420.0650719638679</v>
      </c>
    </row>
    <row r="596" spans="1:10" ht="15">
      <c r="A596" s="28" t="s">
        <v>25</v>
      </c>
      <c r="B596" s="46">
        <v>2420.0650719638679</v>
      </c>
      <c r="C596" s="46">
        <v>0</v>
      </c>
      <c r="D596" s="46">
        <v>0</v>
      </c>
      <c r="E596" s="46">
        <v>0</v>
      </c>
      <c r="F596" s="236">
        <v>0</v>
      </c>
      <c r="G596" s="46">
        <v>0</v>
      </c>
      <c r="H596" s="47">
        <v>0</v>
      </c>
      <c r="I596" s="48">
        <f t="shared" si="67"/>
        <v>2420.0650719638679</v>
      </c>
    </row>
    <row r="597" spans="1:10" ht="15">
      <c r="A597" s="29" t="s">
        <v>20</v>
      </c>
      <c r="B597" s="43">
        <v>0</v>
      </c>
      <c r="C597" s="43">
        <v>0</v>
      </c>
      <c r="D597" s="43">
        <v>0</v>
      </c>
      <c r="E597" s="43">
        <v>0</v>
      </c>
      <c r="F597" s="236">
        <v>0</v>
      </c>
      <c r="G597" s="43">
        <v>0</v>
      </c>
      <c r="H597" s="53">
        <v>0</v>
      </c>
      <c r="I597" s="41">
        <f t="shared" si="67"/>
        <v>0</v>
      </c>
    </row>
    <row r="598" spans="1:10" ht="15">
      <c r="A598" s="28" t="s">
        <v>21</v>
      </c>
      <c r="B598" s="46">
        <v>0</v>
      </c>
      <c r="C598" s="46">
        <v>0</v>
      </c>
      <c r="D598" s="46">
        <v>0</v>
      </c>
      <c r="E598" s="46">
        <v>0</v>
      </c>
      <c r="F598" s="236">
        <v>0</v>
      </c>
      <c r="G598" s="46">
        <v>0</v>
      </c>
      <c r="H598" s="47">
        <v>0</v>
      </c>
      <c r="I598" s="48">
        <f t="shared" si="67"/>
        <v>0</v>
      </c>
    </row>
    <row r="599" spans="1:10" ht="15.75" thickBot="1">
      <c r="A599" s="30" t="s">
        <v>11</v>
      </c>
      <c r="B599" s="43">
        <v>0</v>
      </c>
      <c r="C599" s="43">
        <v>0</v>
      </c>
      <c r="D599" s="43">
        <v>0</v>
      </c>
      <c r="E599" s="43">
        <v>0</v>
      </c>
      <c r="F599" s="237">
        <v>0</v>
      </c>
      <c r="G599" s="43">
        <v>0</v>
      </c>
      <c r="H599" s="53">
        <v>0</v>
      </c>
      <c r="I599" s="41">
        <f t="shared" si="67"/>
        <v>0</v>
      </c>
    </row>
    <row r="600" spans="1:10" ht="15">
      <c r="A600" s="31" t="s">
        <v>28</v>
      </c>
      <c r="B600" s="130">
        <f>SUM(B579:B595)</f>
        <v>86776.655089577354</v>
      </c>
      <c r="C600" s="130">
        <f t="shared" ref="C600:H600" si="68">SUM(C579:C595)</f>
        <v>5785.5980611319728</v>
      </c>
      <c r="D600" s="130">
        <f t="shared" si="68"/>
        <v>19523.550927496595</v>
      </c>
      <c r="E600" s="130">
        <f t="shared" si="68"/>
        <v>5972.0437076032213</v>
      </c>
      <c r="F600" s="130">
        <f t="shared" si="68"/>
        <v>0</v>
      </c>
      <c r="G600" s="130">
        <f t="shared" si="68"/>
        <v>12079.931306364051</v>
      </c>
      <c r="H600" s="130">
        <f t="shared" si="68"/>
        <v>3.1448053368831435</v>
      </c>
      <c r="I600" s="132">
        <f>SUM(B600:H600)</f>
        <v>130140.92389751009</v>
      </c>
    </row>
    <row r="601" spans="1:10" s="4" customFormat="1" ht="15" thickBot="1">
      <c r="A601" s="33" t="s">
        <v>87</v>
      </c>
      <c r="B601" s="114">
        <f>B600/$I600</f>
        <v>0.66678991120361641</v>
      </c>
      <c r="C601" s="114">
        <f t="shared" ref="C601:I601" si="69">C600/$I600</f>
        <v>4.4456408390709648E-2</v>
      </c>
      <c r="D601" s="114">
        <f t="shared" si="69"/>
        <v>0.15001853638961393</v>
      </c>
      <c r="E601" s="114">
        <f t="shared" si="69"/>
        <v>4.5889052641937489E-2</v>
      </c>
      <c r="F601" s="114">
        <f t="shared" si="69"/>
        <v>0</v>
      </c>
      <c r="G601" s="114">
        <f t="shared" si="69"/>
        <v>9.2821926759005968E-2</v>
      </c>
      <c r="H601" s="114">
        <f t="shared" si="69"/>
        <v>2.4164615116454626E-5</v>
      </c>
      <c r="I601" s="116">
        <f t="shared" si="69"/>
        <v>1</v>
      </c>
      <c r="J601" s="18"/>
    </row>
    <row r="602" spans="1:10" ht="15" thickBot="1">
      <c r="A602" s="17"/>
      <c r="B602" s="17"/>
      <c r="C602" s="17"/>
      <c r="D602" s="17"/>
      <c r="E602" s="17"/>
      <c r="F602" s="17"/>
      <c r="G602" s="17"/>
      <c r="H602" s="17"/>
      <c r="I602" s="17"/>
    </row>
    <row r="603" spans="1:1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</row>
    <row r="604" spans="1:10" ht="14.2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</row>
    <row r="605" spans="1:10" ht="15">
      <c r="A605" s="24" t="s">
        <v>7</v>
      </c>
      <c r="B605" s="39">
        <v>1821.3707634454886</v>
      </c>
      <c r="C605" s="39">
        <v>0</v>
      </c>
      <c r="D605" s="39">
        <v>124.53817185952059</v>
      </c>
      <c r="E605" s="39">
        <v>0</v>
      </c>
      <c r="F605" s="235">
        <v>0</v>
      </c>
      <c r="G605" s="39">
        <v>0</v>
      </c>
      <c r="H605" s="40">
        <v>0</v>
      </c>
      <c r="I605" s="41">
        <f>SUM(B605:H605)</f>
        <v>1945.9089353050092</v>
      </c>
    </row>
    <row r="606" spans="1:10" ht="15">
      <c r="A606" s="25" t="s">
        <v>8</v>
      </c>
      <c r="B606" s="46">
        <v>1570.0389424057141</v>
      </c>
      <c r="C606" s="46">
        <v>0</v>
      </c>
      <c r="D606" s="46">
        <v>107.35309007902318</v>
      </c>
      <c r="E606" s="46">
        <v>0</v>
      </c>
      <c r="F606" s="236">
        <v>0</v>
      </c>
      <c r="G606" s="46">
        <v>0</v>
      </c>
      <c r="H606" s="47">
        <v>0</v>
      </c>
      <c r="I606" s="48">
        <f t="shared" ref="I606:I625" si="70">SUM(B606:H606)</f>
        <v>1677.3920324847372</v>
      </c>
    </row>
    <row r="607" spans="1:10" ht="15">
      <c r="A607" s="26" t="s">
        <v>10</v>
      </c>
      <c r="B607" s="43">
        <v>4451.5325057006412</v>
      </c>
      <c r="C607" s="43">
        <v>0</v>
      </c>
      <c r="D607" s="43">
        <v>304.37829098807805</v>
      </c>
      <c r="E607" s="43">
        <v>0</v>
      </c>
      <c r="F607" s="236">
        <v>0</v>
      </c>
      <c r="G607" s="43">
        <v>0</v>
      </c>
      <c r="H607" s="53">
        <v>0</v>
      </c>
      <c r="I607" s="41">
        <f t="shared" si="70"/>
        <v>4755.9107966887195</v>
      </c>
    </row>
    <row r="608" spans="1:1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>
        <v>0</v>
      </c>
      <c r="G608" s="46">
        <v>0</v>
      </c>
      <c r="H608" s="47">
        <v>0</v>
      </c>
      <c r="I608" s="48">
        <f t="shared" si="70"/>
        <v>0</v>
      </c>
    </row>
    <row r="609" spans="1:9" ht="15">
      <c r="A609" s="26" t="s">
        <v>16</v>
      </c>
      <c r="B609" s="43">
        <v>8958.2125422076297</v>
      </c>
      <c r="C609" s="43">
        <v>0</v>
      </c>
      <c r="D609" s="43">
        <v>705.44715812422533</v>
      </c>
      <c r="E609" s="43">
        <v>0</v>
      </c>
      <c r="F609" s="236">
        <v>0</v>
      </c>
      <c r="G609" s="43">
        <v>0</v>
      </c>
      <c r="H609" s="53">
        <v>0</v>
      </c>
      <c r="I609" s="41">
        <f t="shared" si="70"/>
        <v>9663.6597003318548</v>
      </c>
    </row>
    <row r="610" spans="1:9" ht="15">
      <c r="A610" s="25" t="s">
        <v>72</v>
      </c>
      <c r="B610" s="46">
        <v>55520.722693556243</v>
      </c>
      <c r="C610" s="46">
        <v>0</v>
      </c>
      <c r="D610" s="46">
        <v>4372.1820459866285</v>
      </c>
      <c r="E610" s="46">
        <v>0</v>
      </c>
      <c r="F610" s="236">
        <v>0</v>
      </c>
      <c r="G610" s="46">
        <v>0</v>
      </c>
      <c r="H610" s="47">
        <v>0</v>
      </c>
      <c r="I610" s="48">
        <f t="shared" si="70"/>
        <v>59892.904739542872</v>
      </c>
    </row>
    <row r="611" spans="1:9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>
        <v>0</v>
      </c>
      <c r="G611" s="43">
        <v>0</v>
      </c>
      <c r="H611" s="53">
        <v>0</v>
      </c>
      <c r="I611" s="41">
        <f t="shared" si="70"/>
        <v>0</v>
      </c>
    </row>
    <row r="612" spans="1:9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>
        <v>0</v>
      </c>
      <c r="G612" s="46">
        <v>0</v>
      </c>
      <c r="H612" s="47">
        <v>0</v>
      </c>
      <c r="I612" s="48">
        <f t="shared" si="70"/>
        <v>0</v>
      </c>
    </row>
    <row r="613" spans="1:9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>
        <v>0</v>
      </c>
      <c r="G613" s="43">
        <v>0</v>
      </c>
      <c r="H613" s="53">
        <v>0</v>
      </c>
      <c r="I613" s="41">
        <f t="shared" si="70"/>
        <v>0</v>
      </c>
    </row>
    <row r="614" spans="1:9" ht="15">
      <c r="A614" s="25" t="s">
        <v>17</v>
      </c>
      <c r="B614" s="46">
        <v>1847.7242107773741</v>
      </c>
      <c r="C614" s="46">
        <v>0</v>
      </c>
      <c r="D614" s="46">
        <v>145.50579006121714</v>
      </c>
      <c r="E614" s="46">
        <v>0</v>
      </c>
      <c r="F614" s="236">
        <v>0</v>
      </c>
      <c r="G614" s="46">
        <v>0</v>
      </c>
      <c r="H614" s="47">
        <v>0</v>
      </c>
      <c r="I614" s="48">
        <f t="shared" si="70"/>
        <v>1993.2300008385912</v>
      </c>
    </row>
    <row r="615" spans="1:9" ht="15">
      <c r="A615" s="26" t="s">
        <v>19</v>
      </c>
      <c r="B615" s="43">
        <v>40360.807302840345</v>
      </c>
      <c r="C615" s="43">
        <v>0</v>
      </c>
      <c r="D615" s="43">
        <v>12745.518095633794</v>
      </c>
      <c r="E615" s="43">
        <v>0</v>
      </c>
      <c r="F615" s="236">
        <v>0</v>
      </c>
      <c r="G615" s="43">
        <v>0</v>
      </c>
      <c r="H615" s="53">
        <v>0</v>
      </c>
      <c r="I615" s="41">
        <f t="shared" si="70"/>
        <v>53106.325398474139</v>
      </c>
    </row>
    <row r="616" spans="1:9" ht="15">
      <c r="A616" s="25" t="s">
        <v>27</v>
      </c>
      <c r="B616" s="46">
        <v>8839.0353071786012</v>
      </c>
      <c r="C616" s="46">
        <v>0</v>
      </c>
      <c r="D616" s="46">
        <v>10040.457581940738</v>
      </c>
      <c r="E616" s="46">
        <v>29546.280322258757</v>
      </c>
      <c r="F616" s="236">
        <v>0</v>
      </c>
      <c r="G616" s="46">
        <v>7738.3115129725338</v>
      </c>
      <c r="H616" s="47">
        <v>0</v>
      </c>
      <c r="I616" s="48">
        <f t="shared" si="70"/>
        <v>56164.084724350629</v>
      </c>
    </row>
    <row r="617" spans="1:9" ht="15">
      <c r="A617" s="26" t="s">
        <v>26</v>
      </c>
      <c r="B617" s="43">
        <v>13512.832387270659</v>
      </c>
      <c r="C617" s="43">
        <v>0</v>
      </c>
      <c r="D617" s="43">
        <v>3144.9984648874506</v>
      </c>
      <c r="E617" s="43">
        <v>0</v>
      </c>
      <c r="F617" s="236">
        <v>0</v>
      </c>
      <c r="G617" s="43">
        <v>0</v>
      </c>
      <c r="H617" s="53">
        <v>0</v>
      </c>
      <c r="I617" s="41">
        <f t="shared" si="70"/>
        <v>16657.830852158109</v>
      </c>
    </row>
    <row r="618" spans="1:9" ht="15">
      <c r="A618" s="25" t="s">
        <v>23</v>
      </c>
      <c r="B618" s="46">
        <v>52348.730313601147</v>
      </c>
      <c r="C618" s="46">
        <v>0</v>
      </c>
      <c r="D618" s="46">
        <v>5495.1705854056454</v>
      </c>
      <c r="E618" s="46">
        <v>0</v>
      </c>
      <c r="F618" s="236">
        <v>0</v>
      </c>
      <c r="G618" s="46">
        <v>0</v>
      </c>
      <c r="H618" s="47">
        <v>0</v>
      </c>
      <c r="I618" s="48">
        <f t="shared" si="70"/>
        <v>57843.900899006796</v>
      </c>
    </row>
    <row r="619" spans="1:9" ht="15">
      <c r="A619" s="26" t="s">
        <v>24</v>
      </c>
      <c r="B619" s="43">
        <v>5369.0627214514443</v>
      </c>
      <c r="C619" s="43">
        <v>0</v>
      </c>
      <c r="D619" s="43">
        <v>563.60326910263768</v>
      </c>
      <c r="E619" s="43">
        <v>0</v>
      </c>
      <c r="F619" s="236">
        <v>0</v>
      </c>
      <c r="G619" s="43">
        <v>0</v>
      </c>
      <c r="H619" s="53">
        <v>0</v>
      </c>
      <c r="I619" s="41">
        <f t="shared" si="70"/>
        <v>5932.6659905540819</v>
      </c>
    </row>
    <row r="620" spans="1:9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>
        <v>0</v>
      </c>
      <c r="G620" s="46">
        <v>0</v>
      </c>
      <c r="H620" s="47">
        <v>0</v>
      </c>
      <c r="I620" s="48">
        <f t="shared" si="70"/>
        <v>0</v>
      </c>
    </row>
    <row r="621" spans="1:9" ht="15">
      <c r="A621" s="27" t="s">
        <v>66</v>
      </c>
      <c r="B621" s="43">
        <v>722.1002203233412</v>
      </c>
      <c r="C621" s="43">
        <v>0</v>
      </c>
      <c r="D621" s="43">
        <v>2518.3310475772068</v>
      </c>
      <c r="E621" s="43">
        <v>0</v>
      </c>
      <c r="F621" s="236">
        <v>0</v>
      </c>
      <c r="G621" s="43">
        <v>0</v>
      </c>
      <c r="H621" s="53">
        <v>0</v>
      </c>
      <c r="I621" s="41">
        <f t="shared" si="70"/>
        <v>3240.4312679005479</v>
      </c>
    </row>
    <row r="622" spans="1:9" ht="15">
      <c r="A622" s="28" t="s">
        <v>25</v>
      </c>
      <c r="B622" s="46">
        <v>718.35622032334106</v>
      </c>
      <c r="C622" s="46">
        <v>0</v>
      </c>
      <c r="D622" s="46">
        <v>2518.0750475772065</v>
      </c>
      <c r="E622" s="46">
        <v>0</v>
      </c>
      <c r="F622" s="236">
        <v>0</v>
      </c>
      <c r="G622" s="46">
        <v>0</v>
      </c>
      <c r="H622" s="47">
        <v>0</v>
      </c>
      <c r="I622" s="48">
        <f t="shared" si="70"/>
        <v>3236.4312679005475</v>
      </c>
    </row>
    <row r="623" spans="1:9" ht="15">
      <c r="A623" s="29" t="s">
        <v>20</v>
      </c>
      <c r="B623" s="43">
        <v>0</v>
      </c>
      <c r="C623" s="43">
        <v>0</v>
      </c>
      <c r="D623" s="43">
        <v>0</v>
      </c>
      <c r="E623" s="43">
        <v>0</v>
      </c>
      <c r="F623" s="236">
        <v>0</v>
      </c>
      <c r="G623" s="43">
        <v>0</v>
      </c>
      <c r="H623" s="53">
        <v>0</v>
      </c>
      <c r="I623" s="41">
        <f t="shared" si="70"/>
        <v>0</v>
      </c>
    </row>
    <row r="624" spans="1:9" ht="15">
      <c r="A624" s="28" t="s">
        <v>21</v>
      </c>
      <c r="B624" s="46">
        <v>0</v>
      </c>
      <c r="C624" s="46">
        <v>0</v>
      </c>
      <c r="D624" s="46">
        <v>0</v>
      </c>
      <c r="E624" s="46">
        <v>0</v>
      </c>
      <c r="F624" s="236">
        <v>0</v>
      </c>
      <c r="G624" s="46">
        <v>0</v>
      </c>
      <c r="H624" s="47">
        <v>0</v>
      </c>
      <c r="I624" s="48">
        <f t="shared" si="70"/>
        <v>0</v>
      </c>
    </row>
    <row r="625" spans="1:10" ht="15.75" thickBot="1">
      <c r="A625" s="30" t="s">
        <v>11</v>
      </c>
      <c r="B625" s="43">
        <v>3.7439999999999998</v>
      </c>
      <c r="C625" s="43">
        <v>0</v>
      </c>
      <c r="D625" s="43">
        <v>0.25600000000000001</v>
      </c>
      <c r="E625" s="43">
        <v>0</v>
      </c>
      <c r="F625" s="237">
        <v>0</v>
      </c>
      <c r="G625" s="43">
        <v>0</v>
      </c>
      <c r="H625" s="53">
        <v>0</v>
      </c>
      <c r="I625" s="41">
        <f t="shared" si="70"/>
        <v>4</v>
      </c>
    </row>
    <row r="626" spans="1:10" ht="15">
      <c r="A626" s="31" t="s">
        <v>28</v>
      </c>
      <c r="B626" s="130">
        <f>SUM(B605:B621)</f>
        <v>195322.16991075865</v>
      </c>
      <c r="C626" s="130">
        <f t="shared" ref="C626:H626" si="71">SUM(C605:C621)</f>
        <v>0</v>
      </c>
      <c r="D626" s="130">
        <f t="shared" si="71"/>
        <v>40267.483591646174</v>
      </c>
      <c r="E626" s="130">
        <f t="shared" si="71"/>
        <v>29546.280322258757</v>
      </c>
      <c r="F626" s="130">
        <f t="shared" si="71"/>
        <v>0</v>
      </c>
      <c r="G626" s="130">
        <f t="shared" si="71"/>
        <v>7738.3115129725338</v>
      </c>
      <c r="H626" s="130">
        <f t="shared" si="71"/>
        <v>0</v>
      </c>
      <c r="I626" s="132">
        <f>SUM(B626:H626)</f>
        <v>272874.24533763609</v>
      </c>
    </row>
    <row r="627" spans="1:10" s="4" customFormat="1" ht="15" thickBot="1">
      <c r="A627" s="33" t="s">
        <v>87</v>
      </c>
      <c r="B627" s="114">
        <f>B626/$I626</f>
        <v>0.71579554775893284</v>
      </c>
      <c r="C627" s="114">
        <f t="shared" ref="C627:I627" si="72">C626/$I626</f>
        <v>0</v>
      </c>
      <c r="D627" s="114">
        <f t="shared" si="72"/>
        <v>0.14756791554960388</v>
      </c>
      <c r="E627" s="114">
        <f t="shared" si="72"/>
        <v>0.10827801020832946</v>
      </c>
      <c r="F627" s="114">
        <f t="shared" si="72"/>
        <v>0</v>
      </c>
      <c r="G627" s="114">
        <f t="shared" si="72"/>
        <v>2.8358526483133913E-2</v>
      </c>
      <c r="H627" s="114">
        <f t="shared" si="72"/>
        <v>0</v>
      </c>
      <c r="I627" s="116">
        <f t="shared" si="72"/>
        <v>1</v>
      </c>
      <c r="J627" s="18"/>
    </row>
    <row r="628" spans="1:10" ht="15" thickBot="1">
      <c r="A628" s="17"/>
      <c r="B628" s="17"/>
      <c r="C628" s="17"/>
      <c r="D628" s="17"/>
      <c r="E628" s="17"/>
      <c r="F628" s="17"/>
      <c r="G628" s="17"/>
      <c r="H628" s="17"/>
      <c r="I628" s="17"/>
    </row>
    <row r="629" spans="1:1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</row>
    <row r="630" spans="1:10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</row>
    <row r="631" spans="1:10" ht="15">
      <c r="A631" s="24" t="s">
        <v>7</v>
      </c>
      <c r="B631" s="39">
        <v>5.5494965113625563</v>
      </c>
      <c r="C631" s="39">
        <v>0</v>
      </c>
      <c r="D631" s="39">
        <v>6.0001100273396499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11.549606538702207</v>
      </c>
    </row>
    <row r="632" spans="1:10" ht="15">
      <c r="A632" s="25" t="s">
        <v>8</v>
      </c>
      <c r="B632" s="46">
        <v>55.052649132616011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3">SUM(B632:H632)</f>
        <v>55.052649132616011</v>
      </c>
    </row>
    <row r="633" spans="1:10" ht="15">
      <c r="A633" s="26" t="s">
        <v>10</v>
      </c>
      <c r="B633" s="43">
        <v>109.51525844229616</v>
      </c>
      <c r="C633" s="43">
        <v>0</v>
      </c>
      <c r="D633" s="43">
        <v>0.35082615518475468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3"/>
        <v>109.86608459748091</v>
      </c>
    </row>
    <row r="634" spans="1:1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3"/>
        <v>0</v>
      </c>
    </row>
    <row r="635" spans="1:10" ht="15">
      <c r="A635" s="26" t="s">
        <v>16</v>
      </c>
      <c r="B635" s="43">
        <v>2316.6510200748608</v>
      </c>
      <c r="C635" s="43">
        <v>10.012710911293555</v>
      </c>
      <c r="D635" s="43">
        <v>186.67511328975121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3"/>
        <v>2513.3388442759056</v>
      </c>
    </row>
    <row r="636" spans="1:10" ht="15">
      <c r="A636" s="25" t="s">
        <v>72</v>
      </c>
      <c r="B636" s="46">
        <v>52.056662539037688</v>
      </c>
      <c r="C636" s="46">
        <v>1.1748046810490897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73"/>
        <v>53.231467220086778</v>
      </c>
    </row>
    <row r="637" spans="1:10" ht="15">
      <c r="A637" s="26" t="s">
        <v>60</v>
      </c>
      <c r="B637" s="43">
        <v>0</v>
      </c>
      <c r="C637" s="43">
        <v>5.2280023878101041</v>
      </c>
      <c r="D637" s="43">
        <v>0</v>
      </c>
      <c r="E637" s="43">
        <v>253.74455015149209</v>
      </c>
      <c r="F637" s="43">
        <v>10021.077606509654</v>
      </c>
      <c r="G637" s="43">
        <v>0</v>
      </c>
      <c r="H637" s="53">
        <v>0</v>
      </c>
      <c r="I637" s="41">
        <f t="shared" si="73"/>
        <v>10280.050159048957</v>
      </c>
    </row>
    <row r="638" spans="1:10" ht="15">
      <c r="A638" s="25" t="s">
        <v>12</v>
      </c>
      <c r="B638" s="46">
        <v>0</v>
      </c>
      <c r="C638" s="46">
        <v>0</v>
      </c>
      <c r="D638" s="46">
        <v>0</v>
      </c>
      <c r="E638" s="46">
        <v>177.67086168487748</v>
      </c>
      <c r="F638" s="46">
        <v>0</v>
      </c>
      <c r="G638" s="46">
        <v>0</v>
      </c>
      <c r="H638" s="47">
        <v>0</v>
      </c>
      <c r="I638" s="48">
        <f t="shared" si="73"/>
        <v>177.67086168487748</v>
      </c>
    </row>
    <row r="639" spans="1:1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3"/>
        <v>0</v>
      </c>
    </row>
    <row r="640" spans="1:10" ht="15">
      <c r="A640" s="25" t="s">
        <v>17</v>
      </c>
      <c r="B640" s="46">
        <v>157.74494181237142</v>
      </c>
      <c r="C640" s="46">
        <v>0</v>
      </c>
      <c r="D640" s="46">
        <v>0.76367982873208351</v>
      </c>
      <c r="E640" s="46">
        <v>4.646772757560214</v>
      </c>
      <c r="F640" s="46">
        <v>0</v>
      </c>
      <c r="G640" s="46">
        <v>0</v>
      </c>
      <c r="H640" s="47">
        <v>0</v>
      </c>
      <c r="I640" s="48">
        <f t="shared" si="73"/>
        <v>163.1553943986637</v>
      </c>
    </row>
    <row r="641" spans="1:10" ht="15">
      <c r="A641" s="26" t="s">
        <v>19</v>
      </c>
      <c r="B641" s="43">
        <v>478.30288313105444</v>
      </c>
      <c r="C641" s="43">
        <v>0</v>
      </c>
      <c r="D641" s="43">
        <v>123.620411122915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73"/>
        <v>601.9232942539694</v>
      </c>
    </row>
    <row r="642" spans="1:10" ht="15">
      <c r="A642" s="25" t="s">
        <v>27</v>
      </c>
      <c r="B642" s="46">
        <v>938.45622390101562</v>
      </c>
      <c r="C642" s="46">
        <v>1.2193581951362198</v>
      </c>
      <c r="D642" s="46">
        <v>19.411311214166538</v>
      </c>
      <c r="E642" s="46">
        <v>1559.4203886819414</v>
      </c>
      <c r="F642" s="46">
        <v>0</v>
      </c>
      <c r="G642" s="46">
        <v>525.86813868274248</v>
      </c>
      <c r="H642" s="47">
        <v>7.3779253456510601</v>
      </c>
      <c r="I642" s="48">
        <f t="shared" si="73"/>
        <v>3051.7533460206532</v>
      </c>
    </row>
    <row r="643" spans="1:10" ht="15">
      <c r="A643" s="26" t="s">
        <v>26</v>
      </c>
      <c r="B643" s="43">
        <v>233.34276484596035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3"/>
        <v>233.34276484596035</v>
      </c>
    </row>
    <row r="644" spans="1:10" ht="15">
      <c r="A644" s="25" t="s">
        <v>23</v>
      </c>
      <c r="B644" s="46">
        <v>2258.2831649641503</v>
      </c>
      <c r="C644" s="46">
        <v>102.29256282459302</v>
      </c>
      <c r="D644" s="46">
        <v>1285.8835901072875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3"/>
        <v>3646.4593178960308</v>
      </c>
    </row>
    <row r="645" spans="1:10" ht="15">
      <c r="A645" s="26" t="s">
        <v>24</v>
      </c>
      <c r="B645" s="43">
        <v>1716.5104039991836</v>
      </c>
      <c r="C645" s="43">
        <v>0</v>
      </c>
      <c r="D645" s="43">
        <v>23.234292647488406</v>
      </c>
      <c r="E645" s="43">
        <v>0</v>
      </c>
      <c r="F645" s="43">
        <v>327.98111416477622</v>
      </c>
      <c r="G645" s="43">
        <v>0</v>
      </c>
      <c r="H645" s="53">
        <v>0</v>
      </c>
      <c r="I645" s="41">
        <f t="shared" si="73"/>
        <v>2067.7258108114484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3"/>
        <v>0</v>
      </c>
    </row>
    <row r="647" spans="1:10" ht="15">
      <c r="A647" s="27" t="s">
        <v>66</v>
      </c>
      <c r="B647" s="43">
        <v>43.700845301271606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3"/>
        <v>43.700845301271606</v>
      </c>
    </row>
    <row r="648" spans="1:10" ht="15">
      <c r="A648" s="28" t="s">
        <v>25</v>
      </c>
      <c r="B648" s="46">
        <v>43.700845301271606</v>
      </c>
      <c r="C648" s="46">
        <v>0</v>
      </c>
      <c r="D648" s="46">
        <v>0</v>
      </c>
      <c r="E648" s="46">
        <v>0</v>
      </c>
      <c r="F648" s="46">
        <v>0</v>
      </c>
      <c r="G648" s="46">
        <v>0</v>
      </c>
      <c r="H648" s="47">
        <v>0</v>
      </c>
      <c r="I648" s="48">
        <f t="shared" si="73"/>
        <v>43.700845301271606</v>
      </c>
    </row>
    <row r="649" spans="1:10" ht="15">
      <c r="A649" s="29" t="s">
        <v>20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3"/>
        <v>0</v>
      </c>
    </row>
    <row r="650" spans="1:10" ht="15">
      <c r="A650" s="28" t="s">
        <v>21</v>
      </c>
      <c r="B650" s="46">
        <v>0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3"/>
        <v>0</v>
      </c>
    </row>
    <row r="651" spans="1:10" ht="15.75" thickBot="1">
      <c r="A651" s="30" t="s">
        <v>11</v>
      </c>
      <c r="B651" s="43">
        <v>0</v>
      </c>
      <c r="C651" s="43">
        <v>0</v>
      </c>
      <c r="D651" s="43">
        <v>0</v>
      </c>
      <c r="E651" s="43">
        <v>0</v>
      </c>
      <c r="F651" s="43">
        <v>0</v>
      </c>
      <c r="G651" s="43">
        <v>0</v>
      </c>
      <c r="H651" s="53">
        <v>0</v>
      </c>
      <c r="I651" s="41">
        <f t="shared" si="73"/>
        <v>0</v>
      </c>
    </row>
    <row r="652" spans="1:10" ht="15">
      <c r="A652" s="31" t="s">
        <v>28</v>
      </c>
      <c r="B652" s="130">
        <f>SUM(B631:B647)</f>
        <v>8365.16631465518</v>
      </c>
      <c r="C652" s="130">
        <f t="shared" ref="C652:H652" si="74">SUM(C631:C647)</f>
        <v>119.92743899988199</v>
      </c>
      <c r="D652" s="130">
        <f t="shared" si="74"/>
        <v>1645.9393343928652</v>
      </c>
      <c r="E652" s="130">
        <f t="shared" si="74"/>
        <v>1995.4825732758711</v>
      </c>
      <c r="F652" s="130">
        <f t="shared" si="74"/>
        <v>10349.058720674431</v>
      </c>
      <c r="G652" s="130">
        <f t="shared" si="74"/>
        <v>525.86813868274248</v>
      </c>
      <c r="H652" s="130">
        <f t="shared" si="74"/>
        <v>7.3779253456510601</v>
      </c>
      <c r="I652" s="132">
        <f>SUM(B652:H652)</f>
        <v>23008.820446026624</v>
      </c>
    </row>
    <row r="653" spans="1:10" s="4" customFormat="1" ht="15" thickBot="1">
      <c r="A653" s="33" t="s">
        <v>87</v>
      </c>
      <c r="B653" s="79">
        <f>B652/$I652</f>
        <v>0.36356345751308405</v>
      </c>
      <c r="C653" s="79">
        <f t="shared" ref="C653:I653" si="75">C652/$I652</f>
        <v>5.2122375973685416E-3</v>
      </c>
      <c r="D653" s="79">
        <f t="shared" si="75"/>
        <v>7.1535146195514834E-2</v>
      </c>
      <c r="E653" s="79">
        <f t="shared" si="75"/>
        <v>8.6726852337207463E-2</v>
      </c>
      <c r="F653" s="79">
        <f t="shared" si="75"/>
        <v>0.4497865827129614</v>
      </c>
      <c r="G653" s="79">
        <f t="shared" si="75"/>
        <v>2.2855067251983108E-2</v>
      </c>
      <c r="H653" s="79">
        <f t="shared" si="75"/>
        <v>3.2065639188058197E-4</v>
      </c>
      <c r="I653" s="80">
        <f t="shared" si="75"/>
        <v>1</v>
      </c>
      <c r="J653" s="18"/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84:I84"/>
    <mergeCell ref="B6:I6"/>
    <mergeCell ref="B32:I32"/>
    <mergeCell ref="B58:I58"/>
    <mergeCell ref="A1:I3"/>
    <mergeCell ref="A5:A6"/>
    <mergeCell ref="A31:A32"/>
    <mergeCell ref="A57:A58"/>
    <mergeCell ref="A83:A84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L654"/>
  <sheetViews>
    <sheetView zoomScale="60" zoomScaleNormal="60" workbookViewId="0">
      <pane ySplit="5" topLeftCell="A6" activePane="bottomLeft" state="frozen"/>
      <selection activeCell="L537" sqref="L537"/>
      <selection pane="bottomLeft"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5" style="144" customWidth="1"/>
  </cols>
  <sheetData>
    <row r="1" spans="1:12" ht="15" customHeight="1" thickTop="1">
      <c r="A1" s="200" t="s">
        <v>102</v>
      </c>
      <c r="B1" s="201"/>
      <c r="C1" s="201"/>
      <c r="D1" s="201"/>
      <c r="E1" s="201"/>
      <c r="F1" s="201"/>
      <c r="G1" s="201"/>
      <c r="H1" s="201"/>
      <c r="I1" s="202"/>
    </row>
    <row r="2" spans="1:12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2" ht="36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2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2" ht="100.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L5" s="8"/>
    </row>
    <row r="6" spans="1:12" ht="13.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</row>
    <row r="7" spans="1:12" ht="13.5" customHeight="1">
      <c r="A7" s="24" t="s">
        <v>7</v>
      </c>
      <c r="B7" s="39">
        <v>2393.1367720400262</v>
      </c>
      <c r="C7" s="39">
        <v>4429.8045464738234</v>
      </c>
      <c r="D7" s="39">
        <v>5589.9347276633471</v>
      </c>
      <c r="E7" s="39">
        <v>0.57921424520187015</v>
      </c>
      <c r="F7" s="39">
        <v>28.495702128266785</v>
      </c>
      <c r="G7" s="39">
        <v>0</v>
      </c>
      <c r="H7" s="40">
        <v>0</v>
      </c>
      <c r="I7" s="41">
        <f>SUM(B7:H7)</f>
        <v>12441.950962550663</v>
      </c>
      <c r="J7" s="166"/>
    </row>
    <row r="8" spans="1:12" ht="13.5" customHeight="1">
      <c r="A8" s="25" t="s">
        <v>8</v>
      </c>
      <c r="B8" s="46">
        <v>2239.650600809779</v>
      </c>
      <c r="C8" s="46">
        <v>658.34958551117472</v>
      </c>
      <c r="D8" s="46">
        <v>1346.6762490941953</v>
      </c>
      <c r="E8" s="46">
        <v>0</v>
      </c>
      <c r="F8" s="46">
        <v>0.37343660546415824</v>
      </c>
      <c r="G8" s="46">
        <v>0</v>
      </c>
      <c r="H8" s="47">
        <v>0</v>
      </c>
      <c r="I8" s="48">
        <f t="shared" ref="I8:I27" si="0">SUM(B8:H8)</f>
        <v>4245.0498720206133</v>
      </c>
      <c r="J8" s="166"/>
    </row>
    <row r="9" spans="1:12" ht="13.5" customHeight="1">
      <c r="A9" s="26" t="s">
        <v>10</v>
      </c>
      <c r="B9" s="43">
        <v>5179.5357023772121</v>
      </c>
      <c r="C9" s="43">
        <v>0.39396311988796529</v>
      </c>
      <c r="D9" s="43">
        <v>7123.5525215595126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12303.482187056612</v>
      </c>
      <c r="J9" s="166"/>
    </row>
    <row r="10" spans="1:12" ht="13.5" customHeight="1">
      <c r="A10" s="25" t="s">
        <v>58</v>
      </c>
      <c r="B10" s="46">
        <v>2.5150904601697478E-8</v>
      </c>
      <c r="C10" s="46">
        <v>74.654019625153254</v>
      </c>
      <c r="D10" s="46">
        <v>813.43551994969835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888.08953960000247</v>
      </c>
      <c r="J10" s="166"/>
    </row>
    <row r="11" spans="1:12" ht="13.5" customHeight="1">
      <c r="A11" s="26" t="s">
        <v>16</v>
      </c>
      <c r="B11" s="43">
        <v>19254.909248092634</v>
      </c>
      <c r="C11" s="43">
        <v>4089.1067276374802</v>
      </c>
      <c r="D11" s="43">
        <v>4936.2794544063809</v>
      </c>
      <c r="E11" s="43">
        <v>235.46808600966818</v>
      </c>
      <c r="F11" s="43">
        <v>0</v>
      </c>
      <c r="G11" s="43">
        <v>0</v>
      </c>
      <c r="H11" s="53">
        <v>0</v>
      </c>
      <c r="I11" s="41">
        <f t="shared" si="0"/>
        <v>28515.763516146162</v>
      </c>
      <c r="J11" s="166"/>
    </row>
    <row r="12" spans="1:12" ht="13.5" customHeight="1">
      <c r="A12" s="25" t="s">
        <v>72</v>
      </c>
      <c r="B12" s="46">
        <v>68297.132612064801</v>
      </c>
      <c r="C12" s="46">
        <v>331.22032604919667</v>
      </c>
      <c r="D12" s="46">
        <v>4946.4462493482024</v>
      </c>
      <c r="E12" s="46">
        <v>2.019402515913117</v>
      </c>
      <c r="F12" s="46">
        <v>0</v>
      </c>
      <c r="G12" s="46">
        <v>0</v>
      </c>
      <c r="H12" s="47">
        <v>0</v>
      </c>
      <c r="I12" s="48">
        <f t="shared" si="0"/>
        <v>73576.818589978109</v>
      </c>
      <c r="J12" s="166"/>
    </row>
    <row r="13" spans="1:12" ht="13.5" customHeight="1">
      <c r="A13" s="26" t="s">
        <v>60</v>
      </c>
      <c r="B13" s="43">
        <v>0.96623747941875848</v>
      </c>
      <c r="C13" s="43">
        <v>26.541030220180289</v>
      </c>
      <c r="D13" s="43">
        <v>33.809434443952533</v>
      </c>
      <c r="E13" s="43">
        <v>8356.6913218465252</v>
      </c>
      <c r="F13" s="43">
        <v>173990.0794860367</v>
      </c>
      <c r="G13" s="43">
        <v>0</v>
      </c>
      <c r="H13" s="53">
        <v>0</v>
      </c>
      <c r="I13" s="41">
        <f t="shared" si="0"/>
        <v>182408.08751002679</v>
      </c>
      <c r="J13" s="166"/>
    </row>
    <row r="14" spans="1:12" ht="13.5" customHeight="1">
      <c r="A14" s="25" t="s">
        <v>12</v>
      </c>
      <c r="B14" s="46">
        <v>1.7006593794531795E-2</v>
      </c>
      <c r="C14" s="46">
        <v>0.11234423922143803</v>
      </c>
      <c r="D14" s="46">
        <v>0.36972228686475739</v>
      </c>
      <c r="E14" s="46">
        <v>282.1797863039028</v>
      </c>
      <c r="F14" s="46">
        <v>84080.616251876258</v>
      </c>
      <c r="G14" s="46">
        <v>0</v>
      </c>
      <c r="H14" s="47">
        <v>0</v>
      </c>
      <c r="I14" s="48">
        <f t="shared" si="0"/>
        <v>84363.295111300045</v>
      </c>
      <c r="J14" s="166"/>
    </row>
    <row r="15" spans="1:12" ht="13.5" customHeight="1">
      <c r="A15" s="26" t="s">
        <v>61</v>
      </c>
      <c r="B15" s="43">
        <v>0.8906857142857143</v>
      </c>
      <c r="C15" s="43">
        <v>0.49828571428571428</v>
      </c>
      <c r="D15" s="43">
        <v>12.724971428571429</v>
      </c>
      <c r="E15" s="43">
        <v>247.63656434285716</v>
      </c>
      <c r="F15" s="43">
        <v>24653.459467999997</v>
      </c>
      <c r="G15" s="43">
        <v>0</v>
      </c>
      <c r="H15" s="53">
        <v>0</v>
      </c>
      <c r="I15" s="41">
        <f t="shared" si="0"/>
        <v>24915.209975199996</v>
      </c>
      <c r="J15" s="166"/>
    </row>
    <row r="16" spans="1:12" ht="13.5" customHeight="1">
      <c r="A16" s="25" t="s">
        <v>17</v>
      </c>
      <c r="B16" s="46">
        <v>4007.7090783480885</v>
      </c>
      <c r="C16" s="46">
        <v>106.7422332433426</v>
      </c>
      <c r="D16" s="46">
        <v>1993.6384535568623</v>
      </c>
      <c r="E16" s="46">
        <v>131.91173067953665</v>
      </c>
      <c r="F16" s="46">
        <v>669.90718817217089</v>
      </c>
      <c r="G16" s="46">
        <v>0</v>
      </c>
      <c r="H16" s="47">
        <v>0</v>
      </c>
      <c r="I16" s="48">
        <f t="shared" si="0"/>
        <v>6909.9086840000018</v>
      </c>
      <c r="J16" s="166"/>
    </row>
    <row r="17" spans="1:10" ht="13.5" customHeight="1">
      <c r="A17" s="26" t="s">
        <v>19</v>
      </c>
      <c r="B17" s="43">
        <v>69155.376807524532</v>
      </c>
      <c r="C17" s="43">
        <v>41694.339634959499</v>
      </c>
      <c r="D17" s="43">
        <v>46899.06106595444</v>
      </c>
      <c r="E17" s="43">
        <v>3626.5459333437984</v>
      </c>
      <c r="F17" s="43">
        <v>6100.0922268874292</v>
      </c>
      <c r="G17" s="43">
        <v>0</v>
      </c>
      <c r="H17" s="53">
        <v>0</v>
      </c>
      <c r="I17" s="41">
        <f t="shared" si="0"/>
        <v>167475.41566866971</v>
      </c>
      <c r="J17" s="166"/>
    </row>
    <row r="18" spans="1:10" ht="13.5" customHeight="1">
      <c r="A18" s="25" t="s">
        <v>27</v>
      </c>
      <c r="B18" s="46">
        <v>20426.990105216937</v>
      </c>
      <c r="C18" s="46">
        <v>350.30597546911827</v>
      </c>
      <c r="D18" s="46">
        <v>38376.466495760913</v>
      </c>
      <c r="E18" s="46">
        <v>82305.666921968805</v>
      </c>
      <c r="F18" s="46">
        <v>12465.723019829256</v>
      </c>
      <c r="G18" s="46">
        <v>27871.537244826766</v>
      </c>
      <c r="H18" s="47">
        <v>1151.248303744964</v>
      </c>
      <c r="I18" s="48">
        <f t="shared" si="0"/>
        <v>182947.93806681677</v>
      </c>
      <c r="J18" s="166"/>
    </row>
    <row r="19" spans="1:10" ht="13.5" customHeight="1">
      <c r="A19" s="26" t="s">
        <v>26</v>
      </c>
      <c r="B19" s="43">
        <v>37319.730509892135</v>
      </c>
      <c r="C19" s="43">
        <v>451.26298890607779</v>
      </c>
      <c r="D19" s="43">
        <v>3917.7797084096164</v>
      </c>
      <c r="E19" s="43">
        <v>0.69806274518108669</v>
      </c>
      <c r="F19" s="43">
        <v>-7.0463130441567046E-8</v>
      </c>
      <c r="G19" s="43">
        <v>0</v>
      </c>
      <c r="H19" s="53">
        <v>0</v>
      </c>
      <c r="I19" s="41">
        <f t="shared" si="0"/>
        <v>41689.471269882546</v>
      </c>
      <c r="J19" s="166"/>
    </row>
    <row r="20" spans="1:10" ht="13.5" customHeight="1">
      <c r="A20" s="25" t="s">
        <v>23</v>
      </c>
      <c r="B20" s="46">
        <v>52927.617230970267</v>
      </c>
      <c r="C20" s="46">
        <v>303.73591356053072</v>
      </c>
      <c r="D20" s="46">
        <v>6935.3440484506027</v>
      </c>
      <c r="E20" s="46">
        <v>4.3333621880781283</v>
      </c>
      <c r="F20" s="46">
        <v>0.35476069999952692</v>
      </c>
      <c r="G20" s="46">
        <v>0</v>
      </c>
      <c r="H20" s="47">
        <v>0</v>
      </c>
      <c r="I20" s="48">
        <f t="shared" si="0"/>
        <v>60171.385315869484</v>
      </c>
      <c r="J20" s="166"/>
    </row>
    <row r="21" spans="1:10" ht="13.5" customHeight="1">
      <c r="A21" s="26" t="s">
        <v>24</v>
      </c>
      <c r="B21" s="43">
        <v>9050.3250630123821</v>
      </c>
      <c r="C21" s="43">
        <v>24785.145127030453</v>
      </c>
      <c r="D21" s="43">
        <v>2718.3981485308705</v>
      </c>
      <c r="E21" s="43">
        <v>39.140773211677114</v>
      </c>
      <c r="F21" s="43">
        <v>910.51100266973776</v>
      </c>
      <c r="G21" s="43">
        <v>0</v>
      </c>
      <c r="H21" s="53">
        <v>0</v>
      </c>
      <c r="I21" s="41">
        <f t="shared" si="0"/>
        <v>37503.520114455117</v>
      </c>
      <c r="J21" s="166"/>
    </row>
    <row r="22" spans="1:10" ht="13.5" customHeight="1">
      <c r="A22" s="25" t="s">
        <v>22</v>
      </c>
      <c r="B22" s="46">
        <v>688.72918682165073</v>
      </c>
      <c r="C22" s="46">
        <v>2020.7593528596806</v>
      </c>
      <c r="D22" s="46">
        <v>3464.3944198997078</v>
      </c>
      <c r="E22" s="46">
        <v>0.74746145687970755</v>
      </c>
      <c r="F22" s="46">
        <v>0</v>
      </c>
      <c r="G22" s="46">
        <v>0</v>
      </c>
      <c r="H22" s="47">
        <v>0</v>
      </c>
      <c r="I22" s="48">
        <f t="shared" si="0"/>
        <v>6174.6304210379194</v>
      </c>
      <c r="J22" s="166"/>
    </row>
    <row r="23" spans="1:10" ht="13.5" customHeight="1">
      <c r="A23" s="27" t="s">
        <v>66</v>
      </c>
      <c r="B23" s="43">
        <v>3238.7146706308463</v>
      </c>
      <c r="C23" s="43">
        <v>8.9673100105177799</v>
      </c>
      <c r="D23" s="43">
        <v>6299.7663363156862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9547.4483169570503</v>
      </c>
      <c r="J23" s="166"/>
    </row>
    <row r="24" spans="1:10" ht="13.5" customHeight="1">
      <c r="A24" s="28" t="s">
        <v>25</v>
      </c>
      <c r="B24" s="46">
        <v>3234.9523036893552</v>
      </c>
      <c r="C24" s="46">
        <v>0.18771429355303332</v>
      </c>
      <c r="D24" s="46">
        <v>2465.2273381320679</v>
      </c>
      <c r="E24" s="46">
        <v>0</v>
      </c>
      <c r="F24" s="46">
        <v>0</v>
      </c>
      <c r="G24" s="46">
        <v>0</v>
      </c>
      <c r="H24" s="47">
        <v>0</v>
      </c>
      <c r="I24" s="48">
        <f t="shared" si="0"/>
        <v>5700.3673561149762</v>
      </c>
      <c r="J24" s="166"/>
    </row>
    <row r="25" spans="1:10" ht="13.5" customHeight="1">
      <c r="A25" s="29" t="s">
        <v>20</v>
      </c>
      <c r="B25" s="43">
        <v>6.0957764382767675E-4</v>
      </c>
      <c r="C25" s="43">
        <v>1.7353000272330017</v>
      </c>
      <c r="D25" s="43">
        <v>827.2518069327507</v>
      </c>
      <c r="E25" s="43">
        <v>0</v>
      </c>
      <c r="F25" s="43">
        <v>0</v>
      </c>
      <c r="G25" s="43">
        <v>0</v>
      </c>
      <c r="H25" s="53">
        <v>0</v>
      </c>
      <c r="I25" s="41">
        <f t="shared" si="0"/>
        <v>828.98771653762753</v>
      </c>
      <c r="J25" s="166"/>
    </row>
    <row r="26" spans="1:10" ht="13.5" customHeight="1">
      <c r="A26" s="28" t="s">
        <v>21</v>
      </c>
      <c r="B26" s="46">
        <v>6.1449438127508403E-4</v>
      </c>
      <c r="C26" s="46">
        <v>6.8857482105841115</v>
      </c>
      <c r="D26" s="46">
        <v>3007.1892491072581</v>
      </c>
      <c r="E26" s="46">
        <v>0</v>
      </c>
      <c r="F26" s="46">
        <v>0</v>
      </c>
      <c r="G26" s="46">
        <v>0</v>
      </c>
      <c r="H26" s="47">
        <v>0</v>
      </c>
      <c r="I26" s="48">
        <f t="shared" si="0"/>
        <v>3014.0756118122235</v>
      </c>
      <c r="J26" s="166"/>
    </row>
    <row r="27" spans="1:10" ht="13.5" customHeight="1" thickBot="1">
      <c r="A27" s="30" t="s">
        <v>11</v>
      </c>
      <c r="B27" s="43">
        <v>3.7439999999999998</v>
      </c>
      <c r="C27" s="43">
        <v>0</v>
      </c>
      <c r="D27" s="43">
        <v>0.25600000000000001</v>
      </c>
      <c r="E27" s="43">
        <v>0</v>
      </c>
      <c r="F27" s="43">
        <v>0</v>
      </c>
      <c r="G27" s="43">
        <v>0</v>
      </c>
      <c r="H27" s="53">
        <v>0</v>
      </c>
      <c r="I27" s="41">
        <f t="shared" si="0"/>
        <v>4</v>
      </c>
      <c r="J27" s="166"/>
    </row>
    <row r="28" spans="1:10" ht="13.5" customHeight="1">
      <c r="A28" s="31" t="s">
        <v>28</v>
      </c>
      <c r="B28" s="130">
        <f>SUM(B7:B23)</f>
        <v>294181.43151761394</v>
      </c>
      <c r="C28" s="130">
        <f t="shared" ref="C28:H28" si="1">SUM(C7:C23)</f>
        <v>79331.939364629608</v>
      </c>
      <c r="D28" s="130">
        <f t="shared" si="1"/>
        <v>135408.07752705945</v>
      </c>
      <c r="E28" s="130">
        <f t="shared" si="1"/>
        <v>95233.618620858033</v>
      </c>
      <c r="F28" s="130">
        <f t="shared" si="1"/>
        <v>302899.61254283477</v>
      </c>
      <c r="G28" s="130">
        <f t="shared" si="1"/>
        <v>27871.537244826766</v>
      </c>
      <c r="H28" s="130">
        <f t="shared" si="1"/>
        <v>1151.248303744964</v>
      </c>
      <c r="I28" s="132">
        <f>SUM(B28:H28)</f>
        <v>936077.46512156748</v>
      </c>
      <c r="J28" s="180">
        <v>-9.1793364845216274E-4</v>
      </c>
    </row>
    <row r="29" spans="1:10" s="4" customFormat="1" ht="13.5" customHeight="1" thickBot="1">
      <c r="A29" s="32" t="s">
        <v>87</v>
      </c>
      <c r="B29" s="114">
        <f>B28/$I28</f>
        <v>0.31427039158496234</v>
      </c>
      <c r="C29" s="114">
        <f t="shared" ref="C29:I29" si="2">C28/$I28</f>
        <v>8.4749331460860292E-2</v>
      </c>
      <c r="D29" s="114">
        <f t="shared" si="2"/>
        <v>0.14465477759308534</v>
      </c>
      <c r="E29" s="114">
        <f t="shared" si="2"/>
        <v>0.10173689910213803</v>
      </c>
      <c r="F29" s="114">
        <f t="shared" si="2"/>
        <v>0.32358391674720799</v>
      </c>
      <c r="G29" s="114">
        <f t="shared" si="2"/>
        <v>2.9774819161154698E-2</v>
      </c>
      <c r="H29" s="114">
        <f t="shared" si="2"/>
        <v>1.2298643505913823E-3</v>
      </c>
      <c r="I29" s="116">
        <f t="shared" si="2"/>
        <v>1</v>
      </c>
      <c r="J29" s="18"/>
    </row>
    <row r="30" spans="1:10" ht="13.5" customHeight="1" thickBot="1"/>
    <row r="31" spans="1:1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</row>
    <row r="32" spans="1:10" ht="13.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</row>
    <row r="33" spans="1:10" ht="13.5" customHeight="1">
      <c r="A33" s="24" t="s">
        <v>7</v>
      </c>
      <c r="B33" s="39">
        <v>1.0708147890976343</v>
      </c>
      <c r="C33" s="39">
        <v>4429.8045464738234</v>
      </c>
      <c r="D33" s="39">
        <v>5390.2743630527248</v>
      </c>
      <c r="E33" s="39">
        <v>0.57921424520187015</v>
      </c>
      <c r="F33" s="235">
        <v>0</v>
      </c>
      <c r="G33" s="39">
        <v>0</v>
      </c>
      <c r="H33" s="40">
        <v>0</v>
      </c>
      <c r="I33" s="41">
        <f>SUM(B33:H33)</f>
        <v>9821.7289385608456</v>
      </c>
      <c r="J33" s="166"/>
    </row>
    <row r="34" spans="1:10" ht="13.5" customHeight="1">
      <c r="A34" s="25" t="s">
        <v>8</v>
      </c>
      <c r="B34" s="46">
        <v>0.19300001133131817</v>
      </c>
      <c r="C34" s="46">
        <v>658.34958551117472</v>
      </c>
      <c r="D34" s="46">
        <v>1101.7876790789187</v>
      </c>
      <c r="E34" s="46">
        <v>0</v>
      </c>
      <c r="F34" s="236">
        <v>0</v>
      </c>
      <c r="G34" s="46">
        <v>0</v>
      </c>
      <c r="H34" s="47">
        <v>0</v>
      </c>
      <c r="I34" s="48">
        <f t="shared" ref="I34:I53" si="3">SUM(B34:H34)</f>
        <v>1760.3302646014247</v>
      </c>
      <c r="J34" s="166"/>
    </row>
    <row r="35" spans="1:10" ht="13.5" customHeight="1">
      <c r="A35" s="26" t="s">
        <v>10</v>
      </c>
      <c r="B35" s="43">
        <v>156.12839022829152</v>
      </c>
      <c r="C35" s="43">
        <v>0.39396311988796529</v>
      </c>
      <c r="D35" s="43">
        <v>6798.3998350247966</v>
      </c>
      <c r="E35" s="43">
        <v>0</v>
      </c>
      <c r="F35" s="236">
        <v>0</v>
      </c>
      <c r="G35" s="43">
        <v>0</v>
      </c>
      <c r="H35" s="53">
        <v>0</v>
      </c>
      <c r="I35" s="41">
        <f t="shared" si="3"/>
        <v>6954.9221883729761</v>
      </c>
      <c r="J35" s="166"/>
    </row>
    <row r="36" spans="1:10" ht="13.5" customHeight="1">
      <c r="A36" s="25" t="s">
        <v>58</v>
      </c>
      <c r="B36" s="46">
        <v>2.5150904601697478E-8</v>
      </c>
      <c r="C36" s="46">
        <v>74.654019625153254</v>
      </c>
      <c r="D36" s="46">
        <v>813.43551994969835</v>
      </c>
      <c r="E36" s="46">
        <v>0</v>
      </c>
      <c r="F36" s="236">
        <v>0</v>
      </c>
      <c r="G36" s="46">
        <v>0</v>
      </c>
      <c r="H36" s="47">
        <v>0</v>
      </c>
      <c r="I36" s="48">
        <f t="shared" si="3"/>
        <v>888.08953960000247</v>
      </c>
      <c r="J36" s="166"/>
    </row>
    <row r="37" spans="1:10" ht="13.5" customHeight="1">
      <c r="A37" s="26" t="s">
        <v>16</v>
      </c>
      <c r="B37" s="43">
        <v>3964.8739157100836</v>
      </c>
      <c r="C37" s="43">
        <v>3589.7730084118948</v>
      </c>
      <c r="D37" s="43">
        <v>3940.6071915723396</v>
      </c>
      <c r="E37" s="43">
        <v>0.14432676085962678</v>
      </c>
      <c r="F37" s="236">
        <v>0</v>
      </c>
      <c r="G37" s="43">
        <v>0</v>
      </c>
      <c r="H37" s="53">
        <v>0</v>
      </c>
      <c r="I37" s="41">
        <f t="shared" si="3"/>
        <v>11495.398442455178</v>
      </c>
      <c r="J37" s="166"/>
    </row>
    <row r="38" spans="1:10" ht="13.5" customHeight="1">
      <c r="A38" s="25" t="s">
        <v>72</v>
      </c>
      <c r="B38" s="46">
        <v>1114.2527384989826</v>
      </c>
      <c r="C38" s="46">
        <v>164.1534537506065</v>
      </c>
      <c r="D38" s="46">
        <v>324.7674218797556</v>
      </c>
      <c r="E38" s="46">
        <v>2.019402515913117</v>
      </c>
      <c r="F38" s="236">
        <v>0</v>
      </c>
      <c r="G38" s="46">
        <v>0</v>
      </c>
      <c r="H38" s="47">
        <v>0</v>
      </c>
      <c r="I38" s="48">
        <f t="shared" si="3"/>
        <v>1605.1930166452578</v>
      </c>
      <c r="J38" s="166"/>
    </row>
    <row r="39" spans="1:10" ht="13.5" customHeight="1">
      <c r="A39" s="26" t="s">
        <v>60</v>
      </c>
      <c r="B39" s="43">
        <v>0.96623747941875848</v>
      </c>
      <c r="C39" s="43">
        <v>21.296326289658101</v>
      </c>
      <c r="D39" s="43">
        <v>32.091821208371442</v>
      </c>
      <c r="E39" s="43">
        <v>7300.8959339777784</v>
      </c>
      <c r="F39" s="236">
        <v>0</v>
      </c>
      <c r="G39" s="43">
        <v>0</v>
      </c>
      <c r="H39" s="53">
        <v>0</v>
      </c>
      <c r="I39" s="41">
        <f t="shared" si="3"/>
        <v>7355.2503189552272</v>
      </c>
      <c r="J39" s="166"/>
    </row>
    <row r="40" spans="1:10" ht="13.5" customHeight="1">
      <c r="A40" s="25" t="s">
        <v>12</v>
      </c>
      <c r="B40" s="46">
        <v>1.7006593794531795E-2</v>
      </c>
      <c r="C40" s="46">
        <v>0.11234423922143803</v>
      </c>
      <c r="D40" s="46">
        <v>1.4618103088259539E-2</v>
      </c>
      <c r="E40" s="46">
        <v>93.583171774737522</v>
      </c>
      <c r="F40" s="236">
        <v>0</v>
      </c>
      <c r="G40" s="46">
        <v>0</v>
      </c>
      <c r="H40" s="47">
        <v>0</v>
      </c>
      <c r="I40" s="48">
        <f t="shared" si="3"/>
        <v>93.727140710841752</v>
      </c>
      <c r="J40" s="166"/>
    </row>
    <row r="41" spans="1:10" ht="13.5" customHeight="1">
      <c r="A41" s="26" t="s">
        <v>61</v>
      </c>
      <c r="B41" s="43">
        <v>0.8906857142857143</v>
      </c>
      <c r="C41" s="43">
        <v>0.49828571428571428</v>
      </c>
      <c r="D41" s="43">
        <v>12.724971428571429</v>
      </c>
      <c r="E41" s="43">
        <v>0.97165714285714289</v>
      </c>
      <c r="F41" s="236">
        <v>0</v>
      </c>
      <c r="G41" s="43">
        <v>0</v>
      </c>
      <c r="H41" s="53">
        <v>0</v>
      </c>
      <c r="I41" s="41">
        <f t="shared" si="3"/>
        <v>15.085600000000001</v>
      </c>
      <c r="J41" s="166"/>
    </row>
    <row r="42" spans="1:10" ht="13.5" customHeight="1">
      <c r="A42" s="25" t="s">
        <v>17</v>
      </c>
      <c r="B42" s="46">
        <v>634.15380458046184</v>
      </c>
      <c r="C42" s="46">
        <v>101.43743244119514</v>
      </c>
      <c r="D42" s="46">
        <v>1697.8812816532854</v>
      </c>
      <c r="E42" s="46">
        <v>108.17173848088461</v>
      </c>
      <c r="F42" s="236">
        <v>0</v>
      </c>
      <c r="G42" s="46">
        <v>0</v>
      </c>
      <c r="H42" s="47">
        <v>0</v>
      </c>
      <c r="I42" s="48">
        <f t="shared" si="3"/>
        <v>2541.6442571558268</v>
      </c>
      <c r="J42" s="166"/>
    </row>
    <row r="43" spans="1:10" ht="13.5" customHeight="1">
      <c r="A43" s="26" t="s">
        <v>19</v>
      </c>
      <c r="B43" s="43">
        <v>12021.299247683239</v>
      </c>
      <c r="C43" s="43">
        <v>38445.951159756187</v>
      </c>
      <c r="D43" s="43">
        <v>34757.179439619067</v>
      </c>
      <c r="E43" s="43">
        <v>3127.6865179746146</v>
      </c>
      <c r="F43" s="236">
        <v>0</v>
      </c>
      <c r="G43" s="43">
        <v>0</v>
      </c>
      <c r="H43" s="53">
        <v>0</v>
      </c>
      <c r="I43" s="41">
        <f t="shared" si="3"/>
        <v>88352.1163650331</v>
      </c>
      <c r="J43" s="166"/>
    </row>
    <row r="44" spans="1:10" ht="13.5" customHeight="1">
      <c r="A44" s="25" t="s">
        <v>27</v>
      </c>
      <c r="B44" s="46">
        <v>3423.4721954202582</v>
      </c>
      <c r="C44" s="46">
        <v>349.08632202427685</v>
      </c>
      <c r="D44" s="46">
        <v>11590.349788576546</v>
      </c>
      <c r="E44" s="46">
        <v>49660.363409019374</v>
      </c>
      <c r="F44" s="236">
        <v>0</v>
      </c>
      <c r="G44" s="46">
        <v>8184.0087084215884</v>
      </c>
      <c r="H44" s="47">
        <v>1140.735789457098</v>
      </c>
      <c r="I44" s="48">
        <f t="shared" si="3"/>
        <v>74348.016212919145</v>
      </c>
      <c r="J44" s="166"/>
    </row>
    <row r="45" spans="1:10" ht="13.5" customHeight="1">
      <c r="A45" s="26" t="s">
        <v>26</v>
      </c>
      <c r="B45" s="43">
        <v>3704.1908036544569</v>
      </c>
      <c r="C45" s="43">
        <v>321.92735081538893</v>
      </c>
      <c r="D45" s="43">
        <v>894.30407000578043</v>
      </c>
      <c r="E45" s="43">
        <v>0.69806274518108669</v>
      </c>
      <c r="F45" s="236">
        <v>0</v>
      </c>
      <c r="G45" s="43">
        <v>0</v>
      </c>
      <c r="H45" s="53">
        <v>0</v>
      </c>
      <c r="I45" s="41">
        <f t="shared" si="3"/>
        <v>4921.1202872208069</v>
      </c>
      <c r="J45" s="166"/>
    </row>
    <row r="46" spans="1:10" ht="13.5" customHeight="1">
      <c r="A46" s="25" t="s">
        <v>23</v>
      </c>
      <c r="B46" s="46">
        <v>353.19449642065064</v>
      </c>
      <c r="C46" s="46">
        <v>205.79554384067407</v>
      </c>
      <c r="D46" s="46">
        <v>391.11374498224296</v>
      </c>
      <c r="E46" s="46">
        <v>4.3333621880781283</v>
      </c>
      <c r="F46" s="236">
        <v>0</v>
      </c>
      <c r="G46" s="46">
        <v>0</v>
      </c>
      <c r="H46" s="47">
        <v>0</v>
      </c>
      <c r="I46" s="48">
        <f t="shared" si="3"/>
        <v>954.43714743164583</v>
      </c>
      <c r="J46" s="166"/>
    </row>
    <row r="47" spans="1:10" ht="13.5" customHeight="1">
      <c r="A47" s="26" t="s">
        <v>24</v>
      </c>
      <c r="B47" s="43">
        <v>1598.8450511806059</v>
      </c>
      <c r="C47" s="43">
        <v>24785.145127030453</v>
      </c>
      <c r="D47" s="43">
        <v>2136.1340181122446</v>
      </c>
      <c r="E47" s="43">
        <v>39.140773211677114</v>
      </c>
      <c r="F47" s="236">
        <v>0</v>
      </c>
      <c r="G47" s="43">
        <v>0</v>
      </c>
      <c r="H47" s="53">
        <v>0</v>
      </c>
      <c r="I47" s="41">
        <f t="shared" si="3"/>
        <v>28559.264969534983</v>
      </c>
      <c r="J47" s="166"/>
    </row>
    <row r="48" spans="1:10" ht="13.5" customHeight="1">
      <c r="A48" s="25" t="s">
        <v>22</v>
      </c>
      <c r="B48" s="46">
        <v>138.38053917267027</v>
      </c>
      <c r="C48" s="46">
        <v>2020.7593528596806</v>
      </c>
      <c r="D48" s="46">
        <v>3454.2260365477982</v>
      </c>
      <c r="E48" s="46">
        <v>0.74746145687970755</v>
      </c>
      <c r="F48" s="236">
        <v>0</v>
      </c>
      <c r="G48" s="46">
        <v>0</v>
      </c>
      <c r="H48" s="47">
        <v>0</v>
      </c>
      <c r="I48" s="48">
        <f t="shared" si="3"/>
        <v>5614.1133900370296</v>
      </c>
      <c r="J48" s="166"/>
    </row>
    <row r="49" spans="1:10" ht="13.5" customHeight="1">
      <c r="A49" s="27" t="s">
        <v>66</v>
      </c>
      <c r="B49" s="43">
        <v>85.065030996590124</v>
      </c>
      <c r="C49" s="43">
        <v>8.9673100105177799</v>
      </c>
      <c r="D49" s="43">
        <v>3834.4707124771721</v>
      </c>
      <c r="E49" s="43">
        <v>0</v>
      </c>
      <c r="F49" s="236">
        <v>0</v>
      </c>
      <c r="G49" s="43">
        <v>0</v>
      </c>
      <c r="H49" s="53">
        <v>0</v>
      </c>
      <c r="I49" s="41">
        <f t="shared" si="3"/>
        <v>3928.5030534842799</v>
      </c>
      <c r="J49" s="166"/>
    </row>
    <row r="50" spans="1:10" ht="13.5" customHeight="1">
      <c r="A50" s="28" t="s">
        <v>25</v>
      </c>
      <c r="B50" s="46">
        <v>85.046664055098944</v>
      </c>
      <c r="C50" s="46">
        <v>0.18771429355303332</v>
      </c>
      <c r="D50" s="46">
        <v>0.18771429355303332</v>
      </c>
      <c r="E50" s="46">
        <v>0</v>
      </c>
      <c r="F50" s="236">
        <v>0</v>
      </c>
      <c r="G50" s="46">
        <v>0</v>
      </c>
      <c r="H50" s="47">
        <v>0</v>
      </c>
      <c r="I50" s="48">
        <f t="shared" si="3"/>
        <v>85.422092642205001</v>
      </c>
      <c r="J50" s="166"/>
    </row>
    <row r="51" spans="1:10" ht="13.5" customHeight="1">
      <c r="A51" s="29" t="s">
        <v>20</v>
      </c>
      <c r="B51" s="43">
        <v>6.0957764382767675E-4</v>
      </c>
      <c r="C51" s="43">
        <v>1.7353000272330017</v>
      </c>
      <c r="D51" s="43">
        <v>827.2518069327507</v>
      </c>
      <c r="E51" s="43">
        <v>0</v>
      </c>
      <c r="F51" s="236">
        <v>0</v>
      </c>
      <c r="G51" s="43">
        <v>0</v>
      </c>
      <c r="H51" s="53">
        <v>0</v>
      </c>
      <c r="I51" s="41">
        <f t="shared" si="3"/>
        <v>828.98771653762753</v>
      </c>
      <c r="J51" s="166"/>
    </row>
    <row r="52" spans="1:10" ht="13.5" customHeight="1">
      <c r="A52" s="28" t="s">
        <v>21</v>
      </c>
      <c r="B52" s="46">
        <v>6.1449438127508403E-4</v>
      </c>
      <c r="C52" s="46">
        <v>6.8857482105841115</v>
      </c>
      <c r="D52" s="46">
        <v>3007.1892491072581</v>
      </c>
      <c r="E52" s="46">
        <v>0</v>
      </c>
      <c r="F52" s="236">
        <v>0</v>
      </c>
      <c r="G52" s="46">
        <v>0</v>
      </c>
      <c r="H52" s="47">
        <v>0</v>
      </c>
      <c r="I52" s="48">
        <f t="shared" si="3"/>
        <v>3014.0756118122235</v>
      </c>
      <c r="J52" s="166"/>
    </row>
    <row r="53" spans="1:10" ht="13.5" customHeight="1" thickBot="1">
      <c r="A53" s="30" t="s">
        <v>11</v>
      </c>
      <c r="B53" s="43">
        <v>0</v>
      </c>
      <c r="C53" s="43">
        <v>0</v>
      </c>
      <c r="D53" s="43">
        <v>0</v>
      </c>
      <c r="E53" s="43">
        <v>0</v>
      </c>
      <c r="F53" s="237">
        <v>0</v>
      </c>
      <c r="G53" s="43">
        <v>0</v>
      </c>
      <c r="H53" s="53">
        <v>0</v>
      </c>
      <c r="I53" s="41">
        <f t="shared" si="3"/>
        <v>0</v>
      </c>
      <c r="J53" s="166"/>
    </row>
    <row r="54" spans="1:10" ht="13.5" customHeight="1">
      <c r="A54" s="31" t="s">
        <v>28</v>
      </c>
      <c r="B54" s="130">
        <f>SUM(B33:B49)</f>
        <v>27196.993958159368</v>
      </c>
      <c r="C54" s="130">
        <f t="shared" ref="C54:H54" si="4">SUM(C33:C49)</f>
        <v>75178.105131914068</v>
      </c>
      <c r="D54" s="130">
        <f t="shared" si="4"/>
        <v>77169.762513272406</v>
      </c>
      <c r="E54" s="130">
        <f t="shared" si="4"/>
        <v>60339.335031494033</v>
      </c>
      <c r="F54" s="130">
        <f t="shared" si="4"/>
        <v>0</v>
      </c>
      <c r="G54" s="130">
        <f t="shared" si="4"/>
        <v>8184.0087084215884</v>
      </c>
      <c r="H54" s="130">
        <f t="shared" si="4"/>
        <v>1140.735789457098</v>
      </c>
      <c r="I54" s="132">
        <f>SUM(B54:H54)</f>
        <v>249208.94113271855</v>
      </c>
      <c r="J54" s="180">
        <v>-2.3283064365386963E-8</v>
      </c>
    </row>
    <row r="55" spans="1:10" s="4" customFormat="1" ht="13.5" customHeight="1" thickBot="1">
      <c r="A55" s="32" t="s">
        <v>87</v>
      </c>
      <c r="B55" s="114">
        <f>B54/$I54</f>
        <v>0.10913329928911079</v>
      </c>
      <c r="C55" s="114">
        <f t="shared" ref="C55:I55" si="5">C54/$I54</f>
        <v>0.30166696584083341</v>
      </c>
      <c r="D55" s="114">
        <f t="shared" si="5"/>
        <v>0.30965888367614758</v>
      </c>
      <c r="E55" s="114">
        <f t="shared" si="5"/>
        <v>0.24212347581606133</v>
      </c>
      <c r="F55" s="114">
        <f t="shared" si="5"/>
        <v>0</v>
      </c>
      <c r="G55" s="114">
        <f t="shared" si="5"/>
        <v>3.2839948162466284E-2</v>
      </c>
      <c r="H55" s="114">
        <f t="shared" si="5"/>
        <v>4.5774272153806415E-3</v>
      </c>
      <c r="I55" s="116">
        <f t="shared" si="5"/>
        <v>1</v>
      </c>
      <c r="J55" s="18"/>
    </row>
    <row r="56" spans="1:10" ht="15" thickBot="1"/>
    <row r="57" spans="1:10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</row>
    <row r="58" spans="1:10" ht="13.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</row>
    <row r="59" spans="1:10" ht="13.5" customHeight="1">
      <c r="A59" s="24" t="s">
        <v>7</v>
      </c>
      <c r="B59" s="242">
        <v>0</v>
      </c>
      <c r="C59" s="243">
        <v>0</v>
      </c>
      <c r="D59" s="243">
        <v>0</v>
      </c>
      <c r="E59" s="244">
        <v>0</v>
      </c>
      <c r="F59" s="39">
        <v>28.495702128266785</v>
      </c>
      <c r="G59" s="242">
        <v>0</v>
      </c>
      <c r="H59" s="244">
        <v>0</v>
      </c>
      <c r="I59" s="41">
        <f>SUM(B59:H59)</f>
        <v>28.495702128266785</v>
      </c>
    </row>
    <row r="60" spans="1:10" ht="13.5" customHeight="1">
      <c r="A60" s="25" t="s">
        <v>8</v>
      </c>
      <c r="B60" s="245">
        <v>0</v>
      </c>
      <c r="C60" s="246">
        <v>0</v>
      </c>
      <c r="D60" s="246">
        <v>0</v>
      </c>
      <c r="E60" s="247">
        <v>0</v>
      </c>
      <c r="F60" s="46">
        <v>0.37343660546415824</v>
      </c>
      <c r="G60" s="245">
        <v>0</v>
      </c>
      <c r="H60" s="247">
        <v>0</v>
      </c>
      <c r="I60" s="48">
        <f t="shared" ref="I60:I79" si="6">SUM(B60:H60)</f>
        <v>0.37343660546415824</v>
      </c>
    </row>
    <row r="61" spans="1:10" ht="13.5" customHeight="1">
      <c r="A61" s="26" t="s">
        <v>10</v>
      </c>
      <c r="B61" s="245">
        <v>0</v>
      </c>
      <c r="C61" s="246">
        <v>0</v>
      </c>
      <c r="D61" s="246">
        <v>0</v>
      </c>
      <c r="E61" s="247">
        <v>0</v>
      </c>
      <c r="F61" s="43">
        <v>0</v>
      </c>
      <c r="G61" s="245">
        <v>0</v>
      </c>
      <c r="H61" s="247">
        <v>0</v>
      </c>
      <c r="I61" s="41">
        <f t="shared" si="6"/>
        <v>0</v>
      </c>
    </row>
    <row r="62" spans="1:10" ht="13.5" customHeight="1">
      <c r="A62" s="25" t="s">
        <v>58</v>
      </c>
      <c r="B62" s="245">
        <v>0</v>
      </c>
      <c r="C62" s="246">
        <v>0</v>
      </c>
      <c r="D62" s="246">
        <v>0</v>
      </c>
      <c r="E62" s="247">
        <v>0</v>
      </c>
      <c r="F62" s="46">
        <v>0</v>
      </c>
      <c r="G62" s="245">
        <v>0</v>
      </c>
      <c r="H62" s="247">
        <v>0</v>
      </c>
      <c r="I62" s="48">
        <f t="shared" si="6"/>
        <v>0</v>
      </c>
    </row>
    <row r="63" spans="1:10" ht="13.5" customHeight="1">
      <c r="A63" s="26" t="s">
        <v>16</v>
      </c>
      <c r="B63" s="245">
        <v>0</v>
      </c>
      <c r="C63" s="246">
        <v>0</v>
      </c>
      <c r="D63" s="246">
        <v>0</v>
      </c>
      <c r="E63" s="247">
        <v>0</v>
      </c>
      <c r="F63" s="43">
        <v>0</v>
      </c>
      <c r="G63" s="245">
        <v>0</v>
      </c>
      <c r="H63" s="247">
        <v>0</v>
      </c>
      <c r="I63" s="41">
        <f t="shared" si="6"/>
        <v>0</v>
      </c>
    </row>
    <row r="64" spans="1:10" ht="13.5" customHeight="1">
      <c r="A64" s="25" t="s">
        <v>72</v>
      </c>
      <c r="B64" s="245">
        <v>0</v>
      </c>
      <c r="C64" s="246">
        <v>0</v>
      </c>
      <c r="D64" s="246">
        <v>0</v>
      </c>
      <c r="E64" s="247">
        <v>0</v>
      </c>
      <c r="F64" s="46">
        <v>0</v>
      </c>
      <c r="G64" s="245">
        <v>0</v>
      </c>
      <c r="H64" s="247">
        <v>0</v>
      </c>
      <c r="I64" s="48">
        <f t="shared" si="6"/>
        <v>0</v>
      </c>
    </row>
    <row r="65" spans="1:10" ht="13.5" customHeight="1">
      <c r="A65" s="26" t="s">
        <v>60</v>
      </c>
      <c r="B65" s="245">
        <v>0</v>
      </c>
      <c r="C65" s="246">
        <v>0</v>
      </c>
      <c r="D65" s="246">
        <v>0</v>
      </c>
      <c r="E65" s="247">
        <v>0</v>
      </c>
      <c r="F65" s="43">
        <v>163936.98822627077</v>
      </c>
      <c r="G65" s="245">
        <v>0</v>
      </c>
      <c r="H65" s="247">
        <v>0</v>
      </c>
      <c r="I65" s="41">
        <f t="shared" si="6"/>
        <v>163936.98822627077</v>
      </c>
    </row>
    <row r="66" spans="1:10" ht="13.5" customHeight="1">
      <c r="A66" s="25" t="s">
        <v>12</v>
      </c>
      <c r="B66" s="245">
        <v>0</v>
      </c>
      <c r="C66" s="246">
        <v>0</v>
      </c>
      <c r="D66" s="246">
        <v>0</v>
      </c>
      <c r="E66" s="247">
        <v>0</v>
      </c>
      <c r="F66" s="46">
        <v>84080.616251876258</v>
      </c>
      <c r="G66" s="245">
        <v>0</v>
      </c>
      <c r="H66" s="247">
        <v>0</v>
      </c>
      <c r="I66" s="48">
        <f t="shared" si="6"/>
        <v>84080.616251876258</v>
      </c>
    </row>
    <row r="67" spans="1:10" ht="13.5" customHeight="1">
      <c r="A67" s="26" t="s">
        <v>61</v>
      </c>
      <c r="B67" s="245">
        <v>0</v>
      </c>
      <c r="C67" s="246">
        <v>0</v>
      </c>
      <c r="D67" s="246">
        <v>0</v>
      </c>
      <c r="E67" s="247">
        <v>0</v>
      </c>
      <c r="F67" s="43">
        <v>24653.459467999997</v>
      </c>
      <c r="G67" s="245">
        <v>0</v>
      </c>
      <c r="H67" s="247">
        <v>0</v>
      </c>
      <c r="I67" s="41">
        <f t="shared" si="6"/>
        <v>24653.459467999997</v>
      </c>
    </row>
    <row r="68" spans="1:10" ht="13.5" customHeight="1">
      <c r="A68" s="25" t="s">
        <v>17</v>
      </c>
      <c r="B68" s="245">
        <v>0</v>
      </c>
      <c r="C68" s="246">
        <v>0</v>
      </c>
      <c r="D68" s="246">
        <v>0</v>
      </c>
      <c r="E68" s="247">
        <v>0</v>
      </c>
      <c r="F68" s="46">
        <v>669.90718817217089</v>
      </c>
      <c r="G68" s="245">
        <v>0</v>
      </c>
      <c r="H68" s="247">
        <v>0</v>
      </c>
      <c r="I68" s="48">
        <f t="shared" si="6"/>
        <v>669.90718817217089</v>
      </c>
    </row>
    <row r="69" spans="1:10" ht="13.5" customHeight="1">
      <c r="A69" s="26" t="s">
        <v>19</v>
      </c>
      <c r="B69" s="245">
        <v>0</v>
      </c>
      <c r="C69" s="246">
        <v>0</v>
      </c>
      <c r="D69" s="246">
        <v>0</v>
      </c>
      <c r="E69" s="247">
        <v>0</v>
      </c>
      <c r="F69" s="43">
        <v>6100.0922268874292</v>
      </c>
      <c r="G69" s="245">
        <v>0</v>
      </c>
      <c r="H69" s="247">
        <v>0</v>
      </c>
      <c r="I69" s="41">
        <f t="shared" si="6"/>
        <v>6100.0922268874292</v>
      </c>
    </row>
    <row r="70" spans="1:10" ht="13.5" customHeight="1">
      <c r="A70" s="25" t="s">
        <v>27</v>
      </c>
      <c r="B70" s="245">
        <v>0</v>
      </c>
      <c r="C70" s="246">
        <v>0</v>
      </c>
      <c r="D70" s="246">
        <v>0</v>
      </c>
      <c r="E70" s="247">
        <v>0</v>
      </c>
      <c r="F70" s="46">
        <v>12465.723019829256</v>
      </c>
      <c r="G70" s="245">
        <v>0</v>
      </c>
      <c r="H70" s="247">
        <v>0</v>
      </c>
      <c r="I70" s="48">
        <f t="shared" si="6"/>
        <v>12465.723019829256</v>
      </c>
    </row>
    <row r="71" spans="1:10" ht="13.5" customHeight="1">
      <c r="A71" s="26" t="s">
        <v>26</v>
      </c>
      <c r="B71" s="245">
        <v>0</v>
      </c>
      <c r="C71" s="246">
        <v>0</v>
      </c>
      <c r="D71" s="246">
        <v>0</v>
      </c>
      <c r="E71" s="247">
        <v>0</v>
      </c>
      <c r="F71" s="43">
        <v>-7.0463130441567046E-8</v>
      </c>
      <c r="G71" s="245">
        <v>0</v>
      </c>
      <c r="H71" s="247">
        <v>0</v>
      </c>
      <c r="I71" s="41">
        <f t="shared" si="6"/>
        <v>-7.0463130441567046E-8</v>
      </c>
    </row>
    <row r="72" spans="1:10" ht="13.5" customHeight="1">
      <c r="A72" s="25" t="s">
        <v>23</v>
      </c>
      <c r="B72" s="245">
        <v>0</v>
      </c>
      <c r="C72" s="246">
        <v>0</v>
      </c>
      <c r="D72" s="246">
        <v>0</v>
      </c>
      <c r="E72" s="247">
        <v>0</v>
      </c>
      <c r="F72" s="46">
        <v>0.35476069999952692</v>
      </c>
      <c r="G72" s="245">
        <v>0</v>
      </c>
      <c r="H72" s="247">
        <v>0</v>
      </c>
      <c r="I72" s="48">
        <f t="shared" si="6"/>
        <v>0.35476069999952692</v>
      </c>
    </row>
    <row r="73" spans="1:10" ht="13.5" customHeight="1">
      <c r="A73" s="26" t="s">
        <v>24</v>
      </c>
      <c r="B73" s="245">
        <v>0</v>
      </c>
      <c r="C73" s="246">
        <v>0</v>
      </c>
      <c r="D73" s="246">
        <v>0</v>
      </c>
      <c r="E73" s="247">
        <v>0</v>
      </c>
      <c r="F73" s="120">
        <v>611.81381719916646</v>
      </c>
      <c r="G73" s="245">
        <v>0</v>
      </c>
      <c r="H73" s="247">
        <v>0</v>
      </c>
      <c r="I73" s="41">
        <f t="shared" si="6"/>
        <v>611.81381719916646</v>
      </c>
    </row>
    <row r="74" spans="1:10" ht="13.5" customHeight="1">
      <c r="A74" s="25" t="s">
        <v>22</v>
      </c>
      <c r="B74" s="245">
        <v>0</v>
      </c>
      <c r="C74" s="246">
        <v>0</v>
      </c>
      <c r="D74" s="246">
        <v>0</v>
      </c>
      <c r="E74" s="247">
        <v>0</v>
      </c>
      <c r="F74" s="46">
        <v>0</v>
      </c>
      <c r="G74" s="245">
        <v>0</v>
      </c>
      <c r="H74" s="247">
        <v>0</v>
      </c>
      <c r="I74" s="48">
        <f t="shared" si="6"/>
        <v>0</v>
      </c>
    </row>
    <row r="75" spans="1:10" ht="13.5" customHeight="1">
      <c r="A75" s="27" t="s">
        <v>66</v>
      </c>
      <c r="B75" s="245">
        <v>0</v>
      </c>
      <c r="C75" s="246">
        <v>0</v>
      </c>
      <c r="D75" s="246">
        <v>0</v>
      </c>
      <c r="E75" s="247">
        <v>0</v>
      </c>
      <c r="F75" s="43">
        <v>0</v>
      </c>
      <c r="G75" s="245">
        <v>0</v>
      </c>
      <c r="H75" s="247">
        <v>0</v>
      </c>
      <c r="I75" s="41">
        <f t="shared" si="6"/>
        <v>0</v>
      </c>
    </row>
    <row r="76" spans="1:10" ht="13.5" customHeight="1">
      <c r="A76" s="28" t="s">
        <v>25</v>
      </c>
      <c r="B76" s="245">
        <v>0</v>
      </c>
      <c r="C76" s="246">
        <v>0</v>
      </c>
      <c r="D76" s="246">
        <v>0</v>
      </c>
      <c r="E76" s="247">
        <v>0</v>
      </c>
      <c r="F76" s="46">
        <v>0</v>
      </c>
      <c r="G76" s="245">
        <v>0</v>
      </c>
      <c r="H76" s="247">
        <v>0</v>
      </c>
      <c r="I76" s="48">
        <f t="shared" si="6"/>
        <v>0</v>
      </c>
    </row>
    <row r="77" spans="1:10" ht="13.5" customHeight="1">
      <c r="A77" s="29" t="s">
        <v>20</v>
      </c>
      <c r="B77" s="245">
        <v>0</v>
      </c>
      <c r="C77" s="246">
        <v>0</v>
      </c>
      <c r="D77" s="246">
        <v>0</v>
      </c>
      <c r="E77" s="247">
        <v>0</v>
      </c>
      <c r="F77" s="43">
        <v>0</v>
      </c>
      <c r="G77" s="245">
        <v>0</v>
      </c>
      <c r="H77" s="247">
        <v>0</v>
      </c>
      <c r="I77" s="41">
        <f t="shared" si="6"/>
        <v>0</v>
      </c>
    </row>
    <row r="78" spans="1:10" ht="13.5" customHeight="1">
      <c r="A78" s="28" t="s">
        <v>21</v>
      </c>
      <c r="B78" s="245">
        <v>0</v>
      </c>
      <c r="C78" s="246">
        <v>0</v>
      </c>
      <c r="D78" s="246">
        <v>0</v>
      </c>
      <c r="E78" s="247">
        <v>0</v>
      </c>
      <c r="F78" s="46">
        <v>0</v>
      </c>
      <c r="G78" s="245">
        <v>0</v>
      </c>
      <c r="H78" s="247">
        <v>0</v>
      </c>
      <c r="I78" s="48">
        <f t="shared" si="6"/>
        <v>0</v>
      </c>
    </row>
    <row r="79" spans="1:10" ht="13.5" customHeight="1" thickBot="1">
      <c r="A79" s="30" t="s">
        <v>11</v>
      </c>
      <c r="B79" s="248">
        <v>0</v>
      </c>
      <c r="C79" s="249">
        <v>0</v>
      </c>
      <c r="D79" s="249">
        <v>0</v>
      </c>
      <c r="E79" s="250">
        <v>0</v>
      </c>
      <c r="F79" s="43">
        <v>0</v>
      </c>
      <c r="G79" s="248">
        <v>0</v>
      </c>
      <c r="H79" s="250">
        <v>0</v>
      </c>
      <c r="I79" s="41">
        <f t="shared" si="6"/>
        <v>0</v>
      </c>
    </row>
    <row r="80" spans="1:10" ht="13.5" customHeight="1">
      <c r="A80" s="31" t="s">
        <v>28</v>
      </c>
      <c r="B80" s="130">
        <f t="shared" ref="B80:E80" si="7">SUM(B59:B75)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>SUM(F59:F75)</f>
        <v>292547.82409759826</v>
      </c>
      <c r="G80" s="130">
        <f t="shared" ref="G80:H80" si="8">SUM(G59:G75)</f>
        <v>0</v>
      </c>
      <c r="H80" s="130">
        <f t="shared" si="8"/>
        <v>0</v>
      </c>
      <c r="I80" s="132">
        <f>SUM(B80:H80)</f>
        <v>292547.82409759826</v>
      </c>
      <c r="J80" s="180">
        <v>2.3399479687213898E-8</v>
      </c>
    </row>
    <row r="81" spans="1:10" s="4" customFormat="1" ht="15" thickBot="1">
      <c r="A81" s="32" t="s">
        <v>87</v>
      </c>
      <c r="B81" s="114">
        <f>B80/$I80</f>
        <v>0</v>
      </c>
      <c r="C81" s="114">
        <f t="shared" ref="C81:I81" si="9">C80/$I80</f>
        <v>0</v>
      </c>
      <c r="D81" s="114">
        <f t="shared" si="9"/>
        <v>0</v>
      </c>
      <c r="E81" s="114">
        <f t="shared" si="9"/>
        <v>0</v>
      </c>
      <c r="F81" s="114">
        <f t="shared" si="9"/>
        <v>1</v>
      </c>
      <c r="G81" s="114">
        <f t="shared" si="9"/>
        <v>0</v>
      </c>
      <c r="H81" s="114">
        <f t="shared" si="9"/>
        <v>0</v>
      </c>
      <c r="I81" s="116">
        <f t="shared" si="9"/>
        <v>1</v>
      </c>
      <c r="J81" s="18"/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</row>
    <row r="84" spans="1:10" ht="15">
      <c r="A84" s="263"/>
      <c r="B84" s="192" t="s">
        <v>104</v>
      </c>
      <c r="C84" s="193"/>
      <c r="D84" s="193"/>
      <c r="E84" s="193"/>
      <c r="F84" s="193"/>
      <c r="G84" s="193"/>
      <c r="H84" s="193"/>
      <c r="I84" s="194"/>
    </row>
    <row r="85" spans="1:10" ht="15">
      <c r="A85" s="24" t="s">
        <v>7</v>
      </c>
      <c r="B85" s="39">
        <v>2392.0659572509294</v>
      </c>
      <c r="C85" s="39">
        <v>0</v>
      </c>
      <c r="D85" s="39">
        <v>199.66036461062137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2591.7263218615508</v>
      </c>
    </row>
    <row r="86" spans="1:10" ht="15">
      <c r="A86" s="25" t="s">
        <v>8</v>
      </c>
      <c r="B86" s="46">
        <v>2239.4576007984479</v>
      </c>
      <c r="C86" s="46">
        <v>0</v>
      </c>
      <c r="D86" s="46">
        <v>244.88857001527663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10">SUM(B86:H86)</f>
        <v>2484.3461708137247</v>
      </c>
    </row>
    <row r="87" spans="1:10" ht="15">
      <c r="A87" s="26" t="s">
        <v>10</v>
      </c>
      <c r="B87" s="43">
        <v>5023.4073121489209</v>
      </c>
      <c r="C87" s="43">
        <v>0</v>
      </c>
      <c r="D87" s="43">
        <v>325.1526865347156</v>
      </c>
      <c r="E87" s="43">
        <v>0</v>
      </c>
      <c r="F87" s="43">
        <v>0</v>
      </c>
      <c r="G87" s="43">
        <v>0</v>
      </c>
      <c r="H87" s="53">
        <v>0</v>
      </c>
      <c r="I87" s="41">
        <f t="shared" si="10"/>
        <v>5348.5599986836369</v>
      </c>
    </row>
    <row r="88" spans="1:1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10"/>
        <v>0</v>
      </c>
    </row>
    <row r="89" spans="1:10" ht="15">
      <c r="A89" s="26" t="s">
        <v>16</v>
      </c>
      <c r="B89" s="43">
        <v>15290.035332382549</v>
      </c>
      <c r="C89" s="43">
        <v>499.33371922558638</v>
      </c>
      <c r="D89" s="43">
        <v>995.67226283404057</v>
      </c>
      <c r="E89" s="43">
        <v>235.32375924880853</v>
      </c>
      <c r="F89" s="43">
        <v>0</v>
      </c>
      <c r="G89" s="43">
        <v>0</v>
      </c>
      <c r="H89" s="53">
        <v>0</v>
      </c>
      <c r="I89" s="41">
        <f t="shared" si="10"/>
        <v>17020.365073690984</v>
      </c>
    </row>
    <row r="90" spans="1:10" ht="15">
      <c r="A90" s="25" t="s">
        <v>72</v>
      </c>
      <c r="B90" s="46">
        <v>67182.879873565835</v>
      </c>
      <c r="C90" s="46">
        <v>167.06687229859017</v>
      </c>
      <c r="D90" s="46">
        <v>4621.6788274684468</v>
      </c>
      <c r="E90" s="46">
        <v>0</v>
      </c>
      <c r="F90" s="46">
        <v>0</v>
      </c>
      <c r="G90" s="46">
        <v>0</v>
      </c>
      <c r="H90" s="47">
        <v>0</v>
      </c>
      <c r="I90" s="48">
        <f t="shared" si="10"/>
        <v>71971.625573332873</v>
      </c>
    </row>
    <row r="91" spans="1:10" ht="15">
      <c r="A91" s="26" t="s">
        <v>60</v>
      </c>
      <c r="B91" s="43">
        <v>0</v>
      </c>
      <c r="C91" s="43">
        <v>5.2447039305221965</v>
      </c>
      <c r="D91" s="43">
        <v>1.7176132355810902</v>
      </c>
      <c r="E91" s="43">
        <v>1055.795387868747</v>
      </c>
      <c r="F91" s="43">
        <v>10053.091259765926</v>
      </c>
      <c r="G91" s="43">
        <v>0</v>
      </c>
      <c r="H91" s="53">
        <v>0</v>
      </c>
      <c r="I91" s="41">
        <f t="shared" si="10"/>
        <v>11115.848964800776</v>
      </c>
    </row>
    <row r="92" spans="1:10" ht="15">
      <c r="A92" s="25" t="s">
        <v>12</v>
      </c>
      <c r="B92" s="46">
        <v>0</v>
      </c>
      <c r="C92" s="46">
        <v>0</v>
      </c>
      <c r="D92" s="46">
        <v>0.35510418377649783</v>
      </c>
      <c r="E92" s="46">
        <v>188.59661452916527</v>
      </c>
      <c r="F92" s="46">
        <v>0</v>
      </c>
      <c r="G92" s="46">
        <v>0</v>
      </c>
      <c r="H92" s="47">
        <v>0</v>
      </c>
      <c r="I92" s="48">
        <f t="shared" si="10"/>
        <v>188.95171871294176</v>
      </c>
    </row>
    <row r="93" spans="1:10" ht="15">
      <c r="A93" s="26" t="s">
        <v>61</v>
      </c>
      <c r="B93" s="43">
        <v>0</v>
      </c>
      <c r="C93" s="43">
        <v>0</v>
      </c>
      <c r="D93" s="43">
        <v>0</v>
      </c>
      <c r="E93" s="43">
        <v>246.66490720000002</v>
      </c>
      <c r="F93" s="43">
        <v>0</v>
      </c>
      <c r="G93" s="43">
        <v>0</v>
      </c>
      <c r="H93" s="53">
        <v>0</v>
      </c>
      <c r="I93" s="41">
        <f t="shared" si="10"/>
        <v>246.66490720000002</v>
      </c>
    </row>
    <row r="94" spans="1:10" ht="15">
      <c r="A94" s="25" t="s">
        <v>17</v>
      </c>
      <c r="B94" s="46">
        <v>3373.5552737676271</v>
      </c>
      <c r="C94" s="46">
        <v>5.3048008021474793</v>
      </c>
      <c r="D94" s="46">
        <v>295.75717190357642</v>
      </c>
      <c r="E94" s="46">
        <v>23.739992198652022</v>
      </c>
      <c r="F94" s="46">
        <v>0</v>
      </c>
      <c r="G94" s="46">
        <v>0</v>
      </c>
      <c r="H94" s="47">
        <v>0</v>
      </c>
      <c r="I94" s="48">
        <f t="shared" si="10"/>
        <v>3698.3572386720029</v>
      </c>
    </row>
    <row r="95" spans="1:10" ht="15">
      <c r="A95" s="26" t="s">
        <v>19</v>
      </c>
      <c r="B95" s="43">
        <v>57134.077559841302</v>
      </c>
      <c r="C95" s="43">
        <v>3248.3884752033114</v>
      </c>
      <c r="D95" s="43">
        <v>12141.881626335376</v>
      </c>
      <c r="E95" s="43">
        <v>498.85941536918313</v>
      </c>
      <c r="F95" s="43">
        <v>0</v>
      </c>
      <c r="G95" s="43">
        <v>0</v>
      </c>
      <c r="H95" s="53">
        <v>0</v>
      </c>
      <c r="I95" s="41">
        <f t="shared" si="10"/>
        <v>73023.207076749168</v>
      </c>
    </row>
    <row r="96" spans="1:10" ht="15">
      <c r="A96" s="25" t="s">
        <v>27</v>
      </c>
      <c r="B96" s="46">
        <v>17003.517909796676</v>
      </c>
      <c r="C96" s="46">
        <v>1.2196534448414835</v>
      </c>
      <c r="D96" s="46">
        <v>26786.116707184367</v>
      </c>
      <c r="E96" s="46">
        <v>32645.303512949435</v>
      </c>
      <c r="F96" s="46">
        <v>0</v>
      </c>
      <c r="G96" s="46">
        <v>19687.528536405174</v>
      </c>
      <c r="H96" s="47">
        <v>10.512514287865647</v>
      </c>
      <c r="I96" s="48">
        <f t="shared" si="10"/>
        <v>96134.198834068375</v>
      </c>
    </row>
    <row r="97" spans="1:10" ht="15">
      <c r="A97" s="26" t="s">
        <v>26</v>
      </c>
      <c r="B97" s="43">
        <v>33615.53970623768</v>
      </c>
      <c r="C97" s="43">
        <v>129.33563809068875</v>
      </c>
      <c r="D97" s="43">
        <v>3023.4756384038365</v>
      </c>
      <c r="E97" s="43">
        <v>0</v>
      </c>
      <c r="F97" s="43">
        <v>0</v>
      </c>
      <c r="G97" s="43">
        <v>0</v>
      </c>
      <c r="H97" s="53">
        <v>0</v>
      </c>
      <c r="I97" s="41">
        <f t="shared" si="10"/>
        <v>36768.350982732205</v>
      </c>
    </row>
    <row r="98" spans="1:10" ht="15">
      <c r="A98" s="25" t="s">
        <v>23</v>
      </c>
      <c r="B98" s="46">
        <v>52574.422734549626</v>
      </c>
      <c r="C98" s="46">
        <v>97.940369719856619</v>
      </c>
      <c r="D98" s="46">
        <v>6544.23030346836</v>
      </c>
      <c r="E98" s="46">
        <v>0</v>
      </c>
      <c r="F98" s="46">
        <v>0</v>
      </c>
      <c r="G98" s="46">
        <v>0</v>
      </c>
      <c r="H98" s="47">
        <v>0</v>
      </c>
      <c r="I98" s="48">
        <f t="shared" si="10"/>
        <v>59216.593407737841</v>
      </c>
    </row>
    <row r="99" spans="1:10" ht="15">
      <c r="A99" s="26" t="s">
        <v>24</v>
      </c>
      <c r="B99" s="43">
        <v>7451.4800118317771</v>
      </c>
      <c r="C99" s="43">
        <v>0</v>
      </c>
      <c r="D99" s="43">
        <v>582.26413041862588</v>
      </c>
      <c r="E99" s="43">
        <v>0</v>
      </c>
      <c r="F99" s="43">
        <v>298.69718547057124</v>
      </c>
      <c r="G99" s="43">
        <v>0</v>
      </c>
      <c r="H99" s="53">
        <v>0</v>
      </c>
      <c r="I99" s="41">
        <f t="shared" si="10"/>
        <v>8332.4413277209751</v>
      </c>
    </row>
    <row r="100" spans="1:10" ht="15">
      <c r="A100" s="25" t="s">
        <v>22</v>
      </c>
      <c r="B100" s="46">
        <v>550.34864764898043</v>
      </c>
      <c r="C100" s="46">
        <v>0</v>
      </c>
      <c r="D100" s="46">
        <v>10.168383351909711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10"/>
        <v>560.51703100089014</v>
      </c>
    </row>
    <row r="101" spans="1:10" ht="15">
      <c r="A101" s="27" t="s">
        <v>66</v>
      </c>
      <c r="B101" s="43">
        <v>3153.6496396342563</v>
      </c>
      <c r="C101" s="43">
        <v>0</v>
      </c>
      <c r="D101" s="43">
        <v>2465.2956238385145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10"/>
        <v>5618.9452634727713</v>
      </c>
    </row>
    <row r="102" spans="1:10" ht="15">
      <c r="A102" s="28" t="s">
        <v>25</v>
      </c>
      <c r="B102" s="46">
        <v>3149.9056396342557</v>
      </c>
      <c r="C102" s="46">
        <v>0</v>
      </c>
      <c r="D102" s="46">
        <v>2465.0396238385142</v>
      </c>
      <c r="E102" s="46">
        <v>0</v>
      </c>
      <c r="F102" s="46">
        <v>0</v>
      </c>
      <c r="G102" s="46">
        <v>0</v>
      </c>
      <c r="H102" s="47">
        <v>0</v>
      </c>
      <c r="I102" s="48">
        <f t="shared" si="10"/>
        <v>5614.9452634727695</v>
      </c>
    </row>
    <row r="103" spans="1:10" ht="15">
      <c r="A103" s="29" t="s">
        <v>20</v>
      </c>
      <c r="B103" s="43">
        <v>0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10"/>
        <v>0</v>
      </c>
    </row>
    <row r="104" spans="1:10" ht="15">
      <c r="A104" s="28" t="s">
        <v>21</v>
      </c>
      <c r="B104" s="46">
        <v>0</v>
      </c>
      <c r="C104" s="46">
        <v>0</v>
      </c>
      <c r="D104" s="46">
        <v>0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10"/>
        <v>0</v>
      </c>
    </row>
    <row r="105" spans="1:10" ht="15.75" thickBot="1">
      <c r="A105" s="30" t="s">
        <v>11</v>
      </c>
      <c r="B105" s="43">
        <v>3.7439999999999998</v>
      </c>
      <c r="C105" s="43">
        <v>0</v>
      </c>
      <c r="D105" s="43">
        <v>0.25600000000000001</v>
      </c>
      <c r="E105" s="43">
        <v>0</v>
      </c>
      <c r="F105" s="43">
        <v>0</v>
      </c>
      <c r="G105" s="43">
        <v>0</v>
      </c>
      <c r="H105" s="53">
        <v>0</v>
      </c>
      <c r="I105" s="41">
        <f t="shared" si="10"/>
        <v>4</v>
      </c>
    </row>
    <row r="106" spans="1:10" ht="15">
      <c r="A106" s="31" t="s">
        <v>28</v>
      </c>
      <c r="B106" s="130">
        <f>SUM(B85:B101)</f>
        <v>266984.43755945459</v>
      </c>
      <c r="C106" s="130">
        <f t="shared" ref="C106:H106" si="11">SUM(C85:C101)</f>
        <v>4153.8342327155451</v>
      </c>
      <c r="D106" s="130">
        <f t="shared" si="11"/>
        <v>58238.315013787025</v>
      </c>
      <c r="E106" s="130">
        <f t="shared" si="11"/>
        <v>34894.283589363993</v>
      </c>
      <c r="F106" s="130">
        <f t="shared" si="11"/>
        <v>10351.788445236498</v>
      </c>
      <c r="G106" s="130">
        <f t="shared" si="11"/>
        <v>19687.528536405174</v>
      </c>
      <c r="H106" s="130">
        <f t="shared" si="11"/>
        <v>10.512514287865647</v>
      </c>
      <c r="I106" s="132">
        <f>SUM(B106:H106)</f>
        <v>394320.69989125064</v>
      </c>
      <c r="J106" s="180">
        <v>0</v>
      </c>
    </row>
    <row r="107" spans="1:10" s="4" customFormat="1" ht="13.5" customHeight="1" thickBot="1">
      <c r="A107" s="33" t="s">
        <v>87</v>
      </c>
      <c r="B107" s="114">
        <f>B106/$I106</f>
        <v>0.67707436518824904</v>
      </c>
      <c r="C107" s="114">
        <f t="shared" ref="C107:I107" si="12">C106/$I106</f>
        <v>1.0534152109846446E-2</v>
      </c>
      <c r="D107" s="114">
        <f t="shared" si="12"/>
        <v>0.14769276639509038</v>
      </c>
      <c r="E107" s="114">
        <f t="shared" si="12"/>
        <v>8.8492142560579384E-2</v>
      </c>
      <c r="F107" s="114">
        <f t="shared" si="12"/>
        <v>2.6252206511327984E-2</v>
      </c>
      <c r="G107" s="114">
        <f t="shared" si="12"/>
        <v>4.9927707426556049E-2</v>
      </c>
      <c r="H107" s="114">
        <f t="shared" si="12"/>
        <v>2.6659808350829375E-5</v>
      </c>
      <c r="I107" s="116">
        <f t="shared" si="12"/>
        <v>1</v>
      </c>
      <c r="J107" s="18"/>
    </row>
    <row r="108" spans="1:10" ht="13.5" customHeight="1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0.1294496661886195</v>
      </c>
      <c r="C111" s="39">
        <v>0</v>
      </c>
      <c r="D111" s="39">
        <v>0</v>
      </c>
      <c r="E111" s="39">
        <v>0</v>
      </c>
      <c r="F111" s="235">
        <v>0</v>
      </c>
      <c r="G111" s="39">
        <v>0</v>
      </c>
      <c r="H111" s="40">
        <v>0</v>
      </c>
      <c r="I111" s="41">
        <f>SUM(B111:H111)</f>
        <v>0.1294496661886195</v>
      </c>
    </row>
    <row r="112" spans="1:1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>
        <v>0</v>
      </c>
      <c r="G112" s="46">
        <v>0</v>
      </c>
      <c r="H112" s="47">
        <v>0</v>
      </c>
      <c r="I112" s="48">
        <f t="shared" ref="I112:I131" si="13">SUM(B112:H112)</f>
        <v>0</v>
      </c>
    </row>
    <row r="113" spans="1:9" ht="15">
      <c r="A113" s="26" t="s">
        <v>10</v>
      </c>
      <c r="B113" s="43">
        <v>155.72148771478962</v>
      </c>
      <c r="C113" s="43">
        <v>0</v>
      </c>
      <c r="D113" s="43">
        <v>5693.1172785271483</v>
      </c>
      <c r="E113" s="43">
        <v>0</v>
      </c>
      <c r="F113" s="236">
        <v>0</v>
      </c>
      <c r="G113" s="43">
        <v>0</v>
      </c>
      <c r="H113" s="53">
        <v>0</v>
      </c>
      <c r="I113" s="41">
        <f t="shared" si="13"/>
        <v>5848.8387662419382</v>
      </c>
    </row>
    <row r="114" spans="1:9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>
        <v>0</v>
      </c>
      <c r="G114" s="46">
        <v>0</v>
      </c>
      <c r="H114" s="47">
        <v>0</v>
      </c>
      <c r="I114" s="48">
        <f t="shared" si="13"/>
        <v>0</v>
      </c>
    </row>
    <row r="115" spans="1:9" ht="15">
      <c r="A115" s="26" t="s">
        <v>16</v>
      </c>
      <c r="B115" s="43">
        <v>470.66934496617068</v>
      </c>
      <c r="C115" s="43">
        <v>164.67190700008385</v>
      </c>
      <c r="D115" s="43">
        <v>252.16159049470227</v>
      </c>
      <c r="E115" s="43">
        <v>0</v>
      </c>
      <c r="F115" s="236">
        <v>0</v>
      </c>
      <c r="G115" s="43">
        <v>0</v>
      </c>
      <c r="H115" s="53">
        <v>0</v>
      </c>
      <c r="I115" s="41">
        <f t="shared" si="13"/>
        <v>887.5028424609568</v>
      </c>
    </row>
    <row r="116" spans="1:9" ht="15">
      <c r="A116" s="25" t="s">
        <v>72</v>
      </c>
      <c r="B116" s="46">
        <v>1.3975078644853941E-2</v>
      </c>
      <c r="C116" s="46">
        <v>0</v>
      </c>
      <c r="D116" s="46">
        <v>0.20002522168854789</v>
      </c>
      <c r="E116" s="46">
        <v>0</v>
      </c>
      <c r="F116" s="236">
        <v>0</v>
      </c>
      <c r="G116" s="46">
        <v>0</v>
      </c>
      <c r="H116" s="47">
        <v>0</v>
      </c>
      <c r="I116" s="48">
        <f t="shared" si="13"/>
        <v>0.21400030033340184</v>
      </c>
    </row>
    <row r="117" spans="1:9" ht="15">
      <c r="A117" s="26" t="s">
        <v>60</v>
      </c>
      <c r="B117" s="43">
        <v>0.95286788606501638</v>
      </c>
      <c r="C117" s="43">
        <v>0</v>
      </c>
      <c r="D117" s="43">
        <v>0</v>
      </c>
      <c r="E117" s="43">
        <v>0.42067095432910134</v>
      </c>
      <c r="F117" s="236">
        <v>0</v>
      </c>
      <c r="G117" s="43">
        <v>0</v>
      </c>
      <c r="H117" s="53">
        <v>0</v>
      </c>
      <c r="I117" s="41">
        <f t="shared" si="13"/>
        <v>1.3735388403941178</v>
      </c>
    </row>
    <row r="118" spans="1:9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>
        <v>0</v>
      </c>
      <c r="G118" s="46">
        <v>0</v>
      </c>
      <c r="H118" s="47">
        <v>0</v>
      </c>
      <c r="I118" s="48">
        <f t="shared" si="13"/>
        <v>0</v>
      </c>
    </row>
    <row r="119" spans="1:9" ht="15">
      <c r="A119" s="26" t="s">
        <v>61</v>
      </c>
      <c r="B119" s="43">
        <v>0.39239999999999992</v>
      </c>
      <c r="C119" s="43">
        <v>0</v>
      </c>
      <c r="D119" s="43">
        <v>0</v>
      </c>
      <c r="E119" s="43">
        <v>0</v>
      </c>
      <c r="F119" s="236">
        <v>0</v>
      </c>
      <c r="G119" s="43">
        <v>0</v>
      </c>
      <c r="H119" s="53">
        <v>0</v>
      </c>
      <c r="I119" s="41">
        <f t="shared" si="13"/>
        <v>0.39239999999999992</v>
      </c>
    </row>
    <row r="120" spans="1:9" ht="15">
      <c r="A120" s="25" t="s">
        <v>17</v>
      </c>
      <c r="B120" s="46">
        <v>0.97060665504804078</v>
      </c>
      <c r="C120" s="46">
        <v>0</v>
      </c>
      <c r="D120" s="46">
        <v>46.363199924543132</v>
      </c>
      <c r="E120" s="46">
        <v>0</v>
      </c>
      <c r="F120" s="236">
        <v>0</v>
      </c>
      <c r="G120" s="46">
        <v>0</v>
      </c>
      <c r="H120" s="47">
        <v>0</v>
      </c>
      <c r="I120" s="48">
        <f t="shared" si="13"/>
        <v>47.333806579591169</v>
      </c>
    </row>
    <row r="121" spans="1:9" ht="15">
      <c r="A121" s="26" t="s">
        <v>19</v>
      </c>
      <c r="B121" s="43">
        <v>361.73512936172358</v>
      </c>
      <c r="C121" s="43">
        <v>2756.7066684695355</v>
      </c>
      <c r="D121" s="43">
        <v>10434.83380844223</v>
      </c>
      <c r="E121" s="43">
        <v>0.78752914904388716</v>
      </c>
      <c r="F121" s="236">
        <v>0</v>
      </c>
      <c r="G121" s="43">
        <v>0</v>
      </c>
      <c r="H121" s="53">
        <v>0</v>
      </c>
      <c r="I121" s="41">
        <f t="shared" si="13"/>
        <v>13554.063135422533</v>
      </c>
    </row>
    <row r="122" spans="1:9" ht="15">
      <c r="A122" s="25" t="s">
        <v>27</v>
      </c>
      <c r="B122" s="46">
        <v>136.3925320524086</v>
      </c>
      <c r="C122" s="46">
        <v>1.3700908898406903</v>
      </c>
      <c r="D122" s="46">
        <v>999.47284621811434</v>
      </c>
      <c r="E122" s="46">
        <v>6370.4362758708749</v>
      </c>
      <c r="F122" s="236">
        <v>0</v>
      </c>
      <c r="G122" s="46">
        <v>1714.7104614862831</v>
      </c>
      <c r="H122" s="47">
        <v>3.4425101521601298</v>
      </c>
      <c r="I122" s="48">
        <f t="shared" si="13"/>
        <v>9225.8247166696819</v>
      </c>
    </row>
    <row r="123" spans="1:9" ht="15">
      <c r="A123" s="26" t="s">
        <v>26</v>
      </c>
      <c r="B123" s="43">
        <v>5.2535406882436542</v>
      </c>
      <c r="C123" s="43">
        <v>0</v>
      </c>
      <c r="D123" s="43">
        <v>2.1088910282551003</v>
      </c>
      <c r="E123" s="43">
        <v>0</v>
      </c>
      <c r="F123" s="236">
        <v>0</v>
      </c>
      <c r="G123" s="43">
        <v>0</v>
      </c>
      <c r="H123" s="53">
        <v>0</v>
      </c>
      <c r="I123" s="41">
        <f t="shared" si="13"/>
        <v>7.3624317164987545</v>
      </c>
    </row>
    <row r="124" spans="1:9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>
        <v>0</v>
      </c>
      <c r="G124" s="46">
        <v>0</v>
      </c>
      <c r="H124" s="47">
        <v>0</v>
      </c>
      <c r="I124" s="48">
        <f t="shared" si="13"/>
        <v>0</v>
      </c>
    </row>
    <row r="125" spans="1:9" ht="15">
      <c r="A125" s="26" t="s">
        <v>24</v>
      </c>
      <c r="B125" s="43">
        <v>0</v>
      </c>
      <c r="C125" s="43">
        <v>0</v>
      </c>
      <c r="D125" s="43">
        <v>0</v>
      </c>
      <c r="E125" s="43">
        <v>0</v>
      </c>
      <c r="F125" s="236">
        <v>0</v>
      </c>
      <c r="G125" s="43">
        <v>0</v>
      </c>
      <c r="H125" s="53">
        <v>0</v>
      </c>
      <c r="I125" s="41">
        <f t="shared" si="13"/>
        <v>0</v>
      </c>
    </row>
    <row r="126" spans="1:9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>
        <v>0</v>
      </c>
      <c r="G126" s="46">
        <v>0</v>
      </c>
      <c r="H126" s="47">
        <v>0</v>
      </c>
      <c r="I126" s="48">
        <f t="shared" si="13"/>
        <v>0</v>
      </c>
    </row>
    <row r="127" spans="1:9" ht="15">
      <c r="A127" s="27" t="s">
        <v>66</v>
      </c>
      <c r="B127" s="43">
        <v>1.2240780773166919E-3</v>
      </c>
      <c r="C127" s="43">
        <v>8.7795957169647441</v>
      </c>
      <c r="D127" s="43">
        <v>3834.2829981836189</v>
      </c>
      <c r="E127" s="43">
        <v>0</v>
      </c>
      <c r="F127" s="236">
        <v>0</v>
      </c>
      <c r="G127" s="43">
        <v>0</v>
      </c>
      <c r="H127" s="53">
        <v>0</v>
      </c>
      <c r="I127" s="41">
        <f t="shared" si="13"/>
        <v>3843.0638179786611</v>
      </c>
    </row>
    <row r="128" spans="1:9" ht="15">
      <c r="A128" s="28" t="s">
        <v>25</v>
      </c>
      <c r="B128" s="46">
        <v>0</v>
      </c>
      <c r="C128" s="46">
        <v>0</v>
      </c>
      <c r="D128" s="46">
        <v>0</v>
      </c>
      <c r="E128" s="46">
        <v>0</v>
      </c>
      <c r="F128" s="236">
        <v>0</v>
      </c>
      <c r="G128" s="46">
        <v>0</v>
      </c>
      <c r="H128" s="47">
        <v>0</v>
      </c>
      <c r="I128" s="48">
        <f t="shared" si="13"/>
        <v>0</v>
      </c>
    </row>
    <row r="129" spans="1:10" ht="15">
      <c r="A129" s="29" t="s">
        <v>20</v>
      </c>
      <c r="B129" s="43">
        <v>6.0957764382767675E-4</v>
      </c>
      <c r="C129" s="43">
        <v>1.7353000272330017</v>
      </c>
      <c r="D129" s="43">
        <v>827.2518069327507</v>
      </c>
      <c r="E129" s="43">
        <v>0</v>
      </c>
      <c r="F129" s="236">
        <v>0</v>
      </c>
      <c r="G129" s="43">
        <v>0</v>
      </c>
      <c r="H129" s="53">
        <v>0</v>
      </c>
      <c r="I129" s="41">
        <f t="shared" si="13"/>
        <v>828.98771653762753</v>
      </c>
    </row>
    <row r="130" spans="1:10" ht="15">
      <c r="A130" s="28" t="s">
        <v>21</v>
      </c>
      <c r="B130" s="46">
        <v>6.1449438127508403E-4</v>
      </c>
      <c r="C130" s="46">
        <v>6.8857482105841115</v>
      </c>
      <c r="D130" s="46">
        <v>3007.1892491072581</v>
      </c>
      <c r="E130" s="46">
        <v>0</v>
      </c>
      <c r="F130" s="236">
        <v>0</v>
      </c>
      <c r="G130" s="46">
        <v>0</v>
      </c>
      <c r="H130" s="47">
        <v>0</v>
      </c>
      <c r="I130" s="48">
        <f t="shared" si="13"/>
        <v>3014.0756118122235</v>
      </c>
    </row>
    <row r="131" spans="1:10" ht="15.75" thickBot="1">
      <c r="A131" s="30"/>
      <c r="B131" s="43">
        <v>0</v>
      </c>
      <c r="C131" s="43">
        <v>0</v>
      </c>
      <c r="D131" s="43">
        <v>0</v>
      </c>
      <c r="E131" s="43">
        <v>0</v>
      </c>
      <c r="F131" s="237">
        <v>0</v>
      </c>
      <c r="G131" s="43">
        <v>0</v>
      </c>
      <c r="H131" s="53">
        <v>0</v>
      </c>
      <c r="I131" s="41">
        <f t="shared" si="13"/>
        <v>0</v>
      </c>
    </row>
    <row r="132" spans="1:10" ht="15">
      <c r="A132" s="31" t="s">
        <v>28</v>
      </c>
      <c r="B132" s="130">
        <f>SUM(B111:B127)</f>
        <v>1132.2325581473599</v>
      </c>
      <c r="C132" s="130">
        <f t="shared" ref="C132:H132" si="14">SUM(C111:C127)</f>
        <v>2931.5282620764251</v>
      </c>
      <c r="D132" s="130">
        <f t="shared" si="14"/>
        <v>21262.540638040304</v>
      </c>
      <c r="E132" s="130">
        <f t="shared" si="14"/>
        <v>6371.6444759742481</v>
      </c>
      <c r="F132" s="130">
        <f t="shared" si="14"/>
        <v>0</v>
      </c>
      <c r="G132" s="130">
        <f t="shared" si="14"/>
        <v>1714.7104614862831</v>
      </c>
      <c r="H132" s="130">
        <f t="shared" si="14"/>
        <v>3.4425101521601298</v>
      </c>
      <c r="I132" s="132">
        <f>SUM(B132:H132)</f>
        <v>33416.098905876781</v>
      </c>
    </row>
    <row r="133" spans="1:10" s="4" customFormat="1" ht="15" thickBot="1">
      <c r="A133" s="32" t="s">
        <v>87</v>
      </c>
      <c r="B133" s="114">
        <f>B132/$I132</f>
        <v>3.388284674810553E-2</v>
      </c>
      <c r="C133" s="114">
        <f t="shared" ref="C133:I133" si="15">C132/$I132</f>
        <v>8.7728022063068137E-2</v>
      </c>
      <c r="D133" s="114">
        <f t="shared" si="15"/>
        <v>0.63629631627349925</v>
      </c>
      <c r="E133" s="114">
        <f t="shared" si="15"/>
        <v>0.19067589229734078</v>
      </c>
      <c r="F133" s="114">
        <f t="shared" si="15"/>
        <v>0</v>
      </c>
      <c r="G133" s="114">
        <f t="shared" si="15"/>
        <v>5.1313903107484592E-2</v>
      </c>
      <c r="H133" s="114">
        <f t="shared" si="15"/>
        <v>1.030195105017093E-4</v>
      </c>
      <c r="I133" s="116">
        <f t="shared" si="15"/>
        <v>1</v>
      </c>
      <c r="J133" s="18"/>
    </row>
    <row r="134" spans="1:10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1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10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10" ht="15">
      <c r="A137" s="24" t="s">
        <v>7</v>
      </c>
      <c r="B137" s="39">
        <v>0</v>
      </c>
      <c r="C137" s="39">
        <v>1640.0119677869702</v>
      </c>
      <c r="D137" s="39">
        <v>0</v>
      </c>
      <c r="E137" s="39">
        <v>0</v>
      </c>
      <c r="F137" s="235">
        <v>0</v>
      </c>
      <c r="G137" s="39">
        <v>0</v>
      </c>
      <c r="H137" s="40">
        <v>0</v>
      </c>
      <c r="I137" s="41">
        <f>SUM(B137:H137)</f>
        <v>1640.0119677869702</v>
      </c>
    </row>
    <row r="138" spans="1:1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>
        <v>0</v>
      </c>
      <c r="G138" s="46">
        <v>0</v>
      </c>
      <c r="H138" s="47">
        <v>0</v>
      </c>
      <c r="I138" s="48">
        <f t="shared" ref="I138:I157" si="16">SUM(B138:H138)</f>
        <v>0</v>
      </c>
    </row>
    <row r="139" spans="1:10" ht="15">
      <c r="A139" s="26" t="s">
        <v>10</v>
      </c>
      <c r="B139" s="43">
        <v>0</v>
      </c>
      <c r="C139" s="43">
        <v>0</v>
      </c>
      <c r="D139" s="43">
        <v>433.64189600045512</v>
      </c>
      <c r="E139" s="43">
        <v>0</v>
      </c>
      <c r="F139" s="236">
        <v>0</v>
      </c>
      <c r="G139" s="43">
        <v>0</v>
      </c>
      <c r="H139" s="53">
        <v>0</v>
      </c>
      <c r="I139" s="41">
        <f t="shared" si="16"/>
        <v>433.64189600045512</v>
      </c>
    </row>
    <row r="140" spans="1:10" ht="15">
      <c r="A140" s="25" t="s">
        <v>58</v>
      </c>
      <c r="B140" s="46">
        <v>0</v>
      </c>
      <c r="C140" s="46">
        <v>74.654019600002357</v>
      </c>
      <c r="D140" s="46">
        <v>0</v>
      </c>
      <c r="E140" s="46">
        <v>0</v>
      </c>
      <c r="F140" s="236">
        <v>0</v>
      </c>
      <c r="G140" s="46">
        <v>0</v>
      </c>
      <c r="H140" s="47">
        <v>0</v>
      </c>
      <c r="I140" s="48">
        <f t="shared" si="16"/>
        <v>74.654019600002357</v>
      </c>
    </row>
    <row r="141" spans="1:10" ht="15">
      <c r="A141" s="26" t="s">
        <v>16</v>
      </c>
      <c r="B141" s="43">
        <v>41.733913330353374</v>
      </c>
      <c r="C141" s="43">
        <v>389.13216274673965</v>
      </c>
      <c r="D141" s="43">
        <v>27.553844460666269</v>
      </c>
      <c r="E141" s="43">
        <v>0</v>
      </c>
      <c r="F141" s="236">
        <v>0</v>
      </c>
      <c r="G141" s="43">
        <v>0</v>
      </c>
      <c r="H141" s="53">
        <v>0</v>
      </c>
      <c r="I141" s="41">
        <f t="shared" si="16"/>
        <v>458.41992053775925</v>
      </c>
    </row>
    <row r="142" spans="1:10" ht="15">
      <c r="A142" s="25" t="s">
        <v>72</v>
      </c>
      <c r="B142" s="46">
        <v>70.645107135249759</v>
      </c>
      <c r="C142" s="46">
        <v>1.976089130350694</v>
      </c>
      <c r="D142" s="46">
        <v>7.1468556881016765</v>
      </c>
      <c r="E142" s="46">
        <v>0</v>
      </c>
      <c r="F142" s="236">
        <v>0</v>
      </c>
      <c r="G142" s="46">
        <v>0</v>
      </c>
      <c r="H142" s="47">
        <v>0</v>
      </c>
      <c r="I142" s="48">
        <f t="shared" si="16"/>
        <v>79.768051953702141</v>
      </c>
    </row>
    <row r="143" spans="1:10" ht="15">
      <c r="A143" s="26" t="s">
        <v>60</v>
      </c>
      <c r="B143" s="43">
        <v>0</v>
      </c>
      <c r="C143" s="43">
        <v>0</v>
      </c>
      <c r="D143" s="43">
        <v>26.420981775164066</v>
      </c>
      <c r="E143" s="43">
        <v>3.8411725134059056</v>
      </c>
      <c r="F143" s="236">
        <v>0</v>
      </c>
      <c r="G143" s="43">
        <v>0</v>
      </c>
      <c r="H143" s="53">
        <v>0</v>
      </c>
      <c r="I143" s="41">
        <f t="shared" si="16"/>
        <v>30.26215428856997</v>
      </c>
    </row>
    <row r="144" spans="1:1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>
        <v>0</v>
      </c>
      <c r="G144" s="46">
        <v>0</v>
      </c>
      <c r="H144" s="47">
        <v>0</v>
      </c>
      <c r="I144" s="48">
        <f t="shared" si="16"/>
        <v>0</v>
      </c>
    </row>
    <row r="145" spans="1:1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>
        <v>0</v>
      </c>
      <c r="G145" s="43">
        <v>0</v>
      </c>
      <c r="H145" s="53">
        <v>0</v>
      </c>
      <c r="I145" s="41">
        <f t="shared" si="16"/>
        <v>0</v>
      </c>
    </row>
    <row r="146" spans="1:10" ht="15">
      <c r="A146" s="25" t="s">
        <v>17</v>
      </c>
      <c r="B146" s="46">
        <v>0.36714840165380136</v>
      </c>
      <c r="C146" s="46">
        <v>0</v>
      </c>
      <c r="D146" s="46">
        <v>4.1540865916297802</v>
      </c>
      <c r="E146" s="46">
        <v>1.6502397950274885</v>
      </c>
      <c r="F146" s="236">
        <v>0</v>
      </c>
      <c r="G146" s="46">
        <v>0</v>
      </c>
      <c r="H146" s="47">
        <v>0</v>
      </c>
      <c r="I146" s="48">
        <f t="shared" si="16"/>
        <v>6.1714747883110697</v>
      </c>
    </row>
    <row r="147" spans="1:10" ht="15">
      <c r="A147" s="26" t="s">
        <v>19</v>
      </c>
      <c r="B147" s="43">
        <v>874.15604054628966</v>
      </c>
      <c r="C147" s="43">
        <v>11158.620355902882</v>
      </c>
      <c r="D147" s="43">
        <v>2368.0328894865684</v>
      </c>
      <c r="E147" s="43">
        <v>0</v>
      </c>
      <c r="F147" s="236">
        <v>0</v>
      </c>
      <c r="G147" s="43">
        <v>0</v>
      </c>
      <c r="H147" s="53">
        <v>0</v>
      </c>
      <c r="I147" s="41">
        <f t="shared" si="16"/>
        <v>14400.80928593574</v>
      </c>
    </row>
    <row r="148" spans="1:10" ht="15">
      <c r="A148" s="25" t="s">
        <v>27</v>
      </c>
      <c r="B148" s="46">
        <v>990.60605615069574</v>
      </c>
      <c r="C148" s="46">
        <v>39.476078444007946</v>
      </c>
      <c r="D148" s="46">
        <v>312.25235228180981</v>
      </c>
      <c r="E148" s="46">
        <v>8495.527635319344</v>
      </c>
      <c r="F148" s="236">
        <v>0</v>
      </c>
      <c r="G148" s="46">
        <v>474.02840855504968</v>
      </c>
      <c r="H148" s="47">
        <v>787.89682844433605</v>
      </c>
      <c r="I148" s="48">
        <f t="shared" si="16"/>
        <v>11099.787359195243</v>
      </c>
    </row>
    <row r="149" spans="1:10" ht="15">
      <c r="A149" s="26" t="s">
        <v>26</v>
      </c>
      <c r="B149" s="43">
        <v>1325.154673600352</v>
      </c>
      <c r="C149" s="43">
        <v>0</v>
      </c>
      <c r="D149" s="43">
        <v>38.331222010762588</v>
      </c>
      <c r="E149" s="43">
        <v>0</v>
      </c>
      <c r="F149" s="236">
        <v>0</v>
      </c>
      <c r="G149" s="43">
        <v>0</v>
      </c>
      <c r="H149" s="53">
        <v>0</v>
      </c>
      <c r="I149" s="41">
        <f t="shared" si="16"/>
        <v>1363.4858956111145</v>
      </c>
    </row>
    <row r="150" spans="1:1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>
        <v>0</v>
      </c>
      <c r="G150" s="46">
        <v>0</v>
      </c>
      <c r="H150" s="47">
        <v>0</v>
      </c>
      <c r="I150" s="48">
        <f t="shared" si="16"/>
        <v>0</v>
      </c>
    </row>
    <row r="151" spans="1:10" ht="15">
      <c r="A151" s="26" t="s">
        <v>24</v>
      </c>
      <c r="B151" s="43">
        <v>0</v>
      </c>
      <c r="C151" s="43">
        <v>2881.6124999999997</v>
      </c>
      <c r="D151" s="43">
        <v>0</v>
      </c>
      <c r="E151" s="43">
        <v>0</v>
      </c>
      <c r="F151" s="236">
        <v>0</v>
      </c>
      <c r="G151" s="43">
        <v>0</v>
      </c>
      <c r="H151" s="53">
        <v>0</v>
      </c>
      <c r="I151" s="41">
        <f t="shared" si="16"/>
        <v>2881.6124999999997</v>
      </c>
    </row>
    <row r="152" spans="1:10" ht="15">
      <c r="A152" s="25" t="s">
        <v>22</v>
      </c>
      <c r="B152" s="46">
        <v>0</v>
      </c>
      <c r="C152" s="46">
        <v>1641.0863216823757</v>
      </c>
      <c r="D152" s="46">
        <v>0</v>
      </c>
      <c r="E152" s="46">
        <v>0</v>
      </c>
      <c r="F152" s="236">
        <v>0</v>
      </c>
      <c r="G152" s="46">
        <v>0</v>
      </c>
      <c r="H152" s="47">
        <v>0</v>
      </c>
      <c r="I152" s="48">
        <f t="shared" si="16"/>
        <v>1641.0863216823757</v>
      </c>
      <c r="J152" s="6"/>
    </row>
    <row r="153" spans="1:1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>
        <v>0</v>
      </c>
      <c r="G153" s="43">
        <v>0</v>
      </c>
      <c r="H153" s="53">
        <v>0</v>
      </c>
      <c r="I153" s="41">
        <f t="shared" si="16"/>
        <v>0</v>
      </c>
    </row>
    <row r="154" spans="1:10" ht="15">
      <c r="A154" s="28" t="s">
        <v>25</v>
      </c>
      <c r="B154" s="46">
        <v>0</v>
      </c>
      <c r="C154" s="46">
        <v>0</v>
      </c>
      <c r="D154" s="46">
        <v>0</v>
      </c>
      <c r="E154" s="46">
        <v>0</v>
      </c>
      <c r="F154" s="236">
        <v>0</v>
      </c>
      <c r="G154" s="46">
        <v>0</v>
      </c>
      <c r="H154" s="47">
        <v>0</v>
      </c>
      <c r="I154" s="48">
        <f t="shared" si="16"/>
        <v>0</v>
      </c>
    </row>
    <row r="155" spans="1:10" ht="15">
      <c r="A155" s="29" t="s">
        <v>20</v>
      </c>
      <c r="B155" s="43">
        <v>0</v>
      </c>
      <c r="C155" s="43">
        <v>0</v>
      </c>
      <c r="D155" s="43">
        <v>0</v>
      </c>
      <c r="E155" s="43">
        <v>0</v>
      </c>
      <c r="F155" s="236">
        <v>0</v>
      </c>
      <c r="G155" s="43">
        <v>0</v>
      </c>
      <c r="H155" s="53">
        <v>0</v>
      </c>
      <c r="I155" s="41">
        <f t="shared" si="16"/>
        <v>0</v>
      </c>
    </row>
    <row r="156" spans="1:10" ht="15">
      <c r="A156" s="28" t="s">
        <v>21</v>
      </c>
      <c r="B156" s="46">
        <v>0</v>
      </c>
      <c r="C156" s="46">
        <v>0</v>
      </c>
      <c r="D156" s="46">
        <v>0</v>
      </c>
      <c r="E156" s="46">
        <v>0</v>
      </c>
      <c r="F156" s="236">
        <v>0</v>
      </c>
      <c r="G156" s="46">
        <v>0</v>
      </c>
      <c r="H156" s="47">
        <v>0</v>
      </c>
      <c r="I156" s="48">
        <f t="shared" si="16"/>
        <v>0</v>
      </c>
    </row>
    <row r="157" spans="1:10" ht="15.75" thickBot="1">
      <c r="A157" s="30" t="s">
        <v>11</v>
      </c>
      <c r="B157" s="43">
        <v>0</v>
      </c>
      <c r="C157" s="43">
        <v>0</v>
      </c>
      <c r="D157" s="43">
        <v>0</v>
      </c>
      <c r="E157" s="43">
        <v>0</v>
      </c>
      <c r="F157" s="237">
        <v>0</v>
      </c>
      <c r="G157" s="43">
        <v>0</v>
      </c>
      <c r="H157" s="53">
        <v>0</v>
      </c>
      <c r="I157" s="41">
        <f t="shared" si="16"/>
        <v>0</v>
      </c>
    </row>
    <row r="158" spans="1:10" ht="15">
      <c r="A158" s="31" t="s">
        <v>28</v>
      </c>
      <c r="B158" s="130">
        <f>SUM(B137:B153)</f>
        <v>3302.6629391645943</v>
      </c>
      <c r="C158" s="130">
        <f t="shared" ref="C158:H158" si="17">SUM(C137:C153)</f>
        <v>17826.569495293326</v>
      </c>
      <c r="D158" s="130">
        <f t="shared" si="17"/>
        <v>3217.5341282951576</v>
      </c>
      <c r="E158" s="130">
        <f t="shared" si="17"/>
        <v>8501.0190476277767</v>
      </c>
      <c r="F158" s="130">
        <f t="shared" si="17"/>
        <v>0</v>
      </c>
      <c r="G158" s="130">
        <f t="shared" si="17"/>
        <v>474.02840855504968</v>
      </c>
      <c r="H158" s="130">
        <f t="shared" si="17"/>
        <v>787.89682844433605</v>
      </c>
      <c r="I158" s="132">
        <f>SUM(B158:H158)</f>
        <v>34109.710847380244</v>
      </c>
    </row>
    <row r="159" spans="1:10" s="4" customFormat="1" ht="15" thickBot="1">
      <c r="A159" s="32" t="s">
        <v>87</v>
      </c>
      <c r="B159" s="114">
        <f>B158/$I158</f>
        <v>9.6824712292108206E-2</v>
      </c>
      <c r="C159" s="114">
        <f t="shared" ref="C159:I159" si="18">C158/$I158</f>
        <v>0.52262446829456122</v>
      </c>
      <c r="D159" s="114">
        <f t="shared" si="18"/>
        <v>9.4328976950042859E-2</v>
      </c>
      <c r="E159" s="114">
        <f t="shared" si="18"/>
        <v>0.24922577284998262</v>
      </c>
      <c r="F159" s="114">
        <f t="shared" si="18"/>
        <v>0</v>
      </c>
      <c r="G159" s="114">
        <f t="shared" si="18"/>
        <v>1.3897168776247686E-2</v>
      </c>
      <c r="H159" s="114">
        <f t="shared" si="18"/>
        <v>2.309890083705736E-2</v>
      </c>
      <c r="I159" s="116">
        <f t="shared" si="18"/>
        <v>1</v>
      </c>
      <c r="J159" s="18"/>
    </row>
    <row r="160" spans="1:10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>
        <v>0</v>
      </c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>
        <v>0</v>
      </c>
      <c r="G164" s="46">
        <v>0</v>
      </c>
      <c r="H164" s="47">
        <v>0</v>
      </c>
      <c r="I164" s="48">
        <f t="shared" ref="I164:I183" si="19">SUM(B164:H164)</f>
        <v>0</v>
      </c>
    </row>
    <row r="165" spans="1:9" ht="15">
      <c r="A165" s="26" t="s">
        <v>10</v>
      </c>
      <c r="B165" s="43">
        <v>0</v>
      </c>
      <c r="C165" s="43">
        <v>0</v>
      </c>
      <c r="D165" s="43">
        <v>174.64310771969375</v>
      </c>
      <c r="E165" s="43">
        <v>0</v>
      </c>
      <c r="F165" s="236">
        <v>0</v>
      </c>
      <c r="G165" s="43">
        <v>0</v>
      </c>
      <c r="H165" s="53">
        <v>0</v>
      </c>
      <c r="I165" s="41">
        <f t="shared" si="19"/>
        <v>174.64310771969375</v>
      </c>
    </row>
    <row r="166" spans="1:9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>
        <v>0</v>
      </c>
      <c r="G166" s="46">
        <v>0</v>
      </c>
      <c r="H166" s="47">
        <v>0</v>
      </c>
      <c r="I166" s="48">
        <f t="shared" si="19"/>
        <v>0</v>
      </c>
    </row>
    <row r="167" spans="1:9" ht="15">
      <c r="A167" s="26" t="s">
        <v>16</v>
      </c>
      <c r="B167" s="43">
        <v>87.852928111078043</v>
      </c>
      <c r="C167" s="43">
        <v>0</v>
      </c>
      <c r="D167" s="43">
        <v>271.35799952857184</v>
      </c>
      <c r="E167" s="43">
        <v>0</v>
      </c>
      <c r="F167" s="236">
        <v>0</v>
      </c>
      <c r="G167" s="43">
        <v>0</v>
      </c>
      <c r="H167" s="53">
        <v>0</v>
      </c>
      <c r="I167" s="41">
        <f t="shared" si="19"/>
        <v>359.21092763964987</v>
      </c>
    </row>
    <row r="168" spans="1:9" ht="15">
      <c r="A168" s="25" t="s">
        <v>72</v>
      </c>
      <c r="B168" s="46">
        <v>27.765727744033363</v>
      </c>
      <c r="C168" s="46">
        <v>1.2181379937148886</v>
      </c>
      <c r="D168" s="46">
        <v>58.0090531949877</v>
      </c>
      <c r="E168" s="46">
        <v>5.7929832722439135E-8</v>
      </c>
      <c r="F168" s="236">
        <v>0</v>
      </c>
      <c r="G168" s="46">
        <v>0</v>
      </c>
      <c r="H168" s="47">
        <v>0</v>
      </c>
      <c r="I168" s="48">
        <f t="shared" si="19"/>
        <v>86.9929189906658</v>
      </c>
    </row>
    <row r="169" spans="1:9" ht="15">
      <c r="A169" s="26" t="s">
        <v>60</v>
      </c>
      <c r="B169" s="43">
        <v>0</v>
      </c>
      <c r="C169" s="43">
        <v>0</v>
      </c>
      <c r="D169" s="43">
        <v>0</v>
      </c>
      <c r="E169" s="43">
        <v>2.099582563509363</v>
      </c>
      <c r="F169" s="236">
        <v>0</v>
      </c>
      <c r="G169" s="43">
        <v>0</v>
      </c>
      <c r="H169" s="53">
        <v>0</v>
      </c>
      <c r="I169" s="41">
        <f t="shared" si="19"/>
        <v>2.099582563509363</v>
      </c>
    </row>
    <row r="170" spans="1:9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>
        <v>0</v>
      </c>
      <c r="G170" s="46">
        <v>0</v>
      </c>
      <c r="H170" s="47">
        <v>0</v>
      </c>
      <c r="I170" s="48">
        <f t="shared" si="19"/>
        <v>0</v>
      </c>
    </row>
    <row r="171" spans="1:9" ht="15">
      <c r="A171" s="26" t="s">
        <v>61</v>
      </c>
      <c r="B171" s="43">
        <v>0</v>
      </c>
      <c r="C171" s="43">
        <v>0</v>
      </c>
      <c r="D171" s="43">
        <v>0.95920000000000005</v>
      </c>
      <c r="E171" s="43">
        <v>0</v>
      </c>
      <c r="F171" s="236">
        <v>0</v>
      </c>
      <c r="G171" s="43">
        <v>0</v>
      </c>
      <c r="H171" s="53">
        <v>0</v>
      </c>
      <c r="I171" s="41">
        <f t="shared" si="19"/>
        <v>0.95920000000000005</v>
      </c>
    </row>
    <row r="172" spans="1:9" ht="15">
      <c r="A172" s="25" t="s">
        <v>17</v>
      </c>
      <c r="B172" s="46">
        <v>0.9435101231415286</v>
      </c>
      <c r="C172" s="46">
        <v>0</v>
      </c>
      <c r="D172" s="46">
        <v>188.45388146591949</v>
      </c>
      <c r="E172" s="46">
        <v>0.36117567513857712</v>
      </c>
      <c r="F172" s="236">
        <v>0</v>
      </c>
      <c r="G172" s="46">
        <v>0</v>
      </c>
      <c r="H172" s="47">
        <v>0</v>
      </c>
      <c r="I172" s="48">
        <f t="shared" si="19"/>
        <v>189.7585672641996</v>
      </c>
    </row>
    <row r="173" spans="1:9" ht="15">
      <c r="A173" s="26" t="s">
        <v>19</v>
      </c>
      <c r="B173" s="43">
        <v>106.20136805101701</v>
      </c>
      <c r="C173" s="43">
        <v>93.354611839109708</v>
      </c>
      <c r="D173" s="43">
        <v>2108.6218990237089</v>
      </c>
      <c r="E173" s="43">
        <v>0</v>
      </c>
      <c r="F173" s="236">
        <v>0</v>
      </c>
      <c r="G173" s="43">
        <v>0</v>
      </c>
      <c r="H173" s="53">
        <v>0</v>
      </c>
      <c r="I173" s="41">
        <f t="shared" si="19"/>
        <v>2308.1778789138357</v>
      </c>
    </row>
    <row r="174" spans="1:9" ht="15">
      <c r="A174" s="25" t="s">
        <v>27</v>
      </c>
      <c r="B174" s="46">
        <v>34.115609772409684</v>
      </c>
      <c r="C174" s="46">
        <v>3.1177837944916487</v>
      </c>
      <c r="D174" s="46">
        <v>1265.5142714035826</v>
      </c>
      <c r="E174" s="46">
        <v>769.62343245586464</v>
      </c>
      <c r="F174" s="236">
        <v>0</v>
      </c>
      <c r="G174" s="46">
        <v>73.293314151443568</v>
      </c>
      <c r="H174" s="47">
        <v>209.70156381043631</v>
      </c>
      <c r="I174" s="48">
        <f t="shared" si="19"/>
        <v>2355.3659753882284</v>
      </c>
    </row>
    <row r="175" spans="1:9" ht="15">
      <c r="A175" s="26" t="s">
        <v>26</v>
      </c>
      <c r="B175" s="43">
        <v>55.838366029290512</v>
      </c>
      <c r="C175" s="43">
        <v>0.97323397070948992</v>
      </c>
      <c r="D175" s="43">
        <v>0</v>
      </c>
      <c r="E175" s="43">
        <v>0</v>
      </c>
      <c r="F175" s="236">
        <v>0</v>
      </c>
      <c r="G175" s="43">
        <v>0</v>
      </c>
      <c r="H175" s="53">
        <v>0</v>
      </c>
      <c r="I175" s="41">
        <f t="shared" si="19"/>
        <v>56.811599999999999</v>
      </c>
    </row>
    <row r="176" spans="1:9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>
        <v>0</v>
      </c>
      <c r="G176" s="46">
        <v>0</v>
      </c>
      <c r="H176" s="47">
        <v>0</v>
      </c>
      <c r="I176" s="48">
        <f t="shared" si="19"/>
        <v>0</v>
      </c>
    </row>
    <row r="177" spans="1:10" ht="15">
      <c r="A177" s="26" t="s">
        <v>24</v>
      </c>
      <c r="B177" s="43">
        <v>0</v>
      </c>
      <c r="C177" s="43">
        <v>0</v>
      </c>
      <c r="D177" s="43">
        <v>0</v>
      </c>
      <c r="E177" s="43">
        <v>0</v>
      </c>
      <c r="F177" s="236">
        <v>0</v>
      </c>
      <c r="G177" s="43">
        <v>0</v>
      </c>
      <c r="H177" s="53">
        <v>0</v>
      </c>
      <c r="I177" s="41">
        <f t="shared" si="19"/>
        <v>0</v>
      </c>
    </row>
    <row r="178" spans="1:1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>
        <v>0</v>
      </c>
      <c r="G178" s="46">
        <v>0</v>
      </c>
      <c r="H178" s="47">
        <v>0</v>
      </c>
      <c r="I178" s="48">
        <f t="shared" si="19"/>
        <v>0</v>
      </c>
    </row>
    <row r="179" spans="1:1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>
        <v>0</v>
      </c>
      <c r="G179" s="43">
        <v>0</v>
      </c>
      <c r="H179" s="53">
        <v>0</v>
      </c>
      <c r="I179" s="41">
        <f t="shared" si="19"/>
        <v>0</v>
      </c>
    </row>
    <row r="180" spans="1:10" ht="15">
      <c r="A180" s="28" t="s">
        <v>25</v>
      </c>
      <c r="B180" s="46">
        <v>0</v>
      </c>
      <c r="C180" s="46">
        <v>0</v>
      </c>
      <c r="D180" s="46">
        <v>0</v>
      </c>
      <c r="E180" s="46">
        <v>0</v>
      </c>
      <c r="F180" s="236">
        <v>0</v>
      </c>
      <c r="G180" s="46">
        <v>0</v>
      </c>
      <c r="H180" s="47">
        <v>0</v>
      </c>
      <c r="I180" s="48">
        <f t="shared" si="19"/>
        <v>0</v>
      </c>
    </row>
    <row r="181" spans="1:10" ht="15">
      <c r="A181" s="29" t="s">
        <v>20</v>
      </c>
      <c r="B181" s="43">
        <v>0</v>
      </c>
      <c r="C181" s="43">
        <v>0</v>
      </c>
      <c r="D181" s="43">
        <v>0</v>
      </c>
      <c r="E181" s="43">
        <v>0</v>
      </c>
      <c r="F181" s="236">
        <v>0</v>
      </c>
      <c r="G181" s="43">
        <v>0</v>
      </c>
      <c r="H181" s="53">
        <v>0</v>
      </c>
      <c r="I181" s="41">
        <f t="shared" si="19"/>
        <v>0</v>
      </c>
    </row>
    <row r="182" spans="1:10" ht="15">
      <c r="A182" s="28" t="s">
        <v>21</v>
      </c>
      <c r="B182" s="46">
        <v>0</v>
      </c>
      <c r="C182" s="46">
        <v>0</v>
      </c>
      <c r="D182" s="46">
        <v>0</v>
      </c>
      <c r="E182" s="46">
        <v>0</v>
      </c>
      <c r="F182" s="236">
        <v>0</v>
      </c>
      <c r="G182" s="46">
        <v>0</v>
      </c>
      <c r="H182" s="47">
        <v>0</v>
      </c>
      <c r="I182" s="48">
        <f t="shared" si="19"/>
        <v>0</v>
      </c>
    </row>
    <row r="183" spans="1:10" ht="15.75" thickBot="1">
      <c r="A183" s="30" t="s">
        <v>11</v>
      </c>
      <c r="B183" s="43">
        <v>0</v>
      </c>
      <c r="C183" s="43">
        <v>0</v>
      </c>
      <c r="D183" s="43">
        <v>0</v>
      </c>
      <c r="E183" s="43">
        <v>0</v>
      </c>
      <c r="F183" s="237">
        <v>0</v>
      </c>
      <c r="G183" s="43">
        <v>0</v>
      </c>
      <c r="H183" s="53">
        <v>0</v>
      </c>
      <c r="I183" s="41">
        <f t="shared" si="19"/>
        <v>0</v>
      </c>
    </row>
    <row r="184" spans="1:10" ht="15">
      <c r="A184" s="31" t="s">
        <v>28</v>
      </c>
      <c r="B184" s="130">
        <f>SUM(B163:B179)</f>
        <v>312.71750983097013</v>
      </c>
      <c r="C184" s="130">
        <f t="shared" ref="C184:H184" si="20">SUM(C163:C179)</f>
        <v>98.663767598025728</v>
      </c>
      <c r="D184" s="130">
        <f t="shared" si="20"/>
        <v>4067.5594123364644</v>
      </c>
      <c r="E184" s="130">
        <f t="shared" si="20"/>
        <v>772.0841907524424</v>
      </c>
      <c r="F184" s="130">
        <f t="shared" si="20"/>
        <v>0</v>
      </c>
      <c r="G184" s="130">
        <f t="shared" si="20"/>
        <v>73.293314151443568</v>
      </c>
      <c r="H184" s="130">
        <f t="shared" si="20"/>
        <v>209.70156381043631</v>
      </c>
      <c r="I184" s="132">
        <f>SUM(B184:H184)</f>
        <v>5534.0197584797834</v>
      </c>
    </row>
    <row r="185" spans="1:10" s="4" customFormat="1" ht="15" thickBot="1">
      <c r="A185" s="32" t="s">
        <v>87</v>
      </c>
      <c r="B185" s="114">
        <f>B184/$I184</f>
        <v>5.6508202622838996E-2</v>
      </c>
      <c r="C185" s="114">
        <f t="shared" ref="C185:I185" si="21">C184/$I184</f>
        <v>1.782858968778403E-2</v>
      </c>
      <c r="D185" s="114">
        <f t="shared" si="21"/>
        <v>0.7350099186226684</v>
      </c>
      <c r="E185" s="114">
        <f t="shared" si="21"/>
        <v>0.1395159801461455</v>
      </c>
      <c r="F185" s="114">
        <f t="shared" si="21"/>
        <v>0</v>
      </c>
      <c r="G185" s="114">
        <f t="shared" si="21"/>
        <v>1.3244136694513272E-2</v>
      </c>
      <c r="H185" s="114">
        <f t="shared" si="21"/>
        <v>3.7893172226049682E-2</v>
      </c>
      <c r="I185" s="116">
        <f t="shared" si="21"/>
        <v>1</v>
      </c>
      <c r="J185" s="18"/>
    </row>
    <row r="186" spans="1:10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1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10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10" ht="15">
      <c r="A189" s="24" t="s">
        <v>7</v>
      </c>
      <c r="B189" s="39">
        <v>0</v>
      </c>
      <c r="C189" s="39">
        <v>0</v>
      </c>
      <c r="D189" s="39">
        <v>5388.8984169334817</v>
      </c>
      <c r="E189" s="39">
        <v>0</v>
      </c>
      <c r="F189" s="235">
        <v>0</v>
      </c>
      <c r="G189" s="39">
        <v>0</v>
      </c>
      <c r="H189" s="40">
        <v>0</v>
      </c>
      <c r="I189" s="41">
        <f>SUM(B189:H189)</f>
        <v>5388.8984169334817</v>
      </c>
    </row>
    <row r="190" spans="1:10" ht="15">
      <c r="A190" s="25" t="s">
        <v>8</v>
      </c>
      <c r="B190" s="46">
        <v>0</v>
      </c>
      <c r="C190" s="46">
        <v>0</v>
      </c>
      <c r="D190" s="46">
        <v>1101.7876790789187</v>
      </c>
      <c r="E190" s="46">
        <v>0</v>
      </c>
      <c r="F190" s="236">
        <v>0</v>
      </c>
      <c r="G190" s="46">
        <v>0</v>
      </c>
      <c r="H190" s="47">
        <v>0</v>
      </c>
      <c r="I190" s="48">
        <f t="shared" ref="I190:I209" si="22">SUM(B190:H190)</f>
        <v>1101.7876790789187</v>
      </c>
    </row>
    <row r="191" spans="1:10" ht="15">
      <c r="A191" s="26" t="s">
        <v>10</v>
      </c>
      <c r="B191" s="43">
        <v>0</v>
      </c>
      <c r="C191" s="43">
        <v>0</v>
      </c>
      <c r="D191" s="43">
        <v>284.66139724493524</v>
      </c>
      <c r="E191" s="43">
        <v>0</v>
      </c>
      <c r="F191" s="236">
        <v>0</v>
      </c>
      <c r="G191" s="43">
        <v>0</v>
      </c>
      <c r="H191" s="53">
        <v>0</v>
      </c>
      <c r="I191" s="41">
        <f t="shared" si="22"/>
        <v>284.66139724493524</v>
      </c>
    </row>
    <row r="192" spans="1:10" ht="15">
      <c r="A192" s="25" t="s">
        <v>58</v>
      </c>
      <c r="B192" s="46">
        <v>2.5150904601697478E-8</v>
      </c>
      <c r="C192" s="46">
        <v>2.5150904601697478E-8</v>
      </c>
      <c r="D192" s="46">
        <v>813.43551994969835</v>
      </c>
      <c r="E192" s="46">
        <v>0</v>
      </c>
      <c r="F192" s="236">
        <v>0</v>
      </c>
      <c r="G192" s="46">
        <v>0</v>
      </c>
      <c r="H192" s="47">
        <v>0</v>
      </c>
      <c r="I192" s="48">
        <f t="shared" si="22"/>
        <v>813.43552000000011</v>
      </c>
    </row>
    <row r="193" spans="1:9" ht="15">
      <c r="A193" s="26" t="s">
        <v>16</v>
      </c>
      <c r="B193" s="43">
        <v>337.05411144113276</v>
      </c>
      <c r="C193" s="43">
        <v>30.769930250225531</v>
      </c>
      <c r="D193" s="43">
        <v>1730.1519466931502</v>
      </c>
      <c r="E193" s="43">
        <v>0</v>
      </c>
      <c r="F193" s="236">
        <v>0</v>
      </c>
      <c r="G193" s="43">
        <v>0</v>
      </c>
      <c r="H193" s="53">
        <v>0</v>
      </c>
      <c r="I193" s="41">
        <f t="shared" si="22"/>
        <v>2097.9759883845086</v>
      </c>
    </row>
    <row r="194" spans="1:9" ht="15">
      <c r="A194" s="25" t="s">
        <v>72</v>
      </c>
      <c r="B194" s="46">
        <v>9.5256171461908803</v>
      </c>
      <c r="C194" s="46">
        <v>4.7445271153970969</v>
      </c>
      <c r="D194" s="46">
        <v>73.649995875937634</v>
      </c>
      <c r="E194" s="46">
        <v>0</v>
      </c>
      <c r="F194" s="236">
        <v>0</v>
      </c>
      <c r="G194" s="46">
        <v>0</v>
      </c>
      <c r="H194" s="47">
        <v>0</v>
      </c>
      <c r="I194" s="48">
        <f t="shared" si="22"/>
        <v>87.920140137525607</v>
      </c>
    </row>
    <row r="195" spans="1:9" ht="15">
      <c r="A195" s="26" t="s">
        <v>60</v>
      </c>
      <c r="B195" s="43">
        <v>2.4732930977983521E-8</v>
      </c>
      <c r="C195" s="43">
        <v>2.4732930977983521E-8</v>
      </c>
      <c r="D195" s="43">
        <v>3.4626103369176926E-8</v>
      </c>
      <c r="E195" s="43">
        <v>22.793290550387244</v>
      </c>
      <c r="F195" s="236">
        <v>0</v>
      </c>
      <c r="G195" s="43">
        <v>0</v>
      </c>
      <c r="H195" s="53">
        <v>0</v>
      </c>
      <c r="I195" s="41">
        <f t="shared" si="22"/>
        <v>22.793290634479209</v>
      </c>
    </row>
    <row r="196" spans="1:9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>
        <v>0</v>
      </c>
      <c r="G196" s="46">
        <v>0</v>
      </c>
      <c r="H196" s="47">
        <v>0</v>
      </c>
      <c r="I196" s="48">
        <f t="shared" si="22"/>
        <v>0</v>
      </c>
    </row>
    <row r="197" spans="1:9" ht="15">
      <c r="A197" s="26" t="s">
        <v>61</v>
      </c>
      <c r="B197" s="43">
        <v>0</v>
      </c>
      <c r="C197" s="43">
        <v>0</v>
      </c>
      <c r="D197" s="43">
        <v>11.118</v>
      </c>
      <c r="E197" s="43">
        <v>0</v>
      </c>
      <c r="F197" s="236">
        <v>0</v>
      </c>
      <c r="G197" s="43">
        <v>0</v>
      </c>
      <c r="H197" s="53">
        <v>0</v>
      </c>
      <c r="I197" s="41">
        <f t="shared" si="22"/>
        <v>11.118</v>
      </c>
    </row>
    <row r="198" spans="1:9" ht="15">
      <c r="A198" s="25" t="s">
        <v>17</v>
      </c>
      <c r="B198" s="46">
        <v>180.29736424188593</v>
      </c>
      <c r="C198" s="46">
        <v>4.5439431562141854E-4</v>
      </c>
      <c r="D198" s="46">
        <v>497.95844483529652</v>
      </c>
      <c r="E198" s="46">
        <v>0</v>
      </c>
      <c r="F198" s="236">
        <v>0</v>
      </c>
      <c r="G198" s="46">
        <v>0</v>
      </c>
      <c r="H198" s="47">
        <v>0</v>
      </c>
      <c r="I198" s="48">
        <f t="shared" si="22"/>
        <v>678.25626347149807</v>
      </c>
    </row>
    <row r="199" spans="1:9" ht="15">
      <c r="A199" s="26" t="s">
        <v>19</v>
      </c>
      <c r="B199" s="43">
        <v>1414.2103953808389</v>
      </c>
      <c r="C199" s="43">
        <v>409.89205784105349</v>
      </c>
      <c r="D199" s="43">
        <v>9255.834261836766</v>
      </c>
      <c r="E199" s="43">
        <v>498.67872170071132</v>
      </c>
      <c r="F199" s="236">
        <v>0</v>
      </c>
      <c r="G199" s="43">
        <v>0</v>
      </c>
      <c r="H199" s="53">
        <v>0</v>
      </c>
      <c r="I199" s="41">
        <f t="shared" si="22"/>
        <v>11578.61543675937</v>
      </c>
    </row>
    <row r="200" spans="1:9" ht="15">
      <c r="A200" s="25" t="s">
        <v>27</v>
      </c>
      <c r="B200" s="46">
        <v>102.07668441242255</v>
      </c>
      <c r="C200" s="46">
        <v>4.3839671807353557</v>
      </c>
      <c r="D200" s="46">
        <v>3586.1747538470408</v>
      </c>
      <c r="E200" s="46">
        <v>2512.6712857015036</v>
      </c>
      <c r="F200" s="236">
        <v>0</v>
      </c>
      <c r="G200" s="46">
        <v>221.06218897925271</v>
      </c>
      <c r="H200" s="47">
        <v>8.5331941606279997</v>
      </c>
      <c r="I200" s="48">
        <f t="shared" si="22"/>
        <v>6434.9020742815837</v>
      </c>
    </row>
    <row r="201" spans="1:9" ht="15">
      <c r="A201" s="26" t="s">
        <v>26</v>
      </c>
      <c r="B201" s="43">
        <v>11.812849320468116</v>
      </c>
      <c r="C201" s="43">
        <v>3.8750850191868356</v>
      </c>
      <c r="D201" s="43">
        <v>3.1184136773281623</v>
      </c>
      <c r="E201" s="43">
        <v>0</v>
      </c>
      <c r="F201" s="236">
        <v>0</v>
      </c>
      <c r="G201" s="43">
        <v>0</v>
      </c>
      <c r="H201" s="53">
        <v>0</v>
      </c>
      <c r="I201" s="41">
        <f t="shared" si="22"/>
        <v>18.806348016983115</v>
      </c>
    </row>
    <row r="202" spans="1:9" ht="15">
      <c r="A202" s="25" t="s">
        <v>23</v>
      </c>
      <c r="B202" s="46">
        <v>5.1948456721153953E-2</v>
      </c>
      <c r="C202" s="46">
        <v>3.2102114311118826E-2</v>
      </c>
      <c r="D202" s="46">
        <v>4.2282165283499783E-2</v>
      </c>
      <c r="E202" s="46">
        <v>0</v>
      </c>
      <c r="F202" s="236">
        <v>0</v>
      </c>
      <c r="G202" s="46">
        <v>0</v>
      </c>
      <c r="H202" s="47">
        <v>0</v>
      </c>
      <c r="I202" s="48">
        <f t="shared" si="22"/>
        <v>0.12633273631577258</v>
      </c>
    </row>
    <row r="203" spans="1:9" ht="15">
      <c r="A203" s="26" t="s">
        <v>24</v>
      </c>
      <c r="B203" s="43">
        <v>0</v>
      </c>
      <c r="C203" s="43">
        <v>0</v>
      </c>
      <c r="D203" s="43">
        <v>0</v>
      </c>
      <c r="E203" s="43">
        <v>0</v>
      </c>
      <c r="F203" s="236">
        <v>0</v>
      </c>
      <c r="G203" s="43">
        <v>0</v>
      </c>
      <c r="H203" s="53">
        <v>0</v>
      </c>
      <c r="I203" s="41">
        <f t="shared" si="22"/>
        <v>0</v>
      </c>
    </row>
    <row r="204" spans="1:9" ht="15">
      <c r="A204" s="25" t="s">
        <v>22</v>
      </c>
      <c r="B204" s="46">
        <v>102.91410031400606</v>
      </c>
      <c r="C204" s="46">
        <v>100.41295493214378</v>
      </c>
      <c r="D204" s="46">
        <v>3354.1649447538502</v>
      </c>
      <c r="E204" s="46">
        <v>0</v>
      </c>
      <c r="F204" s="236">
        <v>0</v>
      </c>
      <c r="G204" s="46">
        <v>0</v>
      </c>
      <c r="H204" s="47">
        <v>0</v>
      </c>
      <c r="I204" s="48">
        <f t="shared" si="22"/>
        <v>3557.4920000000002</v>
      </c>
    </row>
    <row r="205" spans="1:9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>
        <v>0</v>
      </c>
      <c r="G205" s="43">
        <v>0</v>
      </c>
      <c r="H205" s="53">
        <v>0</v>
      </c>
      <c r="I205" s="41">
        <f t="shared" si="22"/>
        <v>0</v>
      </c>
    </row>
    <row r="206" spans="1:9" ht="15">
      <c r="A206" s="28" t="s">
        <v>25</v>
      </c>
      <c r="B206" s="46">
        <v>0</v>
      </c>
      <c r="C206" s="46">
        <v>0</v>
      </c>
      <c r="D206" s="46">
        <v>0</v>
      </c>
      <c r="E206" s="46">
        <v>0</v>
      </c>
      <c r="F206" s="236">
        <v>0</v>
      </c>
      <c r="G206" s="46">
        <v>0</v>
      </c>
      <c r="H206" s="47">
        <v>0</v>
      </c>
      <c r="I206" s="48">
        <f t="shared" si="22"/>
        <v>0</v>
      </c>
    </row>
    <row r="207" spans="1:9" ht="15">
      <c r="A207" s="29" t="s">
        <v>20</v>
      </c>
      <c r="B207" s="43">
        <v>0</v>
      </c>
      <c r="C207" s="43">
        <v>0</v>
      </c>
      <c r="D207" s="43">
        <v>0</v>
      </c>
      <c r="E207" s="43">
        <v>0</v>
      </c>
      <c r="F207" s="236">
        <v>0</v>
      </c>
      <c r="G207" s="43">
        <v>0</v>
      </c>
      <c r="H207" s="53">
        <v>0</v>
      </c>
      <c r="I207" s="41">
        <f t="shared" si="22"/>
        <v>0</v>
      </c>
    </row>
    <row r="208" spans="1:9" ht="15">
      <c r="A208" s="28" t="s">
        <v>21</v>
      </c>
      <c r="B208" s="46">
        <v>0</v>
      </c>
      <c r="C208" s="46">
        <v>0</v>
      </c>
      <c r="D208" s="46">
        <v>0</v>
      </c>
      <c r="E208" s="46">
        <v>0</v>
      </c>
      <c r="F208" s="236">
        <v>0</v>
      </c>
      <c r="G208" s="46">
        <v>0</v>
      </c>
      <c r="H208" s="47">
        <v>0</v>
      </c>
      <c r="I208" s="48">
        <f t="shared" si="22"/>
        <v>0</v>
      </c>
    </row>
    <row r="209" spans="1:10" ht="15.75" thickBot="1">
      <c r="A209" s="30" t="s">
        <v>11</v>
      </c>
      <c r="B209" s="43">
        <v>0</v>
      </c>
      <c r="C209" s="43">
        <v>0</v>
      </c>
      <c r="D209" s="43">
        <v>0</v>
      </c>
      <c r="E209" s="43">
        <v>0</v>
      </c>
      <c r="F209" s="237">
        <v>0</v>
      </c>
      <c r="G209" s="43">
        <v>0</v>
      </c>
      <c r="H209" s="53">
        <v>0</v>
      </c>
      <c r="I209" s="41">
        <f t="shared" si="22"/>
        <v>0</v>
      </c>
    </row>
    <row r="210" spans="1:10" ht="15">
      <c r="A210" s="31" t="s">
        <v>28</v>
      </c>
      <c r="B210" s="130">
        <f>SUM(B189:B205)</f>
        <v>2157.9430707635506</v>
      </c>
      <c r="C210" s="130">
        <f t="shared" ref="C210:H210" si="23">SUM(C189:C205)</f>
        <v>554.11107889725258</v>
      </c>
      <c r="D210" s="130">
        <f t="shared" si="23"/>
        <v>26100.996056926317</v>
      </c>
      <c r="E210" s="130">
        <f t="shared" si="23"/>
        <v>3034.1432979526021</v>
      </c>
      <c r="F210" s="130">
        <f t="shared" si="23"/>
        <v>0</v>
      </c>
      <c r="G210" s="130">
        <f t="shared" si="23"/>
        <v>221.06218897925271</v>
      </c>
      <c r="H210" s="130">
        <f t="shared" si="23"/>
        <v>8.5331941606279997</v>
      </c>
      <c r="I210" s="132">
        <f>SUM(B210:H210)</f>
        <v>32076.788887679602</v>
      </c>
    </row>
    <row r="211" spans="1:10" s="4" customFormat="1" ht="15" thickBot="1">
      <c r="A211" s="32" t="s">
        <v>87</v>
      </c>
      <c r="B211" s="114">
        <f>B210/$I210</f>
        <v>6.727428603654266E-2</v>
      </c>
      <c r="C211" s="114">
        <f t="shared" ref="C211:I211" si="24">C210/$I210</f>
        <v>1.7274518370200127E-2</v>
      </c>
      <c r="D211" s="114">
        <f t="shared" si="24"/>
        <v>0.81370352089549303</v>
      </c>
      <c r="E211" s="114">
        <f t="shared" si="24"/>
        <v>9.4589994920532355E-2</v>
      </c>
      <c r="F211" s="114">
        <f t="shared" si="24"/>
        <v>0</v>
      </c>
      <c r="G211" s="114">
        <f t="shared" si="24"/>
        <v>6.8916558248185702E-3</v>
      </c>
      <c r="H211" s="114">
        <f t="shared" si="24"/>
        <v>2.6602395241331406E-4</v>
      </c>
      <c r="I211" s="116">
        <f t="shared" si="24"/>
        <v>1</v>
      </c>
      <c r="J211" s="18"/>
    </row>
    <row r="212" spans="1:10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1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10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1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>
        <v>0</v>
      </c>
      <c r="G215" s="39">
        <v>0</v>
      </c>
      <c r="H215" s="40">
        <v>0</v>
      </c>
      <c r="I215" s="41">
        <f>SUM(B215:H215)</f>
        <v>0</v>
      </c>
    </row>
    <row r="216" spans="1:1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>
        <v>0</v>
      </c>
      <c r="G216" s="46">
        <v>0</v>
      </c>
      <c r="H216" s="47">
        <v>0</v>
      </c>
      <c r="I216" s="48">
        <f t="shared" ref="I216:I235" si="25">SUM(B216:H216)</f>
        <v>0</v>
      </c>
    </row>
    <row r="217" spans="1:1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>
        <v>0</v>
      </c>
      <c r="G217" s="43">
        <v>0</v>
      </c>
      <c r="H217" s="53">
        <v>0</v>
      </c>
      <c r="I217" s="41">
        <f t="shared" si="25"/>
        <v>0</v>
      </c>
    </row>
    <row r="218" spans="1:1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>
        <v>0</v>
      </c>
      <c r="G218" s="46">
        <v>0</v>
      </c>
      <c r="H218" s="47">
        <v>0</v>
      </c>
      <c r="I218" s="48">
        <f t="shared" si="25"/>
        <v>0</v>
      </c>
    </row>
    <row r="219" spans="1:10" ht="15">
      <c r="A219" s="26" t="s">
        <v>16</v>
      </c>
      <c r="B219" s="43">
        <v>30.722093296281859</v>
      </c>
      <c r="C219" s="43">
        <v>15.742828489566048</v>
      </c>
      <c r="D219" s="43">
        <v>130.71934025807991</v>
      </c>
      <c r="E219" s="43">
        <v>0</v>
      </c>
      <c r="F219" s="236">
        <v>0</v>
      </c>
      <c r="G219" s="43">
        <v>0</v>
      </c>
      <c r="H219" s="53">
        <v>0</v>
      </c>
      <c r="I219" s="41">
        <f t="shared" si="25"/>
        <v>177.18426204392782</v>
      </c>
    </row>
    <row r="220" spans="1:10" ht="15">
      <c r="A220" s="25" t="s">
        <v>72</v>
      </c>
      <c r="B220" s="46">
        <v>2.5990328799807223</v>
      </c>
      <c r="C220" s="46">
        <v>2.5160515522091704</v>
      </c>
      <c r="D220" s="46">
        <v>0.84475915085656028</v>
      </c>
      <c r="E220" s="46">
        <v>0</v>
      </c>
      <c r="F220" s="236">
        <v>0</v>
      </c>
      <c r="G220" s="46">
        <v>0</v>
      </c>
      <c r="H220" s="47">
        <v>0</v>
      </c>
      <c r="I220" s="48">
        <f t="shared" si="25"/>
        <v>5.9598435830464522</v>
      </c>
    </row>
    <row r="221" spans="1:10" ht="15">
      <c r="A221" s="26" t="s">
        <v>60</v>
      </c>
      <c r="B221" s="43">
        <v>0</v>
      </c>
      <c r="C221" s="43">
        <v>0</v>
      </c>
      <c r="D221" s="43">
        <v>6.3782402105688638E-5</v>
      </c>
      <c r="E221" s="43">
        <v>8.6779698141912123E-2</v>
      </c>
      <c r="F221" s="236">
        <v>0</v>
      </c>
      <c r="G221" s="43">
        <v>0</v>
      </c>
      <c r="H221" s="53">
        <v>0</v>
      </c>
      <c r="I221" s="41">
        <f t="shared" si="25"/>
        <v>8.6843480544017818E-2</v>
      </c>
    </row>
    <row r="222" spans="1:10" ht="15">
      <c r="A222" s="25" t="s">
        <v>12</v>
      </c>
      <c r="B222" s="46">
        <v>0</v>
      </c>
      <c r="C222" s="46">
        <v>0</v>
      </c>
      <c r="D222" s="46">
        <v>0</v>
      </c>
      <c r="E222" s="46">
        <v>30.283994123349014</v>
      </c>
      <c r="F222" s="236">
        <v>0</v>
      </c>
      <c r="G222" s="46">
        <v>0</v>
      </c>
      <c r="H222" s="47">
        <v>0</v>
      </c>
      <c r="I222" s="48">
        <f t="shared" si="25"/>
        <v>30.283994123349014</v>
      </c>
    </row>
    <row r="223" spans="1:1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>
        <v>0</v>
      </c>
      <c r="G223" s="43">
        <v>0</v>
      </c>
      <c r="H223" s="53">
        <v>0</v>
      </c>
      <c r="I223" s="41">
        <f t="shared" si="25"/>
        <v>0</v>
      </c>
    </row>
    <row r="224" spans="1:10" ht="15">
      <c r="A224" s="25" t="s">
        <v>17</v>
      </c>
      <c r="B224" s="46">
        <v>7.0552616235927115</v>
      </c>
      <c r="C224" s="46">
        <v>0</v>
      </c>
      <c r="D224" s="46">
        <v>27.945643530007516</v>
      </c>
      <c r="E224" s="46">
        <v>1.4769457867455478</v>
      </c>
      <c r="F224" s="236">
        <v>0</v>
      </c>
      <c r="G224" s="46">
        <v>0</v>
      </c>
      <c r="H224" s="47">
        <v>0</v>
      </c>
      <c r="I224" s="48">
        <f t="shared" si="25"/>
        <v>36.477850940345775</v>
      </c>
    </row>
    <row r="225" spans="1:10" ht="15">
      <c r="A225" s="26" t="s">
        <v>19</v>
      </c>
      <c r="B225" s="43">
        <v>409.23715433798276</v>
      </c>
      <c r="C225" s="43">
        <v>1.522963201348748</v>
      </c>
      <c r="D225" s="43">
        <v>506.83720670956745</v>
      </c>
      <c r="E225" s="43">
        <v>383.96791993977178</v>
      </c>
      <c r="F225" s="236">
        <v>0</v>
      </c>
      <c r="G225" s="43">
        <v>0</v>
      </c>
      <c r="H225" s="53">
        <v>0</v>
      </c>
      <c r="I225" s="41">
        <f t="shared" si="25"/>
        <v>1301.5652441886707</v>
      </c>
    </row>
    <row r="226" spans="1:10" ht="15">
      <c r="A226" s="25" t="s">
        <v>27</v>
      </c>
      <c r="B226" s="46">
        <v>261.23529291524437</v>
      </c>
      <c r="C226" s="46">
        <v>1.7797219900986041</v>
      </c>
      <c r="D226" s="46">
        <v>860.6482933688003</v>
      </c>
      <c r="E226" s="46">
        <v>1118.6040386151205</v>
      </c>
      <c r="F226" s="236">
        <v>0</v>
      </c>
      <c r="G226" s="46">
        <v>280.14645205027205</v>
      </c>
      <c r="H226" s="47">
        <v>32.066672561063065</v>
      </c>
      <c r="I226" s="48">
        <f t="shared" si="25"/>
        <v>2554.4804715005989</v>
      </c>
    </row>
    <row r="227" spans="1:10" ht="15">
      <c r="A227" s="26" t="s">
        <v>26</v>
      </c>
      <c r="B227" s="43">
        <v>559.46315026030334</v>
      </c>
      <c r="C227" s="43">
        <v>0</v>
      </c>
      <c r="D227" s="43">
        <v>133.65397896616983</v>
      </c>
      <c r="E227" s="43">
        <v>0</v>
      </c>
      <c r="F227" s="236">
        <v>0</v>
      </c>
      <c r="G227" s="43">
        <v>0</v>
      </c>
      <c r="H227" s="53">
        <v>0</v>
      </c>
      <c r="I227" s="41">
        <f t="shared" si="25"/>
        <v>693.11712922647314</v>
      </c>
    </row>
    <row r="228" spans="1:1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>
        <v>0</v>
      </c>
      <c r="G228" s="46">
        <v>0</v>
      </c>
      <c r="H228" s="47">
        <v>0</v>
      </c>
      <c r="I228" s="48">
        <f t="shared" si="25"/>
        <v>0</v>
      </c>
    </row>
    <row r="229" spans="1:10" ht="15">
      <c r="A229" s="26" t="s">
        <v>24</v>
      </c>
      <c r="B229" s="43">
        <v>0.11040000000000001</v>
      </c>
      <c r="C229" s="43">
        <v>0</v>
      </c>
      <c r="D229" s="43">
        <v>0</v>
      </c>
      <c r="E229" s="43">
        <v>0</v>
      </c>
      <c r="F229" s="236">
        <v>0</v>
      </c>
      <c r="G229" s="43">
        <v>0</v>
      </c>
      <c r="H229" s="53">
        <v>0</v>
      </c>
      <c r="I229" s="41">
        <f t="shared" si="25"/>
        <v>0.11040000000000001</v>
      </c>
    </row>
    <row r="230" spans="1:10" ht="15">
      <c r="A230" s="25" t="s">
        <v>22</v>
      </c>
      <c r="B230" s="46">
        <v>0</v>
      </c>
      <c r="C230" s="46">
        <v>0</v>
      </c>
      <c r="D230" s="46">
        <v>0.57691257403258522</v>
      </c>
      <c r="E230" s="46">
        <v>0</v>
      </c>
      <c r="F230" s="236">
        <v>0</v>
      </c>
      <c r="G230" s="46">
        <v>0</v>
      </c>
      <c r="H230" s="47">
        <v>0</v>
      </c>
      <c r="I230" s="48">
        <f t="shared" si="25"/>
        <v>0.57691257403258522</v>
      </c>
    </row>
    <row r="231" spans="1:1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>
        <v>0</v>
      </c>
      <c r="G231" s="43">
        <v>0</v>
      </c>
      <c r="H231" s="53">
        <v>0</v>
      </c>
      <c r="I231" s="41">
        <f t="shared" si="25"/>
        <v>0</v>
      </c>
    </row>
    <row r="232" spans="1:10" ht="15">
      <c r="A232" s="28" t="s">
        <v>25</v>
      </c>
      <c r="B232" s="46">
        <v>0</v>
      </c>
      <c r="C232" s="46">
        <v>0</v>
      </c>
      <c r="D232" s="46">
        <v>0</v>
      </c>
      <c r="E232" s="46">
        <v>0</v>
      </c>
      <c r="F232" s="236">
        <v>0</v>
      </c>
      <c r="G232" s="46">
        <v>0</v>
      </c>
      <c r="H232" s="47">
        <v>0</v>
      </c>
      <c r="I232" s="48">
        <f t="shared" si="25"/>
        <v>0</v>
      </c>
    </row>
    <row r="233" spans="1:10" ht="15">
      <c r="A233" s="29" t="s">
        <v>20</v>
      </c>
      <c r="B233" s="43">
        <v>0</v>
      </c>
      <c r="C233" s="43">
        <v>0</v>
      </c>
      <c r="D233" s="43">
        <v>0</v>
      </c>
      <c r="E233" s="43">
        <v>0</v>
      </c>
      <c r="F233" s="236">
        <v>0</v>
      </c>
      <c r="G233" s="43">
        <v>0</v>
      </c>
      <c r="H233" s="53">
        <v>0</v>
      </c>
      <c r="I233" s="41">
        <f t="shared" si="25"/>
        <v>0</v>
      </c>
    </row>
    <row r="234" spans="1:10" ht="15">
      <c r="A234" s="28" t="s">
        <v>21</v>
      </c>
      <c r="B234" s="46">
        <v>0</v>
      </c>
      <c r="C234" s="46">
        <v>0</v>
      </c>
      <c r="D234" s="46">
        <v>0</v>
      </c>
      <c r="E234" s="46">
        <v>0</v>
      </c>
      <c r="F234" s="236">
        <v>0</v>
      </c>
      <c r="G234" s="46">
        <v>0</v>
      </c>
      <c r="H234" s="47">
        <v>0</v>
      </c>
      <c r="I234" s="48">
        <f t="shared" si="25"/>
        <v>0</v>
      </c>
    </row>
    <row r="235" spans="1:10" ht="15.75" thickBot="1">
      <c r="A235" s="30" t="s">
        <v>11</v>
      </c>
      <c r="B235" s="43">
        <v>0</v>
      </c>
      <c r="C235" s="43">
        <v>0</v>
      </c>
      <c r="D235" s="43">
        <v>0</v>
      </c>
      <c r="E235" s="43">
        <v>0</v>
      </c>
      <c r="F235" s="237">
        <v>0</v>
      </c>
      <c r="G235" s="43">
        <v>0</v>
      </c>
      <c r="H235" s="53">
        <v>0</v>
      </c>
      <c r="I235" s="41">
        <f t="shared" si="25"/>
        <v>0</v>
      </c>
    </row>
    <row r="236" spans="1:10" ht="15">
      <c r="A236" s="31" t="s">
        <v>28</v>
      </c>
      <c r="B236" s="130">
        <f>SUM(B215:B231)</f>
        <v>1270.4223853133858</v>
      </c>
      <c r="C236" s="130">
        <f t="shared" ref="C236:H236" si="26">SUM(C215:C231)</f>
        <v>21.56156523322257</v>
      </c>
      <c r="D236" s="130">
        <f t="shared" si="26"/>
        <v>1661.2261983399164</v>
      </c>
      <c r="E236" s="130">
        <f t="shared" si="26"/>
        <v>1534.4196781631288</v>
      </c>
      <c r="F236" s="130">
        <f t="shared" si="26"/>
        <v>0</v>
      </c>
      <c r="G236" s="130">
        <f t="shared" si="26"/>
        <v>280.14645205027205</v>
      </c>
      <c r="H236" s="130">
        <f t="shared" si="26"/>
        <v>32.066672561063065</v>
      </c>
      <c r="I236" s="132">
        <f>SUM(B236:H236)</f>
        <v>4799.8429516609885</v>
      </c>
    </row>
    <row r="237" spans="1:10" s="4" customFormat="1" ht="15" thickBot="1">
      <c r="A237" s="32" t="s">
        <v>87</v>
      </c>
      <c r="B237" s="114">
        <f>B236/$I236</f>
        <v>0.26467999018046107</v>
      </c>
      <c r="C237" s="114">
        <f t="shared" ref="C237:I237" si="27">C236/$I236</f>
        <v>4.4921397325637866E-3</v>
      </c>
      <c r="D237" s="114">
        <f t="shared" si="27"/>
        <v>0.3461001151641947</v>
      </c>
      <c r="E237" s="114">
        <f t="shared" si="27"/>
        <v>0.31968122574346769</v>
      </c>
      <c r="F237" s="114">
        <f t="shared" si="27"/>
        <v>0</v>
      </c>
      <c r="G237" s="114">
        <f t="shared" si="27"/>
        <v>5.8365753811450684E-2</v>
      </c>
      <c r="H237" s="114">
        <f t="shared" si="27"/>
        <v>6.6807753678620619E-3</v>
      </c>
      <c r="I237" s="116">
        <f t="shared" si="27"/>
        <v>1</v>
      </c>
      <c r="J237" s="18"/>
    </row>
    <row r="238" spans="1:10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1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10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0.36215085183720924</v>
      </c>
      <c r="C241" s="39">
        <v>0.36215085183720924</v>
      </c>
      <c r="D241" s="39">
        <v>0.7967318740418603</v>
      </c>
      <c r="E241" s="39">
        <v>0</v>
      </c>
      <c r="F241" s="235">
        <v>0</v>
      </c>
      <c r="G241" s="39">
        <v>0</v>
      </c>
      <c r="H241" s="40">
        <v>0</v>
      </c>
      <c r="I241" s="41">
        <f>SUM(B241:H241)</f>
        <v>1.5210335777162789</v>
      </c>
    </row>
    <row r="242" spans="1:9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>
        <v>0</v>
      </c>
      <c r="G242" s="46">
        <v>0</v>
      </c>
      <c r="H242" s="47">
        <v>0</v>
      </c>
      <c r="I242" s="48">
        <f t="shared" ref="I242:I261" si="28">SUM(B242:H242)</f>
        <v>0</v>
      </c>
    </row>
    <row r="243" spans="1:9" ht="15">
      <c r="A243" s="26" t="s">
        <v>10</v>
      </c>
      <c r="B243" s="43">
        <v>0.39396311988796529</v>
      </c>
      <c r="C243" s="43">
        <v>0.39396311988796529</v>
      </c>
      <c r="D243" s="43">
        <v>0.96037802055707777</v>
      </c>
      <c r="E243" s="43">
        <v>0</v>
      </c>
      <c r="F243" s="236">
        <v>0</v>
      </c>
      <c r="G243" s="43">
        <v>0</v>
      </c>
      <c r="H243" s="53">
        <v>0</v>
      </c>
      <c r="I243" s="41">
        <f t="shared" si="28"/>
        <v>1.7483042603330083</v>
      </c>
    </row>
    <row r="244" spans="1:9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>
        <v>0</v>
      </c>
      <c r="G244" s="46">
        <v>0</v>
      </c>
      <c r="H244" s="47">
        <v>0</v>
      </c>
      <c r="I244" s="48">
        <f t="shared" si="28"/>
        <v>0</v>
      </c>
    </row>
    <row r="245" spans="1:9" ht="15">
      <c r="A245" s="26" t="s">
        <v>16</v>
      </c>
      <c r="B245" s="43">
        <v>1056.5731576885146</v>
      </c>
      <c r="C245" s="43">
        <v>2.0784545620718995</v>
      </c>
      <c r="D245" s="43">
        <v>205.61346395429055</v>
      </c>
      <c r="E245" s="43">
        <v>0</v>
      </c>
      <c r="F245" s="236">
        <v>0</v>
      </c>
      <c r="G245" s="43">
        <v>0</v>
      </c>
      <c r="H245" s="53">
        <v>0</v>
      </c>
      <c r="I245" s="41">
        <f t="shared" si="28"/>
        <v>1264.2650762048772</v>
      </c>
    </row>
    <row r="246" spans="1:9" ht="15">
      <c r="A246" s="25" t="s">
        <v>72</v>
      </c>
      <c r="B246" s="46">
        <v>170.76256984895332</v>
      </c>
      <c r="C246" s="46">
        <v>0.54561350943342513</v>
      </c>
      <c r="D246" s="46">
        <v>57.862593994818198</v>
      </c>
      <c r="E246" s="46">
        <v>0</v>
      </c>
      <c r="F246" s="236">
        <v>0</v>
      </c>
      <c r="G246" s="46">
        <v>0</v>
      </c>
      <c r="H246" s="47">
        <v>0</v>
      </c>
      <c r="I246" s="48">
        <f t="shared" si="28"/>
        <v>229.17077735320493</v>
      </c>
    </row>
    <row r="247" spans="1:9" ht="15">
      <c r="A247" s="26" t="s">
        <v>60</v>
      </c>
      <c r="B247" s="43">
        <v>2.2815985131425423E-8</v>
      </c>
      <c r="C247" s="43">
        <v>2.2815985131425423E-8</v>
      </c>
      <c r="D247" s="43">
        <v>2.2815985131425423E-8</v>
      </c>
      <c r="E247" s="43">
        <v>9.125283531388142</v>
      </c>
      <c r="F247" s="236">
        <v>0</v>
      </c>
      <c r="G247" s="43">
        <v>0</v>
      </c>
      <c r="H247" s="53">
        <v>0</v>
      </c>
      <c r="I247" s="41">
        <f t="shared" si="28"/>
        <v>9.1252835998360968</v>
      </c>
    </row>
    <row r="248" spans="1:9" ht="15">
      <c r="A248" s="25" t="s">
        <v>12</v>
      </c>
      <c r="B248" s="46">
        <v>1.9102998997048945E-7</v>
      </c>
      <c r="C248" s="46">
        <v>1.9102998997048945E-7</v>
      </c>
      <c r="D248" s="46">
        <v>1.9102998997048945E-7</v>
      </c>
      <c r="E248" s="46">
        <v>2.0544732393456759</v>
      </c>
      <c r="F248" s="236">
        <v>0</v>
      </c>
      <c r="G248" s="46">
        <v>0</v>
      </c>
      <c r="H248" s="47">
        <v>0</v>
      </c>
      <c r="I248" s="48">
        <f t="shared" si="28"/>
        <v>2.0544738124356456</v>
      </c>
    </row>
    <row r="249" spans="1:9" ht="15">
      <c r="A249" s="26" t="s">
        <v>61</v>
      </c>
      <c r="B249" s="43">
        <v>0.12457142857142856</v>
      </c>
      <c r="C249" s="43">
        <v>0.12457142857142856</v>
      </c>
      <c r="D249" s="43">
        <v>0.27405714285714283</v>
      </c>
      <c r="E249" s="43">
        <v>0</v>
      </c>
      <c r="F249" s="236">
        <v>0</v>
      </c>
      <c r="G249" s="43">
        <v>0</v>
      </c>
      <c r="H249" s="53">
        <v>0</v>
      </c>
      <c r="I249" s="41">
        <f t="shared" si="28"/>
        <v>0.52319999999999989</v>
      </c>
    </row>
    <row r="250" spans="1:9" ht="15">
      <c r="A250" s="25" t="s">
        <v>17</v>
      </c>
      <c r="B250" s="46">
        <v>246.32279837273023</v>
      </c>
      <c r="C250" s="46">
        <v>5.6027828498775376</v>
      </c>
      <c r="D250" s="46">
        <v>371.56354674009691</v>
      </c>
      <c r="E250" s="46">
        <v>7.2804225345268438</v>
      </c>
      <c r="F250" s="236">
        <v>0</v>
      </c>
      <c r="G250" s="46">
        <v>0</v>
      </c>
      <c r="H250" s="47">
        <v>0</v>
      </c>
      <c r="I250" s="48">
        <f t="shared" si="28"/>
        <v>630.76955049723153</v>
      </c>
    </row>
    <row r="251" spans="1:9" ht="15">
      <c r="A251" s="26" t="s">
        <v>19</v>
      </c>
      <c r="B251" s="43">
        <v>2524.0724890583133</v>
      </c>
      <c r="C251" s="43">
        <v>140.93747181017116</v>
      </c>
      <c r="D251" s="43">
        <v>2126.5625195922676</v>
      </c>
      <c r="E251" s="43">
        <v>3.2147704231693397</v>
      </c>
      <c r="F251" s="236">
        <v>0</v>
      </c>
      <c r="G251" s="43">
        <v>0</v>
      </c>
      <c r="H251" s="53">
        <v>0</v>
      </c>
      <c r="I251" s="41">
        <f t="shared" si="28"/>
        <v>4794.7872508839218</v>
      </c>
    </row>
    <row r="252" spans="1:9" ht="15">
      <c r="A252" s="25" t="s">
        <v>27</v>
      </c>
      <c r="B252" s="46">
        <v>438.0810721764862</v>
      </c>
      <c r="C252" s="46">
        <v>14.069170664305293</v>
      </c>
      <c r="D252" s="46">
        <v>2194.3218075288801</v>
      </c>
      <c r="E252" s="46">
        <v>2743.3623347534281</v>
      </c>
      <c r="F252" s="236">
        <v>0</v>
      </c>
      <c r="G252" s="46">
        <v>2627.2594777219324</v>
      </c>
      <c r="H252" s="47">
        <v>97.033194282005084</v>
      </c>
      <c r="I252" s="48">
        <f t="shared" si="28"/>
        <v>8114.1270571270379</v>
      </c>
    </row>
    <row r="253" spans="1:9" ht="15">
      <c r="A253" s="26" t="s">
        <v>26</v>
      </c>
      <c r="B253" s="43">
        <v>785.12033219941213</v>
      </c>
      <c r="C253" s="43">
        <v>4.0866228591696583</v>
      </c>
      <c r="D253" s="43">
        <v>18.180949959973034</v>
      </c>
      <c r="E253" s="43">
        <v>0</v>
      </c>
      <c r="F253" s="236">
        <v>0</v>
      </c>
      <c r="G253" s="43">
        <v>0</v>
      </c>
      <c r="H253" s="53">
        <v>0</v>
      </c>
      <c r="I253" s="41">
        <f t="shared" si="28"/>
        <v>807.38790501855487</v>
      </c>
    </row>
    <row r="254" spans="1:9" ht="15">
      <c r="A254" s="25" t="s">
        <v>23</v>
      </c>
      <c r="B254" s="46">
        <v>13.937071412897321</v>
      </c>
      <c r="C254" s="46">
        <v>6.6093625007742531</v>
      </c>
      <c r="D254" s="46">
        <v>10.603469860033536</v>
      </c>
      <c r="E254" s="46">
        <v>0</v>
      </c>
      <c r="F254" s="236">
        <v>0</v>
      </c>
      <c r="G254" s="46">
        <v>0</v>
      </c>
      <c r="H254" s="47">
        <v>0</v>
      </c>
      <c r="I254" s="48">
        <f t="shared" si="28"/>
        <v>31.149903773705113</v>
      </c>
    </row>
    <row r="255" spans="1:9" ht="15">
      <c r="A255" s="26" t="s">
        <v>24</v>
      </c>
      <c r="B255" s="43">
        <v>8.1779456853062271</v>
      </c>
      <c r="C255" s="43">
        <v>17.287004335800468</v>
      </c>
      <c r="D255" s="43">
        <v>23.787141340990178</v>
      </c>
      <c r="E255" s="43">
        <v>0</v>
      </c>
      <c r="F255" s="236">
        <v>0</v>
      </c>
      <c r="G255" s="43">
        <v>0</v>
      </c>
      <c r="H255" s="53">
        <v>0</v>
      </c>
      <c r="I255" s="41">
        <f t="shared" si="28"/>
        <v>49.252091362096877</v>
      </c>
    </row>
    <row r="256" spans="1:9" ht="15">
      <c r="A256" s="25" t="s">
        <v>22</v>
      </c>
      <c r="B256" s="46">
        <v>4.1419364289518937E-2</v>
      </c>
      <c r="C256" s="46">
        <v>2.1132328719142314E-2</v>
      </c>
      <c r="D256" s="46">
        <v>2.6204087611736471E-2</v>
      </c>
      <c r="E256" s="46">
        <v>0</v>
      </c>
      <c r="F256" s="236">
        <v>0</v>
      </c>
      <c r="G256" s="46">
        <v>0</v>
      </c>
      <c r="H256" s="47">
        <v>0</v>
      </c>
      <c r="I256" s="48">
        <f t="shared" si="28"/>
        <v>8.8755780620397726E-2</v>
      </c>
    </row>
    <row r="257" spans="1:10" ht="15">
      <c r="A257" s="27" t="s">
        <v>66</v>
      </c>
      <c r="B257" s="43">
        <v>74.575021073700086</v>
      </c>
      <c r="C257" s="43">
        <v>0.16628572212446188</v>
      </c>
      <c r="D257" s="43">
        <v>0.16628572212446188</v>
      </c>
      <c r="E257" s="43">
        <v>0</v>
      </c>
      <c r="F257" s="236">
        <v>0</v>
      </c>
      <c r="G257" s="43">
        <v>0</v>
      </c>
      <c r="H257" s="53">
        <v>0</v>
      </c>
      <c r="I257" s="41">
        <f t="shared" si="28"/>
        <v>74.907592517948999</v>
      </c>
    </row>
    <row r="258" spans="1:10" ht="15">
      <c r="A258" s="28" t="s">
        <v>25</v>
      </c>
      <c r="B258" s="46">
        <v>74.575021067429091</v>
      </c>
      <c r="C258" s="46">
        <v>0.16628572212446188</v>
      </c>
      <c r="D258" s="46">
        <v>0.16628572212446188</v>
      </c>
      <c r="E258" s="46">
        <v>0</v>
      </c>
      <c r="F258" s="236">
        <v>0</v>
      </c>
      <c r="G258" s="46">
        <v>0</v>
      </c>
      <c r="H258" s="47">
        <v>0</v>
      </c>
      <c r="I258" s="48">
        <f t="shared" si="28"/>
        <v>74.907592511678004</v>
      </c>
    </row>
    <row r="259" spans="1:10" ht="15">
      <c r="A259" s="29" t="s">
        <v>20</v>
      </c>
      <c r="B259" s="43">
        <v>0</v>
      </c>
      <c r="C259" s="43">
        <v>0</v>
      </c>
      <c r="D259" s="43">
        <v>0</v>
      </c>
      <c r="E259" s="43">
        <v>0</v>
      </c>
      <c r="F259" s="236">
        <v>0</v>
      </c>
      <c r="G259" s="43">
        <v>0</v>
      </c>
      <c r="H259" s="53">
        <v>0</v>
      </c>
      <c r="I259" s="41">
        <f t="shared" si="28"/>
        <v>0</v>
      </c>
    </row>
    <row r="260" spans="1:10" ht="15">
      <c r="A260" s="28" t="s">
        <v>21</v>
      </c>
      <c r="B260" s="46">
        <v>0</v>
      </c>
      <c r="C260" s="46">
        <v>0</v>
      </c>
      <c r="D260" s="46">
        <v>0</v>
      </c>
      <c r="E260" s="46">
        <v>0</v>
      </c>
      <c r="F260" s="236">
        <v>0</v>
      </c>
      <c r="G260" s="46">
        <v>0</v>
      </c>
      <c r="H260" s="47">
        <v>0</v>
      </c>
      <c r="I260" s="48">
        <f t="shared" si="28"/>
        <v>0</v>
      </c>
    </row>
    <row r="261" spans="1:10" ht="15.75" thickBot="1">
      <c r="A261" s="30" t="s">
        <v>11</v>
      </c>
      <c r="B261" s="43">
        <v>0</v>
      </c>
      <c r="C261" s="43">
        <v>0</v>
      </c>
      <c r="D261" s="43">
        <v>0</v>
      </c>
      <c r="E261" s="43">
        <v>0</v>
      </c>
      <c r="F261" s="237">
        <v>0</v>
      </c>
      <c r="G261" s="43">
        <v>0</v>
      </c>
      <c r="H261" s="53">
        <v>0</v>
      </c>
      <c r="I261" s="41">
        <f t="shared" si="28"/>
        <v>0</v>
      </c>
    </row>
    <row r="262" spans="1:10" ht="15">
      <c r="A262" s="31" t="s">
        <v>28</v>
      </c>
      <c r="B262" s="130">
        <f>SUM(B241:B257)</f>
        <v>5318.5445624947442</v>
      </c>
      <c r="C262" s="130">
        <f t="shared" ref="C262:H262" si="29">SUM(C241:C257)</f>
        <v>192.2845867565899</v>
      </c>
      <c r="D262" s="130">
        <f t="shared" si="29"/>
        <v>5010.7191500323879</v>
      </c>
      <c r="E262" s="130">
        <f t="shared" si="29"/>
        <v>2765.037284481858</v>
      </c>
      <c r="F262" s="130">
        <f t="shared" si="29"/>
        <v>0</v>
      </c>
      <c r="G262" s="130">
        <f t="shared" si="29"/>
        <v>2627.2594777219324</v>
      </c>
      <c r="H262" s="130">
        <f t="shared" si="29"/>
        <v>97.033194282005084</v>
      </c>
      <c r="I262" s="132">
        <f>SUM(B262:H262)</f>
        <v>16010.878255769518</v>
      </c>
    </row>
    <row r="263" spans="1:10" s="4" customFormat="1" ht="15" thickBot="1">
      <c r="A263" s="32" t="s">
        <v>87</v>
      </c>
      <c r="B263" s="114">
        <f>B262/$I262</f>
        <v>0.33218318680164888</v>
      </c>
      <c r="C263" s="114">
        <f t="shared" ref="C263:I263" si="30">C262/$I262</f>
        <v>1.2009621438930133E-2</v>
      </c>
      <c r="D263" s="114">
        <f t="shared" si="30"/>
        <v>0.31295717011818364</v>
      </c>
      <c r="E263" s="114">
        <f t="shared" si="30"/>
        <v>0.1726974148645142</v>
      </c>
      <c r="F263" s="114">
        <f t="shared" si="30"/>
        <v>0</v>
      </c>
      <c r="G263" s="114">
        <f t="shared" si="30"/>
        <v>0.16409215258227322</v>
      </c>
      <c r="H263" s="114">
        <f t="shared" si="30"/>
        <v>6.0604541944499005E-3</v>
      </c>
      <c r="I263" s="116">
        <f t="shared" si="30"/>
        <v>1</v>
      </c>
      <c r="J263" s="18"/>
    </row>
    <row r="264" spans="1:10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1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10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10" ht="15">
      <c r="A267" s="24" t="s">
        <v>7</v>
      </c>
      <c r="B267" s="39">
        <v>0</v>
      </c>
      <c r="C267" s="39">
        <v>0</v>
      </c>
      <c r="D267" s="39">
        <v>0</v>
      </c>
      <c r="E267" s="39">
        <v>0</v>
      </c>
      <c r="F267" s="235">
        <v>0</v>
      </c>
      <c r="G267" s="39">
        <v>0</v>
      </c>
      <c r="H267" s="40">
        <v>0</v>
      </c>
      <c r="I267" s="41">
        <f>SUM(B267:H267)</f>
        <v>0</v>
      </c>
    </row>
    <row r="268" spans="1:1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>
        <v>0</v>
      </c>
      <c r="G268" s="46">
        <v>0</v>
      </c>
      <c r="H268" s="47">
        <v>0</v>
      </c>
      <c r="I268" s="48">
        <f t="shared" ref="I268:I287" si="31">SUM(B268:H268)</f>
        <v>0</v>
      </c>
    </row>
    <row r="269" spans="1:1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>
        <v>0</v>
      </c>
      <c r="G269" s="43">
        <v>0</v>
      </c>
      <c r="H269" s="53">
        <v>0</v>
      </c>
      <c r="I269" s="41">
        <f t="shared" si="31"/>
        <v>0</v>
      </c>
    </row>
    <row r="270" spans="1:1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>
        <v>0</v>
      </c>
      <c r="G270" s="46">
        <v>0</v>
      </c>
      <c r="H270" s="47">
        <v>0</v>
      </c>
      <c r="I270" s="48">
        <f t="shared" si="31"/>
        <v>0</v>
      </c>
    </row>
    <row r="271" spans="1:10" ht="15">
      <c r="A271" s="26" t="s">
        <v>16</v>
      </c>
      <c r="B271" s="43">
        <v>147.38174252816523</v>
      </c>
      <c r="C271" s="43">
        <v>234.78278776097869</v>
      </c>
      <c r="D271" s="43">
        <v>106.50391594348596</v>
      </c>
      <c r="E271" s="43">
        <v>0</v>
      </c>
      <c r="F271" s="236">
        <v>0</v>
      </c>
      <c r="G271" s="43">
        <v>0</v>
      </c>
      <c r="H271" s="53">
        <v>0</v>
      </c>
      <c r="I271" s="41">
        <f t="shared" si="31"/>
        <v>488.66844623262989</v>
      </c>
    </row>
    <row r="272" spans="1:10" ht="15">
      <c r="A272" s="25" t="s">
        <v>72</v>
      </c>
      <c r="B272" s="46">
        <v>10.042520555489151</v>
      </c>
      <c r="C272" s="46">
        <v>0.80858823323796059</v>
      </c>
      <c r="D272" s="46">
        <v>36.855094492964959</v>
      </c>
      <c r="E272" s="46">
        <v>0.48078448400582252</v>
      </c>
      <c r="F272" s="236">
        <v>0</v>
      </c>
      <c r="G272" s="46">
        <v>0</v>
      </c>
      <c r="H272" s="47">
        <v>0</v>
      </c>
      <c r="I272" s="48">
        <f t="shared" si="31"/>
        <v>48.186987765697893</v>
      </c>
    </row>
    <row r="273" spans="1:9" ht="15">
      <c r="A273" s="26" t="s">
        <v>60</v>
      </c>
      <c r="B273" s="43">
        <v>2.1185690110385542E-4</v>
      </c>
      <c r="C273" s="43">
        <v>3.823674878474176E-8</v>
      </c>
      <c r="D273" s="43">
        <v>3.823674878474176E-8</v>
      </c>
      <c r="E273" s="43">
        <v>141.39396014977376</v>
      </c>
      <c r="F273" s="236">
        <v>0</v>
      </c>
      <c r="G273" s="43">
        <v>0</v>
      </c>
      <c r="H273" s="53">
        <v>0</v>
      </c>
      <c r="I273" s="41">
        <f t="shared" si="31"/>
        <v>141.39417208314836</v>
      </c>
    </row>
    <row r="274" spans="1:9" ht="15">
      <c r="A274" s="25" t="s">
        <v>12</v>
      </c>
      <c r="B274" s="46">
        <v>1.0509190853746268E-4</v>
      </c>
      <c r="C274" s="46">
        <v>1.2151970347070987E-7</v>
      </c>
      <c r="D274" s="46">
        <v>1.2151970347070987E-7</v>
      </c>
      <c r="E274" s="46">
        <v>7.7509486968196317E-2</v>
      </c>
      <c r="F274" s="236">
        <v>0</v>
      </c>
      <c r="G274" s="46">
        <v>0</v>
      </c>
      <c r="H274" s="47">
        <v>0</v>
      </c>
      <c r="I274" s="48">
        <f t="shared" si="31"/>
        <v>7.7614821916140719E-2</v>
      </c>
    </row>
    <row r="275" spans="1:9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>
        <v>0</v>
      </c>
      <c r="G275" s="43">
        <v>0</v>
      </c>
      <c r="H275" s="53">
        <v>0</v>
      </c>
      <c r="I275" s="41">
        <f t="shared" si="31"/>
        <v>0</v>
      </c>
    </row>
    <row r="276" spans="1:9" ht="15">
      <c r="A276" s="25" t="s">
        <v>17</v>
      </c>
      <c r="B276" s="46">
        <v>1.3283300700791858</v>
      </c>
      <c r="C276" s="46">
        <v>9.7682763899728867E-2</v>
      </c>
      <c r="D276" s="46">
        <v>42.608644230571748</v>
      </c>
      <c r="E276" s="46">
        <v>0</v>
      </c>
      <c r="F276" s="236">
        <v>0</v>
      </c>
      <c r="G276" s="46">
        <v>0</v>
      </c>
      <c r="H276" s="47">
        <v>0</v>
      </c>
      <c r="I276" s="48">
        <f t="shared" si="31"/>
        <v>44.034657064550665</v>
      </c>
    </row>
    <row r="277" spans="1:9" ht="15">
      <c r="A277" s="26" t="s">
        <v>19</v>
      </c>
      <c r="B277" s="43">
        <v>129.52211010804527</v>
      </c>
      <c r="C277" s="43">
        <v>155.58737209441293</v>
      </c>
      <c r="D277" s="43">
        <v>2045.1905903104071</v>
      </c>
      <c r="E277" s="43">
        <v>0</v>
      </c>
      <c r="F277" s="236">
        <v>0</v>
      </c>
      <c r="G277" s="43">
        <v>0</v>
      </c>
      <c r="H277" s="53">
        <v>0</v>
      </c>
      <c r="I277" s="41">
        <f t="shared" si="31"/>
        <v>2330.3000725128654</v>
      </c>
    </row>
    <row r="278" spans="1:9" ht="15">
      <c r="A278" s="25" t="s">
        <v>27</v>
      </c>
      <c r="B278" s="46">
        <v>10.226000568093859</v>
      </c>
      <c r="C278" s="46">
        <v>5.9286283923404389E-8</v>
      </c>
      <c r="D278" s="46">
        <v>1172.2908910582184</v>
      </c>
      <c r="E278" s="46">
        <v>840.8197736904857</v>
      </c>
      <c r="F278" s="236">
        <v>0</v>
      </c>
      <c r="G278" s="46">
        <v>27.667816628030621</v>
      </c>
      <c r="H278" s="47">
        <v>0</v>
      </c>
      <c r="I278" s="48">
        <f t="shared" si="31"/>
        <v>2051.0044820041153</v>
      </c>
    </row>
    <row r="279" spans="1:9" ht="15">
      <c r="A279" s="26" t="s">
        <v>26</v>
      </c>
      <c r="B279" s="43">
        <v>13.186799983621727</v>
      </c>
      <c r="C279" s="43">
        <v>8.1891347874938709E-9</v>
      </c>
      <c r="D279" s="43">
        <v>8.1891347874938709E-9</v>
      </c>
      <c r="E279" s="43">
        <v>0</v>
      </c>
      <c r="F279" s="236">
        <v>0</v>
      </c>
      <c r="G279" s="43">
        <v>0</v>
      </c>
      <c r="H279" s="53">
        <v>0</v>
      </c>
      <c r="I279" s="41">
        <f t="shared" si="31"/>
        <v>13.186799999999996</v>
      </c>
    </row>
    <row r="280" spans="1:9" ht="15">
      <c r="A280" s="25" t="s">
        <v>23</v>
      </c>
      <c r="B280" s="46">
        <v>0.4843899760980937</v>
      </c>
      <c r="C280" s="46">
        <v>7.6067562919686957E-2</v>
      </c>
      <c r="D280" s="46">
        <v>7.6067562919686957E-2</v>
      </c>
      <c r="E280" s="46">
        <v>0</v>
      </c>
      <c r="F280" s="236">
        <v>0</v>
      </c>
      <c r="G280" s="46">
        <v>0</v>
      </c>
      <c r="H280" s="47">
        <v>0</v>
      </c>
      <c r="I280" s="48">
        <f t="shared" si="31"/>
        <v>0.63652510193746759</v>
      </c>
    </row>
    <row r="281" spans="1:9" ht="15">
      <c r="A281" s="26" t="s">
        <v>22</v>
      </c>
      <c r="B281" s="43">
        <v>3.0379859128103436E-2</v>
      </c>
      <c r="C281" s="43">
        <v>4.7707879183078927E-3</v>
      </c>
      <c r="D281" s="43">
        <v>4.7707879183078927E-3</v>
      </c>
      <c r="E281" s="43">
        <v>0</v>
      </c>
      <c r="F281" s="236">
        <v>0</v>
      </c>
      <c r="G281" s="43">
        <v>0</v>
      </c>
      <c r="H281" s="53">
        <v>0</v>
      </c>
      <c r="I281" s="41">
        <f t="shared" si="31"/>
        <v>3.992143496471922E-2</v>
      </c>
    </row>
    <row r="282" spans="1:9" ht="15">
      <c r="A282" s="25" t="s">
        <v>24</v>
      </c>
      <c r="B282" s="46">
        <v>0</v>
      </c>
      <c r="C282" s="46">
        <v>0</v>
      </c>
      <c r="D282" s="46">
        <v>0</v>
      </c>
      <c r="E282" s="46">
        <v>0</v>
      </c>
      <c r="F282" s="236">
        <v>0</v>
      </c>
      <c r="G282" s="46">
        <v>0</v>
      </c>
      <c r="H282" s="47">
        <v>0</v>
      </c>
      <c r="I282" s="48">
        <f t="shared" si="31"/>
        <v>0</v>
      </c>
    </row>
    <row r="283" spans="1:9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>
        <v>0</v>
      </c>
      <c r="G283" s="43">
        <v>0</v>
      </c>
      <c r="H283" s="53">
        <v>0</v>
      </c>
      <c r="I283" s="41">
        <f t="shared" si="31"/>
        <v>0</v>
      </c>
    </row>
    <row r="284" spans="1:9" ht="15">
      <c r="A284" s="28" t="s">
        <v>25</v>
      </c>
      <c r="B284" s="46">
        <v>0</v>
      </c>
      <c r="C284" s="46">
        <v>0</v>
      </c>
      <c r="D284" s="46">
        <v>0</v>
      </c>
      <c r="E284" s="46">
        <v>0</v>
      </c>
      <c r="F284" s="236">
        <v>0</v>
      </c>
      <c r="G284" s="46">
        <v>0</v>
      </c>
      <c r="H284" s="47">
        <v>0</v>
      </c>
      <c r="I284" s="48">
        <f t="shared" si="31"/>
        <v>0</v>
      </c>
    </row>
    <row r="285" spans="1:9" ht="15">
      <c r="A285" s="29" t="s">
        <v>20</v>
      </c>
      <c r="B285" s="43">
        <v>0</v>
      </c>
      <c r="C285" s="43">
        <v>0</v>
      </c>
      <c r="D285" s="43">
        <v>0</v>
      </c>
      <c r="E285" s="43">
        <v>0</v>
      </c>
      <c r="F285" s="236">
        <v>0</v>
      </c>
      <c r="G285" s="43">
        <v>0</v>
      </c>
      <c r="H285" s="53">
        <v>0</v>
      </c>
      <c r="I285" s="41">
        <f t="shared" si="31"/>
        <v>0</v>
      </c>
    </row>
    <row r="286" spans="1:9" ht="15">
      <c r="A286" s="28" t="s">
        <v>21</v>
      </c>
      <c r="B286" s="46">
        <v>0</v>
      </c>
      <c r="C286" s="46">
        <v>0</v>
      </c>
      <c r="D286" s="46">
        <v>0</v>
      </c>
      <c r="E286" s="46">
        <v>0</v>
      </c>
      <c r="F286" s="236">
        <v>0</v>
      </c>
      <c r="G286" s="46">
        <v>0</v>
      </c>
      <c r="H286" s="47">
        <v>0</v>
      </c>
      <c r="I286" s="48">
        <f t="shared" si="31"/>
        <v>0</v>
      </c>
    </row>
    <row r="287" spans="1:9" ht="15.75" thickBot="1">
      <c r="A287" s="30" t="s">
        <v>11</v>
      </c>
      <c r="B287" s="43">
        <v>0</v>
      </c>
      <c r="C287" s="43">
        <v>0</v>
      </c>
      <c r="D287" s="43">
        <v>0</v>
      </c>
      <c r="E287" s="43">
        <v>0</v>
      </c>
      <c r="F287" s="237">
        <v>0</v>
      </c>
      <c r="G287" s="43">
        <v>0</v>
      </c>
      <c r="H287" s="53">
        <v>0</v>
      </c>
      <c r="I287" s="41">
        <f t="shared" si="31"/>
        <v>0</v>
      </c>
    </row>
    <row r="288" spans="1:9" ht="15">
      <c r="A288" s="31" t="s">
        <v>28</v>
      </c>
      <c r="B288" s="130">
        <f>SUM(B267:B283)</f>
        <v>312.20259059753027</v>
      </c>
      <c r="C288" s="130">
        <f t="shared" ref="C288:H288" si="32">SUM(C267:C283)</f>
        <v>391.35726943059916</v>
      </c>
      <c r="D288" s="130">
        <f t="shared" si="32"/>
        <v>3403.5299745544316</v>
      </c>
      <c r="E288" s="130">
        <f t="shared" si="32"/>
        <v>982.77202781123344</v>
      </c>
      <c r="F288" s="130">
        <f t="shared" si="32"/>
        <v>0</v>
      </c>
      <c r="G288" s="130">
        <f t="shared" si="32"/>
        <v>27.667816628030621</v>
      </c>
      <c r="H288" s="130">
        <f t="shared" si="32"/>
        <v>0</v>
      </c>
      <c r="I288" s="132">
        <f>SUM(B288:H288)</f>
        <v>5117.5296790218254</v>
      </c>
    </row>
    <row r="289" spans="1:10" s="4" customFormat="1" ht="15" thickBot="1">
      <c r="A289" s="32" t="s">
        <v>87</v>
      </c>
      <c r="B289" s="114">
        <f>B288/$I288</f>
        <v>6.1006503172289422E-2</v>
      </c>
      <c r="C289" s="114">
        <f t="shared" ref="C289:I289" si="33">C288/$I288</f>
        <v>7.6473864144819964E-2</v>
      </c>
      <c r="D289" s="114">
        <f t="shared" si="33"/>
        <v>0.6650728355336063</v>
      </c>
      <c r="E289" s="114">
        <f t="shared" si="33"/>
        <v>0.19204031817145853</v>
      </c>
      <c r="F289" s="114">
        <f t="shared" si="33"/>
        <v>0</v>
      </c>
      <c r="G289" s="114">
        <f t="shared" si="33"/>
        <v>5.4064789778257042E-3</v>
      </c>
      <c r="H289" s="114">
        <f t="shared" si="33"/>
        <v>0</v>
      </c>
      <c r="I289" s="116">
        <f t="shared" si="33"/>
        <v>1</v>
      </c>
      <c r="J289" s="18"/>
    </row>
    <row r="290" spans="1:10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10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10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1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>
        <v>0</v>
      </c>
      <c r="G293" s="39">
        <v>0</v>
      </c>
      <c r="H293" s="40">
        <v>0</v>
      </c>
      <c r="I293" s="41">
        <f>SUM(B293:H293)</f>
        <v>0</v>
      </c>
    </row>
    <row r="294" spans="1:1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>
        <v>0</v>
      </c>
      <c r="G294" s="46">
        <v>0</v>
      </c>
      <c r="H294" s="47">
        <v>0</v>
      </c>
      <c r="I294" s="48">
        <f t="shared" ref="I294:I313" si="34">SUM(B294:H294)</f>
        <v>0</v>
      </c>
    </row>
    <row r="295" spans="1:10" ht="15">
      <c r="A295" s="26" t="s">
        <v>10</v>
      </c>
      <c r="B295" s="43">
        <v>1.2939393613957507E-2</v>
      </c>
      <c r="C295" s="43">
        <v>0</v>
      </c>
      <c r="D295" s="43">
        <v>211.37577751200752</v>
      </c>
      <c r="E295" s="43">
        <v>0</v>
      </c>
      <c r="F295" s="236">
        <v>0</v>
      </c>
      <c r="G295" s="43">
        <v>0</v>
      </c>
      <c r="H295" s="53">
        <v>0</v>
      </c>
      <c r="I295" s="41">
        <f t="shared" si="34"/>
        <v>211.38871690562146</v>
      </c>
    </row>
    <row r="296" spans="1:1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>
        <v>0</v>
      </c>
      <c r="G296" s="46">
        <v>0</v>
      </c>
      <c r="H296" s="47">
        <v>0</v>
      </c>
      <c r="I296" s="48">
        <f t="shared" si="34"/>
        <v>0</v>
      </c>
    </row>
    <row r="297" spans="1:10" ht="15">
      <c r="A297" s="26" t="s">
        <v>16</v>
      </c>
      <c r="B297" s="43">
        <v>311.15995113196243</v>
      </c>
      <c r="C297" s="43">
        <v>1163.3413546360828</v>
      </c>
      <c r="D297" s="43">
        <v>82.249055879037115</v>
      </c>
      <c r="E297" s="43">
        <v>0</v>
      </c>
      <c r="F297" s="236">
        <v>0</v>
      </c>
      <c r="G297" s="43">
        <v>0</v>
      </c>
      <c r="H297" s="53">
        <v>0</v>
      </c>
      <c r="I297" s="41">
        <f t="shared" si="34"/>
        <v>1556.7503616470824</v>
      </c>
    </row>
    <row r="298" spans="1:10" ht="15">
      <c r="A298" s="25" t="s">
        <v>72</v>
      </c>
      <c r="B298" s="46">
        <v>307.74801624445161</v>
      </c>
      <c r="C298" s="46">
        <v>107.2197857445606</v>
      </c>
      <c r="D298" s="46">
        <v>19.405890871682935</v>
      </c>
      <c r="E298" s="46">
        <v>0.29170359948820102</v>
      </c>
      <c r="F298" s="236">
        <v>0</v>
      </c>
      <c r="G298" s="46">
        <v>0</v>
      </c>
      <c r="H298" s="47">
        <v>0</v>
      </c>
      <c r="I298" s="48">
        <f t="shared" si="34"/>
        <v>434.66539646018327</v>
      </c>
    </row>
    <row r="299" spans="1:10" ht="15">
      <c r="A299" s="26" t="s">
        <v>60</v>
      </c>
      <c r="B299" s="43">
        <v>0</v>
      </c>
      <c r="C299" s="43">
        <v>0</v>
      </c>
      <c r="D299" s="43">
        <v>0</v>
      </c>
      <c r="E299" s="43">
        <v>6.2184176915254428</v>
      </c>
      <c r="F299" s="236">
        <v>0</v>
      </c>
      <c r="G299" s="43">
        <v>0</v>
      </c>
      <c r="H299" s="53">
        <v>0</v>
      </c>
      <c r="I299" s="41">
        <f t="shared" si="34"/>
        <v>6.2184176915254428</v>
      </c>
    </row>
    <row r="300" spans="1:1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>
        <v>0</v>
      </c>
      <c r="G300" s="46">
        <v>0</v>
      </c>
      <c r="H300" s="47">
        <v>0</v>
      </c>
      <c r="I300" s="48">
        <f t="shared" si="34"/>
        <v>0</v>
      </c>
    </row>
    <row r="301" spans="1:1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>
        <v>0</v>
      </c>
      <c r="G301" s="43">
        <v>0</v>
      </c>
      <c r="H301" s="53">
        <v>0</v>
      </c>
      <c r="I301" s="41">
        <f t="shared" si="34"/>
        <v>0</v>
      </c>
    </row>
    <row r="302" spans="1:10" ht="15">
      <c r="A302" s="25" t="s">
        <v>17</v>
      </c>
      <c r="B302" s="46">
        <v>3.6960021275446655</v>
      </c>
      <c r="C302" s="46">
        <v>84.056069767357869</v>
      </c>
      <c r="D302" s="46">
        <v>45.665466546206666</v>
      </c>
      <c r="E302" s="46">
        <v>30.424194038013592</v>
      </c>
      <c r="F302" s="236">
        <v>0</v>
      </c>
      <c r="G302" s="46">
        <v>0</v>
      </c>
      <c r="H302" s="47">
        <v>0</v>
      </c>
      <c r="I302" s="48">
        <f t="shared" si="34"/>
        <v>163.84173247912278</v>
      </c>
    </row>
    <row r="303" spans="1:10" ht="15">
      <c r="A303" s="26" t="s">
        <v>19</v>
      </c>
      <c r="B303" s="43">
        <v>542.91260562609511</v>
      </c>
      <c r="C303" s="43">
        <v>9708.9455320608467</v>
      </c>
      <c r="D303" s="43">
        <v>1129.2448104141858</v>
      </c>
      <c r="E303" s="43">
        <v>40.851627700944434</v>
      </c>
      <c r="F303" s="236">
        <v>0</v>
      </c>
      <c r="G303" s="43">
        <v>0</v>
      </c>
      <c r="H303" s="53">
        <v>0</v>
      </c>
      <c r="I303" s="41">
        <f t="shared" si="34"/>
        <v>11421.954575802072</v>
      </c>
    </row>
    <row r="304" spans="1:10" ht="15">
      <c r="A304" s="25" t="s">
        <v>27</v>
      </c>
      <c r="B304" s="46">
        <v>215.99286581643756</v>
      </c>
      <c r="C304" s="46">
        <v>83.093124110690198</v>
      </c>
      <c r="D304" s="46">
        <v>260.80335688860589</v>
      </c>
      <c r="E304" s="46">
        <v>3708.3560634455716</v>
      </c>
      <c r="F304" s="236">
        <v>0</v>
      </c>
      <c r="G304" s="46">
        <v>331.58439623552925</v>
      </c>
      <c r="H304" s="47">
        <v>0.86768188573470795</v>
      </c>
      <c r="I304" s="48">
        <f t="shared" si="34"/>
        <v>4600.6974883825696</v>
      </c>
    </row>
    <row r="305" spans="1:10" ht="15">
      <c r="A305" s="26" t="s">
        <v>26</v>
      </c>
      <c r="B305" s="43">
        <v>39.81635905307413</v>
      </c>
      <c r="C305" s="43">
        <v>312.09679691493892</v>
      </c>
      <c r="D305" s="43">
        <v>178.77751791165809</v>
      </c>
      <c r="E305" s="43">
        <v>0</v>
      </c>
      <c r="F305" s="236">
        <v>0</v>
      </c>
      <c r="G305" s="43">
        <v>0</v>
      </c>
      <c r="H305" s="53">
        <v>0</v>
      </c>
      <c r="I305" s="41">
        <f t="shared" si="34"/>
        <v>530.69067387967107</v>
      </c>
    </row>
    <row r="306" spans="1:10" ht="15">
      <c r="A306" s="25" t="s">
        <v>23</v>
      </c>
      <c r="B306" s="46">
        <v>15.537302218343784</v>
      </c>
      <c r="C306" s="46">
        <v>0</v>
      </c>
      <c r="D306" s="46">
        <v>2.0687956998419565</v>
      </c>
      <c r="E306" s="46">
        <v>0</v>
      </c>
      <c r="F306" s="236">
        <v>0</v>
      </c>
      <c r="G306" s="46">
        <v>0</v>
      </c>
      <c r="H306" s="47">
        <v>0</v>
      </c>
      <c r="I306" s="48">
        <f t="shared" si="34"/>
        <v>17.606097918185739</v>
      </c>
    </row>
    <row r="307" spans="1:10" ht="15">
      <c r="A307" s="26" t="s">
        <v>24</v>
      </c>
      <c r="B307" s="43">
        <v>206.64239408895151</v>
      </c>
      <c r="C307" s="43">
        <v>0</v>
      </c>
      <c r="D307" s="43">
        <v>0</v>
      </c>
      <c r="E307" s="43">
        <v>0</v>
      </c>
      <c r="F307" s="236">
        <v>0</v>
      </c>
      <c r="G307" s="43">
        <v>0</v>
      </c>
      <c r="H307" s="53">
        <v>0</v>
      </c>
      <c r="I307" s="41">
        <f t="shared" si="34"/>
        <v>206.64239408895151</v>
      </c>
    </row>
    <row r="308" spans="1:1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>
        <v>0</v>
      </c>
      <c r="G308" s="46">
        <v>0</v>
      </c>
      <c r="H308" s="47">
        <v>0</v>
      </c>
      <c r="I308" s="48">
        <f t="shared" si="34"/>
        <v>0</v>
      </c>
    </row>
    <row r="309" spans="1:10" ht="15">
      <c r="A309" s="27" t="s">
        <v>66</v>
      </c>
      <c r="B309" s="43">
        <v>0</v>
      </c>
      <c r="C309" s="43">
        <v>0</v>
      </c>
      <c r="D309" s="43">
        <v>0</v>
      </c>
      <c r="E309" s="43">
        <v>0</v>
      </c>
      <c r="F309" s="236">
        <v>0</v>
      </c>
      <c r="G309" s="43">
        <v>0</v>
      </c>
      <c r="H309" s="53">
        <v>0</v>
      </c>
      <c r="I309" s="41">
        <f t="shared" si="34"/>
        <v>0</v>
      </c>
    </row>
    <row r="310" spans="1:10" ht="15">
      <c r="A310" s="28" t="s">
        <v>25</v>
      </c>
      <c r="B310" s="46">
        <v>0</v>
      </c>
      <c r="C310" s="46">
        <v>0</v>
      </c>
      <c r="D310" s="46">
        <v>0</v>
      </c>
      <c r="E310" s="46">
        <v>0</v>
      </c>
      <c r="F310" s="236">
        <v>0</v>
      </c>
      <c r="G310" s="46">
        <v>0</v>
      </c>
      <c r="H310" s="47">
        <v>0</v>
      </c>
      <c r="I310" s="48">
        <f t="shared" si="34"/>
        <v>0</v>
      </c>
    </row>
    <row r="311" spans="1:10" ht="15">
      <c r="A311" s="29" t="s">
        <v>20</v>
      </c>
      <c r="B311" s="43">
        <v>0</v>
      </c>
      <c r="C311" s="43">
        <v>0</v>
      </c>
      <c r="D311" s="43">
        <v>0</v>
      </c>
      <c r="E311" s="43">
        <v>0</v>
      </c>
      <c r="F311" s="236">
        <v>0</v>
      </c>
      <c r="G311" s="43">
        <v>0</v>
      </c>
      <c r="H311" s="53">
        <v>0</v>
      </c>
      <c r="I311" s="41">
        <f t="shared" si="34"/>
        <v>0</v>
      </c>
    </row>
    <row r="312" spans="1:10" ht="15">
      <c r="A312" s="28" t="s">
        <v>21</v>
      </c>
      <c r="B312" s="46">
        <v>0</v>
      </c>
      <c r="C312" s="46">
        <v>0</v>
      </c>
      <c r="D312" s="46">
        <v>0</v>
      </c>
      <c r="E312" s="46">
        <v>0</v>
      </c>
      <c r="F312" s="236">
        <v>0</v>
      </c>
      <c r="G312" s="46">
        <v>0</v>
      </c>
      <c r="H312" s="47">
        <v>0</v>
      </c>
      <c r="I312" s="48">
        <f t="shared" si="34"/>
        <v>0</v>
      </c>
    </row>
    <row r="313" spans="1:10" ht="15.75" thickBot="1">
      <c r="A313" s="30" t="s">
        <v>11</v>
      </c>
      <c r="B313" s="43">
        <v>0</v>
      </c>
      <c r="C313" s="43">
        <v>0</v>
      </c>
      <c r="D313" s="43">
        <v>0</v>
      </c>
      <c r="E313" s="43">
        <v>0</v>
      </c>
      <c r="F313" s="237">
        <v>0</v>
      </c>
      <c r="G313" s="43">
        <v>0</v>
      </c>
      <c r="H313" s="53">
        <v>0</v>
      </c>
      <c r="I313" s="41">
        <f t="shared" si="34"/>
        <v>0</v>
      </c>
    </row>
    <row r="314" spans="1:10" ht="15">
      <c r="A314" s="31" t="s">
        <v>28</v>
      </c>
      <c r="B314" s="130">
        <f>SUM(B293:B309)</f>
        <v>1643.5184357004748</v>
      </c>
      <c r="C314" s="130">
        <f t="shared" ref="C314:H314" si="35">SUM(C293:C309)</f>
        <v>11458.752663234476</v>
      </c>
      <c r="D314" s="130">
        <f t="shared" si="35"/>
        <v>1929.590671723226</v>
      </c>
      <c r="E314" s="130">
        <f t="shared" si="35"/>
        <v>3786.1420064755434</v>
      </c>
      <c r="F314" s="130">
        <f t="shared" si="35"/>
        <v>0</v>
      </c>
      <c r="G314" s="130">
        <f t="shared" si="35"/>
        <v>331.58439623552925</v>
      </c>
      <c r="H314" s="130">
        <f t="shared" si="35"/>
        <v>0.86768188573470795</v>
      </c>
      <c r="I314" s="132">
        <f>SUM(B314:H314)</f>
        <v>19150.455855254982</v>
      </c>
    </row>
    <row r="315" spans="1:10" s="4" customFormat="1" ht="15" thickBot="1">
      <c r="A315" s="32" t="s">
        <v>87</v>
      </c>
      <c r="B315" s="114">
        <f>B314/$I314</f>
        <v>8.5821374077081569E-2</v>
      </c>
      <c r="C315" s="114">
        <f t="shared" ref="C315:I315" si="36">C314/$I314</f>
        <v>0.59835404179635421</v>
      </c>
      <c r="D315" s="114">
        <f t="shared" si="36"/>
        <v>0.1007595164474237</v>
      </c>
      <c r="E315" s="114">
        <f t="shared" si="36"/>
        <v>0.19770505909062247</v>
      </c>
      <c r="F315" s="114">
        <f t="shared" si="36"/>
        <v>0</v>
      </c>
      <c r="G315" s="114">
        <f t="shared" si="36"/>
        <v>1.7314699908020249E-2</v>
      </c>
      <c r="H315" s="114">
        <f t="shared" si="36"/>
        <v>4.530868049789069E-5</v>
      </c>
      <c r="I315" s="116">
        <f t="shared" si="36"/>
        <v>1</v>
      </c>
      <c r="J315" s="18"/>
    </row>
    <row r="316" spans="1:10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1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10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10" ht="15">
      <c r="A319" s="24" t="s">
        <v>7</v>
      </c>
      <c r="B319" s="39">
        <v>2.5869935334054318E-8</v>
      </c>
      <c r="C319" s="39">
        <v>2788.8512135898136</v>
      </c>
      <c r="D319" s="39">
        <v>0</v>
      </c>
      <c r="E319" s="39">
        <v>0</v>
      </c>
      <c r="F319" s="235">
        <v>0</v>
      </c>
      <c r="G319" s="39">
        <v>0</v>
      </c>
      <c r="H319" s="40">
        <v>0</v>
      </c>
      <c r="I319" s="41">
        <f>SUM(B319:H319)</f>
        <v>2788.8512136156837</v>
      </c>
    </row>
    <row r="320" spans="1:10" ht="15">
      <c r="A320" s="25" t="s">
        <v>8</v>
      </c>
      <c r="B320" s="46">
        <v>1.1331318167067852E-8</v>
      </c>
      <c r="C320" s="46">
        <v>658.34958551117472</v>
      </c>
      <c r="D320" s="46">
        <v>0</v>
      </c>
      <c r="E320" s="46">
        <v>0</v>
      </c>
      <c r="F320" s="236">
        <v>0</v>
      </c>
      <c r="G320" s="46">
        <v>0</v>
      </c>
      <c r="H320" s="47">
        <v>0</v>
      </c>
      <c r="I320" s="48">
        <f t="shared" ref="I320:I339" si="37">SUM(B320:H320)</f>
        <v>658.349585522506</v>
      </c>
    </row>
    <row r="321" spans="1:9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>
        <v>0</v>
      </c>
      <c r="G321" s="43">
        <v>0</v>
      </c>
      <c r="H321" s="53">
        <v>0</v>
      </c>
      <c r="I321" s="41">
        <f t="shared" si="37"/>
        <v>0</v>
      </c>
    </row>
    <row r="322" spans="1:9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>
        <v>0</v>
      </c>
      <c r="G322" s="46">
        <v>0</v>
      </c>
      <c r="H322" s="47">
        <v>0</v>
      </c>
      <c r="I322" s="48">
        <f t="shared" si="37"/>
        <v>0</v>
      </c>
    </row>
    <row r="323" spans="1:9" ht="15">
      <c r="A323" s="26" t="s">
        <v>16</v>
      </c>
      <c r="B323" s="43">
        <v>186.57371149005621</v>
      </c>
      <c r="C323" s="43">
        <v>1252.7128694127302</v>
      </c>
      <c r="D323" s="43">
        <v>256.27012827843714</v>
      </c>
      <c r="E323" s="43">
        <v>0</v>
      </c>
      <c r="F323" s="236">
        <v>0</v>
      </c>
      <c r="G323" s="43">
        <v>0</v>
      </c>
      <c r="H323" s="53">
        <v>0</v>
      </c>
      <c r="I323" s="41">
        <f t="shared" si="37"/>
        <v>1695.5567091812236</v>
      </c>
    </row>
    <row r="324" spans="1:9" ht="15">
      <c r="A324" s="25" t="s">
        <v>72</v>
      </c>
      <c r="B324" s="46">
        <v>10.478929019147978</v>
      </c>
      <c r="C324" s="46">
        <v>18.381716947986465</v>
      </c>
      <c r="D324" s="46">
        <v>0</v>
      </c>
      <c r="E324" s="46">
        <v>0</v>
      </c>
      <c r="F324" s="236">
        <v>0</v>
      </c>
      <c r="G324" s="46">
        <v>0</v>
      </c>
      <c r="H324" s="47">
        <v>0</v>
      </c>
      <c r="I324" s="48">
        <f t="shared" si="37"/>
        <v>28.860645967134445</v>
      </c>
    </row>
    <row r="325" spans="1:9" ht="15">
      <c r="A325" s="26" t="s">
        <v>60</v>
      </c>
      <c r="B325" s="43">
        <v>5.8998631740363929E-3</v>
      </c>
      <c r="C325" s="43">
        <v>21.292771300102338</v>
      </c>
      <c r="D325" s="43">
        <v>0</v>
      </c>
      <c r="E325" s="43">
        <v>11.360994406670788</v>
      </c>
      <c r="F325" s="236">
        <v>0</v>
      </c>
      <c r="G325" s="43">
        <v>0</v>
      </c>
      <c r="H325" s="53">
        <v>0</v>
      </c>
      <c r="I325" s="41">
        <f t="shared" si="37"/>
        <v>32.659665569947165</v>
      </c>
    </row>
    <row r="326" spans="1:9" ht="15">
      <c r="A326" s="25" t="s">
        <v>12</v>
      </c>
      <c r="B326" s="46">
        <v>1.8768610650518615E-3</v>
      </c>
      <c r="C326" s="46">
        <v>0</v>
      </c>
      <c r="D326" s="46">
        <v>0</v>
      </c>
      <c r="E326" s="46">
        <v>1.0599271807582313</v>
      </c>
      <c r="F326" s="236">
        <v>0</v>
      </c>
      <c r="G326" s="46">
        <v>0</v>
      </c>
      <c r="H326" s="47">
        <v>0</v>
      </c>
      <c r="I326" s="48">
        <f t="shared" si="37"/>
        <v>1.0618040418232833</v>
      </c>
    </row>
    <row r="327" spans="1:9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>
        <v>0</v>
      </c>
      <c r="G327" s="43">
        <v>0</v>
      </c>
      <c r="H327" s="53">
        <v>0</v>
      </c>
      <c r="I327" s="41">
        <f t="shared" si="37"/>
        <v>0</v>
      </c>
    </row>
    <row r="328" spans="1:9" ht="15">
      <c r="A328" s="25" t="s">
        <v>17</v>
      </c>
      <c r="B328" s="46">
        <v>35.186518662270352</v>
      </c>
      <c r="C328" s="46">
        <v>0</v>
      </c>
      <c r="D328" s="46">
        <v>35.515192428916855</v>
      </c>
      <c r="E328" s="46">
        <v>0</v>
      </c>
      <c r="F328" s="236">
        <v>0</v>
      </c>
      <c r="G328" s="46">
        <v>0</v>
      </c>
      <c r="H328" s="47">
        <v>0</v>
      </c>
      <c r="I328" s="48">
        <f t="shared" si="37"/>
        <v>70.701711091187207</v>
      </c>
    </row>
    <row r="329" spans="1:9" ht="15">
      <c r="A329" s="26" t="s">
        <v>19</v>
      </c>
      <c r="B329" s="43">
        <v>4102.0717643299195</v>
      </c>
      <c r="C329" s="43">
        <v>10187.133327036277</v>
      </c>
      <c r="D329" s="43">
        <v>3057.655798169219</v>
      </c>
      <c r="E329" s="43">
        <v>2125.3459757388327</v>
      </c>
      <c r="F329" s="236">
        <v>0</v>
      </c>
      <c r="G329" s="43">
        <v>0</v>
      </c>
      <c r="H329" s="53">
        <v>0</v>
      </c>
      <c r="I329" s="41">
        <f t="shared" si="37"/>
        <v>19472.206865274249</v>
      </c>
    </row>
    <row r="330" spans="1:9" ht="15">
      <c r="A330" s="25" t="s">
        <v>27</v>
      </c>
      <c r="B330" s="46">
        <v>512.81111841196298</v>
      </c>
      <c r="C330" s="46">
        <v>160.11915191249159</v>
      </c>
      <c r="D330" s="46">
        <v>388.83554841159827</v>
      </c>
      <c r="E330" s="46">
        <v>14774.987208457915</v>
      </c>
      <c r="F330" s="236">
        <v>0</v>
      </c>
      <c r="G330" s="46">
        <v>1052.510375415892</v>
      </c>
      <c r="H330" s="47">
        <v>0</v>
      </c>
      <c r="I330" s="48">
        <f t="shared" si="37"/>
        <v>16889.26340260986</v>
      </c>
    </row>
    <row r="331" spans="1:9" ht="15">
      <c r="A331" s="26" t="s">
        <v>26</v>
      </c>
      <c r="B331" s="43">
        <v>420.3704582280792</v>
      </c>
      <c r="C331" s="43">
        <v>0</v>
      </c>
      <c r="D331" s="43">
        <v>415.81854058256619</v>
      </c>
      <c r="E331" s="43">
        <v>0</v>
      </c>
      <c r="F331" s="236">
        <v>0</v>
      </c>
      <c r="G331" s="43">
        <v>0</v>
      </c>
      <c r="H331" s="53">
        <v>0</v>
      </c>
      <c r="I331" s="41">
        <f t="shared" si="37"/>
        <v>836.18899881064544</v>
      </c>
    </row>
    <row r="332" spans="1:9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>
        <v>0</v>
      </c>
      <c r="G332" s="46">
        <v>0</v>
      </c>
      <c r="H332" s="47">
        <v>0</v>
      </c>
      <c r="I332" s="48">
        <f t="shared" si="37"/>
        <v>0</v>
      </c>
    </row>
    <row r="333" spans="1:9" ht="15">
      <c r="A333" s="26" t="s">
        <v>24</v>
      </c>
      <c r="B333" s="43">
        <v>121.11486841783446</v>
      </c>
      <c r="C333" s="43">
        <v>18371.519436182891</v>
      </c>
      <c r="D333" s="43">
        <v>11.426389189693028</v>
      </c>
      <c r="E333" s="43">
        <v>0</v>
      </c>
      <c r="F333" s="236">
        <v>0</v>
      </c>
      <c r="G333" s="43">
        <v>0</v>
      </c>
      <c r="H333" s="53">
        <v>0</v>
      </c>
      <c r="I333" s="41">
        <f t="shared" si="37"/>
        <v>18504.060693790416</v>
      </c>
    </row>
    <row r="334" spans="1:9" ht="15">
      <c r="A334" s="25" t="s">
        <v>22</v>
      </c>
      <c r="B334" s="46">
        <v>0</v>
      </c>
      <c r="C334" s="46">
        <v>0</v>
      </c>
      <c r="D334" s="46">
        <v>0</v>
      </c>
      <c r="E334" s="46">
        <v>0</v>
      </c>
      <c r="F334" s="236">
        <v>0</v>
      </c>
      <c r="G334" s="46">
        <v>0</v>
      </c>
      <c r="H334" s="47">
        <v>0</v>
      </c>
      <c r="I334" s="48">
        <f t="shared" si="37"/>
        <v>0</v>
      </c>
    </row>
    <row r="335" spans="1:9" ht="15">
      <c r="A335" s="27" t="s">
        <v>66</v>
      </c>
      <c r="B335" s="43">
        <v>0</v>
      </c>
      <c r="C335" s="43">
        <v>0</v>
      </c>
      <c r="D335" s="43">
        <v>0</v>
      </c>
      <c r="E335" s="43">
        <v>0</v>
      </c>
      <c r="F335" s="236">
        <v>0</v>
      </c>
      <c r="G335" s="43">
        <v>0</v>
      </c>
      <c r="H335" s="53">
        <v>0</v>
      </c>
      <c r="I335" s="41">
        <f t="shared" si="37"/>
        <v>0</v>
      </c>
    </row>
    <row r="336" spans="1:9" ht="15">
      <c r="A336" s="28" t="s">
        <v>25</v>
      </c>
      <c r="B336" s="46">
        <v>0</v>
      </c>
      <c r="C336" s="46">
        <v>0</v>
      </c>
      <c r="D336" s="46">
        <v>0</v>
      </c>
      <c r="E336" s="46">
        <v>0</v>
      </c>
      <c r="F336" s="236">
        <v>0</v>
      </c>
      <c r="G336" s="46">
        <v>0</v>
      </c>
      <c r="H336" s="47">
        <v>0</v>
      </c>
      <c r="I336" s="48">
        <f t="shared" si="37"/>
        <v>0</v>
      </c>
    </row>
    <row r="337" spans="1:10" ht="15">
      <c r="A337" s="29" t="s">
        <v>20</v>
      </c>
      <c r="B337" s="43">
        <v>0</v>
      </c>
      <c r="C337" s="43">
        <v>0</v>
      </c>
      <c r="D337" s="43">
        <v>0</v>
      </c>
      <c r="E337" s="43">
        <v>0</v>
      </c>
      <c r="F337" s="236">
        <v>0</v>
      </c>
      <c r="G337" s="43">
        <v>0</v>
      </c>
      <c r="H337" s="53">
        <v>0</v>
      </c>
      <c r="I337" s="41">
        <f t="shared" si="37"/>
        <v>0</v>
      </c>
    </row>
    <row r="338" spans="1:10" ht="15">
      <c r="A338" s="28" t="s">
        <v>21</v>
      </c>
      <c r="B338" s="46">
        <v>0</v>
      </c>
      <c r="C338" s="46">
        <v>0</v>
      </c>
      <c r="D338" s="46">
        <v>0</v>
      </c>
      <c r="E338" s="46">
        <v>0</v>
      </c>
      <c r="F338" s="236">
        <v>0</v>
      </c>
      <c r="G338" s="46">
        <v>0</v>
      </c>
      <c r="H338" s="47">
        <v>0</v>
      </c>
      <c r="I338" s="48">
        <f t="shared" si="37"/>
        <v>0</v>
      </c>
    </row>
    <row r="339" spans="1:10" ht="15.75" thickBot="1">
      <c r="A339" s="30" t="s">
        <v>11</v>
      </c>
      <c r="B339" s="43">
        <v>0</v>
      </c>
      <c r="C339" s="43">
        <v>0</v>
      </c>
      <c r="D339" s="43">
        <v>0</v>
      </c>
      <c r="E339" s="43">
        <v>0</v>
      </c>
      <c r="F339" s="237">
        <v>0</v>
      </c>
      <c r="G339" s="43">
        <v>0</v>
      </c>
      <c r="H339" s="53">
        <v>0</v>
      </c>
      <c r="I339" s="41">
        <f t="shared" si="37"/>
        <v>0</v>
      </c>
    </row>
    <row r="340" spans="1:10" ht="15">
      <c r="A340" s="31" t="s">
        <v>28</v>
      </c>
      <c r="B340" s="130">
        <f>SUM(B319:B335)</f>
        <v>5388.6151453207103</v>
      </c>
      <c r="C340" s="130">
        <f t="shared" ref="C340:H340" si="38">SUM(C319:C335)</f>
        <v>33458.360071893469</v>
      </c>
      <c r="D340" s="130">
        <f t="shared" si="38"/>
        <v>4165.5215970604304</v>
      </c>
      <c r="E340" s="130">
        <f t="shared" si="38"/>
        <v>16912.754105784177</v>
      </c>
      <c r="F340" s="130">
        <f t="shared" si="38"/>
        <v>0</v>
      </c>
      <c r="G340" s="130">
        <f t="shared" si="38"/>
        <v>1052.510375415892</v>
      </c>
      <c r="H340" s="130">
        <f t="shared" si="38"/>
        <v>0</v>
      </c>
      <c r="I340" s="132">
        <f>SUM(B340:H340)</f>
        <v>60977.761295474687</v>
      </c>
    </row>
    <row r="341" spans="1:10" s="4" customFormat="1" ht="15" thickBot="1">
      <c r="A341" s="32" t="s">
        <v>87</v>
      </c>
      <c r="B341" s="114">
        <f>B340/$I340</f>
        <v>8.837017022008338E-2</v>
      </c>
      <c r="C341" s="114">
        <f t="shared" ref="C341:I341" si="39">C340/$I340</f>
        <v>0.54869774424428563</v>
      </c>
      <c r="D341" s="114">
        <f t="shared" si="39"/>
        <v>6.8312143781007653E-2</v>
      </c>
      <c r="E341" s="114">
        <f t="shared" si="39"/>
        <v>0.27735938064094384</v>
      </c>
      <c r="F341" s="114">
        <f t="shared" si="39"/>
        <v>0</v>
      </c>
      <c r="G341" s="114">
        <f t="shared" si="39"/>
        <v>1.7260561113679348E-2</v>
      </c>
      <c r="H341" s="114">
        <f t="shared" si="39"/>
        <v>0</v>
      </c>
      <c r="I341" s="116">
        <f t="shared" si="39"/>
        <v>1</v>
      </c>
      <c r="J341" s="18"/>
    </row>
    <row r="342" spans="1:10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1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10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1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>
        <v>0</v>
      </c>
      <c r="G345" s="39">
        <v>0</v>
      </c>
      <c r="H345" s="40">
        <v>0</v>
      </c>
      <c r="I345" s="41">
        <f>SUM(B345:H345)</f>
        <v>0</v>
      </c>
    </row>
    <row r="346" spans="1:1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>
        <v>0</v>
      </c>
      <c r="G346" s="46">
        <v>0</v>
      </c>
      <c r="H346" s="47">
        <v>0</v>
      </c>
      <c r="I346" s="48">
        <f t="shared" ref="I346:I365" si="40">SUM(B346:H346)</f>
        <v>0</v>
      </c>
    </row>
    <row r="347" spans="1:1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>
        <v>0</v>
      </c>
      <c r="G347" s="43">
        <v>0</v>
      </c>
      <c r="H347" s="53">
        <v>0</v>
      </c>
      <c r="I347" s="41">
        <f t="shared" si="40"/>
        <v>0</v>
      </c>
    </row>
    <row r="348" spans="1:1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>
        <v>0</v>
      </c>
      <c r="G348" s="46">
        <v>0</v>
      </c>
      <c r="H348" s="47">
        <v>0</v>
      </c>
      <c r="I348" s="48">
        <f t="shared" si="40"/>
        <v>0</v>
      </c>
    </row>
    <row r="349" spans="1:10" ht="15">
      <c r="A349" s="26" t="s">
        <v>16</v>
      </c>
      <c r="B349" s="43">
        <v>58.961184603537433</v>
      </c>
      <c r="C349" s="43">
        <v>16.482871827445344</v>
      </c>
      <c r="D349" s="43">
        <v>314.47650358246688</v>
      </c>
      <c r="E349" s="43">
        <v>0.14292115740293762</v>
      </c>
      <c r="F349" s="236">
        <v>0</v>
      </c>
      <c r="G349" s="43">
        <v>0</v>
      </c>
      <c r="H349" s="53">
        <v>0</v>
      </c>
      <c r="I349" s="41">
        <f t="shared" si="40"/>
        <v>390.06348117085258</v>
      </c>
    </row>
    <row r="350" spans="1:10" ht="15">
      <c r="A350" s="25" t="s">
        <v>72</v>
      </c>
      <c r="B350" s="46">
        <v>19.573338710056976</v>
      </c>
      <c r="C350" s="46">
        <v>5.4410399837740626E-8</v>
      </c>
      <c r="D350" s="46">
        <v>33.45728867814104</v>
      </c>
      <c r="E350" s="46">
        <v>5.4410399837740626E-8</v>
      </c>
      <c r="F350" s="236">
        <v>0</v>
      </c>
      <c r="G350" s="46">
        <v>0</v>
      </c>
      <c r="H350" s="47">
        <v>0</v>
      </c>
      <c r="I350" s="48">
        <f t="shared" si="40"/>
        <v>53.03062749701882</v>
      </c>
    </row>
    <row r="351" spans="1:10" ht="15">
      <c r="A351" s="26" t="s">
        <v>60</v>
      </c>
      <c r="B351" s="43">
        <v>4.5822068729501124E-8</v>
      </c>
      <c r="C351" s="43">
        <v>4.5822068729501124E-8</v>
      </c>
      <c r="D351" s="43">
        <v>5.6672206971784185</v>
      </c>
      <c r="E351" s="43">
        <v>26.76185775399486</v>
      </c>
      <c r="F351" s="236">
        <v>0</v>
      </c>
      <c r="G351" s="43">
        <v>0</v>
      </c>
      <c r="H351" s="53">
        <v>0</v>
      </c>
      <c r="I351" s="41">
        <f t="shared" si="40"/>
        <v>32.429078542817415</v>
      </c>
    </row>
    <row r="352" spans="1:10" ht="15">
      <c r="A352" s="25" t="s">
        <v>12</v>
      </c>
      <c r="B352" s="46">
        <v>1.3540053236487271E-7</v>
      </c>
      <c r="C352" s="46">
        <v>1.3540053236487271E-7</v>
      </c>
      <c r="D352" s="46">
        <v>1.3540053236487271E-7</v>
      </c>
      <c r="E352" s="46">
        <v>4.7992274620020287E-2</v>
      </c>
      <c r="F352" s="236">
        <v>0</v>
      </c>
      <c r="G352" s="46">
        <v>0</v>
      </c>
      <c r="H352" s="47">
        <v>0</v>
      </c>
      <c r="I352" s="48">
        <f t="shared" si="40"/>
        <v>4.7992680821617381E-2</v>
      </c>
    </row>
    <row r="353" spans="1:1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>
        <v>0</v>
      </c>
      <c r="G353" s="43">
        <v>0</v>
      </c>
      <c r="H353" s="53">
        <v>0</v>
      </c>
      <c r="I353" s="41">
        <f t="shared" si="40"/>
        <v>0</v>
      </c>
    </row>
    <row r="354" spans="1:10" ht="15">
      <c r="A354" s="25" t="s">
        <v>17</v>
      </c>
      <c r="B354" s="46">
        <v>22.081213290214233</v>
      </c>
      <c r="C354" s="46">
        <v>10.58260294198327</v>
      </c>
      <c r="D354" s="46">
        <v>1.9724334034359676</v>
      </c>
      <c r="E354" s="46">
        <v>0.53396903584621525</v>
      </c>
      <c r="F354" s="236">
        <v>0</v>
      </c>
      <c r="G354" s="46">
        <v>0</v>
      </c>
      <c r="H354" s="47">
        <v>0</v>
      </c>
      <c r="I354" s="48">
        <f t="shared" si="40"/>
        <v>35.170218671479681</v>
      </c>
    </row>
    <row r="355" spans="1:10" ht="15">
      <c r="A355" s="26" t="s">
        <v>19</v>
      </c>
      <c r="B355" s="43">
        <v>42.149190226871809</v>
      </c>
      <c r="C355" s="43">
        <v>1396.3268707222464</v>
      </c>
      <c r="D355" s="43">
        <v>243.18853139276135</v>
      </c>
      <c r="E355" s="43">
        <v>0.31637519900904559</v>
      </c>
      <c r="F355" s="236">
        <v>0</v>
      </c>
      <c r="G355" s="43">
        <v>0</v>
      </c>
      <c r="H355" s="53">
        <v>0</v>
      </c>
      <c r="I355" s="41">
        <f t="shared" si="40"/>
        <v>1681.9809675408887</v>
      </c>
    </row>
    <row r="356" spans="1:10" ht="15">
      <c r="A356" s="25" t="s">
        <v>27</v>
      </c>
      <c r="B356" s="46">
        <v>22.256501431022617</v>
      </c>
      <c r="C356" s="46">
        <v>24.089268834425322</v>
      </c>
      <c r="D356" s="46">
        <v>72.096032043518278</v>
      </c>
      <c r="E356" s="46">
        <v>3228.7404471600153</v>
      </c>
      <c r="F356" s="236">
        <v>0</v>
      </c>
      <c r="G356" s="46">
        <v>55.312437714238349</v>
      </c>
      <c r="H356" s="47">
        <v>0.12814561165339575</v>
      </c>
      <c r="I356" s="48">
        <f t="shared" si="40"/>
        <v>3402.6228327948734</v>
      </c>
    </row>
    <row r="357" spans="1:10" ht="15">
      <c r="A357" s="26" t="s">
        <v>26</v>
      </c>
      <c r="B357" s="43">
        <v>126.37132155558628</v>
      </c>
      <c r="C357" s="43">
        <v>0.69915903846301242</v>
      </c>
      <c r="D357" s="43">
        <v>88.481892854768319</v>
      </c>
      <c r="E357" s="43">
        <v>0.69806258116308162</v>
      </c>
      <c r="F357" s="236">
        <v>0</v>
      </c>
      <c r="G357" s="43">
        <v>0</v>
      </c>
      <c r="H357" s="53">
        <v>0</v>
      </c>
      <c r="I357" s="41">
        <f t="shared" si="40"/>
        <v>216.25043602998068</v>
      </c>
    </row>
    <row r="358" spans="1:10" ht="15">
      <c r="A358" s="25" t="s">
        <v>23</v>
      </c>
      <c r="B358" s="46">
        <v>178.01109360441876</v>
      </c>
      <c r="C358" s="46">
        <v>189.25359158342837</v>
      </c>
      <c r="D358" s="46">
        <v>345.14332763301729</v>
      </c>
      <c r="E358" s="46">
        <v>5.8595688270845958E-7</v>
      </c>
      <c r="F358" s="236">
        <v>0</v>
      </c>
      <c r="G358" s="46">
        <v>0</v>
      </c>
      <c r="H358" s="47">
        <v>0</v>
      </c>
      <c r="I358" s="48">
        <f t="shared" si="40"/>
        <v>712.40801340682128</v>
      </c>
    </row>
    <row r="359" spans="1:10" ht="15">
      <c r="A359" s="26" t="s">
        <v>24</v>
      </c>
      <c r="B359" s="43">
        <v>804.18400318627664</v>
      </c>
      <c r="C359" s="43">
        <v>3429.3626970477399</v>
      </c>
      <c r="D359" s="43">
        <v>1791.8988553677182</v>
      </c>
      <c r="E359" s="43">
        <v>8.9074279432845298</v>
      </c>
      <c r="F359" s="236">
        <v>0</v>
      </c>
      <c r="G359" s="43">
        <v>0</v>
      </c>
      <c r="H359" s="53">
        <v>0</v>
      </c>
      <c r="I359" s="41">
        <f t="shared" si="40"/>
        <v>6034.352983545019</v>
      </c>
    </row>
    <row r="360" spans="1:10" ht="15">
      <c r="A360" s="25" t="s">
        <v>22</v>
      </c>
      <c r="B360" s="46">
        <v>5.1698374894375343</v>
      </c>
      <c r="C360" s="46">
        <v>278.31719912621423</v>
      </c>
      <c r="D360" s="46">
        <v>86.65196317897454</v>
      </c>
      <c r="E360" s="46">
        <v>2.053737027320941E-7</v>
      </c>
      <c r="F360" s="236">
        <v>0</v>
      </c>
      <c r="G360" s="46">
        <v>0</v>
      </c>
      <c r="H360" s="47">
        <v>0</v>
      </c>
      <c r="I360" s="48">
        <f t="shared" si="40"/>
        <v>370.13900000000001</v>
      </c>
    </row>
    <row r="361" spans="1:1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>
        <v>0</v>
      </c>
      <c r="G361" s="43">
        <v>0</v>
      </c>
      <c r="H361" s="53">
        <v>0</v>
      </c>
      <c r="I361" s="41">
        <f t="shared" si="40"/>
        <v>0</v>
      </c>
    </row>
    <row r="362" spans="1:10" ht="15">
      <c r="A362" s="28" t="s">
        <v>25</v>
      </c>
      <c r="B362" s="46">
        <v>0</v>
      </c>
      <c r="C362" s="46">
        <v>0</v>
      </c>
      <c r="D362" s="46">
        <v>0</v>
      </c>
      <c r="E362" s="46">
        <v>0</v>
      </c>
      <c r="F362" s="236">
        <v>0</v>
      </c>
      <c r="G362" s="46">
        <v>0</v>
      </c>
      <c r="H362" s="47">
        <v>0</v>
      </c>
      <c r="I362" s="48">
        <f t="shared" si="40"/>
        <v>0</v>
      </c>
    </row>
    <row r="363" spans="1:10" ht="15">
      <c r="A363" s="29" t="s">
        <v>20</v>
      </c>
      <c r="B363" s="43">
        <v>0</v>
      </c>
      <c r="C363" s="43">
        <v>0</v>
      </c>
      <c r="D363" s="43">
        <v>0</v>
      </c>
      <c r="E363" s="43">
        <v>0</v>
      </c>
      <c r="F363" s="236">
        <v>0</v>
      </c>
      <c r="G363" s="43">
        <v>0</v>
      </c>
      <c r="H363" s="53">
        <v>0</v>
      </c>
      <c r="I363" s="41">
        <f t="shared" si="40"/>
        <v>0</v>
      </c>
    </row>
    <row r="364" spans="1:10" ht="15">
      <c r="A364" s="28" t="s">
        <v>21</v>
      </c>
      <c r="B364" s="46">
        <v>0</v>
      </c>
      <c r="C364" s="46">
        <v>0</v>
      </c>
      <c r="D364" s="46">
        <v>0</v>
      </c>
      <c r="E364" s="46">
        <v>0</v>
      </c>
      <c r="F364" s="236">
        <v>0</v>
      </c>
      <c r="G364" s="46">
        <v>0</v>
      </c>
      <c r="H364" s="47">
        <v>0</v>
      </c>
      <c r="I364" s="48">
        <f t="shared" si="40"/>
        <v>0</v>
      </c>
    </row>
    <row r="365" spans="1:10" ht="15.75" thickBot="1">
      <c r="A365" s="30" t="s">
        <v>11</v>
      </c>
      <c r="B365" s="43">
        <v>0</v>
      </c>
      <c r="C365" s="43">
        <v>0</v>
      </c>
      <c r="D365" s="43">
        <v>0</v>
      </c>
      <c r="E365" s="43">
        <v>0</v>
      </c>
      <c r="F365" s="237">
        <v>0</v>
      </c>
      <c r="G365" s="43">
        <v>0</v>
      </c>
      <c r="H365" s="53">
        <v>0</v>
      </c>
      <c r="I365" s="41">
        <f t="shared" si="40"/>
        <v>0</v>
      </c>
    </row>
    <row r="366" spans="1:10" ht="15">
      <c r="A366" s="31" t="s">
        <v>28</v>
      </c>
      <c r="B366" s="130">
        <f>SUM(B345:B361)</f>
        <v>1278.7576842786448</v>
      </c>
      <c r="C366" s="130">
        <f t="shared" ref="C366:H366" si="41">SUM(C345:C361)</f>
        <v>5345.1142613575785</v>
      </c>
      <c r="D366" s="130">
        <f t="shared" si="41"/>
        <v>2983.0340489673808</v>
      </c>
      <c r="E366" s="130">
        <f t="shared" si="41"/>
        <v>3266.1490539510769</v>
      </c>
      <c r="F366" s="130">
        <f t="shared" si="41"/>
        <v>0</v>
      </c>
      <c r="G366" s="130">
        <f t="shared" si="41"/>
        <v>55.312437714238349</v>
      </c>
      <c r="H366" s="130">
        <f t="shared" si="41"/>
        <v>0.12814561165339575</v>
      </c>
      <c r="I366" s="132">
        <f>SUM(B366:H366)</f>
        <v>12928.495631880573</v>
      </c>
    </row>
    <row r="367" spans="1:10" s="4" customFormat="1" ht="15" thickBot="1">
      <c r="A367" s="32" t="s">
        <v>87</v>
      </c>
      <c r="B367" s="114">
        <f>B366/$I366</f>
        <v>9.891001402555584E-2</v>
      </c>
      <c r="C367" s="114">
        <f t="shared" ref="C367:I367" si="42">C366/$I366</f>
        <v>0.41343667612626023</v>
      </c>
      <c r="D367" s="114">
        <f t="shared" si="42"/>
        <v>0.23073326811601128</v>
      </c>
      <c r="E367" s="114">
        <f t="shared" si="42"/>
        <v>0.25263179467663899</v>
      </c>
      <c r="F367" s="114">
        <f t="shared" si="42"/>
        <v>0</v>
      </c>
      <c r="G367" s="114">
        <f t="shared" si="42"/>
        <v>4.2783351821570467E-3</v>
      </c>
      <c r="H367" s="114">
        <f t="shared" si="42"/>
        <v>9.9118733766208302E-6</v>
      </c>
      <c r="I367" s="116">
        <f t="shared" si="42"/>
        <v>1</v>
      </c>
      <c r="J367" s="18"/>
    </row>
    <row r="368" spans="1:10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0.57921424520187015</v>
      </c>
      <c r="C371" s="39">
        <v>0.57921424520187015</v>
      </c>
      <c r="D371" s="39">
        <v>0.57921424520187015</v>
      </c>
      <c r="E371" s="39">
        <v>0.57921424520187015</v>
      </c>
      <c r="F371" s="235">
        <v>0</v>
      </c>
      <c r="G371" s="39">
        <v>0</v>
      </c>
      <c r="H371" s="40">
        <v>0</v>
      </c>
      <c r="I371" s="41">
        <f>SUM(B371:H371)</f>
        <v>2.3168569808074806</v>
      </c>
    </row>
    <row r="372" spans="1:9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>
        <v>0</v>
      </c>
      <c r="G372" s="46">
        <v>0</v>
      </c>
      <c r="H372" s="47">
        <v>0</v>
      </c>
      <c r="I372" s="48">
        <f t="shared" ref="I372:I391" si="43">SUM(B372:H372)</f>
        <v>0</v>
      </c>
    </row>
    <row r="373" spans="1:9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>
        <v>0</v>
      </c>
      <c r="G373" s="43">
        <v>0</v>
      </c>
      <c r="H373" s="53">
        <v>0</v>
      </c>
      <c r="I373" s="41">
        <f t="shared" si="43"/>
        <v>0</v>
      </c>
    </row>
    <row r="374" spans="1:9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>
        <v>0</v>
      </c>
      <c r="G374" s="46">
        <v>0</v>
      </c>
      <c r="H374" s="47">
        <v>0</v>
      </c>
      <c r="I374" s="48">
        <f t="shared" si="43"/>
        <v>0</v>
      </c>
    </row>
    <row r="375" spans="1:9" ht="15">
      <c r="A375" s="26" t="s">
        <v>16</v>
      </c>
      <c r="B375" s="43">
        <v>270.23639144745692</v>
      </c>
      <c r="C375" s="43">
        <v>3.762277199585899</v>
      </c>
      <c r="D375" s="43">
        <v>392.08607511395422</v>
      </c>
      <c r="E375" s="43">
        <v>1.4056034566891993E-3</v>
      </c>
      <c r="F375" s="236">
        <v>0</v>
      </c>
      <c r="G375" s="43">
        <v>0</v>
      </c>
      <c r="H375" s="53">
        <v>0</v>
      </c>
      <c r="I375" s="41">
        <f t="shared" si="43"/>
        <v>666.08614936445372</v>
      </c>
    </row>
    <row r="376" spans="1:9" ht="15">
      <c r="A376" s="25" t="s">
        <v>72</v>
      </c>
      <c r="B376" s="46">
        <v>423.08442513735235</v>
      </c>
      <c r="C376" s="46">
        <v>0.59533655809426389</v>
      </c>
      <c r="D376" s="46">
        <v>5.0988434660260186E-3</v>
      </c>
      <c r="E376" s="46">
        <v>1.2469143200788613</v>
      </c>
      <c r="F376" s="236">
        <v>0</v>
      </c>
      <c r="G376" s="46">
        <v>0</v>
      </c>
      <c r="H376" s="47">
        <v>0</v>
      </c>
      <c r="I376" s="48">
        <f t="shared" si="43"/>
        <v>424.93177485899156</v>
      </c>
    </row>
    <row r="377" spans="1:9" ht="15">
      <c r="A377" s="26" t="s">
        <v>60</v>
      </c>
      <c r="B377" s="43">
        <v>3.5548156110255182E-3</v>
      </c>
      <c r="C377" s="43">
        <v>3.5548156110255182E-3</v>
      </c>
      <c r="D377" s="43">
        <v>3.5548156110255182E-3</v>
      </c>
      <c r="E377" s="43">
        <v>7065.9568660871109</v>
      </c>
      <c r="F377" s="236">
        <v>0</v>
      </c>
      <c r="G377" s="43">
        <v>0</v>
      </c>
      <c r="H377" s="53">
        <v>0</v>
      </c>
      <c r="I377" s="41">
        <f t="shared" si="43"/>
        <v>7065.9675305339442</v>
      </c>
    </row>
    <row r="378" spans="1:9" ht="15">
      <c r="A378" s="25" t="s">
        <v>12</v>
      </c>
      <c r="B378" s="46">
        <v>1.4617655138033731E-2</v>
      </c>
      <c r="C378" s="46">
        <v>1.4617655138033731E-2</v>
      </c>
      <c r="D378" s="46">
        <v>1.4617655138033731E-2</v>
      </c>
      <c r="E378" s="46">
        <v>58.86256347495528</v>
      </c>
      <c r="F378" s="236">
        <v>0</v>
      </c>
      <c r="G378" s="46">
        <v>0</v>
      </c>
      <c r="H378" s="47">
        <v>0</v>
      </c>
      <c r="I378" s="48">
        <f t="shared" si="43"/>
        <v>58.906416440369384</v>
      </c>
    </row>
    <row r="379" spans="1:9" ht="15">
      <c r="A379" s="26" t="s">
        <v>61</v>
      </c>
      <c r="B379" s="43">
        <v>0.37371428571428572</v>
      </c>
      <c r="C379" s="43">
        <v>0.37371428571428572</v>
      </c>
      <c r="D379" s="43">
        <v>0.37371428571428572</v>
      </c>
      <c r="E379" s="43">
        <v>0.97165714285714289</v>
      </c>
      <c r="F379" s="236">
        <v>0</v>
      </c>
      <c r="G379" s="43">
        <v>0</v>
      </c>
      <c r="H379" s="53">
        <v>0</v>
      </c>
      <c r="I379" s="41">
        <f t="shared" si="43"/>
        <v>2.0928</v>
      </c>
    </row>
    <row r="380" spans="1:9" ht="15">
      <c r="A380" s="25" t="s">
        <v>17</v>
      </c>
      <c r="B380" s="46">
        <v>132.896709572242</v>
      </c>
      <c r="C380" s="46">
        <v>6.0595753150293648E-3</v>
      </c>
      <c r="D380" s="46">
        <v>424.71362146536671</v>
      </c>
      <c r="E380" s="46">
        <v>60.553464855764979</v>
      </c>
      <c r="F380" s="236">
        <v>0</v>
      </c>
      <c r="G380" s="46">
        <v>0</v>
      </c>
      <c r="H380" s="47">
        <v>0</v>
      </c>
      <c r="I380" s="48">
        <f t="shared" si="43"/>
        <v>618.16985546868875</v>
      </c>
    </row>
    <row r="381" spans="1:9" ht="15">
      <c r="A381" s="26" t="s">
        <v>19</v>
      </c>
      <c r="B381" s="43">
        <v>517.15610064899647</v>
      </c>
      <c r="C381" s="43">
        <v>24.556318402913774</v>
      </c>
      <c r="D381" s="43">
        <v>854.54348000538084</v>
      </c>
      <c r="E381" s="43">
        <v>0.10652220252800856</v>
      </c>
      <c r="F381" s="236">
        <v>0</v>
      </c>
      <c r="G381" s="43">
        <v>0</v>
      </c>
      <c r="H381" s="53">
        <v>0</v>
      </c>
      <c r="I381" s="41">
        <f t="shared" si="43"/>
        <v>1396.362421259819</v>
      </c>
    </row>
    <row r="382" spans="1:9" ht="15">
      <c r="A382" s="25" t="s">
        <v>27</v>
      </c>
      <c r="B382" s="46">
        <v>153.7559147232601</v>
      </c>
      <c r="C382" s="46">
        <v>0.14257861034763278</v>
      </c>
      <c r="D382" s="46">
        <v>43.090962787015698</v>
      </c>
      <c r="E382" s="46">
        <v>631.48760015209393</v>
      </c>
      <c r="F382" s="236">
        <v>0</v>
      </c>
      <c r="G382" s="46">
        <v>574.23496387247019</v>
      </c>
      <c r="H382" s="47">
        <v>0</v>
      </c>
      <c r="I382" s="48">
        <f t="shared" si="43"/>
        <v>1402.7120201451876</v>
      </c>
    </row>
    <row r="383" spans="1:9" ht="15">
      <c r="A383" s="26" t="s">
        <v>26</v>
      </c>
      <c r="B383" s="43">
        <v>146.29934127853281</v>
      </c>
      <c r="C383" s="43">
        <v>1.6401800501786006E-7</v>
      </c>
      <c r="D383" s="43">
        <v>1.6401800501786006E-7</v>
      </c>
      <c r="E383" s="43">
        <v>1.6401800501786006E-7</v>
      </c>
      <c r="F383" s="236">
        <v>0</v>
      </c>
      <c r="G383" s="43">
        <v>0</v>
      </c>
      <c r="H383" s="53">
        <v>0</v>
      </c>
      <c r="I383" s="41">
        <f t="shared" si="43"/>
        <v>146.29934177058686</v>
      </c>
    </row>
    <row r="384" spans="1:9" ht="15">
      <c r="A384" s="25" t="s">
        <v>23</v>
      </c>
      <c r="B384" s="46">
        <v>100.32197224319444</v>
      </c>
      <c r="C384" s="46">
        <v>4.3333616021212453</v>
      </c>
      <c r="D384" s="46">
        <v>4.3333616021212453</v>
      </c>
      <c r="E384" s="46">
        <v>4.3333616021212453</v>
      </c>
      <c r="F384" s="236">
        <v>0</v>
      </c>
      <c r="G384" s="46">
        <v>0</v>
      </c>
      <c r="H384" s="47">
        <v>0</v>
      </c>
      <c r="I384" s="48">
        <f t="shared" si="43"/>
        <v>113.32205704955817</v>
      </c>
    </row>
    <row r="385" spans="1:10" ht="15">
      <c r="A385" s="26" t="s">
        <v>24</v>
      </c>
      <c r="B385" s="43">
        <v>269.73279288387874</v>
      </c>
      <c r="C385" s="43">
        <v>30.233345268392579</v>
      </c>
      <c r="D385" s="43">
        <v>30.233345268392579</v>
      </c>
      <c r="E385" s="43">
        <v>30.233345268392579</v>
      </c>
      <c r="F385" s="236">
        <v>0</v>
      </c>
      <c r="G385" s="43">
        <v>0</v>
      </c>
      <c r="H385" s="53">
        <v>0</v>
      </c>
      <c r="I385" s="41">
        <f t="shared" si="43"/>
        <v>360.43282868905641</v>
      </c>
    </row>
    <row r="386" spans="1:10" ht="15">
      <c r="A386" s="25" t="s">
        <v>22</v>
      </c>
      <c r="B386" s="46">
        <v>10.56816737027831</v>
      </c>
      <c r="C386" s="46">
        <v>0.74746125150600484</v>
      </c>
      <c r="D386" s="46">
        <v>3.8805101267096793</v>
      </c>
      <c r="E386" s="46">
        <v>0.74746125150600484</v>
      </c>
      <c r="F386" s="236">
        <v>0</v>
      </c>
      <c r="G386" s="46">
        <v>0</v>
      </c>
      <c r="H386" s="47">
        <v>0</v>
      </c>
      <c r="I386" s="48">
        <f t="shared" si="43"/>
        <v>15.943599999999998</v>
      </c>
    </row>
    <row r="387" spans="1:10" ht="15">
      <c r="A387" s="27" t="s">
        <v>66</v>
      </c>
      <c r="B387" s="43">
        <v>0</v>
      </c>
      <c r="C387" s="43">
        <v>0</v>
      </c>
      <c r="D387" s="43">
        <v>0</v>
      </c>
      <c r="E387" s="43">
        <v>0</v>
      </c>
      <c r="F387" s="236">
        <v>0</v>
      </c>
      <c r="G387" s="43">
        <v>0</v>
      </c>
      <c r="H387" s="53">
        <v>0</v>
      </c>
      <c r="I387" s="41">
        <f t="shared" si="43"/>
        <v>0</v>
      </c>
    </row>
    <row r="388" spans="1:10" ht="15">
      <c r="A388" s="28" t="s">
        <v>25</v>
      </c>
      <c r="B388" s="46">
        <v>0</v>
      </c>
      <c r="C388" s="46">
        <v>0</v>
      </c>
      <c r="D388" s="46">
        <v>0</v>
      </c>
      <c r="E388" s="46">
        <v>0</v>
      </c>
      <c r="F388" s="236">
        <v>0</v>
      </c>
      <c r="G388" s="46">
        <v>0</v>
      </c>
      <c r="H388" s="47">
        <v>0</v>
      </c>
      <c r="I388" s="48">
        <f t="shared" si="43"/>
        <v>0</v>
      </c>
    </row>
    <row r="389" spans="1:10" ht="15">
      <c r="A389" s="29" t="s">
        <v>20</v>
      </c>
      <c r="B389" s="43">
        <v>0</v>
      </c>
      <c r="C389" s="43">
        <v>0</v>
      </c>
      <c r="D389" s="43">
        <v>0</v>
      </c>
      <c r="E389" s="43">
        <v>0</v>
      </c>
      <c r="F389" s="236">
        <v>0</v>
      </c>
      <c r="G389" s="43">
        <v>0</v>
      </c>
      <c r="H389" s="53">
        <v>0</v>
      </c>
      <c r="I389" s="41">
        <f t="shared" si="43"/>
        <v>0</v>
      </c>
    </row>
    <row r="390" spans="1:10" ht="15">
      <c r="A390" s="28" t="s">
        <v>21</v>
      </c>
      <c r="B390" s="46">
        <v>0</v>
      </c>
      <c r="C390" s="46">
        <v>0</v>
      </c>
      <c r="D390" s="46">
        <v>0</v>
      </c>
      <c r="E390" s="46">
        <v>0</v>
      </c>
      <c r="F390" s="236">
        <v>0</v>
      </c>
      <c r="G390" s="46">
        <v>0</v>
      </c>
      <c r="H390" s="47">
        <v>0</v>
      </c>
      <c r="I390" s="48">
        <f t="shared" si="43"/>
        <v>0</v>
      </c>
    </row>
    <row r="391" spans="1:10" ht="15.75" thickBot="1">
      <c r="A391" s="30" t="s">
        <v>11</v>
      </c>
      <c r="B391" s="43">
        <v>0</v>
      </c>
      <c r="C391" s="43">
        <v>0</v>
      </c>
      <c r="D391" s="43">
        <v>0</v>
      </c>
      <c r="E391" s="43">
        <v>0</v>
      </c>
      <c r="F391" s="237">
        <v>0</v>
      </c>
      <c r="G391" s="43">
        <v>0</v>
      </c>
      <c r="H391" s="53">
        <v>0</v>
      </c>
      <c r="I391" s="41">
        <f t="shared" si="43"/>
        <v>0</v>
      </c>
    </row>
    <row r="392" spans="1:10" ht="15">
      <c r="A392" s="31" t="s">
        <v>28</v>
      </c>
      <c r="B392" s="130">
        <f>SUM(B371:B387)</f>
        <v>2025.0229163068575</v>
      </c>
      <c r="C392" s="130">
        <f t="shared" ref="C392:H392" si="44">SUM(C371:C387)</f>
        <v>65.347839633959651</v>
      </c>
      <c r="D392" s="130">
        <f t="shared" si="44"/>
        <v>1753.8575563780903</v>
      </c>
      <c r="E392" s="130">
        <f t="shared" si="44"/>
        <v>7855.080376370086</v>
      </c>
      <c r="F392" s="130">
        <f t="shared" si="44"/>
        <v>0</v>
      </c>
      <c r="G392" s="130">
        <f t="shared" si="44"/>
        <v>574.23496387247019</v>
      </c>
      <c r="H392" s="130">
        <f t="shared" si="44"/>
        <v>0</v>
      </c>
      <c r="I392" s="132">
        <f>SUM(B392:H392)</f>
        <v>12273.543652561464</v>
      </c>
    </row>
    <row r="393" spans="1:10" s="4" customFormat="1" ht="15" thickBot="1">
      <c r="A393" s="32" t="s">
        <v>87</v>
      </c>
      <c r="B393" s="114">
        <f>B392/$I392</f>
        <v>0.16499089208716336</v>
      </c>
      <c r="C393" s="114">
        <f t="shared" ref="C393:I393" si="45">C392/$I392</f>
        <v>5.3242846144374682E-3</v>
      </c>
      <c r="D393" s="114">
        <f t="shared" si="45"/>
        <v>0.14289740648879867</v>
      </c>
      <c r="E393" s="114">
        <f t="shared" si="45"/>
        <v>0.64000101345879401</v>
      </c>
      <c r="F393" s="114">
        <f t="shared" si="45"/>
        <v>0</v>
      </c>
      <c r="G393" s="114">
        <f t="shared" si="45"/>
        <v>4.6786403350806388E-2</v>
      </c>
      <c r="H393" s="114">
        <f t="shared" si="45"/>
        <v>0</v>
      </c>
      <c r="I393" s="116">
        <f t="shared" si="45"/>
        <v>1</v>
      </c>
      <c r="J393" s="18"/>
    </row>
    <row r="394" spans="1:10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1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10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1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>
        <v>0</v>
      </c>
      <c r="G397" s="39">
        <v>0</v>
      </c>
      <c r="H397" s="40">
        <v>0</v>
      </c>
      <c r="I397" s="41">
        <f>SUM(B397:H397)</f>
        <v>0</v>
      </c>
    </row>
    <row r="398" spans="1:10" ht="15">
      <c r="A398" s="25" t="s">
        <v>8</v>
      </c>
      <c r="B398" s="46">
        <v>0.193</v>
      </c>
      <c r="C398" s="46">
        <v>0</v>
      </c>
      <c r="D398" s="46">
        <v>0</v>
      </c>
      <c r="E398" s="46">
        <v>0</v>
      </c>
      <c r="F398" s="236">
        <v>0</v>
      </c>
      <c r="G398" s="46">
        <v>0</v>
      </c>
      <c r="H398" s="47">
        <v>0</v>
      </c>
      <c r="I398" s="48">
        <f t="shared" ref="I398:I417" si="46">SUM(B398:H398)</f>
        <v>0.193</v>
      </c>
    </row>
    <row r="399" spans="1:1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>
        <v>0</v>
      </c>
      <c r="G399" s="43">
        <v>0</v>
      </c>
      <c r="H399" s="53">
        <v>0</v>
      </c>
      <c r="I399" s="41">
        <f t="shared" si="46"/>
        <v>0</v>
      </c>
    </row>
    <row r="400" spans="1:1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>
        <v>0</v>
      </c>
      <c r="G400" s="46">
        <v>0</v>
      </c>
      <c r="H400" s="47">
        <v>0</v>
      </c>
      <c r="I400" s="48">
        <f t="shared" si="46"/>
        <v>0</v>
      </c>
    </row>
    <row r="401" spans="1:9" ht="15">
      <c r="A401" s="26" t="s">
        <v>16</v>
      </c>
      <c r="B401" s="43">
        <v>243.2088797900752</v>
      </c>
      <c r="C401" s="43">
        <v>267.59008516037466</v>
      </c>
      <c r="D401" s="43">
        <v>0.11868503030462757</v>
      </c>
      <c r="E401" s="43">
        <v>0</v>
      </c>
      <c r="F401" s="236">
        <v>0</v>
      </c>
      <c r="G401" s="43">
        <v>0</v>
      </c>
      <c r="H401" s="53">
        <v>0</v>
      </c>
      <c r="I401" s="41">
        <f t="shared" si="46"/>
        <v>510.9176499807545</v>
      </c>
    </row>
    <row r="402" spans="1:9" ht="15">
      <c r="A402" s="25" t="s">
        <v>72</v>
      </c>
      <c r="B402" s="46">
        <v>23.926264769956152</v>
      </c>
      <c r="C402" s="46">
        <v>8.8881587175410708</v>
      </c>
      <c r="D402" s="46">
        <v>23.922780476673541</v>
      </c>
      <c r="E402" s="46">
        <v>0</v>
      </c>
      <c r="F402" s="236">
        <v>0</v>
      </c>
      <c r="G402" s="46">
        <v>0</v>
      </c>
      <c r="H402" s="47">
        <v>0</v>
      </c>
      <c r="I402" s="48">
        <f t="shared" si="46"/>
        <v>56.73720396417076</v>
      </c>
    </row>
    <row r="403" spans="1:9" ht="15">
      <c r="A403" s="26" t="s">
        <v>60</v>
      </c>
      <c r="B403" s="43">
        <v>3.7029219595959293E-3</v>
      </c>
      <c r="C403" s="43">
        <v>0</v>
      </c>
      <c r="D403" s="43">
        <v>0</v>
      </c>
      <c r="E403" s="43">
        <v>8.0830540408245248</v>
      </c>
      <c r="F403" s="236">
        <v>0</v>
      </c>
      <c r="G403" s="43">
        <v>0</v>
      </c>
      <c r="H403" s="53">
        <v>0</v>
      </c>
      <c r="I403" s="41">
        <f t="shared" si="46"/>
        <v>8.0867569627841203</v>
      </c>
    </row>
    <row r="404" spans="1:9" ht="15">
      <c r="A404" s="25" t="s">
        <v>12</v>
      </c>
      <c r="B404" s="46">
        <v>4.0665925238640119E-4</v>
      </c>
      <c r="C404" s="46">
        <v>9.7726136133178501E-2</v>
      </c>
      <c r="D404" s="46">
        <v>0</v>
      </c>
      <c r="E404" s="46">
        <v>1.1967119947411107</v>
      </c>
      <c r="F404" s="236">
        <v>0</v>
      </c>
      <c r="G404" s="46">
        <v>0</v>
      </c>
      <c r="H404" s="47">
        <v>0</v>
      </c>
      <c r="I404" s="48">
        <f t="shared" si="46"/>
        <v>1.2948447901266755</v>
      </c>
    </row>
    <row r="405" spans="1:9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>
        <v>0</v>
      </c>
      <c r="G405" s="43">
        <v>0</v>
      </c>
      <c r="H405" s="53">
        <v>0</v>
      </c>
      <c r="I405" s="41">
        <f t="shared" si="46"/>
        <v>0</v>
      </c>
    </row>
    <row r="406" spans="1:9" ht="15">
      <c r="A406" s="25" t="s">
        <v>17</v>
      </c>
      <c r="B406" s="46">
        <v>0.24007117099187839</v>
      </c>
      <c r="C406" s="46">
        <v>0</v>
      </c>
      <c r="D406" s="46">
        <v>0.11276349159413691</v>
      </c>
      <c r="E406" s="46">
        <v>0</v>
      </c>
      <c r="F406" s="236">
        <v>0</v>
      </c>
      <c r="G406" s="46">
        <v>0</v>
      </c>
      <c r="H406" s="47">
        <v>0</v>
      </c>
      <c r="I406" s="48">
        <f t="shared" si="46"/>
        <v>0.35283466258601531</v>
      </c>
    </row>
    <row r="407" spans="1:9" ht="15">
      <c r="A407" s="26" t="s">
        <v>19</v>
      </c>
      <c r="B407" s="43">
        <v>532.98119004393925</v>
      </c>
      <c r="C407" s="43">
        <v>1931.4887144205029</v>
      </c>
      <c r="D407" s="43">
        <v>411.89294790995353</v>
      </c>
      <c r="E407" s="43">
        <v>28.141646010152698</v>
      </c>
      <c r="F407" s="236">
        <v>0</v>
      </c>
      <c r="G407" s="43">
        <v>0</v>
      </c>
      <c r="H407" s="53">
        <v>0</v>
      </c>
      <c r="I407" s="41">
        <f t="shared" si="46"/>
        <v>2904.5044983845482</v>
      </c>
    </row>
    <row r="408" spans="1:9" ht="15">
      <c r="A408" s="25" t="s">
        <v>27</v>
      </c>
      <c r="B408" s="46">
        <v>96.460148317349237</v>
      </c>
      <c r="C408" s="46">
        <v>17.064076016342966</v>
      </c>
      <c r="D408" s="46">
        <v>13.473402361440654</v>
      </c>
      <c r="E408" s="46">
        <v>1705.9684602422446</v>
      </c>
      <c r="F408" s="236">
        <v>0</v>
      </c>
      <c r="G408" s="46">
        <v>291.79764947586204</v>
      </c>
      <c r="H408" s="47">
        <v>0</v>
      </c>
      <c r="I408" s="48">
        <f t="shared" si="46"/>
        <v>2124.7637364132397</v>
      </c>
    </row>
    <row r="409" spans="1:9" ht="15">
      <c r="A409" s="26" t="s">
        <v>26</v>
      </c>
      <c r="B409" s="43">
        <v>97.997159280206304</v>
      </c>
      <c r="C409" s="43">
        <v>0</v>
      </c>
      <c r="D409" s="43">
        <v>0</v>
      </c>
      <c r="E409" s="43">
        <v>0</v>
      </c>
      <c r="F409" s="236">
        <v>0</v>
      </c>
      <c r="G409" s="43">
        <v>0</v>
      </c>
      <c r="H409" s="53">
        <v>0</v>
      </c>
      <c r="I409" s="41">
        <f t="shared" si="46"/>
        <v>97.997159280206304</v>
      </c>
    </row>
    <row r="410" spans="1:9" ht="15">
      <c r="A410" s="25" t="s">
        <v>23</v>
      </c>
      <c r="B410" s="46">
        <v>1.9239471740385274</v>
      </c>
      <c r="C410" s="46">
        <v>0</v>
      </c>
      <c r="D410" s="46">
        <v>0</v>
      </c>
      <c r="E410" s="46">
        <v>0</v>
      </c>
      <c r="F410" s="236">
        <v>0</v>
      </c>
      <c r="G410" s="46">
        <v>0</v>
      </c>
      <c r="H410" s="47">
        <v>0</v>
      </c>
      <c r="I410" s="48">
        <f t="shared" si="46"/>
        <v>1.9239471740385274</v>
      </c>
    </row>
    <row r="411" spans="1:9" ht="15">
      <c r="A411" s="26" t="s">
        <v>24</v>
      </c>
      <c r="B411" s="43">
        <v>2.8621356054336835</v>
      </c>
      <c r="C411" s="43">
        <v>0</v>
      </c>
      <c r="D411" s="43">
        <v>0</v>
      </c>
      <c r="E411" s="43">
        <v>0</v>
      </c>
      <c r="F411" s="236">
        <v>0</v>
      </c>
      <c r="G411" s="43">
        <v>0</v>
      </c>
      <c r="H411" s="53">
        <v>0</v>
      </c>
      <c r="I411" s="41">
        <f t="shared" si="46"/>
        <v>2.8621356054336835</v>
      </c>
    </row>
    <row r="412" spans="1:9" ht="15">
      <c r="A412" s="25" t="s">
        <v>22</v>
      </c>
      <c r="B412" s="46">
        <v>4.7747999999999999</v>
      </c>
      <c r="C412" s="46">
        <v>0</v>
      </c>
      <c r="D412" s="46">
        <v>0</v>
      </c>
      <c r="E412" s="46">
        <v>0</v>
      </c>
      <c r="F412" s="236">
        <v>0</v>
      </c>
      <c r="G412" s="46">
        <v>0</v>
      </c>
      <c r="H412" s="47">
        <v>0</v>
      </c>
      <c r="I412" s="48">
        <f t="shared" si="46"/>
        <v>4.7747999999999999</v>
      </c>
    </row>
    <row r="413" spans="1:9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>
        <v>0</v>
      </c>
      <c r="G413" s="43">
        <v>0</v>
      </c>
      <c r="H413" s="53">
        <v>0</v>
      </c>
      <c r="I413" s="41">
        <f t="shared" si="46"/>
        <v>0</v>
      </c>
    </row>
    <row r="414" spans="1:9" ht="15">
      <c r="A414" s="28" t="s">
        <v>25</v>
      </c>
      <c r="B414" s="46">
        <v>0</v>
      </c>
      <c r="C414" s="46">
        <v>0</v>
      </c>
      <c r="D414" s="46">
        <v>0</v>
      </c>
      <c r="E414" s="46">
        <v>0</v>
      </c>
      <c r="F414" s="236">
        <v>0</v>
      </c>
      <c r="G414" s="46">
        <v>0</v>
      </c>
      <c r="H414" s="47">
        <v>0</v>
      </c>
      <c r="I414" s="48">
        <f t="shared" si="46"/>
        <v>0</v>
      </c>
    </row>
    <row r="415" spans="1:9" ht="15">
      <c r="A415" s="29" t="s">
        <v>20</v>
      </c>
      <c r="B415" s="43">
        <v>0</v>
      </c>
      <c r="C415" s="43">
        <v>0</v>
      </c>
      <c r="D415" s="43">
        <v>0</v>
      </c>
      <c r="E415" s="43">
        <v>0</v>
      </c>
      <c r="F415" s="236">
        <v>0</v>
      </c>
      <c r="G415" s="43">
        <v>0</v>
      </c>
      <c r="H415" s="53">
        <v>0</v>
      </c>
      <c r="I415" s="41">
        <f t="shared" si="46"/>
        <v>0</v>
      </c>
    </row>
    <row r="416" spans="1:9" ht="15">
      <c r="A416" s="28" t="s">
        <v>21</v>
      </c>
      <c r="B416" s="46">
        <v>0</v>
      </c>
      <c r="C416" s="46">
        <v>0</v>
      </c>
      <c r="D416" s="46">
        <v>0</v>
      </c>
      <c r="E416" s="46">
        <v>0</v>
      </c>
      <c r="F416" s="236">
        <v>0</v>
      </c>
      <c r="G416" s="46">
        <v>0</v>
      </c>
      <c r="H416" s="47">
        <v>0</v>
      </c>
      <c r="I416" s="48">
        <f t="shared" si="46"/>
        <v>0</v>
      </c>
    </row>
    <row r="417" spans="1:10" ht="15.75" thickBot="1">
      <c r="A417" s="30" t="s">
        <v>11</v>
      </c>
      <c r="B417" s="43">
        <v>0</v>
      </c>
      <c r="C417" s="43">
        <v>0</v>
      </c>
      <c r="D417" s="43">
        <v>0</v>
      </c>
      <c r="E417" s="43">
        <v>0</v>
      </c>
      <c r="F417" s="237">
        <v>0</v>
      </c>
      <c r="G417" s="43">
        <v>0</v>
      </c>
      <c r="H417" s="53">
        <v>0</v>
      </c>
      <c r="I417" s="41">
        <f t="shared" si="46"/>
        <v>0</v>
      </c>
    </row>
    <row r="418" spans="1:10" ht="15">
      <c r="A418" s="31" t="s">
        <v>28</v>
      </c>
      <c r="B418" s="130">
        <f>SUM(B397:B413)</f>
        <v>1004.5717057332023</v>
      </c>
      <c r="C418" s="130">
        <f t="shared" ref="C418:H418" si="47">SUM(C397:C413)</f>
        <v>2225.1287604508948</v>
      </c>
      <c r="D418" s="130">
        <f t="shared" si="47"/>
        <v>449.5205792699665</v>
      </c>
      <c r="E418" s="130">
        <f t="shared" si="47"/>
        <v>1743.389872287963</v>
      </c>
      <c r="F418" s="130">
        <f t="shared" si="47"/>
        <v>0</v>
      </c>
      <c r="G418" s="130">
        <f t="shared" si="47"/>
        <v>291.79764947586204</v>
      </c>
      <c r="H418" s="130">
        <f t="shared" si="47"/>
        <v>0</v>
      </c>
      <c r="I418" s="132">
        <f>SUM(B418:H418)</f>
        <v>5714.408567217889</v>
      </c>
    </row>
    <row r="419" spans="1:10" s="4" customFormat="1" ht="15" thickBot="1">
      <c r="A419" s="32" t="s">
        <v>87</v>
      </c>
      <c r="B419" s="114">
        <f>B418/$I418</f>
        <v>0.17579626901306553</v>
      </c>
      <c r="C419" s="114">
        <f t="shared" ref="C419:I419" si="48">C418/$I418</f>
        <v>0.38938916149886332</v>
      </c>
      <c r="D419" s="114">
        <f t="shared" si="48"/>
        <v>7.8664410145391411E-2</v>
      </c>
      <c r="E419" s="114">
        <f t="shared" si="48"/>
        <v>0.30508666851182958</v>
      </c>
      <c r="F419" s="114">
        <f t="shared" si="48"/>
        <v>0</v>
      </c>
      <c r="G419" s="114">
        <f t="shared" si="48"/>
        <v>5.1063490830850121E-2</v>
      </c>
      <c r="H419" s="114">
        <f t="shared" si="48"/>
        <v>0</v>
      </c>
      <c r="I419" s="116">
        <f t="shared" si="48"/>
        <v>1</v>
      </c>
      <c r="J419" s="18"/>
    </row>
    <row r="420" spans="1:10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1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10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1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>
        <v>0</v>
      </c>
      <c r="G423" s="39">
        <v>0</v>
      </c>
      <c r="H423" s="40">
        <v>0</v>
      </c>
      <c r="I423" s="41">
        <f>SUM(B423:H423)</f>
        <v>0</v>
      </c>
    </row>
    <row r="424" spans="1:1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>
        <v>0</v>
      </c>
      <c r="G424" s="46">
        <v>0</v>
      </c>
      <c r="H424" s="47">
        <v>0</v>
      </c>
      <c r="I424" s="48">
        <f t="shared" ref="I424:I443" si="49">SUM(B424:H424)</f>
        <v>0</v>
      </c>
    </row>
    <row r="425" spans="1:1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>
        <v>0</v>
      </c>
      <c r="G425" s="43">
        <v>0</v>
      </c>
      <c r="H425" s="53">
        <v>0</v>
      </c>
      <c r="I425" s="41">
        <f t="shared" si="49"/>
        <v>0</v>
      </c>
    </row>
    <row r="426" spans="1:1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>
        <v>0</v>
      </c>
      <c r="G426" s="46">
        <v>0</v>
      </c>
      <c r="H426" s="47">
        <v>0</v>
      </c>
      <c r="I426" s="48">
        <f t="shared" si="49"/>
        <v>0</v>
      </c>
    </row>
    <row r="427" spans="1:10" ht="15">
      <c r="A427" s="26" t="s">
        <v>16</v>
      </c>
      <c r="B427" s="43">
        <v>722.74650588529869</v>
      </c>
      <c r="C427" s="43">
        <v>48.705479366010167</v>
      </c>
      <c r="D427" s="43">
        <v>171.34464235519275</v>
      </c>
      <c r="E427" s="43">
        <v>0</v>
      </c>
      <c r="F427" s="236">
        <v>0</v>
      </c>
      <c r="G427" s="43">
        <v>0</v>
      </c>
      <c r="H427" s="53">
        <v>0</v>
      </c>
      <c r="I427" s="41">
        <f t="shared" si="49"/>
        <v>942.7966276065016</v>
      </c>
    </row>
    <row r="428" spans="1:10" ht="15">
      <c r="A428" s="25" t="s">
        <v>72</v>
      </c>
      <c r="B428" s="46">
        <v>38.087214229475563</v>
      </c>
      <c r="C428" s="46">
        <v>17.25944819367044</v>
      </c>
      <c r="D428" s="46">
        <v>13.407985390436766</v>
      </c>
      <c r="E428" s="46">
        <v>0</v>
      </c>
      <c r="F428" s="236">
        <v>0</v>
      </c>
      <c r="G428" s="46">
        <v>0</v>
      </c>
      <c r="H428" s="47">
        <v>0</v>
      </c>
      <c r="I428" s="48">
        <f t="shared" si="49"/>
        <v>68.754647813582764</v>
      </c>
    </row>
    <row r="429" spans="1:10" ht="15">
      <c r="A429" s="26" t="s">
        <v>60</v>
      </c>
      <c r="B429" s="43">
        <v>4.2336995654358666E-8</v>
      </c>
      <c r="C429" s="43">
        <v>4.2336995654358666E-8</v>
      </c>
      <c r="D429" s="43">
        <v>4.2336995654358666E-8</v>
      </c>
      <c r="E429" s="43">
        <v>2.7540040367165677</v>
      </c>
      <c r="F429" s="236">
        <v>0</v>
      </c>
      <c r="G429" s="43">
        <v>0</v>
      </c>
      <c r="H429" s="53">
        <v>0</v>
      </c>
      <c r="I429" s="41">
        <f t="shared" si="49"/>
        <v>2.7540041637275547</v>
      </c>
    </row>
    <row r="430" spans="1:1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>
        <v>0</v>
      </c>
      <c r="G430" s="46">
        <v>0</v>
      </c>
      <c r="H430" s="47">
        <v>0</v>
      </c>
      <c r="I430" s="48">
        <f t="shared" si="49"/>
        <v>0</v>
      </c>
    </row>
    <row r="431" spans="1:1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>
        <v>0</v>
      </c>
      <c r="G431" s="43">
        <v>0</v>
      </c>
      <c r="H431" s="53">
        <v>0</v>
      </c>
      <c r="I431" s="41">
        <f t="shared" si="49"/>
        <v>0</v>
      </c>
    </row>
    <row r="432" spans="1:10" ht="15">
      <c r="A432" s="25" t="s">
        <v>17</v>
      </c>
      <c r="B432" s="46">
        <v>2.7682702690671639</v>
      </c>
      <c r="C432" s="46">
        <v>1.0917801484460974</v>
      </c>
      <c r="D432" s="46">
        <v>10.854356999700373</v>
      </c>
      <c r="E432" s="46">
        <v>5.8913267598213661</v>
      </c>
      <c r="F432" s="236">
        <v>0</v>
      </c>
      <c r="G432" s="46">
        <v>0</v>
      </c>
      <c r="H432" s="47">
        <v>0</v>
      </c>
      <c r="I432" s="48">
        <f t="shared" si="49"/>
        <v>20.605734177035004</v>
      </c>
    </row>
    <row r="433" spans="1:10" ht="15">
      <c r="A433" s="26" t="s">
        <v>19</v>
      </c>
      <c r="B433" s="43">
        <v>464.89370996320713</v>
      </c>
      <c r="C433" s="43">
        <v>480.87889595488298</v>
      </c>
      <c r="D433" s="43">
        <v>214.74069632604531</v>
      </c>
      <c r="E433" s="43">
        <v>46.275429910451457</v>
      </c>
      <c r="F433" s="236">
        <v>0</v>
      </c>
      <c r="G433" s="43">
        <v>0</v>
      </c>
      <c r="H433" s="53">
        <v>0</v>
      </c>
      <c r="I433" s="41">
        <f t="shared" si="49"/>
        <v>1206.788732154587</v>
      </c>
    </row>
    <row r="434" spans="1:10" ht="15">
      <c r="A434" s="25" t="s">
        <v>27</v>
      </c>
      <c r="B434" s="46">
        <v>449.46239867246396</v>
      </c>
      <c r="C434" s="46">
        <v>0.38130951721327988</v>
      </c>
      <c r="D434" s="46">
        <v>421.37527037792142</v>
      </c>
      <c r="E434" s="46">
        <v>2759.7788531549108</v>
      </c>
      <c r="F434" s="236">
        <v>0</v>
      </c>
      <c r="G434" s="46">
        <v>460.40076613533131</v>
      </c>
      <c r="H434" s="47">
        <v>1.0659985490812374</v>
      </c>
      <c r="I434" s="48">
        <f t="shared" si="49"/>
        <v>4092.4645964069218</v>
      </c>
    </row>
    <row r="435" spans="1:10" ht="15">
      <c r="A435" s="26" t="s">
        <v>26</v>
      </c>
      <c r="B435" s="43">
        <v>117.50645217728648</v>
      </c>
      <c r="C435" s="43">
        <v>0.19645284071394381</v>
      </c>
      <c r="D435" s="43">
        <v>15.832662842091942</v>
      </c>
      <c r="E435" s="43">
        <v>0</v>
      </c>
      <c r="F435" s="236">
        <v>0</v>
      </c>
      <c r="G435" s="43">
        <v>0</v>
      </c>
      <c r="H435" s="53">
        <v>0</v>
      </c>
      <c r="I435" s="41">
        <f t="shared" si="49"/>
        <v>133.53556786009236</v>
      </c>
    </row>
    <row r="436" spans="1:10" ht="15">
      <c r="A436" s="25" t="s">
        <v>23</v>
      </c>
      <c r="B436" s="46">
        <v>42.926771334938564</v>
      </c>
      <c r="C436" s="46">
        <v>5.4910584771193909</v>
      </c>
      <c r="D436" s="46">
        <v>28.846440459025757</v>
      </c>
      <c r="E436" s="46">
        <v>0</v>
      </c>
      <c r="F436" s="236">
        <v>0</v>
      </c>
      <c r="G436" s="46">
        <v>0</v>
      </c>
      <c r="H436" s="47">
        <v>0</v>
      </c>
      <c r="I436" s="48">
        <f t="shared" si="49"/>
        <v>77.264270271083717</v>
      </c>
    </row>
    <row r="437" spans="1:10" ht="15">
      <c r="A437" s="26" t="s">
        <v>24</v>
      </c>
      <c r="B437" s="43">
        <v>185.99013145379635</v>
      </c>
      <c r="C437" s="43">
        <v>55.125373407707514</v>
      </c>
      <c r="D437" s="43">
        <v>278.78351615753189</v>
      </c>
      <c r="E437" s="43">
        <v>0</v>
      </c>
      <c r="F437" s="236">
        <v>0</v>
      </c>
      <c r="G437" s="43">
        <v>0</v>
      </c>
      <c r="H437" s="53">
        <v>0</v>
      </c>
      <c r="I437" s="41">
        <f t="shared" si="49"/>
        <v>519.89902101903579</v>
      </c>
    </row>
    <row r="438" spans="1:10" ht="15">
      <c r="A438" s="25" t="s">
        <v>22</v>
      </c>
      <c r="B438" s="46">
        <v>14.912214634658806</v>
      </c>
      <c r="C438" s="46">
        <v>0.1742835387217595</v>
      </c>
      <c r="D438" s="46">
        <v>8.9255018266194366</v>
      </c>
      <c r="E438" s="46">
        <v>0</v>
      </c>
      <c r="F438" s="236">
        <v>0</v>
      </c>
      <c r="G438" s="46">
        <v>0</v>
      </c>
      <c r="H438" s="47">
        <v>0</v>
      </c>
      <c r="I438" s="48">
        <f t="shared" si="49"/>
        <v>24.012</v>
      </c>
    </row>
    <row r="439" spans="1:10" ht="15">
      <c r="A439" s="27" t="s">
        <v>66</v>
      </c>
      <c r="B439" s="43">
        <v>10.488785844812714</v>
      </c>
      <c r="C439" s="43">
        <v>2.1428571428571429E-2</v>
      </c>
      <c r="D439" s="43">
        <v>2.1428571428571429E-2</v>
      </c>
      <c r="E439" s="43">
        <v>0</v>
      </c>
      <c r="F439" s="236">
        <v>0</v>
      </c>
      <c r="G439" s="43">
        <v>0</v>
      </c>
      <c r="H439" s="53">
        <v>0</v>
      </c>
      <c r="I439" s="41">
        <f t="shared" si="49"/>
        <v>10.531642987669859</v>
      </c>
    </row>
    <row r="440" spans="1:10" ht="15">
      <c r="A440" s="28" t="s">
        <v>25</v>
      </c>
      <c r="B440" s="46">
        <v>10.471642987669856</v>
      </c>
      <c r="C440" s="46">
        <v>2.1428571428571429E-2</v>
      </c>
      <c r="D440" s="46">
        <v>2.1428571428571429E-2</v>
      </c>
      <c r="E440" s="46">
        <v>0</v>
      </c>
      <c r="F440" s="236">
        <v>0</v>
      </c>
      <c r="G440" s="46">
        <v>0</v>
      </c>
      <c r="H440" s="47">
        <v>0</v>
      </c>
      <c r="I440" s="48">
        <f t="shared" si="49"/>
        <v>10.514500130527001</v>
      </c>
    </row>
    <row r="441" spans="1:10" ht="15">
      <c r="A441" s="29" t="s">
        <v>20</v>
      </c>
      <c r="B441" s="43">
        <v>0</v>
      </c>
      <c r="C441" s="43">
        <v>0</v>
      </c>
      <c r="D441" s="43">
        <v>0</v>
      </c>
      <c r="E441" s="43">
        <v>0</v>
      </c>
      <c r="F441" s="236">
        <v>0</v>
      </c>
      <c r="G441" s="43">
        <v>0</v>
      </c>
      <c r="H441" s="53">
        <v>0</v>
      </c>
      <c r="I441" s="41">
        <f t="shared" si="49"/>
        <v>0</v>
      </c>
    </row>
    <row r="442" spans="1:10" ht="15">
      <c r="A442" s="28" t="s">
        <v>21</v>
      </c>
      <c r="B442" s="46">
        <v>0</v>
      </c>
      <c r="C442" s="46">
        <v>0</v>
      </c>
      <c r="D442" s="46">
        <v>0</v>
      </c>
      <c r="E442" s="46">
        <v>0</v>
      </c>
      <c r="F442" s="236">
        <v>0</v>
      </c>
      <c r="G442" s="46">
        <v>0</v>
      </c>
      <c r="H442" s="47">
        <v>0</v>
      </c>
      <c r="I442" s="48">
        <f t="shared" si="49"/>
        <v>0</v>
      </c>
    </row>
    <row r="443" spans="1:10" ht="15.7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>
        <v>0</v>
      </c>
      <c r="G443" s="43">
        <v>0</v>
      </c>
      <c r="H443" s="53">
        <v>0</v>
      </c>
      <c r="I443" s="41">
        <f t="shared" si="49"/>
        <v>0</v>
      </c>
    </row>
    <row r="444" spans="1:10" ht="15">
      <c r="A444" s="31" t="s">
        <v>28</v>
      </c>
      <c r="B444" s="130">
        <f>SUM(B423:B439)</f>
        <v>2049.7824545073422</v>
      </c>
      <c r="C444" s="130">
        <f t="shared" ref="C444:H444" si="50">SUM(C423:C439)</f>
        <v>609.3255100582511</v>
      </c>
      <c r="D444" s="130">
        <f t="shared" si="50"/>
        <v>1164.1325013483313</v>
      </c>
      <c r="E444" s="130">
        <f t="shared" si="50"/>
        <v>2814.6996138619002</v>
      </c>
      <c r="F444" s="130">
        <f t="shared" si="50"/>
        <v>0</v>
      </c>
      <c r="G444" s="130">
        <f t="shared" si="50"/>
        <v>460.40076613533131</v>
      </c>
      <c r="H444" s="130">
        <f t="shared" si="50"/>
        <v>1.0659985490812374</v>
      </c>
      <c r="I444" s="132">
        <f>SUM(B444:H444)</f>
        <v>7099.4068444602372</v>
      </c>
    </row>
    <row r="445" spans="1:10" s="4" customFormat="1" ht="15" thickBot="1">
      <c r="A445" s="32" t="s">
        <v>87</v>
      </c>
      <c r="B445" s="114">
        <f>B444/$I444</f>
        <v>0.28872587519150494</v>
      </c>
      <c r="C445" s="114">
        <f t="shared" ref="C445:I445" si="51">C444/$I444</f>
        <v>8.5827664677890103E-2</v>
      </c>
      <c r="D445" s="114">
        <f t="shared" si="51"/>
        <v>0.16397602318801036</v>
      </c>
      <c r="E445" s="114">
        <f t="shared" si="51"/>
        <v>0.39646968761316281</v>
      </c>
      <c r="F445" s="114">
        <f t="shared" si="51"/>
        <v>0</v>
      </c>
      <c r="G445" s="114">
        <f t="shared" si="51"/>
        <v>6.4850596144463563E-2</v>
      </c>
      <c r="H445" s="114">
        <f t="shared" si="51"/>
        <v>1.5015318496826963E-4</v>
      </c>
      <c r="I445" s="116">
        <f t="shared" si="51"/>
        <v>1</v>
      </c>
      <c r="J445" s="18"/>
    </row>
    <row r="446" spans="1:10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1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10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>
        <v>0</v>
      </c>
      <c r="C449" s="243">
        <v>0</v>
      </c>
      <c r="D449" s="243">
        <v>0</v>
      </c>
      <c r="E449" s="244">
        <v>0</v>
      </c>
      <c r="F449" s="39">
        <v>28.495702128266785</v>
      </c>
      <c r="G449" s="242">
        <v>0</v>
      </c>
      <c r="H449" s="244">
        <v>0</v>
      </c>
      <c r="I449" s="41">
        <f>SUM(B449:H449)</f>
        <v>28.495702128266785</v>
      </c>
    </row>
    <row r="450" spans="1:9" ht="15">
      <c r="A450" s="25" t="s">
        <v>8</v>
      </c>
      <c r="B450" s="245">
        <v>0</v>
      </c>
      <c r="C450" s="246">
        <v>0</v>
      </c>
      <c r="D450" s="246">
        <v>0</v>
      </c>
      <c r="E450" s="247">
        <v>0</v>
      </c>
      <c r="F450" s="46">
        <v>0.37343660546415824</v>
      </c>
      <c r="G450" s="245">
        <v>0</v>
      </c>
      <c r="H450" s="247">
        <v>0</v>
      </c>
      <c r="I450" s="48">
        <f t="shared" ref="I450:I469" si="52">SUM(B450:H450)</f>
        <v>0.37343660546415824</v>
      </c>
    </row>
    <row r="451" spans="1:9" ht="15">
      <c r="A451" s="26" t="s">
        <v>10</v>
      </c>
      <c r="B451" s="245">
        <v>0</v>
      </c>
      <c r="C451" s="246">
        <v>0</v>
      </c>
      <c r="D451" s="246">
        <v>0</v>
      </c>
      <c r="E451" s="247">
        <v>0</v>
      </c>
      <c r="F451" s="43">
        <v>0</v>
      </c>
      <c r="G451" s="245">
        <v>0</v>
      </c>
      <c r="H451" s="247">
        <v>0</v>
      </c>
      <c r="I451" s="41">
        <f t="shared" si="52"/>
        <v>0</v>
      </c>
    </row>
    <row r="452" spans="1:9" ht="15">
      <c r="A452" s="25" t="s">
        <v>58</v>
      </c>
      <c r="B452" s="245">
        <v>0</v>
      </c>
      <c r="C452" s="246">
        <v>0</v>
      </c>
      <c r="D452" s="246">
        <v>0</v>
      </c>
      <c r="E452" s="247">
        <v>0</v>
      </c>
      <c r="F452" s="46">
        <v>0</v>
      </c>
      <c r="G452" s="245">
        <v>0</v>
      </c>
      <c r="H452" s="247">
        <v>0</v>
      </c>
      <c r="I452" s="48">
        <f t="shared" si="52"/>
        <v>0</v>
      </c>
    </row>
    <row r="453" spans="1:9" ht="15">
      <c r="A453" s="26" t="s">
        <v>16</v>
      </c>
      <c r="B453" s="245">
        <v>0</v>
      </c>
      <c r="C453" s="246">
        <v>0</v>
      </c>
      <c r="D453" s="246">
        <v>0</v>
      </c>
      <c r="E453" s="247">
        <v>0</v>
      </c>
      <c r="F453" s="43">
        <v>0</v>
      </c>
      <c r="G453" s="245">
        <v>0</v>
      </c>
      <c r="H453" s="247">
        <v>0</v>
      </c>
      <c r="I453" s="41">
        <f t="shared" si="52"/>
        <v>0</v>
      </c>
    </row>
    <row r="454" spans="1:9" ht="15">
      <c r="A454" s="25" t="s">
        <v>72</v>
      </c>
      <c r="B454" s="245">
        <v>0</v>
      </c>
      <c r="C454" s="246">
        <v>0</v>
      </c>
      <c r="D454" s="246">
        <v>0</v>
      </c>
      <c r="E454" s="247">
        <v>0</v>
      </c>
      <c r="F454" s="46">
        <v>0</v>
      </c>
      <c r="G454" s="245">
        <v>0</v>
      </c>
      <c r="H454" s="247">
        <v>0</v>
      </c>
      <c r="I454" s="48">
        <f t="shared" si="52"/>
        <v>0</v>
      </c>
    </row>
    <row r="455" spans="1:9" ht="15">
      <c r="A455" s="26" t="s">
        <v>60</v>
      </c>
      <c r="B455" s="245">
        <v>0</v>
      </c>
      <c r="C455" s="246">
        <v>0</v>
      </c>
      <c r="D455" s="246">
        <v>0</v>
      </c>
      <c r="E455" s="247">
        <v>0</v>
      </c>
      <c r="F455" s="43">
        <v>1802.2550579385809</v>
      </c>
      <c r="G455" s="245">
        <v>0</v>
      </c>
      <c r="H455" s="247">
        <v>0</v>
      </c>
      <c r="I455" s="41">
        <f t="shared" si="52"/>
        <v>1802.2550579385809</v>
      </c>
    </row>
    <row r="456" spans="1:9" ht="15">
      <c r="A456" s="25" t="s">
        <v>12</v>
      </c>
      <c r="B456" s="245">
        <v>0</v>
      </c>
      <c r="C456" s="246">
        <v>0</v>
      </c>
      <c r="D456" s="246">
        <v>0</v>
      </c>
      <c r="E456" s="247">
        <v>0</v>
      </c>
      <c r="F456" s="46">
        <v>0</v>
      </c>
      <c r="G456" s="245">
        <v>0</v>
      </c>
      <c r="H456" s="247">
        <v>0</v>
      </c>
      <c r="I456" s="48">
        <f t="shared" si="52"/>
        <v>0</v>
      </c>
    </row>
    <row r="457" spans="1:9" ht="15">
      <c r="A457" s="26" t="s">
        <v>61</v>
      </c>
      <c r="B457" s="245">
        <v>0</v>
      </c>
      <c r="C457" s="246">
        <v>0</v>
      </c>
      <c r="D457" s="246">
        <v>0</v>
      </c>
      <c r="E457" s="247">
        <v>0</v>
      </c>
      <c r="F457" s="43">
        <v>0</v>
      </c>
      <c r="G457" s="245">
        <v>0</v>
      </c>
      <c r="H457" s="247">
        <v>0</v>
      </c>
      <c r="I457" s="41">
        <f t="shared" si="52"/>
        <v>0</v>
      </c>
    </row>
    <row r="458" spans="1:9" ht="15">
      <c r="A458" s="25" t="s">
        <v>17</v>
      </c>
      <c r="B458" s="245">
        <v>0</v>
      </c>
      <c r="C458" s="246">
        <v>0</v>
      </c>
      <c r="D458" s="246">
        <v>0</v>
      </c>
      <c r="E458" s="247">
        <v>0</v>
      </c>
      <c r="F458" s="46">
        <v>0</v>
      </c>
      <c r="G458" s="245">
        <v>0</v>
      </c>
      <c r="H458" s="247">
        <v>0</v>
      </c>
      <c r="I458" s="48">
        <f t="shared" si="52"/>
        <v>0</v>
      </c>
    </row>
    <row r="459" spans="1:9" ht="15">
      <c r="A459" s="26" t="s">
        <v>19</v>
      </c>
      <c r="B459" s="245">
        <v>0</v>
      </c>
      <c r="C459" s="246">
        <v>0</v>
      </c>
      <c r="D459" s="246">
        <v>0</v>
      </c>
      <c r="E459" s="247">
        <v>0</v>
      </c>
      <c r="F459" s="43">
        <v>0</v>
      </c>
      <c r="G459" s="245">
        <v>0</v>
      </c>
      <c r="H459" s="247">
        <v>0</v>
      </c>
      <c r="I459" s="41">
        <f t="shared" si="52"/>
        <v>0</v>
      </c>
    </row>
    <row r="460" spans="1:9" ht="15">
      <c r="A460" s="25" t="s">
        <v>27</v>
      </c>
      <c r="B460" s="245">
        <v>0</v>
      </c>
      <c r="C460" s="246">
        <v>0</v>
      </c>
      <c r="D460" s="246">
        <v>0</v>
      </c>
      <c r="E460" s="247">
        <v>0</v>
      </c>
      <c r="F460" s="46">
        <v>8025.299740800001</v>
      </c>
      <c r="G460" s="245">
        <v>0</v>
      </c>
      <c r="H460" s="247">
        <v>0</v>
      </c>
      <c r="I460" s="48">
        <f t="shared" si="52"/>
        <v>8025.299740800001</v>
      </c>
    </row>
    <row r="461" spans="1:9" ht="15">
      <c r="A461" s="26" t="s">
        <v>26</v>
      </c>
      <c r="B461" s="245">
        <v>0</v>
      </c>
      <c r="C461" s="246">
        <v>0</v>
      </c>
      <c r="D461" s="246">
        <v>0</v>
      </c>
      <c r="E461" s="247">
        <v>0</v>
      </c>
      <c r="F461" s="43">
        <v>0</v>
      </c>
      <c r="G461" s="245">
        <v>0</v>
      </c>
      <c r="H461" s="247">
        <v>0</v>
      </c>
      <c r="I461" s="41">
        <f t="shared" si="52"/>
        <v>0</v>
      </c>
    </row>
    <row r="462" spans="1:9" ht="15">
      <c r="A462" s="25" t="s">
        <v>23</v>
      </c>
      <c r="B462" s="245">
        <v>0</v>
      </c>
      <c r="C462" s="246">
        <v>0</v>
      </c>
      <c r="D462" s="246">
        <v>0</v>
      </c>
      <c r="E462" s="247">
        <v>0</v>
      </c>
      <c r="F462" s="46">
        <v>0.35476070000000004</v>
      </c>
      <c r="G462" s="245">
        <v>0</v>
      </c>
      <c r="H462" s="247">
        <v>0</v>
      </c>
      <c r="I462" s="48">
        <f t="shared" si="52"/>
        <v>0.35476070000000004</v>
      </c>
    </row>
    <row r="463" spans="1:9" ht="15">
      <c r="A463" s="26" t="s">
        <v>24</v>
      </c>
      <c r="B463" s="245">
        <v>0</v>
      </c>
      <c r="C463" s="246">
        <v>0</v>
      </c>
      <c r="D463" s="246">
        <v>0</v>
      </c>
      <c r="E463" s="247">
        <v>0</v>
      </c>
      <c r="F463" s="43">
        <v>0</v>
      </c>
      <c r="G463" s="245">
        <v>0</v>
      </c>
      <c r="H463" s="247">
        <v>0</v>
      </c>
      <c r="I463" s="41">
        <f t="shared" si="52"/>
        <v>0</v>
      </c>
    </row>
    <row r="464" spans="1:9" ht="15">
      <c r="A464" s="25" t="s">
        <v>22</v>
      </c>
      <c r="B464" s="245">
        <v>0</v>
      </c>
      <c r="C464" s="246">
        <v>0</v>
      </c>
      <c r="D464" s="246">
        <v>0</v>
      </c>
      <c r="E464" s="247">
        <v>0</v>
      </c>
      <c r="F464" s="46">
        <v>0</v>
      </c>
      <c r="G464" s="245">
        <v>0</v>
      </c>
      <c r="H464" s="247">
        <v>0</v>
      </c>
      <c r="I464" s="48">
        <f t="shared" si="52"/>
        <v>0</v>
      </c>
    </row>
    <row r="465" spans="1:10" ht="15">
      <c r="A465" s="27" t="s">
        <v>66</v>
      </c>
      <c r="B465" s="245">
        <v>0</v>
      </c>
      <c r="C465" s="246">
        <v>0</v>
      </c>
      <c r="D465" s="246">
        <v>0</v>
      </c>
      <c r="E465" s="247">
        <v>0</v>
      </c>
      <c r="F465" s="43">
        <v>0</v>
      </c>
      <c r="G465" s="245">
        <v>0</v>
      </c>
      <c r="H465" s="247">
        <v>0</v>
      </c>
      <c r="I465" s="41">
        <f t="shared" si="52"/>
        <v>0</v>
      </c>
    </row>
    <row r="466" spans="1:10" ht="15">
      <c r="A466" s="28" t="s">
        <v>25</v>
      </c>
      <c r="B466" s="245">
        <v>0</v>
      </c>
      <c r="C466" s="246">
        <v>0</v>
      </c>
      <c r="D466" s="246">
        <v>0</v>
      </c>
      <c r="E466" s="247">
        <v>0</v>
      </c>
      <c r="F466" s="46">
        <v>0</v>
      </c>
      <c r="G466" s="245">
        <v>0</v>
      </c>
      <c r="H466" s="247">
        <v>0</v>
      </c>
      <c r="I466" s="48">
        <f t="shared" si="52"/>
        <v>0</v>
      </c>
    </row>
    <row r="467" spans="1:10" ht="15">
      <c r="A467" s="29" t="s">
        <v>20</v>
      </c>
      <c r="B467" s="245">
        <v>0</v>
      </c>
      <c r="C467" s="246">
        <v>0</v>
      </c>
      <c r="D467" s="246">
        <v>0</v>
      </c>
      <c r="E467" s="247">
        <v>0</v>
      </c>
      <c r="F467" s="43">
        <v>0</v>
      </c>
      <c r="G467" s="245">
        <v>0</v>
      </c>
      <c r="H467" s="247">
        <v>0</v>
      </c>
      <c r="I467" s="41">
        <f t="shared" si="52"/>
        <v>0</v>
      </c>
    </row>
    <row r="468" spans="1:10" ht="15">
      <c r="A468" s="28" t="s">
        <v>21</v>
      </c>
      <c r="B468" s="245">
        <v>0</v>
      </c>
      <c r="C468" s="246">
        <v>0</v>
      </c>
      <c r="D468" s="246">
        <v>0</v>
      </c>
      <c r="E468" s="247">
        <v>0</v>
      </c>
      <c r="F468" s="46">
        <v>0</v>
      </c>
      <c r="G468" s="245">
        <v>0</v>
      </c>
      <c r="H468" s="247">
        <v>0</v>
      </c>
      <c r="I468" s="48">
        <f t="shared" si="52"/>
        <v>0</v>
      </c>
    </row>
    <row r="469" spans="1:10" ht="15.75" thickBot="1">
      <c r="A469" s="30" t="s">
        <v>11</v>
      </c>
      <c r="B469" s="248">
        <v>0</v>
      </c>
      <c r="C469" s="249">
        <v>0</v>
      </c>
      <c r="D469" s="249">
        <v>0</v>
      </c>
      <c r="E469" s="250">
        <v>0</v>
      </c>
      <c r="F469" s="43">
        <v>0</v>
      </c>
      <c r="G469" s="248">
        <v>0</v>
      </c>
      <c r="H469" s="250">
        <v>0</v>
      </c>
      <c r="I469" s="41">
        <f t="shared" si="52"/>
        <v>0</v>
      </c>
    </row>
    <row r="470" spans="1:10" ht="15">
      <c r="A470" s="31" t="s">
        <v>28</v>
      </c>
      <c r="B470" s="130">
        <f>SUM(B449:B465)</f>
        <v>0</v>
      </c>
      <c r="C470" s="130">
        <f t="shared" ref="C470:H470" si="53">SUM(C449:C465)</f>
        <v>0</v>
      </c>
      <c r="D470" s="130">
        <f t="shared" si="53"/>
        <v>0</v>
      </c>
      <c r="E470" s="130">
        <f t="shared" si="53"/>
        <v>0</v>
      </c>
      <c r="F470" s="130">
        <f t="shared" si="53"/>
        <v>9856.7786981723129</v>
      </c>
      <c r="G470" s="130">
        <f t="shared" si="53"/>
        <v>0</v>
      </c>
      <c r="H470" s="130">
        <f t="shared" si="53"/>
        <v>0</v>
      </c>
      <c r="I470" s="132">
        <f>SUM(B470:H470)</f>
        <v>9856.7786981723129</v>
      </c>
      <c r="J470" s="169">
        <v>423.70830173957074</v>
      </c>
    </row>
    <row r="471" spans="1:10" s="4" customFormat="1" ht="15" thickBot="1">
      <c r="A471" s="32" t="s">
        <v>87</v>
      </c>
      <c r="B471" s="114">
        <f>B470/$I470</f>
        <v>0</v>
      </c>
      <c r="C471" s="114">
        <f t="shared" ref="C471:I471" si="54">C470/$I470</f>
        <v>0</v>
      </c>
      <c r="D471" s="114">
        <f t="shared" si="54"/>
        <v>0</v>
      </c>
      <c r="E471" s="114">
        <f t="shared" si="54"/>
        <v>0</v>
      </c>
      <c r="F471" s="114">
        <f t="shared" si="54"/>
        <v>1</v>
      </c>
      <c r="G471" s="114">
        <f t="shared" si="54"/>
        <v>0</v>
      </c>
      <c r="H471" s="114">
        <f t="shared" si="54"/>
        <v>0</v>
      </c>
      <c r="I471" s="116">
        <f t="shared" si="54"/>
        <v>1</v>
      </c>
      <c r="J471" s="18"/>
    </row>
    <row r="472" spans="1:10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0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0" ht="15">
      <c r="A475" s="24" t="s">
        <v>7</v>
      </c>
      <c r="B475" s="242">
        <v>0</v>
      </c>
      <c r="C475" s="243">
        <v>0</v>
      </c>
      <c r="D475" s="243">
        <v>0</v>
      </c>
      <c r="E475" s="244">
        <v>0</v>
      </c>
      <c r="F475" s="39">
        <v>0</v>
      </c>
      <c r="G475" s="242">
        <v>0</v>
      </c>
      <c r="H475" s="244">
        <v>0</v>
      </c>
      <c r="I475" s="41">
        <f>SUM(B475:H475)</f>
        <v>0</v>
      </c>
    </row>
    <row r="476" spans="1:10" ht="15">
      <c r="A476" s="25" t="s">
        <v>8</v>
      </c>
      <c r="B476" s="245">
        <v>0</v>
      </c>
      <c r="C476" s="246">
        <v>0</v>
      </c>
      <c r="D476" s="246">
        <v>0</v>
      </c>
      <c r="E476" s="247">
        <v>0</v>
      </c>
      <c r="F476" s="46">
        <v>0</v>
      </c>
      <c r="G476" s="245">
        <v>0</v>
      </c>
      <c r="H476" s="247">
        <v>0</v>
      </c>
      <c r="I476" s="48">
        <f t="shared" ref="I476:I495" si="55">SUM(B476:H476)</f>
        <v>0</v>
      </c>
    </row>
    <row r="477" spans="1:10" ht="15">
      <c r="A477" s="26" t="s">
        <v>10</v>
      </c>
      <c r="B477" s="245">
        <v>0</v>
      </c>
      <c r="C477" s="246">
        <v>0</v>
      </c>
      <c r="D477" s="246">
        <v>0</v>
      </c>
      <c r="E477" s="247">
        <v>0</v>
      </c>
      <c r="F477" s="43">
        <v>0</v>
      </c>
      <c r="G477" s="245">
        <v>0</v>
      </c>
      <c r="H477" s="247">
        <v>0</v>
      </c>
      <c r="I477" s="41">
        <f t="shared" si="55"/>
        <v>0</v>
      </c>
    </row>
    <row r="478" spans="1:10" ht="15">
      <c r="A478" s="25" t="s">
        <v>58</v>
      </c>
      <c r="B478" s="245">
        <v>0</v>
      </c>
      <c r="C478" s="246">
        <v>0</v>
      </c>
      <c r="D478" s="246">
        <v>0</v>
      </c>
      <c r="E478" s="247">
        <v>0</v>
      </c>
      <c r="F478" s="46">
        <v>0</v>
      </c>
      <c r="G478" s="245">
        <v>0</v>
      </c>
      <c r="H478" s="247">
        <v>0</v>
      </c>
      <c r="I478" s="48">
        <f t="shared" si="55"/>
        <v>0</v>
      </c>
    </row>
    <row r="479" spans="1:10" ht="15">
      <c r="A479" s="26" t="s">
        <v>16</v>
      </c>
      <c r="B479" s="245">
        <v>0</v>
      </c>
      <c r="C479" s="246">
        <v>0</v>
      </c>
      <c r="D479" s="246">
        <v>0</v>
      </c>
      <c r="E479" s="247">
        <v>0</v>
      </c>
      <c r="F479" s="43">
        <v>0</v>
      </c>
      <c r="G479" s="245">
        <v>0</v>
      </c>
      <c r="H479" s="247">
        <v>0</v>
      </c>
      <c r="I479" s="41">
        <f t="shared" si="55"/>
        <v>0</v>
      </c>
    </row>
    <row r="480" spans="1:10" ht="15">
      <c r="A480" s="25" t="s">
        <v>72</v>
      </c>
      <c r="B480" s="245">
        <v>0</v>
      </c>
      <c r="C480" s="246">
        <v>0</v>
      </c>
      <c r="D480" s="246">
        <v>0</v>
      </c>
      <c r="E480" s="247">
        <v>0</v>
      </c>
      <c r="F480" s="46">
        <v>0</v>
      </c>
      <c r="G480" s="245">
        <v>0</v>
      </c>
      <c r="H480" s="247">
        <v>0</v>
      </c>
      <c r="I480" s="48">
        <f t="shared" si="55"/>
        <v>0</v>
      </c>
    </row>
    <row r="481" spans="1:10" ht="15">
      <c r="A481" s="26" t="s">
        <v>60</v>
      </c>
      <c r="B481" s="245">
        <v>0</v>
      </c>
      <c r="C481" s="246">
        <v>0</v>
      </c>
      <c r="D481" s="246">
        <v>0</v>
      </c>
      <c r="E481" s="247">
        <v>0</v>
      </c>
      <c r="F481" s="43">
        <v>161075.64328993583</v>
      </c>
      <c r="G481" s="245">
        <v>0</v>
      </c>
      <c r="H481" s="247">
        <v>0</v>
      </c>
      <c r="I481" s="41">
        <f t="shared" si="55"/>
        <v>161075.64328993583</v>
      </c>
    </row>
    <row r="482" spans="1:10" ht="15">
      <c r="A482" s="25" t="s">
        <v>12</v>
      </c>
      <c r="B482" s="245">
        <v>0</v>
      </c>
      <c r="C482" s="246">
        <v>0</v>
      </c>
      <c r="D482" s="246">
        <v>0</v>
      </c>
      <c r="E482" s="247">
        <v>0</v>
      </c>
      <c r="F482" s="46">
        <v>83872.150762637728</v>
      </c>
      <c r="G482" s="245">
        <v>0</v>
      </c>
      <c r="H482" s="247">
        <v>0</v>
      </c>
      <c r="I482" s="48">
        <f t="shared" si="55"/>
        <v>83872.150762637728</v>
      </c>
    </row>
    <row r="483" spans="1:10" ht="15">
      <c r="A483" s="26" t="s">
        <v>61</v>
      </c>
      <c r="B483" s="245">
        <v>0</v>
      </c>
      <c r="C483" s="246">
        <v>0</v>
      </c>
      <c r="D483" s="246">
        <v>0</v>
      </c>
      <c r="E483" s="247">
        <v>0</v>
      </c>
      <c r="F483" s="43">
        <v>0</v>
      </c>
      <c r="G483" s="245">
        <v>0</v>
      </c>
      <c r="H483" s="247">
        <v>0</v>
      </c>
      <c r="I483" s="41">
        <f t="shared" si="55"/>
        <v>0</v>
      </c>
    </row>
    <row r="484" spans="1:10" ht="15">
      <c r="A484" s="25" t="s">
        <v>17</v>
      </c>
      <c r="B484" s="245">
        <v>0</v>
      </c>
      <c r="C484" s="246">
        <v>0</v>
      </c>
      <c r="D484" s="246">
        <v>0</v>
      </c>
      <c r="E484" s="247">
        <v>0</v>
      </c>
      <c r="F484" s="46">
        <v>669.90718817217089</v>
      </c>
      <c r="G484" s="245">
        <v>0</v>
      </c>
      <c r="H484" s="247">
        <v>0</v>
      </c>
      <c r="I484" s="48">
        <f t="shared" si="55"/>
        <v>669.90718817217089</v>
      </c>
    </row>
    <row r="485" spans="1:10" ht="15">
      <c r="A485" s="26" t="s">
        <v>19</v>
      </c>
      <c r="B485" s="245">
        <v>0</v>
      </c>
      <c r="C485" s="246">
        <v>0</v>
      </c>
      <c r="D485" s="246">
        <v>0</v>
      </c>
      <c r="E485" s="247">
        <v>0</v>
      </c>
      <c r="F485" s="43">
        <v>0</v>
      </c>
      <c r="G485" s="245">
        <v>0</v>
      </c>
      <c r="H485" s="247">
        <v>0</v>
      </c>
      <c r="I485" s="41">
        <f t="shared" si="55"/>
        <v>0</v>
      </c>
    </row>
    <row r="486" spans="1:10" ht="15">
      <c r="A486" s="25" t="s">
        <v>27</v>
      </c>
      <c r="B486" s="245">
        <v>0</v>
      </c>
      <c r="C486" s="246">
        <v>0</v>
      </c>
      <c r="D486" s="246">
        <v>0</v>
      </c>
      <c r="E486" s="247">
        <v>0</v>
      </c>
      <c r="F486" s="46">
        <v>3827.0192790292554</v>
      </c>
      <c r="G486" s="245">
        <v>0</v>
      </c>
      <c r="H486" s="247">
        <v>0</v>
      </c>
      <c r="I486" s="48">
        <f t="shared" si="55"/>
        <v>3827.0192790292554</v>
      </c>
    </row>
    <row r="487" spans="1:10" ht="15">
      <c r="A487" s="26" t="s">
        <v>26</v>
      </c>
      <c r="B487" s="245">
        <v>0</v>
      </c>
      <c r="C487" s="246">
        <v>0</v>
      </c>
      <c r="D487" s="246">
        <v>0</v>
      </c>
      <c r="E487" s="247">
        <v>0</v>
      </c>
      <c r="F487" s="43">
        <v>-7.0463130441567046E-8</v>
      </c>
      <c r="G487" s="245">
        <v>0</v>
      </c>
      <c r="H487" s="247">
        <v>0</v>
      </c>
      <c r="I487" s="41">
        <f t="shared" si="55"/>
        <v>-7.0463130441567046E-8</v>
      </c>
    </row>
    <row r="488" spans="1:10" ht="15">
      <c r="A488" s="25" t="s">
        <v>23</v>
      </c>
      <c r="B488" s="245">
        <v>0</v>
      </c>
      <c r="C488" s="246">
        <v>0</v>
      </c>
      <c r="D488" s="246">
        <v>0</v>
      </c>
      <c r="E488" s="247">
        <v>0</v>
      </c>
      <c r="F488" s="46">
        <v>-4.731631753074339E-13</v>
      </c>
      <c r="G488" s="245">
        <v>0</v>
      </c>
      <c r="H488" s="247">
        <v>0</v>
      </c>
      <c r="I488" s="48">
        <f t="shared" si="55"/>
        <v>-4.731631753074339E-13</v>
      </c>
    </row>
    <row r="489" spans="1:10" ht="15">
      <c r="A489" s="26" t="s">
        <v>24</v>
      </c>
      <c r="B489" s="245">
        <v>0</v>
      </c>
      <c r="C489" s="246">
        <v>0</v>
      </c>
      <c r="D489" s="246">
        <v>0</v>
      </c>
      <c r="E489" s="247">
        <v>0</v>
      </c>
      <c r="F489" s="43">
        <v>611.81381719916646</v>
      </c>
      <c r="G489" s="245">
        <v>0</v>
      </c>
      <c r="H489" s="247">
        <v>0</v>
      </c>
      <c r="I489" s="41">
        <f t="shared" si="55"/>
        <v>611.81381719916646</v>
      </c>
    </row>
    <row r="490" spans="1:10" ht="15">
      <c r="A490" s="25" t="s">
        <v>22</v>
      </c>
      <c r="B490" s="245">
        <v>0</v>
      </c>
      <c r="C490" s="246">
        <v>0</v>
      </c>
      <c r="D490" s="246">
        <v>0</v>
      </c>
      <c r="E490" s="247">
        <v>0</v>
      </c>
      <c r="F490" s="46">
        <v>0</v>
      </c>
      <c r="G490" s="245">
        <v>0</v>
      </c>
      <c r="H490" s="247">
        <v>0</v>
      </c>
      <c r="I490" s="48">
        <f t="shared" si="55"/>
        <v>0</v>
      </c>
    </row>
    <row r="491" spans="1:10" ht="15">
      <c r="A491" s="27" t="s">
        <v>66</v>
      </c>
      <c r="B491" s="245">
        <v>0</v>
      </c>
      <c r="C491" s="246">
        <v>0</v>
      </c>
      <c r="D491" s="246">
        <v>0</v>
      </c>
      <c r="E491" s="247">
        <v>0</v>
      </c>
      <c r="F491" s="43">
        <v>0</v>
      </c>
      <c r="G491" s="245">
        <v>0</v>
      </c>
      <c r="H491" s="247">
        <v>0</v>
      </c>
      <c r="I491" s="41">
        <f t="shared" si="55"/>
        <v>0</v>
      </c>
    </row>
    <row r="492" spans="1:10" ht="15">
      <c r="A492" s="28" t="s">
        <v>25</v>
      </c>
      <c r="B492" s="245">
        <v>0</v>
      </c>
      <c r="C492" s="246">
        <v>0</v>
      </c>
      <c r="D492" s="246">
        <v>0</v>
      </c>
      <c r="E492" s="247">
        <v>0</v>
      </c>
      <c r="F492" s="46">
        <v>0</v>
      </c>
      <c r="G492" s="245">
        <v>0</v>
      </c>
      <c r="H492" s="247">
        <v>0</v>
      </c>
      <c r="I492" s="48">
        <f t="shared" si="55"/>
        <v>0</v>
      </c>
    </row>
    <row r="493" spans="1:10" ht="15">
      <c r="A493" s="29" t="s">
        <v>20</v>
      </c>
      <c r="B493" s="245">
        <v>0</v>
      </c>
      <c r="C493" s="246">
        <v>0</v>
      </c>
      <c r="D493" s="246">
        <v>0</v>
      </c>
      <c r="E493" s="247">
        <v>0</v>
      </c>
      <c r="F493" s="43">
        <v>0</v>
      </c>
      <c r="G493" s="245">
        <v>0</v>
      </c>
      <c r="H493" s="247">
        <v>0</v>
      </c>
      <c r="I493" s="41">
        <f t="shared" si="55"/>
        <v>0</v>
      </c>
    </row>
    <row r="494" spans="1:10" ht="15">
      <c r="A494" s="28" t="s">
        <v>21</v>
      </c>
      <c r="B494" s="245">
        <v>0</v>
      </c>
      <c r="C494" s="246">
        <v>0</v>
      </c>
      <c r="D494" s="246">
        <v>0</v>
      </c>
      <c r="E494" s="247">
        <v>0</v>
      </c>
      <c r="F494" s="46">
        <v>0</v>
      </c>
      <c r="G494" s="245">
        <v>0</v>
      </c>
      <c r="H494" s="247">
        <v>0</v>
      </c>
      <c r="I494" s="48">
        <f t="shared" si="55"/>
        <v>0</v>
      </c>
    </row>
    <row r="495" spans="1:10" ht="15.75" thickBot="1">
      <c r="A495" s="30" t="s">
        <v>11</v>
      </c>
      <c r="B495" s="248">
        <v>0</v>
      </c>
      <c r="C495" s="249">
        <v>0</v>
      </c>
      <c r="D495" s="249">
        <v>0</v>
      </c>
      <c r="E495" s="250">
        <v>0</v>
      </c>
      <c r="F495" s="43">
        <v>0</v>
      </c>
      <c r="G495" s="248">
        <v>0</v>
      </c>
      <c r="H495" s="250">
        <v>0</v>
      </c>
      <c r="I495" s="41">
        <f t="shared" si="55"/>
        <v>0</v>
      </c>
    </row>
    <row r="496" spans="1:10" ht="15">
      <c r="A496" s="31" t="s">
        <v>28</v>
      </c>
      <c r="B496" s="130">
        <f>SUM(B475:B491)</f>
        <v>0</v>
      </c>
      <c r="C496" s="130">
        <f t="shared" ref="C496:H496" si="56">SUM(C475:C491)</f>
        <v>0</v>
      </c>
      <c r="D496" s="130">
        <f t="shared" si="56"/>
        <v>0</v>
      </c>
      <c r="E496" s="130">
        <f t="shared" si="56"/>
        <v>0</v>
      </c>
      <c r="F496" s="130">
        <f t="shared" si="56"/>
        <v>250056.53433690369</v>
      </c>
      <c r="G496" s="130">
        <f t="shared" si="56"/>
        <v>0</v>
      </c>
      <c r="H496" s="130">
        <f t="shared" si="56"/>
        <v>0</v>
      </c>
      <c r="I496" s="132">
        <f>SUM(B496:H496)</f>
        <v>250056.53433690369</v>
      </c>
      <c r="J496" s="169">
        <v>11799.32705353963</v>
      </c>
    </row>
    <row r="497" spans="1:10" s="4" customFormat="1" ht="15" thickBot="1">
      <c r="A497" s="32" t="s">
        <v>87</v>
      </c>
      <c r="B497" s="114">
        <f>B496/$I496</f>
        <v>0</v>
      </c>
      <c r="C497" s="114">
        <f t="shared" ref="C497:I497" si="57">C496/$I496</f>
        <v>0</v>
      </c>
      <c r="D497" s="114">
        <f t="shared" si="57"/>
        <v>0</v>
      </c>
      <c r="E497" s="114">
        <f t="shared" si="57"/>
        <v>0</v>
      </c>
      <c r="F497" s="114">
        <f t="shared" si="57"/>
        <v>1</v>
      </c>
      <c r="G497" s="114">
        <f t="shared" si="57"/>
        <v>0</v>
      </c>
      <c r="H497" s="114">
        <f t="shared" si="57"/>
        <v>0</v>
      </c>
      <c r="I497" s="116">
        <f t="shared" si="57"/>
        <v>1</v>
      </c>
      <c r="J497" s="18"/>
    </row>
    <row r="498" spans="1:10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10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10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10" ht="15">
      <c r="A501" s="24" t="s">
        <v>7</v>
      </c>
      <c r="B501" s="242">
        <v>0</v>
      </c>
      <c r="C501" s="243">
        <v>0</v>
      </c>
      <c r="D501" s="243">
        <v>0</v>
      </c>
      <c r="E501" s="244">
        <v>0</v>
      </c>
      <c r="F501" s="39">
        <v>0</v>
      </c>
      <c r="G501" s="242">
        <v>0</v>
      </c>
      <c r="H501" s="244">
        <v>0</v>
      </c>
      <c r="I501" s="41">
        <f>SUM(B501:H501)</f>
        <v>0</v>
      </c>
    </row>
    <row r="502" spans="1:10" ht="15">
      <c r="A502" s="25" t="s">
        <v>8</v>
      </c>
      <c r="B502" s="245">
        <v>0</v>
      </c>
      <c r="C502" s="246">
        <v>0</v>
      </c>
      <c r="D502" s="246">
        <v>0</v>
      </c>
      <c r="E502" s="247">
        <v>0</v>
      </c>
      <c r="F502" s="46">
        <v>0</v>
      </c>
      <c r="G502" s="245">
        <v>0</v>
      </c>
      <c r="H502" s="247">
        <v>0</v>
      </c>
      <c r="I502" s="48">
        <f t="shared" ref="I502:I521" si="58">SUM(B502:H502)</f>
        <v>0</v>
      </c>
    </row>
    <row r="503" spans="1:10" ht="15">
      <c r="A503" s="26" t="s">
        <v>10</v>
      </c>
      <c r="B503" s="245">
        <v>0</v>
      </c>
      <c r="C503" s="246">
        <v>0</v>
      </c>
      <c r="D503" s="246">
        <v>0</v>
      </c>
      <c r="E503" s="247">
        <v>0</v>
      </c>
      <c r="F503" s="43">
        <v>0</v>
      </c>
      <c r="G503" s="245">
        <v>0</v>
      </c>
      <c r="H503" s="247">
        <v>0</v>
      </c>
      <c r="I503" s="41">
        <f t="shared" si="58"/>
        <v>0</v>
      </c>
    </row>
    <row r="504" spans="1:10" ht="15">
      <c r="A504" s="25" t="s">
        <v>58</v>
      </c>
      <c r="B504" s="245">
        <v>0</v>
      </c>
      <c r="C504" s="246">
        <v>0</v>
      </c>
      <c r="D504" s="246">
        <v>0</v>
      </c>
      <c r="E504" s="247">
        <v>0</v>
      </c>
      <c r="F504" s="46">
        <v>0</v>
      </c>
      <c r="G504" s="245">
        <v>0</v>
      </c>
      <c r="H504" s="247">
        <v>0</v>
      </c>
      <c r="I504" s="48">
        <f t="shared" si="58"/>
        <v>0</v>
      </c>
    </row>
    <row r="505" spans="1:10" ht="15">
      <c r="A505" s="26" t="s">
        <v>16</v>
      </c>
      <c r="B505" s="245">
        <v>0</v>
      </c>
      <c r="C505" s="246">
        <v>0</v>
      </c>
      <c r="D505" s="246">
        <v>0</v>
      </c>
      <c r="E505" s="247">
        <v>0</v>
      </c>
      <c r="F505" s="43">
        <v>0</v>
      </c>
      <c r="G505" s="245">
        <v>0</v>
      </c>
      <c r="H505" s="247">
        <v>0</v>
      </c>
      <c r="I505" s="41">
        <f t="shared" si="58"/>
        <v>0</v>
      </c>
    </row>
    <row r="506" spans="1:10" ht="15">
      <c r="A506" s="25" t="s">
        <v>72</v>
      </c>
      <c r="B506" s="245">
        <v>0</v>
      </c>
      <c r="C506" s="246">
        <v>0</v>
      </c>
      <c r="D506" s="246">
        <v>0</v>
      </c>
      <c r="E506" s="247">
        <v>0</v>
      </c>
      <c r="F506" s="46">
        <v>0</v>
      </c>
      <c r="G506" s="245">
        <v>0</v>
      </c>
      <c r="H506" s="247">
        <v>0</v>
      </c>
      <c r="I506" s="48">
        <f t="shared" si="58"/>
        <v>0</v>
      </c>
    </row>
    <row r="507" spans="1:10" ht="15">
      <c r="A507" s="26" t="s">
        <v>60</v>
      </c>
      <c r="B507" s="245">
        <v>0</v>
      </c>
      <c r="C507" s="246">
        <v>0</v>
      </c>
      <c r="D507" s="246">
        <v>0</v>
      </c>
      <c r="E507" s="247">
        <v>0</v>
      </c>
      <c r="F507" s="43">
        <v>0</v>
      </c>
      <c r="G507" s="245">
        <v>0</v>
      </c>
      <c r="H507" s="247">
        <v>0</v>
      </c>
      <c r="I507" s="41">
        <f t="shared" si="58"/>
        <v>0</v>
      </c>
    </row>
    <row r="508" spans="1:10" ht="15">
      <c r="A508" s="25" t="s">
        <v>12</v>
      </c>
      <c r="B508" s="245">
        <v>0</v>
      </c>
      <c r="C508" s="246">
        <v>0</v>
      </c>
      <c r="D508" s="246">
        <v>0</v>
      </c>
      <c r="E508" s="247">
        <v>0</v>
      </c>
      <c r="F508" s="46">
        <v>0</v>
      </c>
      <c r="G508" s="245">
        <v>0</v>
      </c>
      <c r="H508" s="247">
        <v>0</v>
      </c>
      <c r="I508" s="48">
        <f t="shared" si="58"/>
        <v>0</v>
      </c>
    </row>
    <row r="509" spans="1:10" ht="15">
      <c r="A509" s="26" t="s">
        <v>61</v>
      </c>
      <c r="B509" s="245">
        <v>0</v>
      </c>
      <c r="C509" s="246">
        <v>0</v>
      </c>
      <c r="D509" s="246">
        <v>0</v>
      </c>
      <c r="E509" s="247">
        <v>0</v>
      </c>
      <c r="F509" s="43">
        <v>0</v>
      </c>
      <c r="G509" s="245">
        <v>0</v>
      </c>
      <c r="H509" s="247">
        <v>0</v>
      </c>
      <c r="I509" s="41">
        <f t="shared" si="58"/>
        <v>0</v>
      </c>
    </row>
    <row r="510" spans="1:10" ht="15">
      <c r="A510" s="25" t="s">
        <v>17</v>
      </c>
      <c r="B510" s="245">
        <v>0</v>
      </c>
      <c r="C510" s="246">
        <v>0</v>
      </c>
      <c r="D510" s="246">
        <v>0</v>
      </c>
      <c r="E510" s="247">
        <v>0</v>
      </c>
      <c r="F510" s="46">
        <v>0</v>
      </c>
      <c r="G510" s="245">
        <v>0</v>
      </c>
      <c r="H510" s="247">
        <v>0</v>
      </c>
      <c r="I510" s="48">
        <f t="shared" si="58"/>
        <v>0</v>
      </c>
    </row>
    <row r="511" spans="1:10" ht="15">
      <c r="A511" s="26" t="s">
        <v>19</v>
      </c>
      <c r="B511" s="245">
        <v>0</v>
      </c>
      <c r="C511" s="246">
        <v>0</v>
      </c>
      <c r="D511" s="246">
        <v>0</v>
      </c>
      <c r="E511" s="247">
        <v>0</v>
      </c>
      <c r="F511" s="43">
        <v>6100.0922268874292</v>
      </c>
      <c r="G511" s="245">
        <v>0</v>
      </c>
      <c r="H511" s="247">
        <v>0</v>
      </c>
      <c r="I511" s="41">
        <f t="shared" si="58"/>
        <v>6100.0922268874292</v>
      </c>
    </row>
    <row r="512" spans="1:10" ht="15">
      <c r="A512" s="25" t="s">
        <v>27</v>
      </c>
      <c r="B512" s="245">
        <v>0</v>
      </c>
      <c r="C512" s="246">
        <v>0</v>
      </c>
      <c r="D512" s="246">
        <v>0</v>
      </c>
      <c r="E512" s="247">
        <v>0</v>
      </c>
      <c r="F512" s="46">
        <v>613.404</v>
      </c>
      <c r="G512" s="245">
        <v>0</v>
      </c>
      <c r="H512" s="247">
        <v>0</v>
      </c>
      <c r="I512" s="48">
        <f t="shared" si="58"/>
        <v>613.404</v>
      </c>
    </row>
    <row r="513" spans="1:10" ht="15">
      <c r="A513" s="26" t="s">
        <v>26</v>
      </c>
      <c r="B513" s="245">
        <v>0</v>
      </c>
      <c r="C513" s="246">
        <v>0</v>
      </c>
      <c r="D513" s="246">
        <v>0</v>
      </c>
      <c r="E513" s="247">
        <v>0</v>
      </c>
      <c r="F513" s="43">
        <v>0</v>
      </c>
      <c r="G513" s="245">
        <v>0</v>
      </c>
      <c r="H513" s="247">
        <v>0</v>
      </c>
      <c r="I513" s="41">
        <f t="shared" si="58"/>
        <v>0</v>
      </c>
    </row>
    <row r="514" spans="1:10" ht="15">
      <c r="A514" s="25" t="s">
        <v>23</v>
      </c>
      <c r="B514" s="245">
        <v>0</v>
      </c>
      <c r="C514" s="246">
        <v>0</v>
      </c>
      <c r="D514" s="246">
        <v>0</v>
      </c>
      <c r="E514" s="247">
        <v>0</v>
      </c>
      <c r="F514" s="46">
        <v>0</v>
      </c>
      <c r="G514" s="245">
        <v>0</v>
      </c>
      <c r="H514" s="247">
        <v>0</v>
      </c>
      <c r="I514" s="48">
        <f t="shared" si="58"/>
        <v>0</v>
      </c>
    </row>
    <row r="515" spans="1:10" ht="15">
      <c r="A515" s="26" t="s">
        <v>24</v>
      </c>
      <c r="B515" s="245">
        <v>0</v>
      </c>
      <c r="C515" s="246">
        <v>0</v>
      </c>
      <c r="D515" s="246">
        <v>0</v>
      </c>
      <c r="E515" s="247">
        <v>0</v>
      </c>
      <c r="F515" s="43">
        <v>0</v>
      </c>
      <c r="G515" s="245">
        <v>0</v>
      </c>
      <c r="H515" s="247">
        <v>0</v>
      </c>
      <c r="I515" s="41">
        <f t="shared" si="58"/>
        <v>0</v>
      </c>
    </row>
    <row r="516" spans="1:10" ht="15">
      <c r="A516" s="25" t="s">
        <v>22</v>
      </c>
      <c r="B516" s="245">
        <v>0</v>
      </c>
      <c r="C516" s="246">
        <v>0</v>
      </c>
      <c r="D516" s="246">
        <v>0</v>
      </c>
      <c r="E516" s="247">
        <v>0</v>
      </c>
      <c r="F516" s="46">
        <v>0</v>
      </c>
      <c r="G516" s="245">
        <v>0</v>
      </c>
      <c r="H516" s="247">
        <v>0</v>
      </c>
      <c r="I516" s="48">
        <f t="shared" si="58"/>
        <v>0</v>
      </c>
    </row>
    <row r="517" spans="1:10" ht="15">
      <c r="A517" s="27" t="s">
        <v>66</v>
      </c>
      <c r="B517" s="245">
        <v>0</v>
      </c>
      <c r="C517" s="246">
        <v>0</v>
      </c>
      <c r="D517" s="246">
        <v>0</v>
      </c>
      <c r="E517" s="247">
        <v>0</v>
      </c>
      <c r="F517" s="43">
        <v>0</v>
      </c>
      <c r="G517" s="245">
        <v>0</v>
      </c>
      <c r="H517" s="247">
        <v>0</v>
      </c>
      <c r="I517" s="41">
        <f t="shared" si="58"/>
        <v>0</v>
      </c>
    </row>
    <row r="518" spans="1:10" ht="15">
      <c r="A518" s="28" t="s">
        <v>25</v>
      </c>
      <c r="B518" s="245">
        <v>0</v>
      </c>
      <c r="C518" s="246">
        <v>0</v>
      </c>
      <c r="D518" s="246">
        <v>0</v>
      </c>
      <c r="E518" s="247">
        <v>0</v>
      </c>
      <c r="F518" s="46">
        <v>0</v>
      </c>
      <c r="G518" s="245">
        <v>0</v>
      </c>
      <c r="H518" s="247">
        <v>0</v>
      </c>
      <c r="I518" s="48">
        <f t="shared" si="58"/>
        <v>0</v>
      </c>
    </row>
    <row r="519" spans="1:10" ht="15">
      <c r="A519" s="29" t="s">
        <v>20</v>
      </c>
      <c r="B519" s="245">
        <v>0</v>
      </c>
      <c r="C519" s="246">
        <v>0</v>
      </c>
      <c r="D519" s="246">
        <v>0</v>
      </c>
      <c r="E519" s="247">
        <v>0</v>
      </c>
      <c r="F519" s="43">
        <v>0</v>
      </c>
      <c r="G519" s="245">
        <v>0</v>
      </c>
      <c r="H519" s="247">
        <v>0</v>
      </c>
      <c r="I519" s="41">
        <f t="shared" si="58"/>
        <v>0</v>
      </c>
    </row>
    <row r="520" spans="1:10" ht="15">
      <c r="A520" s="28" t="s">
        <v>21</v>
      </c>
      <c r="B520" s="245">
        <v>0</v>
      </c>
      <c r="C520" s="246">
        <v>0</v>
      </c>
      <c r="D520" s="246">
        <v>0</v>
      </c>
      <c r="E520" s="247">
        <v>0</v>
      </c>
      <c r="F520" s="46">
        <v>0</v>
      </c>
      <c r="G520" s="245">
        <v>0</v>
      </c>
      <c r="H520" s="247">
        <v>0</v>
      </c>
      <c r="I520" s="48">
        <f t="shared" si="58"/>
        <v>0</v>
      </c>
    </row>
    <row r="521" spans="1:10" ht="15.75" thickBot="1">
      <c r="A521" s="30" t="s">
        <v>11</v>
      </c>
      <c r="B521" s="248">
        <v>0</v>
      </c>
      <c r="C521" s="249">
        <v>0</v>
      </c>
      <c r="D521" s="249">
        <v>0</v>
      </c>
      <c r="E521" s="250">
        <v>0</v>
      </c>
      <c r="F521" s="43">
        <v>0</v>
      </c>
      <c r="G521" s="248">
        <v>0</v>
      </c>
      <c r="H521" s="250">
        <v>0</v>
      </c>
      <c r="I521" s="41">
        <f t="shared" si="58"/>
        <v>0</v>
      </c>
    </row>
    <row r="522" spans="1:10" ht="15">
      <c r="A522" s="31" t="s">
        <v>28</v>
      </c>
      <c r="B522" s="130">
        <f>SUM(B501:B517)</f>
        <v>0</v>
      </c>
      <c r="C522" s="130">
        <f t="shared" ref="C522:H522" si="59">SUM(C501:C517)</f>
        <v>0</v>
      </c>
      <c r="D522" s="130">
        <f t="shared" si="59"/>
        <v>0</v>
      </c>
      <c r="E522" s="130">
        <f t="shared" si="59"/>
        <v>0</v>
      </c>
      <c r="F522" s="130">
        <f t="shared" si="59"/>
        <v>6713.4962268874297</v>
      </c>
      <c r="G522" s="130">
        <f t="shared" si="59"/>
        <v>0</v>
      </c>
      <c r="H522" s="130">
        <f t="shared" si="59"/>
        <v>0</v>
      </c>
      <c r="I522" s="132">
        <f>SUM(B522:H522)</f>
        <v>6713.4962268874297</v>
      </c>
      <c r="J522" s="169">
        <v>-1729.6401598851135</v>
      </c>
    </row>
    <row r="523" spans="1:10" s="4" customFormat="1" ht="15" thickBot="1">
      <c r="A523" s="32" t="s">
        <v>87</v>
      </c>
      <c r="B523" s="114">
        <f>B522/$I522</f>
        <v>0</v>
      </c>
      <c r="C523" s="114">
        <f t="shared" ref="C523:I523" si="60">C522/$I522</f>
        <v>0</v>
      </c>
      <c r="D523" s="114">
        <f t="shared" si="60"/>
        <v>0</v>
      </c>
      <c r="E523" s="114">
        <f t="shared" si="60"/>
        <v>0</v>
      </c>
      <c r="F523" s="114">
        <f t="shared" si="60"/>
        <v>1</v>
      </c>
      <c r="G523" s="114">
        <f t="shared" si="60"/>
        <v>0</v>
      </c>
      <c r="H523" s="114">
        <f t="shared" si="60"/>
        <v>0</v>
      </c>
      <c r="I523" s="116">
        <f t="shared" si="60"/>
        <v>1</v>
      </c>
      <c r="J523" s="18"/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>
        <v>0</v>
      </c>
      <c r="C527" s="243">
        <v>0</v>
      </c>
      <c r="D527" s="243">
        <v>0</v>
      </c>
      <c r="E527" s="244">
        <v>0</v>
      </c>
      <c r="F527" s="39">
        <v>0</v>
      </c>
      <c r="G527" s="242">
        <v>0</v>
      </c>
      <c r="H527" s="244">
        <v>0</v>
      </c>
      <c r="I527" s="41">
        <f>SUM(B527:H527)</f>
        <v>0</v>
      </c>
    </row>
    <row r="528" spans="1:10" ht="15">
      <c r="A528" s="25" t="s">
        <v>8</v>
      </c>
      <c r="B528" s="245">
        <v>0</v>
      </c>
      <c r="C528" s="246">
        <v>0</v>
      </c>
      <c r="D528" s="246">
        <v>0</v>
      </c>
      <c r="E528" s="247">
        <v>0</v>
      </c>
      <c r="F528" s="46">
        <v>0</v>
      </c>
      <c r="G528" s="245">
        <v>0</v>
      </c>
      <c r="H528" s="247">
        <v>0</v>
      </c>
      <c r="I528" s="48">
        <f t="shared" ref="I528:I547" si="61">SUM(B528:H528)</f>
        <v>0</v>
      </c>
    </row>
    <row r="529" spans="1:9" ht="15">
      <c r="A529" s="26" t="s">
        <v>10</v>
      </c>
      <c r="B529" s="245">
        <v>0</v>
      </c>
      <c r="C529" s="246">
        <v>0</v>
      </c>
      <c r="D529" s="246">
        <v>0</v>
      </c>
      <c r="E529" s="247">
        <v>0</v>
      </c>
      <c r="F529" s="43">
        <v>0</v>
      </c>
      <c r="G529" s="245">
        <v>0</v>
      </c>
      <c r="H529" s="247">
        <v>0</v>
      </c>
      <c r="I529" s="41">
        <f t="shared" si="61"/>
        <v>0</v>
      </c>
    </row>
    <row r="530" spans="1:9" ht="15">
      <c r="A530" s="25" t="s">
        <v>58</v>
      </c>
      <c r="B530" s="245">
        <v>0</v>
      </c>
      <c r="C530" s="246">
        <v>0</v>
      </c>
      <c r="D530" s="246">
        <v>0</v>
      </c>
      <c r="E530" s="247">
        <v>0</v>
      </c>
      <c r="F530" s="46">
        <v>0</v>
      </c>
      <c r="G530" s="245">
        <v>0</v>
      </c>
      <c r="H530" s="247">
        <v>0</v>
      </c>
      <c r="I530" s="48">
        <f t="shared" si="61"/>
        <v>0</v>
      </c>
    </row>
    <row r="531" spans="1:9" ht="15">
      <c r="A531" s="26" t="s">
        <v>16</v>
      </c>
      <c r="B531" s="245">
        <v>0</v>
      </c>
      <c r="C531" s="246">
        <v>0</v>
      </c>
      <c r="D531" s="246">
        <v>0</v>
      </c>
      <c r="E531" s="247">
        <v>0</v>
      </c>
      <c r="F531" s="43">
        <v>0</v>
      </c>
      <c r="G531" s="245">
        <v>0</v>
      </c>
      <c r="H531" s="247">
        <v>0</v>
      </c>
      <c r="I531" s="41">
        <f t="shared" si="61"/>
        <v>0</v>
      </c>
    </row>
    <row r="532" spans="1:9" ht="15">
      <c r="A532" s="25" t="s">
        <v>72</v>
      </c>
      <c r="B532" s="245">
        <v>0</v>
      </c>
      <c r="C532" s="246">
        <v>0</v>
      </c>
      <c r="D532" s="246">
        <v>0</v>
      </c>
      <c r="E532" s="247">
        <v>0</v>
      </c>
      <c r="F532" s="46">
        <v>0</v>
      </c>
      <c r="G532" s="245">
        <v>0</v>
      </c>
      <c r="H532" s="247">
        <v>0</v>
      </c>
      <c r="I532" s="48">
        <f t="shared" si="61"/>
        <v>0</v>
      </c>
    </row>
    <row r="533" spans="1:9" ht="15">
      <c r="A533" s="26" t="s">
        <v>60</v>
      </c>
      <c r="B533" s="245">
        <v>0</v>
      </c>
      <c r="C533" s="246">
        <v>0</v>
      </c>
      <c r="D533" s="246">
        <v>0</v>
      </c>
      <c r="E533" s="247">
        <v>0</v>
      </c>
      <c r="F533" s="43">
        <v>1059.0898783963526</v>
      </c>
      <c r="G533" s="245">
        <v>0</v>
      </c>
      <c r="H533" s="247">
        <v>0</v>
      </c>
      <c r="I533" s="41">
        <f t="shared" si="61"/>
        <v>1059.0898783963526</v>
      </c>
    </row>
    <row r="534" spans="1:9" ht="15">
      <c r="A534" s="25" t="s">
        <v>12</v>
      </c>
      <c r="B534" s="245">
        <v>0</v>
      </c>
      <c r="C534" s="246">
        <v>0</v>
      </c>
      <c r="D534" s="246">
        <v>0</v>
      </c>
      <c r="E534" s="247">
        <v>0</v>
      </c>
      <c r="F534" s="46">
        <v>120.17665933852705</v>
      </c>
      <c r="G534" s="245">
        <v>0</v>
      </c>
      <c r="H534" s="247">
        <v>0</v>
      </c>
      <c r="I534" s="48">
        <f t="shared" si="61"/>
        <v>120.17665933852705</v>
      </c>
    </row>
    <row r="535" spans="1:9" ht="15">
      <c r="A535" s="26" t="s">
        <v>61</v>
      </c>
      <c r="B535" s="245">
        <v>0</v>
      </c>
      <c r="C535" s="246">
        <v>0</v>
      </c>
      <c r="D535" s="246">
        <v>0</v>
      </c>
      <c r="E535" s="247">
        <v>0</v>
      </c>
      <c r="F535" s="43">
        <v>0</v>
      </c>
      <c r="G535" s="245">
        <v>0</v>
      </c>
      <c r="H535" s="247">
        <v>0</v>
      </c>
      <c r="I535" s="41">
        <f t="shared" si="61"/>
        <v>0</v>
      </c>
    </row>
    <row r="536" spans="1:9" ht="15">
      <c r="A536" s="25" t="s">
        <v>17</v>
      </c>
      <c r="B536" s="245">
        <v>0</v>
      </c>
      <c r="C536" s="246">
        <v>0</v>
      </c>
      <c r="D536" s="246">
        <v>0</v>
      </c>
      <c r="E536" s="247">
        <v>0</v>
      </c>
      <c r="F536" s="46">
        <v>0</v>
      </c>
      <c r="G536" s="245">
        <v>0</v>
      </c>
      <c r="H536" s="247">
        <v>0</v>
      </c>
      <c r="I536" s="48">
        <f t="shared" si="61"/>
        <v>0</v>
      </c>
    </row>
    <row r="537" spans="1:9" ht="15">
      <c r="A537" s="26" t="s">
        <v>19</v>
      </c>
      <c r="B537" s="245">
        <v>0</v>
      </c>
      <c r="C537" s="246">
        <v>0</v>
      </c>
      <c r="D537" s="246">
        <v>0</v>
      </c>
      <c r="E537" s="247">
        <v>0</v>
      </c>
      <c r="F537" s="43">
        <v>0</v>
      </c>
      <c r="G537" s="245">
        <v>0</v>
      </c>
      <c r="H537" s="247">
        <v>0</v>
      </c>
      <c r="I537" s="41">
        <f t="shared" si="61"/>
        <v>0</v>
      </c>
    </row>
    <row r="538" spans="1:9" ht="15">
      <c r="A538" s="25" t="s">
        <v>27</v>
      </c>
      <c r="B538" s="245">
        <v>0</v>
      </c>
      <c r="C538" s="246">
        <v>0</v>
      </c>
      <c r="D538" s="246">
        <v>0</v>
      </c>
      <c r="E538" s="247">
        <v>0</v>
      </c>
      <c r="F538" s="46">
        <v>0</v>
      </c>
      <c r="G538" s="245">
        <v>0</v>
      </c>
      <c r="H538" s="247">
        <v>0</v>
      </c>
      <c r="I538" s="48">
        <f t="shared" si="61"/>
        <v>0</v>
      </c>
    </row>
    <row r="539" spans="1:9" ht="15">
      <c r="A539" s="26" t="s">
        <v>26</v>
      </c>
      <c r="B539" s="245">
        <v>0</v>
      </c>
      <c r="C539" s="246">
        <v>0</v>
      </c>
      <c r="D539" s="246">
        <v>0</v>
      </c>
      <c r="E539" s="247">
        <v>0</v>
      </c>
      <c r="F539" s="43">
        <v>0</v>
      </c>
      <c r="G539" s="245">
        <v>0</v>
      </c>
      <c r="H539" s="247">
        <v>0</v>
      </c>
      <c r="I539" s="41">
        <f t="shared" si="61"/>
        <v>0</v>
      </c>
    </row>
    <row r="540" spans="1:9" ht="15">
      <c r="A540" s="25" t="s">
        <v>23</v>
      </c>
      <c r="B540" s="245">
        <v>0</v>
      </c>
      <c r="C540" s="246">
        <v>0</v>
      </c>
      <c r="D540" s="246">
        <v>0</v>
      </c>
      <c r="E540" s="247">
        <v>0</v>
      </c>
      <c r="F540" s="46">
        <v>0</v>
      </c>
      <c r="G540" s="245">
        <v>0</v>
      </c>
      <c r="H540" s="247">
        <v>0</v>
      </c>
      <c r="I540" s="48">
        <f t="shared" si="61"/>
        <v>0</v>
      </c>
    </row>
    <row r="541" spans="1:9" ht="15">
      <c r="A541" s="26" t="s">
        <v>24</v>
      </c>
      <c r="B541" s="245">
        <v>0</v>
      </c>
      <c r="C541" s="246">
        <v>0</v>
      </c>
      <c r="D541" s="246">
        <v>0</v>
      </c>
      <c r="E541" s="247">
        <v>0</v>
      </c>
      <c r="F541" s="43">
        <v>0</v>
      </c>
      <c r="G541" s="245">
        <v>0</v>
      </c>
      <c r="H541" s="247">
        <v>0</v>
      </c>
      <c r="I541" s="41">
        <f t="shared" si="61"/>
        <v>0</v>
      </c>
    </row>
    <row r="542" spans="1:9" ht="15">
      <c r="A542" s="25" t="s">
        <v>22</v>
      </c>
      <c r="B542" s="245">
        <v>0</v>
      </c>
      <c r="C542" s="246">
        <v>0</v>
      </c>
      <c r="D542" s="246">
        <v>0</v>
      </c>
      <c r="E542" s="247">
        <v>0</v>
      </c>
      <c r="F542" s="46">
        <v>0</v>
      </c>
      <c r="G542" s="245">
        <v>0</v>
      </c>
      <c r="H542" s="247">
        <v>0</v>
      </c>
      <c r="I542" s="48">
        <f t="shared" si="61"/>
        <v>0</v>
      </c>
    </row>
    <row r="543" spans="1:9" ht="15">
      <c r="A543" s="27" t="s">
        <v>66</v>
      </c>
      <c r="B543" s="245">
        <v>0</v>
      </c>
      <c r="C543" s="246">
        <v>0</v>
      </c>
      <c r="D543" s="246">
        <v>0</v>
      </c>
      <c r="E543" s="247">
        <v>0</v>
      </c>
      <c r="F543" s="43">
        <v>0</v>
      </c>
      <c r="G543" s="245">
        <v>0</v>
      </c>
      <c r="H543" s="247">
        <v>0</v>
      </c>
      <c r="I543" s="41">
        <f t="shared" si="61"/>
        <v>0</v>
      </c>
    </row>
    <row r="544" spans="1:9" ht="15">
      <c r="A544" s="28" t="s">
        <v>25</v>
      </c>
      <c r="B544" s="245">
        <v>0</v>
      </c>
      <c r="C544" s="246">
        <v>0</v>
      </c>
      <c r="D544" s="246">
        <v>0</v>
      </c>
      <c r="E544" s="247">
        <v>0</v>
      </c>
      <c r="F544" s="46">
        <v>0</v>
      </c>
      <c r="G544" s="245">
        <v>0</v>
      </c>
      <c r="H544" s="247">
        <v>0</v>
      </c>
      <c r="I544" s="48">
        <f t="shared" si="61"/>
        <v>0</v>
      </c>
    </row>
    <row r="545" spans="1:10" ht="15">
      <c r="A545" s="29" t="s">
        <v>20</v>
      </c>
      <c r="B545" s="245">
        <v>0</v>
      </c>
      <c r="C545" s="246">
        <v>0</v>
      </c>
      <c r="D545" s="246">
        <v>0</v>
      </c>
      <c r="E545" s="247">
        <v>0</v>
      </c>
      <c r="F545" s="43">
        <v>0</v>
      </c>
      <c r="G545" s="245">
        <v>0</v>
      </c>
      <c r="H545" s="247">
        <v>0</v>
      </c>
      <c r="I545" s="41">
        <f t="shared" si="61"/>
        <v>0</v>
      </c>
    </row>
    <row r="546" spans="1:10" ht="15">
      <c r="A546" s="28" t="s">
        <v>21</v>
      </c>
      <c r="B546" s="245">
        <v>0</v>
      </c>
      <c r="C546" s="246">
        <v>0</v>
      </c>
      <c r="D546" s="246">
        <v>0</v>
      </c>
      <c r="E546" s="247">
        <v>0</v>
      </c>
      <c r="F546" s="46">
        <v>0</v>
      </c>
      <c r="G546" s="245">
        <v>0</v>
      </c>
      <c r="H546" s="247">
        <v>0</v>
      </c>
      <c r="I546" s="48">
        <f t="shared" si="61"/>
        <v>0</v>
      </c>
    </row>
    <row r="547" spans="1:10" ht="15.75" thickBot="1">
      <c r="A547" s="30" t="s">
        <v>11</v>
      </c>
      <c r="B547" s="248">
        <v>0</v>
      </c>
      <c r="C547" s="249">
        <v>0</v>
      </c>
      <c r="D547" s="249">
        <v>0</v>
      </c>
      <c r="E547" s="250">
        <v>0</v>
      </c>
      <c r="F547" s="43">
        <v>0</v>
      </c>
      <c r="G547" s="248">
        <v>0</v>
      </c>
      <c r="H547" s="250">
        <v>0</v>
      </c>
      <c r="I547" s="41">
        <f t="shared" si="61"/>
        <v>0</v>
      </c>
    </row>
    <row r="548" spans="1:10" ht="15">
      <c r="A548" s="31" t="s">
        <v>28</v>
      </c>
      <c r="B548" s="130">
        <f>SUM(B527:B543)</f>
        <v>0</v>
      </c>
      <c r="C548" s="130">
        <f t="shared" ref="C548:H548" si="62">SUM(C527:C543)</f>
        <v>0</v>
      </c>
      <c r="D548" s="130">
        <f t="shared" si="62"/>
        <v>0</v>
      </c>
      <c r="E548" s="130">
        <f t="shared" si="62"/>
        <v>0</v>
      </c>
      <c r="F548" s="130">
        <f t="shared" si="62"/>
        <v>1179.2665377348796</v>
      </c>
      <c r="G548" s="130">
        <f t="shared" si="62"/>
        <v>0</v>
      </c>
      <c r="H548" s="130">
        <f t="shared" si="62"/>
        <v>0</v>
      </c>
      <c r="I548" s="132">
        <f>SUM(B548:H548)</f>
        <v>1179.2665377348796</v>
      </c>
      <c r="J548" s="169">
        <v>87.243020859434864</v>
      </c>
    </row>
    <row r="549" spans="1:10" s="4" customFormat="1" ht="15" thickBot="1">
      <c r="A549" s="32" t="s">
        <v>87</v>
      </c>
      <c r="B549" s="114">
        <f>B548/$I548</f>
        <v>0</v>
      </c>
      <c r="C549" s="114">
        <f t="shared" ref="C549:I549" si="63">C548/$I548</f>
        <v>0</v>
      </c>
      <c r="D549" s="114">
        <f t="shared" si="63"/>
        <v>0</v>
      </c>
      <c r="E549" s="114">
        <f t="shared" si="63"/>
        <v>0</v>
      </c>
      <c r="F549" s="114">
        <f t="shared" si="63"/>
        <v>1</v>
      </c>
      <c r="G549" s="114">
        <f t="shared" si="63"/>
        <v>0</v>
      </c>
      <c r="H549" s="114">
        <f t="shared" si="63"/>
        <v>0</v>
      </c>
      <c r="I549" s="116">
        <f t="shared" si="63"/>
        <v>1</v>
      </c>
      <c r="J549" s="18"/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>
        <v>0</v>
      </c>
      <c r="C553" s="243">
        <v>0</v>
      </c>
      <c r="D553" s="243">
        <v>0</v>
      </c>
      <c r="E553" s="244">
        <v>0</v>
      </c>
      <c r="F553" s="39">
        <v>0</v>
      </c>
      <c r="G553" s="242">
        <v>0</v>
      </c>
      <c r="H553" s="244">
        <v>0</v>
      </c>
      <c r="I553" s="41">
        <f>SUM(B553:H553)</f>
        <v>0</v>
      </c>
    </row>
    <row r="554" spans="1:10" ht="15">
      <c r="A554" s="25" t="s">
        <v>8</v>
      </c>
      <c r="B554" s="245">
        <v>0</v>
      </c>
      <c r="C554" s="246">
        <v>0</v>
      </c>
      <c r="D554" s="246">
        <v>0</v>
      </c>
      <c r="E554" s="247">
        <v>0</v>
      </c>
      <c r="F554" s="46">
        <v>0</v>
      </c>
      <c r="G554" s="245">
        <v>0</v>
      </c>
      <c r="H554" s="247">
        <v>0</v>
      </c>
      <c r="I554" s="48">
        <f t="shared" ref="I554:I573" si="64">SUM(B554:H554)</f>
        <v>0</v>
      </c>
    </row>
    <row r="555" spans="1:10" ht="15">
      <c r="A555" s="26" t="s">
        <v>10</v>
      </c>
      <c r="B555" s="245">
        <v>0</v>
      </c>
      <c r="C555" s="246">
        <v>0</v>
      </c>
      <c r="D555" s="246">
        <v>0</v>
      </c>
      <c r="E555" s="247">
        <v>0</v>
      </c>
      <c r="F555" s="43">
        <v>0</v>
      </c>
      <c r="G555" s="245">
        <v>0</v>
      </c>
      <c r="H555" s="247">
        <v>0</v>
      </c>
      <c r="I555" s="41">
        <f t="shared" si="64"/>
        <v>0</v>
      </c>
    </row>
    <row r="556" spans="1:10" ht="15">
      <c r="A556" s="25" t="s">
        <v>58</v>
      </c>
      <c r="B556" s="245">
        <v>0</v>
      </c>
      <c r="C556" s="246">
        <v>0</v>
      </c>
      <c r="D556" s="246">
        <v>0</v>
      </c>
      <c r="E556" s="247">
        <v>0</v>
      </c>
      <c r="F556" s="46">
        <v>0</v>
      </c>
      <c r="G556" s="245">
        <v>0</v>
      </c>
      <c r="H556" s="247">
        <v>0</v>
      </c>
      <c r="I556" s="48">
        <f t="shared" si="64"/>
        <v>0</v>
      </c>
    </row>
    <row r="557" spans="1:10" ht="15">
      <c r="A557" s="26" t="s">
        <v>16</v>
      </c>
      <c r="B557" s="245">
        <v>0</v>
      </c>
      <c r="C557" s="246">
        <v>0</v>
      </c>
      <c r="D557" s="246">
        <v>0</v>
      </c>
      <c r="E557" s="247">
        <v>0</v>
      </c>
      <c r="F557" s="43">
        <v>0</v>
      </c>
      <c r="G557" s="245">
        <v>0</v>
      </c>
      <c r="H557" s="247">
        <v>0</v>
      </c>
      <c r="I557" s="41">
        <f t="shared" si="64"/>
        <v>0</v>
      </c>
    </row>
    <row r="558" spans="1:10" ht="15">
      <c r="A558" s="25" t="s">
        <v>72</v>
      </c>
      <c r="B558" s="245">
        <v>0</v>
      </c>
      <c r="C558" s="246">
        <v>0</v>
      </c>
      <c r="D558" s="246">
        <v>0</v>
      </c>
      <c r="E558" s="247">
        <v>0</v>
      </c>
      <c r="F558" s="46">
        <v>0</v>
      </c>
      <c r="G558" s="245">
        <v>0</v>
      </c>
      <c r="H558" s="247">
        <v>0</v>
      </c>
      <c r="I558" s="48">
        <f t="shared" si="64"/>
        <v>0</v>
      </c>
    </row>
    <row r="559" spans="1:10" ht="15">
      <c r="A559" s="26" t="s">
        <v>60</v>
      </c>
      <c r="B559" s="245">
        <v>0</v>
      </c>
      <c r="C559" s="246">
        <v>0</v>
      </c>
      <c r="D559" s="246">
        <v>0</v>
      </c>
      <c r="E559" s="247">
        <v>0</v>
      </c>
      <c r="F559" s="43">
        <v>0</v>
      </c>
      <c r="G559" s="245">
        <v>0</v>
      </c>
      <c r="H559" s="247">
        <v>0</v>
      </c>
      <c r="I559" s="41">
        <f t="shared" si="64"/>
        <v>0</v>
      </c>
    </row>
    <row r="560" spans="1:10" ht="15">
      <c r="A560" s="25" t="s">
        <v>12</v>
      </c>
      <c r="B560" s="245">
        <v>0</v>
      </c>
      <c r="C560" s="246">
        <v>0</v>
      </c>
      <c r="D560" s="246">
        <v>0</v>
      </c>
      <c r="E560" s="247">
        <v>0</v>
      </c>
      <c r="F560" s="46">
        <v>88.288829899999939</v>
      </c>
      <c r="G560" s="245">
        <v>0</v>
      </c>
      <c r="H560" s="247">
        <v>0</v>
      </c>
      <c r="I560" s="48">
        <f t="shared" si="64"/>
        <v>88.288829899999939</v>
      </c>
    </row>
    <row r="561" spans="1:10" ht="15">
      <c r="A561" s="26" t="s">
        <v>61</v>
      </c>
      <c r="B561" s="245">
        <v>0</v>
      </c>
      <c r="C561" s="246">
        <v>0</v>
      </c>
      <c r="D561" s="246">
        <v>0</v>
      </c>
      <c r="E561" s="247">
        <v>0</v>
      </c>
      <c r="F561" s="43">
        <v>24653.459467999997</v>
      </c>
      <c r="G561" s="245">
        <v>0</v>
      </c>
      <c r="H561" s="247">
        <v>0</v>
      </c>
      <c r="I561" s="41">
        <f t="shared" si="64"/>
        <v>24653.459467999997</v>
      </c>
    </row>
    <row r="562" spans="1:10" ht="15">
      <c r="A562" s="25" t="s">
        <v>17</v>
      </c>
      <c r="B562" s="245">
        <v>0</v>
      </c>
      <c r="C562" s="246">
        <v>0</v>
      </c>
      <c r="D562" s="246">
        <v>0</v>
      </c>
      <c r="E562" s="247">
        <v>0</v>
      </c>
      <c r="F562" s="46">
        <v>0</v>
      </c>
      <c r="G562" s="245">
        <v>0</v>
      </c>
      <c r="H562" s="247">
        <v>0</v>
      </c>
      <c r="I562" s="48">
        <f t="shared" si="64"/>
        <v>0</v>
      </c>
    </row>
    <row r="563" spans="1:10" ht="15">
      <c r="A563" s="26" t="s">
        <v>19</v>
      </c>
      <c r="B563" s="245">
        <v>0</v>
      </c>
      <c r="C563" s="246">
        <v>0</v>
      </c>
      <c r="D563" s="246">
        <v>0</v>
      </c>
      <c r="E563" s="247">
        <v>0</v>
      </c>
      <c r="F563" s="43">
        <v>0</v>
      </c>
      <c r="G563" s="245">
        <v>0</v>
      </c>
      <c r="H563" s="247">
        <v>0</v>
      </c>
      <c r="I563" s="41">
        <f t="shared" si="64"/>
        <v>0</v>
      </c>
    </row>
    <row r="564" spans="1:10" ht="15">
      <c r="A564" s="25" t="s">
        <v>27</v>
      </c>
      <c r="B564" s="245">
        <v>0</v>
      </c>
      <c r="C564" s="246">
        <v>0</v>
      </c>
      <c r="D564" s="246">
        <v>0</v>
      </c>
      <c r="E564" s="247">
        <v>0</v>
      </c>
      <c r="F564" s="46">
        <v>0</v>
      </c>
      <c r="G564" s="245">
        <v>0</v>
      </c>
      <c r="H564" s="247">
        <v>0</v>
      </c>
      <c r="I564" s="48">
        <f t="shared" si="64"/>
        <v>0</v>
      </c>
    </row>
    <row r="565" spans="1:10" ht="15">
      <c r="A565" s="26" t="s">
        <v>26</v>
      </c>
      <c r="B565" s="245">
        <v>0</v>
      </c>
      <c r="C565" s="246">
        <v>0</v>
      </c>
      <c r="D565" s="246">
        <v>0</v>
      </c>
      <c r="E565" s="247">
        <v>0</v>
      </c>
      <c r="F565" s="43">
        <v>0</v>
      </c>
      <c r="G565" s="245">
        <v>0</v>
      </c>
      <c r="H565" s="247">
        <v>0</v>
      </c>
      <c r="I565" s="41">
        <f t="shared" si="64"/>
        <v>0</v>
      </c>
    </row>
    <row r="566" spans="1:10" ht="15">
      <c r="A566" s="25" t="s">
        <v>23</v>
      </c>
      <c r="B566" s="245">
        <v>0</v>
      </c>
      <c r="C566" s="246">
        <v>0</v>
      </c>
      <c r="D566" s="246">
        <v>0</v>
      </c>
      <c r="E566" s="247">
        <v>0</v>
      </c>
      <c r="F566" s="46">
        <v>0</v>
      </c>
      <c r="G566" s="245">
        <v>0</v>
      </c>
      <c r="H566" s="247">
        <v>0</v>
      </c>
      <c r="I566" s="48">
        <f t="shared" si="64"/>
        <v>0</v>
      </c>
    </row>
    <row r="567" spans="1:10" ht="15">
      <c r="A567" s="26" t="s">
        <v>24</v>
      </c>
      <c r="B567" s="245">
        <v>0</v>
      </c>
      <c r="C567" s="246">
        <v>0</v>
      </c>
      <c r="D567" s="246">
        <v>0</v>
      </c>
      <c r="E567" s="247">
        <v>0</v>
      </c>
      <c r="F567" s="43">
        <v>0</v>
      </c>
      <c r="G567" s="245">
        <v>0</v>
      </c>
      <c r="H567" s="247">
        <v>0</v>
      </c>
      <c r="I567" s="41">
        <f t="shared" si="64"/>
        <v>0</v>
      </c>
    </row>
    <row r="568" spans="1:10" ht="15">
      <c r="A568" s="25" t="s">
        <v>22</v>
      </c>
      <c r="B568" s="245">
        <v>0</v>
      </c>
      <c r="C568" s="246">
        <v>0</v>
      </c>
      <c r="D568" s="246">
        <v>0</v>
      </c>
      <c r="E568" s="247">
        <v>0</v>
      </c>
      <c r="F568" s="46">
        <v>0</v>
      </c>
      <c r="G568" s="245">
        <v>0</v>
      </c>
      <c r="H568" s="247">
        <v>0</v>
      </c>
      <c r="I568" s="48">
        <f t="shared" si="64"/>
        <v>0</v>
      </c>
    </row>
    <row r="569" spans="1:10" ht="15">
      <c r="A569" s="27" t="s">
        <v>66</v>
      </c>
      <c r="B569" s="245">
        <v>0</v>
      </c>
      <c r="C569" s="246">
        <v>0</v>
      </c>
      <c r="D569" s="246">
        <v>0</v>
      </c>
      <c r="E569" s="247">
        <v>0</v>
      </c>
      <c r="F569" s="43">
        <v>0</v>
      </c>
      <c r="G569" s="245">
        <v>0</v>
      </c>
      <c r="H569" s="247">
        <v>0</v>
      </c>
      <c r="I569" s="41">
        <f t="shared" si="64"/>
        <v>0</v>
      </c>
    </row>
    <row r="570" spans="1:10" ht="15">
      <c r="A570" s="28" t="s">
        <v>25</v>
      </c>
      <c r="B570" s="245">
        <v>0</v>
      </c>
      <c r="C570" s="246">
        <v>0</v>
      </c>
      <c r="D570" s="246">
        <v>0</v>
      </c>
      <c r="E570" s="247">
        <v>0</v>
      </c>
      <c r="F570" s="46">
        <v>0</v>
      </c>
      <c r="G570" s="245">
        <v>0</v>
      </c>
      <c r="H570" s="247">
        <v>0</v>
      </c>
      <c r="I570" s="48">
        <f t="shared" si="64"/>
        <v>0</v>
      </c>
    </row>
    <row r="571" spans="1:10" ht="15">
      <c r="A571" s="29" t="s">
        <v>20</v>
      </c>
      <c r="B571" s="245">
        <v>0</v>
      </c>
      <c r="C571" s="246">
        <v>0</v>
      </c>
      <c r="D571" s="246">
        <v>0</v>
      </c>
      <c r="E571" s="247">
        <v>0</v>
      </c>
      <c r="F571" s="43">
        <v>0</v>
      </c>
      <c r="G571" s="245">
        <v>0</v>
      </c>
      <c r="H571" s="247">
        <v>0</v>
      </c>
      <c r="I571" s="41">
        <f t="shared" si="64"/>
        <v>0</v>
      </c>
    </row>
    <row r="572" spans="1:10" ht="15">
      <c r="A572" s="28" t="s">
        <v>21</v>
      </c>
      <c r="B572" s="245">
        <v>0</v>
      </c>
      <c r="C572" s="246">
        <v>0</v>
      </c>
      <c r="D572" s="246">
        <v>0</v>
      </c>
      <c r="E572" s="247">
        <v>0</v>
      </c>
      <c r="F572" s="46">
        <v>0</v>
      </c>
      <c r="G572" s="245">
        <v>0</v>
      </c>
      <c r="H572" s="247">
        <v>0</v>
      </c>
      <c r="I572" s="48">
        <f t="shared" si="64"/>
        <v>0</v>
      </c>
    </row>
    <row r="573" spans="1:10" ht="15.75" thickBot="1">
      <c r="A573" s="30" t="s">
        <v>11</v>
      </c>
      <c r="B573" s="248">
        <v>0</v>
      </c>
      <c r="C573" s="249">
        <v>0</v>
      </c>
      <c r="D573" s="249">
        <v>0</v>
      </c>
      <c r="E573" s="250">
        <v>0</v>
      </c>
      <c r="F573" s="43">
        <v>0</v>
      </c>
      <c r="G573" s="248">
        <v>0</v>
      </c>
      <c r="H573" s="250">
        <v>0</v>
      </c>
      <c r="I573" s="41">
        <f t="shared" si="64"/>
        <v>0</v>
      </c>
    </row>
    <row r="574" spans="1:10" ht="15">
      <c r="A574" s="31" t="s">
        <v>28</v>
      </c>
      <c r="B574" s="130">
        <f>SUM(B553:B569)</f>
        <v>0</v>
      </c>
      <c r="C574" s="130">
        <f t="shared" ref="C574:H574" si="65">SUM(C553:C569)</f>
        <v>0</v>
      </c>
      <c r="D574" s="130">
        <f t="shared" si="65"/>
        <v>0</v>
      </c>
      <c r="E574" s="130">
        <f t="shared" si="65"/>
        <v>0</v>
      </c>
      <c r="F574" s="130">
        <f t="shared" si="65"/>
        <v>24741.748297899998</v>
      </c>
      <c r="G574" s="130">
        <f t="shared" si="65"/>
        <v>0</v>
      </c>
      <c r="H574" s="130">
        <f t="shared" si="65"/>
        <v>0</v>
      </c>
      <c r="I574" s="132">
        <f>SUM(B574:H574)</f>
        <v>24741.748297899998</v>
      </c>
      <c r="J574" s="169">
        <v>1891.6254488946579</v>
      </c>
    </row>
    <row r="575" spans="1:10" s="4" customFormat="1" ht="15" thickBot="1">
      <c r="A575" s="32" t="s">
        <v>87</v>
      </c>
      <c r="B575" s="114">
        <f>B574/$I574</f>
        <v>0</v>
      </c>
      <c r="C575" s="114">
        <f t="shared" ref="C575:I575" si="66">C574/$I574</f>
        <v>0</v>
      </c>
      <c r="D575" s="114">
        <f t="shared" si="66"/>
        <v>0</v>
      </c>
      <c r="E575" s="114">
        <f t="shared" si="66"/>
        <v>0</v>
      </c>
      <c r="F575" s="114">
        <f t="shared" si="66"/>
        <v>1</v>
      </c>
      <c r="G575" s="114">
        <f t="shared" si="66"/>
        <v>0</v>
      </c>
      <c r="H575" s="114">
        <f t="shared" si="66"/>
        <v>0</v>
      </c>
      <c r="I575" s="116">
        <f t="shared" si="66"/>
        <v>1</v>
      </c>
      <c r="J575" s="18"/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9" ht="28.5">
      <c r="A577" s="254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255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9" ht="15">
      <c r="A579" s="24" t="s">
        <v>7</v>
      </c>
      <c r="B579" s="39">
        <v>237.4153999358046</v>
      </c>
      <c r="C579" s="39">
        <v>0</v>
      </c>
      <c r="D579" s="39">
        <v>45.266992126133331</v>
      </c>
      <c r="E579" s="39">
        <v>0</v>
      </c>
      <c r="F579" s="235">
        <v>0</v>
      </c>
      <c r="G579" s="39">
        <v>0</v>
      </c>
      <c r="H579" s="40">
        <v>0</v>
      </c>
      <c r="I579" s="41">
        <f>SUM(B579:H579)</f>
        <v>282.68239206193795</v>
      </c>
    </row>
    <row r="580" spans="1:9" ht="15">
      <c r="A580" s="25" t="s">
        <v>8</v>
      </c>
      <c r="B580" s="46">
        <v>541.60755320538851</v>
      </c>
      <c r="C580" s="46">
        <v>0</v>
      </c>
      <c r="D580" s="46">
        <v>132.86166128217454</v>
      </c>
      <c r="E580" s="46">
        <v>0</v>
      </c>
      <c r="F580" s="236">
        <v>0</v>
      </c>
      <c r="G580" s="46">
        <v>0</v>
      </c>
      <c r="H580" s="47">
        <v>0</v>
      </c>
      <c r="I580" s="48">
        <f t="shared" ref="I580:I599" si="67">SUM(B580:H580)</f>
        <v>674.46921448756302</v>
      </c>
    </row>
    <row r="581" spans="1:9" ht="15">
      <c r="A581" s="26" t="s">
        <v>10</v>
      </c>
      <c r="B581" s="43">
        <v>156.66878769406335</v>
      </c>
      <c r="C581" s="43">
        <v>0</v>
      </c>
      <c r="D581" s="43">
        <v>0</v>
      </c>
      <c r="E581" s="43">
        <v>0</v>
      </c>
      <c r="F581" s="236">
        <v>0</v>
      </c>
      <c r="G581" s="43">
        <v>0</v>
      </c>
      <c r="H581" s="53">
        <v>0</v>
      </c>
      <c r="I581" s="41">
        <f t="shared" si="67"/>
        <v>156.66878769406335</v>
      </c>
    </row>
    <row r="582" spans="1: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>
        <v>0</v>
      </c>
      <c r="G582" s="46">
        <v>0</v>
      </c>
      <c r="H582" s="47">
        <v>0</v>
      </c>
      <c r="I582" s="48">
        <f t="shared" si="67"/>
        <v>0</v>
      </c>
    </row>
    <row r="583" spans="1:9" ht="15">
      <c r="A583" s="26" t="s">
        <v>16</v>
      </c>
      <c r="B583" s="43">
        <v>4039.9839552043077</v>
      </c>
      <c r="C583" s="43">
        <v>489.34224456908976</v>
      </c>
      <c r="D583" s="43">
        <v>105.5129144576012</v>
      </c>
      <c r="E583" s="43">
        <v>235.32375924880853</v>
      </c>
      <c r="F583" s="236">
        <v>0</v>
      </c>
      <c r="G583" s="43">
        <v>0</v>
      </c>
      <c r="H583" s="53">
        <v>0</v>
      </c>
      <c r="I583" s="41">
        <f t="shared" si="67"/>
        <v>4870.1628734798069</v>
      </c>
    </row>
    <row r="584" spans="1:9" ht="15">
      <c r="A584" s="25" t="s">
        <v>72</v>
      </c>
      <c r="B584" s="46">
        <v>10944.875293338799</v>
      </c>
      <c r="C584" s="46">
        <v>166.09773003832265</v>
      </c>
      <c r="D584" s="46">
        <v>196.39354865012572</v>
      </c>
      <c r="E584" s="46">
        <v>0</v>
      </c>
      <c r="F584" s="236">
        <v>0</v>
      </c>
      <c r="G584" s="46">
        <v>0</v>
      </c>
      <c r="H584" s="47">
        <v>0</v>
      </c>
      <c r="I584" s="48">
        <f t="shared" si="67"/>
        <v>11307.366572027246</v>
      </c>
    </row>
    <row r="585" spans="1:9" ht="15">
      <c r="A585" s="26" t="s">
        <v>60</v>
      </c>
      <c r="B585" s="43">
        <v>0</v>
      </c>
      <c r="C585" s="43">
        <v>0</v>
      </c>
      <c r="D585" s="43">
        <v>1.7176132355810902</v>
      </c>
      <c r="E585" s="43">
        <v>801.24021730663731</v>
      </c>
      <c r="F585" s="236">
        <v>0</v>
      </c>
      <c r="G585" s="43">
        <v>0</v>
      </c>
      <c r="H585" s="53">
        <v>0</v>
      </c>
      <c r="I585" s="41">
        <f t="shared" si="67"/>
        <v>802.9578305422184</v>
      </c>
    </row>
    <row r="586" spans="1:9" ht="15">
      <c r="A586" s="25" t="s">
        <v>12</v>
      </c>
      <c r="B586" s="46">
        <v>0</v>
      </c>
      <c r="C586" s="46">
        <v>0</v>
      </c>
      <c r="D586" s="46">
        <v>0.35510418377649783</v>
      </c>
      <c r="E586" s="46">
        <v>10.382361782507783</v>
      </c>
      <c r="F586" s="236">
        <v>0</v>
      </c>
      <c r="G586" s="46">
        <v>0</v>
      </c>
      <c r="H586" s="47">
        <v>0</v>
      </c>
      <c r="I586" s="48">
        <f t="shared" si="67"/>
        <v>10.73746596628428</v>
      </c>
    </row>
    <row r="587" spans="1:9" ht="15">
      <c r="A587" s="26" t="s">
        <v>61</v>
      </c>
      <c r="B587" s="43">
        <v>0</v>
      </c>
      <c r="C587" s="43">
        <v>0</v>
      </c>
      <c r="D587" s="43">
        <v>0</v>
      </c>
      <c r="E587" s="43">
        <v>246.66490720000002</v>
      </c>
      <c r="F587" s="236">
        <v>0</v>
      </c>
      <c r="G587" s="43">
        <v>0</v>
      </c>
      <c r="H587" s="53">
        <v>0</v>
      </c>
      <c r="I587" s="41">
        <f t="shared" si="67"/>
        <v>246.66490720000002</v>
      </c>
    </row>
    <row r="588" spans="1:9" ht="15">
      <c r="A588" s="25" t="s">
        <v>17</v>
      </c>
      <c r="B588" s="46">
        <v>979.05357532650532</v>
      </c>
      <c r="C588" s="46">
        <v>5.3048008021474793</v>
      </c>
      <c r="D588" s="46">
        <v>124.25796499945726</v>
      </c>
      <c r="E588" s="46">
        <v>16.938512943603737</v>
      </c>
      <c r="F588" s="236">
        <v>0</v>
      </c>
      <c r="G588" s="46">
        <v>0</v>
      </c>
      <c r="H588" s="47">
        <v>0</v>
      </c>
      <c r="I588" s="48">
        <f t="shared" si="67"/>
        <v>1125.5548540717136</v>
      </c>
    </row>
    <row r="589" spans="1:9" ht="15">
      <c r="A589" s="26" t="s">
        <v>19</v>
      </c>
      <c r="B589" s="43">
        <v>20613.330643615653</v>
      </c>
      <c r="C589" s="43">
        <v>3248.3884752033114</v>
      </c>
      <c r="D589" s="43">
        <v>633.53709348701886</v>
      </c>
      <c r="E589" s="43">
        <v>498.85941536918313</v>
      </c>
      <c r="F589" s="236">
        <v>0</v>
      </c>
      <c r="G589" s="43">
        <v>0</v>
      </c>
      <c r="H589" s="53">
        <v>0</v>
      </c>
      <c r="I589" s="41">
        <f t="shared" si="67"/>
        <v>24994.115627675168</v>
      </c>
    </row>
    <row r="590" spans="1:9" ht="15">
      <c r="A590" s="25" t="s">
        <v>27</v>
      </c>
      <c r="B590" s="46">
        <v>7963.9480360057796</v>
      </c>
      <c r="C590" s="46">
        <v>0</v>
      </c>
      <c r="D590" s="46">
        <v>17564.722921748798</v>
      </c>
      <c r="E590" s="46">
        <v>3870.6223033365013</v>
      </c>
      <c r="F590" s="236">
        <v>0</v>
      </c>
      <c r="G590" s="46">
        <v>12033.825553805427</v>
      </c>
      <c r="H590" s="47">
        <v>3.1328024857882051</v>
      </c>
      <c r="I590" s="48">
        <f t="shared" si="67"/>
        <v>41436.251617382295</v>
      </c>
    </row>
    <row r="591" spans="1:9" ht="15">
      <c r="A591" s="26" t="s">
        <v>26</v>
      </c>
      <c r="B591" s="43">
        <v>20400.517137015508</v>
      </c>
      <c r="C591" s="43">
        <v>129.33563809068875</v>
      </c>
      <c r="D591" s="43">
        <v>0</v>
      </c>
      <c r="E591" s="43">
        <v>0</v>
      </c>
      <c r="F591" s="236">
        <v>0</v>
      </c>
      <c r="G591" s="43">
        <v>0</v>
      </c>
      <c r="H591" s="53">
        <v>0</v>
      </c>
      <c r="I591" s="41">
        <f t="shared" si="67"/>
        <v>20529.852775106196</v>
      </c>
    </row>
    <row r="592" spans="1:9" ht="15">
      <c r="A592" s="25" t="s">
        <v>23</v>
      </c>
      <c r="B592" s="46">
        <v>290.74793251342999</v>
      </c>
      <c r="C592" s="46">
        <v>0</v>
      </c>
      <c r="D592" s="46">
        <v>51.686420498574137</v>
      </c>
      <c r="E592" s="46">
        <v>0</v>
      </c>
      <c r="F592" s="236">
        <v>0</v>
      </c>
      <c r="G592" s="46">
        <v>0</v>
      </c>
      <c r="H592" s="47">
        <v>0</v>
      </c>
      <c r="I592" s="48">
        <f t="shared" si="67"/>
        <v>342.43435301200412</v>
      </c>
    </row>
    <row r="593" spans="1:10" ht="15">
      <c r="A593" s="26" t="s">
        <v>24</v>
      </c>
      <c r="B593" s="43">
        <v>2135.8459027596659</v>
      </c>
      <c r="C593" s="43">
        <v>0</v>
      </c>
      <c r="D593" s="43">
        <v>131.7373054267895</v>
      </c>
      <c r="E593" s="43">
        <v>0</v>
      </c>
      <c r="F593" s="236">
        <v>0</v>
      </c>
      <c r="G593" s="43">
        <v>0</v>
      </c>
      <c r="H593" s="53">
        <v>0</v>
      </c>
      <c r="I593" s="41">
        <f t="shared" si="67"/>
        <v>2267.5832081864555</v>
      </c>
    </row>
    <row r="594" spans="1:10" ht="15">
      <c r="A594" s="25" t="s">
        <v>22</v>
      </c>
      <c r="B594" s="46">
        <v>550.34864764898043</v>
      </c>
      <c r="C594" s="46">
        <v>0</v>
      </c>
      <c r="D594" s="46">
        <v>10.168383351909711</v>
      </c>
      <c r="E594" s="46">
        <v>0</v>
      </c>
      <c r="F594" s="236">
        <v>0</v>
      </c>
      <c r="G594" s="46">
        <v>0</v>
      </c>
      <c r="H594" s="47">
        <v>0</v>
      </c>
      <c r="I594" s="48">
        <f t="shared" si="67"/>
        <v>560.51703100089014</v>
      </c>
    </row>
    <row r="595" spans="1:10" ht="15">
      <c r="A595" s="27" t="s">
        <v>66</v>
      </c>
      <c r="B595" s="43">
        <v>2384.1401529280993</v>
      </c>
      <c r="C595" s="43">
        <v>0</v>
      </c>
      <c r="D595" s="43">
        <v>0</v>
      </c>
      <c r="E595" s="43">
        <v>0</v>
      </c>
      <c r="F595" s="236">
        <v>0</v>
      </c>
      <c r="G595" s="43">
        <v>0</v>
      </c>
      <c r="H595" s="53">
        <v>0</v>
      </c>
      <c r="I595" s="41">
        <f t="shared" si="67"/>
        <v>2384.1401529280993</v>
      </c>
    </row>
    <row r="596" spans="1:10" ht="15">
      <c r="A596" s="28" t="s">
        <v>25</v>
      </c>
      <c r="B596" s="46">
        <v>2384.1401529280993</v>
      </c>
      <c r="C596" s="46">
        <v>0</v>
      </c>
      <c r="D596" s="46">
        <v>0</v>
      </c>
      <c r="E596" s="46">
        <v>0</v>
      </c>
      <c r="F596" s="236">
        <v>0</v>
      </c>
      <c r="G596" s="46">
        <v>0</v>
      </c>
      <c r="H596" s="47">
        <v>0</v>
      </c>
      <c r="I596" s="48">
        <f t="shared" si="67"/>
        <v>2384.1401529280993</v>
      </c>
    </row>
    <row r="597" spans="1:10" ht="15">
      <c r="A597" s="29" t="s">
        <v>20</v>
      </c>
      <c r="B597" s="43">
        <v>0</v>
      </c>
      <c r="C597" s="43">
        <v>0</v>
      </c>
      <c r="D597" s="43">
        <v>0</v>
      </c>
      <c r="E597" s="43">
        <v>0</v>
      </c>
      <c r="F597" s="236">
        <v>0</v>
      </c>
      <c r="G597" s="43">
        <v>0</v>
      </c>
      <c r="H597" s="53">
        <v>0</v>
      </c>
      <c r="I597" s="41">
        <f t="shared" si="67"/>
        <v>0</v>
      </c>
    </row>
    <row r="598" spans="1:10" ht="15">
      <c r="A598" s="28" t="s">
        <v>21</v>
      </c>
      <c r="B598" s="46">
        <v>0</v>
      </c>
      <c r="C598" s="46">
        <v>0</v>
      </c>
      <c r="D598" s="46">
        <v>0</v>
      </c>
      <c r="E598" s="46">
        <v>0</v>
      </c>
      <c r="F598" s="236">
        <v>0</v>
      </c>
      <c r="G598" s="46">
        <v>0</v>
      </c>
      <c r="H598" s="47">
        <v>0</v>
      </c>
      <c r="I598" s="48">
        <f t="shared" si="67"/>
        <v>0</v>
      </c>
    </row>
    <row r="599" spans="1:10" ht="15.75" thickBot="1">
      <c r="A599" s="30" t="s">
        <v>11</v>
      </c>
      <c r="B599" s="43">
        <v>0</v>
      </c>
      <c r="C599" s="43">
        <v>0</v>
      </c>
      <c r="D599" s="43">
        <v>0</v>
      </c>
      <c r="E599" s="43">
        <v>0</v>
      </c>
      <c r="F599" s="237">
        <v>0</v>
      </c>
      <c r="G599" s="43">
        <v>0</v>
      </c>
      <c r="H599" s="53">
        <v>0</v>
      </c>
      <c r="I599" s="41">
        <f t="shared" si="67"/>
        <v>0</v>
      </c>
    </row>
    <row r="600" spans="1:10" ht="15">
      <c r="A600" s="31" t="s">
        <v>28</v>
      </c>
      <c r="B600" s="130">
        <f>SUM(B579:B595)</f>
        <v>71238.483017191989</v>
      </c>
      <c r="C600" s="130">
        <f t="shared" ref="C600:H600" si="68">SUM(C579:C595)</f>
        <v>4038.46888870356</v>
      </c>
      <c r="D600" s="130">
        <f t="shared" si="68"/>
        <v>18998.217923447941</v>
      </c>
      <c r="E600" s="130">
        <f t="shared" si="68"/>
        <v>5680.0314771872418</v>
      </c>
      <c r="F600" s="130">
        <f t="shared" si="68"/>
        <v>0</v>
      </c>
      <c r="G600" s="130">
        <f t="shared" si="68"/>
        <v>12033.825553805427</v>
      </c>
      <c r="H600" s="130">
        <f t="shared" si="68"/>
        <v>3.1328024857882051</v>
      </c>
      <c r="I600" s="132">
        <f>SUM(B600:H600)</f>
        <v>111992.15966282194</v>
      </c>
    </row>
    <row r="601" spans="1:10" s="4" customFormat="1" ht="15" thickBot="1">
      <c r="A601" s="33" t="s">
        <v>87</v>
      </c>
      <c r="B601" s="114">
        <f>B600/$I600</f>
        <v>0.63610241316599092</v>
      </c>
      <c r="C601" s="114">
        <f t="shared" ref="C601:I601" si="69">C600/$I600</f>
        <v>3.6060282263171782E-2</v>
      </c>
      <c r="D601" s="114">
        <f t="shared" si="69"/>
        <v>0.16963882097323982</v>
      </c>
      <c r="E601" s="114">
        <f t="shared" si="69"/>
        <v>5.0718117181490899E-2</v>
      </c>
      <c r="F601" s="114">
        <f t="shared" si="69"/>
        <v>0</v>
      </c>
      <c r="G601" s="114">
        <f t="shared" si="69"/>
        <v>0.10745239300711779</v>
      </c>
      <c r="H601" s="114">
        <f t="shared" si="69"/>
        <v>2.7973408988809797E-5</v>
      </c>
      <c r="I601" s="116">
        <f t="shared" si="69"/>
        <v>1</v>
      </c>
      <c r="J601" s="18"/>
    </row>
    <row r="602" spans="1:10" ht="15" thickBot="1">
      <c r="A602" s="17"/>
      <c r="B602" s="17"/>
      <c r="C602" s="17"/>
      <c r="D602" s="17"/>
      <c r="E602" s="17"/>
      <c r="F602" s="17"/>
      <c r="G602" s="17"/>
      <c r="H602" s="17"/>
      <c r="I602" s="17"/>
    </row>
    <row r="603" spans="1:1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</row>
    <row r="604" spans="1:10" ht="14.2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</row>
    <row r="605" spans="1:10" ht="15">
      <c r="A605" s="24" t="s">
        <v>7</v>
      </c>
      <c r="B605" s="39">
        <v>2147.9546156284464</v>
      </c>
      <c r="C605" s="39">
        <v>0</v>
      </c>
      <c r="D605" s="39">
        <v>146.86869166690235</v>
      </c>
      <c r="E605" s="39">
        <v>0</v>
      </c>
      <c r="F605" s="235">
        <v>0</v>
      </c>
      <c r="G605" s="39">
        <v>0</v>
      </c>
      <c r="H605" s="40">
        <v>0</v>
      </c>
      <c r="I605" s="41">
        <f>SUM(B605:H605)</f>
        <v>2294.823307295349</v>
      </c>
    </row>
    <row r="606" spans="1:10" ht="15">
      <c r="A606" s="25" t="s">
        <v>8</v>
      </c>
      <c r="B606" s="46">
        <v>1638.393540221618</v>
      </c>
      <c r="C606" s="46">
        <v>0</v>
      </c>
      <c r="D606" s="46">
        <v>112.02690873310209</v>
      </c>
      <c r="E606" s="46">
        <v>0</v>
      </c>
      <c r="F606" s="236">
        <v>0</v>
      </c>
      <c r="G606" s="46">
        <v>0</v>
      </c>
      <c r="H606" s="47">
        <v>0</v>
      </c>
      <c r="I606" s="48">
        <f t="shared" ref="I606:I625" si="70">SUM(B606:H606)</f>
        <v>1750.4204489547201</v>
      </c>
    </row>
    <row r="607" spans="1:10" ht="15">
      <c r="A607" s="26" t="s">
        <v>10</v>
      </c>
      <c r="B607" s="43">
        <v>4749.883329149332</v>
      </c>
      <c r="C607" s="43">
        <v>0</v>
      </c>
      <c r="D607" s="43">
        <v>324.77834729226208</v>
      </c>
      <c r="E607" s="43">
        <v>0</v>
      </c>
      <c r="F607" s="236">
        <v>0</v>
      </c>
      <c r="G607" s="43">
        <v>0</v>
      </c>
      <c r="H607" s="53">
        <v>0</v>
      </c>
      <c r="I607" s="41">
        <f t="shared" si="70"/>
        <v>5074.661676441594</v>
      </c>
    </row>
    <row r="608" spans="1:1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>
        <v>0</v>
      </c>
      <c r="G608" s="46">
        <v>0</v>
      </c>
      <c r="H608" s="47">
        <v>0</v>
      </c>
      <c r="I608" s="48">
        <f t="shared" si="70"/>
        <v>0</v>
      </c>
    </row>
    <row r="609" spans="1:9" ht="15">
      <c r="A609" s="26" t="s">
        <v>16</v>
      </c>
      <c r="B609" s="43">
        <v>8938.313810789763</v>
      </c>
      <c r="C609" s="43">
        <v>0</v>
      </c>
      <c r="D609" s="43">
        <v>703.88015985723041</v>
      </c>
      <c r="E609" s="43">
        <v>0</v>
      </c>
      <c r="F609" s="236">
        <v>0</v>
      </c>
      <c r="G609" s="43">
        <v>0</v>
      </c>
      <c r="H609" s="53">
        <v>0</v>
      </c>
      <c r="I609" s="41">
        <f t="shared" si="70"/>
        <v>9642.193970646993</v>
      </c>
    </row>
    <row r="610" spans="1:9" ht="15">
      <c r="A610" s="25" t="s">
        <v>72</v>
      </c>
      <c r="B610" s="46">
        <v>56195.061006364165</v>
      </c>
      <c r="C610" s="46">
        <v>0</v>
      </c>
      <c r="D610" s="46">
        <v>4425.2852788183218</v>
      </c>
      <c r="E610" s="46">
        <v>0</v>
      </c>
      <c r="F610" s="236">
        <v>0</v>
      </c>
      <c r="G610" s="46">
        <v>0</v>
      </c>
      <c r="H610" s="47">
        <v>0</v>
      </c>
      <c r="I610" s="48">
        <f t="shared" si="70"/>
        <v>60620.346285182488</v>
      </c>
    </row>
    <row r="611" spans="1:9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>
        <v>0</v>
      </c>
      <c r="G611" s="43">
        <v>0</v>
      </c>
      <c r="H611" s="53">
        <v>0</v>
      </c>
      <c r="I611" s="41">
        <f t="shared" si="70"/>
        <v>0</v>
      </c>
    </row>
    <row r="612" spans="1:9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>
        <v>0</v>
      </c>
      <c r="G612" s="46">
        <v>0</v>
      </c>
      <c r="H612" s="47">
        <v>0</v>
      </c>
      <c r="I612" s="48">
        <f t="shared" si="70"/>
        <v>0</v>
      </c>
    </row>
    <row r="613" spans="1:9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>
        <v>0</v>
      </c>
      <c r="G613" s="43">
        <v>0</v>
      </c>
      <c r="H613" s="53">
        <v>0</v>
      </c>
      <c r="I613" s="41">
        <f t="shared" si="70"/>
        <v>0</v>
      </c>
    </row>
    <row r="614" spans="1:9" ht="15">
      <c r="A614" s="25" t="s">
        <v>17</v>
      </c>
      <c r="B614" s="46">
        <v>2163.6104960297153</v>
      </c>
      <c r="C614" s="46">
        <v>0</v>
      </c>
      <c r="D614" s="46">
        <v>170.38140907245872</v>
      </c>
      <c r="E614" s="46">
        <v>0</v>
      </c>
      <c r="F614" s="236">
        <v>0</v>
      </c>
      <c r="G614" s="46">
        <v>0</v>
      </c>
      <c r="H614" s="47">
        <v>0</v>
      </c>
      <c r="I614" s="48">
        <f t="shared" si="70"/>
        <v>2333.9919051021739</v>
      </c>
    </row>
    <row r="615" spans="1:9" ht="15">
      <c r="A615" s="26" t="s">
        <v>19</v>
      </c>
      <c r="B615" s="43">
        <v>36093.020198758371</v>
      </c>
      <c r="C615" s="43">
        <v>0</v>
      </c>
      <c r="D615" s="43">
        <v>11397.79585223948</v>
      </c>
      <c r="E615" s="43">
        <v>0</v>
      </c>
      <c r="F615" s="236">
        <v>0</v>
      </c>
      <c r="G615" s="43">
        <v>0</v>
      </c>
      <c r="H615" s="53">
        <v>0</v>
      </c>
      <c r="I615" s="41">
        <f t="shared" si="70"/>
        <v>47490.816050997848</v>
      </c>
    </row>
    <row r="616" spans="1:9" ht="15">
      <c r="A616" s="25" t="s">
        <v>27</v>
      </c>
      <c r="B616" s="46">
        <v>8100.8864164775705</v>
      </c>
      <c r="C616" s="46">
        <v>0</v>
      </c>
      <c r="D616" s="46">
        <v>9201.977774057048</v>
      </c>
      <c r="E616" s="46">
        <v>27214.883230152518</v>
      </c>
      <c r="F616" s="236">
        <v>0</v>
      </c>
      <c r="G616" s="46">
        <v>7127.7075126589934</v>
      </c>
      <c r="H616" s="47">
        <v>0</v>
      </c>
      <c r="I616" s="48">
        <f t="shared" si="70"/>
        <v>51645.454933346133</v>
      </c>
    </row>
    <row r="617" spans="1:9" ht="15">
      <c r="A617" s="26" t="s">
        <v>26</v>
      </c>
      <c r="B617" s="43">
        <v>12990.696175175806</v>
      </c>
      <c r="C617" s="43">
        <v>0</v>
      </c>
      <c r="D617" s="43">
        <v>3023.4756384038365</v>
      </c>
      <c r="E617" s="43">
        <v>0</v>
      </c>
      <c r="F617" s="236">
        <v>0</v>
      </c>
      <c r="G617" s="43">
        <v>0</v>
      </c>
      <c r="H617" s="53">
        <v>0</v>
      </c>
      <c r="I617" s="41">
        <f t="shared" si="70"/>
        <v>16014.171813579644</v>
      </c>
    </row>
    <row r="618" spans="1:9" ht="15">
      <c r="A618" s="25" t="s">
        <v>23</v>
      </c>
      <c r="B618" s="46">
        <v>50121.473738719571</v>
      </c>
      <c r="C618" s="46">
        <v>0</v>
      </c>
      <c r="D618" s="46">
        <v>5261.3701714678009</v>
      </c>
      <c r="E618" s="46">
        <v>0</v>
      </c>
      <c r="F618" s="236">
        <v>0</v>
      </c>
      <c r="G618" s="46">
        <v>0</v>
      </c>
      <c r="H618" s="47">
        <v>0</v>
      </c>
      <c r="I618" s="48">
        <f t="shared" si="70"/>
        <v>55382.843910187374</v>
      </c>
    </row>
    <row r="619" spans="1:9" ht="15">
      <c r="A619" s="26" t="s">
        <v>24</v>
      </c>
      <c r="B619" s="43">
        <v>4070.9227989083265</v>
      </c>
      <c r="C619" s="43">
        <v>0</v>
      </c>
      <c r="D619" s="43">
        <v>427.33443745446516</v>
      </c>
      <c r="E619" s="43">
        <v>0</v>
      </c>
      <c r="F619" s="236">
        <v>0</v>
      </c>
      <c r="G619" s="43">
        <v>0</v>
      </c>
      <c r="H619" s="53">
        <v>0</v>
      </c>
      <c r="I619" s="41">
        <f t="shared" si="70"/>
        <v>4498.2572363627914</v>
      </c>
    </row>
    <row r="620" spans="1:9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>
        <v>0</v>
      </c>
      <c r="G620" s="46">
        <v>0</v>
      </c>
      <c r="H620" s="47">
        <v>0</v>
      </c>
      <c r="I620" s="48">
        <f t="shared" si="70"/>
        <v>0</v>
      </c>
    </row>
    <row r="621" spans="1:9" ht="15">
      <c r="A621" s="27" t="s">
        <v>66</v>
      </c>
      <c r="B621" s="43">
        <v>726.46581972511819</v>
      </c>
      <c r="C621" s="43">
        <v>0</v>
      </c>
      <c r="D621" s="43">
        <v>2465.2956238385145</v>
      </c>
      <c r="E621" s="43">
        <v>0</v>
      </c>
      <c r="F621" s="236">
        <v>0</v>
      </c>
      <c r="G621" s="43">
        <v>0</v>
      </c>
      <c r="H621" s="53">
        <v>0</v>
      </c>
      <c r="I621" s="41">
        <f t="shared" si="70"/>
        <v>3191.7614435636328</v>
      </c>
    </row>
    <row r="622" spans="1:9" ht="15">
      <c r="A622" s="28" t="s">
        <v>25</v>
      </c>
      <c r="B622" s="46">
        <v>722.72181972511817</v>
      </c>
      <c r="C622" s="46">
        <v>0</v>
      </c>
      <c r="D622" s="46">
        <v>2465.0396238385142</v>
      </c>
      <c r="E622" s="46">
        <v>0</v>
      </c>
      <c r="F622" s="236">
        <v>0</v>
      </c>
      <c r="G622" s="46">
        <v>0</v>
      </c>
      <c r="H622" s="47">
        <v>0</v>
      </c>
      <c r="I622" s="48">
        <f t="shared" si="70"/>
        <v>3187.7614435636324</v>
      </c>
    </row>
    <row r="623" spans="1:9" ht="15">
      <c r="A623" s="29" t="s">
        <v>20</v>
      </c>
      <c r="B623" s="43">
        <v>0</v>
      </c>
      <c r="C623" s="43">
        <v>0</v>
      </c>
      <c r="D623" s="43">
        <v>0</v>
      </c>
      <c r="E623" s="43">
        <v>0</v>
      </c>
      <c r="F623" s="236">
        <v>0</v>
      </c>
      <c r="G623" s="43">
        <v>0</v>
      </c>
      <c r="H623" s="53">
        <v>0</v>
      </c>
      <c r="I623" s="41">
        <f t="shared" si="70"/>
        <v>0</v>
      </c>
    </row>
    <row r="624" spans="1:9" ht="15">
      <c r="A624" s="28" t="s">
        <v>21</v>
      </c>
      <c r="B624" s="46">
        <v>0</v>
      </c>
      <c r="C624" s="46">
        <v>0</v>
      </c>
      <c r="D624" s="46">
        <v>0</v>
      </c>
      <c r="E624" s="46">
        <v>0</v>
      </c>
      <c r="F624" s="236">
        <v>0</v>
      </c>
      <c r="G624" s="46">
        <v>0</v>
      </c>
      <c r="H624" s="47">
        <v>0</v>
      </c>
      <c r="I624" s="48">
        <f t="shared" si="70"/>
        <v>0</v>
      </c>
    </row>
    <row r="625" spans="1:10" ht="15.75" thickBot="1">
      <c r="A625" s="30" t="s">
        <v>11</v>
      </c>
      <c r="B625" s="43">
        <v>3.7439999999999998</v>
      </c>
      <c r="C625" s="43">
        <v>0</v>
      </c>
      <c r="D625" s="43">
        <v>0.25600000000000001</v>
      </c>
      <c r="E625" s="43">
        <v>0</v>
      </c>
      <c r="F625" s="237">
        <v>0</v>
      </c>
      <c r="G625" s="43">
        <v>0</v>
      </c>
      <c r="H625" s="53">
        <v>0</v>
      </c>
      <c r="I625" s="41">
        <f t="shared" si="70"/>
        <v>4</v>
      </c>
    </row>
    <row r="626" spans="1:10" ht="15">
      <c r="A626" s="31" t="s">
        <v>28</v>
      </c>
      <c r="B626" s="130">
        <f>SUM(B605:B621)</f>
        <v>187936.68194594778</v>
      </c>
      <c r="C626" s="130">
        <f t="shared" ref="C626:H626" si="71">SUM(C605:C621)</f>
        <v>0</v>
      </c>
      <c r="D626" s="130">
        <f t="shared" si="71"/>
        <v>37660.470292901431</v>
      </c>
      <c r="E626" s="130">
        <f t="shared" si="71"/>
        <v>27214.883230152518</v>
      </c>
      <c r="F626" s="130">
        <f t="shared" si="71"/>
        <v>0</v>
      </c>
      <c r="G626" s="130">
        <f t="shared" si="71"/>
        <v>7127.7075126589934</v>
      </c>
      <c r="H626" s="130">
        <f t="shared" si="71"/>
        <v>0</v>
      </c>
      <c r="I626" s="132">
        <f>SUM(B626:H626)</f>
        <v>259939.7429816607</v>
      </c>
    </row>
    <row r="627" spans="1:10" s="4" customFormat="1" ht="15" thickBot="1">
      <c r="A627" s="33" t="s">
        <v>87</v>
      </c>
      <c r="B627" s="114">
        <f>B626/$I626</f>
        <v>0.72300095318324265</v>
      </c>
      <c r="C627" s="114">
        <f t="shared" ref="C627:I627" si="72">C626/$I626</f>
        <v>0</v>
      </c>
      <c r="D627" s="114">
        <f t="shared" si="72"/>
        <v>0.1448815400866133</v>
      </c>
      <c r="E627" s="114">
        <f t="shared" si="72"/>
        <v>0.10469689212577464</v>
      </c>
      <c r="F627" s="114">
        <f t="shared" si="72"/>
        <v>0</v>
      </c>
      <c r="G627" s="114">
        <f t="shared" si="72"/>
        <v>2.7420614604369554E-2</v>
      </c>
      <c r="H627" s="114">
        <f t="shared" si="72"/>
        <v>0</v>
      </c>
      <c r="I627" s="116">
        <f t="shared" si="72"/>
        <v>1</v>
      </c>
      <c r="J627" s="18"/>
    </row>
    <row r="628" spans="1:10" ht="15" thickBot="1">
      <c r="A628" s="17"/>
      <c r="B628" s="17"/>
      <c r="C628" s="17"/>
      <c r="D628" s="17"/>
      <c r="E628" s="17"/>
      <c r="F628" s="17"/>
      <c r="G628" s="17"/>
      <c r="H628" s="17"/>
      <c r="I628" s="17"/>
    </row>
    <row r="629" spans="1:1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</row>
    <row r="630" spans="1:10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</row>
    <row r="631" spans="1:10" ht="15">
      <c r="A631" s="24" t="s">
        <v>7</v>
      </c>
      <c r="B631" s="39">
        <v>6.6959416866778527</v>
      </c>
      <c r="C631" s="39">
        <v>0</v>
      </c>
      <c r="D631" s="39">
        <v>7.5246808175856987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14.220622504263552</v>
      </c>
    </row>
    <row r="632" spans="1:10" ht="15">
      <c r="A632" s="25" t="s">
        <v>8</v>
      </c>
      <c r="B632" s="46">
        <v>59.456507371441134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3">SUM(B632:H632)</f>
        <v>59.456507371441134</v>
      </c>
    </row>
    <row r="633" spans="1:10" ht="15">
      <c r="A633" s="26" t="s">
        <v>10</v>
      </c>
      <c r="B633" s="43">
        <v>116.85519530552536</v>
      </c>
      <c r="C633" s="43">
        <v>0</v>
      </c>
      <c r="D633" s="43">
        <v>0.37433924245361533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3"/>
        <v>117.22953454797897</v>
      </c>
    </row>
    <row r="634" spans="1:1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3"/>
        <v>0</v>
      </c>
    </row>
    <row r="635" spans="1:10" ht="15">
      <c r="A635" s="26" t="s">
        <v>16</v>
      </c>
      <c r="B635" s="43">
        <v>2311.7375663884786</v>
      </c>
      <c r="C635" s="43">
        <v>9.9914746564966705</v>
      </c>
      <c r="D635" s="43">
        <v>186.27918851920913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3"/>
        <v>2508.0082295641846</v>
      </c>
    </row>
    <row r="636" spans="1:10" ht="15">
      <c r="A636" s="25" t="s">
        <v>72</v>
      </c>
      <c r="B636" s="46">
        <v>42.943573862860681</v>
      </c>
      <c r="C636" s="46">
        <v>0.96914226026751105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73"/>
        <v>43.912716123128192</v>
      </c>
    </row>
    <row r="637" spans="1:10" ht="15">
      <c r="A637" s="26" t="s">
        <v>60</v>
      </c>
      <c r="B637" s="43">
        <v>0</v>
      </c>
      <c r="C637" s="43">
        <v>5.2447039305221965</v>
      </c>
      <c r="D637" s="43">
        <v>0</v>
      </c>
      <c r="E637" s="43">
        <v>254.55517056210959</v>
      </c>
      <c r="F637" s="43">
        <v>10053.091259765926</v>
      </c>
      <c r="G637" s="43">
        <v>0</v>
      </c>
      <c r="H637" s="53">
        <v>0</v>
      </c>
      <c r="I637" s="41">
        <f t="shared" si="73"/>
        <v>10312.891134258558</v>
      </c>
    </row>
    <row r="638" spans="1:10" ht="15">
      <c r="A638" s="25" t="s">
        <v>12</v>
      </c>
      <c r="B638" s="46">
        <v>0</v>
      </c>
      <c r="C638" s="46">
        <v>0</v>
      </c>
      <c r="D638" s="46">
        <v>0</v>
      </c>
      <c r="E638" s="46">
        <v>178.21425274665751</v>
      </c>
      <c r="F638" s="46">
        <v>0</v>
      </c>
      <c r="G638" s="46">
        <v>0</v>
      </c>
      <c r="H638" s="47">
        <v>0</v>
      </c>
      <c r="I638" s="48">
        <f t="shared" si="73"/>
        <v>178.21425274665751</v>
      </c>
    </row>
    <row r="639" spans="1:1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3"/>
        <v>0</v>
      </c>
    </row>
    <row r="640" spans="1:10" ht="15">
      <c r="A640" s="25" t="s">
        <v>17</v>
      </c>
      <c r="B640" s="46">
        <v>230.8912024114062</v>
      </c>
      <c r="C640" s="46">
        <v>0</v>
      </c>
      <c r="D640" s="46">
        <v>1.1177978316605444</v>
      </c>
      <c r="E640" s="46">
        <v>6.8014792550482861</v>
      </c>
      <c r="F640" s="46">
        <v>0</v>
      </c>
      <c r="G640" s="46">
        <v>0</v>
      </c>
      <c r="H640" s="47">
        <v>0</v>
      </c>
      <c r="I640" s="48">
        <f t="shared" si="73"/>
        <v>238.81047949811503</v>
      </c>
    </row>
    <row r="641" spans="1:10" ht="15">
      <c r="A641" s="26" t="s">
        <v>19</v>
      </c>
      <c r="B641" s="43">
        <v>427.72671746728435</v>
      </c>
      <c r="C641" s="43">
        <v>0</v>
      </c>
      <c r="D641" s="43">
        <v>110.54868060887841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73"/>
        <v>538.27539807616279</v>
      </c>
    </row>
    <row r="642" spans="1:10" ht="15">
      <c r="A642" s="25" t="s">
        <v>27</v>
      </c>
      <c r="B642" s="46">
        <v>938.68345731332613</v>
      </c>
      <c r="C642" s="46">
        <v>1.2196534448414835</v>
      </c>
      <c r="D642" s="46">
        <v>19.416011378513346</v>
      </c>
      <c r="E642" s="46">
        <v>1559.7979794604162</v>
      </c>
      <c r="F642" s="46">
        <v>0</v>
      </c>
      <c r="G642" s="46">
        <v>525.99546994075422</v>
      </c>
      <c r="H642" s="47">
        <v>7.3797118020774422</v>
      </c>
      <c r="I642" s="48">
        <f t="shared" si="73"/>
        <v>3052.4922833399287</v>
      </c>
    </row>
    <row r="643" spans="1:10" ht="15">
      <c r="A643" s="26" t="s">
        <v>26</v>
      </c>
      <c r="B643" s="43">
        <v>224.32639404636524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3"/>
        <v>224.32639404636524</v>
      </c>
    </row>
    <row r="644" spans="1:10" ht="15">
      <c r="A644" s="25" t="s">
        <v>23</v>
      </c>
      <c r="B644" s="46">
        <v>2162.2010633166165</v>
      </c>
      <c r="C644" s="46">
        <v>97.940369719856619</v>
      </c>
      <c r="D644" s="46">
        <v>1231.173711501986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3"/>
        <v>3491.3151445384592</v>
      </c>
    </row>
    <row r="645" spans="1:10" ht="15">
      <c r="A645" s="26" t="s">
        <v>24</v>
      </c>
      <c r="B645" s="43">
        <v>1244.7113101637854</v>
      </c>
      <c r="C645" s="43">
        <v>0</v>
      </c>
      <c r="D645" s="43">
        <v>23.192387537371268</v>
      </c>
      <c r="E645" s="43">
        <v>0</v>
      </c>
      <c r="F645" s="43">
        <v>298.69718547057124</v>
      </c>
      <c r="G645" s="43">
        <v>0</v>
      </c>
      <c r="H645" s="53">
        <v>0</v>
      </c>
      <c r="I645" s="41">
        <f t="shared" si="73"/>
        <v>1566.6008831717279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3"/>
        <v>0</v>
      </c>
    </row>
    <row r="647" spans="1:10" ht="15">
      <c r="A647" s="27" t="s">
        <v>66</v>
      </c>
      <c r="B647" s="43">
        <v>43.043666981038868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3"/>
        <v>43.043666981038868</v>
      </c>
    </row>
    <row r="648" spans="1:10" ht="15">
      <c r="A648" s="28" t="s">
        <v>25</v>
      </c>
      <c r="B648" s="46">
        <v>43.043666981038868</v>
      </c>
      <c r="C648" s="46">
        <v>0</v>
      </c>
      <c r="D648" s="46">
        <v>0</v>
      </c>
      <c r="E648" s="46">
        <v>0</v>
      </c>
      <c r="F648" s="46">
        <v>0</v>
      </c>
      <c r="G648" s="46">
        <v>0</v>
      </c>
      <c r="H648" s="47">
        <v>0</v>
      </c>
      <c r="I648" s="48">
        <f t="shared" si="73"/>
        <v>43.043666981038868</v>
      </c>
    </row>
    <row r="649" spans="1:10" ht="15">
      <c r="A649" s="29" t="s">
        <v>20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3"/>
        <v>0</v>
      </c>
    </row>
    <row r="650" spans="1:10" ht="15">
      <c r="A650" s="28" t="s">
        <v>21</v>
      </c>
      <c r="B650" s="46">
        <v>0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3"/>
        <v>0</v>
      </c>
    </row>
    <row r="651" spans="1:10" ht="15.75" thickBot="1">
      <c r="A651" s="30" t="s">
        <v>11</v>
      </c>
      <c r="B651" s="43">
        <v>0</v>
      </c>
      <c r="C651" s="43">
        <v>0</v>
      </c>
      <c r="D651" s="43">
        <v>0</v>
      </c>
      <c r="E651" s="43">
        <v>0</v>
      </c>
      <c r="F651" s="43">
        <v>0</v>
      </c>
      <c r="G651" s="43">
        <v>0</v>
      </c>
      <c r="H651" s="53">
        <v>0</v>
      </c>
      <c r="I651" s="41">
        <f t="shared" si="73"/>
        <v>0</v>
      </c>
    </row>
    <row r="652" spans="1:10" ht="15">
      <c r="A652" s="31" t="s">
        <v>28</v>
      </c>
      <c r="B652" s="130">
        <f>SUM(B631:B647)</f>
        <v>7809.2725963148059</v>
      </c>
      <c r="C652" s="130">
        <f t="shared" ref="C652:H652" si="74">SUM(C631:C647)</f>
        <v>115.36534401198448</v>
      </c>
      <c r="D652" s="130">
        <f t="shared" si="74"/>
        <v>1579.6267974376581</v>
      </c>
      <c r="E652" s="130">
        <f t="shared" si="74"/>
        <v>1999.3688820242314</v>
      </c>
      <c r="F652" s="130">
        <f t="shared" si="74"/>
        <v>10351.788445236498</v>
      </c>
      <c r="G652" s="130">
        <f t="shared" si="74"/>
        <v>525.99546994075422</v>
      </c>
      <c r="H652" s="130">
        <f t="shared" si="74"/>
        <v>7.3797118020774422</v>
      </c>
      <c r="I652" s="132">
        <f>SUM(B652:H652)</f>
        <v>22388.797246768008</v>
      </c>
    </row>
    <row r="653" spans="1:10" s="4" customFormat="1" ht="15" thickBot="1">
      <c r="A653" s="33" t="s">
        <v>87</v>
      </c>
      <c r="B653" s="79">
        <f>B652/$I652</f>
        <v>0.3488026851215571</v>
      </c>
      <c r="C653" s="79">
        <f t="shared" ref="C653:I653" si="75">C652/$I652</f>
        <v>5.1528156131137566E-3</v>
      </c>
      <c r="D653" s="79">
        <f t="shared" si="75"/>
        <v>7.055433929867265E-2</v>
      </c>
      <c r="E653" s="79">
        <f t="shared" si="75"/>
        <v>8.9302201453133237E-2</v>
      </c>
      <c r="F653" s="79">
        <f t="shared" si="75"/>
        <v>0.46236465188994719</v>
      </c>
      <c r="G653" s="79">
        <f t="shared" si="75"/>
        <v>2.3493690355192512E-2</v>
      </c>
      <c r="H653" s="79">
        <f t="shared" si="75"/>
        <v>3.2961626838363365E-4</v>
      </c>
      <c r="I653" s="80">
        <f t="shared" si="75"/>
        <v>1</v>
      </c>
      <c r="J653" s="18"/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84:I84"/>
    <mergeCell ref="B6:I6"/>
    <mergeCell ref="B32:I32"/>
    <mergeCell ref="B58:I58"/>
    <mergeCell ref="A1:I3"/>
    <mergeCell ref="A5:A6"/>
    <mergeCell ref="A31:A32"/>
    <mergeCell ref="A57:A58"/>
    <mergeCell ref="A83:A84"/>
  </mergeCells>
  <phoneticPr fontId="0" type="noConversion"/>
  <pageMargins left="0.78740157499999996" right="0.78740157499999996" top="0.984251969" bottom="0.984251969" header="0.4921259845" footer="0.4921259845"/>
  <pageSetup paperSize="9" orientation="portrait" verticalDpi="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L654"/>
  <sheetViews>
    <sheetView zoomScale="60" zoomScaleNormal="60" workbookViewId="0">
      <selection activeCell="J28" sqref="J28"/>
    </sheetView>
  </sheetViews>
  <sheetFormatPr baseColWidth="10" defaultColWidth="11" defaultRowHeight="14.25"/>
  <cols>
    <col min="1" max="1" width="42.625" customWidth="1"/>
    <col min="2" max="9" width="16.625" style="1" customWidth="1"/>
    <col min="10" max="10" width="15" style="144" customWidth="1"/>
    <col min="11" max="16384" width="11" style="1"/>
  </cols>
  <sheetData>
    <row r="1" spans="1:12" ht="15" customHeight="1" thickTop="1">
      <c r="A1" s="200" t="s">
        <v>103</v>
      </c>
      <c r="B1" s="201"/>
      <c r="C1" s="201"/>
      <c r="D1" s="201"/>
      <c r="E1" s="201"/>
      <c r="F1" s="201"/>
      <c r="G1" s="201"/>
      <c r="H1" s="201"/>
      <c r="I1" s="202"/>
    </row>
    <row r="2" spans="1:12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2" ht="36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2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2" ht="100.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  <c r="L5" s="8"/>
    </row>
    <row r="6" spans="1:12" ht="13.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</row>
    <row r="7" spans="1:12" ht="13.5" customHeight="1">
      <c r="A7" s="24" t="s">
        <v>7</v>
      </c>
      <c r="B7" s="39">
        <v>2590.982468661367</v>
      </c>
      <c r="C7" s="39">
        <v>4394.3200572630285</v>
      </c>
      <c r="D7" s="39">
        <v>3839.0440433137182</v>
      </c>
      <c r="E7" s="39">
        <v>0.13208587463949831</v>
      </c>
      <c r="F7" s="39">
        <v>28.717446682330934</v>
      </c>
      <c r="G7" s="39">
        <v>0</v>
      </c>
      <c r="H7" s="40">
        <v>0</v>
      </c>
      <c r="I7" s="41">
        <f>SUM(B7:H7)</f>
        <v>10853.196101795085</v>
      </c>
      <c r="J7" s="166"/>
    </row>
    <row r="8" spans="1:12" ht="13.5" customHeight="1">
      <c r="A8" s="25" t="s">
        <v>8</v>
      </c>
      <c r="B8" s="46">
        <v>2372.9909763183468</v>
      </c>
      <c r="C8" s="46">
        <v>676.8684011259686</v>
      </c>
      <c r="D8" s="46">
        <v>596.79585270825328</v>
      </c>
      <c r="E8" s="46">
        <v>0.1889528585343743</v>
      </c>
      <c r="F8" s="46">
        <v>0.30286999999999997</v>
      </c>
      <c r="G8" s="46">
        <v>0</v>
      </c>
      <c r="H8" s="47">
        <v>0</v>
      </c>
      <c r="I8" s="48">
        <f t="shared" ref="I8:I27" si="0">SUM(B8:H8)</f>
        <v>3647.1470530111028</v>
      </c>
      <c r="J8" s="166"/>
    </row>
    <row r="9" spans="1:12" ht="13.5" customHeight="1">
      <c r="A9" s="26" t="s">
        <v>10</v>
      </c>
      <c r="B9" s="43">
        <v>5501.8798961261682</v>
      </c>
      <c r="C9" s="43">
        <v>1.3161728777480308E-8</v>
      </c>
      <c r="D9" s="43">
        <v>7671.0254491466967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13172.905345286026</v>
      </c>
      <c r="J9" s="166"/>
    </row>
    <row r="10" spans="1:12" ht="13.5" customHeight="1">
      <c r="A10" s="25" t="s">
        <v>58</v>
      </c>
      <c r="B10" s="46">
        <v>8.0184545477373942E-8</v>
      </c>
      <c r="C10" s="46">
        <v>69.728698580183703</v>
      </c>
      <c r="D10" s="46">
        <v>1185.029119839631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1254.7578184999993</v>
      </c>
      <c r="J10" s="166"/>
    </row>
    <row r="11" spans="1:12" ht="13.5" customHeight="1">
      <c r="A11" s="26" t="s">
        <v>16</v>
      </c>
      <c r="B11" s="43">
        <v>22297.855079583416</v>
      </c>
      <c r="C11" s="43">
        <v>5473.9307748173169</v>
      </c>
      <c r="D11" s="43">
        <v>6665.8427815771756</v>
      </c>
      <c r="E11" s="43">
        <v>349.52070749725493</v>
      </c>
      <c r="F11" s="43">
        <v>0</v>
      </c>
      <c r="G11" s="43">
        <v>0</v>
      </c>
      <c r="H11" s="53">
        <v>0</v>
      </c>
      <c r="I11" s="41">
        <f t="shared" si="0"/>
        <v>34787.149343475161</v>
      </c>
      <c r="J11" s="166"/>
    </row>
    <row r="12" spans="1:12" ht="13.5" customHeight="1">
      <c r="A12" s="25" t="s">
        <v>72</v>
      </c>
      <c r="B12" s="46">
        <v>73961.579894641982</v>
      </c>
      <c r="C12" s="46">
        <v>363.30606624999393</v>
      </c>
      <c r="D12" s="46">
        <v>4951.9541372459689</v>
      </c>
      <c r="E12" s="46">
        <v>21.709454329639723</v>
      </c>
      <c r="F12" s="46">
        <v>0</v>
      </c>
      <c r="G12" s="46">
        <v>0</v>
      </c>
      <c r="H12" s="47">
        <v>0</v>
      </c>
      <c r="I12" s="48">
        <f t="shared" si="0"/>
        <v>79298.549552467579</v>
      </c>
      <c r="J12" s="166"/>
    </row>
    <row r="13" spans="1:12" ht="13.5" customHeight="1">
      <c r="A13" s="26" t="s">
        <v>60</v>
      </c>
      <c r="B13" s="43">
        <v>0.65508377459939082</v>
      </c>
      <c r="C13" s="43">
        <v>25.35967556673371</v>
      </c>
      <c r="D13" s="43">
        <v>46.721059709005374</v>
      </c>
      <c r="E13" s="43">
        <v>7226.8632130819014</v>
      </c>
      <c r="F13" s="43">
        <v>159211.09021912469</v>
      </c>
      <c r="G13" s="43">
        <v>0</v>
      </c>
      <c r="H13" s="53">
        <v>0</v>
      </c>
      <c r="I13" s="41">
        <f t="shared" si="0"/>
        <v>166510.68925125693</v>
      </c>
      <c r="J13" s="166"/>
    </row>
    <row r="14" spans="1:12" ht="13.5" customHeight="1">
      <c r="A14" s="25" t="s">
        <v>12</v>
      </c>
      <c r="B14" s="46">
        <v>1.3564284179233763E-2</v>
      </c>
      <c r="C14" s="46">
        <v>0.10337926435249535</v>
      </c>
      <c r="D14" s="46">
        <v>0.39137628830410726</v>
      </c>
      <c r="E14" s="46">
        <v>262.37994221027009</v>
      </c>
      <c r="F14" s="46">
        <v>87191.358425178274</v>
      </c>
      <c r="G14" s="46">
        <v>0</v>
      </c>
      <c r="H14" s="47">
        <v>0</v>
      </c>
      <c r="I14" s="48">
        <f t="shared" si="0"/>
        <v>87454.246687225386</v>
      </c>
      <c r="J14" s="166"/>
    </row>
    <row r="15" spans="1:12" ht="13.5" customHeight="1">
      <c r="A15" s="26" t="s">
        <v>61</v>
      </c>
      <c r="B15" s="43">
        <v>11.865428571428572</v>
      </c>
      <c r="C15" s="43">
        <v>11.647428571428572</v>
      </c>
      <c r="D15" s="43">
        <v>19.25874285714286</v>
      </c>
      <c r="E15" s="43">
        <v>659.98562600000014</v>
      </c>
      <c r="F15" s="43">
        <v>22730.098148999994</v>
      </c>
      <c r="G15" s="43">
        <v>0</v>
      </c>
      <c r="H15" s="53">
        <v>0</v>
      </c>
      <c r="I15" s="41">
        <f t="shared" si="0"/>
        <v>23432.855374999996</v>
      </c>
      <c r="J15" s="166"/>
    </row>
    <row r="16" spans="1:12" ht="13.5" customHeight="1">
      <c r="A16" s="25" t="s">
        <v>17</v>
      </c>
      <c r="B16" s="46">
        <v>3910.1273075826198</v>
      </c>
      <c r="C16" s="46">
        <v>156.79902034184329</v>
      </c>
      <c r="D16" s="46">
        <v>1969.521013420519</v>
      </c>
      <c r="E16" s="46">
        <v>85.214260896030922</v>
      </c>
      <c r="F16" s="46">
        <v>620.04399999999987</v>
      </c>
      <c r="G16" s="46">
        <v>0</v>
      </c>
      <c r="H16" s="47">
        <v>0</v>
      </c>
      <c r="I16" s="48">
        <f t="shared" si="0"/>
        <v>6741.7056022410134</v>
      </c>
      <c r="J16" s="166"/>
    </row>
    <row r="17" spans="1:10" ht="13.5" customHeight="1">
      <c r="A17" s="26" t="s">
        <v>19</v>
      </c>
      <c r="B17" s="43">
        <v>71093.391177527694</v>
      </c>
      <c r="C17" s="43">
        <v>36259.358705239771</v>
      </c>
      <c r="D17" s="43">
        <v>45155.093348584327</v>
      </c>
      <c r="E17" s="43">
        <v>3666.1737320346078</v>
      </c>
      <c r="F17" s="43">
        <v>7835.9243867725436</v>
      </c>
      <c r="G17" s="43">
        <v>0</v>
      </c>
      <c r="H17" s="53">
        <v>0</v>
      </c>
      <c r="I17" s="41">
        <f t="shared" si="0"/>
        <v>164009.94135015894</v>
      </c>
      <c r="J17" s="166"/>
    </row>
    <row r="18" spans="1:10" ht="13.5" customHeight="1">
      <c r="A18" s="25" t="s">
        <v>27</v>
      </c>
      <c r="B18" s="46">
        <v>20420.98469778341</v>
      </c>
      <c r="C18" s="46">
        <v>348.96522141431723</v>
      </c>
      <c r="D18" s="46">
        <v>39900.351563556469</v>
      </c>
      <c r="E18" s="46">
        <v>78087.522383304153</v>
      </c>
      <c r="F18" s="46">
        <v>11986.540868193371</v>
      </c>
      <c r="G18" s="46">
        <v>28349.335831779747</v>
      </c>
      <c r="H18" s="47">
        <v>1204.519619220076</v>
      </c>
      <c r="I18" s="48">
        <f t="shared" si="0"/>
        <v>180298.22018525156</v>
      </c>
      <c r="J18" s="166"/>
    </row>
    <row r="19" spans="1:10" ht="13.5" customHeight="1">
      <c r="A19" s="26" t="s">
        <v>26</v>
      </c>
      <c r="B19" s="43">
        <v>38037.377259372697</v>
      </c>
      <c r="C19" s="43">
        <v>327.32670266555476</v>
      </c>
      <c r="D19" s="43">
        <v>3995.9161060626175</v>
      </c>
      <c r="E19" s="43">
        <v>2.0426555192604299E-7</v>
      </c>
      <c r="F19" s="43">
        <v>0</v>
      </c>
      <c r="G19" s="43">
        <v>0</v>
      </c>
      <c r="H19" s="53">
        <v>0</v>
      </c>
      <c r="I19" s="41">
        <f t="shared" si="0"/>
        <v>42360.620068305128</v>
      </c>
      <c r="J19" s="166"/>
    </row>
    <row r="20" spans="1:10" ht="13.5" customHeight="1">
      <c r="A20" s="25" t="s">
        <v>23</v>
      </c>
      <c r="B20" s="46">
        <v>57437.031317645648</v>
      </c>
      <c r="C20" s="46">
        <v>574.64557198074488</v>
      </c>
      <c r="D20" s="46">
        <v>7955.7625171475256</v>
      </c>
      <c r="E20" s="46">
        <v>5.6757944664989477</v>
      </c>
      <c r="F20" s="46">
        <v>0.39627524999999997</v>
      </c>
      <c r="G20" s="46">
        <v>0</v>
      </c>
      <c r="H20" s="47">
        <v>0</v>
      </c>
      <c r="I20" s="48">
        <f t="shared" si="0"/>
        <v>65973.511476490414</v>
      </c>
      <c r="J20" s="166"/>
    </row>
    <row r="21" spans="1:10" ht="13.5" customHeight="1">
      <c r="A21" s="26" t="s">
        <v>24</v>
      </c>
      <c r="B21" s="43">
        <v>8218.1978405062073</v>
      </c>
      <c r="C21" s="43">
        <v>25354.95283408161</v>
      </c>
      <c r="D21" s="43">
        <v>2559.5659034410564</v>
      </c>
      <c r="E21" s="43">
        <v>43.295668783963777</v>
      </c>
      <c r="F21" s="43">
        <v>822.93527718701239</v>
      </c>
      <c r="G21" s="43">
        <v>0</v>
      </c>
      <c r="H21" s="53">
        <v>0</v>
      </c>
      <c r="I21" s="41">
        <f t="shared" si="0"/>
        <v>36998.947523999843</v>
      </c>
      <c r="J21" s="166"/>
    </row>
    <row r="22" spans="1:10" ht="13.5" customHeight="1">
      <c r="A22" s="25" t="s">
        <v>22</v>
      </c>
      <c r="B22" s="46">
        <v>849.86618321111655</v>
      </c>
      <c r="C22" s="46">
        <v>788.08159155611759</v>
      </c>
      <c r="D22" s="46">
        <v>2896.7608348060717</v>
      </c>
      <c r="E22" s="46">
        <v>0.96211461304727386</v>
      </c>
      <c r="F22" s="46">
        <v>0</v>
      </c>
      <c r="G22" s="46">
        <v>0</v>
      </c>
      <c r="H22" s="47">
        <v>0</v>
      </c>
      <c r="I22" s="48">
        <f t="shared" si="0"/>
        <v>4535.6707241863533</v>
      </c>
      <c r="J22" s="166"/>
    </row>
    <row r="23" spans="1:10" ht="13.5" customHeight="1">
      <c r="A23" s="27" t="s">
        <v>66</v>
      </c>
      <c r="B23" s="43">
        <v>3096.6339205124586</v>
      </c>
      <c r="C23" s="43">
        <v>11.142025146783975</v>
      </c>
      <c r="D23" s="43">
        <v>6567.7173855347919</v>
      </c>
      <c r="E23" s="43">
        <v>0</v>
      </c>
      <c r="F23" s="43">
        <v>0</v>
      </c>
      <c r="G23" s="43">
        <v>0</v>
      </c>
      <c r="H23" s="53">
        <v>0</v>
      </c>
      <c r="I23" s="41">
        <f t="shared" si="0"/>
        <v>9675.4933311940349</v>
      </c>
      <c r="J23" s="166"/>
    </row>
    <row r="24" spans="1:10" ht="13.5" customHeight="1">
      <c r="A24" s="28" t="s">
        <v>25</v>
      </c>
      <c r="B24" s="46">
        <v>3092.4053306612609</v>
      </c>
      <c r="C24" s="46">
        <v>1.4492571518153363</v>
      </c>
      <c r="D24" s="46">
        <v>2334.371877588907</v>
      </c>
      <c r="E24" s="46">
        <v>0</v>
      </c>
      <c r="F24" s="46">
        <v>0</v>
      </c>
      <c r="G24" s="46">
        <v>0</v>
      </c>
      <c r="H24" s="47">
        <v>0</v>
      </c>
      <c r="I24" s="48">
        <f t="shared" si="0"/>
        <v>5428.2264654019837</v>
      </c>
      <c r="J24" s="166"/>
    </row>
    <row r="25" spans="1:10" ht="13.5" customHeight="1">
      <c r="A25" s="29" t="s">
        <v>20</v>
      </c>
      <c r="B25" s="43">
        <v>6.4318644728945278E-4</v>
      </c>
      <c r="C25" s="43">
        <v>1.5258125452361091</v>
      </c>
      <c r="D25" s="43">
        <v>722.18055491091093</v>
      </c>
      <c r="E25" s="43">
        <v>0</v>
      </c>
      <c r="F25" s="43">
        <v>0</v>
      </c>
      <c r="G25" s="43">
        <v>0</v>
      </c>
      <c r="H25" s="53">
        <v>0</v>
      </c>
      <c r="I25" s="41">
        <f t="shared" si="0"/>
        <v>723.70701064259435</v>
      </c>
      <c r="J25" s="166"/>
    </row>
    <row r="26" spans="1:10" ht="13.5" customHeight="1">
      <c r="A26" s="28" t="s">
        <v>21</v>
      </c>
      <c r="B26" s="46">
        <v>8.609416371892116E-4</v>
      </c>
      <c r="C26" s="46">
        <v>8.0394379486863912</v>
      </c>
      <c r="D26" s="46">
        <v>3511.036219853846</v>
      </c>
      <c r="E26" s="46">
        <v>0</v>
      </c>
      <c r="F26" s="46">
        <v>0</v>
      </c>
      <c r="G26" s="46">
        <v>0</v>
      </c>
      <c r="H26" s="47">
        <v>0</v>
      </c>
      <c r="I26" s="48">
        <f t="shared" si="0"/>
        <v>3519.0765187441693</v>
      </c>
      <c r="J26" s="166"/>
    </row>
    <row r="27" spans="1:10" ht="13.5" customHeight="1" thickBot="1">
      <c r="A27" s="30" t="s">
        <v>11</v>
      </c>
      <c r="B27" s="43">
        <v>3.7439999999999998</v>
      </c>
      <c r="C27" s="43">
        <v>0</v>
      </c>
      <c r="D27" s="43">
        <v>0.25600000000000001</v>
      </c>
      <c r="E27" s="43">
        <v>0</v>
      </c>
      <c r="F27" s="43">
        <v>0</v>
      </c>
      <c r="G27" s="43">
        <v>0</v>
      </c>
      <c r="H27" s="53">
        <v>0</v>
      </c>
      <c r="I27" s="41">
        <f t="shared" si="0"/>
        <v>4</v>
      </c>
      <c r="J27" s="166"/>
    </row>
    <row r="28" spans="1:10" ht="13.5" customHeight="1">
      <c r="A28" s="31" t="s">
        <v>28</v>
      </c>
      <c r="B28" s="130">
        <f>SUM(B7:B23)</f>
        <v>309801.43209618353</v>
      </c>
      <c r="C28" s="130">
        <f t="shared" ref="C28:H28" si="1">SUM(C7:C23)</f>
        <v>74836.5361538789</v>
      </c>
      <c r="D28" s="130">
        <f t="shared" si="1"/>
        <v>135976.75123523927</v>
      </c>
      <c r="E28" s="130">
        <f t="shared" si="1"/>
        <v>90409.623936154807</v>
      </c>
      <c r="F28" s="130">
        <f t="shared" si="1"/>
        <v>290427.40791738825</v>
      </c>
      <c r="G28" s="130">
        <f t="shared" si="1"/>
        <v>28349.335831779747</v>
      </c>
      <c r="H28" s="130">
        <f t="shared" si="1"/>
        <v>1204.519619220076</v>
      </c>
      <c r="I28" s="132">
        <f>SUM(B28:H28)</f>
        <v>931005.60678984458</v>
      </c>
      <c r="J28" s="180">
        <v>-2.8323254082351923E-4</v>
      </c>
    </row>
    <row r="29" spans="1:10" s="4" customFormat="1" ht="13.5" customHeight="1" thickBot="1">
      <c r="A29" s="32" t="s">
        <v>87</v>
      </c>
      <c r="B29" s="114">
        <f>B28/$I28</f>
        <v>0.33276000685365886</v>
      </c>
      <c r="C29" s="114">
        <f t="shared" ref="C29:I29" si="2">C28/$I28</f>
        <v>8.038247633321903E-2</v>
      </c>
      <c r="D29" s="114">
        <f t="shared" si="2"/>
        <v>0.14605363302171093</v>
      </c>
      <c r="E29" s="114">
        <f t="shared" si="2"/>
        <v>9.7109644965395925E-2</v>
      </c>
      <c r="F29" s="114">
        <f t="shared" si="2"/>
        <v>0.31195022435879516</v>
      </c>
      <c r="G29" s="114">
        <f t="shared" si="2"/>
        <v>3.0450231045900701E-2</v>
      </c>
      <c r="H29" s="114">
        <f t="shared" si="2"/>
        <v>1.2937834213193646E-3</v>
      </c>
      <c r="I29" s="116">
        <f t="shared" si="2"/>
        <v>1</v>
      </c>
      <c r="J29" s="18"/>
    </row>
    <row r="30" spans="1:10" ht="13.5" customHeight="1" thickBot="1"/>
    <row r="31" spans="1:1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</row>
    <row r="32" spans="1:10" ht="13.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</row>
    <row r="33" spans="1:10" ht="13.5" customHeight="1">
      <c r="A33" s="24" t="s">
        <v>7</v>
      </c>
      <c r="B33" s="39">
        <v>0.596381129531527</v>
      </c>
      <c r="C33" s="39">
        <v>4394.3200572630285</v>
      </c>
      <c r="D33" s="39">
        <v>3600.4976358482731</v>
      </c>
      <c r="E33" s="39">
        <v>0.13208587463949831</v>
      </c>
      <c r="F33" s="235">
        <v>0</v>
      </c>
      <c r="G33" s="39">
        <v>0</v>
      </c>
      <c r="H33" s="40">
        <v>0</v>
      </c>
      <c r="I33" s="41">
        <f>SUM(B33:H33)</f>
        <v>7995.546160115472</v>
      </c>
      <c r="J33" s="166"/>
    </row>
    <row r="34" spans="1:10" ht="13.5" customHeight="1">
      <c r="A34" s="25" t="s">
        <v>8</v>
      </c>
      <c r="B34" s="46">
        <v>1.9465020542154052</v>
      </c>
      <c r="C34" s="46">
        <v>676.8684011259686</v>
      </c>
      <c r="D34" s="46">
        <v>406.12275664394724</v>
      </c>
      <c r="E34" s="46">
        <v>0.1889528585343743</v>
      </c>
      <c r="F34" s="236">
        <v>0</v>
      </c>
      <c r="G34" s="46">
        <v>0</v>
      </c>
      <c r="H34" s="47">
        <v>0</v>
      </c>
      <c r="I34" s="48">
        <f t="shared" ref="I34:I53" si="3">SUM(B34:H34)</f>
        <v>1085.1266126826656</v>
      </c>
      <c r="J34" s="166"/>
    </row>
    <row r="35" spans="1:10" ht="13.5" customHeight="1">
      <c r="A35" s="26" t="s">
        <v>10</v>
      </c>
      <c r="B35" s="43">
        <v>4.5497185582762502E-3</v>
      </c>
      <c r="C35" s="43">
        <v>1.3161728777480308E-8</v>
      </c>
      <c r="D35" s="43">
        <v>7314.0640215992362</v>
      </c>
      <c r="E35" s="43">
        <v>0</v>
      </c>
      <c r="F35" s="236">
        <v>0</v>
      </c>
      <c r="G35" s="43">
        <v>0</v>
      </c>
      <c r="H35" s="53">
        <v>0</v>
      </c>
      <c r="I35" s="41">
        <f t="shared" si="3"/>
        <v>7314.0685713309558</v>
      </c>
      <c r="J35" s="166"/>
    </row>
    <row r="36" spans="1:10" ht="13.5" customHeight="1">
      <c r="A36" s="25" t="s">
        <v>58</v>
      </c>
      <c r="B36" s="46">
        <v>8.0184545477373942E-8</v>
      </c>
      <c r="C36" s="46">
        <v>69.728698580183703</v>
      </c>
      <c r="D36" s="46">
        <v>1185.029119839631</v>
      </c>
      <c r="E36" s="46">
        <v>0</v>
      </c>
      <c r="F36" s="236">
        <v>0</v>
      </c>
      <c r="G36" s="46">
        <v>0</v>
      </c>
      <c r="H36" s="47">
        <v>0</v>
      </c>
      <c r="I36" s="48">
        <f t="shared" si="3"/>
        <v>1254.7578184999993</v>
      </c>
      <c r="J36" s="166"/>
    </row>
    <row r="37" spans="1:10" ht="13.5" customHeight="1">
      <c r="A37" s="26" t="s">
        <v>16</v>
      </c>
      <c r="B37" s="43">
        <v>3650.4904147281877</v>
      </c>
      <c r="C37" s="43">
        <v>4735.9568946726677</v>
      </c>
      <c r="D37" s="43">
        <v>5508.0960956236413</v>
      </c>
      <c r="E37" s="43">
        <v>0.21081987648854927</v>
      </c>
      <c r="F37" s="236">
        <v>0</v>
      </c>
      <c r="G37" s="43">
        <v>0</v>
      </c>
      <c r="H37" s="53">
        <v>0</v>
      </c>
      <c r="I37" s="41">
        <f t="shared" si="3"/>
        <v>13894.754224900986</v>
      </c>
      <c r="J37" s="166"/>
    </row>
    <row r="38" spans="1:10" ht="13.5" customHeight="1">
      <c r="A38" s="25" t="s">
        <v>72</v>
      </c>
      <c r="B38" s="46">
        <v>686.33866639498342</v>
      </c>
      <c r="C38" s="46">
        <v>100.17946614168537</v>
      </c>
      <c r="D38" s="46">
        <v>235.33706309726611</v>
      </c>
      <c r="E38" s="46">
        <v>21.709454329639723</v>
      </c>
      <c r="F38" s="236">
        <v>0</v>
      </c>
      <c r="G38" s="46">
        <v>0</v>
      </c>
      <c r="H38" s="47">
        <v>0</v>
      </c>
      <c r="I38" s="48">
        <f t="shared" si="3"/>
        <v>1043.5646499635745</v>
      </c>
      <c r="J38" s="166"/>
    </row>
    <row r="39" spans="1:10" ht="13.5" customHeight="1">
      <c r="A39" s="26" t="s">
        <v>60</v>
      </c>
      <c r="B39" s="43">
        <v>0.65508377459939082</v>
      </c>
      <c r="C39" s="43">
        <v>20.098269220172128</v>
      </c>
      <c r="D39" s="43">
        <v>45.151383065922637</v>
      </c>
      <c r="E39" s="43">
        <v>6239.2673127012004</v>
      </c>
      <c r="F39" s="236">
        <v>0</v>
      </c>
      <c r="G39" s="43">
        <v>0</v>
      </c>
      <c r="H39" s="53">
        <v>0</v>
      </c>
      <c r="I39" s="41">
        <f t="shared" si="3"/>
        <v>6305.1720487618941</v>
      </c>
      <c r="J39" s="166"/>
    </row>
    <row r="40" spans="1:10" ht="13.5" customHeight="1">
      <c r="A40" s="25" t="s">
        <v>12</v>
      </c>
      <c r="B40" s="46">
        <v>1.3564284179233763E-2</v>
      </c>
      <c r="C40" s="46">
        <v>0.10337926435249535</v>
      </c>
      <c r="D40" s="46">
        <v>9.8254386057554516E-3</v>
      </c>
      <c r="E40" s="46">
        <v>72.361813067856133</v>
      </c>
      <c r="F40" s="236">
        <v>0</v>
      </c>
      <c r="G40" s="46">
        <v>0</v>
      </c>
      <c r="H40" s="47">
        <v>0</v>
      </c>
      <c r="I40" s="48">
        <f t="shared" si="3"/>
        <v>72.488582054993614</v>
      </c>
      <c r="J40" s="166"/>
    </row>
    <row r="41" spans="1:10" ht="13.5" customHeight="1">
      <c r="A41" s="26" t="s">
        <v>61</v>
      </c>
      <c r="B41" s="43">
        <v>11.865428571428572</v>
      </c>
      <c r="C41" s="43">
        <v>11.647428571428572</v>
      </c>
      <c r="D41" s="43">
        <v>19.25874285714286</v>
      </c>
      <c r="E41" s="43">
        <v>0</v>
      </c>
      <c r="F41" s="236">
        <v>0</v>
      </c>
      <c r="G41" s="43">
        <v>0</v>
      </c>
      <c r="H41" s="53">
        <v>0</v>
      </c>
      <c r="I41" s="41">
        <f t="shared" si="3"/>
        <v>42.771600000000007</v>
      </c>
      <c r="J41" s="166"/>
    </row>
    <row r="42" spans="1:10" ht="13.5" customHeight="1">
      <c r="A42" s="25" t="s">
        <v>17</v>
      </c>
      <c r="B42" s="46">
        <v>425.737094890295</v>
      </c>
      <c r="C42" s="46">
        <v>149.02990408761391</v>
      </c>
      <c r="D42" s="46">
        <v>1640.6769878771011</v>
      </c>
      <c r="E42" s="46">
        <v>54.582634851111472</v>
      </c>
      <c r="F42" s="236">
        <v>0</v>
      </c>
      <c r="G42" s="46">
        <v>0</v>
      </c>
      <c r="H42" s="47">
        <v>0</v>
      </c>
      <c r="I42" s="48">
        <f t="shared" si="3"/>
        <v>2270.0266217061212</v>
      </c>
      <c r="J42" s="166"/>
    </row>
    <row r="43" spans="1:10" ht="13.5" customHeight="1">
      <c r="A43" s="26" t="s">
        <v>19</v>
      </c>
      <c r="B43" s="43">
        <v>10839.197414689525</v>
      </c>
      <c r="C43" s="43">
        <v>32934.898829191166</v>
      </c>
      <c r="D43" s="43">
        <v>32167.286640122034</v>
      </c>
      <c r="E43" s="43">
        <v>3155.6319286623639</v>
      </c>
      <c r="F43" s="236">
        <v>0</v>
      </c>
      <c r="G43" s="43">
        <v>0</v>
      </c>
      <c r="H43" s="53">
        <v>0</v>
      </c>
      <c r="I43" s="41">
        <f t="shared" si="3"/>
        <v>79097.014812665089</v>
      </c>
      <c r="J43" s="166"/>
    </row>
    <row r="44" spans="1:10" ht="13.5" customHeight="1">
      <c r="A44" s="25" t="s">
        <v>27</v>
      </c>
      <c r="B44" s="46">
        <v>2257.4560639393048</v>
      </c>
      <c r="C44" s="46">
        <v>347.70612189359656</v>
      </c>
      <c r="D44" s="46">
        <v>11038.939106760778</v>
      </c>
      <c r="E44" s="46">
        <v>46646.340063096926</v>
      </c>
      <c r="F44" s="236">
        <v>0</v>
      </c>
      <c r="G44" s="46">
        <v>7949.4494594729676</v>
      </c>
      <c r="H44" s="47">
        <v>1193.4773480430069</v>
      </c>
      <c r="I44" s="48">
        <f t="shared" si="3"/>
        <v>69433.368163206571</v>
      </c>
      <c r="J44" s="166"/>
    </row>
    <row r="45" spans="1:10" ht="13.5" customHeight="1">
      <c r="A45" s="26" t="s">
        <v>26</v>
      </c>
      <c r="B45" s="43">
        <v>2863.1687782240624</v>
      </c>
      <c r="C45" s="43">
        <v>194.09136618138078</v>
      </c>
      <c r="D45" s="43">
        <v>756.56328532594739</v>
      </c>
      <c r="E45" s="43">
        <v>2.0426555192604299E-7</v>
      </c>
      <c r="F45" s="236">
        <v>0</v>
      </c>
      <c r="G45" s="43">
        <v>0</v>
      </c>
      <c r="H45" s="53">
        <v>0</v>
      </c>
      <c r="I45" s="41">
        <f t="shared" si="3"/>
        <v>3813.8234299356559</v>
      </c>
      <c r="J45" s="166"/>
    </row>
    <row r="46" spans="1:10" ht="13.5" customHeight="1">
      <c r="A46" s="25" t="s">
        <v>23</v>
      </c>
      <c r="B46" s="46">
        <v>532.68782834558988</v>
      </c>
      <c r="C46" s="46">
        <v>468.81153307319869</v>
      </c>
      <c r="D46" s="46">
        <v>867.62800431281528</v>
      </c>
      <c r="E46" s="46">
        <v>5.6757944664989477</v>
      </c>
      <c r="F46" s="236">
        <v>0</v>
      </c>
      <c r="G46" s="46">
        <v>0</v>
      </c>
      <c r="H46" s="47">
        <v>0</v>
      </c>
      <c r="I46" s="48">
        <f t="shared" si="3"/>
        <v>1874.8031601981027</v>
      </c>
      <c r="J46" s="166"/>
    </row>
    <row r="47" spans="1:10" ht="13.5" customHeight="1">
      <c r="A47" s="26" t="s">
        <v>24</v>
      </c>
      <c r="B47" s="43">
        <v>1680.089566947519</v>
      </c>
      <c r="C47" s="43">
        <v>25354.95283408161</v>
      </c>
      <c r="D47" s="43">
        <v>2046.0784140802173</v>
      </c>
      <c r="E47" s="43">
        <v>43.295668783963777</v>
      </c>
      <c r="F47" s="236">
        <v>0</v>
      </c>
      <c r="G47" s="43">
        <v>0</v>
      </c>
      <c r="H47" s="53">
        <v>0</v>
      </c>
      <c r="I47" s="41">
        <f t="shared" si="3"/>
        <v>29124.41648389331</v>
      </c>
      <c r="J47" s="166"/>
    </row>
    <row r="48" spans="1:10" ht="13.5" customHeight="1">
      <c r="A48" s="25" t="s">
        <v>22</v>
      </c>
      <c r="B48" s="46">
        <v>255.67883692997691</v>
      </c>
      <c r="C48" s="46">
        <v>788.08159155611759</v>
      </c>
      <c r="D48" s="46">
        <v>2885.7824763679237</v>
      </c>
      <c r="E48" s="46">
        <v>0.96211461304727386</v>
      </c>
      <c r="F48" s="236">
        <v>0</v>
      </c>
      <c r="G48" s="46">
        <v>0</v>
      </c>
      <c r="H48" s="47">
        <v>0</v>
      </c>
      <c r="I48" s="48">
        <f t="shared" si="3"/>
        <v>3930.5050194670653</v>
      </c>
      <c r="J48" s="166"/>
    </row>
    <row r="49" spans="1:10" ht="13.5" customHeight="1">
      <c r="A49" s="27" t="s">
        <v>66</v>
      </c>
      <c r="B49" s="43">
        <v>82.964628381739146</v>
      </c>
      <c r="C49" s="43">
        <v>11.142025146783975</v>
      </c>
      <c r="D49" s="43">
        <v>4234.5387650976991</v>
      </c>
      <c r="E49" s="43">
        <v>0</v>
      </c>
      <c r="F49" s="236">
        <v>0</v>
      </c>
      <c r="G49" s="43">
        <v>0</v>
      </c>
      <c r="H49" s="53">
        <v>0</v>
      </c>
      <c r="I49" s="41">
        <f t="shared" si="3"/>
        <v>4328.6454186262226</v>
      </c>
      <c r="J49" s="166"/>
    </row>
    <row r="50" spans="1:10" ht="13.5" customHeight="1">
      <c r="A50" s="28" t="s">
        <v>25</v>
      </c>
      <c r="B50" s="46">
        <v>82.480038530541634</v>
      </c>
      <c r="C50" s="46">
        <v>1.4492571518153363</v>
      </c>
      <c r="D50" s="46">
        <v>1.4492571518153363</v>
      </c>
      <c r="E50" s="46">
        <v>0</v>
      </c>
      <c r="F50" s="236">
        <v>0</v>
      </c>
      <c r="G50" s="46">
        <v>0</v>
      </c>
      <c r="H50" s="47">
        <v>0</v>
      </c>
      <c r="I50" s="48">
        <f t="shared" si="3"/>
        <v>85.378552834172297</v>
      </c>
      <c r="J50" s="166"/>
    </row>
    <row r="51" spans="1:10" ht="13.5" customHeight="1">
      <c r="A51" s="29" t="s">
        <v>20</v>
      </c>
      <c r="B51" s="43">
        <v>6.4318644728945278E-4</v>
      </c>
      <c r="C51" s="43">
        <v>1.5258125452361091</v>
      </c>
      <c r="D51" s="43">
        <v>722.18055491091093</v>
      </c>
      <c r="E51" s="43">
        <v>0</v>
      </c>
      <c r="F51" s="236">
        <v>0</v>
      </c>
      <c r="G51" s="43">
        <v>0</v>
      </c>
      <c r="H51" s="53">
        <v>0</v>
      </c>
      <c r="I51" s="41">
        <f t="shared" si="3"/>
        <v>723.70701064259435</v>
      </c>
      <c r="J51" s="166"/>
    </row>
    <row r="52" spans="1:10" ht="13.5" customHeight="1">
      <c r="A52" s="28" t="s">
        <v>21</v>
      </c>
      <c r="B52" s="46">
        <v>8.609416371892116E-4</v>
      </c>
      <c r="C52" s="46">
        <v>8.0394379486863912</v>
      </c>
      <c r="D52" s="46">
        <v>3511.036219853846</v>
      </c>
      <c r="E52" s="46">
        <v>0</v>
      </c>
      <c r="F52" s="236">
        <v>0</v>
      </c>
      <c r="G52" s="46">
        <v>0</v>
      </c>
      <c r="H52" s="47">
        <v>0</v>
      </c>
      <c r="I52" s="48">
        <f t="shared" si="3"/>
        <v>3519.0765187441693</v>
      </c>
      <c r="J52" s="166"/>
    </row>
    <row r="53" spans="1:10" ht="13.5" customHeight="1" thickBot="1">
      <c r="A53" s="30" t="s">
        <v>11</v>
      </c>
      <c r="B53" s="43">
        <v>0</v>
      </c>
      <c r="C53" s="43">
        <v>0</v>
      </c>
      <c r="D53" s="43">
        <v>0</v>
      </c>
      <c r="E53" s="43">
        <v>0</v>
      </c>
      <c r="F53" s="237">
        <v>0</v>
      </c>
      <c r="G53" s="43">
        <v>0</v>
      </c>
      <c r="H53" s="53">
        <v>0</v>
      </c>
      <c r="I53" s="41">
        <f t="shared" si="3"/>
        <v>0</v>
      </c>
      <c r="J53" s="166"/>
    </row>
    <row r="54" spans="1:10" ht="13.5" customHeight="1">
      <c r="A54" s="31" t="s">
        <v>28</v>
      </c>
      <c r="B54" s="130">
        <f>SUM(B33:B49)</f>
        <v>23288.890803083879</v>
      </c>
      <c r="C54" s="130">
        <f t="shared" ref="C54:H54" si="4">SUM(C33:C49)</f>
        <v>70257.616800064105</v>
      </c>
      <c r="D54" s="130">
        <f t="shared" si="4"/>
        <v>73951.060323958198</v>
      </c>
      <c r="E54" s="130">
        <f t="shared" si="4"/>
        <v>56240.358643386535</v>
      </c>
      <c r="F54" s="130">
        <f t="shared" si="4"/>
        <v>0</v>
      </c>
      <c r="G54" s="130">
        <f t="shared" si="4"/>
        <v>7949.4494594729676</v>
      </c>
      <c r="H54" s="130">
        <f t="shared" si="4"/>
        <v>1193.4773480430069</v>
      </c>
      <c r="I54" s="132">
        <f>SUM(B54:H54)</f>
        <v>232880.85337800867</v>
      </c>
      <c r="J54" s="180">
        <v>0</v>
      </c>
    </row>
    <row r="55" spans="1:10" s="4" customFormat="1" ht="13.5" customHeight="1" thickBot="1">
      <c r="A55" s="32" t="s">
        <v>87</v>
      </c>
      <c r="B55" s="114">
        <f>B54/$I54</f>
        <v>0.10000345870118273</v>
      </c>
      <c r="C55" s="114">
        <f t="shared" ref="C55:I55" si="5">C54/$I54</f>
        <v>0.30168910745969746</v>
      </c>
      <c r="D55" s="114">
        <f t="shared" si="5"/>
        <v>0.3175489064526999</v>
      </c>
      <c r="E55" s="114">
        <f t="shared" si="5"/>
        <v>0.2414984221656816</v>
      </c>
      <c r="F55" s="114">
        <f t="shared" si="5"/>
        <v>0</v>
      </c>
      <c r="G55" s="114">
        <f t="shared" si="5"/>
        <v>3.4135264209847006E-2</v>
      </c>
      <c r="H55" s="114">
        <f t="shared" si="5"/>
        <v>5.1248410108914047E-3</v>
      </c>
      <c r="I55" s="116">
        <f t="shared" si="5"/>
        <v>1</v>
      </c>
      <c r="J55" s="18"/>
    </row>
    <row r="56" spans="1:10" ht="15" thickBot="1"/>
    <row r="57" spans="1:10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</row>
    <row r="58" spans="1:10" ht="13.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</row>
    <row r="59" spans="1:10" ht="13.5" customHeight="1">
      <c r="A59" s="24" t="s">
        <v>7</v>
      </c>
      <c r="B59" s="242">
        <v>0</v>
      </c>
      <c r="C59" s="243">
        <v>0</v>
      </c>
      <c r="D59" s="243">
        <v>0</v>
      </c>
      <c r="E59" s="244">
        <v>0</v>
      </c>
      <c r="F59" s="39">
        <v>28.717446682330934</v>
      </c>
      <c r="G59" s="242">
        <v>0</v>
      </c>
      <c r="H59" s="244">
        <v>0</v>
      </c>
      <c r="I59" s="41">
        <f>SUM(B59:H59)</f>
        <v>28.717446682330934</v>
      </c>
    </row>
    <row r="60" spans="1:10" ht="13.5" customHeight="1">
      <c r="A60" s="25" t="s">
        <v>8</v>
      </c>
      <c r="B60" s="245">
        <v>0</v>
      </c>
      <c r="C60" s="246">
        <v>0</v>
      </c>
      <c r="D60" s="246">
        <v>0</v>
      </c>
      <c r="E60" s="247">
        <v>0</v>
      </c>
      <c r="F60" s="46">
        <v>0.30286999999999997</v>
      </c>
      <c r="G60" s="245">
        <v>0</v>
      </c>
      <c r="H60" s="247">
        <v>0</v>
      </c>
      <c r="I60" s="48">
        <f t="shared" ref="I60:I79" si="6">SUM(B60:H60)</f>
        <v>0.30286999999999997</v>
      </c>
    </row>
    <row r="61" spans="1:10" ht="13.5" customHeight="1">
      <c r="A61" s="26" t="s">
        <v>10</v>
      </c>
      <c r="B61" s="245">
        <v>0</v>
      </c>
      <c r="C61" s="246">
        <v>0</v>
      </c>
      <c r="D61" s="246">
        <v>0</v>
      </c>
      <c r="E61" s="247">
        <v>0</v>
      </c>
      <c r="F61" s="43">
        <v>0</v>
      </c>
      <c r="G61" s="245">
        <v>0</v>
      </c>
      <c r="H61" s="247">
        <v>0</v>
      </c>
      <c r="I61" s="41">
        <f t="shared" si="6"/>
        <v>0</v>
      </c>
    </row>
    <row r="62" spans="1:10" ht="13.5" customHeight="1">
      <c r="A62" s="25" t="s">
        <v>58</v>
      </c>
      <c r="B62" s="245">
        <v>0</v>
      </c>
      <c r="C62" s="246">
        <v>0</v>
      </c>
      <c r="D62" s="246">
        <v>0</v>
      </c>
      <c r="E62" s="247">
        <v>0</v>
      </c>
      <c r="F62" s="46">
        <v>0</v>
      </c>
      <c r="G62" s="245">
        <v>0</v>
      </c>
      <c r="H62" s="247">
        <v>0</v>
      </c>
      <c r="I62" s="48">
        <f t="shared" si="6"/>
        <v>0</v>
      </c>
    </row>
    <row r="63" spans="1:10" ht="13.5" customHeight="1">
      <c r="A63" s="26" t="s">
        <v>16</v>
      </c>
      <c r="B63" s="245">
        <v>0</v>
      </c>
      <c r="C63" s="246">
        <v>0</v>
      </c>
      <c r="D63" s="246">
        <v>0</v>
      </c>
      <c r="E63" s="247">
        <v>0</v>
      </c>
      <c r="F63" s="43">
        <v>0</v>
      </c>
      <c r="G63" s="245">
        <v>0</v>
      </c>
      <c r="H63" s="247">
        <v>0</v>
      </c>
      <c r="I63" s="41">
        <f t="shared" si="6"/>
        <v>0</v>
      </c>
    </row>
    <row r="64" spans="1:10" ht="13.5" customHeight="1">
      <c r="A64" s="25" t="s">
        <v>72</v>
      </c>
      <c r="B64" s="245">
        <v>0</v>
      </c>
      <c r="C64" s="246">
        <v>0</v>
      </c>
      <c r="D64" s="246">
        <v>0</v>
      </c>
      <c r="E64" s="247">
        <v>0</v>
      </c>
      <c r="F64" s="46">
        <v>0</v>
      </c>
      <c r="G64" s="245">
        <v>0</v>
      </c>
      <c r="H64" s="247">
        <v>0</v>
      </c>
      <c r="I64" s="48">
        <f t="shared" si="6"/>
        <v>0</v>
      </c>
    </row>
    <row r="65" spans="1:10" ht="13.5" customHeight="1">
      <c r="A65" s="26" t="s">
        <v>60</v>
      </c>
      <c r="B65" s="245">
        <v>0</v>
      </c>
      <c r="C65" s="246">
        <v>0</v>
      </c>
      <c r="D65" s="246">
        <v>0</v>
      </c>
      <c r="E65" s="247">
        <v>0</v>
      </c>
      <c r="F65" s="43">
        <v>149125.98363210162</v>
      </c>
      <c r="G65" s="245">
        <v>0</v>
      </c>
      <c r="H65" s="247">
        <v>0</v>
      </c>
      <c r="I65" s="41">
        <f t="shared" si="6"/>
        <v>149125.98363210162</v>
      </c>
    </row>
    <row r="66" spans="1:10" ht="13.5" customHeight="1">
      <c r="A66" s="25" t="s">
        <v>12</v>
      </c>
      <c r="B66" s="245">
        <v>0</v>
      </c>
      <c r="C66" s="246">
        <v>0</v>
      </c>
      <c r="D66" s="246">
        <v>0</v>
      </c>
      <c r="E66" s="247">
        <v>0</v>
      </c>
      <c r="F66" s="46">
        <v>87191.358425178274</v>
      </c>
      <c r="G66" s="245">
        <v>0</v>
      </c>
      <c r="H66" s="247">
        <v>0</v>
      </c>
      <c r="I66" s="48">
        <f t="shared" si="6"/>
        <v>87191.358425178274</v>
      </c>
    </row>
    <row r="67" spans="1:10" ht="13.5" customHeight="1">
      <c r="A67" s="26" t="s">
        <v>61</v>
      </c>
      <c r="B67" s="245">
        <v>0</v>
      </c>
      <c r="C67" s="246">
        <v>0</v>
      </c>
      <c r="D67" s="246">
        <v>0</v>
      </c>
      <c r="E67" s="247">
        <v>0</v>
      </c>
      <c r="F67" s="43">
        <v>22730.098148999994</v>
      </c>
      <c r="G67" s="245">
        <v>0</v>
      </c>
      <c r="H67" s="247">
        <v>0</v>
      </c>
      <c r="I67" s="41">
        <f t="shared" si="6"/>
        <v>22730.098148999994</v>
      </c>
    </row>
    <row r="68" spans="1:10" ht="13.5" customHeight="1">
      <c r="A68" s="25" t="s">
        <v>17</v>
      </c>
      <c r="B68" s="245">
        <v>0</v>
      </c>
      <c r="C68" s="246">
        <v>0</v>
      </c>
      <c r="D68" s="246">
        <v>0</v>
      </c>
      <c r="E68" s="247">
        <v>0</v>
      </c>
      <c r="F68" s="46">
        <v>620.04399999999987</v>
      </c>
      <c r="G68" s="245">
        <v>0</v>
      </c>
      <c r="H68" s="247">
        <v>0</v>
      </c>
      <c r="I68" s="48">
        <f t="shared" si="6"/>
        <v>620.04399999999987</v>
      </c>
    </row>
    <row r="69" spans="1:10" ht="13.5" customHeight="1">
      <c r="A69" s="26" t="s">
        <v>19</v>
      </c>
      <c r="B69" s="245">
        <v>0</v>
      </c>
      <c r="C69" s="246">
        <v>0</v>
      </c>
      <c r="D69" s="246">
        <v>0</v>
      </c>
      <c r="E69" s="247">
        <v>0</v>
      </c>
      <c r="F69" s="43">
        <v>7835.9243867725436</v>
      </c>
      <c r="G69" s="245">
        <v>0</v>
      </c>
      <c r="H69" s="247">
        <v>0</v>
      </c>
      <c r="I69" s="41">
        <f t="shared" si="6"/>
        <v>7835.9243867725436</v>
      </c>
    </row>
    <row r="70" spans="1:10" ht="13.5" customHeight="1">
      <c r="A70" s="25" t="s">
        <v>27</v>
      </c>
      <c r="B70" s="245">
        <v>0</v>
      </c>
      <c r="C70" s="246">
        <v>0</v>
      </c>
      <c r="D70" s="246">
        <v>0</v>
      </c>
      <c r="E70" s="247">
        <v>0</v>
      </c>
      <c r="F70" s="46">
        <v>11986.540868193371</v>
      </c>
      <c r="G70" s="245">
        <v>0</v>
      </c>
      <c r="H70" s="247">
        <v>0</v>
      </c>
      <c r="I70" s="48">
        <f t="shared" si="6"/>
        <v>11986.540868193371</v>
      </c>
    </row>
    <row r="71" spans="1:10" ht="13.5" customHeight="1">
      <c r="A71" s="26" t="s">
        <v>26</v>
      </c>
      <c r="B71" s="245">
        <v>0</v>
      </c>
      <c r="C71" s="246">
        <v>0</v>
      </c>
      <c r="D71" s="246">
        <v>0</v>
      </c>
      <c r="E71" s="247">
        <v>0</v>
      </c>
      <c r="F71" s="43">
        <v>0</v>
      </c>
      <c r="G71" s="245">
        <v>0</v>
      </c>
      <c r="H71" s="247">
        <v>0</v>
      </c>
      <c r="I71" s="41">
        <f t="shared" si="6"/>
        <v>0</v>
      </c>
    </row>
    <row r="72" spans="1:10" ht="13.5" customHeight="1">
      <c r="A72" s="25" t="s">
        <v>23</v>
      </c>
      <c r="B72" s="245">
        <v>0</v>
      </c>
      <c r="C72" s="246">
        <v>0</v>
      </c>
      <c r="D72" s="246">
        <v>0</v>
      </c>
      <c r="E72" s="247">
        <v>0</v>
      </c>
      <c r="F72" s="46">
        <v>0.39627524999999997</v>
      </c>
      <c r="G72" s="245">
        <v>0</v>
      </c>
      <c r="H72" s="247">
        <v>0</v>
      </c>
      <c r="I72" s="48">
        <f t="shared" si="6"/>
        <v>0.39627524999999997</v>
      </c>
    </row>
    <row r="73" spans="1:10" ht="13.5" customHeight="1">
      <c r="A73" s="26" t="s">
        <v>24</v>
      </c>
      <c r="B73" s="245">
        <v>0</v>
      </c>
      <c r="C73" s="246">
        <v>0</v>
      </c>
      <c r="D73" s="246">
        <v>0</v>
      </c>
      <c r="E73" s="247">
        <v>0</v>
      </c>
      <c r="F73" s="120">
        <v>556.19437927196998</v>
      </c>
      <c r="G73" s="245">
        <v>0</v>
      </c>
      <c r="H73" s="247">
        <v>0</v>
      </c>
      <c r="I73" s="41">
        <f t="shared" si="6"/>
        <v>556.19437927196998</v>
      </c>
    </row>
    <row r="74" spans="1:10" ht="13.5" customHeight="1">
      <c r="A74" s="25" t="s">
        <v>22</v>
      </c>
      <c r="B74" s="245">
        <v>0</v>
      </c>
      <c r="C74" s="246">
        <v>0</v>
      </c>
      <c r="D74" s="246">
        <v>0</v>
      </c>
      <c r="E74" s="247">
        <v>0</v>
      </c>
      <c r="F74" s="46">
        <v>0</v>
      </c>
      <c r="G74" s="245">
        <v>0</v>
      </c>
      <c r="H74" s="247">
        <v>0</v>
      </c>
      <c r="I74" s="48">
        <f t="shared" si="6"/>
        <v>0</v>
      </c>
    </row>
    <row r="75" spans="1:10" ht="13.5" customHeight="1">
      <c r="A75" s="27" t="s">
        <v>66</v>
      </c>
      <c r="B75" s="245">
        <v>0</v>
      </c>
      <c r="C75" s="246">
        <v>0</v>
      </c>
      <c r="D75" s="246">
        <v>0</v>
      </c>
      <c r="E75" s="247">
        <v>0</v>
      </c>
      <c r="F75" s="43">
        <v>0</v>
      </c>
      <c r="G75" s="245">
        <v>0</v>
      </c>
      <c r="H75" s="247">
        <v>0</v>
      </c>
      <c r="I75" s="41">
        <f t="shared" si="6"/>
        <v>0</v>
      </c>
    </row>
    <row r="76" spans="1:10" ht="13.5" customHeight="1">
      <c r="A76" s="28" t="s">
        <v>25</v>
      </c>
      <c r="B76" s="245">
        <v>0</v>
      </c>
      <c r="C76" s="246">
        <v>0</v>
      </c>
      <c r="D76" s="246">
        <v>0</v>
      </c>
      <c r="E76" s="247">
        <v>0</v>
      </c>
      <c r="F76" s="46">
        <v>0</v>
      </c>
      <c r="G76" s="245">
        <v>0</v>
      </c>
      <c r="H76" s="247">
        <v>0</v>
      </c>
      <c r="I76" s="48">
        <f t="shared" si="6"/>
        <v>0</v>
      </c>
    </row>
    <row r="77" spans="1:10" ht="13.5" customHeight="1">
      <c r="A77" s="29" t="s">
        <v>20</v>
      </c>
      <c r="B77" s="245">
        <v>0</v>
      </c>
      <c r="C77" s="246">
        <v>0</v>
      </c>
      <c r="D77" s="246">
        <v>0</v>
      </c>
      <c r="E77" s="247">
        <v>0</v>
      </c>
      <c r="F77" s="43">
        <v>0</v>
      </c>
      <c r="G77" s="245">
        <v>0</v>
      </c>
      <c r="H77" s="247">
        <v>0</v>
      </c>
      <c r="I77" s="41">
        <f t="shared" si="6"/>
        <v>0</v>
      </c>
    </row>
    <row r="78" spans="1:10" ht="13.5" customHeight="1">
      <c r="A78" s="28" t="s">
        <v>21</v>
      </c>
      <c r="B78" s="245">
        <v>0</v>
      </c>
      <c r="C78" s="246">
        <v>0</v>
      </c>
      <c r="D78" s="246">
        <v>0</v>
      </c>
      <c r="E78" s="247">
        <v>0</v>
      </c>
      <c r="F78" s="46">
        <v>0</v>
      </c>
      <c r="G78" s="245">
        <v>0</v>
      </c>
      <c r="H78" s="247">
        <v>0</v>
      </c>
      <c r="I78" s="48">
        <f t="shared" si="6"/>
        <v>0</v>
      </c>
    </row>
    <row r="79" spans="1:10" ht="13.5" customHeight="1" thickBot="1">
      <c r="A79" s="30" t="s">
        <v>11</v>
      </c>
      <c r="B79" s="248">
        <v>0</v>
      </c>
      <c r="C79" s="249">
        <v>0</v>
      </c>
      <c r="D79" s="249">
        <v>0</v>
      </c>
      <c r="E79" s="250">
        <v>0</v>
      </c>
      <c r="F79" s="43">
        <v>0</v>
      </c>
      <c r="G79" s="248">
        <v>0</v>
      </c>
      <c r="H79" s="250">
        <v>0</v>
      </c>
      <c r="I79" s="41">
        <f t="shared" si="6"/>
        <v>0</v>
      </c>
    </row>
    <row r="80" spans="1:10" ht="13.5" customHeight="1">
      <c r="A80" s="31" t="s">
        <v>28</v>
      </c>
      <c r="B80" s="130">
        <f t="shared" ref="B80:E80" si="7">SUM(B59:B75)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>SUM(F59:F75)</f>
        <v>280075.56043245015</v>
      </c>
      <c r="G80" s="130">
        <f t="shared" ref="G80:H80" si="8">SUM(G59:G75)</f>
        <v>0</v>
      </c>
      <c r="H80" s="130">
        <f t="shared" si="8"/>
        <v>0</v>
      </c>
      <c r="I80" s="132">
        <f>SUM(B80:H80)</f>
        <v>280075.56043245015</v>
      </c>
      <c r="J80" s="180">
        <v>0</v>
      </c>
    </row>
    <row r="81" spans="1:10" s="4" customFormat="1" ht="15" thickBot="1">
      <c r="A81" s="32" t="s">
        <v>87</v>
      </c>
      <c r="B81" s="114">
        <f>B80/$I80</f>
        <v>0</v>
      </c>
      <c r="C81" s="114">
        <f t="shared" ref="C81:I81" si="9">C80/$I80</f>
        <v>0</v>
      </c>
      <c r="D81" s="114">
        <f t="shared" si="9"/>
        <v>0</v>
      </c>
      <c r="E81" s="114">
        <f t="shared" si="9"/>
        <v>0</v>
      </c>
      <c r="F81" s="114">
        <f t="shared" si="9"/>
        <v>1</v>
      </c>
      <c r="G81" s="114">
        <f t="shared" si="9"/>
        <v>0</v>
      </c>
      <c r="H81" s="114">
        <f t="shared" si="9"/>
        <v>0</v>
      </c>
      <c r="I81" s="116">
        <f t="shared" si="9"/>
        <v>1</v>
      </c>
      <c r="J81" s="18"/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</row>
    <row r="84" spans="1:10" ht="15">
      <c r="A84" s="263"/>
      <c r="B84" s="192" t="s">
        <v>104</v>
      </c>
      <c r="C84" s="193"/>
      <c r="D84" s="193"/>
      <c r="E84" s="193"/>
      <c r="F84" s="193"/>
      <c r="G84" s="193"/>
      <c r="H84" s="193"/>
      <c r="I84" s="194"/>
    </row>
    <row r="85" spans="1:10" ht="15">
      <c r="A85" s="24" t="s">
        <v>7</v>
      </c>
      <c r="B85" s="39">
        <v>2590.3860875318355</v>
      </c>
      <c r="C85" s="39">
        <v>0</v>
      </c>
      <c r="D85" s="39">
        <v>238.54640746544553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2828.9324949972811</v>
      </c>
    </row>
    <row r="86" spans="1:10" ht="15">
      <c r="A86" s="25" t="s">
        <v>8</v>
      </c>
      <c r="B86" s="46">
        <v>2371.0444742641316</v>
      </c>
      <c r="C86" s="46">
        <v>0</v>
      </c>
      <c r="D86" s="46">
        <v>190.67309606430609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10">SUM(B86:H86)</f>
        <v>2561.7175703284379</v>
      </c>
    </row>
    <row r="87" spans="1:10" ht="15">
      <c r="A87" s="26" t="s">
        <v>10</v>
      </c>
      <c r="B87" s="43">
        <v>5501.8753464076099</v>
      </c>
      <c r="C87" s="43">
        <v>0</v>
      </c>
      <c r="D87" s="43">
        <v>356.96142754745915</v>
      </c>
      <c r="E87" s="43">
        <v>0</v>
      </c>
      <c r="F87" s="43">
        <v>0</v>
      </c>
      <c r="G87" s="43">
        <v>0</v>
      </c>
      <c r="H87" s="53">
        <v>0</v>
      </c>
      <c r="I87" s="41">
        <f t="shared" si="10"/>
        <v>5858.8367739550686</v>
      </c>
    </row>
    <row r="88" spans="1:10" ht="15">
      <c r="A88" s="25" t="s">
        <v>58</v>
      </c>
      <c r="B88" s="46">
        <v>0</v>
      </c>
      <c r="C88" s="46">
        <v>0</v>
      </c>
      <c r="D88" s="46">
        <v>0</v>
      </c>
      <c r="E88" s="46">
        <v>0</v>
      </c>
      <c r="F88" s="46">
        <v>0</v>
      </c>
      <c r="G88" s="46">
        <v>0</v>
      </c>
      <c r="H88" s="47">
        <v>0</v>
      </c>
      <c r="I88" s="48">
        <f t="shared" si="10"/>
        <v>0</v>
      </c>
    </row>
    <row r="89" spans="1:10" ht="15">
      <c r="A89" s="26" t="s">
        <v>16</v>
      </c>
      <c r="B89" s="43">
        <v>18647.364664855224</v>
      </c>
      <c r="C89" s="43">
        <v>737.97388014464855</v>
      </c>
      <c r="D89" s="43">
        <v>1157.7466859535343</v>
      </c>
      <c r="E89" s="43">
        <v>349.30988762076635</v>
      </c>
      <c r="F89" s="43">
        <v>0</v>
      </c>
      <c r="G89" s="43">
        <v>0</v>
      </c>
      <c r="H89" s="53">
        <v>0</v>
      </c>
      <c r="I89" s="41">
        <f t="shared" si="10"/>
        <v>20892.395118574172</v>
      </c>
    </row>
    <row r="90" spans="1:10" ht="15">
      <c r="A90" s="25" t="s">
        <v>72</v>
      </c>
      <c r="B90" s="46">
        <v>73275.241228247018</v>
      </c>
      <c r="C90" s="46">
        <v>263.12660010830859</v>
      </c>
      <c r="D90" s="46">
        <v>4716.6170741487022</v>
      </c>
      <c r="E90" s="46">
        <v>0</v>
      </c>
      <c r="F90" s="46">
        <v>0</v>
      </c>
      <c r="G90" s="46">
        <v>0</v>
      </c>
      <c r="H90" s="47">
        <v>0</v>
      </c>
      <c r="I90" s="48">
        <f t="shared" si="10"/>
        <v>78254.984902504031</v>
      </c>
    </row>
    <row r="91" spans="1:10" ht="15">
      <c r="A91" s="26" t="s">
        <v>60</v>
      </c>
      <c r="B91" s="43">
        <v>0</v>
      </c>
      <c r="C91" s="43">
        <v>5.2614063465615803</v>
      </c>
      <c r="D91" s="43">
        <v>1.569676643082736</v>
      </c>
      <c r="E91" s="43">
        <v>987.59590038070041</v>
      </c>
      <c r="F91" s="43">
        <v>10085.106587023072</v>
      </c>
      <c r="G91" s="43">
        <v>0</v>
      </c>
      <c r="H91" s="53">
        <v>0</v>
      </c>
      <c r="I91" s="41">
        <f t="shared" si="10"/>
        <v>11079.533570393418</v>
      </c>
    </row>
    <row r="92" spans="1:10" ht="15">
      <c r="A92" s="25" t="s">
        <v>12</v>
      </c>
      <c r="B92" s="46">
        <v>0</v>
      </c>
      <c r="C92" s="46">
        <v>0</v>
      </c>
      <c r="D92" s="46">
        <v>0.38155084969835174</v>
      </c>
      <c r="E92" s="46">
        <v>190.01812914241393</v>
      </c>
      <c r="F92" s="46">
        <v>0</v>
      </c>
      <c r="G92" s="46">
        <v>0</v>
      </c>
      <c r="H92" s="47">
        <v>0</v>
      </c>
      <c r="I92" s="48">
        <f t="shared" si="10"/>
        <v>190.39967999211228</v>
      </c>
    </row>
    <row r="93" spans="1:10" ht="15">
      <c r="A93" s="26" t="s">
        <v>61</v>
      </c>
      <c r="B93" s="43">
        <v>0</v>
      </c>
      <c r="C93" s="43">
        <v>0</v>
      </c>
      <c r="D93" s="43">
        <v>0</v>
      </c>
      <c r="E93" s="43">
        <v>659.98562600000014</v>
      </c>
      <c r="F93" s="43">
        <v>0</v>
      </c>
      <c r="G93" s="43">
        <v>0</v>
      </c>
      <c r="H93" s="53">
        <v>0</v>
      </c>
      <c r="I93" s="41">
        <f t="shared" si="10"/>
        <v>659.98562600000014</v>
      </c>
    </row>
    <row r="94" spans="1:10" ht="15">
      <c r="A94" s="25" t="s">
        <v>17</v>
      </c>
      <c r="B94" s="46">
        <v>3484.3902126923253</v>
      </c>
      <c r="C94" s="46">
        <v>7.7691162542293792</v>
      </c>
      <c r="D94" s="46">
        <v>328.8440255434179</v>
      </c>
      <c r="E94" s="46">
        <v>30.631626044919432</v>
      </c>
      <c r="F94" s="46">
        <v>0</v>
      </c>
      <c r="G94" s="46">
        <v>0</v>
      </c>
      <c r="H94" s="47">
        <v>0</v>
      </c>
      <c r="I94" s="48">
        <f t="shared" si="10"/>
        <v>3851.6349805348918</v>
      </c>
    </row>
    <row r="95" spans="1:10" ht="15">
      <c r="A95" s="26" t="s">
        <v>19</v>
      </c>
      <c r="B95" s="43">
        <v>60254.193762838171</v>
      </c>
      <c r="C95" s="43">
        <v>3324.4598760486024</v>
      </c>
      <c r="D95" s="43">
        <v>12987.806708462296</v>
      </c>
      <c r="E95" s="43">
        <v>510.54180337224409</v>
      </c>
      <c r="F95" s="43">
        <v>0</v>
      </c>
      <c r="G95" s="43">
        <v>0</v>
      </c>
      <c r="H95" s="53">
        <v>0</v>
      </c>
      <c r="I95" s="41">
        <f t="shared" si="10"/>
        <v>77077.00215072131</v>
      </c>
    </row>
    <row r="96" spans="1:10" ht="15">
      <c r="A96" s="25" t="s">
        <v>27</v>
      </c>
      <c r="B96" s="46">
        <v>18163.528633844104</v>
      </c>
      <c r="C96" s="46">
        <v>1.2590995207206004</v>
      </c>
      <c r="D96" s="46">
        <v>28861.41245679569</v>
      </c>
      <c r="E96" s="46">
        <v>31441.182320207226</v>
      </c>
      <c r="F96" s="46">
        <v>0</v>
      </c>
      <c r="G96" s="46">
        <v>20399.886372306777</v>
      </c>
      <c r="H96" s="47">
        <v>11.04227117706934</v>
      </c>
      <c r="I96" s="48">
        <f t="shared" si="10"/>
        <v>98878.31115385158</v>
      </c>
    </row>
    <row r="97" spans="1:10" ht="15">
      <c r="A97" s="26" t="s">
        <v>26</v>
      </c>
      <c r="B97" s="43">
        <v>35174.208481148635</v>
      </c>
      <c r="C97" s="43">
        <v>133.23533648417398</v>
      </c>
      <c r="D97" s="43">
        <v>3239.3528207366699</v>
      </c>
      <c r="E97" s="43">
        <v>0</v>
      </c>
      <c r="F97" s="43">
        <v>0</v>
      </c>
      <c r="G97" s="43">
        <v>0</v>
      </c>
      <c r="H97" s="53">
        <v>0</v>
      </c>
      <c r="I97" s="41">
        <f t="shared" si="10"/>
        <v>38546.79663836948</v>
      </c>
    </row>
    <row r="98" spans="1:10" ht="15">
      <c r="A98" s="25" t="s">
        <v>23</v>
      </c>
      <c r="B98" s="46">
        <v>56904.343489300059</v>
      </c>
      <c r="C98" s="46">
        <v>105.8340389075461</v>
      </c>
      <c r="D98" s="46">
        <v>7088.1345128347102</v>
      </c>
      <c r="E98" s="46">
        <v>0</v>
      </c>
      <c r="F98" s="46">
        <v>0</v>
      </c>
      <c r="G98" s="46">
        <v>0</v>
      </c>
      <c r="H98" s="47">
        <v>0</v>
      </c>
      <c r="I98" s="48">
        <f t="shared" si="10"/>
        <v>64098.312041042314</v>
      </c>
    </row>
    <row r="99" spans="1:10" ht="15">
      <c r="A99" s="26" t="s">
        <v>24</v>
      </c>
      <c r="B99" s="43">
        <v>6538.1082735586888</v>
      </c>
      <c r="C99" s="43">
        <v>0</v>
      </c>
      <c r="D99" s="43">
        <v>513.48748936083939</v>
      </c>
      <c r="E99" s="43">
        <v>0</v>
      </c>
      <c r="F99" s="43">
        <v>266.74089791504247</v>
      </c>
      <c r="G99" s="43">
        <v>0</v>
      </c>
      <c r="H99" s="53">
        <v>0</v>
      </c>
      <c r="I99" s="41">
        <f t="shared" si="10"/>
        <v>7318.3366608345705</v>
      </c>
    </row>
    <row r="100" spans="1:10" ht="15">
      <c r="A100" s="25" t="s">
        <v>22</v>
      </c>
      <c r="B100" s="46">
        <v>594.18734628113975</v>
      </c>
      <c r="C100" s="46">
        <v>0</v>
      </c>
      <c r="D100" s="46">
        <v>10.978358438148048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10"/>
        <v>605.16570471928776</v>
      </c>
    </row>
    <row r="101" spans="1:10" ht="15">
      <c r="A101" s="27" t="s">
        <v>66</v>
      </c>
      <c r="B101" s="43">
        <v>3013.6692921307194</v>
      </c>
      <c r="C101" s="43">
        <v>0</v>
      </c>
      <c r="D101" s="43">
        <v>2333.1786204370915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10"/>
        <v>5346.8479125678114</v>
      </c>
    </row>
    <row r="102" spans="1:10" ht="15">
      <c r="A102" s="28" t="s">
        <v>25</v>
      </c>
      <c r="B102" s="46">
        <v>3009.9252921307193</v>
      </c>
      <c r="C102" s="46">
        <v>0</v>
      </c>
      <c r="D102" s="46">
        <v>2332.9226204370916</v>
      </c>
      <c r="E102" s="46">
        <v>0</v>
      </c>
      <c r="F102" s="46">
        <v>0</v>
      </c>
      <c r="G102" s="46">
        <v>0</v>
      </c>
      <c r="H102" s="47">
        <v>0</v>
      </c>
      <c r="I102" s="48">
        <f t="shared" si="10"/>
        <v>5342.8479125678114</v>
      </c>
    </row>
    <row r="103" spans="1:10" ht="15">
      <c r="A103" s="29" t="s">
        <v>20</v>
      </c>
      <c r="B103" s="43">
        <v>0</v>
      </c>
      <c r="C103" s="43">
        <v>0</v>
      </c>
      <c r="D103" s="43">
        <v>0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10"/>
        <v>0</v>
      </c>
    </row>
    <row r="104" spans="1:10" ht="15">
      <c r="A104" s="28" t="s">
        <v>21</v>
      </c>
      <c r="B104" s="46">
        <v>0</v>
      </c>
      <c r="C104" s="46">
        <v>0</v>
      </c>
      <c r="D104" s="46">
        <v>0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10"/>
        <v>0</v>
      </c>
    </row>
    <row r="105" spans="1:10" ht="15.75" thickBot="1">
      <c r="A105" s="30" t="s">
        <v>11</v>
      </c>
      <c r="B105" s="43">
        <v>3.7439999999999998</v>
      </c>
      <c r="C105" s="43">
        <v>0</v>
      </c>
      <c r="D105" s="43">
        <v>0.25600000000000001</v>
      </c>
      <c r="E105" s="43">
        <v>0</v>
      </c>
      <c r="F105" s="43">
        <v>0</v>
      </c>
      <c r="G105" s="43">
        <v>0</v>
      </c>
      <c r="H105" s="53">
        <v>0</v>
      </c>
      <c r="I105" s="41">
        <f t="shared" si="10"/>
        <v>4</v>
      </c>
    </row>
    <row r="106" spans="1:10" ht="15">
      <c r="A106" s="31" t="s">
        <v>28</v>
      </c>
      <c r="B106" s="130">
        <f>SUM(B85:B101)</f>
        <v>286512.54129309964</v>
      </c>
      <c r="C106" s="130">
        <f t="shared" ref="C106:H106" si="11">SUM(C85:C101)</f>
        <v>4578.9193538147911</v>
      </c>
      <c r="D106" s="130">
        <f t="shared" si="11"/>
        <v>62025.69091128109</v>
      </c>
      <c r="E106" s="130">
        <f t="shared" si="11"/>
        <v>34169.265292768272</v>
      </c>
      <c r="F106" s="130">
        <f t="shared" si="11"/>
        <v>10351.847484938115</v>
      </c>
      <c r="G106" s="130">
        <f t="shared" si="11"/>
        <v>20399.886372306777</v>
      </c>
      <c r="H106" s="130">
        <f t="shared" si="11"/>
        <v>11.04227117706934</v>
      </c>
      <c r="I106" s="132">
        <f>SUM(B106:H106)</f>
        <v>418049.19297938573</v>
      </c>
      <c r="J106" s="180">
        <v>3.714545164257288E-5</v>
      </c>
    </row>
    <row r="107" spans="1:10" s="4" customFormat="1" ht="13.5" customHeight="1" thickBot="1">
      <c r="A107" s="33" t="s">
        <v>87</v>
      </c>
      <c r="B107" s="114">
        <f>B106/$I106</f>
        <v>0.68535604446730214</v>
      </c>
      <c r="C107" s="114">
        <f t="shared" ref="C107:I107" si="12">C106/$I106</f>
        <v>1.0953063492794688E-2</v>
      </c>
      <c r="D107" s="114">
        <f t="shared" si="12"/>
        <v>0.14836935928336936</v>
      </c>
      <c r="E107" s="114">
        <f t="shared" si="12"/>
        <v>8.1735034695912409E-2</v>
      </c>
      <c r="F107" s="114">
        <f t="shared" si="12"/>
        <v>2.4762271184311485E-2</v>
      </c>
      <c r="G107" s="114">
        <f t="shared" si="12"/>
        <v>4.8797813068168529E-2</v>
      </c>
      <c r="H107" s="114">
        <f t="shared" si="12"/>
        <v>2.6413808141507025E-5</v>
      </c>
      <c r="I107" s="116">
        <f t="shared" si="12"/>
        <v>1</v>
      </c>
      <c r="J107" s="18"/>
    </row>
    <row r="108" spans="1:10" ht="13.5" customHeight="1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5.5085874639498322E-2</v>
      </c>
      <c r="C111" s="39">
        <v>0</v>
      </c>
      <c r="D111" s="39">
        <v>0</v>
      </c>
      <c r="E111" s="39">
        <v>0</v>
      </c>
      <c r="F111" s="235">
        <v>0</v>
      </c>
      <c r="G111" s="39">
        <v>0</v>
      </c>
      <c r="H111" s="40">
        <v>0</v>
      </c>
      <c r="I111" s="41">
        <f>SUM(B111:H111)</f>
        <v>5.5085874639498322E-2</v>
      </c>
    </row>
    <row r="112" spans="1:10" ht="15">
      <c r="A112" s="25" t="s">
        <v>8</v>
      </c>
      <c r="B112" s="46">
        <v>6.2954543718108727E-2</v>
      </c>
      <c r="C112" s="46">
        <v>0</v>
      </c>
      <c r="D112" s="46">
        <v>0</v>
      </c>
      <c r="E112" s="46">
        <v>0</v>
      </c>
      <c r="F112" s="236">
        <v>0</v>
      </c>
      <c r="G112" s="46">
        <v>0</v>
      </c>
      <c r="H112" s="47">
        <v>0</v>
      </c>
      <c r="I112" s="48">
        <f t="shared" ref="I112:I131" si="13">SUM(B112:H112)</f>
        <v>6.2954543718108727E-2</v>
      </c>
    </row>
    <row r="113" spans="1:9" ht="15">
      <c r="A113" s="26" t="s">
        <v>10</v>
      </c>
      <c r="B113" s="43">
        <v>2.2625616862839391E-3</v>
      </c>
      <c r="C113" s="43">
        <v>0</v>
      </c>
      <c r="D113" s="43">
        <v>5395.0389386327624</v>
      </c>
      <c r="E113" s="43">
        <v>0</v>
      </c>
      <c r="F113" s="236">
        <v>0</v>
      </c>
      <c r="G113" s="43">
        <v>0</v>
      </c>
      <c r="H113" s="53">
        <v>0</v>
      </c>
      <c r="I113" s="41">
        <f t="shared" si="13"/>
        <v>5395.0412011944491</v>
      </c>
    </row>
    <row r="114" spans="1:9" ht="15">
      <c r="A114" s="25" t="s">
        <v>58</v>
      </c>
      <c r="B114" s="46">
        <v>0</v>
      </c>
      <c r="C114" s="46">
        <v>0</v>
      </c>
      <c r="D114" s="46">
        <v>0</v>
      </c>
      <c r="E114" s="46">
        <v>0</v>
      </c>
      <c r="F114" s="236">
        <v>0</v>
      </c>
      <c r="G114" s="46">
        <v>0</v>
      </c>
      <c r="H114" s="47">
        <v>0</v>
      </c>
      <c r="I114" s="48">
        <f t="shared" si="13"/>
        <v>0</v>
      </c>
    </row>
    <row r="115" spans="1:9" ht="15">
      <c r="A115" s="26" t="s">
        <v>16</v>
      </c>
      <c r="B115" s="43">
        <v>160.91969430428117</v>
      </c>
      <c r="C115" s="43">
        <v>194.93402585816358</v>
      </c>
      <c r="D115" s="43">
        <v>59.22181727036093</v>
      </c>
      <c r="E115" s="43">
        <v>0</v>
      </c>
      <c r="F115" s="236">
        <v>0</v>
      </c>
      <c r="G115" s="43">
        <v>0</v>
      </c>
      <c r="H115" s="53">
        <v>0</v>
      </c>
      <c r="I115" s="41">
        <f t="shared" si="13"/>
        <v>415.07553743280567</v>
      </c>
    </row>
    <row r="116" spans="1:9" ht="15">
      <c r="A116" s="25" t="s">
        <v>72</v>
      </c>
      <c r="B116" s="46">
        <v>0</v>
      </c>
      <c r="C116" s="46">
        <v>0</v>
      </c>
      <c r="D116" s="46">
        <v>0</v>
      </c>
      <c r="E116" s="46">
        <v>0</v>
      </c>
      <c r="F116" s="236">
        <v>0</v>
      </c>
      <c r="G116" s="46">
        <v>0</v>
      </c>
      <c r="H116" s="47">
        <v>0</v>
      </c>
      <c r="I116" s="48">
        <f t="shared" si="13"/>
        <v>0</v>
      </c>
    </row>
    <row r="117" spans="1:9" ht="15">
      <c r="A117" s="26" t="s">
        <v>60</v>
      </c>
      <c r="B117" s="43">
        <v>0.63974596502260417</v>
      </c>
      <c r="C117" s="43">
        <v>0</v>
      </c>
      <c r="D117" s="43">
        <v>0</v>
      </c>
      <c r="E117" s="43">
        <v>0.12629868642242198</v>
      </c>
      <c r="F117" s="236">
        <v>0</v>
      </c>
      <c r="G117" s="43">
        <v>0</v>
      </c>
      <c r="H117" s="53">
        <v>0</v>
      </c>
      <c r="I117" s="41">
        <f t="shared" si="13"/>
        <v>0.76604465144502609</v>
      </c>
    </row>
    <row r="118" spans="1:9" ht="15">
      <c r="A118" s="25" t="s">
        <v>12</v>
      </c>
      <c r="B118" s="46">
        <v>0</v>
      </c>
      <c r="C118" s="46">
        <v>0</v>
      </c>
      <c r="D118" s="46">
        <v>0</v>
      </c>
      <c r="E118" s="46">
        <v>0</v>
      </c>
      <c r="F118" s="236">
        <v>0</v>
      </c>
      <c r="G118" s="46">
        <v>0</v>
      </c>
      <c r="H118" s="47">
        <v>0</v>
      </c>
      <c r="I118" s="48">
        <f t="shared" si="13"/>
        <v>0</v>
      </c>
    </row>
    <row r="119" spans="1:9" ht="15">
      <c r="A119" s="26" t="s">
        <v>61</v>
      </c>
      <c r="B119" s="43">
        <v>0.21800000000000005</v>
      </c>
      <c r="C119" s="43">
        <v>0</v>
      </c>
      <c r="D119" s="43">
        <v>0</v>
      </c>
      <c r="E119" s="43">
        <v>0</v>
      </c>
      <c r="F119" s="236">
        <v>0</v>
      </c>
      <c r="G119" s="43">
        <v>0</v>
      </c>
      <c r="H119" s="53">
        <v>0</v>
      </c>
      <c r="I119" s="41">
        <f t="shared" si="13"/>
        <v>0.21800000000000005</v>
      </c>
    </row>
    <row r="120" spans="1:9" ht="15">
      <c r="A120" s="25" t="s">
        <v>17</v>
      </c>
      <c r="B120" s="46">
        <v>1.396827626788143</v>
      </c>
      <c r="C120" s="46">
        <v>0</v>
      </c>
      <c r="D120" s="46">
        <v>21.143102372872249</v>
      </c>
      <c r="E120" s="46">
        <v>0</v>
      </c>
      <c r="F120" s="236">
        <v>0</v>
      </c>
      <c r="G120" s="46">
        <v>0</v>
      </c>
      <c r="H120" s="47">
        <v>0</v>
      </c>
      <c r="I120" s="48">
        <f t="shared" si="13"/>
        <v>22.539929999660391</v>
      </c>
    </row>
    <row r="121" spans="1:9" ht="15">
      <c r="A121" s="26" t="s">
        <v>19</v>
      </c>
      <c r="B121" s="43">
        <v>313.6272126984245</v>
      </c>
      <c r="C121" s="43">
        <v>3264.2763047446851</v>
      </c>
      <c r="D121" s="43">
        <v>10200.600823606232</v>
      </c>
      <c r="E121" s="43">
        <v>0.96075076318700747</v>
      </c>
      <c r="F121" s="236">
        <v>0</v>
      </c>
      <c r="G121" s="43">
        <v>0</v>
      </c>
      <c r="H121" s="53">
        <v>0</v>
      </c>
      <c r="I121" s="41">
        <f t="shared" si="13"/>
        <v>13779.465091812528</v>
      </c>
    </row>
    <row r="122" spans="1:9" ht="15">
      <c r="A122" s="25" t="s">
        <v>27</v>
      </c>
      <c r="B122" s="46">
        <v>95.839815592582696</v>
      </c>
      <c r="C122" s="46">
        <v>0.61354936301445695</v>
      </c>
      <c r="D122" s="46">
        <v>447.58047272226884</v>
      </c>
      <c r="E122" s="46">
        <v>5947.0730285360005</v>
      </c>
      <c r="F122" s="236">
        <v>0</v>
      </c>
      <c r="G122" s="46">
        <v>1770.3053440348449</v>
      </c>
      <c r="H122" s="47">
        <v>1.5416129883720648</v>
      </c>
      <c r="I122" s="48">
        <f t="shared" si="13"/>
        <v>8262.9538232370851</v>
      </c>
    </row>
    <row r="123" spans="1:9" ht="15">
      <c r="A123" s="26" t="s">
        <v>26</v>
      </c>
      <c r="B123" s="43">
        <v>4.9555695541994806</v>
      </c>
      <c r="C123" s="43">
        <v>0</v>
      </c>
      <c r="D123" s="43">
        <v>2.7332787178181963</v>
      </c>
      <c r="E123" s="43">
        <v>0</v>
      </c>
      <c r="F123" s="236">
        <v>0</v>
      </c>
      <c r="G123" s="43">
        <v>0</v>
      </c>
      <c r="H123" s="53">
        <v>0</v>
      </c>
      <c r="I123" s="41">
        <f t="shared" si="13"/>
        <v>7.688848272017677</v>
      </c>
    </row>
    <row r="124" spans="1:9" ht="15">
      <c r="A124" s="25" t="s">
        <v>23</v>
      </c>
      <c r="B124" s="46">
        <v>0</v>
      </c>
      <c r="C124" s="46">
        <v>0</v>
      </c>
      <c r="D124" s="46">
        <v>0</v>
      </c>
      <c r="E124" s="46">
        <v>0</v>
      </c>
      <c r="F124" s="236">
        <v>0</v>
      </c>
      <c r="G124" s="46">
        <v>0</v>
      </c>
      <c r="H124" s="47">
        <v>0</v>
      </c>
      <c r="I124" s="48">
        <f t="shared" si="13"/>
        <v>0</v>
      </c>
    </row>
    <row r="125" spans="1:9" ht="15">
      <c r="A125" s="26" t="s">
        <v>24</v>
      </c>
      <c r="B125" s="43">
        <v>0</v>
      </c>
      <c r="C125" s="43">
        <v>6.8999999999999992E-2</v>
      </c>
      <c r="D125" s="43">
        <v>0.41399999999999998</v>
      </c>
      <c r="E125" s="43">
        <v>0</v>
      </c>
      <c r="F125" s="236">
        <v>0</v>
      </c>
      <c r="G125" s="43">
        <v>0</v>
      </c>
      <c r="H125" s="53">
        <v>0</v>
      </c>
      <c r="I125" s="41">
        <f t="shared" si="13"/>
        <v>0.48299999999999998</v>
      </c>
    </row>
    <row r="126" spans="1:9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>
        <v>0</v>
      </c>
      <c r="G126" s="46">
        <v>0</v>
      </c>
      <c r="H126" s="47">
        <v>0</v>
      </c>
      <c r="I126" s="48">
        <f t="shared" si="13"/>
        <v>0</v>
      </c>
    </row>
    <row r="127" spans="1:9" ht="15">
      <c r="A127" s="27" t="s">
        <v>66</v>
      </c>
      <c r="B127" s="43">
        <v>1.5041339257404643E-3</v>
      </c>
      <c r="C127" s="43">
        <v>9.6927679949686407</v>
      </c>
      <c r="D127" s="43">
        <v>4233.0895079458833</v>
      </c>
      <c r="E127" s="43">
        <v>0</v>
      </c>
      <c r="F127" s="236">
        <v>0</v>
      </c>
      <c r="G127" s="43">
        <v>0</v>
      </c>
      <c r="H127" s="53">
        <v>0</v>
      </c>
      <c r="I127" s="41">
        <f t="shared" si="13"/>
        <v>4242.7837800747775</v>
      </c>
    </row>
    <row r="128" spans="1:9" ht="15">
      <c r="A128" s="28" t="s">
        <v>25</v>
      </c>
      <c r="B128" s="46">
        <v>0</v>
      </c>
      <c r="C128" s="46">
        <v>0</v>
      </c>
      <c r="D128" s="46">
        <v>0</v>
      </c>
      <c r="E128" s="46">
        <v>0</v>
      </c>
      <c r="F128" s="236">
        <v>0</v>
      </c>
      <c r="G128" s="46">
        <v>0</v>
      </c>
      <c r="H128" s="47">
        <v>0</v>
      </c>
      <c r="I128" s="48">
        <f t="shared" si="13"/>
        <v>0</v>
      </c>
    </row>
    <row r="129" spans="1:10" ht="15">
      <c r="A129" s="29" t="s">
        <v>20</v>
      </c>
      <c r="B129" s="43">
        <v>6.4318644728945278E-4</v>
      </c>
      <c r="C129" s="43">
        <v>1.5258125452361091</v>
      </c>
      <c r="D129" s="43">
        <v>722.18055491091093</v>
      </c>
      <c r="E129" s="43">
        <v>0</v>
      </c>
      <c r="F129" s="236">
        <v>0</v>
      </c>
      <c r="G129" s="43">
        <v>0</v>
      </c>
      <c r="H129" s="53">
        <v>0</v>
      </c>
      <c r="I129" s="41">
        <f t="shared" si="13"/>
        <v>723.70701064259435</v>
      </c>
    </row>
    <row r="130" spans="1:10" ht="15">
      <c r="A130" s="28" t="s">
        <v>21</v>
      </c>
      <c r="B130" s="46">
        <v>8.609416371892116E-4</v>
      </c>
      <c r="C130" s="46">
        <v>8.0394379486863912</v>
      </c>
      <c r="D130" s="46">
        <v>3511.036219853846</v>
      </c>
      <c r="E130" s="46">
        <v>0</v>
      </c>
      <c r="F130" s="236">
        <v>0</v>
      </c>
      <c r="G130" s="46">
        <v>0</v>
      </c>
      <c r="H130" s="47">
        <v>0</v>
      </c>
      <c r="I130" s="48">
        <f t="shared" si="13"/>
        <v>3519.0765187441693</v>
      </c>
    </row>
    <row r="131" spans="1:10" ht="15.75" thickBot="1">
      <c r="A131" s="30"/>
      <c r="B131" s="43">
        <v>0</v>
      </c>
      <c r="C131" s="43">
        <v>0</v>
      </c>
      <c r="D131" s="43">
        <v>0</v>
      </c>
      <c r="E131" s="43">
        <v>0</v>
      </c>
      <c r="F131" s="237">
        <v>0</v>
      </c>
      <c r="G131" s="43">
        <v>0</v>
      </c>
      <c r="H131" s="53">
        <v>0</v>
      </c>
      <c r="I131" s="41">
        <f t="shared" si="13"/>
        <v>0</v>
      </c>
    </row>
    <row r="132" spans="1:10" ht="15">
      <c r="A132" s="31" t="s">
        <v>28</v>
      </c>
      <c r="B132" s="130">
        <f>SUM(B111:B127)</f>
        <v>577.71867285526821</v>
      </c>
      <c r="C132" s="130">
        <f t="shared" ref="C132:H132" si="14">SUM(C111:C127)</f>
        <v>3469.5856479608319</v>
      </c>
      <c r="D132" s="130">
        <f t="shared" si="14"/>
        <v>20359.821941268197</v>
      </c>
      <c r="E132" s="130">
        <f t="shared" si="14"/>
        <v>5948.1600779856099</v>
      </c>
      <c r="F132" s="130">
        <f t="shared" si="14"/>
        <v>0</v>
      </c>
      <c r="G132" s="130">
        <f t="shared" si="14"/>
        <v>1770.3053440348449</v>
      </c>
      <c r="H132" s="130">
        <f t="shared" si="14"/>
        <v>1.5416129883720648</v>
      </c>
      <c r="I132" s="132">
        <f>SUM(B132:H132)</f>
        <v>32127.133297093122</v>
      </c>
    </row>
    <row r="133" spans="1:10" s="4" customFormat="1" ht="15" thickBot="1">
      <c r="A133" s="32" t="s">
        <v>87</v>
      </c>
      <c r="B133" s="114">
        <f>B132/$I132</f>
        <v>1.7982266500806671E-2</v>
      </c>
      <c r="C133" s="114">
        <f t="shared" ref="C133:I133" si="15">C132/$I132</f>
        <v>0.10799549452097432</v>
      </c>
      <c r="D133" s="114">
        <f t="shared" si="15"/>
        <v>0.63372669304143492</v>
      </c>
      <c r="E133" s="114">
        <f t="shared" si="15"/>
        <v>0.18514443921841611</v>
      </c>
      <c r="F133" s="114">
        <f t="shared" si="15"/>
        <v>0</v>
      </c>
      <c r="G133" s="114">
        <f t="shared" si="15"/>
        <v>5.5103121951905462E-2</v>
      </c>
      <c r="H133" s="114">
        <f t="shared" si="15"/>
        <v>4.7984766462544942E-5</v>
      </c>
      <c r="I133" s="116">
        <f t="shared" si="15"/>
        <v>1</v>
      </c>
      <c r="J133" s="18"/>
    </row>
    <row r="134" spans="1:10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1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10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10" ht="15">
      <c r="A137" s="24" t="s">
        <v>7</v>
      </c>
      <c r="B137" s="39">
        <v>0</v>
      </c>
      <c r="C137" s="39">
        <v>2412.4772925610332</v>
      </c>
      <c r="D137" s="39">
        <v>0</v>
      </c>
      <c r="E137" s="39">
        <v>0</v>
      </c>
      <c r="F137" s="235">
        <v>0</v>
      </c>
      <c r="G137" s="39">
        <v>0</v>
      </c>
      <c r="H137" s="40">
        <v>0</v>
      </c>
      <c r="I137" s="41">
        <f>SUM(B137:H137)</f>
        <v>2412.4772925610332</v>
      </c>
    </row>
    <row r="138" spans="1:1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>
        <v>0</v>
      </c>
      <c r="G138" s="46">
        <v>0</v>
      </c>
      <c r="H138" s="47">
        <v>0</v>
      </c>
      <c r="I138" s="48">
        <f t="shared" ref="I138:I157" si="16">SUM(B138:H138)</f>
        <v>0</v>
      </c>
    </row>
    <row r="139" spans="1:10" ht="15">
      <c r="A139" s="26" t="s">
        <v>10</v>
      </c>
      <c r="B139" s="43">
        <v>0</v>
      </c>
      <c r="C139" s="43">
        <v>0</v>
      </c>
      <c r="D139" s="43">
        <v>468.06720580105969</v>
      </c>
      <c r="E139" s="43">
        <v>0</v>
      </c>
      <c r="F139" s="236">
        <v>0</v>
      </c>
      <c r="G139" s="43">
        <v>0</v>
      </c>
      <c r="H139" s="53">
        <v>0</v>
      </c>
      <c r="I139" s="41">
        <f t="shared" si="16"/>
        <v>468.06720580105969</v>
      </c>
    </row>
    <row r="140" spans="1:10" ht="15">
      <c r="A140" s="25" t="s">
        <v>58</v>
      </c>
      <c r="B140" s="46">
        <v>0</v>
      </c>
      <c r="C140" s="46">
        <v>69.728698499999155</v>
      </c>
      <c r="D140" s="46">
        <v>0</v>
      </c>
      <c r="E140" s="46">
        <v>0</v>
      </c>
      <c r="F140" s="236">
        <v>0</v>
      </c>
      <c r="G140" s="46">
        <v>0</v>
      </c>
      <c r="H140" s="47">
        <v>0</v>
      </c>
      <c r="I140" s="48">
        <f t="shared" si="16"/>
        <v>69.728698499999155</v>
      </c>
    </row>
    <row r="141" spans="1:10" ht="15">
      <c r="A141" s="26" t="s">
        <v>16</v>
      </c>
      <c r="B141" s="43">
        <v>75.064460396887625</v>
      </c>
      <c r="C141" s="43">
        <v>666.50231353564106</v>
      </c>
      <c r="D141" s="43">
        <v>43.068542969767236</v>
      </c>
      <c r="E141" s="43">
        <v>0</v>
      </c>
      <c r="F141" s="236">
        <v>0</v>
      </c>
      <c r="G141" s="43">
        <v>0</v>
      </c>
      <c r="H141" s="53">
        <v>0</v>
      </c>
      <c r="I141" s="41">
        <f t="shared" si="16"/>
        <v>784.63531690229593</v>
      </c>
    </row>
    <row r="142" spans="1:10" ht="15">
      <c r="A142" s="25" t="s">
        <v>72</v>
      </c>
      <c r="B142" s="46">
        <v>41.029447504177512</v>
      </c>
      <c r="C142" s="46">
        <v>0.74320972435862653</v>
      </c>
      <c r="D142" s="46">
        <v>2.4581294450131739</v>
      </c>
      <c r="E142" s="46">
        <v>0</v>
      </c>
      <c r="F142" s="236">
        <v>0</v>
      </c>
      <c r="G142" s="46">
        <v>0</v>
      </c>
      <c r="H142" s="47">
        <v>0</v>
      </c>
      <c r="I142" s="48">
        <f t="shared" si="16"/>
        <v>44.230786673549311</v>
      </c>
    </row>
    <row r="143" spans="1:10" ht="15">
      <c r="A143" s="26" t="s">
        <v>60</v>
      </c>
      <c r="B143" s="43">
        <v>0</v>
      </c>
      <c r="C143" s="43">
        <v>0</v>
      </c>
      <c r="D143" s="43">
        <v>22.284793213889973</v>
      </c>
      <c r="E143" s="43">
        <v>14.451489320589312</v>
      </c>
      <c r="F143" s="236">
        <v>0</v>
      </c>
      <c r="G143" s="43">
        <v>0</v>
      </c>
      <c r="H143" s="53">
        <v>0</v>
      </c>
      <c r="I143" s="41">
        <f t="shared" si="16"/>
        <v>36.736282534479287</v>
      </c>
    </row>
    <row r="144" spans="1:10" ht="15">
      <c r="A144" s="25" t="s">
        <v>12</v>
      </c>
      <c r="B144" s="46">
        <v>0</v>
      </c>
      <c r="C144" s="46">
        <v>0</v>
      </c>
      <c r="D144" s="46">
        <v>0</v>
      </c>
      <c r="E144" s="46">
        <v>0</v>
      </c>
      <c r="F144" s="236">
        <v>0</v>
      </c>
      <c r="G144" s="46">
        <v>0</v>
      </c>
      <c r="H144" s="47">
        <v>0</v>
      </c>
      <c r="I144" s="48">
        <f t="shared" si="16"/>
        <v>0</v>
      </c>
    </row>
    <row r="145" spans="1:10" ht="15">
      <c r="A145" s="26" t="s">
        <v>61</v>
      </c>
      <c r="B145" s="43">
        <v>0</v>
      </c>
      <c r="C145" s="43">
        <v>0</v>
      </c>
      <c r="D145" s="43">
        <v>0</v>
      </c>
      <c r="E145" s="43">
        <v>0</v>
      </c>
      <c r="F145" s="236">
        <v>0</v>
      </c>
      <c r="G145" s="43">
        <v>0</v>
      </c>
      <c r="H145" s="53">
        <v>0</v>
      </c>
      <c r="I145" s="41">
        <f t="shared" si="16"/>
        <v>0</v>
      </c>
    </row>
    <row r="146" spans="1:10" ht="15">
      <c r="A146" s="25" t="s">
        <v>17</v>
      </c>
      <c r="B146" s="46">
        <v>0.42985339739981998</v>
      </c>
      <c r="C146" s="46">
        <v>0</v>
      </c>
      <c r="D146" s="46">
        <v>3.8756951180398533</v>
      </c>
      <c r="E146" s="46">
        <v>1.6963961601314674</v>
      </c>
      <c r="F146" s="236">
        <v>0</v>
      </c>
      <c r="G146" s="46">
        <v>0</v>
      </c>
      <c r="H146" s="47">
        <v>0</v>
      </c>
      <c r="I146" s="48">
        <f t="shared" si="16"/>
        <v>6.0019446755711403</v>
      </c>
    </row>
    <row r="147" spans="1:10" ht="15">
      <c r="A147" s="26" t="s">
        <v>19</v>
      </c>
      <c r="B147" s="43">
        <v>494.93351192956516</v>
      </c>
      <c r="C147" s="43">
        <v>9987.86489144589</v>
      </c>
      <c r="D147" s="43">
        <v>2098.696770771845</v>
      </c>
      <c r="E147" s="43">
        <v>0</v>
      </c>
      <c r="F147" s="236">
        <v>0</v>
      </c>
      <c r="G147" s="43">
        <v>0</v>
      </c>
      <c r="H147" s="53">
        <v>0</v>
      </c>
      <c r="I147" s="41">
        <f t="shared" si="16"/>
        <v>12581.4951741473</v>
      </c>
    </row>
    <row r="148" spans="1:10" ht="15">
      <c r="A148" s="25" t="s">
        <v>27</v>
      </c>
      <c r="B148" s="46">
        <v>485.74713505119604</v>
      </c>
      <c r="C148" s="46">
        <v>17.948075388700563</v>
      </c>
      <c r="D148" s="46">
        <v>328.55311075318178</v>
      </c>
      <c r="E148" s="46">
        <v>7992.5045582541143</v>
      </c>
      <c r="F148" s="236">
        <v>0</v>
      </c>
      <c r="G148" s="46">
        <v>292.5362405579192</v>
      </c>
      <c r="H148" s="47">
        <v>848.9182257536055</v>
      </c>
      <c r="I148" s="48">
        <f t="shared" si="16"/>
        <v>9966.2073457587176</v>
      </c>
    </row>
    <row r="149" spans="1:10" ht="15">
      <c r="A149" s="26" t="s">
        <v>26</v>
      </c>
      <c r="B149" s="43">
        <v>912.25499667947281</v>
      </c>
      <c r="C149" s="43">
        <v>0</v>
      </c>
      <c r="D149" s="43">
        <v>31.848914587343671</v>
      </c>
      <c r="E149" s="43">
        <v>0</v>
      </c>
      <c r="F149" s="236">
        <v>0</v>
      </c>
      <c r="G149" s="43">
        <v>0</v>
      </c>
      <c r="H149" s="53">
        <v>0</v>
      </c>
      <c r="I149" s="41">
        <f t="shared" si="16"/>
        <v>944.10391126681645</v>
      </c>
    </row>
    <row r="150" spans="1:10" ht="15">
      <c r="A150" s="25" t="s">
        <v>23</v>
      </c>
      <c r="B150" s="46">
        <v>0</v>
      </c>
      <c r="C150" s="46">
        <v>0</v>
      </c>
      <c r="D150" s="46">
        <v>0</v>
      </c>
      <c r="E150" s="46">
        <v>0</v>
      </c>
      <c r="F150" s="236">
        <v>0</v>
      </c>
      <c r="G150" s="46">
        <v>0</v>
      </c>
      <c r="H150" s="47">
        <v>0</v>
      </c>
      <c r="I150" s="48">
        <f t="shared" si="16"/>
        <v>0</v>
      </c>
    </row>
    <row r="151" spans="1:10" ht="15">
      <c r="A151" s="26" t="s">
        <v>24</v>
      </c>
      <c r="B151" s="43">
        <v>0</v>
      </c>
      <c r="C151" s="43">
        <v>3948.9233999999988</v>
      </c>
      <c r="D151" s="43">
        <v>0</v>
      </c>
      <c r="E151" s="43">
        <v>0</v>
      </c>
      <c r="F151" s="236">
        <v>0</v>
      </c>
      <c r="G151" s="43">
        <v>0</v>
      </c>
      <c r="H151" s="53">
        <v>0</v>
      </c>
      <c r="I151" s="41">
        <f t="shared" si="16"/>
        <v>3948.9233999999988</v>
      </c>
    </row>
    <row r="152" spans="1:10" ht="15">
      <c r="A152" s="25" t="s">
        <v>22</v>
      </c>
      <c r="B152" s="46">
        <v>0</v>
      </c>
      <c r="C152" s="46">
        <v>88.122092686129136</v>
      </c>
      <c r="D152" s="46">
        <v>0</v>
      </c>
      <c r="E152" s="46">
        <v>0</v>
      </c>
      <c r="F152" s="236">
        <v>0</v>
      </c>
      <c r="G152" s="46">
        <v>0</v>
      </c>
      <c r="H152" s="47">
        <v>0</v>
      </c>
      <c r="I152" s="48">
        <f t="shared" si="16"/>
        <v>88.122092686129136</v>
      </c>
      <c r="J152" s="6"/>
    </row>
    <row r="153" spans="1:10" ht="15">
      <c r="A153" s="27" t="s">
        <v>66</v>
      </c>
      <c r="B153" s="43">
        <v>0</v>
      </c>
      <c r="C153" s="43">
        <v>0</v>
      </c>
      <c r="D153" s="43">
        <v>0</v>
      </c>
      <c r="E153" s="43">
        <v>0</v>
      </c>
      <c r="F153" s="236">
        <v>0</v>
      </c>
      <c r="G153" s="43">
        <v>0</v>
      </c>
      <c r="H153" s="53">
        <v>0</v>
      </c>
      <c r="I153" s="41">
        <f t="shared" si="16"/>
        <v>0</v>
      </c>
    </row>
    <row r="154" spans="1:10" ht="15">
      <c r="A154" s="28" t="s">
        <v>25</v>
      </c>
      <c r="B154" s="46">
        <v>0</v>
      </c>
      <c r="C154" s="46">
        <v>0</v>
      </c>
      <c r="D154" s="46">
        <v>0</v>
      </c>
      <c r="E154" s="46">
        <v>0</v>
      </c>
      <c r="F154" s="236">
        <v>0</v>
      </c>
      <c r="G154" s="46">
        <v>0</v>
      </c>
      <c r="H154" s="47">
        <v>0</v>
      </c>
      <c r="I154" s="48">
        <f t="shared" si="16"/>
        <v>0</v>
      </c>
    </row>
    <row r="155" spans="1:10" ht="15">
      <c r="A155" s="29" t="s">
        <v>20</v>
      </c>
      <c r="B155" s="43">
        <v>0</v>
      </c>
      <c r="C155" s="43">
        <v>0</v>
      </c>
      <c r="D155" s="43">
        <v>0</v>
      </c>
      <c r="E155" s="43">
        <v>0</v>
      </c>
      <c r="F155" s="236">
        <v>0</v>
      </c>
      <c r="G155" s="43">
        <v>0</v>
      </c>
      <c r="H155" s="53">
        <v>0</v>
      </c>
      <c r="I155" s="41">
        <f t="shared" si="16"/>
        <v>0</v>
      </c>
    </row>
    <row r="156" spans="1:10" ht="15">
      <c r="A156" s="28" t="s">
        <v>21</v>
      </c>
      <c r="B156" s="46">
        <v>0</v>
      </c>
      <c r="C156" s="46">
        <v>0</v>
      </c>
      <c r="D156" s="46">
        <v>0</v>
      </c>
      <c r="E156" s="46">
        <v>0</v>
      </c>
      <c r="F156" s="236">
        <v>0</v>
      </c>
      <c r="G156" s="46">
        <v>0</v>
      </c>
      <c r="H156" s="47">
        <v>0</v>
      </c>
      <c r="I156" s="48">
        <f t="shared" si="16"/>
        <v>0</v>
      </c>
    </row>
    <row r="157" spans="1:10" ht="15.75" thickBot="1">
      <c r="A157" s="30" t="s">
        <v>11</v>
      </c>
      <c r="B157" s="43">
        <v>0</v>
      </c>
      <c r="C157" s="43">
        <v>0</v>
      </c>
      <c r="D157" s="43">
        <v>0</v>
      </c>
      <c r="E157" s="43">
        <v>0</v>
      </c>
      <c r="F157" s="237">
        <v>0</v>
      </c>
      <c r="G157" s="43">
        <v>0</v>
      </c>
      <c r="H157" s="53">
        <v>0</v>
      </c>
      <c r="I157" s="41">
        <f t="shared" si="16"/>
        <v>0</v>
      </c>
    </row>
    <row r="158" spans="1:10" ht="15">
      <c r="A158" s="31" t="s">
        <v>28</v>
      </c>
      <c r="B158" s="130">
        <f>SUM(B137:B153)</f>
        <v>2009.459404958699</v>
      </c>
      <c r="C158" s="130">
        <f t="shared" ref="C158:H158" si="17">SUM(C137:C153)</f>
        <v>17192.309973841748</v>
      </c>
      <c r="D158" s="130">
        <f t="shared" si="17"/>
        <v>2998.8531626601402</v>
      </c>
      <c r="E158" s="130">
        <f t="shared" si="17"/>
        <v>8008.6524437348353</v>
      </c>
      <c r="F158" s="130">
        <f t="shared" si="17"/>
        <v>0</v>
      </c>
      <c r="G158" s="130">
        <f t="shared" si="17"/>
        <v>292.5362405579192</v>
      </c>
      <c r="H158" s="130">
        <f t="shared" si="17"/>
        <v>848.9182257536055</v>
      </c>
      <c r="I158" s="132">
        <f>SUM(B158:H158)</f>
        <v>31350.729451506944</v>
      </c>
    </row>
    <row r="159" spans="1:10" s="4" customFormat="1" ht="15" thickBot="1">
      <c r="A159" s="32" t="s">
        <v>87</v>
      </c>
      <c r="B159" s="114">
        <f>B158/$I158</f>
        <v>6.4096097287526105E-2</v>
      </c>
      <c r="C159" s="114">
        <f t="shared" ref="C159:I159" si="18">C158/$I158</f>
        <v>0.5483862823809148</v>
      </c>
      <c r="D159" s="114">
        <f t="shared" si="18"/>
        <v>9.565497247197205E-2</v>
      </c>
      <c r="E159" s="114">
        <f t="shared" si="18"/>
        <v>0.25545346420479798</v>
      </c>
      <c r="F159" s="114">
        <f t="shared" si="18"/>
        <v>0</v>
      </c>
      <c r="G159" s="114">
        <f t="shared" si="18"/>
        <v>9.3310824237889545E-3</v>
      </c>
      <c r="H159" s="114">
        <f t="shared" si="18"/>
        <v>2.7078101231000233E-2</v>
      </c>
      <c r="I159" s="116">
        <f t="shared" si="18"/>
        <v>1</v>
      </c>
      <c r="J159" s="18"/>
    </row>
    <row r="160" spans="1:10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>
        <v>0</v>
      </c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>
        <v>0</v>
      </c>
      <c r="G164" s="46">
        <v>0</v>
      </c>
      <c r="H164" s="47">
        <v>0</v>
      </c>
      <c r="I164" s="48">
        <f t="shared" ref="I164:I183" si="19">SUM(B164:H164)</f>
        <v>0</v>
      </c>
    </row>
    <row r="165" spans="1:9" ht="15">
      <c r="A165" s="26" t="s">
        <v>10</v>
      </c>
      <c r="B165" s="43">
        <v>0</v>
      </c>
      <c r="C165" s="43">
        <v>0</v>
      </c>
      <c r="D165" s="43">
        <v>213.43936845000081</v>
      </c>
      <c r="E165" s="43">
        <v>0</v>
      </c>
      <c r="F165" s="236">
        <v>0</v>
      </c>
      <c r="G165" s="43">
        <v>0</v>
      </c>
      <c r="H165" s="53">
        <v>0</v>
      </c>
      <c r="I165" s="41">
        <f t="shared" si="19"/>
        <v>213.43936845000081</v>
      </c>
    </row>
    <row r="166" spans="1:9" ht="15">
      <c r="A166" s="25" t="s">
        <v>58</v>
      </c>
      <c r="B166" s="46">
        <v>0</v>
      </c>
      <c r="C166" s="46">
        <v>0</v>
      </c>
      <c r="D166" s="46">
        <v>0</v>
      </c>
      <c r="E166" s="46">
        <v>0</v>
      </c>
      <c r="F166" s="236">
        <v>0</v>
      </c>
      <c r="G166" s="46">
        <v>0</v>
      </c>
      <c r="H166" s="47">
        <v>0</v>
      </c>
      <c r="I166" s="48">
        <f t="shared" si="19"/>
        <v>0</v>
      </c>
    </row>
    <row r="167" spans="1:9" ht="15">
      <c r="A167" s="26" t="s">
        <v>16</v>
      </c>
      <c r="B167" s="43">
        <v>95.405369442975868</v>
      </c>
      <c r="C167" s="43">
        <v>0</v>
      </c>
      <c r="D167" s="43">
        <v>263.57003319144167</v>
      </c>
      <c r="E167" s="43">
        <v>0</v>
      </c>
      <c r="F167" s="236">
        <v>0</v>
      </c>
      <c r="G167" s="43">
        <v>0</v>
      </c>
      <c r="H167" s="53">
        <v>0</v>
      </c>
      <c r="I167" s="41">
        <f t="shared" si="19"/>
        <v>358.97540263441755</v>
      </c>
    </row>
    <row r="168" spans="1:9" ht="15">
      <c r="A168" s="25" t="s">
        <v>72</v>
      </c>
      <c r="B168" s="46">
        <v>34.692942625482999</v>
      </c>
      <c r="C168" s="46">
        <v>20.648350969234318</v>
      </c>
      <c r="D168" s="46">
        <v>29.365807607331192</v>
      </c>
      <c r="E168" s="46">
        <v>20.995992865370756</v>
      </c>
      <c r="F168" s="236">
        <v>0</v>
      </c>
      <c r="G168" s="46">
        <v>0</v>
      </c>
      <c r="H168" s="47">
        <v>0</v>
      </c>
      <c r="I168" s="48">
        <f t="shared" si="19"/>
        <v>105.70309406741926</v>
      </c>
    </row>
    <row r="169" spans="1:9" ht="15">
      <c r="A169" s="26" t="s">
        <v>60</v>
      </c>
      <c r="B169" s="43">
        <v>0</v>
      </c>
      <c r="C169" s="43">
        <v>0</v>
      </c>
      <c r="D169" s="43">
        <v>0</v>
      </c>
      <c r="E169" s="43">
        <v>2.388370500584331</v>
      </c>
      <c r="F169" s="236">
        <v>0</v>
      </c>
      <c r="G169" s="43">
        <v>0</v>
      </c>
      <c r="H169" s="53">
        <v>0</v>
      </c>
      <c r="I169" s="41">
        <f t="shared" si="19"/>
        <v>2.388370500584331</v>
      </c>
    </row>
    <row r="170" spans="1:9" ht="15">
      <c r="A170" s="25" t="s">
        <v>12</v>
      </c>
      <c r="B170" s="46">
        <v>0</v>
      </c>
      <c r="C170" s="46">
        <v>0</v>
      </c>
      <c r="D170" s="46">
        <v>0</v>
      </c>
      <c r="E170" s="46">
        <v>0</v>
      </c>
      <c r="F170" s="236">
        <v>0</v>
      </c>
      <c r="G170" s="46">
        <v>0</v>
      </c>
      <c r="H170" s="47">
        <v>0</v>
      </c>
      <c r="I170" s="48">
        <f t="shared" si="19"/>
        <v>0</v>
      </c>
    </row>
    <row r="171" spans="1:9" ht="15">
      <c r="A171" s="26" t="s">
        <v>61</v>
      </c>
      <c r="B171" s="43">
        <v>0</v>
      </c>
      <c r="C171" s="43">
        <v>0</v>
      </c>
      <c r="D171" s="43">
        <v>0.56680000000000008</v>
      </c>
      <c r="E171" s="43">
        <v>0</v>
      </c>
      <c r="F171" s="236">
        <v>0</v>
      </c>
      <c r="G171" s="43">
        <v>0</v>
      </c>
      <c r="H171" s="53">
        <v>0</v>
      </c>
      <c r="I171" s="41">
        <f t="shared" si="19"/>
        <v>0.56680000000000008</v>
      </c>
    </row>
    <row r="172" spans="1:9" ht="15">
      <c r="A172" s="25" t="s">
        <v>17</v>
      </c>
      <c r="B172" s="46">
        <v>0.48170422180971667</v>
      </c>
      <c r="C172" s="46">
        <v>0</v>
      </c>
      <c r="D172" s="46">
        <v>193.09441290113318</v>
      </c>
      <c r="E172" s="46">
        <v>0.18439637610875953</v>
      </c>
      <c r="F172" s="236">
        <v>0</v>
      </c>
      <c r="G172" s="46">
        <v>0</v>
      </c>
      <c r="H172" s="47">
        <v>0</v>
      </c>
      <c r="I172" s="48">
        <f t="shared" si="19"/>
        <v>193.76051349905165</v>
      </c>
    </row>
    <row r="173" spans="1:9" ht="15">
      <c r="A173" s="26" t="s">
        <v>19</v>
      </c>
      <c r="B173" s="43">
        <v>106.76888117125327</v>
      </c>
      <c r="C173" s="43">
        <v>73.374894122237578</v>
      </c>
      <c r="D173" s="43">
        <v>1975.7876055428114</v>
      </c>
      <c r="E173" s="43">
        <v>0</v>
      </c>
      <c r="F173" s="236">
        <v>0</v>
      </c>
      <c r="G173" s="43">
        <v>0</v>
      </c>
      <c r="H173" s="53">
        <v>0</v>
      </c>
      <c r="I173" s="41">
        <f t="shared" si="19"/>
        <v>2155.9313808363022</v>
      </c>
    </row>
    <row r="174" spans="1:9" ht="15">
      <c r="A174" s="25" t="s">
        <v>27</v>
      </c>
      <c r="B174" s="46">
        <v>32.701782401238809</v>
      </c>
      <c r="C174" s="46">
        <v>1.4078184095404247</v>
      </c>
      <c r="D174" s="46">
        <v>999.0448367520861</v>
      </c>
      <c r="E174" s="46">
        <v>797.36689303988464</v>
      </c>
      <c r="F174" s="236">
        <v>0</v>
      </c>
      <c r="G174" s="46">
        <v>73.327876308840615</v>
      </c>
      <c r="H174" s="47">
        <v>223.25632697123285</v>
      </c>
      <c r="I174" s="48">
        <f t="shared" si="19"/>
        <v>2127.1055338828232</v>
      </c>
    </row>
    <row r="175" spans="1:9" ht="15">
      <c r="A175" s="26" t="s">
        <v>26</v>
      </c>
      <c r="B175" s="43">
        <v>6.5446007998519207</v>
      </c>
      <c r="C175" s="43">
        <v>1.3429992001480795</v>
      </c>
      <c r="D175" s="43">
        <v>0</v>
      </c>
      <c r="E175" s="43">
        <v>0</v>
      </c>
      <c r="F175" s="236">
        <v>0</v>
      </c>
      <c r="G175" s="43">
        <v>0</v>
      </c>
      <c r="H175" s="53">
        <v>0</v>
      </c>
      <c r="I175" s="41">
        <f t="shared" si="19"/>
        <v>7.8875999999999999</v>
      </c>
    </row>
    <row r="176" spans="1:9" ht="15">
      <c r="A176" s="25" t="s">
        <v>23</v>
      </c>
      <c r="B176" s="46">
        <v>0</v>
      </c>
      <c r="C176" s="46">
        <v>0</v>
      </c>
      <c r="D176" s="46">
        <v>0</v>
      </c>
      <c r="E176" s="46">
        <v>0</v>
      </c>
      <c r="F176" s="236">
        <v>0</v>
      </c>
      <c r="G176" s="46">
        <v>0</v>
      </c>
      <c r="H176" s="47">
        <v>0</v>
      </c>
      <c r="I176" s="48">
        <f t="shared" si="19"/>
        <v>0</v>
      </c>
    </row>
    <row r="177" spans="1:10" ht="15">
      <c r="A177" s="26" t="s">
        <v>24</v>
      </c>
      <c r="B177" s="43">
        <v>0</v>
      </c>
      <c r="C177" s="43">
        <v>0</v>
      </c>
      <c r="D177" s="43">
        <v>0</v>
      </c>
      <c r="E177" s="43">
        <v>0</v>
      </c>
      <c r="F177" s="236">
        <v>0</v>
      </c>
      <c r="G177" s="43">
        <v>0</v>
      </c>
      <c r="H177" s="53">
        <v>0</v>
      </c>
      <c r="I177" s="41">
        <f t="shared" si="19"/>
        <v>0</v>
      </c>
    </row>
    <row r="178" spans="1:1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>
        <v>0</v>
      </c>
      <c r="G178" s="46">
        <v>0</v>
      </c>
      <c r="H178" s="47">
        <v>0</v>
      </c>
      <c r="I178" s="48">
        <f t="shared" si="19"/>
        <v>0</v>
      </c>
    </row>
    <row r="179" spans="1:10" ht="15">
      <c r="A179" s="27" t="s">
        <v>66</v>
      </c>
      <c r="B179" s="43">
        <v>0</v>
      </c>
      <c r="C179" s="43">
        <v>0</v>
      </c>
      <c r="D179" s="43">
        <v>0</v>
      </c>
      <c r="E179" s="43">
        <v>0</v>
      </c>
      <c r="F179" s="236">
        <v>0</v>
      </c>
      <c r="G179" s="43">
        <v>0</v>
      </c>
      <c r="H179" s="53">
        <v>0</v>
      </c>
      <c r="I179" s="41">
        <f t="shared" si="19"/>
        <v>0</v>
      </c>
    </row>
    <row r="180" spans="1:10" ht="15">
      <c r="A180" s="28" t="s">
        <v>25</v>
      </c>
      <c r="B180" s="46">
        <v>0</v>
      </c>
      <c r="C180" s="46">
        <v>0</v>
      </c>
      <c r="D180" s="46">
        <v>0</v>
      </c>
      <c r="E180" s="46">
        <v>0</v>
      </c>
      <c r="F180" s="236">
        <v>0</v>
      </c>
      <c r="G180" s="46">
        <v>0</v>
      </c>
      <c r="H180" s="47">
        <v>0</v>
      </c>
      <c r="I180" s="48">
        <f t="shared" si="19"/>
        <v>0</v>
      </c>
    </row>
    <row r="181" spans="1:10" ht="15">
      <c r="A181" s="29" t="s">
        <v>20</v>
      </c>
      <c r="B181" s="43">
        <v>0</v>
      </c>
      <c r="C181" s="43">
        <v>0</v>
      </c>
      <c r="D181" s="43">
        <v>0</v>
      </c>
      <c r="E181" s="43">
        <v>0</v>
      </c>
      <c r="F181" s="236">
        <v>0</v>
      </c>
      <c r="G181" s="43">
        <v>0</v>
      </c>
      <c r="H181" s="53">
        <v>0</v>
      </c>
      <c r="I181" s="41">
        <f t="shared" si="19"/>
        <v>0</v>
      </c>
    </row>
    <row r="182" spans="1:10" ht="15">
      <c r="A182" s="28" t="s">
        <v>21</v>
      </c>
      <c r="B182" s="46">
        <v>0</v>
      </c>
      <c r="C182" s="46">
        <v>0</v>
      </c>
      <c r="D182" s="46">
        <v>0</v>
      </c>
      <c r="E182" s="46">
        <v>0</v>
      </c>
      <c r="F182" s="236">
        <v>0</v>
      </c>
      <c r="G182" s="46">
        <v>0</v>
      </c>
      <c r="H182" s="47">
        <v>0</v>
      </c>
      <c r="I182" s="48">
        <f t="shared" si="19"/>
        <v>0</v>
      </c>
    </row>
    <row r="183" spans="1:10" ht="15.75" thickBot="1">
      <c r="A183" s="30" t="s">
        <v>11</v>
      </c>
      <c r="B183" s="43">
        <v>0</v>
      </c>
      <c r="C183" s="43">
        <v>0</v>
      </c>
      <c r="D183" s="43">
        <v>0</v>
      </c>
      <c r="E183" s="43">
        <v>0</v>
      </c>
      <c r="F183" s="237">
        <v>0</v>
      </c>
      <c r="G183" s="43">
        <v>0</v>
      </c>
      <c r="H183" s="53">
        <v>0</v>
      </c>
      <c r="I183" s="41">
        <f t="shared" si="19"/>
        <v>0</v>
      </c>
    </row>
    <row r="184" spans="1:10" ht="15">
      <c r="A184" s="31" t="s">
        <v>28</v>
      </c>
      <c r="B184" s="130">
        <f>SUM(B163:B179)</f>
        <v>276.59528066261259</v>
      </c>
      <c r="C184" s="130">
        <f t="shared" ref="C184:H184" si="20">SUM(C163:C179)</f>
        <v>96.774062701160403</v>
      </c>
      <c r="D184" s="130">
        <f t="shared" si="20"/>
        <v>3674.8688644448043</v>
      </c>
      <c r="E184" s="130">
        <f t="shared" si="20"/>
        <v>820.93565278194853</v>
      </c>
      <c r="F184" s="130">
        <f t="shared" si="20"/>
        <v>0</v>
      </c>
      <c r="G184" s="130">
        <f t="shared" si="20"/>
        <v>73.327876308840615</v>
      </c>
      <c r="H184" s="130">
        <f t="shared" si="20"/>
        <v>223.25632697123285</v>
      </c>
      <c r="I184" s="132">
        <f>SUM(B184:H184)</f>
        <v>5165.7580638705995</v>
      </c>
    </row>
    <row r="185" spans="1:10" s="4" customFormat="1" ht="15" thickBot="1">
      <c r="A185" s="32" t="s">
        <v>87</v>
      </c>
      <c r="B185" s="114">
        <f>B184/$I184</f>
        <v>5.3543986621658636E-2</v>
      </c>
      <c r="C185" s="114">
        <f t="shared" ref="C185:I185" si="21">C184/$I184</f>
        <v>1.8733758241215332E-2</v>
      </c>
      <c r="D185" s="114">
        <f t="shared" si="21"/>
        <v>0.7113900455669615</v>
      </c>
      <c r="E185" s="114">
        <f t="shared" si="21"/>
        <v>0.15891871873047764</v>
      </c>
      <c r="F185" s="114">
        <f t="shared" si="21"/>
        <v>0</v>
      </c>
      <c r="G185" s="114">
        <f t="shared" si="21"/>
        <v>1.4194988499693209E-2</v>
      </c>
      <c r="H185" s="114">
        <f t="shared" si="21"/>
        <v>4.3218502339993706E-2</v>
      </c>
      <c r="I185" s="116">
        <f t="shared" si="21"/>
        <v>1</v>
      </c>
      <c r="J185" s="18"/>
    </row>
    <row r="186" spans="1:10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1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10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10" ht="15">
      <c r="A189" s="24" t="s">
        <v>7</v>
      </c>
      <c r="B189" s="39">
        <v>0</v>
      </c>
      <c r="C189" s="39">
        <v>0</v>
      </c>
      <c r="D189" s="39">
        <v>3599.7517359419362</v>
      </c>
      <c r="E189" s="39">
        <v>0</v>
      </c>
      <c r="F189" s="235">
        <v>0</v>
      </c>
      <c r="G189" s="39">
        <v>0</v>
      </c>
      <c r="H189" s="40">
        <v>0</v>
      </c>
      <c r="I189" s="41">
        <f>SUM(B189:H189)</f>
        <v>3599.7517359419362</v>
      </c>
    </row>
    <row r="190" spans="1:10" ht="15">
      <c r="A190" s="25" t="s">
        <v>8</v>
      </c>
      <c r="B190" s="46">
        <v>0</v>
      </c>
      <c r="C190" s="46">
        <v>0</v>
      </c>
      <c r="D190" s="46">
        <v>405.54114614417824</v>
      </c>
      <c r="E190" s="46">
        <v>0</v>
      </c>
      <c r="F190" s="236">
        <v>0</v>
      </c>
      <c r="G190" s="46">
        <v>0</v>
      </c>
      <c r="H190" s="47">
        <v>0</v>
      </c>
      <c r="I190" s="48">
        <f t="shared" ref="I190:I209" si="22">SUM(B190:H190)</f>
        <v>405.54114614417824</v>
      </c>
    </row>
    <row r="191" spans="1:10" ht="15">
      <c r="A191" s="26" t="s">
        <v>10</v>
      </c>
      <c r="B191" s="43">
        <v>0</v>
      </c>
      <c r="C191" s="43">
        <v>0</v>
      </c>
      <c r="D191" s="43">
        <v>1072.1948582131442</v>
      </c>
      <c r="E191" s="43">
        <v>0</v>
      </c>
      <c r="F191" s="236">
        <v>0</v>
      </c>
      <c r="G191" s="43">
        <v>0</v>
      </c>
      <c r="H191" s="53">
        <v>0</v>
      </c>
      <c r="I191" s="41">
        <f t="shared" si="22"/>
        <v>1072.1948582131442</v>
      </c>
    </row>
    <row r="192" spans="1:10" ht="15">
      <c r="A192" s="25" t="s">
        <v>58</v>
      </c>
      <c r="B192" s="46">
        <v>8.0184545477373942E-8</v>
      </c>
      <c r="C192" s="46">
        <v>8.0184545477373942E-8</v>
      </c>
      <c r="D192" s="46">
        <v>1185.029119839631</v>
      </c>
      <c r="E192" s="46">
        <v>0</v>
      </c>
      <c r="F192" s="236">
        <v>0</v>
      </c>
      <c r="G192" s="46">
        <v>0</v>
      </c>
      <c r="H192" s="47">
        <v>0</v>
      </c>
      <c r="I192" s="48">
        <f t="shared" si="22"/>
        <v>1185.0291200000001</v>
      </c>
    </row>
    <row r="193" spans="1:9" ht="15">
      <c r="A193" s="26" t="s">
        <v>16</v>
      </c>
      <c r="B193" s="43">
        <v>342.57203449928443</v>
      </c>
      <c r="C193" s="43">
        <v>58.28872095371549</v>
      </c>
      <c r="D193" s="43">
        <v>2911.039747578483</v>
      </c>
      <c r="E193" s="43">
        <v>0</v>
      </c>
      <c r="F193" s="236">
        <v>0</v>
      </c>
      <c r="G193" s="43">
        <v>0</v>
      </c>
      <c r="H193" s="53">
        <v>0</v>
      </c>
      <c r="I193" s="41">
        <f t="shared" si="22"/>
        <v>3311.9005030314829</v>
      </c>
    </row>
    <row r="194" spans="1:9" ht="15">
      <c r="A194" s="25" t="s">
        <v>72</v>
      </c>
      <c r="B194" s="46">
        <v>6.3625864115896302</v>
      </c>
      <c r="C194" s="46">
        <v>2.9349120410372769</v>
      </c>
      <c r="D194" s="46">
        <v>61.652437618932034</v>
      </c>
      <c r="E194" s="46">
        <v>0</v>
      </c>
      <c r="F194" s="236">
        <v>0</v>
      </c>
      <c r="G194" s="46">
        <v>0</v>
      </c>
      <c r="H194" s="47">
        <v>0</v>
      </c>
      <c r="I194" s="48">
        <f t="shared" si="22"/>
        <v>70.949936071558938</v>
      </c>
    </row>
    <row r="195" spans="1:9" ht="15">
      <c r="A195" s="26" t="s">
        <v>60</v>
      </c>
      <c r="B195" s="43">
        <v>4.1099602570494004E-8</v>
      </c>
      <c r="C195" s="43">
        <v>4.1099602570494004E-8</v>
      </c>
      <c r="D195" s="43">
        <v>17.057516669158481</v>
      </c>
      <c r="E195" s="43">
        <v>7.162094544186453</v>
      </c>
      <c r="F195" s="236">
        <v>0</v>
      </c>
      <c r="G195" s="43">
        <v>0</v>
      </c>
      <c r="H195" s="53">
        <v>0</v>
      </c>
      <c r="I195" s="41">
        <f t="shared" si="22"/>
        <v>24.219611295544137</v>
      </c>
    </row>
    <row r="196" spans="1:9" ht="15">
      <c r="A196" s="25" t="s">
        <v>12</v>
      </c>
      <c r="B196" s="46">
        <v>0</v>
      </c>
      <c r="C196" s="46">
        <v>0</v>
      </c>
      <c r="D196" s="46">
        <v>0</v>
      </c>
      <c r="E196" s="46">
        <v>0</v>
      </c>
      <c r="F196" s="236">
        <v>0</v>
      </c>
      <c r="G196" s="46">
        <v>0</v>
      </c>
      <c r="H196" s="47">
        <v>0</v>
      </c>
      <c r="I196" s="48">
        <f t="shared" si="22"/>
        <v>0</v>
      </c>
    </row>
    <row r="197" spans="1:9" ht="15">
      <c r="A197" s="26" t="s">
        <v>61</v>
      </c>
      <c r="B197" s="43">
        <v>0</v>
      </c>
      <c r="C197" s="43">
        <v>0</v>
      </c>
      <c r="D197" s="43">
        <v>1.1336000000000002</v>
      </c>
      <c r="E197" s="43">
        <v>0</v>
      </c>
      <c r="F197" s="236">
        <v>0</v>
      </c>
      <c r="G197" s="43">
        <v>0</v>
      </c>
      <c r="H197" s="53">
        <v>0</v>
      </c>
      <c r="I197" s="41">
        <f t="shared" si="22"/>
        <v>1.1336000000000002</v>
      </c>
    </row>
    <row r="198" spans="1:9" ht="15">
      <c r="A198" s="25" t="s">
        <v>17</v>
      </c>
      <c r="B198" s="46">
        <v>131.23366653286183</v>
      </c>
      <c r="C198" s="46">
        <v>5.3177778739444564E-4</v>
      </c>
      <c r="D198" s="46">
        <v>546.51587902581639</v>
      </c>
      <c r="E198" s="46">
        <v>0</v>
      </c>
      <c r="F198" s="236">
        <v>0</v>
      </c>
      <c r="G198" s="46">
        <v>0</v>
      </c>
      <c r="H198" s="47">
        <v>0</v>
      </c>
      <c r="I198" s="48">
        <f t="shared" si="22"/>
        <v>677.75007733646567</v>
      </c>
    </row>
    <row r="199" spans="1:9" ht="15">
      <c r="A199" s="26" t="s">
        <v>19</v>
      </c>
      <c r="B199" s="43">
        <v>1444.7375542220154</v>
      </c>
      <c r="C199" s="43">
        <v>235.74689573100596</v>
      </c>
      <c r="D199" s="43">
        <v>8719.0298551552332</v>
      </c>
      <c r="E199" s="43">
        <v>566.7673858228975</v>
      </c>
      <c r="F199" s="236">
        <v>0</v>
      </c>
      <c r="G199" s="43">
        <v>0</v>
      </c>
      <c r="H199" s="53">
        <v>0</v>
      </c>
      <c r="I199" s="41">
        <f t="shared" si="22"/>
        <v>10966.281690931151</v>
      </c>
    </row>
    <row r="200" spans="1:9" ht="15">
      <c r="A200" s="25" t="s">
        <v>27</v>
      </c>
      <c r="B200" s="46">
        <v>57.673465974868392</v>
      </c>
      <c r="C200" s="46">
        <v>4.5997515737297574</v>
      </c>
      <c r="D200" s="46">
        <v>3618.2281808316006</v>
      </c>
      <c r="E200" s="46">
        <v>2509.4258780859113</v>
      </c>
      <c r="F200" s="236">
        <v>0</v>
      </c>
      <c r="G200" s="46">
        <v>208.51400576898683</v>
      </c>
      <c r="H200" s="47">
        <v>10.198041186198253</v>
      </c>
      <c r="I200" s="48">
        <f t="shared" si="22"/>
        <v>6408.6393234212956</v>
      </c>
    </row>
    <row r="201" spans="1:9" ht="15">
      <c r="A201" s="26" t="s">
        <v>26</v>
      </c>
      <c r="B201" s="43">
        <v>8.9203577399812346</v>
      </c>
      <c r="C201" s="43">
        <v>2.5516731148476031</v>
      </c>
      <c r="D201" s="43">
        <v>2.2751156517905065</v>
      </c>
      <c r="E201" s="43">
        <v>0</v>
      </c>
      <c r="F201" s="236">
        <v>0</v>
      </c>
      <c r="G201" s="43">
        <v>0</v>
      </c>
      <c r="H201" s="53">
        <v>0</v>
      </c>
      <c r="I201" s="41">
        <f t="shared" si="22"/>
        <v>13.747146506619345</v>
      </c>
    </row>
    <row r="202" spans="1:9" ht="15">
      <c r="A202" s="25" t="s">
        <v>23</v>
      </c>
      <c r="B202" s="46">
        <v>6.3676150224167366E-2</v>
      </c>
      <c r="C202" s="46">
        <v>3.4455023430169804E-2</v>
      </c>
      <c r="D202" s="46">
        <v>4.1160580378778885E-2</v>
      </c>
      <c r="E202" s="46">
        <v>0</v>
      </c>
      <c r="F202" s="236">
        <v>0</v>
      </c>
      <c r="G202" s="46">
        <v>0</v>
      </c>
      <c r="H202" s="47">
        <v>0</v>
      </c>
      <c r="I202" s="48">
        <f t="shared" si="22"/>
        <v>0.13929175403311606</v>
      </c>
    </row>
    <row r="203" spans="1:9" ht="15">
      <c r="A203" s="26" t="s">
        <v>24</v>
      </c>
      <c r="B203" s="43">
        <v>0</v>
      </c>
      <c r="C203" s="43">
        <v>0</v>
      </c>
      <c r="D203" s="43">
        <v>0</v>
      </c>
      <c r="E203" s="43">
        <v>0</v>
      </c>
      <c r="F203" s="236">
        <v>0</v>
      </c>
      <c r="G203" s="43">
        <v>0</v>
      </c>
      <c r="H203" s="53">
        <v>0</v>
      </c>
      <c r="I203" s="41">
        <f t="shared" si="22"/>
        <v>0</v>
      </c>
    </row>
    <row r="204" spans="1:9" ht="15">
      <c r="A204" s="25" t="s">
        <v>22</v>
      </c>
      <c r="B204" s="46">
        <v>98.209631521693055</v>
      </c>
      <c r="C204" s="46">
        <v>95.781814548481719</v>
      </c>
      <c r="D204" s="46">
        <v>2683.3855539298252</v>
      </c>
      <c r="E204" s="46">
        <v>0</v>
      </c>
      <c r="F204" s="236">
        <v>0</v>
      </c>
      <c r="G204" s="46">
        <v>0</v>
      </c>
      <c r="H204" s="47">
        <v>0</v>
      </c>
      <c r="I204" s="48">
        <f t="shared" si="22"/>
        <v>2877.377</v>
      </c>
    </row>
    <row r="205" spans="1:9" ht="15">
      <c r="A205" s="27" t="s">
        <v>66</v>
      </c>
      <c r="B205" s="43">
        <v>0</v>
      </c>
      <c r="C205" s="43">
        <v>0</v>
      </c>
      <c r="D205" s="43">
        <v>0</v>
      </c>
      <c r="E205" s="43">
        <v>0</v>
      </c>
      <c r="F205" s="236">
        <v>0</v>
      </c>
      <c r="G205" s="43">
        <v>0</v>
      </c>
      <c r="H205" s="53">
        <v>0</v>
      </c>
      <c r="I205" s="41">
        <f t="shared" si="22"/>
        <v>0</v>
      </c>
    </row>
    <row r="206" spans="1:9" ht="15">
      <c r="A206" s="28" t="s">
        <v>25</v>
      </c>
      <c r="B206" s="46">
        <v>0</v>
      </c>
      <c r="C206" s="46">
        <v>0</v>
      </c>
      <c r="D206" s="46">
        <v>0</v>
      </c>
      <c r="E206" s="46">
        <v>0</v>
      </c>
      <c r="F206" s="236">
        <v>0</v>
      </c>
      <c r="G206" s="46">
        <v>0</v>
      </c>
      <c r="H206" s="47">
        <v>0</v>
      </c>
      <c r="I206" s="48">
        <f t="shared" si="22"/>
        <v>0</v>
      </c>
    </row>
    <row r="207" spans="1:9" ht="15">
      <c r="A207" s="29" t="s">
        <v>20</v>
      </c>
      <c r="B207" s="43">
        <v>0</v>
      </c>
      <c r="C207" s="43">
        <v>0</v>
      </c>
      <c r="D207" s="43">
        <v>0</v>
      </c>
      <c r="E207" s="43">
        <v>0</v>
      </c>
      <c r="F207" s="236">
        <v>0</v>
      </c>
      <c r="G207" s="43">
        <v>0</v>
      </c>
      <c r="H207" s="53">
        <v>0</v>
      </c>
      <c r="I207" s="41">
        <f t="shared" si="22"/>
        <v>0</v>
      </c>
    </row>
    <row r="208" spans="1:9" ht="15">
      <c r="A208" s="28" t="s">
        <v>21</v>
      </c>
      <c r="B208" s="46">
        <v>0</v>
      </c>
      <c r="C208" s="46">
        <v>0</v>
      </c>
      <c r="D208" s="46">
        <v>0</v>
      </c>
      <c r="E208" s="46">
        <v>0</v>
      </c>
      <c r="F208" s="236">
        <v>0</v>
      </c>
      <c r="G208" s="46">
        <v>0</v>
      </c>
      <c r="H208" s="47">
        <v>0</v>
      </c>
      <c r="I208" s="48">
        <f t="shared" si="22"/>
        <v>0</v>
      </c>
    </row>
    <row r="209" spans="1:10" ht="15.75" thickBot="1">
      <c r="A209" s="30" t="s">
        <v>11</v>
      </c>
      <c r="B209" s="43">
        <v>0</v>
      </c>
      <c r="C209" s="43">
        <v>0</v>
      </c>
      <c r="D209" s="43">
        <v>0</v>
      </c>
      <c r="E209" s="43">
        <v>0</v>
      </c>
      <c r="F209" s="237">
        <v>0</v>
      </c>
      <c r="G209" s="43">
        <v>0</v>
      </c>
      <c r="H209" s="53">
        <v>0</v>
      </c>
      <c r="I209" s="41">
        <f t="shared" si="22"/>
        <v>0</v>
      </c>
    </row>
    <row r="210" spans="1:10" ht="15">
      <c r="A210" s="31" t="s">
        <v>28</v>
      </c>
      <c r="B210" s="130">
        <f>SUM(B189:B205)</f>
        <v>2089.7729731738023</v>
      </c>
      <c r="C210" s="130">
        <f t="shared" ref="C210:H210" si="23">SUM(C189:C205)</f>
        <v>399.93875488531955</v>
      </c>
      <c r="D210" s="130">
        <f t="shared" si="23"/>
        <v>24822.875907180103</v>
      </c>
      <c r="E210" s="130">
        <f t="shared" si="23"/>
        <v>3083.3553584529955</v>
      </c>
      <c r="F210" s="130">
        <f t="shared" si="23"/>
        <v>0</v>
      </c>
      <c r="G210" s="130">
        <f t="shared" si="23"/>
        <v>208.51400576898683</v>
      </c>
      <c r="H210" s="130">
        <f t="shared" si="23"/>
        <v>10.198041186198253</v>
      </c>
      <c r="I210" s="132">
        <f>SUM(B210:H210)</f>
        <v>30614.655040647405</v>
      </c>
    </row>
    <row r="211" spans="1:10" s="4" customFormat="1" ht="15" thickBot="1">
      <c r="A211" s="32" t="s">
        <v>87</v>
      </c>
      <c r="B211" s="114">
        <f>B210/$I210</f>
        <v>6.8260542880499167E-2</v>
      </c>
      <c r="C211" s="114">
        <f t="shared" ref="C211:I211" si="24">C210/$I210</f>
        <v>1.3063637475395904E-2</v>
      </c>
      <c r="D211" s="114">
        <f t="shared" si="24"/>
        <v>0.81081677628647142</v>
      </c>
      <c r="E211" s="114">
        <f t="shared" si="24"/>
        <v>0.10071501228281657</v>
      </c>
      <c r="F211" s="114">
        <f t="shared" si="24"/>
        <v>0</v>
      </c>
      <c r="G211" s="114">
        <f t="shared" si="24"/>
        <v>6.8109212889101824E-3</v>
      </c>
      <c r="H211" s="114">
        <f t="shared" si="24"/>
        <v>3.331097859067236E-4</v>
      </c>
      <c r="I211" s="116">
        <f t="shared" si="24"/>
        <v>1</v>
      </c>
      <c r="J211" s="18"/>
    </row>
    <row r="212" spans="1:10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1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10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1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>
        <v>0</v>
      </c>
      <c r="G215" s="39">
        <v>0</v>
      </c>
      <c r="H215" s="40">
        <v>0</v>
      </c>
      <c r="I215" s="41">
        <f>SUM(B215:H215)</f>
        <v>0</v>
      </c>
    </row>
    <row r="216" spans="1:1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>
        <v>0</v>
      </c>
      <c r="G216" s="46">
        <v>0</v>
      </c>
      <c r="H216" s="47">
        <v>0</v>
      </c>
      <c r="I216" s="48">
        <f t="shared" ref="I216:I235" si="25">SUM(B216:H216)</f>
        <v>0</v>
      </c>
    </row>
    <row r="217" spans="1:10" ht="15">
      <c r="A217" s="26" t="s">
        <v>10</v>
      </c>
      <c r="B217" s="43">
        <v>0</v>
      </c>
      <c r="C217" s="43">
        <v>0</v>
      </c>
      <c r="D217" s="43">
        <v>0</v>
      </c>
      <c r="E217" s="43">
        <v>0</v>
      </c>
      <c r="F217" s="236">
        <v>0</v>
      </c>
      <c r="G217" s="43">
        <v>0</v>
      </c>
      <c r="H217" s="53">
        <v>0</v>
      </c>
      <c r="I217" s="41">
        <f t="shared" si="25"/>
        <v>0</v>
      </c>
    </row>
    <row r="218" spans="1:10" ht="15">
      <c r="A218" s="25" t="s">
        <v>58</v>
      </c>
      <c r="B218" s="46">
        <v>0</v>
      </c>
      <c r="C218" s="46">
        <v>0</v>
      </c>
      <c r="D218" s="46">
        <v>0</v>
      </c>
      <c r="E218" s="46">
        <v>0</v>
      </c>
      <c r="F218" s="236">
        <v>0</v>
      </c>
      <c r="G218" s="46">
        <v>0</v>
      </c>
      <c r="H218" s="47">
        <v>0</v>
      </c>
      <c r="I218" s="48">
        <f t="shared" si="25"/>
        <v>0</v>
      </c>
    </row>
    <row r="219" spans="1:10" ht="15">
      <c r="A219" s="26" t="s">
        <v>16</v>
      </c>
      <c r="B219" s="43">
        <v>13.72830982281938</v>
      </c>
      <c r="C219" s="43">
        <v>7.0347558972625928</v>
      </c>
      <c r="D219" s="43">
        <v>148.48102659645383</v>
      </c>
      <c r="E219" s="43">
        <v>0</v>
      </c>
      <c r="F219" s="236">
        <v>0</v>
      </c>
      <c r="G219" s="43">
        <v>0</v>
      </c>
      <c r="H219" s="53">
        <v>0</v>
      </c>
      <c r="I219" s="41">
        <f t="shared" si="25"/>
        <v>169.24409231653581</v>
      </c>
    </row>
    <row r="220" spans="1:10" ht="15">
      <c r="A220" s="25" t="s">
        <v>72</v>
      </c>
      <c r="B220" s="46">
        <v>2.4638162979715421</v>
      </c>
      <c r="C220" s="46">
        <v>1.4568422866972375</v>
      </c>
      <c r="D220" s="46">
        <v>0.22198164084842573</v>
      </c>
      <c r="E220" s="46">
        <v>0</v>
      </c>
      <c r="F220" s="236">
        <v>0</v>
      </c>
      <c r="G220" s="46">
        <v>0</v>
      </c>
      <c r="H220" s="47">
        <v>0</v>
      </c>
      <c r="I220" s="48">
        <f t="shared" si="25"/>
        <v>4.142640225517205</v>
      </c>
    </row>
    <row r="221" spans="1:10" ht="15">
      <c r="A221" s="26" t="s">
        <v>60</v>
      </c>
      <c r="B221" s="43">
        <v>0</v>
      </c>
      <c r="C221" s="43">
        <v>0</v>
      </c>
      <c r="D221" s="43">
        <v>4.2264547438967578E-5</v>
      </c>
      <c r="E221" s="43">
        <v>3.7766716657850079E-2</v>
      </c>
      <c r="F221" s="236">
        <v>0</v>
      </c>
      <c r="G221" s="43">
        <v>0</v>
      </c>
      <c r="H221" s="53">
        <v>0</v>
      </c>
      <c r="I221" s="41">
        <f t="shared" si="25"/>
        <v>3.7808981205289048E-2</v>
      </c>
    </row>
    <row r="222" spans="1:10" ht="15">
      <c r="A222" s="25" t="s">
        <v>12</v>
      </c>
      <c r="B222" s="46">
        <v>0</v>
      </c>
      <c r="C222" s="46">
        <v>0</v>
      </c>
      <c r="D222" s="46">
        <v>0</v>
      </c>
      <c r="E222" s="46">
        <v>31.603093424322601</v>
      </c>
      <c r="F222" s="236">
        <v>0</v>
      </c>
      <c r="G222" s="46">
        <v>0</v>
      </c>
      <c r="H222" s="47">
        <v>0</v>
      </c>
      <c r="I222" s="48">
        <f t="shared" si="25"/>
        <v>31.603093424322601</v>
      </c>
    </row>
    <row r="223" spans="1:10" ht="15">
      <c r="A223" s="26" t="s">
        <v>61</v>
      </c>
      <c r="B223" s="43">
        <v>0</v>
      </c>
      <c r="C223" s="43">
        <v>0</v>
      </c>
      <c r="D223" s="43">
        <v>0</v>
      </c>
      <c r="E223" s="43">
        <v>0</v>
      </c>
      <c r="F223" s="236">
        <v>0</v>
      </c>
      <c r="G223" s="43">
        <v>0</v>
      </c>
      <c r="H223" s="53">
        <v>0</v>
      </c>
      <c r="I223" s="41">
        <f t="shared" si="25"/>
        <v>0</v>
      </c>
    </row>
    <row r="224" spans="1:10" ht="15">
      <c r="A224" s="25" t="s">
        <v>17</v>
      </c>
      <c r="B224" s="46">
        <v>2.5267292132399342</v>
      </c>
      <c r="C224" s="46">
        <v>0</v>
      </c>
      <c r="D224" s="46">
        <v>10.008285681984768</v>
      </c>
      <c r="E224" s="46">
        <v>0.52894453314989454</v>
      </c>
      <c r="F224" s="236">
        <v>0</v>
      </c>
      <c r="G224" s="46">
        <v>0</v>
      </c>
      <c r="H224" s="47">
        <v>0</v>
      </c>
      <c r="I224" s="48">
        <f t="shared" si="25"/>
        <v>13.063959428374597</v>
      </c>
    </row>
    <row r="225" spans="1:10" ht="15">
      <c r="A225" s="26" t="s">
        <v>19</v>
      </c>
      <c r="B225" s="43">
        <v>365.17613674278135</v>
      </c>
      <c r="C225" s="43">
        <v>0.58230922760243253</v>
      </c>
      <c r="D225" s="43">
        <v>291.9699905057588</v>
      </c>
      <c r="E225" s="43">
        <v>362.1851490354328</v>
      </c>
      <c r="F225" s="236">
        <v>0</v>
      </c>
      <c r="G225" s="43">
        <v>0</v>
      </c>
      <c r="H225" s="53">
        <v>0</v>
      </c>
      <c r="I225" s="41">
        <f t="shared" si="25"/>
        <v>1019.9135855115754</v>
      </c>
    </row>
    <row r="226" spans="1:10" ht="15">
      <c r="A226" s="25" t="s">
        <v>27</v>
      </c>
      <c r="B226" s="46">
        <v>250.11747113521227</v>
      </c>
      <c r="C226" s="46">
        <v>0.77060416115113639</v>
      </c>
      <c r="D226" s="46">
        <v>877.48597189172983</v>
      </c>
      <c r="E226" s="46">
        <v>858.25968803965884</v>
      </c>
      <c r="F226" s="236">
        <v>0</v>
      </c>
      <c r="G226" s="46">
        <v>234.1949886630004</v>
      </c>
      <c r="H226" s="47">
        <v>27.076739047977604</v>
      </c>
      <c r="I226" s="48">
        <f t="shared" si="25"/>
        <v>2247.9054629387301</v>
      </c>
    </row>
    <row r="227" spans="1:10" ht="15">
      <c r="A227" s="26" t="s">
        <v>26</v>
      </c>
      <c r="B227" s="43">
        <v>335.22957529568555</v>
      </c>
      <c r="C227" s="43">
        <v>0</v>
      </c>
      <c r="D227" s="43">
        <v>77.606513102864668</v>
      </c>
      <c r="E227" s="43">
        <v>0</v>
      </c>
      <c r="F227" s="236">
        <v>0</v>
      </c>
      <c r="G227" s="43">
        <v>0</v>
      </c>
      <c r="H227" s="53">
        <v>0</v>
      </c>
      <c r="I227" s="41">
        <f t="shared" si="25"/>
        <v>412.8360883985502</v>
      </c>
    </row>
    <row r="228" spans="1:10" ht="15">
      <c r="A228" s="25" t="s">
        <v>23</v>
      </c>
      <c r="B228" s="46">
        <v>0</v>
      </c>
      <c r="C228" s="46">
        <v>0</v>
      </c>
      <c r="D228" s="46">
        <v>0</v>
      </c>
      <c r="E228" s="46">
        <v>0</v>
      </c>
      <c r="F228" s="236">
        <v>0</v>
      </c>
      <c r="G228" s="46">
        <v>0</v>
      </c>
      <c r="H228" s="47">
        <v>0</v>
      </c>
      <c r="I228" s="48">
        <f t="shared" si="25"/>
        <v>0</v>
      </c>
    </row>
    <row r="229" spans="1:10" ht="15">
      <c r="A229" s="26" t="s">
        <v>24</v>
      </c>
      <c r="B229" s="43">
        <v>0.11499999999999996</v>
      </c>
      <c r="C229" s="43">
        <v>0</v>
      </c>
      <c r="D229" s="43">
        <v>0</v>
      </c>
      <c r="E229" s="43">
        <v>0</v>
      </c>
      <c r="F229" s="236">
        <v>0</v>
      </c>
      <c r="G229" s="43">
        <v>0</v>
      </c>
      <c r="H229" s="53">
        <v>0</v>
      </c>
      <c r="I229" s="41">
        <f t="shared" si="25"/>
        <v>0.11499999999999996</v>
      </c>
    </row>
    <row r="230" spans="1:10" ht="15">
      <c r="A230" s="25" t="s">
        <v>22</v>
      </c>
      <c r="B230" s="46">
        <v>9.8429852804794563E-4</v>
      </c>
      <c r="C230" s="46">
        <v>0</v>
      </c>
      <c r="D230" s="46">
        <v>0.98416078717435229</v>
      </c>
      <c r="E230" s="46">
        <v>0</v>
      </c>
      <c r="F230" s="236">
        <v>0</v>
      </c>
      <c r="G230" s="46">
        <v>0</v>
      </c>
      <c r="H230" s="47">
        <v>0</v>
      </c>
      <c r="I230" s="48">
        <f t="shared" si="25"/>
        <v>0.98514508570240023</v>
      </c>
    </row>
    <row r="231" spans="1:10" ht="15">
      <c r="A231" s="27" t="s">
        <v>66</v>
      </c>
      <c r="B231" s="43">
        <v>0</v>
      </c>
      <c r="C231" s="43">
        <v>0</v>
      </c>
      <c r="D231" s="43">
        <v>0</v>
      </c>
      <c r="E231" s="43">
        <v>0</v>
      </c>
      <c r="F231" s="236">
        <v>0</v>
      </c>
      <c r="G231" s="43">
        <v>0</v>
      </c>
      <c r="H231" s="53">
        <v>0</v>
      </c>
      <c r="I231" s="41">
        <f t="shared" si="25"/>
        <v>0</v>
      </c>
    </row>
    <row r="232" spans="1:10" ht="15">
      <c r="A232" s="28" t="s">
        <v>25</v>
      </c>
      <c r="B232" s="46">
        <v>0</v>
      </c>
      <c r="C232" s="46">
        <v>0</v>
      </c>
      <c r="D232" s="46">
        <v>0</v>
      </c>
      <c r="E232" s="46">
        <v>0</v>
      </c>
      <c r="F232" s="236">
        <v>0</v>
      </c>
      <c r="G232" s="46">
        <v>0</v>
      </c>
      <c r="H232" s="47">
        <v>0</v>
      </c>
      <c r="I232" s="48">
        <f t="shared" si="25"/>
        <v>0</v>
      </c>
    </row>
    <row r="233" spans="1:10" ht="15">
      <c r="A233" s="29" t="s">
        <v>20</v>
      </c>
      <c r="B233" s="43">
        <v>0</v>
      </c>
      <c r="C233" s="43">
        <v>0</v>
      </c>
      <c r="D233" s="43">
        <v>0</v>
      </c>
      <c r="E233" s="43">
        <v>0</v>
      </c>
      <c r="F233" s="236">
        <v>0</v>
      </c>
      <c r="G233" s="43">
        <v>0</v>
      </c>
      <c r="H233" s="53">
        <v>0</v>
      </c>
      <c r="I233" s="41">
        <f t="shared" si="25"/>
        <v>0</v>
      </c>
    </row>
    <row r="234" spans="1:10" ht="15">
      <c r="A234" s="28" t="s">
        <v>21</v>
      </c>
      <c r="B234" s="46">
        <v>0</v>
      </c>
      <c r="C234" s="46">
        <v>0</v>
      </c>
      <c r="D234" s="46">
        <v>0</v>
      </c>
      <c r="E234" s="46">
        <v>0</v>
      </c>
      <c r="F234" s="236">
        <v>0</v>
      </c>
      <c r="G234" s="46">
        <v>0</v>
      </c>
      <c r="H234" s="47">
        <v>0</v>
      </c>
      <c r="I234" s="48">
        <f t="shared" si="25"/>
        <v>0</v>
      </c>
    </row>
    <row r="235" spans="1:10" ht="15.75" thickBot="1">
      <c r="A235" s="30" t="s">
        <v>11</v>
      </c>
      <c r="B235" s="43">
        <v>0</v>
      </c>
      <c r="C235" s="43">
        <v>0</v>
      </c>
      <c r="D235" s="43">
        <v>0</v>
      </c>
      <c r="E235" s="43">
        <v>0</v>
      </c>
      <c r="F235" s="237">
        <v>0</v>
      </c>
      <c r="G235" s="43">
        <v>0</v>
      </c>
      <c r="H235" s="53">
        <v>0</v>
      </c>
      <c r="I235" s="41">
        <f t="shared" si="25"/>
        <v>0</v>
      </c>
    </row>
    <row r="236" spans="1:10" ht="15">
      <c r="A236" s="31" t="s">
        <v>28</v>
      </c>
      <c r="B236" s="130">
        <f>SUM(B215:B231)</f>
        <v>969.35802280623807</v>
      </c>
      <c r="C236" s="130">
        <f t="shared" ref="C236:H236" si="26">SUM(C215:C231)</f>
        <v>9.8445115727133992</v>
      </c>
      <c r="D236" s="130">
        <f t="shared" si="26"/>
        <v>1406.7579724713621</v>
      </c>
      <c r="E236" s="130">
        <f t="shared" si="26"/>
        <v>1252.6146417492218</v>
      </c>
      <c r="F236" s="130">
        <f t="shared" si="26"/>
        <v>0</v>
      </c>
      <c r="G236" s="130">
        <f t="shared" si="26"/>
        <v>234.1949886630004</v>
      </c>
      <c r="H236" s="130">
        <f t="shared" si="26"/>
        <v>27.076739047977604</v>
      </c>
      <c r="I236" s="132">
        <f>SUM(B236:H236)</f>
        <v>3899.8468763105134</v>
      </c>
    </row>
    <row r="237" spans="1:10" s="4" customFormat="1" ht="15" thickBot="1">
      <c r="A237" s="32" t="s">
        <v>87</v>
      </c>
      <c r="B237" s="114">
        <f>B236/$I236</f>
        <v>0.24856309838588028</v>
      </c>
      <c r="C237" s="114">
        <f t="shared" ref="C237:I237" si="27">C236/$I236</f>
        <v>2.5243328481724626E-3</v>
      </c>
      <c r="D237" s="114">
        <f t="shared" si="27"/>
        <v>0.36072133524438238</v>
      </c>
      <c r="E237" s="114">
        <f t="shared" si="27"/>
        <v>0.32119585242133136</v>
      </c>
      <c r="F237" s="114">
        <f t="shared" si="27"/>
        <v>0</v>
      </c>
      <c r="G237" s="114">
        <f t="shared" si="27"/>
        <v>6.0052354897729414E-2</v>
      </c>
      <c r="H237" s="114">
        <f t="shared" si="27"/>
        <v>6.9430262025040853E-3</v>
      </c>
      <c r="I237" s="116">
        <f t="shared" si="27"/>
        <v>1</v>
      </c>
      <c r="J237" s="18"/>
    </row>
    <row r="238" spans="1:10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1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10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0.40920935446484463</v>
      </c>
      <c r="C241" s="39">
        <v>0.40920935446484463</v>
      </c>
      <c r="D241" s="39">
        <v>0.61381403169726689</v>
      </c>
      <c r="E241" s="39">
        <v>0</v>
      </c>
      <c r="F241" s="235">
        <v>0</v>
      </c>
      <c r="G241" s="39">
        <v>0</v>
      </c>
      <c r="H241" s="40">
        <v>0</v>
      </c>
      <c r="I241" s="41">
        <f>SUM(B241:H241)</f>
        <v>1.4322327406269562</v>
      </c>
    </row>
    <row r="242" spans="1:9" ht="15">
      <c r="A242" s="25" t="s">
        <v>8</v>
      </c>
      <c r="B242" s="46">
        <v>0</v>
      </c>
      <c r="C242" s="46">
        <v>0</v>
      </c>
      <c r="D242" s="46">
        <v>0.27066110852294001</v>
      </c>
      <c r="E242" s="46">
        <v>0</v>
      </c>
      <c r="F242" s="236">
        <v>0</v>
      </c>
      <c r="G242" s="46">
        <v>0</v>
      </c>
      <c r="H242" s="47">
        <v>0</v>
      </c>
      <c r="I242" s="48">
        <f t="shared" ref="I242:I261" si="28">SUM(B242:H242)</f>
        <v>0.27066110852294001</v>
      </c>
    </row>
    <row r="243" spans="1:9" ht="15">
      <c r="A243" s="26" t="s">
        <v>10</v>
      </c>
      <c r="B243" s="43">
        <v>1.3161728777480308E-8</v>
      </c>
      <c r="C243" s="43">
        <v>1.3161728777480308E-8</v>
      </c>
      <c r="D243" s="43">
        <v>90.596566438065366</v>
      </c>
      <c r="E243" s="43">
        <v>0</v>
      </c>
      <c r="F243" s="236">
        <v>0</v>
      </c>
      <c r="G243" s="43">
        <v>0</v>
      </c>
      <c r="H243" s="53">
        <v>0</v>
      </c>
      <c r="I243" s="41">
        <f t="shared" si="28"/>
        <v>90.596566464388829</v>
      </c>
    </row>
    <row r="244" spans="1:9" ht="15">
      <c r="A244" s="25" t="s">
        <v>58</v>
      </c>
      <c r="B244" s="46">
        <v>0</v>
      </c>
      <c r="C244" s="46">
        <v>0</v>
      </c>
      <c r="D244" s="46">
        <v>0</v>
      </c>
      <c r="E244" s="46">
        <v>0</v>
      </c>
      <c r="F244" s="236">
        <v>0</v>
      </c>
      <c r="G244" s="46">
        <v>0</v>
      </c>
      <c r="H244" s="47">
        <v>0</v>
      </c>
      <c r="I244" s="48">
        <f t="shared" si="28"/>
        <v>0</v>
      </c>
    </row>
    <row r="245" spans="1:9" ht="15">
      <c r="A245" s="26" t="s">
        <v>16</v>
      </c>
      <c r="B245" s="43">
        <v>1028.0731819891307</v>
      </c>
      <c r="C245" s="43">
        <v>1.0481654981890467</v>
      </c>
      <c r="D245" s="43">
        <v>242.97482012964653</v>
      </c>
      <c r="E245" s="43">
        <v>0</v>
      </c>
      <c r="F245" s="236">
        <v>0</v>
      </c>
      <c r="G245" s="43">
        <v>0</v>
      </c>
      <c r="H245" s="53">
        <v>0</v>
      </c>
      <c r="I245" s="41">
        <f t="shared" si="28"/>
        <v>1272.0961676169663</v>
      </c>
    </row>
    <row r="246" spans="1:9" ht="15">
      <c r="A246" s="25" t="s">
        <v>72</v>
      </c>
      <c r="B246" s="46">
        <v>122.18148191127695</v>
      </c>
      <c r="C246" s="46">
        <v>0.33307309559126003</v>
      </c>
      <c r="D246" s="46">
        <v>52.431641712177985</v>
      </c>
      <c r="E246" s="46">
        <v>0</v>
      </c>
      <c r="F246" s="236">
        <v>0</v>
      </c>
      <c r="G246" s="46">
        <v>0</v>
      </c>
      <c r="H246" s="47">
        <v>0</v>
      </c>
      <c r="I246" s="48">
        <f t="shared" si="28"/>
        <v>174.94619671904618</v>
      </c>
    </row>
    <row r="247" spans="1:9" ht="15">
      <c r="A247" s="26" t="s">
        <v>60</v>
      </c>
      <c r="B247" s="43">
        <v>3.9335818687359022E-8</v>
      </c>
      <c r="C247" s="43">
        <v>3.9335818687359022E-8</v>
      </c>
      <c r="D247" s="43">
        <v>3.9335818687359022E-8</v>
      </c>
      <c r="E247" s="43">
        <v>8.1620426463373725</v>
      </c>
      <c r="F247" s="236">
        <v>0</v>
      </c>
      <c r="G247" s="43">
        <v>0</v>
      </c>
      <c r="H247" s="53">
        <v>0</v>
      </c>
      <c r="I247" s="41">
        <f t="shared" si="28"/>
        <v>8.1620427643448288</v>
      </c>
    </row>
    <row r="248" spans="1:9" ht="15">
      <c r="A248" s="25" t="s">
        <v>12</v>
      </c>
      <c r="B248" s="46">
        <v>1.9710994156527042E-7</v>
      </c>
      <c r="C248" s="46">
        <v>1.9710994156527042E-7</v>
      </c>
      <c r="D248" s="46">
        <v>1.9710994156527042E-7</v>
      </c>
      <c r="E248" s="46">
        <v>1.8993223316871291</v>
      </c>
      <c r="F248" s="236">
        <v>0</v>
      </c>
      <c r="G248" s="46">
        <v>0</v>
      </c>
      <c r="H248" s="47">
        <v>0</v>
      </c>
      <c r="I248" s="48">
        <f t="shared" si="28"/>
        <v>1.8993229230169537</v>
      </c>
    </row>
    <row r="249" spans="1:9" ht="15">
      <c r="A249" s="26" t="s">
        <v>61</v>
      </c>
      <c r="B249" s="43">
        <v>11.647428571428572</v>
      </c>
      <c r="C249" s="43">
        <v>11.647428571428572</v>
      </c>
      <c r="D249" s="43">
        <v>17.558342857142861</v>
      </c>
      <c r="E249" s="43">
        <v>0</v>
      </c>
      <c r="F249" s="236">
        <v>0</v>
      </c>
      <c r="G249" s="43">
        <v>0</v>
      </c>
      <c r="H249" s="53">
        <v>0</v>
      </c>
      <c r="I249" s="41">
        <f t="shared" si="28"/>
        <v>40.853200000000001</v>
      </c>
    </row>
    <row r="250" spans="1:9" ht="15">
      <c r="A250" s="25" t="s">
        <v>17</v>
      </c>
      <c r="B250" s="46">
        <v>172.20283228549766</v>
      </c>
      <c r="C250" s="46">
        <v>2.2573388096505798</v>
      </c>
      <c r="D250" s="46">
        <v>326.89203520986234</v>
      </c>
      <c r="E250" s="46">
        <v>6.9168483284059956</v>
      </c>
      <c r="F250" s="236">
        <v>0</v>
      </c>
      <c r="G250" s="46">
        <v>0</v>
      </c>
      <c r="H250" s="47">
        <v>0</v>
      </c>
      <c r="I250" s="48">
        <f t="shared" si="28"/>
        <v>508.26905463341654</v>
      </c>
    </row>
    <row r="251" spans="1:9" ht="15">
      <c r="A251" s="26" t="s">
        <v>19</v>
      </c>
      <c r="B251" s="43">
        <v>2266.933613546772</v>
      </c>
      <c r="C251" s="43">
        <v>140.10932203477986</v>
      </c>
      <c r="D251" s="43">
        <v>1988.0287359820702</v>
      </c>
      <c r="E251" s="43">
        <v>1.4738802646069984</v>
      </c>
      <c r="F251" s="236">
        <v>0</v>
      </c>
      <c r="G251" s="43">
        <v>0</v>
      </c>
      <c r="H251" s="53">
        <v>0</v>
      </c>
      <c r="I251" s="41">
        <f t="shared" si="28"/>
        <v>4396.5455518282288</v>
      </c>
    </row>
    <row r="252" spans="1:9" ht="15">
      <c r="A252" s="25" t="s">
        <v>27</v>
      </c>
      <c r="B252" s="46">
        <v>267.45558517406909</v>
      </c>
      <c r="C252" s="46">
        <v>6.3227070558885003</v>
      </c>
      <c r="D252" s="46">
        <v>2159.4791715044744</v>
      </c>
      <c r="E252" s="46">
        <v>1957.0263002400079</v>
      </c>
      <c r="F252" s="236">
        <v>0</v>
      </c>
      <c r="G252" s="46">
        <v>2606.9343883215379</v>
      </c>
      <c r="H252" s="47">
        <v>80.13044787168343</v>
      </c>
      <c r="I252" s="48">
        <f t="shared" si="28"/>
        <v>7077.3486001676611</v>
      </c>
    </row>
    <row r="253" spans="1:9" ht="15">
      <c r="A253" s="26" t="s">
        <v>26</v>
      </c>
      <c r="B253" s="43">
        <v>789.53602106554331</v>
      </c>
      <c r="C253" s="43">
        <v>5.0928870764448941</v>
      </c>
      <c r="D253" s="43">
        <v>19.196021738116627</v>
      </c>
      <c r="E253" s="43">
        <v>0</v>
      </c>
      <c r="F253" s="236">
        <v>0</v>
      </c>
      <c r="G253" s="43">
        <v>0</v>
      </c>
      <c r="H253" s="53">
        <v>0</v>
      </c>
      <c r="I253" s="41">
        <f t="shared" si="28"/>
        <v>813.82492988010483</v>
      </c>
    </row>
    <row r="254" spans="1:9" ht="15">
      <c r="A254" s="25" t="s">
        <v>23</v>
      </c>
      <c r="B254" s="46">
        <v>12.751347995242998</v>
      </c>
      <c r="C254" s="46">
        <v>6.3101880314759171</v>
      </c>
      <c r="D254" s="46">
        <v>9.5627542355060609</v>
      </c>
      <c r="E254" s="46">
        <v>0</v>
      </c>
      <c r="F254" s="236">
        <v>0</v>
      </c>
      <c r="G254" s="46">
        <v>0</v>
      </c>
      <c r="H254" s="47">
        <v>0</v>
      </c>
      <c r="I254" s="48">
        <f t="shared" si="28"/>
        <v>28.624290262224974</v>
      </c>
    </row>
    <row r="255" spans="1:9" ht="15">
      <c r="A255" s="26" t="s">
        <v>24</v>
      </c>
      <c r="B255" s="43">
        <v>8.4567042824109908</v>
      </c>
      <c r="C255" s="43">
        <v>18.306867477770012</v>
      </c>
      <c r="D255" s="43">
        <v>16.967017497501605</v>
      </c>
      <c r="E255" s="43">
        <v>0</v>
      </c>
      <c r="F255" s="236">
        <v>0</v>
      </c>
      <c r="G255" s="43">
        <v>0</v>
      </c>
      <c r="H255" s="53">
        <v>0</v>
      </c>
      <c r="I255" s="41">
        <f t="shared" si="28"/>
        <v>43.73058925768261</v>
      </c>
    </row>
    <row r="256" spans="1:9" ht="15">
      <c r="A256" s="25" t="s">
        <v>22</v>
      </c>
      <c r="B256" s="46">
        <v>0.13135267809365336</v>
      </c>
      <c r="C256" s="46">
        <v>9.3823341495466686E-2</v>
      </c>
      <c r="D256" s="46">
        <v>0.10320567564501336</v>
      </c>
      <c r="E256" s="46">
        <v>0</v>
      </c>
      <c r="F256" s="236">
        <v>0</v>
      </c>
      <c r="G256" s="46">
        <v>0</v>
      </c>
      <c r="H256" s="47">
        <v>0</v>
      </c>
      <c r="I256" s="48">
        <f t="shared" si="28"/>
        <v>0.32838169523413341</v>
      </c>
    </row>
    <row r="257" spans="1:10" ht="15">
      <c r="A257" s="27" t="s">
        <v>66</v>
      </c>
      <c r="B257" s="43">
        <v>73.017918026896609</v>
      </c>
      <c r="C257" s="43">
        <v>1.4492571518153363</v>
      </c>
      <c r="D257" s="43">
        <v>1.4492571518153363</v>
      </c>
      <c r="E257" s="43">
        <v>0</v>
      </c>
      <c r="F257" s="236">
        <v>0</v>
      </c>
      <c r="G257" s="43">
        <v>0</v>
      </c>
      <c r="H257" s="53">
        <v>0</v>
      </c>
      <c r="I257" s="41">
        <f t="shared" si="28"/>
        <v>75.916432330527272</v>
      </c>
    </row>
    <row r="258" spans="1:10" ht="15">
      <c r="A258" s="28" t="s">
        <v>25</v>
      </c>
      <c r="B258" s="46">
        <v>72.534832309624832</v>
      </c>
      <c r="C258" s="46">
        <v>1.4492571518153363</v>
      </c>
      <c r="D258" s="46">
        <v>1.4492571518153363</v>
      </c>
      <c r="E258" s="46">
        <v>0</v>
      </c>
      <c r="F258" s="236">
        <v>0</v>
      </c>
      <c r="G258" s="46">
        <v>0</v>
      </c>
      <c r="H258" s="47">
        <v>0</v>
      </c>
      <c r="I258" s="48">
        <f t="shared" si="28"/>
        <v>75.433346613255495</v>
      </c>
    </row>
    <row r="259" spans="1:10" ht="15">
      <c r="A259" s="29" t="s">
        <v>20</v>
      </c>
      <c r="B259" s="43">
        <v>0</v>
      </c>
      <c r="C259" s="43">
        <v>0</v>
      </c>
      <c r="D259" s="43">
        <v>0</v>
      </c>
      <c r="E259" s="43">
        <v>0</v>
      </c>
      <c r="F259" s="236">
        <v>0</v>
      </c>
      <c r="G259" s="43">
        <v>0</v>
      </c>
      <c r="H259" s="53">
        <v>0</v>
      </c>
      <c r="I259" s="41">
        <f t="shared" si="28"/>
        <v>0</v>
      </c>
    </row>
    <row r="260" spans="1:10" ht="15">
      <c r="A260" s="28" t="s">
        <v>21</v>
      </c>
      <c r="B260" s="46">
        <v>0</v>
      </c>
      <c r="C260" s="46">
        <v>0</v>
      </c>
      <c r="D260" s="46">
        <v>0</v>
      </c>
      <c r="E260" s="46">
        <v>0</v>
      </c>
      <c r="F260" s="236">
        <v>0</v>
      </c>
      <c r="G260" s="46">
        <v>0</v>
      </c>
      <c r="H260" s="47">
        <v>0</v>
      </c>
      <c r="I260" s="48">
        <f t="shared" si="28"/>
        <v>0</v>
      </c>
    </row>
    <row r="261" spans="1:10" ht="15.75" thickBot="1">
      <c r="A261" s="30" t="s">
        <v>11</v>
      </c>
      <c r="B261" s="43">
        <v>0</v>
      </c>
      <c r="C261" s="43">
        <v>0</v>
      </c>
      <c r="D261" s="43">
        <v>0</v>
      </c>
      <c r="E261" s="43">
        <v>0</v>
      </c>
      <c r="F261" s="237">
        <v>0</v>
      </c>
      <c r="G261" s="43">
        <v>0</v>
      </c>
      <c r="H261" s="53">
        <v>0</v>
      </c>
      <c r="I261" s="41">
        <f t="shared" si="28"/>
        <v>0</v>
      </c>
    </row>
    <row r="262" spans="1:10" ht="15">
      <c r="A262" s="31" t="s">
        <v>28</v>
      </c>
      <c r="B262" s="130">
        <f>SUM(B241:B257)</f>
        <v>4752.7966771304345</v>
      </c>
      <c r="C262" s="130">
        <f t="shared" ref="C262:H262" si="29">SUM(C241:C257)</f>
        <v>193.3802677486018</v>
      </c>
      <c r="D262" s="130">
        <f t="shared" si="29"/>
        <v>4926.1240455086891</v>
      </c>
      <c r="E262" s="130">
        <f t="shared" si="29"/>
        <v>1975.4783938110454</v>
      </c>
      <c r="F262" s="130">
        <f t="shared" si="29"/>
        <v>0</v>
      </c>
      <c r="G262" s="130">
        <f t="shared" si="29"/>
        <v>2606.9343883215379</v>
      </c>
      <c r="H262" s="130">
        <f t="shared" si="29"/>
        <v>80.13044787168343</v>
      </c>
      <c r="I262" s="132">
        <f>SUM(B262:H262)</f>
        <v>14534.844220391989</v>
      </c>
    </row>
    <row r="263" spans="1:10" s="4" customFormat="1" ht="15" thickBot="1">
      <c r="A263" s="32" t="s">
        <v>87</v>
      </c>
      <c r="B263" s="114">
        <f>B262/$I262</f>
        <v>0.32699330003567501</v>
      </c>
      <c r="C263" s="114">
        <f t="shared" ref="C263:I263" si="30">C262/$I262</f>
        <v>1.3304598578173584E-2</v>
      </c>
      <c r="D263" s="114">
        <f t="shared" si="30"/>
        <v>0.33891825538779918</v>
      </c>
      <c r="E263" s="114">
        <f t="shared" si="30"/>
        <v>0.13591328285717044</v>
      </c>
      <c r="F263" s="114">
        <f t="shared" si="30"/>
        <v>0</v>
      </c>
      <c r="G263" s="114">
        <f t="shared" si="30"/>
        <v>0.17935757334530494</v>
      </c>
      <c r="H263" s="114">
        <f t="shared" si="30"/>
        <v>5.5129897958770416E-3</v>
      </c>
      <c r="I263" s="116">
        <f t="shared" si="30"/>
        <v>1</v>
      </c>
      <c r="J263" s="18"/>
    </row>
    <row r="264" spans="1:10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1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10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10" ht="15">
      <c r="A267" s="24" t="s">
        <v>7</v>
      </c>
      <c r="B267" s="39">
        <v>0</v>
      </c>
      <c r="C267" s="39">
        <v>0</v>
      </c>
      <c r="D267" s="39">
        <v>0</v>
      </c>
      <c r="E267" s="39">
        <v>0</v>
      </c>
      <c r="F267" s="235">
        <v>0</v>
      </c>
      <c r="G267" s="39">
        <v>0</v>
      </c>
      <c r="H267" s="40">
        <v>0</v>
      </c>
      <c r="I267" s="41">
        <f>SUM(B267:H267)</f>
        <v>0</v>
      </c>
    </row>
    <row r="268" spans="1:1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>
        <v>0</v>
      </c>
      <c r="G268" s="46">
        <v>0</v>
      </c>
      <c r="H268" s="47">
        <v>0</v>
      </c>
      <c r="I268" s="48">
        <f t="shared" ref="I268:I287" si="31">SUM(B268:H268)</f>
        <v>0</v>
      </c>
    </row>
    <row r="269" spans="1:10" ht="15">
      <c r="A269" s="26" t="s">
        <v>10</v>
      </c>
      <c r="B269" s="43">
        <v>0</v>
      </c>
      <c r="C269" s="43">
        <v>0</v>
      </c>
      <c r="D269" s="43">
        <v>0</v>
      </c>
      <c r="E269" s="43">
        <v>0</v>
      </c>
      <c r="F269" s="236">
        <v>0</v>
      </c>
      <c r="G269" s="43">
        <v>0</v>
      </c>
      <c r="H269" s="53">
        <v>0</v>
      </c>
      <c r="I269" s="41">
        <f t="shared" si="31"/>
        <v>0</v>
      </c>
    </row>
    <row r="270" spans="1:10" ht="15">
      <c r="A270" s="25" t="s">
        <v>58</v>
      </c>
      <c r="B270" s="46">
        <v>0</v>
      </c>
      <c r="C270" s="46">
        <v>0</v>
      </c>
      <c r="D270" s="46">
        <v>0</v>
      </c>
      <c r="E270" s="46">
        <v>0</v>
      </c>
      <c r="F270" s="236">
        <v>0</v>
      </c>
      <c r="G270" s="46">
        <v>0</v>
      </c>
      <c r="H270" s="47">
        <v>0</v>
      </c>
      <c r="I270" s="48">
        <f t="shared" si="31"/>
        <v>0</v>
      </c>
    </row>
    <row r="271" spans="1:10" ht="15">
      <c r="A271" s="26" t="s">
        <v>16</v>
      </c>
      <c r="B271" s="43">
        <v>186.48598779619283</v>
      </c>
      <c r="C271" s="43">
        <v>246.26650049549724</v>
      </c>
      <c r="D271" s="43">
        <v>118.45136500309485</v>
      </c>
      <c r="E271" s="43">
        <v>0</v>
      </c>
      <c r="F271" s="236">
        <v>0</v>
      </c>
      <c r="G271" s="43">
        <v>0</v>
      </c>
      <c r="H271" s="53">
        <v>0</v>
      </c>
      <c r="I271" s="41">
        <f t="shared" si="31"/>
        <v>551.20385329478495</v>
      </c>
    </row>
    <row r="272" spans="1:10" ht="15">
      <c r="A272" s="25" t="s">
        <v>72</v>
      </c>
      <c r="B272" s="46">
        <v>6.3370678289475011</v>
      </c>
      <c r="C272" s="46">
        <v>0.89578072884014215</v>
      </c>
      <c r="D272" s="46">
        <v>22.285171249288808</v>
      </c>
      <c r="E272" s="46">
        <v>0.14799597100492126</v>
      </c>
      <c r="F272" s="236">
        <v>0</v>
      </c>
      <c r="G272" s="46">
        <v>0</v>
      </c>
      <c r="H272" s="47">
        <v>0</v>
      </c>
      <c r="I272" s="48">
        <f t="shared" si="31"/>
        <v>29.666015778081373</v>
      </c>
    </row>
    <row r="273" spans="1:9" ht="15">
      <c r="A273" s="26" t="s">
        <v>60</v>
      </c>
      <c r="B273" s="43">
        <v>2.4139534597901463E-4</v>
      </c>
      <c r="C273" s="43">
        <v>3.631415091021443E-8</v>
      </c>
      <c r="D273" s="43">
        <v>3.631415091021443E-8</v>
      </c>
      <c r="E273" s="43">
        <v>130.24703421031802</v>
      </c>
      <c r="F273" s="236">
        <v>0</v>
      </c>
      <c r="G273" s="43">
        <v>0</v>
      </c>
      <c r="H273" s="53">
        <v>0</v>
      </c>
      <c r="I273" s="41">
        <f t="shared" si="31"/>
        <v>130.24727567829231</v>
      </c>
    </row>
    <row r="274" spans="1:9" ht="15">
      <c r="A274" s="25" t="s">
        <v>12</v>
      </c>
      <c r="B274" s="46">
        <v>1.5277379910696778E-4</v>
      </c>
      <c r="C274" s="46">
        <v>1.5871990545633385E-7</v>
      </c>
      <c r="D274" s="46">
        <v>1.5871990545633385E-7</v>
      </c>
      <c r="E274" s="46">
        <v>7.1188037586556091E-2</v>
      </c>
      <c r="F274" s="236">
        <v>0</v>
      </c>
      <c r="G274" s="46">
        <v>0</v>
      </c>
      <c r="H274" s="47">
        <v>0</v>
      </c>
      <c r="I274" s="48">
        <f t="shared" si="31"/>
        <v>7.1341128825473971E-2</v>
      </c>
    </row>
    <row r="275" spans="1:9" ht="15">
      <c r="A275" s="26" t="s">
        <v>61</v>
      </c>
      <c r="B275" s="43">
        <v>0</v>
      </c>
      <c r="C275" s="43">
        <v>0</v>
      </c>
      <c r="D275" s="43">
        <v>0</v>
      </c>
      <c r="E275" s="43">
        <v>0</v>
      </c>
      <c r="F275" s="236">
        <v>0</v>
      </c>
      <c r="G275" s="43">
        <v>0</v>
      </c>
      <c r="H275" s="53">
        <v>0</v>
      </c>
      <c r="I275" s="41">
        <f t="shared" si="31"/>
        <v>0</v>
      </c>
    </row>
    <row r="276" spans="1:9" ht="15">
      <c r="A276" s="25" t="s">
        <v>17</v>
      </c>
      <c r="B276" s="46">
        <v>1.2865836216132305</v>
      </c>
      <c r="C276" s="46">
        <v>7.5897301597307287E-2</v>
      </c>
      <c r="D276" s="46">
        <v>59.909535609840013</v>
      </c>
      <c r="E276" s="46">
        <v>0</v>
      </c>
      <c r="F276" s="236">
        <v>0</v>
      </c>
      <c r="G276" s="46">
        <v>0</v>
      </c>
      <c r="H276" s="47">
        <v>0</v>
      </c>
      <c r="I276" s="48">
        <f t="shared" si="31"/>
        <v>61.272016533050554</v>
      </c>
    </row>
    <row r="277" spans="1:9" ht="15">
      <c r="A277" s="26" t="s">
        <v>19</v>
      </c>
      <c r="B277" s="43">
        <v>126.35246824741442</v>
      </c>
      <c r="C277" s="43">
        <v>67.28176086242182</v>
      </c>
      <c r="D277" s="43">
        <v>1526.3264951655258</v>
      </c>
      <c r="E277" s="43">
        <v>0</v>
      </c>
      <c r="F277" s="236">
        <v>0</v>
      </c>
      <c r="G277" s="43">
        <v>0</v>
      </c>
      <c r="H277" s="53">
        <v>0</v>
      </c>
      <c r="I277" s="41">
        <f t="shared" si="31"/>
        <v>1719.9607242753621</v>
      </c>
    </row>
    <row r="278" spans="1:9" ht="15">
      <c r="A278" s="25" t="s">
        <v>27</v>
      </c>
      <c r="B278" s="46">
        <v>7.2695773688509124</v>
      </c>
      <c r="C278" s="46">
        <v>6.9209179842934653E-8</v>
      </c>
      <c r="D278" s="46">
        <v>1332.7671968297459</v>
      </c>
      <c r="E278" s="46">
        <v>576.38891924465224</v>
      </c>
      <c r="F278" s="236">
        <v>0</v>
      </c>
      <c r="G278" s="46">
        <v>27.676158893703004</v>
      </c>
      <c r="H278" s="47">
        <v>0</v>
      </c>
      <c r="I278" s="48">
        <f t="shared" si="31"/>
        <v>1944.1018524061612</v>
      </c>
    </row>
    <row r="279" spans="1:9" ht="15">
      <c r="A279" s="26" t="s">
        <v>26</v>
      </c>
      <c r="B279" s="43">
        <v>14.662799978146207</v>
      </c>
      <c r="C279" s="43">
        <v>1.0926894673042599E-8</v>
      </c>
      <c r="D279" s="43">
        <v>1.0926894673042599E-8</v>
      </c>
      <c r="E279" s="43">
        <v>0</v>
      </c>
      <c r="F279" s="236">
        <v>0</v>
      </c>
      <c r="G279" s="43">
        <v>0</v>
      </c>
      <c r="H279" s="53">
        <v>0</v>
      </c>
      <c r="I279" s="41">
        <f t="shared" si="31"/>
        <v>14.662799999999997</v>
      </c>
    </row>
    <row r="280" spans="1:9" ht="15">
      <c r="A280" s="25" t="s">
        <v>23</v>
      </c>
      <c r="B280" s="46">
        <v>0.49594991725257559</v>
      </c>
      <c r="C280" s="46">
        <v>0.10138218521639521</v>
      </c>
      <c r="D280" s="46">
        <v>0.10138218521639521</v>
      </c>
      <c r="E280" s="46">
        <v>0</v>
      </c>
      <c r="F280" s="236">
        <v>0</v>
      </c>
      <c r="G280" s="46">
        <v>0</v>
      </c>
      <c r="H280" s="47">
        <v>0</v>
      </c>
      <c r="I280" s="48">
        <f t="shared" si="31"/>
        <v>0.69871428768536603</v>
      </c>
    </row>
    <row r="281" spans="1:9" ht="15">
      <c r="A281" s="26" t="s">
        <v>22</v>
      </c>
      <c r="B281" s="43">
        <v>2.6011873025734517E-2</v>
      </c>
      <c r="C281" s="43">
        <v>5.298720481693127E-3</v>
      </c>
      <c r="D281" s="43">
        <v>5.298720481693127E-3</v>
      </c>
      <c r="E281" s="43">
        <v>0</v>
      </c>
      <c r="F281" s="236">
        <v>0</v>
      </c>
      <c r="G281" s="43">
        <v>0</v>
      </c>
      <c r="H281" s="53">
        <v>0</v>
      </c>
      <c r="I281" s="41">
        <f t="shared" si="31"/>
        <v>3.6609313989120776E-2</v>
      </c>
    </row>
    <row r="282" spans="1:9" ht="15">
      <c r="A282" s="25" t="s">
        <v>24</v>
      </c>
      <c r="B282" s="46">
        <v>0.36363636363636365</v>
      </c>
      <c r="C282" s="46">
        <v>0</v>
      </c>
      <c r="D282" s="46">
        <v>3.6363636363636369E-2</v>
      </c>
      <c r="E282" s="46">
        <v>0</v>
      </c>
      <c r="F282" s="236">
        <v>0</v>
      </c>
      <c r="G282" s="46">
        <v>0</v>
      </c>
      <c r="H282" s="47">
        <v>0</v>
      </c>
      <c r="I282" s="48">
        <f t="shared" si="31"/>
        <v>0.4</v>
      </c>
    </row>
    <row r="283" spans="1:9" ht="15">
      <c r="A283" s="27" t="s">
        <v>66</v>
      </c>
      <c r="B283" s="43">
        <v>0</v>
      </c>
      <c r="C283" s="43">
        <v>0</v>
      </c>
      <c r="D283" s="43">
        <v>0</v>
      </c>
      <c r="E283" s="43">
        <v>0</v>
      </c>
      <c r="F283" s="236">
        <v>0</v>
      </c>
      <c r="G283" s="43">
        <v>0</v>
      </c>
      <c r="H283" s="53">
        <v>0</v>
      </c>
      <c r="I283" s="41">
        <f t="shared" si="31"/>
        <v>0</v>
      </c>
    </row>
    <row r="284" spans="1:9" ht="15">
      <c r="A284" s="28" t="s">
        <v>25</v>
      </c>
      <c r="B284" s="46">
        <v>0</v>
      </c>
      <c r="C284" s="46">
        <v>0</v>
      </c>
      <c r="D284" s="46">
        <v>0</v>
      </c>
      <c r="E284" s="46">
        <v>0</v>
      </c>
      <c r="F284" s="236">
        <v>0</v>
      </c>
      <c r="G284" s="46">
        <v>0</v>
      </c>
      <c r="H284" s="47">
        <v>0</v>
      </c>
      <c r="I284" s="48">
        <f t="shared" si="31"/>
        <v>0</v>
      </c>
    </row>
    <row r="285" spans="1:9" ht="15">
      <c r="A285" s="29" t="s">
        <v>20</v>
      </c>
      <c r="B285" s="43">
        <v>0</v>
      </c>
      <c r="C285" s="43">
        <v>0</v>
      </c>
      <c r="D285" s="43">
        <v>0</v>
      </c>
      <c r="E285" s="43">
        <v>0</v>
      </c>
      <c r="F285" s="236">
        <v>0</v>
      </c>
      <c r="G285" s="43">
        <v>0</v>
      </c>
      <c r="H285" s="53">
        <v>0</v>
      </c>
      <c r="I285" s="41">
        <f t="shared" si="31"/>
        <v>0</v>
      </c>
    </row>
    <row r="286" spans="1:9" ht="15">
      <c r="A286" s="28" t="s">
        <v>21</v>
      </c>
      <c r="B286" s="46">
        <v>0</v>
      </c>
      <c r="C286" s="46">
        <v>0</v>
      </c>
      <c r="D286" s="46">
        <v>0</v>
      </c>
      <c r="E286" s="46">
        <v>0</v>
      </c>
      <c r="F286" s="236">
        <v>0</v>
      </c>
      <c r="G286" s="46">
        <v>0</v>
      </c>
      <c r="H286" s="47">
        <v>0</v>
      </c>
      <c r="I286" s="48">
        <f t="shared" si="31"/>
        <v>0</v>
      </c>
    </row>
    <row r="287" spans="1:9" ht="15.75" thickBot="1">
      <c r="A287" s="30" t="s">
        <v>11</v>
      </c>
      <c r="B287" s="43">
        <v>0</v>
      </c>
      <c r="C287" s="43">
        <v>0</v>
      </c>
      <c r="D287" s="43">
        <v>0</v>
      </c>
      <c r="E287" s="43">
        <v>0</v>
      </c>
      <c r="F287" s="237">
        <v>0</v>
      </c>
      <c r="G287" s="43">
        <v>0</v>
      </c>
      <c r="H287" s="53">
        <v>0</v>
      </c>
      <c r="I287" s="41">
        <f t="shared" si="31"/>
        <v>0</v>
      </c>
    </row>
    <row r="288" spans="1:9" ht="15">
      <c r="A288" s="31" t="s">
        <v>28</v>
      </c>
      <c r="B288" s="130">
        <f>SUM(B267:B283)</f>
        <v>343.28047716422481</v>
      </c>
      <c r="C288" s="130">
        <f t="shared" ref="C288:H288" si="32">SUM(C267:C283)</f>
        <v>314.62662056922471</v>
      </c>
      <c r="D288" s="130">
        <f t="shared" si="32"/>
        <v>3059.8828086055182</v>
      </c>
      <c r="E288" s="130">
        <f t="shared" si="32"/>
        <v>706.85513746356173</v>
      </c>
      <c r="F288" s="130">
        <f t="shared" si="32"/>
        <v>0</v>
      </c>
      <c r="G288" s="130">
        <f t="shared" si="32"/>
        <v>27.676158893703004</v>
      </c>
      <c r="H288" s="130">
        <f t="shared" si="32"/>
        <v>0</v>
      </c>
      <c r="I288" s="132">
        <f>SUM(B288:H288)</f>
        <v>4452.3212026962328</v>
      </c>
    </row>
    <row r="289" spans="1:10" s="4" customFormat="1" ht="15" thickBot="1">
      <c r="A289" s="32" t="s">
        <v>87</v>
      </c>
      <c r="B289" s="114">
        <f>B288/$I288</f>
        <v>7.7101462705867069E-2</v>
      </c>
      <c r="C289" s="114">
        <f t="shared" ref="C289:I289" si="33">C288/$I288</f>
        <v>7.0665750795044474E-2</v>
      </c>
      <c r="D289" s="114">
        <f t="shared" si="33"/>
        <v>0.68725562898573378</v>
      </c>
      <c r="E289" s="114">
        <f t="shared" si="33"/>
        <v>0.15876103840745026</v>
      </c>
      <c r="F289" s="114">
        <f t="shared" si="33"/>
        <v>0</v>
      </c>
      <c r="G289" s="114">
        <f t="shared" si="33"/>
        <v>6.2161191059043313E-3</v>
      </c>
      <c r="H289" s="114">
        <f t="shared" si="33"/>
        <v>0</v>
      </c>
      <c r="I289" s="116">
        <f t="shared" si="33"/>
        <v>1</v>
      </c>
      <c r="J289" s="18"/>
    </row>
    <row r="290" spans="1:10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10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10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1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>
        <v>0</v>
      </c>
      <c r="G293" s="39">
        <v>0</v>
      </c>
      <c r="H293" s="40">
        <v>0</v>
      </c>
      <c r="I293" s="41">
        <f>SUM(B293:H293)</f>
        <v>0</v>
      </c>
    </row>
    <row r="294" spans="1:10" ht="15">
      <c r="A294" s="25" t="s">
        <v>8</v>
      </c>
      <c r="B294" s="46">
        <v>0.57411790720846489</v>
      </c>
      <c r="C294" s="46">
        <v>0</v>
      </c>
      <c r="D294" s="46">
        <v>0</v>
      </c>
      <c r="E294" s="46">
        <v>0</v>
      </c>
      <c r="F294" s="236">
        <v>0</v>
      </c>
      <c r="G294" s="46">
        <v>0</v>
      </c>
      <c r="H294" s="47">
        <v>0</v>
      </c>
      <c r="I294" s="48">
        <f t="shared" ref="I294:I313" si="34">SUM(B294:H294)</f>
        <v>0.57411790720846489</v>
      </c>
    </row>
    <row r="295" spans="1:10" ht="15">
      <c r="A295" s="26" t="s">
        <v>10</v>
      </c>
      <c r="B295" s="43">
        <v>2.2871437102635339E-3</v>
      </c>
      <c r="C295" s="43">
        <v>0</v>
      </c>
      <c r="D295" s="43">
        <v>74.727084064203694</v>
      </c>
      <c r="E295" s="43">
        <v>0</v>
      </c>
      <c r="F295" s="236">
        <v>0</v>
      </c>
      <c r="G295" s="43">
        <v>0</v>
      </c>
      <c r="H295" s="53">
        <v>0</v>
      </c>
      <c r="I295" s="41">
        <f t="shared" si="34"/>
        <v>74.729371207913957</v>
      </c>
    </row>
    <row r="296" spans="1:10" ht="15">
      <c r="A296" s="25" t="s">
        <v>58</v>
      </c>
      <c r="B296" s="46">
        <v>0</v>
      </c>
      <c r="C296" s="46">
        <v>0</v>
      </c>
      <c r="D296" s="46">
        <v>0</v>
      </c>
      <c r="E296" s="46">
        <v>0</v>
      </c>
      <c r="F296" s="236">
        <v>0</v>
      </c>
      <c r="G296" s="46">
        <v>0</v>
      </c>
      <c r="H296" s="47">
        <v>0</v>
      </c>
      <c r="I296" s="48">
        <f t="shared" si="34"/>
        <v>0</v>
      </c>
    </row>
    <row r="297" spans="1:10" ht="15">
      <c r="A297" s="26" t="s">
        <v>16</v>
      </c>
      <c r="B297" s="43">
        <v>298.43062707324037</v>
      </c>
      <c r="C297" s="43">
        <v>1229.8096420841966</v>
      </c>
      <c r="D297" s="43">
        <v>74.261745981797347</v>
      </c>
      <c r="E297" s="43">
        <v>0</v>
      </c>
      <c r="F297" s="236">
        <v>0</v>
      </c>
      <c r="G297" s="43">
        <v>0</v>
      </c>
      <c r="H297" s="53">
        <v>0</v>
      </c>
      <c r="I297" s="41">
        <f t="shared" si="34"/>
        <v>1602.5020151392343</v>
      </c>
    </row>
    <row r="298" spans="1:10" ht="15">
      <c r="A298" s="25" t="s">
        <v>72</v>
      </c>
      <c r="B298" s="46">
        <v>196.94629895591478</v>
      </c>
      <c r="C298" s="46">
        <v>45.804090990697212</v>
      </c>
      <c r="D298" s="46">
        <v>5.544495654078557</v>
      </c>
      <c r="E298" s="46">
        <v>8.3343215229631062E-2</v>
      </c>
      <c r="F298" s="236">
        <v>0</v>
      </c>
      <c r="G298" s="46">
        <v>0</v>
      </c>
      <c r="H298" s="47">
        <v>0</v>
      </c>
      <c r="I298" s="48">
        <f t="shared" si="34"/>
        <v>248.37822881592018</v>
      </c>
    </row>
    <row r="299" spans="1:10" ht="15">
      <c r="A299" s="26" t="s">
        <v>60</v>
      </c>
      <c r="B299" s="43">
        <v>0</v>
      </c>
      <c r="C299" s="43">
        <v>0</v>
      </c>
      <c r="D299" s="43">
        <v>0</v>
      </c>
      <c r="E299" s="43">
        <v>6.1203329675912759</v>
      </c>
      <c r="F299" s="236">
        <v>0</v>
      </c>
      <c r="G299" s="43">
        <v>0</v>
      </c>
      <c r="H299" s="53">
        <v>0</v>
      </c>
      <c r="I299" s="41">
        <f t="shared" si="34"/>
        <v>6.1203329675912759</v>
      </c>
    </row>
    <row r="300" spans="1:10" ht="15">
      <c r="A300" s="25" t="s">
        <v>12</v>
      </c>
      <c r="B300" s="46">
        <v>0</v>
      </c>
      <c r="C300" s="46">
        <v>0</v>
      </c>
      <c r="D300" s="46">
        <v>0</v>
      </c>
      <c r="E300" s="46">
        <v>0</v>
      </c>
      <c r="F300" s="236">
        <v>0</v>
      </c>
      <c r="G300" s="46">
        <v>0</v>
      </c>
      <c r="H300" s="47">
        <v>0</v>
      </c>
      <c r="I300" s="48">
        <f t="shared" si="34"/>
        <v>0</v>
      </c>
    </row>
    <row r="301" spans="1:10" ht="15">
      <c r="A301" s="26" t="s">
        <v>61</v>
      </c>
      <c r="B301" s="43">
        <v>0</v>
      </c>
      <c r="C301" s="43">
        <v>0</v>
      </c>
      <c r="D301" s="43">
        <v>0</v>
      </c>
      <c r="E301" s="43">
        <v>0</v>
      </c>
      <c r="F301" s="236">
        <v>0</v>
      </c>
      <c r="G301" s="43">
        <v>0</v>
      </c>
      <c r="H301" s="53">
        <v>0</v>
      </c>
      <c r="I301" s="41">
        <f t="shared" si="34"/>
        <v>0</v>
      </c>
    </row>
    <row r="302" spans="1:10" ht="15">
      <c r="A302" s="25" t="s">
        <v>17</v>
      </c>
      <c r="B302" s="46">
        <v>2.5125785102048015</v>
      </c>
      <c r="C302" s="46">
        <v>139.96546678853153</v>
      </c>
      <c r="D302" s="46">
        <v>60.404800480328412</v>
      </c>
      <c r="E302" s="46">
        <v>19.402792337508913</v>
      </c>
      <c r="F302" s="236">
        <v>0</v>
      </c>
      <c r="G302" s="46">
        <v>0</v>
      </c>
      <c r="H302" s="47">
        <v>0</v>
      </c>
      <c r="I302" s="48">
        <f t="shared" si="34"/>
        <v>222.28563811657367</v>
      </c>
    </row>
    <row r="303" spans="1:10" ht="15">
      <c r="A303" s="26" t="s">
        <v>19</v>
      </c>
      <c r="B303" s="43">
        <v>415.81607029210335</v>
      </c>
      <c r="C303" s="43">
        <v>8385.1985490668249</v>
      </c>
      <c r="D303" s="43">
        <v>839.08046506505707</v>
      </c>
      <c r="E303" s="43">
        <v>41.552720494557711</v>
      </c>
      <c r="F303" s="236">
        <v>0</v>
      </c>
      <c r="G303" s="43">
        <v>0</v>
      </c>
      <c r="H303" s="53">
        <v>0</v>
      </c>
      <c r="I303" s="41">
        <f t="shared" si="34"/>
        <v>9681.6478049185425</v>
      </c>
    </row>
    <row r="304" spans="1:10" ht="15">
      <c r="A304" s="25" t="s">
        <v>27</v>
      </c>
      <c r="B304" s="46">
        <v>139.46040103396359</v>
      </c>
      <c r="C304" s="46">
        <v>94.419558173864459</v>
      </c>
      <c r="D304" s="46">
        <v>294.96403585925037</v>
      </c>
      <c r="E304" s="46">
        <v>3677.62684858993</v>
      </c>
      <c r="F304" s="236">
        <v>0</v>
      </c>
      <c r="G304" s="46">
        <v>344.89154596367393</v>
      </c>
      <c r="H304" s="47">
        <v>1.030286039383201</v>
      </c>
      <c r="I304" s="48">
        <f t="shared" si="34"/>
        <v>4552.3926756600649</v>
      </c>
    </row>
    <row r="305" spans="1:10" ht="15">
      <c r="A305" s="26" t="s">
        <v>26</v>
      </c>
      <c r="B305" s="43">
        <v>16.532987302607335</v>
      </c>
      <c r="C305" s="43">
        <v>184.47574943697413</v>
      </c>
      <c r="D305" s="43">
        <v>61.03586472915201</v>
      </c>
      <c r="E305" s="43">
        <v>0</v>
      </c>
      <c r="F305" s="236">
        <v>0</v>
      </c>
      <c r="G305" s="43">
        <v>0</v>
      </c>
      <c r="H305" s="53">
        <v>0</v>
      </c>
      <c r="I305" s="41">
        <f t="shared" si="34"/>
        <v>262.04460146873345</v>
      </c>
    </row>
    <row r="306" spans="1:10" ht="15">
      <c r="A306" s="25" t="s">
        <v>23</v>
      </c>
      <c r="B306" s="46">
        <v>17.53176539649651</v>
      </c>
      <c r="C306" s="46">
        <v>0</v>
      </c>
      <c r="D306" s="46">
        <v>1.0876557772852551</v>
      </c>
      <c r="E306" s="46">
        <v>0</v>
      </c>
      <c r="F306" s="236">
        <v>0</v>
      </c>
      <c r="G306" s="46">
        <v>0</v>
      </c>
      <c r="H306" s="47">
        <v>0</v>
      </c>
      <c r="I306" s="48">
        <f t="shared" si="34"/>
        <v>18.619421173781767</v>
      </c>
    </row>
    <row r="307" spans="1:10" ht="15">
      <c r="A307" s="26" t="s">
        <v>24</v>
      </c>
      <c r="B307" s="43">
        <v>190.64183201879422</v>
      </c>
      <c r="C307" s="43">
        <v>0</v>
      </c>
      <c r="D307" s="43">
        <v>0</v>
      </c>
      <c r="E307" s="43">
        <v>0</v>
      </c>
      <c r="F307" s="236">
        <v>0</v>
      </c>
      <c r="G307" s="43">
        <v>0</v>
      </c>
      <c r="H307" s="53">
        <v>0</v>
      </c>
      <c r="I307" s="41">
        <f t="shared" si="34"/>
        <v>190.64183201879422</v>
      </c>
    </row>
    <row r="308" spans="1:1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>
        <v>0</v>
      </c>
      <c r="G308" s="46">
        <v>0</v>
      </c>
      <c r="H308" s="47">
        <v>0</v>
      </c>
      <c r="I308" s="48">
        <f t="shared" si="34"/>
        <v>0</v>
      </c>
    </row>
    <row r="309" spans="1:10" ht="15">
      <c r="A309" s="27" t="s">
        <v>66</v>
      </c>
      <c r="B309" s="43">
        <v>0</v>
      </c>
      <c r="C309" s="43">
        <v>0</v>
      </c>
      <c r="D309" s="43">
        <v>0</v>
      </c>
      <c r="E309" s="43">
        <v>0</v>
      </c>
      <c r="F309" s="236">
        <v>0</v>
      </c>
      <c r="G309" s="43">
        <v>0</v>
      </c>
      <c r="H309" s="53">
        <v>0</v>
      </c>
      <c r="I309" s="41">
        <f t="shared" si="34"/>
        <v>0</v>
      </c>
    </row>
    <row r="310" spans="1:10" ht="15">
      <c r="A310" s="28" t="s">
        <v>25</v>
      </c>
      <c r="B310" s="46">
        <v>0</v>
      </c>
      <c r="C310" s="46">
        <v>0</v>
      </c>
      <c r="D310" s="46">
        <v>0</v>
      </c>
      <c r="E310" s="46">
        <v>0</v>
      </c>
      <c r="F310" s="236">
        <v>0</v>
      </c>
      <c r="G310" s="46">
        <v>0</v>
      </c>
      <c r="H310" s="47">
        <v>0</v>
      </c>
      <c r="I310" s="48">
        <f t="shared" si="34"/>
        <v>0</v>
      </c>
    </row>
    <row r="311" spans="1:10" ht="15">
      <c r="A311" s="29" t="s">
        <v>20</v>
      </c>
      <c r="B311" s="43">
        <v>0</v>
      </c>
      <c r="C311" s="43">
        <v>0</v>
      </c>
      <c r="D311" s="43">
        <v>0</v>
      </c>
      <c r="E311" s="43">
        <v>0</v>
      </c>
      <c r="F311" s="236">
        <v>0</v>
      </c>
      <c r="G311" s="43">
        <v>0</v>
      </c>
      <c r="H311" s="53">
        <v>0</v>
      </c>
      <c r="I311" s="41">
        <f t="shared" si="34"/>
        <v>0</v>
      </c>
    </row>
    <row r="312" spans="1:10" ht="15">
      <c r="A312" s="28" t="s">
        <v>21</v>
      </c>
      <c r="B312" s="46">
        <v>0</v>
      </c>
      <c r="C312" s="46">
        <v>0</v>
      </c>
      <c r="D312" s="46">
        <v>0</v>
      </c>
      <c r="E312" s="46">
        <v>0</v>
      </c>
      <c r="F312" s="236">
        <v>0</v>
      </c>
      <c r="G312" s="46">
        <v>0</v>
      </c>
      <c r="H312" s="47">
        <v>0</v>
      </c>
      <c r="I312" s="48">
        <f t="shared" si="34"/>
        <v>0</v>
      </c>
    </row>
    <row r="313" spans="1:10" ht="15.75" thickBot="1">
      <c r="A313" s="30" t="s">
        <v>11</v>
      </c>
      <c r="B313" s="43">
        <v>0</v>
      </c>
      <c r="C313" s="43">
        <v>0</v>
      </c>
      <c r="D313" s="43">
        <v>0</v>
      </c>
      <c r="E313" s="43">
        <v>0</v>
      </c>
      <c r="F313" s="237">
        <v>0</v>
      </c>
      <c r="G313" s="43">
        <v>0</v>
      </c>
      <c r="H313" s="53">
        <v>0</v>
      </c>
      <c r="I313" s="41">
        <f t="shared" si="34"/>
        <v>0</v>
      </c>
    </row>
    <row r="314" spans="1:10" ht="15">
      <c r="A314" s="31" t="s">
        <v>28</v>
      </c>
      <c r="B314" s="130">
        <f>SUM(B293:B309)</f>
        <v>1278.4489656342437</v>
      </c>
      <c r="C314" s="130">
        <f t="shared" ref="C314:H314" si="35">SUM(C293:C309)</f>
        <v>10079.673056541087</v>
      </c>
      <c r="D314" s="130">
        <f t="shared" si="35"/>
        <v>1411.1061476111529</v>
      </c>
      <c r="E314" s="130">
        <f t="shared" si="35"/>
        <v>3744.7860376048175</v>
      </c>
      <c r="F314" s="130">
        <f t="shared" si="35"/>
        <v>0</v>
      </c>
      <c r="G314" s="130">
        <f t="shared" si="35"/>
        <v>344.89154596367393</v>
      </c>
      <c r="H314" s="130">
        <f t="shared" si="35"/>
        <v>1.030286039383201</v>
      </c>
      <c r="I314" s="132">
        <f>SUM(B314:H314)</f>
        <v>16859.936039394357</v>
      </c>
    </row>
    <row r="315" spans="1:10" s="4" customFormat="1" ht="15" thickBot="1">
      <c r="A315" s="32" t="s">
        <v>87</v>
      </c>
      <c r="B315" s="114">
        <f>B314/$I314</f>
        <v>7.5827628446932596E-2</v>
      </c>
      <c r="C315" s="114">
        <f t="shared" ref="C315:I315" si="36">C314/$I314</f>
        <v>0.59784764503194221</v>
      </c>
      <c r="D315" s="114">
        <f t="shared" si="36"/>
        <v>8.3695818555539592E-2</v>
      </c>
      <c r="E315" s="114">
        <f t="shared" si="36"/>
        <v>0.22211152099597986</v>
      </c>
      <c r="F315" s="114">
        <f t="shared" si="36"/>
        <v>0</v>
      </c>
      <c r="G315" s="114">
        <f t="shared" si="36"/>
        <v>2.0456278431769372E-2</v>
      </c>
      <c r="H315" s="114">
        <f t="shared" si="36"/>
        <v>6.1108537836434811E-5</v>
      </c>
      <c r="I315" s="116">
        <f t="shared" si="36"/>
        <v>1</v>
      </c>
      <c r="J315" s="18"/>
    </row>
    <row r="316" spans="1:10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1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10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10" ht="15">
      <c r="A319" s="24" t="s">
        <v>7</v>
      </c>
      <c r="B319" s="39">
        <v>2.578768573902658E-8</v>
      </c>
      <c r="C319" s="39">
        <v>1981.3014694728899</v>
      </c>
      <c r="D319" s="39">
        <v>0</v>
      </c>
      <c r="E319" s="39">
        <v>0</v>
      </c>
      <c r="F319" s="235">
        <v>0</v>
      </c>
      <c r="G319" s="39">
        <v>0</v>
      </c>
      <c r="H319" s="40">
        <v>0</v>
      </c>
      <c r="I319" s="41">
        <f>SUM(B319:H319)</f>
        <v>1981.3014694986775</v>
      </c>
    </row>
    <row r="320" spans="1:10" ht="15">
      <c r="A320" s="25" t="s">
        <v>8</v>
      </c>
      <c r="B320" s="46">
        <v>1.1204767447544575</v>
      </c>
      <c r="C320" s="46">
        <v>676.67944826743428</v>
      </c>
      <c r="D320" s="46">
        <v>0</v>
      </c>
      <c r="E320" s="46">
        <v>0</v>
      </c>
      <c r="F320" s="236">
        <v>0</v>
      </c>
      <c r="G320" s="46">
        <v>0</v>
      </c>
      <c r="H320" s="47">
        <v>0</v>
      </c>
      <c r="I320" s="48">
        <f t="shared" ref="I320:I339" si="37">SUM(B320:H320)</f>
        <v>677.79992501218874</v>
      </c>
    </row>
    <row r="321" spans="1:9" ht="15">
      <c r="A321" s="26" t="s">
        <v>10</v>
      </c>
      <c r="B321" s="43">
        <v>0</v>
      </c>
      <c r="C321" s="43">
        <v>0</v>
      </c>
      <c r="D321" s="43">
        <v>0</v>
      </c>
      <c r="E321" s="43">
        <v>0</v>
      </c>
      <c r="F321" s="236">
        <v>0</v>
      </c>
      <c r="G321" s="43">
        <v>0</v>
      </c>
      <c r="H321" s="53">
        <v>0</v>
      </c>
      <c r="I321" s="41">
        <f t="shared" si="37"/>
        <v>0</v>
      </c>
    </row>
    <row r="322" spans="1:9" ht="15">
      <c r="A322" s="25" t="s">
        <v>58</v>
      </c>
      <c r="B322" s="46">
        <v>0</v>
      </c>
      <c r="C322" s="46">
        <v>0</v>
      </c>
      <c r="D322" s="46">
        <v>0</v>
      </c>
      <c r="E322" s="46">
        <v>0</v>
      </c>
      <c r="F322" s="236">
        <v>0</v>
      </c>
      <c r="G322" s="46">
        <v>0</v>
      </c>
      <c r="H322" s="47">
        <v>0</v>
      </c>
      <c r="I322" s="48">
        <f t="shared" si="37"/>
        <v>0</v>
      </c>
    </row>
    <row r="323" spans="1:9" ht="15">
      <c r="A323" s="26" t="s">
        <v>16</v>
      </c>
      <c r="B323" s="43">
        <v>219.69184555354693</v>
      </c>
      <c r="C323" s="43">
        <v>1835.1993927852004</v>
      </c>
      <c r="D323" s="43">
        <v>289.13594882245314</v>
      </c>
      <c r="E323" s="43">
        <v>0</v>
      </c>
      <c r="F323" s="236">
        <v>0</v>
      </c>
      <c r="G323" s="43">
        <v>0</v>
      </c>
      <c r="H323" s="53">
        <v>0</v>
      </c>
      <c r="I323" s="41">
        <f t="shared" si="37"/>
        <v>2344.0271871612003</v>
      </c>
    </row>
    <row r="324" spans="1:9" ht="15">
      <c r="A324" s="25" t="s">
        <v>72</v>
      </c>
      <c r="B324" s="46">
        <v>5.6598118588305004</v>
      </c>
      <c r="C324" s="46">
        <v>8.2739312872623358</v>
      </c>
      <c r="D324" s="46">
        <v>0</v>
      </c>
      <c r="E324" s="46">
        <v>0</v>
      </c>
      <c r="F324" s="236">
        <v>0</v>
      </c>
      <c r="G324" s="46">
        <v>0</v>
      </c>
      <c r="H324" s="47">
        <v>0</v>
      </c>
      <c r="I324" s="48">
        <f t="shared" si="37"/>
        <v>13.933743146092837</v>
      </c>
    </row>
    <row r="325" spans="1:9" ht="15">
      <c r="A325" s="26" t="s">
        <v>60</v>
      </c>
      <c r="B325" s="43">
        <v>6.9278163081614094E-3</v>
      </c>
      <c r="C325" s="43">
        <v>20.094598919081573</v>
      </c>
      <c r="D325" s="43">
        <v>0</v>
      </c>
      <c r="E325" s="43">
        <v>5.5849457236935223</v>
      </c>
      <c r="F325" s="236">
        <v>0</v>
      </c>
      <c r="G325" s="43">
        <v>0</v>
      </c>
      <c r="H325" s="53">
        <v>0</v>
      </c>
      <c r="I325" s="41">
        <f t="shared" si="37"/>
        <v>25.686472459083255</v>
      </c>
    </row>
    <row r="326" spans="1:9" ht="15">
      <c r="A326" s="25" t="s">
        <v>12</v>
      </c>
      <c r="B326" s="46">
        <v>2.9713006210663126E-3</v>
      </c>
      <c r="C326" s="46">
        <v>0</v>
      </c>
      <c r="D326" s="46">
        <v>0</v>
      </c>
      <c r="E326" s="46">
        <v>1.8116223393411892</v>
      </c>
      <c r="F326" s="236">
        <v>0</v>
      </c>
      <c r="G326" s="46">
        <v>0</v>
      </c>
      <c r="H326" s="47">
        <v>0</v>
      </c>
      <c r="I326" s="48">
        <f t="shared" si="37"/>
        <v>1.8145936399622555</v>
      </c>
    </row>
    <row r="327" spans="1:9" ht="15">
      <c r="A327" s="26" t="s">
        <v>61</v>
      </c>
      <c r="B327" s="43">
        <v>0</v>
      </c>
      <c r="C327" s="43">
        <v>0</v>
      </c>
      <c r="D327" s="43">
        <v>0</v>
      </c>
      <c r="E327" s="43">
        <v>0</v>
      </c>
      <c r="F327" s="236">
        <v>0</v>
      </c>
      <c r="G327" s="43">
        <v>0</v>
      </c>
      <c r="H327" s="53">
        <v>0</v>
      </c>
      <c r="I327" s="41">
        <f t="shared" si="37"/>
        <v>0</v>
      </c>
    </row>
    <row r="328" spans="1:9" ht="15">
      <c r="A328" s="25" t="s">
        <v>17</v>
      </c>
      <c r="B328" s="46">
        <v>27.804770805858631</v>
      </c>
      <c r="C328" s="46">
        <v>0</v>
      </c>
      <c r="D328" s="46">
        <v>42.667010335936723</v>
      </c>
      <c r="E328" s="46">
        <v>0</v>
      </c>
      <c r="F328" s="236">
        <v>0</v>
      </c>
      <c r="G328" s="46">
        <v>0</v>
      </c>
      <c r="H328" s="47">
        <v>0</v>
      </c>
      <c r="I328" s="48">
        <f t="shared" si="37"/>
        <v>70.471781141795361</v>
      </c>
    </row>
    <row r="329" spans="1:9" ht="15">
      <c r="A329" s="26" t="s">
        <v>19</v>
      </c>
      <c r="B329" s="43">
        <v>3838.6858271180295</v>
      </c>
      <c r="C329" s="43">
        <v>7624.0006537974868</v>
      </c>
      <c r="D329" s="43">
        <v>2519.9617225454531</v>
      </c>
      <c r="E329" s="43">
        <v>2107.4338658111556</v>
      </c>
      <c r="F329" s="236">
        <v>0</v>
      </c>
      <c r="G329" s="43">
        <v>0</v>
      </c>
      <c r="H329" s="53">
        <v>0</v>
      </c>
      <c r="I329" s="41">
        <f t="shared" si="37"/>
        <v>16090.082069272124</v>
      </c>
    </row>
    <row r="330" spans="1:9" ht="15">
      <c r="A330" s="25" t="s">
        <v>27</v>
      </c>
      <c r="B330" s="46">
        <v>397.12607729231235</v>
      </c>
      <c r="C330" s="46">
        <v>174.45730990200255</v>
      </c>
      <c r="D330" s="46">
        <v>427.50653019995104</v>
      </c>
      <c r="E330" s="46">
        <v>14265.826358952007</v>
      </c>
      <c r="F330" s="236">
        <v>0</v>
      </c>
      <c r="G330" s="46">
        <v>1081.0359829735621</v>
      </c>
      <c r="H330" s="47">
        <v>0</v>
      </c>
      <c r="I330" s="48">
        <f t="shared" si="37"/>
        <v>16345.952259319834</v>
      </c>
    </row>
    <row r="331" spans="1:9" ht="15">
      <c r="A331" s="26" t="s">
        <v>26</v>
      </c>
      <c r="B331" s="43">
        <v>336.37412100663562</v>
      </c>
      <c r="C331" s="43">
        <v>0</v>
      </c>
      <c r="D331" s="43">
        <v>497.24398684045491</v>
      </c>
      <c r="E331" s="43">
        <v>0</v>
      </c>
      <c r="F331" s="236">
        <v>0</v>
      </c>
      <c r="G331" s="43">
        <v>0</v>
      </c>
      <c r="H331" s="53">
        <v>0</v>
      </c>
      <c r="I331" s="41">
        <f t="shared" si="37"/>
        <v>833.61810784709053</v>
      </c>
    </row>
    <row r="332" spans="1:9" ht="15">
      <c r="A332" s="25" t="s">
        <v>23</v>
      </c>
      <c r="B332" s="46">
        <v>0</v>
      </c>
      <c r="C332" s="46">
        <v>0</v>
      </c>
      <c r="D332" s="46">
        <v>0</v>
      </c>
      <c r="E332" s="46">
        <v>0</v>
      </c>
      <c r="F332" s="236">
        <v>0</v>
      </c>
      <c r="G332" s="46">
        <v>0</v>
      </c>
      <c r="H332" s="47">
        <v>0</v>
      </c>
      <c r="I332" s="48">
        <f t="shared" si="37"/>
        <v>0</v>
      </c>
    </row>
    <row r="333" spans="1:9" ht="15">
      <c r="A333" s="26" t="s">
        <v>24</v>
      </c>
      <c r="B333" s="43">
        <v>143.08485479248091</v>
      </c>
      <c r="C333" s="43">
        <v>18060.631811771465</v>
      </c>
      <c r="D333" s="43">
        <v>13.499112495382104</v>
      </c>
      <c r="E333" s="43">
        <v>0</v>
      </c>
      <c r="F333" s="236">
        <v>0</v>
      </c>
      <c r="G333" s="43">
        <v>0</v>
      </c>
      <c r="H333" s="53">
        <v>0</v>
      </c>
      <c r="I333" s="41">
        <f t="shared" si="37"/>
        <v>18217.215779059326</v>
      </c>
    </row>
    <row r="334" spans="1:9" ht="15">
      <c r="A334" s="25" t="s">
        <v>22</v>
      </c>
      <c r="B334" s="46">
        <v>116.96307233206001</v>
      </c>
      <c r="C334" s="46">
        <v>14.6238897685068</v>
      </c>
      <c r="D334" s="46">
        <v>4.5530378994331846</v>
      </c>
      <c r="E334" s="46">
        <v>0</v>
      </c>
      <c r="F334" s="236">
        <v>0</v>
      </c>
      <c r="G334" s="46">
        <v>0</v>
      </c>
      <c r="H334" s="47">
        <v>0</v>
      </c>
      <c r="I334" s="48">
        <f t="shared" si="37"/>
        <v>136.13999999999999</v>
      </c>
    </row>
    <row r="335" spans="1:9" ht="15">
      <c r="A335" s="27" t="s">
        <v>66</v>
      </c>
      <c r="B335" s="43">
        <v>0</v>
      </c>
      <c r="C335" s="43">
        <v>0</v>
      </c>
      <c r="D335" s="43">
        <v>0</v>
      </c>
      <c r="E335" s="43">
        <v>0</v>
      </c>
      <c r="F335" s="236">
        <v>0</v>
      </c>
      <c r="G335" s="43">
        <v>0</v>
      </c>
      <c r="H335" s="53">
        <v>0</v>
      </c>
      <c r="I335" s="41">
        <f t="shared" si="37"/>
        <v>0</v>
      </c>
    </row>
    <row r="336" spans="1:9" ht="15">
      <c r="A336" s="28" t="s">
        <v>25</v>
      </c>
      <c r="B336" s="46">
        <v>0</v>
      </c>
      <c r="C336" s="46">
        <v>0</v>
      </c>
      <c r="D336" s="46">
        <v>0</v>
      </c>
      <c r="E336" s="46">
        <v>0</v>
      </c>
      <c r="F336" s="236">
        <v>0</v>
      </c>
      <c r="G336" s="46">
        <v>0</v>
      </c>
      <c r="H336" s="47">
        <v>0</v>
      </c>
      <c r="I336" s="48">
        <f t="shared" si="37"/>
        <v>0</v>
      </c>
    </row>
    <row r="337" spans="1:10" ht="15">
      <c r="A337" s="29" t="s">
        <v>20</v>
      </c>
      <c r="B337" s="43">
        <v>0</v>
      </c>
      <c r="C337" s="43">
        <v>0</v>
      </c>
      <c r="D337" s="43">
        <v>0</v>
      </c>
      <c r="E337" s="43">
        <v>0</v>
      </c>
      <c r="F337" s="236">
        <v>0</v>
      </c>
      <c r="G337" s="43">
        <v>0</v>
      </c>
      <c r="H337" s="53">
        <v>0</v>
      </c>
      <c r="I337" s="41">
        <f t="shared" si="37"/>
        <v>0</v>
      </c>
    </row>
    <row r="338" spans="1:10" ht="15">
      <c r="A338" s="28" t="s">
        <v>21</v>
      </c>
      <c r="B338" s="46">
        <v>0</v>
      </c>
      <c r="C338" s="46">
        <v>0</v>
      </c>
      <c r="D338" s="46">
        <v>0</v>
      </c>
      <c r="E338" s="46">
        <v>0</v>
      </c>
      <c r="F338" s="236">
        <v>0</v>
      </c>
      <c r="G338" s="46">
        <v>0</v>
      </c>
      <c r="H338" s="47">
        <v>0</v>
      </c>
      <c r="I338" s="48">
        <f t="shared" si="37"/>
        <v>0</v>
      </c>
    </row>
    <row r="339" spans="1:10" ht="15.75" thickBot="1">
      <c r="A339" s="30" t="s">
        <v>11</v>
      </c>
      <c r="B339" s="43">
        <v>0</v>
      </c>
      <c r="C339" s="43">
        <v>0</v>
      </c>
      <c r="D339" s="43">
        <v>0</v>
      </c>
      <c r="E339" s="43">
        <v>0</v>
      </c>
      <c r="F339" s="237">
        <v>0</v>
      </c>
      <c r="G339" s="43">
        <v>0</v>
      </c>
      <c r="H339" s="53">
        <v>0</v>
      </c>
      <c r="I339" s="41">
        <f t="shared" si="37"/>
        <v>0</v>
      </c>
    </row>
    <row r="340" spans="1:10" ht="15">
      <c r="A340" s="31" t="s">
        <v>28</v>
      </c>
      <c r="B340" s="130">
        <f>SUM(B319:B335)</f>
        <v>5086.5207566472245</v>
      </c>
      <c r="C340" s="130">
        <f t="shared" ref="C340:H340" si="38">SUM(C319:C335)</f>
        <v>30395.262505971328</v>
      </c>
      <c r="D340" s="130">
        <f t="shared" si="38"/>
        <v>3794.5673491390644</v>
      </c>
      <c r="E340" s="130">
        <f t="shared" si="38"/>
        <v>16380.656792826197</v>
      </c>
      <c r="F340" s="130">
        <f t="shared" si="38"/>
        <v>0</v>
      </c>
      <c r="G340" s="130">
        <f t="shared" si="38"/>
        <v>1081.0359829735621</v>
      </c>
      <c r="H340" s="130">
        <f t="shared" si="38"/>
        <v>0</v>
      </c>
      <c r="I340" s="132">
        <f>SUM(B340:H340)</f>
        <v>56738.043387557373</v>
      </c>
    </row>
    <row r="341" spans="1:10" s="4" customFormat="1" ht="15" thickBot="1">
      <c r="A341" s="32" t="s">
        <v>87</v>
      </c>
      <c r="B341" s="114">
        <f>B340/$I340</f>
        <v>8.9649209823874476E-2</v>
      </c>
      <c r="C341" s="114">
        <f t="shared" ref="C341:I341" si="39">C340/$I340</f>
        <v>0.53571220809205755</v>
      </c>
      <c r="D341" s="114">
        <f t="shared" si="39"/>
        <v>6.6878713515369684E-2</v>
      </c>
      <c r="E341" s="114">
        <f t="shared" si="39"/>
        <v>0.2887067620738305</v>
      </c>
      <c r="F341" s="114">
        <f t="shared" si="39"/>
        <v>0</v>
      </c>
      <c r="G341" s="114">
        <f t="shared" si="39"/>
        <v>1.9053106494867831E-2</v>
      </c>
      <c r="H341" s="114">
        <f t="shared" si="39"/>
        <v>0</v>
      </c>
      <c r="I341" s="116">
        <f t="shared" si="39"/>
        <v>1</v>
      </c>
      <c r="J341" s="18"/>
    </row>
    <row r="342" spans="1:10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1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10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1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>
        <v>0</v>
      </c>
      <c r="G345" s="39">
        <v>0</v>
      </c>
      <c r="H345" s="40">
        <v>0</v>
      </c>
      <c r="I345" s="41">
        <f>SUM(B345:H345)</f>
        <v>0</v>
      </c>
    </row>
    <row r="346" spans="1:10" ht="15">
      <c r="A346" s="25" t="s">
        <v>8</v>
      </c>
      <c r="B346" s="46">
        <v>0.18299479906753816</v>
      </c>
      <c r="C346" s="46">
        <v>0.18299479906753816</v>
      </c>
      <c r="D346" s="46">
        <v>0.30499133177923032</v>
      </c>
      <c r="E346" s="46">
        <v>0.18299479906753816</v>
      </c>
      <c r="F346" s="236">
        <v>0</v>
      </c>
      <c r="G346" s="46">
        <v>0</v>
      </c>
      <c r="H346" s="47">
        <v>0</v>
      </c>
      <c r="I346" s="48">
        <f t="shared" ref="I346:I365" si="40">SUM(B346:H346)</f>
        <v>0.85397572898184471</v>
      </c>
    </row>
    <row r="347" spans="1:10" ht="15">
      <c r="A347" s="26" t="s">
        <v>10</v>
      </c>
      <c r="B347" s="43">
        <v>0</v>
      </c>
      <c r="C347" s="43">
        <v>0</v>
      </c>
      <c r="D347" s="43">
        <v>0</v>
      </c>
      <c r="E347" s="43">
        <v>0</v>
      </c>
      <c r="F347" s="236">
        <v>0</v>
      </c>
      <c r="G347" s="43">
        <v>0</v>
      </c>
      <c r="H347" s="53">
        <v>0</v>
      </c>
      <c r="I347" s="41">
        <f t="shared" si="40"/>
        <v>0</v>
      </c>
    </row>
    <row r="348" spans="1:10" ht="15">
      <c r="A348" s="25" t="s">
        <v>58</v>
      </c>
      <c r="B348" s="46">
        <v>0</v>
      </c>
      <c r="C348" s="46">
        <v>0</v>
      </c>
      <c r="D348" s="46">
        <v>0</v>
      </c>
      <c r="E348" s="46">
        <v>0</v>
      </c>
      <c r="F348" s="236">
        <v>0</v>
      </c>
      <c r="G348" s="46">
        <v>0</v>
      </c>
      <c r="H348" s="47">
        <v>0</v>
      </c>
      <c r="I348" s="48">
        <f t="shared" si="40"/>
        <v>0</v>
      </c>
    </row>
    <row r="349" spans="1:10" ht="15">
      <c r="A349" s="26" t="s">
        <v>16</v>
      </c>
      <c r="B349" s="43">
        <v>59.413251427992869</v>
      </c>
      <c r="C349" s="43">
        <v>39.197773648416486</v>
      </c>
      <c r="D349" s="43">
        <v>676.16930203108302</v>
      </c>
      <c r="E349" s="43">
        <v>0.20922437337747105</v>
      </c>
      <c r="F349" s="236">
        <v>0</v>
      </c>
      <c r="G349" s="43">
        <v>0</v>
      </c>
      <c r="H349" s="53">
        <v>0</v>
      </c>
      <c r="I349" s="41">
        <f t="shared" si="40"/>
        <v>774.98955148086986</v>
      </c>
    </row>
    <row r="350" spans="1:10" ht="15">
      <c r="A350" s="25" t="s">
        <v>72</v>
      </c>
      <c r="B350" s="46">
        <v>10.025620723884215</v>
      </c>
      <c r="C350" s="46">
        <v>0.16515627645457498</v>
      </c>
      <c r="D350" s="46">
        <v>27.911123024038726</v>
      </c>
      <c r="E350" s="46">
        <v>0.16515627645457498</v>
      </c>
      <c r="F350" s="236">
        <v>0</v>
      </c>
      <c r="G350" s="46">
        <v>0</v>
      </c>
      <c r="H350" s="47">
        <v>0</v>
      </c>
      <c r="I350" s="48">
        <f t="shared" si="40"/>
        <v>38.267056300832088</v>
      </c>
    </row>
    <row r="351" spans="1:10" ht="15">
      <c r="A351" s="26" t="s">
        <v>60</v>
      </c>
      <c r="B351" s="43">
        <v>3.3101537029920912E-8</v>
      </c>
      <c r="C351" s="43">
        <v>3.3101537029920912E-8</v>
      </c>
      <c r="D351" s="43">
        <v>5.8053606914373237</v>
      </c>
      <c r="E351" s="43">
        <v>25.996142402057082</v>
      </c>
      <c r="F351" s="236">
        <v>0</v>
      </c>
      <c r="G351" s="43">
        <v>0</v>
      </c>
      <c r="H351" s="53">
        <v>0</v>
      </c>
      <c r="I351" s="41">
        <f t="shared" si="40"/>
        <v>31.801503159697479</v>
      </c>
    </row>
    <row r="352" spans="1:10" ht="15">
      <c r="A352" s="25" t="s">
        <v>12</v>
      </c>
      <c r="B352" s="46">
        <v>2.0703392760363128E-7</v>
      </c>
      <c r="C352" s="46">
        <v>2.0703392760363128E-7</v>
      </c>
      <c r="D352" s="46">
        <v>2.0703392760363128E-7</v>
      </c>
      <c r="E352" s="46">
        <v>7.7895837704065621E-2</v>
      </c>
      <c r="F352" s="236">
        <v>0</v>
      </c>
      <c r="G352" s="46">
        <v>0</v>
      </c>
      <c r="H352" s="47">
        <v>0</v>
      </c>
      <c r="I352" s="48">
        <f t="shared" si="40"/>
        <v>7.7896458805848431E-2</v>
      </c>
    </row>
    <row r="353" spans="1:10" ht="15">
      <c r="A353" s="26" t="s">
        <v>61</v>
      </c>
      <c r="B353" s="43">
        <v>0</v>
      </c>
      <c r="C353" s="43">
        <v>0</v>
      </c>
      <c r="D353" s="43">
        <v>0</v>
      </c>
      <c r="E353" s="43">
        <v>0</v>
      </c>
      <c r="F353" s="236">
        <v>0</v>
      </c>
      <c r="G353" s="43">
        <v>0</v>
      </c>
      <c r="H353" s="53">
        <v>0</v>
      </c>
      <c r="I353" s="41">
        <f t="shared" si="40"/>
        <v>0</v>
      </c>
    </row>
    <row r="354" spans="1:10" ht="15">
      <c r="A354" s="25" t="s">
        <v>17</v>
      </c>
      <c r="B354" s="46">
        <v>24.790152522059064</v>
      </c>
      <c r="C354" s="46">
        <v>5.5369006696037584</v>
      </c>
      <c r="D354" s="46">
        <v>3.1146536979863892</v>
      </c>
      <c r="E354" s="46">
        <v>0.66457472469713774</v>
      </c>
      <c r="F354" s="236">
        <v>0</v>
      </c>
      <c r="G354" s="46">
        <v>0</v>
      </c>
      <c r="H354" s="47">
        <v>0</v>
      </c>
      <c r="I354" s="48">
        <f t="shared" si="40"/>
        <v>34.106281614346351</v>
      </c>
    </row>
    <row r="355" spans="1:10" ht="15">
      <c r="A355" s="26" t="s">
        <v>19</v>
      </c>
      <c r="B355" s="43">
        <v>39.181183453749306</v>
      </c>
      <c r="C355" s="43">
        <v>1231.3183920389758</v>
      </c>
      <c r="D355" s="43">
        <v>505.77058380625277</v>
      </c>
      <c r="E355" s="43">
        <v>0.37510635363592071</v>
      </c>
      <c r="F355" s="236">
        <v>0</v>
      </c>
      <c r="G355" s="43">
        <v>0</v>
      </c>
      <c r="H355" s="53">
        <v>0</v>
      </c>
      <c r="I355" s="41">
        <f t="shared" si="40"/>
        <v>1776.6452656526137</v>
      </c>
    </row>
    <row r="356" spans="1:10" ht="15">
      <c r="A356" s="25" t="s">
        <v>27</v>
      </c>
      <c r="B356" s="46">
        <v>19.852148210573223</v>
      </c>
      <c r="C356" s="46">
        <v>26.895689583954155</v>
      </c>
      <c r="D356" s="46">
        <v>42.772554391918625</v>
      </c>
      <c r="E356" s="46">
        <v>3030.7971036120698</v>
      </c>
      <c r="F356" s="236">
        <v>0</v>
      </c>
      <c r="G356" s="46">
        <v>45.398887018106443</v>
      </c>
      <c r="H356" s="47">
        <v>0.14307468674318263</v>
      </c>
      <c r="I356" s="48">
        <f t="shared" si="40"/>
        <v>3165.8594575033653</v>
      </c>
    </row>
    <row r="357" spans="1:10" ht="15">
      <c r="A357" s="26" t="s">
        <v>26</v>
      </c>
      <c r="B357" s="43">
        <v>129.1246411413259</v>
      </c>
      <c r="C357" s="43">
        <v>0.39939465686578729</v>
      </c>
      <c r="D357" s="43">
        <v>46.195064133629799</v>
      </c>
      <c r="E357" s="43">
        <v>0</v>
      </c>
      <c r="F357" s="236">
        <v>0</v>
      </c>
      <c r="G357" s="43">
        <v>0</v>
      </c>
      <c r="H357" s="53">
        <v>0</v>
      </c>
      <c r="I357" s="41">
        <f t="shared" si="40"/>
        <v>175.71909993182146</v>
      </c>
    </row>
    <row r="358" spans="1:10" ht="15">
      <c r="A358" s="25" t="s">
        <v>23</v>
      </c>
      <c r="B358" s="46">
        <v>351.91809885913688</v>
      </c>
      <c r="C358" s="46">
        <v>450.06592492583741</v>
      </c>
      <c r="D358" s="46">
        <v>820.7889182111403</v>
      </c>
      <c r="E358" s="46">
        <v>3.1883292904104588E-6</v>
      </c>
      <c r="F358" s="236">
        <v>0</v>
      </c>
      <c r="G358" s="46">
        <v>0</v>
      </c>
      <c r="H358" s="47">
        <v>0</v>
      </c>
      <c r="I358" s="48">
        <f t="shared" si="40"/>
        <v>1622.7729451844441</v>
      </c>
    </row>
    <row r="359" spans="1:10" ht="15">
      <c r="A359" s="26" t="s">
        <v>24</v>
      </c>
      <c r="B359" s="43">
        <v>931.09409088199038</v>
      </c>
      <c r="C359" s="43">
        <v>3228.363089922404</v>
      </c>
      <c r="D359" s="43">
        <v>1753.1248614792237</v>
      </c>
      <c r="E359" s="43">
        <v>13.171650600158598</v>
      </c>
      <c r="F359" s="236">
        <v>0</v>
      </c>
      <c r="G359" s="43">
        <v>0</v>
      </c>
      <c r="H359" s="53">
        <v>0</v>
      </c>
      <c r="I359" s="41">
        <f t="shared" si="40"/>
        <v>5925.7536928837771</v>
      </c>
    </row>
    <row r="360" spans="1:10" ht="15">
      <c r="A360" s="25" t="s">
        <v>22</v>
      </c>
      <c r="B360" s="46">
        <v>10.928312645815723</v>
      </c>
      <c r="C360" s="46">
        <v>588.32357386349759</v>
      </c>
      <c r="D360" s="46">
        <v>183.1701126952866</v>
      </c>
      <c r="E360" s="46">
        <v>7.9540010649514031E-7</v>
      </c>
      <c r="F360" s="236">
        <v>0</v>
      </c>
      <c r="G360" s="46">
        <v>0</v>
      </c>
      <c r="H360" s="47">
        <v>0</v>
      </c>
      <c r="I360" s="48">
        <f t="shared" si="40"/>
        <v>782.42199999999991</v>
      </c>
    </row>
    <row r="361" spans="1:10" ht="15">
      <c r="A361" s="27" t="s">
        <v>66</v>
      </c>
      <c r="B361" s="43">
        <v>0</v>
      </c>
      <c r="C361" s="43">
        <v>0</v>
      </c>
      <c r="D361" s="43">
        <v>0</v>
      </c>
      <c r="E361" s="43">
        <v>0</v>
      </c>
      <c r="F361" s="236">
        <v>0</v>
      </c>
      <c r="G361" s="43">
        <v>0</v>
      </c>
      <c r="H361" s="53">
        <v>0</v>
      </c>
      <c r="I361" s="41">
        <f t="shared" si="40"/>
        <v>0</v>
      </c>
    </row>
    <row r="362" spans="1:10" ht="15">
      <c r="A362" s="28" t="s">
        <v>25</v>
      </c>
      <c r="B362" s="46">
        <v>0</v>
      </c>
      <c r="C362" s="46">
        <v>0</v>
      </c>
      <c r="D362" s="46">
        <v>0</v>
      </c>
      <c r="E362" s="46">
        <v>0</v>
      </c>
      <c r="F362" s="236">
        <v>0</v>
      </c>
      <c r="G362" s="46">
        <v>0</v>
      </c>
      <c r="H362" s="47">
        <v>0</v>
      </c>
      <c r="I362" s="48">
        <f t="shared" si="40"/>
        <v>0</v>
      </c>
    </row>
    <row r="363" spans="1:10" ht="15">
      <c r="A363" s="29" t="s">
        <v>20</v>
      </c>
      <c r="B363" s="43">
        <v>0</v>
      </c>
      <c r="C363" s="43">
        <v>0</v>
      </c>
      <c r="D363" s="43">
        <v>0</v>
      </c>
      <c r="E363" s="43">
        <v>0</v>
      </c>
      <c r="F363" s="236">
        <v>0</v>
      </c>
      <c r="G363" s="43">
        <v>0</v>
      </c>
      <c r="H363" s="53">
        <v>0</v>
      </c>
      <c r="I363" s="41">
        <f t="shared" si="40"/>
        <v>0</v>
      </c>
    </row>
    <row r="364" spans="1:10" ht="15">
      <c r="A364" s="28" t="s">
        <v>21</v>
      </c>
      <c r="B364" s="46">
        <v>0</v>
      </c>
      <c r="C364" s="46">
        <v>0</v>
      </c>
      <c r="D364" s="46">
        <v>0</v>
      </c>
      <c r="E364" s="46">
        <v>0</v>
      </c>
      <c r="F364" s="236">
        <v>0</v>
      </c>
      <c r="G364" s="46">
        <v>0</v>
      </c>
      <c r="H364" s="47">
        <v>0</v>
      </c>
      <c r="I364" s="48">
        <f t="shared" si="40"/>
        <v>0</v>
      </c>
    </row>
    <row r="365" spans="1:10" ht="15.75" thickBot="1">
      <c r="A365" s="30" t="s">
        <v>11</v>
      </c>
      <c r="B365" s="43">
        <v>0</v>
      </c>
      <c r="C365" s="43">
        <v>0</v>
      </c>
      <c r="D365" s="43">
        <v>0</v>
      </c>
      <c r="E365" s="43">
        <v>0</v>
      </c>
      <c r="F365" s="237">
        <v>0</v>
      </c>
      <c r="G365" s="43">
        <v>0</v>
      </c>
      <c r="H365" s="53">
        <v>0</v>
      </c>
      <c r="I365" s="41">
        <f t="shared" si="40"/>
        <v>0</v>
      </c>
    </row>
    <row r="366" spans="1:10" ht="15">
      <c r="A366" s="31" t="s">
        <v>28</v>
      </c>
      <c r="B366" s="130">
        <f>SUM(B345:B361)</f>
        <v>1576.5104949057306</v>
      </c>
      <c r="C366" s="130">
        <f t="shared" ref="C366:H366" si="41">SUM(C345:C361)</f>
        <v>5570.4488906252127</v>
      </c>
      <c r="D366" s="130">
        <f t="shared" si="41"/>
        <v>4065.1275257008101</v>
      </c>
      <c r="E366" s="130">
        <f t="shared" si="41"/>
        <v>3071.6398529629514</v>
      </c>
      <c r="F366" s="130">
        <f t="shared" si="41"/>
        <v>0</v>
      </c>
      <c r="G366" s="130">
        <f t="shared" si="41"/>
        <v>45.398887018106443</v>
      </c>
      <c r="H366" s="130">
        <f t="shared" si="41"/>
        <v>0.14307468674318263</v>
      </c>
      <c r="I366" s="132">
        <f>SUM(B366:H366)</f>
        <v>14329.268725899552</v>
      </c>
    </row>
    <row r="367" spans="1:10" s="4" customFormat="1" ht="15" thickBot="1">
      <c r="A367" s="32" t="s">
        <v>87</v>
      </c>
      <c r="B367" s="114">
        <f>B366/$I366</f>
        <v>0.11002030355228484</v>
      </c>
      <c r="C367" s="114">
        <f t="shared" ref="C367:I367" si="42">C366/$I366</f>
        <v>0.38874620869918225</v>
      </c>
      <c r="D367" s="114">
        <f t="shared" si="42"/>
        <v>0.28369399747198981</v>
      </c>
      <c r="E367" s="114">
        <f t="shared" si="42"/>
        <v>0.21436124283237784</v>
      </c>
      <c r="F367" s="114">
        <f t="shared" si="42"/>
        <v>0</v>
      </c>
      <c r="G367" s="114">
        <f t="shared" si="42"/>
        <v>3.1682626578179709E-3</v>
      </c>
      <c r="H367" s="114">
        <f t="shared" si="42"/>
        <v>9.9847863474415238E-6</v>
      </c>
      <c r="I367" s="116">
        <f t="shared" si="42"/>
        <v>1</v>
      </c>
      <c r="J367" s="18"/>
    </row>
    <row r="368" spans="1:10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0.13208587463949831</v>
      </c>
      <c r="C371" s="39">
        <v>0.13208587463949831</v>
      </c>
      <c r="D371" s="39">
        <v>0.13208587463949831</v>
      </c>
      <c r="E371" s="39">
        <v>0.13208587463949831</v>
      </c>
      <c r="F371" s="235">
        <v>0</v>
      </c>
      <c r="G371" s="39">
        <v>0</v>
      </c>
      <c r="H371" s="40">
        <v>0</v>
      </c>
      <c r="I371" s="41">
        <f>SUM(B371:H371)</f>
        <v>0.52834349855799323</v>
      </c>
    </row>
    <row r="372" spans="1:9" ht="15">
      <c r="A372" s="25" t="s">
        <v>8</v>
      </c>
      <c r="B372" s="46">
        <v>5.9580594668361469E-3</v>
      </c>
      <c r="C372" s="46">
        <v>5.9580594668361469E-3</v>
      </c>
      <c r="D372" s="46">
        <v>5.9580594668361469E-3</v>
      </c>
      <c r="E372" s="46">
        <v>5.9580594668361469E-3</v>
      </c>
      <c r="F372" s="236">
        <v>0</v>
      </c>
      <c r="G372" s="46">
        <v>0</v>
      </c>
      <c r="H372" s="47">
        <v>0</v>
      </c>
      <c r="I372" s="48">
        <f t="shared" ref="I372:I391" si="43">SUM(B372:H372)</f>
        <v>2.3832237867344588E-2</v>
      </c>
    </row>
    <row r="373" spans="1:9" ht="15">
      <c r="A373" s="26" t="s">
        <v>10</v>
      </c>
      <c r="B373" s="43">
        <v>0</v>
      </c>
      <c r="C373" s="43">
        <v>0</v>
      </c>
      <c r="D373" s="43">
        <v>0</v>
      </c>
      <c r="E373" s="43">
        <v>0</v>
      </c>
      <c r="F373" s="236">
        <v>0</v>
      </c>
      <c r="G373" s="43">
        <v>0</v>
      </c>
      <c r="H373" s="53">
        <v>0</v>
      </c>
      <c r="I373" s="41">
        <f t="shared" si="43"/>
        <v>0</v>
      </c>
    </row>
    <row r="374" spans="1:9" ht="15">
      <c r="A374" s="25" t="s">
        <v>58</v>
      </c>
      <c r="B374" s="46">
        <v>0</v>
      </c>
      <c r="C374" s="46">
        <v>0</v>
      </c>
      <c r="D374" s="46">
        <v>0</v>
      </c>
      <c r="E374" s="46">
        <v>0</v>
      </c>
      <c r="F374" s="236">
        <v>0</v>
      </c>
      <c r="G374" s="46">
        <v>0</v>
      </c>
      <c r="H374" s="47">
        <v>0</v>
      </c>
      <c r="I374" s="48">
        <f t="shared" si="43"/>
        <v>0</v>
      </c>
    </row>
    <row r="375" spans="1:9" ht="15">
      <c r="A375" s="26" t="s">
        <v>16</v>
      </c>
      <c r="B375" s="43">
        <v>205.31713957186614</v>
      </c>
      <c r="C375" s="43">
        <v>1.9680933306917536</v>
      </c>
      <c r="D375" s="43">
        <v>489.28412980248436</v>
      </c>
      <c r="E375" s="43">
        <v>1.5955031110782064E-3</v>
      </c>
      <c r="F375" s="236">
        <v>0</v>
      </c>
      <c r="G375" s="43">
        <v>0</v>
      </c>
      <c r="H375" s="53">
        <v>0</v>
      </c>
      <c r="I375" s="41">
        <f t="shared" si="43"/>
        <v>696.57095820815334</v>
      </c>
    </row>
    <row r="376" spans="1:9" ht="15">
      <c r="A376" s="25" t="s">
        <v>72</v>
      </c>
      <c r="B376" s="46">
        <v>213.39259042877268</v>
      </c>
      <c r="C376" s="46">
        <v>0.15299733464454113</v>
      </c>
      <c r="D376" s="46">
        <v>4.4648080774056034E-3</v>
      </c>
      <c r="E376" s="46">
        <v>0.31696600157984395</v>
      </c>
      <c r="F376" s="236">
        <v>0</v>
      </c>
      <c r="G376" s="46">
        <v>0</v>
      </c>
      <c r="H376" s="47">
        <v>0</v>
      </c>
      <c r="I376" s="48">
        <f t="shared" si="43"/>
        <v>213.86701857307449</v>
      </c>
    </row>
    <row r="377" spans="1:9" ht="15">
      <c r="A377" s="26" t="s">
        <v>60</v>
      </c>
      <c r="B377" s="43">
        <v>3.6700965712740175E-3</v>
      </c>
      <c r="C377" s="43">
        <v>3.6700965712740175E-3</v>
      </c>
      <c r="D377" s="43">
        <v>3.6700965712740175E-3</v>
      </c>
      <c r="E377" s="43">
        <v>6027.693115592554</v>
      </c>
      <c r="F377" s="236">
        <v>0</v>
      </c>
      <c r="G377" s="43">
        <v>0</v>
      </c>
      <c r="H377" s="53">
        <v>0</v>
      </c>
      <c r="I377" s="41">
        <f t="shared" si="43"/>
        <v>6027.7041258822683</v>
      </c>
    </row>
    <row r="378" spans="1:9" ht="15">
      <c r="A378" s="25" t="s">
        <v>12</v>
      </c>
      <c r="B378" s="46">
        <v>9.824875741980826E-3</v>
      </c>
      <c r="C378" s="46">
        <v>9.824875741980826E-3</v>
      </c>
      <c r="D378" s="46">
        <v>9.824875741980826E-3</v>
      </c>
      <c r="E378" s="46">
        <v>35.628248221725237</v>
      </c>
      <c r="F378" s="236">
        <v>0</v>
      </c>
      <c r="G378" s="46">
        <v>0</v>
      </c>
      <c r="H378" s="47">
        <v>0</v>
      </c>
      <c r="I378" s="48">
        <f t="shared" si="43"/>
        <v>35.657722848951181</v>
      </c>
    </row>
    <row r="379" spans="1:9" ht="15">
      <c r="A379" s="26" t="s">
        <v>61</v>
      </c>
      <c r="B379" s="43">
        <v>0</v>
      </c>
      <c r="C379" s="43">
        <v>0</v>
      </c>
      <c r="D379" s="43">
        <v>0</v>
      </c>
      <c r="E379" s="43">
        <v>0</v>
      </c>
      <c r="F379" s="236">
        <v>0</v>
      </c>
      <c r="G379" s="43">
        <v>0</v>
      </c>
      <c r="H379" s="53">
        <v>0</v>
      </c>
      <c r="I379" s="41">
        <f t="shared" si="43"/>
        <v>0</v>
      </c>
    </row>
    <row r="380" spans="1:9" ht="15">
      <c r="A380" s="25" t="s">
        <v>17</v>
      </c>
      <c r="B380" s="46">
        <v>53.979283738769709</v>
      </c>
      <c r="C380" s="46">
        <v>4.6951904362751203E-3</v>
      </c>
      <c r="D380" s="46">
        <v>351.69067169647241</v>
      </c>
      <c r="E380" s="46">
        <v>20.895146375446021</v>
      </c>
      <c r="F380" s="236">
        <v>0</v>
      </c>
      <c r="G380" s="46">
        <v>0</v>
      </c>
      <c r="H380" s="47">
        <v>0</v>
      </c>
      <c r="I380" s="48">
        <f t="shared" si="43"/>
        <v>426.56979700112441</v>
      </c>
    </row>
    <row r="381" spans="1:9" ht="15">
      <c r="A381" s="26" t="s">
        <v>19</v>
      </c>
      <c r="B381" s="43">
        <v>539.20292353636091</v>
      </c>
      <c r="C381" s="43">
        <v>34.382344687198973</v>
      </c>
      <c r="D381" s="43">
        <v>1055.6039885533939</v>
      </c>
      <c r="E381" s="43">
        <v>6.9836022252601576E-2</v>
      </c>
      <c r="F381" s="236">
        <v>0</v>
      </c>
      <c r="G381" s="43">
        <v>0</v>
      </c>
      <c r="H381" s="53">
        <v>0</v>
      </c>
      <c r="I381" s="41">
        <f t="shared" si="43"/>
        <v>1629.2590927992062</v>
      </c>
    </row>
    <row r="382" spans="1:9" ht="15">
      <c r="A382" s="25" t="s">
        <v>27</v>
      </c>
      <c r="B382" s="46">
        <v>151.91945573621717</v>
      </c>
      <c r="C382" s="46">
        <v>0.16470861275096751</v>
      </c>
      <c r="D382" s="46">
        <v>41.823290907315055</v>
      </c>
      <c r="E382" s="46">
        <v>639.91998096351722</v>
      </c>
      <c r="F382" s="236">
        <v>0</v>
      </c>
      <c r="G382" s="46">
        <v>560.68795665366304</v>
      </c>
      <c r="H382" s="47">
        <v>0</v>
      </c>
      <c r="I382" s="48">
        <f t="shared" si="43"/>
        <v>1394.5153928734635</v>
      </c>
    </row>
    <row r="383" spans="1:9" ht="15">
      <c r="A383" s="26" t="s">
        <v>26</v>
      </c>
      <c r="B383" s="43">
        <v>116.06383237759988</v>
      </c>
      <c r="C383" s="43">
        <v>2.0426555192604299E-7</v>
      </c>
      <c r="D383" s="43">
        <v>2.0426555192604299E-7</v>
      </c>
      <c r="E383" s="43">
        <v>2.0426555192604299E-7</v>
      </c>
      <c r="F383" s="236">
        <v>0</v>
      </c>
      <c r="G383" s="43">
        <v>0</v>
      </c>
      <c r="H383" s="53">
        <v>0</v>
      </c>
      <c r="I383" s="41">
        <f t="shared" si="43"/>
        <v>116.06383299039652</v>
      </c>
    </row>
    <row r="384" spans="1:9" ht="15">
      <c r="A384" s="25" t="s">
        <v>23</v>
      </c>
      <c r="B384" s="46">
        <v>102.64175826614408</v>
      </c>
      <c r="C384" s="46">
        <v>5.6757912781696565</v>
      </c>
      <c r="D384" s="46">
        <v>5.6757912781696565</v>
      </c>
      <c r="E384" s="46">
        <v>5.6757912781696565</v>
      </c>
      <c r="F384" s="236">
        <v>0</v>
      </c>
      <c r="G384" s="46">
        <v>0</v>
      </c>
      <c r="H384" s="47">
        <v>0</v>
      </c>
      <c r="I384" s="48">
        <f t="shared" si="43"/>
        <v>119.66913210065304</v>
      </c>
    </row>
    <row r="385" spans="1:10" ht="15">
      <c r="A385" s="26" t="s">
        <v>24</v>
      </c>
      <c r="B385" s="43">
        <v>218.7442568241365</v>
      </c>
      <c r="C385" s="43">
        <v>30.124018183805177</v>
      </c>
      <c r="D385" s="43">
        <v>30.124018183805177</v>
      </c>
      <c r="E385" s="43">
        <v>30.124018183805177</v>
      </c>
      <c r="F385" s="236">
        <v>0</v>
      </c>
      <c r="G385" s="43">
        <v>0</v>
      </c>
      <c r="H385" s="53">
        <v>0</v>
      </c>
      <c r="I385" s="41">
        <f t="shared" si="43"/>
        <v>309.11631137555202</v>
      </c>
    </row>
    <row r="386" spans="1:10" ht="15">
      <c r="A386" s="25" t="s">
        <v>22</v>
      </c>
      <c r="B386" s="46">
        <v>9.3948324481135135</v>
      </c>
      <c r="C386" s="46">
        <v>0.9621138176471673</v>
      </c>
      <c r="D386" s="46">
        <v>4.624539916592151</v>
      </c>
      <c r="E386" s="46">
        <v>0.9621138176471673</v>
      </c>
      <c r="F386" s="236">
        <v>0</v>
      </c>
      <c r="G386" s="46">
        <v>0</v>
      </c>
      <c r="H386" s="47">
        <v>0</v>
      </c>
      <c r="I386" s="48">
        <f t="shared" si="43"/>
        <v>15.9436</v>
      </c>
    </row>
    <row r="387" spans="1:10" ht="15">
      <c r="A387" s="27" t="s">
        <v>66</v>
      </c>
      <c r="B387" s="43">
        <v>0</v>
      </c>
      <c r="C387" s="43">
        <v>0</v>
      </c>
      <c r="D387" s="43">
        <v>0</v>
      </c>
      <c r="E387" s="43">
        <v>0</v>
      </c>
      <c r="F387" s="236">
        <v>0</v>
      </c>
      <c r="G387" s="43">
        <v>0</v>
      </c>
      <c r="H387" s="53">
        <v>0</v>
      </c>
      <c r="I387" s="41">
        <f t="shared" si="43"/>
        <v>0</v>
      </c>
    </row>
    <row r="388" spans="1:10" ht="15">
      <c r="A388" s="28" t="s">
        <v>25</v>
      </c>
      <c r="B388" s="46">
        <v>0</v>
      </c>
      <c r="C388" s="46">
        <v>0</v>
      </c>
      <c r="D388" s="46">
        <v>0</v>
      </c>
      <c r="E388" s="46">
        <v>0</v>
      </c>
      <c r="F388" s="236">
        <v>0</v>
      </c>
      <c r="G388" s="46">
        <v>0</v>
      </c>
      <c r="H388" s="47">
        <v>0</v>
      </c>
      <c r="I388" s="48">
        <f t="shared" si="43"/>
        <v>0</v>
      </c>
    </row>
    <row r="389" spans="1:10" ht="15">
      <c r="A389" s="29" t="s">
        <v>20</v>
      </c>
      <c r="B389" s="43">
        <v>0</v>
      </c>
      <c r="C389" s="43">
        <v>0</v>
      </c>
      <c r="D389" s="43">
        <v>0</v>
      </c>
      <c r="E389" s="43">
        <v>0</v>
      </c>
      <c r="F389" s="236">
        <v>0</v>
      </c>
      <c r="G389" s="43">
        <v>0</v>
      </c>
      <c r="H389" s="53">
        <v>0</v>
      </c>
      <c r="I389" s="41">
        <f t="shared" si="43"/>
        <v>0</v>
      </c>
    </row>
    <row r="390" spans="1:10" ht="15">
      <c r="A390" s="28" t="s">
        <v>21</v>
      </c>
      <c r="B390" s="46">
        <v>0</v>
      </c>
      <c r="C390" s="46">
        <v>0</v>
      </c>
      <c r="D390" s="46">
        <v>0</v>
      </c>
      <c r="E390" s="46">
        <v>0</v>
      </c>
      <c r="F390" s="236">
        <v>0</v>
      </c>
      <c r="G390" s="46">
        <v>0</v>
      </c>
      <c r="H390" s="47">
        <v>0</v>
      </c>
      <c r="I390" s="48">
        <f t="shared" si="43"/>
        <v>0</v>
      </c>
    </row>
    <row r="391" spans="1:10" ht="15.75" thickBot="1">
      <c r="A391" s="30" t="s">
        <v>11</v>
      </c>
      <c r="B391" s="43">
        <v>0</v>
      </c>
      <c r="C391" s="43">
        <v>0</v>
      </c>
      <c r="D391" s="43">
        <v>0</v>
      </c>
      <c r="E391" s="43">
        <v>0</v>
      </c>
      <c r="F391" s="237">
        <v>0</v>
      </c>
      <c r="G391" s="43">
        <v>0</v>
      </c>
      <c r="H391" s="53">
        <v>0</v>
      </c>
      <c r="I391" s="41">
        <f t="shared" si="43"/>
        <v>0</v>
      </c>
    </row>
    <row r="392" spans="1:10" ht="15">
      <c r="A392" s="31" t="s">
        <v>28</v>
      </c>
      <c r="B392" s="130">
        <f>SUM(B371:B387)</f>
        <v>1610.8076118344002</v>
      </c>
      <c r="C392" s="130">
        <f t="shared" ref="C392:H392" si="44">SUM(C371:C387)</f>
        <v>73.586301546029645</v>
      </c>
      <c r="D392" s="130">
        <f t="shared" si="44"/>
        <v>1978.9824342569955</v>
      </c>
      <c r="E392" s="130">
        <f t="shared" si="44"/>
        <v>6761.4248560981778</v>
      </c>
      <c r="F392" s="130">
        <f t="shared" si="44"/>
        <v>0</v>
      </c>
      <c r="G392" s="130">
        <f t="shared" si="44"/>
        <v>560.68795665366304</v>
      </c>
      <c r="H392" s="130">
        <f t="shared" si="44"/>
        <v>0</v>
      </c>
      <c r="I392" s="132">
        <f>SUM(B392:H392)</f>
        <v>10985.489160389265</v>
      </c>
    </row>
    <row r="393" spans="1:10" s="4" customFormat="1" ht="15" thickBot="1">
      <c r="A393" s="32" t="s">
        <v>87</v>
      </c>
      <c r="B393" s="114">
        <f>B392/$I392</f>
        <v>0.14663048575411111</v>
      </c>
      <c r="C393" s="114">
        <f t="shared" ref="C393:I393" si="45">C392/$I392</f>
        <v>6.6985002189399231E-3</v>
      </c>
      <c r="D393" s="114">
        <f t="shared" si="45"/>
        <v>0.18014513558419198</v>
      </c>
      <c r="E393" s="114">
        <f t="shared" si="45"/>
        <v>0.61548691709405778</v>
      </c>
      <c r="F393" s="114">
        <f t="shared" si="45"/>
        <v>0</v>
      </c>
      <c r="G393" s="114">
        <f t="shared" si="45"/>
        <v>5.103896134869932E-2</v>
      </c>
      <c r="H393" s="114">
        <f t="shared" si="45"/>
        <v>0</v>
      </c>
      <c r="I393" s="116">
        <f t="shared" si="45"/>
        <v>1</v>
      </c>
      <c r="J393" s="18"/>
    </row>
    <row r="394" spans="1:10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1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10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1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>
        <v>0</v>
      </c>
      <c r="G397" s="39">
        <v>0</v>
      </c>
      <c r="H397" s="40">
        <v>0</v>
      </c>
      <c r="I397" s="41">
        <f>SUM(B397:H397)</f>
        <v>0</v>
      </c>
    </row>
    <row r="398" spans="1:1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>
        <v>0</v>
      </c>
      <c r="G398" s="46">
        <v>0</v>
      </c>
      <c r="H398" s="47">
        <v>0</v>
      </c>
      <c r="I398" s="48">
        <f t="shared" ref="I398:I417" si="46">SUM(B398:H398)</f>
        <v>0</v>
      </c>
    </row>
    <row r="399" spans="1:10" ht="15">
      <c r="A399" s="26" t="s">
        <v>10</v>
      </c>
      <c r="B399" s="43">
        <v>0</v>
      </c>
      <c r="C399" s="43">
        <v>0</v>
      </c>
      <c r="D399" s="43">
        <v>0</v>
      </c>
      <c r="E399" s="43">
        <v>0</v>
      </c>
      <c r="F399" s="236">
        <v>0</v>
      </c>
      <c r="G399" s="43">
        <v>0</v>
      </c>
      <c r="H399" s="53">
        <v>0</v>
      </c>
      <c r="I399" s="41">
        <f t="shared" si="46"/>
        <v>0</v>
      </c>
    </row>
    <row r="400" spans="1:10" ht="15">
      <c r="A400" s="25" t="s">
        <v>58</v>
      </c>
      <c r="B400" s="46">
        <v>0</v>
      </c>
      <c r="C400" s="46">
        <v>0</v>
      </c>
      <c r="D400" s="46">
        <v>0</v>
      </c>
      <c r="E400" s="46">
        <v>0</v>
      </c>
      <c r="F400" s="236">
        <v>0</v>
      </c>
      <c r="G400" s="46">
        <v>0</v>
      </c>
      <c r="H400" s="47">
        <v>0</v>
      </c>
      <c r="I400" s="48">
        <f t="shared" si="46"/>
        <v>0</v>
      </c>
    </row>
    <row r="401" spans="1:9" ht="15">
      <c r="A401" s="26" t="s">
        <v>16</v>
      </c>
      <c r="B401" s="43">
        <v>303.76557576681807</v>
      </c>
      <c r="C401" s="43">
        <v>399.27571982830267</v>
      </c>
      <c r="D401" s="43">
        <v>0.19603265143431553</v>
      </c>
      <c r="E401" s="43">
        <v>0</v>
      </c>
      <c r="F401" s="236">
        <v>0</v>
      </c>
      <c r="G401" s="43">
        <v>0</v>
      </c>
      <c r="H401" s="53">
        <v>0</v>
      </c>
      <c r="I401" s="41">
        <f t="shared" si="46"/>
        <v>703.23732824655508</v>
      </c>
    </row>
    <row r="402" spans="1:9" ht="15">
      <c r="A402" s="25" t="s">
        <v>72</v>
      </c>
      <c r="B402" s="46">
        <v>16.522094527891454</v>
      </c>
      <c r="C402" s="46">
        <v>4.7556134392663889</v>
      </c>
      <c r="D402" s="46">
        <v>19.700356879381278</v>
      </c>
      <c r="E402" s="46">
        <v>0</v>
      </c>
      <c r="F402" s="236">
        <v>0</v>
      </c>
      <c r="G402" s="46">
        <v>0</v>
      </c>
      <c r="H402" s="47">
        <v>0</v>
      </c>
      <c r="I402" s="48">
        <f t="shared" si="46"/>
        <v>40.978064846539127</v>
      </c>
    </row>
    <row r="403" spans="1:9" ht="15">
      <c r="A403" s="26" t="s">
        <v>60</v>
      </c>
      <c r="B403" s="43">
        <v>4.4983331462350824E-3</v>
      </c>
      <c r="C403" s="43">
        <v>0</v>
      </c>
      <c r="D403" s="43">
        <v>0</v>
      </c>
      <c r="E403" s="43">
        <v>8.2555928989027905</v>
      </c>
      <c r="F403" s="236">
        <v>0</v>
      </c>
      <c r="G403" s="43">
        <v>0</v>
      </c>
      <c r="H403" s="53">
        <v>0</v>
      </c>
      <c r="I403" s="41">
        <f t="shared" si="46"/>
        <v>8.2600912320490263</v>
      </c>
    </row>
    <row r="404" spans="1:9" ht="15">
      <c r="A404" s="25" t="s">
        <v>12</v>
      </c>
      <c r="B404" s="46">
        <v>6.1492987321048803E-4</v>
      </c>
      <c r="C404" s="46">
        <v>9.3553825746739899E-2</v>
      </c>
      <c r="D404" s="46">
        <v>0</v>
      </c>
      <c r="E404" s="46">
        <v>1.2704428754893471</v>
      </c>
      <c r="F404" s="236">
        <v>0</v>
      </c>
      <c r="G404" s="46">
        <v>0</v>
      </c>
      <c r="H404" s="47">
        <v>0</v>
      </c>
      <c r="I404" s="48">
        <f t="shared" si="46"/>
        <v>1.3646116311092975</v>
      </c>
    </row>
    <row r="405" spans="1:9" ht="15">
      <c r="A405" s="26" t="s">
        <v>61</v>
      </c>
      <c r="B405" s="43">
        <v>0</v>
      </c>
      <c r="C405" s="43">
        <v>0</v>
      </c>
      <c r="D405" s="43">
        <v>0</v>
      </c>
      <c r="E405" s="43">
        <v>0</v>
      </c>
      <c r="F405" s="236">
        <v>0</v>
      </c>
      <c r="G405" s="43">
        <v>0</v>
      </c>
      <c r="H405" s="53">
        <v>0</v>
      </c>
      <c r="I405" s="41">
        <f t="shared" si="46"/>
        <v>0</v>
      </c>
    </row>
    <row r="406" spans="1:9" ht="15">
      <c r="A406" s="25" t="s">
        <v>17</v>
      </c>
      <c r="B406" s="46">
        <v>3.3603310314116759</v>
      </c>
      <c r="C406" s="46">
        <v>0</v>
      </c>
      <c r="D406" s="46">
        <v>0.57638282611605862</v>
      </c>
      <c r="E406" s="46">
        <v>0</v>
      </c>
      <c r="F406" s="236">
        <v>0</v>
      </c>
      <c r="G406" s="46">
        <v>0</v>
      </c>
      <c r="H406" s="47">
        <v>0</v>
      </c>
      <c r="I406" s="48">
        <f t="shared" si="46"/>
        <v>3.9367138575277343</v>
      </c>
    </row>
    <row r="407" spans="1:9" ht="15">
      <c r="A407" s="26" t="s">
        <v>19</v>
      </c>
      <c r="B407" s="43">
        <v>453.60585350676712</v>
      </c>
      <c r="C407" s="43">
        <v>1494.7423084627703</v>
      </c>
      <c r="D407" s="43">
        <v>265.51946003535153</v>
      </c>
      <c r="E407" s="43">
        <v>26.04288339590018</v>
      </c>
      <c r="F407" s="236">
        <v>0</v>
      </c>
      <c r="G407" s="43">
        <v>0</v>
      </c>
      <c r="H407" s="53">
        <v>0</v>
      </c>
      <c r="I407" s="41">
        <f t="shared" si="46"/>
        <v>2239.9105054007891</v>
      </c>
    </row>
    <row r="408" spans="1:9" ht="15">
      <c r="A408" s="25" t="s">
        <v>27</v>
      </c>
      <c r="B408" s="46">
        <v>72.352867283211609</v>
      </c>
      <c r="C408" s="46">
        <v>19.683774553378658</v>
      </c>
      <c r="D408" s="46">
        <v>7.5185249227301894</v>
      </c>
      <c r="E408" s="46">
        <v>1747.9349577397559</v>
      </c>
      <c r="F408" s="236">
        <v>0</v>
      </c>
      <c r="G408" s="46">
        <v>309.49370911251339</v>
      </c>
      <c r="H408" s="47">
        <v>0</v>
      </c>
      <c r="I408" s="48">
        <f t="shared" si="46"/>
        <v>2156.9838336115895</v>
      </c>
    </row>
    <row r="409" spans="1:9" ht="15">
      <c r="A409" s="26" t="s">
        <v>26</v>
      </c>
      <c r="B409" s="43">
        <v>82.101839832162398</v>
      </c>
      <c r="C409" s="43">
        <v>0</v>
      </c>
      <c r="D409" s="43">
        <v>0</v>
      </c>
      <c r="E409" s="43">
        <v>0</v>
      </c>
      <c r="F409" s="236">
        <v>0</v>
      </c>
      <c r="G409" s="43">
        <v>0</v>
      </c>
      <c r="H409" s="53">
        <v>0</v>
      </c>
      <c r="I409" s="41">
        <f t="shared" si="46"/>
        <v>82.101839832162398</v>
      </c>
    </row>
    <row r="410" spans="1:9" ht="15">
      <c r="A410" s="25" t="s">
        <v>23</v>
      </c>
      <c r="B410" s="46">
        <v>2.1056108090014432</v>
      </c>
      <c r="C410" s="46">
        <v>0</v>
      </c>
      <c r="D410" s="46">
        <v>0</v>
      </c>
      <c r="E410" s="46">
        <v>0</v>
      </c>
      <c r="F410" s="236">
        <v>0</v>
      </c>
      <c r="G410" s="46">
        <v>0</v>
      </c>
      <c r="H410" s="47">
        <v>0</v>
      </c>
      <c r="I410" s="48">
        <f t="shared" si="46"/>
        <v>2.1056108090014432</v>
      </c>
    </row>
    <row r="411" spans="1:9" ht="15">
      <c r="A411" s="26" t="s">
        <v>24</v>
      </c>
      <c r="B411" s="43">
        <v>2.6211721839650011</v>
      </c>
      <c r="C411" s="43">
        <v>0</v>
      </c>
      <c r="D411" s="43">
        <v>0</v>
      </c>
      <c r="E411" s="43">
        <v>0</v>
      </c>
      <c r="F411" s="236">
        <v>0</v>
      </c>
      <c r="G411" s="43">
        <v>0</v>
      </c>
      <c r="H411" s="53">
        <v>0</v>
      </c>
      <c r="I411" s="41">
        <f t="shared" si="46"/>
        <v>2.6211721839650011</v>
      </c>
    </row>
    <row r="412" spans="1:9" ht="15">
      <c r="A412" s="25" t="s">
        <v>22</v>
      </c>
      <c r="B412" s="46">
        <v>4.7747999999999999</v>
      </c>
      <c r="C412" s="46">
        <v>0</v>
      </c>
      <c r="D412" s="46">
        <v>0</v>
      </c>
      <c r="E412" s="46">
        <v>0</v>
      </c>
      <c r="F412" s="236">
        <v>0</v>
      </c>
      <c r="G412" s="46">
        <v>0</v>
      </c>
      <c r="H412" s="47">
        <v>0</v>
      </c>
      <c r="I412" s="48">
        <f t="shared" si="46"/>
        <v>4.7747999999999999</v>
      </c>
    </row>
    <row r="413" spans="1:9" ht="15">
      <c r="A413" s="27" t="s">
        <v>66</v>
      </c>
      <c r="B413" s="43">
        <v>0</v>
      </c>
      <c r="C413" s="43">
        <v>0</v>
      </c>
      <c r="D413" s="43">
        <v>0</v>
      </c>
      <c r="E413" s="43">
        <v>0</v>
      </c>
      <c r="F413" s="236">
        <v>0</v>
      </c>
      <c r="G413" s="43">
        <v>0</v>
      </c>
      <c r="H413" s="53">
        <v>0</v>
      </c>
      <c r="I413" s="41">
        <f t="shared" si="46"/>
        <v>0</v>
      </c>
    </row>
    <row r="414" spans="1:9" ht="15">
      <c r="A414" s="28" t="s">
        <v>25</v>
      </c>
      <c r="B414" s="46">
        <v>0</v>
      </c>
      <c r="C414" s="46">
        <v>0</v>
      </c>
      <c r="D414" s="46">
        <v>0</v>
      </c>
      <c r="E414" s="46">
        <v>0</v>
      </c>
      <c r="F414" s="236">
        <v>0</v>
      </c>
      <c r="G414" s="46">
        <v>0</v>
      </c>
      <c r="H414" s="47">
        <v>0</v>
      </c>
      <c r="I414" s="48">
        <f t="shared" si="46"/>
        <v>0</v>
      </c>
    </row>
    <row r="415" spans="1:9" ht="15">
      <c r="A415" s="29" t="s">
        <v>20</v>
      </c>
      <c r="B415" s="43">
        <v>0</v>
      </c>
      <c r="C415" s="43">
        <v>0</v>
      </c>
      <c r="D415" s="43">
        <v>0</v>
      </c>
      <c r="E415" s="43">
        <v>0</v>
      </c>
      <c r="F415" s="236">
        <v>0</v>
      </c>
      <c r="G415" s="43">
        <v>0</v>
      </c>
      <c r="H415" s="53">
        <v>0</v>
      </c>
      <c r="I415" s="41">
        <f t="shared" si="46"/>
        <v>0</v>
      </c>
    </row>
    <row r="416" spans="1:9" ht="15">
      <c r="A416" s="28" t="s">
        <v>21</v>
      </c>
      <c r="B416" s="46">
        <v>0</v>
      </c>
      <c r="C416" s="46">
        <v>0</v>
      </c>
      <c r="D416" s="46">
        <v>0</v>
      </c>
      <c r="E416" s="46">
        <v>0</v>
      </c>
      <c r="F416" s="236">
        <v>0</v>
      </c>
      <c r="G416" s="46">
        <v>0</v>
      </c>
      <c r="H416" s="47">
        <v>0</v>
      </c>
      <c r="I416" s="48">
        <f t="shared" si="46"/>
        <v>0</v>
      </c>
    </row>
    <row r="417" spans="1:10" ht="15.75" thickBot="1">
      <c r="A417" s="30" t="s">
        <v>11</v>
      </c>
      <c r="B417" s="43">
        <v>0</v>
      </c>
      <c r="C417" s="43">
        <v>0</v>
      </c>
      <c r="D417" s="43">
        <v>0</v>
      </c>
      <c r="E417" s="43">
        <v>0</v>
      </c>
      <c r="F417" s="237">
        <v>0</v>
      </c>
      <c r="G417" s="43">
        <v>0</v>
      </c>
      <c r="H417" s="53">
        <v>0</v>
      </c>
      <c r="I417" s="41">
        <f t="shared" si="46"/>
        <v>0</v>
      </c>
    </row>
    <row r="418" spans="1:10" ht="15">
      <c r="A418" s="31" t="s">
        <v>28</v>
      </c>
      <c r="B418" s="130">
        <f>SUM(B397:B413)</f>
        <v>941.21525820424813</v>
      </c>
      <c r="C418" s="130">
        <f t="shared" ref="C418:H418" si="47">SUM(C397:C413)</f>
        <v>1918.550970109465</v>
      </c>
      <c r="D418" s="130">
        <f t="shared" si="47"/>
        <v>293.51075731501339</v>
      </c>
      <c r="E418" s="130">
        <f t="shared" si="47"/>
        <v>1783.5038769100481</v>
      </c>
      <c r="F418" s="130">
        <f t="shared" si="47"/>
        <v>0</v>
      </c>
      <c r="G418" s="130">
        <f t="shared" si="47"/>
        <v>309.49370911251339</v>
      </c>
      <c r="H418" s="130">
        <f t="shared" si="47"/>
        <v>0</v>
      </c>
      <c r="I418" s="132">
        <f>SUM(B418:H418)</f>
        <v>5246.2745716512882</v>
      </c>
    </row>
    <row r="419" spans="1:10" s="4" customFormat="1" ht="15" thickBot="1">
      <c r="A419" s="32" t="s">
        <v>87</v>
      </c>
      <c r="B419" s="114">
        <f>B418/$I418</f>
        <v>0.1794064045542314</v>
      </c>
      <c r="C419" s="114">
        <f t="shared" ref="C419:I419" si="48">C418/$I418</f>
        <v>0.36569778114102641</v>
      </c>
      <c r="D419" s="114">
        <f t="shared" si="48"/>
        <v>5.5946510863351472E-2</v>
      </c>
      <c r="E419" s="114">
        <f t="shared" si="48"/>
        <v>0.33995625897038828</v>
      </c>
      <c r="F419" s="114">
        <f t="shared" si="48"/>
        <v>0</v>
      </c>
      <c r="G419" s="114">
        <f t="shared" si="48"/>
        <v>5.8993044471002377E-2</v>
      </c>
      <c r="H419" s="114">
        <f t="shared" si="48"/>
        <v>0</v>
      </c>
      <c r="I419" s="116">
        <f t="shared" si="48"/>
        <v>1</v>
      </c>
      <c r="J419" s="18"/>
    </row>
    <row r="420" spans="1:10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1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10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1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>
        <v>0</v>
      </c>
      <c r="G423" s="39">
        <v>0</v>
      </c>
      <c r="H423" s="40">
        <v>0</v>
      </c>
      <c r="I423" s="41">
        <f>SUM(B423:H423)</f>
        <v>0</v>
      </c>
    </row>
    <row r="424" spans="1:1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>
        <v>0</v>
      </c>
      <c r="G424" s="46">
        <v>0</v>
      </c>
      <c r="H424" s="47">
        <v>0</v>
      </c>
      <c r="I424" s="48">
        <f t="shared" ref="I424:I443" si="49">SUM(B424:H424)</f>
        <v>0</v>
      </c>
    </row>
    <row r="425" spans="1:10" ht="15">
      <c r="A425" s="26" t="s">
        <v>10</v>
      </c>
      <c r="B425" s="43">
        <v>0</v>
      </c>
      <c r="C425" s="43">
        <v>0</v>
      </c>
      <c r="D425" s="43">
        <v>0</v>
      </c>
      <c r="E425" s="43">
        <v>0</v>
      </c>
      <c r="F425" s="236">
        <v>0</v>
      </c>
      <c r="G425" s="43">
        <v>0</v>
      </c>
      <c r="H425" s="53">
        <v>0</v>
      </c>
      <c r="I425" s="41">
        <f t="shared" si="49"/>
        <v>0</v>
      </c>
    </row>
    <row r="426" spans="1:10" ht="15">
      <c r="A426" s="25" t="s">
        <v>58</v>
      </c>
      <c r="B426" s="46">
        <v>0</v>
      </c>
      <c r="C426" s="46">
        <v>0</v>
      </c>
      <c r="D426" s="46">
        <v>0</v>
      </c>
      <c r="E426" s="46">
        <v>0</v>
      </c>
      <c r="F426" s="236">
        <v>0</v>
      </c>
      <c r="G426" s="46">
        <v>0</v>
      </c>
      <c r="H426" s="47">
        <v>0</v>
      </c>
      <c r="I426" s="48">
        <f t="shared" si="49"/>
        <v>0</v>
      </c>
    </row>
    <row r="427" spans="1:10" ht="15">
      <c r="A427" s="26" t="s">
        <v>16</v>
      </c>
      <c r="B427" s="43">
        <v>661.62293708315121</v>
      </c>
      <c r="C427" s="43">
        <v>56.431790757389244</v>
      </c>
      <c r="D427" s="43">
        <v>192.2415835951422</v>
      </c>
      <c r="E427" s="43">
        <v>0</v>
      </c>
      <c r="F427" s="236">
        <v>0</v>
      </c>
      <c r="G427" s="43">
        <v>0</v>
      </c>
      <c r="H427" s="53">
        <v>0</v>
      </c>
      <c r="I427" s="41">
        <f t="shared" si="49"/>
        <v>910.29631143568258</v>
      </c>
    </row>
    <row r="428" spans="1:10" ht="15">
      <c r="A428" s="25" t="s">
        <v>72</v>
      </c>
      <c r="B428" s="46">
        <v>30.724907320243698</v>
      </c>
      <c r="C428" s="46">
        <v>14.015507967601458</v>
      </c>
      <c r="D428" s="46">
        <v>13.761453458098533</v>
      </c>
      <c r="E428" s="46">
        <v>0</v>
      </c>
      <c r="F428" s="236">
        <v>0</v>
      </c>
      <c r="G428" s="46">
        <v>0</v>
      </c>
      <c r="H428" s="47">
        <v>0</v>
      </c>
      <c r="I428" s="48">
        <f t="shared" si="49"/>
        <v>58.501868745943682</v>
      </c>
    </row>
    <row r="429" spans="1:10" ht="15">
      <c r="A429" s="26" t="s">
        <v>60</v>
      </c>
      <c r="B429" s="43">
        <v>5.4668178897875115E-8</v>
      </c>
      <c r="C429" s="43">
        <v>5.4668178897875115E-8</v>
      </c>
      <c r="D429" s="43">
        <v>5.4668178897875115E-8</v>
      </c>
      <c r="E429" s="43">
        <v>3.0420864913060295</v>
      </c>
      <c r="F429" s="236">
        <v>0</v>
      </c>
      <c r="G429" s="43">
        <v>0</v>
      </c>
      <c r="H429" s="53">
        <v>0</v>
      </c>
      <c r="I429" s="41">
        <f t="shared" si="49"/>
        <v>3.0420866553105661</v>
      </c>
    </row>
    <row r="430" spans="1:10" ht="15">
      <c r="A430" s="25" t="s">
        <v>12</v>
      </c>
      <c r="B430" s="46">
        <v>0</v>
      </c>
      <c r="C430" s="46">
        <v>0</v>
      </c>
      <c r="D430" s="46">
        <v>0</v>
      </c>
      <c r="E430" s="46">
        <v>0</v>
      </c>
      <c r="F430" s="236">
        <v>0</v>
      </c>
      <c r="G430" s="46">
        <v>0</v>
      </c>
      <c r="H430" s="47">
        <v>0</v>
      </c>
      <c r="I430" s="48">
        <f t="shared" si="49"/>
        <v>0</v>
      </c>
    </row>
    <row r="431" spans="1:10" ht="15">
      <c r="A431" s="26" t="s">
        <v>61</v>
      </c>
      <c r="B431" s="43">
        <v>0</v>
      </c>
      <c r="C431" s="43">
        <v>0</v>
      </c>
      <c r="D431" s="43">
        <v>0</v>
      </c>
      <c r="E431" s="43">
        <v>0</v>
      </c>
      <c r="F431" s="236">
        <v>0</v>
      </c>
      <c r="G431" s="43">
        <v>0</v>
      </c>
      <c r="H431" s="53">
        <v>0</v>
      </c>
      <c r="I431" s="41">
        <f t="shared" si="49"/>
        <v>0</v>
      </c>
    </row>
    <row r="432" spans="1:10" ht="15">
      <c r="A432" s="25" t="s">
        <v>17</v>
      </c>
      <c r="B432" s="46">
        <v>3.7317813827807296</v>
      </c>
      <c r="C432" s="46">
        <v>1.189073550007044</v>
      </c>
      <c r="D432" s="46">
        <v>20.784522920712046</v>
      </c>
      <c r="E432" s="46">
        <v>4.2935360156632854</v>
      </c>
      <c r="F432" s="236">
        <v>0</v>
      </c>
      <c r="G432" s="46">
        <v>0</v>
      </c>
      <c r="H432" s="47">
        <v>0</v>
      </c>
      <c r="I432" s="48">
        <f t="shared" si="49"/>
        <v>29.998913869163104</v>
      </c>
    </row>
    <row r="433" spans="1:10" ht="15">
      <c r="A433" s="26" t="s">
        <v>19</v>
      </c>
      <c r="B433" s="43">
        <v>434.17617822428889</v>
      </c>
      <c r="C433" s="43">
        <v>396.02020296928026</v>
      </c>
      <c r="D433" s="43">
        <v>180.91014338705014</v>
      </c>
      <c r="E433" s="43">
        <v>48.770350698737587</v>
      </c>
      <c r="F433" s="236">
        <v>0</v>
      </c>
      <c r="G433" s="43">
        <v>0</v>
      </c>
      <c r="H433" s="53">
        <v>0</v>
      </c>
      <c r="I433" s="41">
        <f t="shared" si="49"/>
        <v>1059.8768752793567</v>
      </c>
    </row>
    <row r="434" spans="1:10" ht="15">
      <c r="A434" s="25" t="s">
        <v>27</v>
      </c>
      <c r="B434" s="46">
        <v>279.94028168500887</v>
      </c>
      <c r="C434" s="46">
        <v>0.42257504641181665</v>
      </c>
      <c r="D434" s="46">
        <v>461.21522919452673</v>
      </c>
      <c r="E434" s="46">
        <v>2646.1895477994121</v>
      </c>
      <c r="F434" s="236">
        <v>0</v>
      </c>
      <c r="G434" s="46">
        <v>394.4523752026156</v>
      </c>
      <c r="H434" s="47">
        <v>1.1825934978106711</v>
      </c>
      <c r="I434" s="48">
        <f t="shared" si="49"/>
        <v>3783.402602425786</v>
      </c>
    </row>
    <row r="435" spans="1:10" ht="15">
      <c r="A435" s="26" t="s">
        <v>26</v>
      </c>
      <c r="B435" s="43">
        <v>110.86743545085098</v>
      </c>
      <c r="C435" s="43">
        <v>0.2286624809078138</v>
      </c>
      <c r="D435" s="43">
        <v>18.428525609584533</v>
      </c>
      <c r="E435" s="43">
        <v>0</v>
      </c>
      <c r="F435" s="236">
        <v>0</v>
      </c>
      <c r="G435" s="43">
        <v>0</v>
      </c>
      <c r="H435" s="53">
        <v>0</v>
      </c>
      <c r="I435" s="41">
        <f t="shared" si="49"/>
        <v>129.52462354134332</v>
      </c>
    </row>
    <row r="436" spans="1:10" ht="15">
      <c r="A436" s="25" t="s">
        <v>23</v>
      </c>
      <c r="B436" s="46">
        <v>45.179620952091156</v>
      </c>
      <c r="C436" s="46">
        <v>6.6237916290691965</v>
      </c>
      <c r="D436" s="46">
        <v>30.3703420451189</v>
      </c>
      <c r="E436" s="46">
        <v>0</v>
      </c>
      <c r="F436" s="236">
        <v>0</v>
      </c>
      <c r="G436" s="46">
        <v>0</v>
      </c>
      <c r="H436" s="47">
        <v>0</v>
      </c>
      <c r="I436" s="48">
        <f t="shared" si="49"/>
        <v>82.173754626279248</v>
      </c>
    </row>
    <row r="437" spans="1:10" ht="15">
      <c r="A437" s="26" t="s">
        <v>24</v>
      </c>
      <c r="B437" s="43">
        <v>185.30564409071505</v>
      </c>
      <c r="C437" s="43">
        <v>68.529348005686657</v>
      </c>
      <c r="D437" s="43">
        <v>231.94410570382291</v>
      </c>
      <c r="E437" s="43">
        <v>0</v>
      </c>
      <c r="F437" s="236">
        <v>0</v>
      </c>
      <c r="G437" s="43">
        <v>0</v>
      </c>
      <c r="H437" s="53">
        <v>0</v>
      </c>
      <c r="I437" s="41">
        <f t="shared" si="49"/>
        <v>485.77909780022463</v>
      </c>
    </row>
    <row r="438" spans="1:10" ht="15">
      <c r="A438" s="25" t="s">
        <v>22</v>
      </c>
      <c r="B438" s="46">
        <v>14.912214642036579</v>
      </c>
      <c r="C438" s="46">
        <v>0.17428353035984848</v>
      </c>
      <c r="D438" s="46">
        <v>8.925501827603572</v>
      </c>
      <c r="E438" s="46">
        <v>0</v>
      </c>
      <c r="F438" s="236">
        <v>0</v>
      </c>
      <c r="G438" s="46">
        <v>0</v>
      </c>
      <c r="H438" s="47">
        <v>0</v>
      </c>
      <c r="I438" s="48">
        <f t="shared" si="49"/>
        <v>24.012</v>
      </c>
    </row>
    <row r="439" spans="1:10" ht="15">
      <c r="A439" s="27" t="s">
        <v>66</v>
      </c>
      <c r="B439" s="43">
        <v>9.9452062209168002</v>
      </c>
      <c r="C439" s="43">
        <v>0</v>
      </c>
      <c r="D439" s="43">
        <v>0</v>
      </c>
      <c r="E439" s="43">
        <v>0</v>
      </c>
      <c r="F439" s="236">
        <v>0</v>
      </c>
      <c r="G439" s="43">
        <v>0</v>
      </c>
      <c r="H439" s="53">
        <v>0</v>
      </c>
      <c r="I439" s="41">
        <f t="shared" si="49"/>
        <v>9.9452062209168002</v>
      </c>
    </row>
    <row r="440" spans="1:10" ht="15">
      <c r="A440" s="28" t="s">
        <v>25</v>
      </c>
      <c r="B440" s="46">
        <v>9.9452062209168002</v>
      </c>
      <c r="C440" s="46">
        <v>0</v>
      </c>
      <c r="D440" s="46">
        <v>0</v>
      </c>
      <c r="E440" s="46">
        <v>0</v>
      </c>
      <c r="F440" s="236">
        <v>0</v>
      </c>
      <c r="G440" s="46">
        <v>0</v>
      </c>
      <c r="H440" s="47">
        <v>0</v>
      </c>
      <c r="I440" s="48">
        <f t="shared" si="49"/>
        <v>9.9452062209168002</v>
      </c>
    </row>
    <row r="441" spans="1:10" ht="15">
      <c r="A441" s="29" t="s">
        <v>20</v>
      </c>
      <c r="B441" s="43">
        <v>0</v>
      </c>
      <c r="C441" s="43">
        <v>0</v>
      </c>
      <c r="D441" s="43">
        <v>0</v>
      </c>
      <c r="E441" s="43">
        <v>0</v>
      </c>
      <c r="F441" s="236">
        <v>0</v>
      </c>
      <c r="G441" s="43">
        <v>0</v>
      </c>
      <c r="H441" s="53">
        <v>0</v>
      </c>
      <c r="I441" s="41">
        <f t="shared" si="49"/>
        <v>0</v>
      </c>
    </row>
    <row r="442" spans="1:10" ht="15">
      <c r="A442" s="28" t="s">
        <v>21</v>
      </c>
      <c r="B442" s="46">
        <v>0</v>
      </c>
      <c r="C442" s="46">
        <v>0</v>
      </c>
      <c r="D442" s="46">
        <v>0</v>
      </c>
      <c r="E442" s="46">
        <v>0</v>
      </c>
      <c r="F442" s="236">
        <v>0</v>
      </c>
      <c r="G442" s="46">
        <v>0</v>
      </c>
      <c r="H442" s="47">
        <v>0</v>
      </c>
      <c r="I442" s="48">
        <f t="shared" si="49"/>
        <v>0</v>
      </c>
    </row>
    <row r="443" spans="1:10" ht="15.75" thickBot="1">
      <c r="A443" s="30" t="s">
        <v>11</v>
      </c>
      <c r="B443" s="69">
        <v>0</v>
      </c>
      <c r="C443" s="69">
        <v>0</v>
      </c>
      <c r="D443" s="69">
        <v>0</v>
      </c>
      <c r="E443" s="69">
        <v>0</v>
      </c>
      <c r="F443" s="237">
        <v>0</v>
      </c>
      <c r="G443" s="43">
        <v>0</v>
      </c>
      <c r="H443" s="53">
        <v>0</v>
      </c>
      <c r="I443" s="41">
        <f t="shared" si="49"/>
        <v>0</v>
      </c>
    </row>
    <row r="444" spans="1:10" ht="15">
      <c r="A444" s="31" t="s">
        <v>28</v>
      </c>
      <c r="B444" s="130">
        <f>SUM(B423:B439)</f>
        <v>1776.4062071067522</v>
      </c>
      <c r="C444" s="130">
        <f t="shared" ref="C444:H444" si="50">SUM(C423:C439)</f>
        <v>543.63523599138148</v>
      </c>
      <c r="D444" s="130">
        <f t="shared" si="50"/>
        <v>1158.5814077963278</v>
      </c>
      <c r="E444" s="130">
        <f t="shared" si="50"/>
        <v>2702.2955210051191</v>
      </c>
      <c r="F444" s="130">
        <f t="shared" si="50"/>
        <v>0</v>
      </c>
      <c r="G444" s="130">
        <f t="shared" si="50"/>
        <v>394.4523752026156</v>
      </c>
      <c r="H444" s="130">
        <f t="shared" si="50"/>
        <v>1.1825934978106711</v>
      </c>
      <c r="I444" s="132">
        <f>SUM(B444:H444)</f>
        <v>6576.5533406000068</v>
      </c>
    </row>
    <row r="445" spans="1:10" s="4" customFormat="1" ht="15" thickBot="1">
      <c r="A445" s="32" t="s">
        <v>87</v>
      </c>
      <c r="B445" s="114">
        <f>B444/$I444</f>
        <v>0.27011203515072274</v>
      </c>
      <c r="C445" s="114">
        <f t="shared" ref="C445:I445" si="51">C444/$I444</f>
        <v>8.266263616160123E-2</v>
      </c>
      <c r="D445" s="114">
        <f t="shared" si="51"/>
        <v>0.17616848032599178</v>
      </c>
      <c r="E445" s="114">
        <f t="shared" si="51"/>
        <v>0.41089844194262665</v>
      </c>
      <c r="F445" s="114">
        <f t="shared" si="51"/>
        <v>0</v>
      </c>
      <c r="G445" s="114">
        <f t="shared" si="51"/>
        <v>5.99785867724184E-2</v>
      </c>
      <c r="H445" s="114">
        <f t="shared" si="51"/>
        <v>1.7981964663921939E-4</v>
      </c>
      <c r="I445" s="116">
        <f t="shared" si="51"/>
        <v>1</v>
      </c>
      <c r="J445" s="18"/>
    </row>
    <row r="446" spans="1:10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1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10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>
        <v>0</v>
      </c>
      <c r="C449" s="243">
        <v>0</v>
      </c>
      <c r="D449" s="243">
        <v>0</v>
      </c>
      <c r="E449" s="244">
        <v>0</v>
      </c>
      <c r="F449" s="39">
        <v>28.717446682330934</v>
      </c>
      <c r="G449" s="242">
        <v>0</v>
      </c>
      <c r="H449" s="244">
        <v>0</v>
      </c>
      <c r="I449" s="41">
        <f>SUM(B449:H449)</f>
        <v>28.717446682330934</v>
      </c>
    </row>
    <row r="450" spans="1:9" ht="15">
      <c r="A450" s="25" t="s">
        <v>8</v>
      </c>
      <c r="B450" s="245">
        <v>0</v>
      </c>
      <c r="C450" s="246">
        <v>0</v>
      </c>
      <c r="D450" s="246">
        <v>0</v>
      </c>
      <c r="E450" s="247">
        <v>0</v>
      </c>
      <c r="F450" s="46">
        <v>0.30286999999999997</v>
      </c>
      <c r="G450" s="245">
        <v>0</v>
      </c>
      <c r="H450" s="247">
        <v>0</v>
      </c>
      <c r="I450" s="48">
        <f t="shared" ref="I450:I469" si="52">SUM(B450:H450)</f>
        <v>0.30286999999999997</v>
      </c>
    </row>
    <row r="451" spans="1:9" ht="15">
      <c r="A451" s="26" t="s">
        <v>10</v>
      </c>
      <c r="B451" s="245">
        <v>0</v>
      </c>
      <c r="C451" s="246">
        <v>0</v>
      </c>
      <c r="D451" s="246">
        <v>0</v>
      </c>
      <c r="E451" s="247">
        <v>0</v>
      </c>
      <c r="F451" s="43">
        <v>0</v>
      </c>
      <c r="G451" s="245">
        <v>0</v>
      </c>
      <c r="H451" s="247">
        <v>0</v>
      </c>
      <c r="I451" s="41">
        <f t="shared" si="52"/>
        <v>0</v>
      </c>
    </row>
    <row r="452" spans="1:9" ht="15">
      <c r="A452" s="25" t="s">
        <v>58</v>
      </c>
      <c r="B452" s="245">
        <v>0</v>
      </c>
      <c r="C452" s="246">
        <v>0</v>
      </c>
      <c r="D452" s="246">
        <v>0</v>
      </c>
      <c r="E452" s="247">
        <v>0</v>
      </c>
      <c r="F452" s="46">
        <v>0</v>
      </c>
      <c r="G452" s="245">
        <v>0</v>
      </c>
      <c r="H452" s="247">
        <v>0</v>
      </c>
      <c r="I452" s="48">
        <f t="shared" si="52"/>
        <v>0</v>
      </c>
    </row>
    <row r="453" spans="1:9" ht="15">
      <c r="A453" s="26" t="s">
        <v>16</v>
      </c>
      <c r="B453" s="245">
        <v>0</v>
      </c>
      <c r="C453" s="246">
        <v>0</v>
      </c>
      <c r="D453" s="246">
        <v>0</v>
      </c>
      <c r="E453" s="247">
        <v>0</v>
      </c>
      <c r="F453" s="43">
        <v>0</v>
      </c>
      <c r="G453" s="245">
        <v>0</v>
      </c>
      <c r="H453" s="247">
        <v>0</v>
      </c>
      <c r="I453" s="41">
        <f t="shared" si="52"/>
        <v>0</v>
      </c>
    </row>
    <row r="454" spans="1:9" ht="15">
      <c r="A454" s="25" t="s">
        <v>72</v>
      </c>
      <c r="B454" s="245">
        <v>0</v>
      </c>
      <c r="C454" s="246">
        <v>0</v>
      </c>
      <c r="D454" s="246">
        <v>0</v>
      </c>
      <c r="E454" s="247">
        <v>0</v>
      </c>
      <c r="F454" s="46">
        <v>0</v>
      </c>
      <c r="G454" s="245">
        <v>0</v>
      </c>
      <c r="H454" s="247">
        <v>0</v>
      </c>
      <c r="I454" s="48">
        <f t="shared" si="52"/>
        <v>0</v>
      </c>
    </row>
    <row r="455" spans="1:9" ht="15">
      <c r="A455" s="26" t="s">
        <v>60</v>
      </c>
      <c r="B455" s="245">
        <v>0</v>
      </c>
      <c r="C455" s="246">
        <v>0</v>
      </c>
      <c r="D455" s="246">
        <v>0</v>
      </c>
      <c r="E455" s="247">
        <v>0</v>
      </c>
      <c r="F455" s="43">
        <v>1800.4663721004117</v>
      </c>
      <c r="G455" s="245">
        <v>0</v>
      </c>
      <c r="H455" s="247">
        <v>0</v>
      </c>
      <c r="I455" s="41">
        <f t="shared" si="52"/>
        <v>1800.4663721004117</v>
      </c>
    </row>
    <row r="456" spans="1:9" ht="15">
      <c r="A456" s="25" t="s">
        <v>12</v>
      </c>
      <c r="B456" s="245">
        <v>0</v>
      </c>
      <c r="C456" s="246">
        <v>0</v>
      </c>
      <c r="D456" s="246">
        <v>0</v>
      </c>
      <c r="E456" s="247">
        <v>0</v>
      </c>
      <c r="F456" s="46">
        <v>0</v>
      </c>
      <c r="G456" s="245">
        <v>0</v>
      </c>
      <c r="H456" s="247">
        <v>0</v>
      </c>
      <c r="I456" s="48">
        <f t="shared" si="52"/>
        <v>0</v>
      </c>
    </row>
    <row r="457" spans="1:9" ht="15">
      <c r="A457" s="26" t="s">
        <v>61</v>
      </c>
      <c r="B457" s="245">
        <v>0</v>
      </c>
      <c r="C457" s="246">
        <v>0</v>
      </c>
      <c r="D457" s="246">
        <v>0</v>
      </c>
      <c r="E457" s="247">
        <v>0</v>
      </c>
      <c r="F457" s="43">
        <v>0</v>
      </c>
      <c r="G457" s="245">
        <v>0</v>
      </c>
      <c r="H457" s="247">
        <v>0</v>
      </c>
      <c r="I457" s="41">
        <f t="shared" si="52"/>
        <v>0</v>
      </c>
    </row>
    <row r="458" spans="1:9" ht="15">
      <c r="A458" s="25" t="s">
        <v>17</v>
      </c>
      <c r="B458" s="245">
        <v>0</v>
      </c>
      <c r="C458" s="246">
        <v>0</v>
      </c>
      <c r="D458" s="246">
        <v>0</v>
      </c>
      <c r="E458" s="247">
        <v>0</v>
      </c>
      <c r="F458" s="46">
        <v>0</v>
      </c>
      <c r="G458" s="245">
        <v>0</v>
      </c>
      <c r="H458" s="247">
        <v>0</v>
      </c>
      <c r="I458" s="48">
        <f t="shared" si="52"/>
        <v>0</v>
      </c>
    </row>
    <row r="459" spans="1:9" ht="15">
      <c r="A459" s="26" t="s">
        <v>19</v>
      </c>
      <c r="B459" s="245">
        <v>0</v>
      </c>
      <c r="C459" s="246">
        <v>0</v>
      </c>
      <c r="D459" s="246">
        <v>0</v>
      </c>
      <c r="E459" s="247">
        <v>0</v>
      </c>
      <c r="F459" s="43">
        <v>0</v>
      </c>
      <c r="G459" s="245">
        <v>0</v>
      </c>
      <c r="H459" s="247">
        <v>0</v>
      </c>
      <c r="I459" s="41">
        <f t="shared" si="52"/>
        <v>0</v>
      </c>
    </row>
    <row r="460" spans="1:9" ht="15">
      <c r="A460" s="25" t="s">
        <v>27</v>
      </c>
      <c r="B460" s="245">
        <v>0</v>
      </c>
      <c r="C460" s="246">
        <v>0</v>
      </c>
      <c r="D460" s="246">
        <v>0</v>
      </c>
      <c r="E460" s="247">
        <v>0</v>
      </c>
      <c r="F460" s="46">
        <v>7603.1874324</v>
      </c>
      <c r="G460" s="245">
        <v>0</v>
      </c>
      <c r="H460" s="247">
        <v>0</v>
      </c>
      <c r="I460" s="48">
        <f t="shared" si="52"/>
        <v>7603.1874324</v>
      </c>
    </row>
    <row r="461" spans="1:9" ht="15">
      <c r="A461" s="26" t="s">
        <v>26</v>
      </c>
      <c r="B461" s="245">
        <v>0</v>
      </c>
      <c r="C461" s="246">
        <v>0</v>
      </c>
      <c r="D461" s="246">
        <v>0</v>
      </c>
      <c r="E461" s="247">
        <v>0</v>
      </c>
      <c r="F461" s="43">
        <v>0</v>
      </c>
      <c r="G461" s="245">
        <v>0</v>
      </c>
      <c r="H461" s="247">
        <v>0</v>
      </c>
      <c r="I461" s="41">
        <f t="shared" si="52"/>
        <v>0</v>
      </c>
    </row>
    <row r="462" spans="1:9" ht="15">
      <c r="A462" s="25" t="s">
        <v>23</v>
      </c>
      <c r="B462" s="245">
        <v>0</v>
      </c>
      <c r="C462" s="246">
        <v>0</v>
      </c>
      <c r="D462" s="246">
        <v>0</v>
      </c>
      <c r="E462" s="247">
        <v>0</v>
      </c>
      <c r="F462" s="46">
        <v>0.39627524999999997</v>
      </c>
      <c r="G462" s="245">
        <v>0</v>
      </c>
      <c r="H462" s="247">
        <v>0</v>
      </c>
      <c r="I462" s="48">
        <f t="shared" si="52"/>
        <v>0.39627524999999997</v>
      </c>
    </row>
    <row r="463" spans="1:9" ht="15">
      <c r="A463" s="26" t="s">
        <v>24</v>
      </c>
      <c r="B463" s="245">
        <v>0</v>
      </c>
      <c r="C463" s="246">
        <v>0</v>
      </c>
      <c r="D463" s="246">
        <v>0</v>
      </c>
      <c r="E463" s="247">
        <v>0</v>
      </c>
      <c r="F463" s="43">
        <v>0</v>
      </c>
      <c r="G463" s="245">
        <v>0</v>
      </c>
      <c r="H463" s="247">
        <v>0</v>
      </c>
      <c r="I463" s="41">
        <f t="shared" si="52"/>
        <v>0</v>
      </c>
    </row>
    <row r="464" spans="1:9" ht="15">
      <c r="A464" s="25" t="s">
        <v>22</v>
      </c>
      <c r="B464" s="245">
        <v>0</v>
      </c>
      <c r="C464" s="246">
        <v>0</v>
      </c>
      <c r="D464" s="246">
        <v>0</v>
      </c>
      <c r="E464" s="247">
        <v>0</v>
      </c>
      <c r="F464" s="46">
        <v>0</v>
      </c>
      <c r="G464" s="245">
        <v>0</v>
      </c>
      <c r="H464" s="247">
        <v>0</v>
      </c>
      <c r="I464" s="48">
        <f t="shared" si="52"/>
        <v>0</v>
      </c>
    </row>
    <row r="465" spans="1:10" ht="15">
      <c r="A465" s="27" t="s">
        <v>66</v>
      </c>
      <c r="B465" s="245">
        <v>0</v>
      </c>
      <c r="C465" s="246">
        <v>0</v>
      </c>
      <c r="D465" s="246">
        <v>0</v>
      </c>
      <c r="E465" s="247">
        <v>0</v>
      </c>
      <c r="F465" s="43">
        <v>0</v>
      </c>
      <c r="G465" s="245">
        <v>0</v>
      </c>
      <c r="H465" s="247">
        <v>0</v>
      </c>
      <c r="I465" s="41">
        <f t="shared" si="52"/>
        <v>0</v>
      </c>
    </row>
    <row r="466" spans="1:10" ht="15">
      <c r="A466" s="28" t="s">
        <v>25</v>
      </c>
      <c r="B466" s="245">
        <v>0</v>
      </c>
      <c r="C466" s="246">
        <v>0</v>
      </c>
      <c r="D466" s="246">
        <v>0</v>
      </c>
      <c r="E466" s="247">
        <v>0</v>
      </c>
      <c r="F466" s="46">
        <v>0</v>
      </c>
      <c r="G466" s="245">
        <v>0</v>
      </c>
      <c r="H466" s="247">
        <v>0</v>
      </c>
      <c r="I466" s="48">
        <f t="shared" si="52"/>
        <v>0</v>
      </c>
    </row>
    <row r="467" spans="1:10" ht="15">
      <c r="A467" s="29" t="s">
        <v>20</v>
      </c>
      <c r="B467" s="245">
        <v>0</v>
      </c>
      <c r="C467" s="246">
        <v>0</v>
      </c>
      <c r="D467" s="246">
        <v>0</v>
      </c>
      <c r="E467" s="247">
        <v>0</v>
      </c>
      <c r="F467" s="43">
        <v>0</v>
      </c>
      <c r="G467" s="245">
        <v>0</v>
      </c>
      <c r="H467" s="247">
        <v>0</v>
      </c>
      <c r="I467" s="41">
        <f t="shared" si="52"/>
        <v>0</v>
      </c>
    </row>
    <row r="468" spans="1:10" ht="15">
      <c r="A468" s="28" t="s">
        <v>21</v>
      </c>
      <c r="B468" s="245">
        <v>0</v>
      </c>
      <c r="C468" s="246">
        <v>0</v>
      </c>
      <c r="D468" s="246">
        <v>0</v>
      </c>
      <c r="E468" s="247">
        <v>0</v>
      </c>
      <c r="F468" s="46">
        <v>0</v>
      </c>
      <c r="G468" s="245">
        <v>0</v>
      </c>
      <c r="H468" s="247">
        <v>0</v>
      </c>
      <c r="I468" s="48">
        <f t="shared" si="52"/>
        <v>0</v>
      </c>
    </row>
    <row r="469" spans="1:10" ht="15.75" thickBot="1">
      <c r="A469" s="30" t="s">
        <v>11</v>
      </c>
      <c r="B469" s="248">
        <v>0</v>
      </c>
      <c r="C469" s="249">
        <v>0</v>
      </c>
      <c r="D469" s="249">
        <v>0</v>
      </c>
      <c r="E469" s="250">
        <v>0</v>
      </c>
      <c r="F469" s="43">
        <v>0</v>
      </c>
      <c r="G469" s="248">
        <v>0</v>
      </c>
      <c r="H469" s="250">
        <v>0</v>
      </c>
      <c r="I469" s="41">
        <f t="shared" si="52"/>
        <v>0</v>
      </c>
    </row>
    <row r="470" spans="1:10" ht="15">
      <c r="A470" s="31" t="s">
        <v>28</v>
      </c>
      <c r="B470" s="130">
        <f>SUM(B449:B465)</f>
        <v>0</v>
      </c>
      <c r="C470" s="130">
        <f t="shared" ref="C470:H470" si="53">SUM(C449:C465)</f>
        <v>0</v>
      </c>
      <c r="D470" s="130">
        <f t="shared" si="53"/>
        <v>0</v>
      </c>
      <c r="E470" s="130">
        <f t="shared" si="53"/>
        <v>0</v>
      </c>
      <c r="F470" s="130">
        <f t="shared" si="53"/>
        <v>9433.0703964327422</v>
      </c>
      <c r="G470" s="130">
        <f t="shared" si="53"/>
        <v>0</v>
      </c>
      <c r="H470" s="130">
        <f t="shared" si="53"/>
        <v>0</v>
      </c>
      <c r="I470" s="132">
        <f>SUM(B470:H470)</f>
        <v>9433.0703964327422</v>
      </c>
      <c r="J470" s="169">
        <v>0</v>
      </c>
    </row>
    <row r="471" spans="1:10" s="4" customFormat="1" ht="15" thickBot="1">
      <c r="A471" s="32" t="s">
        <v>87</v>
      </c>
      <c r="B471" s="114">
        <f>B470/$I470</f>
        <v>0</v>
      </c>
      <c r="C471" s="114">
        <f t="shared" ref="C471:I471" si="54">C470/$I470</f>
        <v>0</v>
      </c>
      <c r="D471" s="114">
        <f t="shared" si="54"/>
        <v>0</v>
      </c>
      <c r="E471" s="114">
        <f t="shared" si="54"/>
        <v>0</v>
      </c>
      <c r="F471" s="114">
        <f t="shared" si="54"/>
        <v>1</v>
      </c>
      <c r="G471" s="114">
        <f t="shared" si="54"/>
        <v>0</v>
      </c>
      <c r="H471" s="114">
        <f t="shared" si="54"/>
        <v>0</v>
      </c>
      <c r="I471" s="116">
        <f t="shared" si="54"/>
        <v>1</v>
      </c>
      <c r="J471" s="18"/>
    </row>
    <row r="472" spans="1:10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0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0" ht="15">
      <c r="A475" s="24" t="s">
        <v>7</v>
      </c>
      <c r="B475" s="242">
        <v>0</v>
      </c>
      <c r="C475" s="243">
        <v>0</v>
      </c>
      <c r="D475" s="243">
        <v>0</v>
      </c>
      <c r="E475" s="244">
        <v>0</v>
      </c>
      <c r="F475" s="39">
        <v>0</v>
      </c>
      <c r="G475" s="242">
        <v>0</v>
      </c>
      <c r="H475" s="244">
        <v>0</v>
      </c>
      <c r="I475" s="41">
        <f>SUM(B475:H475)</f>
        <v>0</v>
      </c>
    </row>
    <row r="476" spans="1:10" ht="15">
      <c r="A476" s="25" t="s">
        <v>8</v>
      </c>
      <c r="B476" s="245">
        <v>0</v>
      </c>
      <c r="C476" s="246">
        <v>0</v>
      </c>
      <c r="D476" s="246">
        <v>0</v>
      </c>
      <c r="E476" s="247">
        <v>0</v>
      </c>
      <c r="F476" s="46">
        <v>0</v>
      </c>
      <c r="G476" s="245">
        <v>0</v>
      </c>
      <c r="H476" s="247">
        <v>0</v>
      </c>
      <c r="I476" s="48">
        <f t="shared" ref="I476:I495" si="55">SUM(B476:H476)</f>
        <v>0</v>
      </c>
    </row>
    <row r="477" spans="1:10" ht="15">
      <c r="A477" s="26" t="s">
        <v>10</v>
      </c>
      <c r="B477" s="245">
        <v>0</v>
      </c>
      <c r="C477" s="246">
        <v>0</v>
      </c>
      <c r="D477" s="246">
        <v>0</v>
      </c>
      <c r="E477" s="247">
        <v>0</v>
      </c>
      <c r="F477" s="43">
        <v>0</v>
      </c>
      <c r="G477" s="245">
        <v>0</v>
      </c>
      <c r="H477" s="247">
        <v>0</v>
      </c>
      <c r="I477" s="41">
        <f t="shared" si="55"/>
        <v>0</v>
      </c>
    </row>
    <row r="478" spans="1:10" ht="15">
      <c r="A478" s="25" t="s">
        <v>58</v>
      </c>
      <c r="B478" s="245">
        <v>0</v>
      </c>
      <c r="C478" s="246">
        <v>0</v>
      </c>
      <c r="D478" s="246">
        <v>0</v>
      </c>
      <c r="E478" s="247">
        <v>0</v>
      </c>
      <c r="F478" s="46">
        <v>0</v>
      </c>
      <c r="G478" s="245">
        <v>0</v>
      </c>
      <c r="H478" s="247">
        <v>0</v>
      </c>
      <c r="I478" s="48">
        <f t="shared" si="55"/>
        <v>0</v>
      </c>
    </row>
    <row r="479" spans="1:10" ht="15">
      <c r="A479" s="26" t="s">
        <v>16</v>
      </c>
      <c r="B479" s="245">
        <v>0</v>
      </c>
      <c r="C479" s="246">
        <v>0</v>
      </c>
      <c r="D479" s="246">
        <v>0</v>
      </c>
      <c r="E479" s="247">
        <v>0</v>
      </c>
      <c r="F479" s="43">
        <v>0</v>
      </c>
      <c r="G479" s="245">
        <v>0</v>
      </c>
      <c r="H479" s="247">
        <v>0</v>
      </c>
      <c r="I479" s="41">
        <f t="shared" si="55"/>
        <v>0</v>
      </c>
    </row>
    <row r="480" spans="1:10" ht="15">
      <c r="A480" s="25" t="s">
        <v>72</v>
      </c>
      <c r="B480" s="245">
        <v>0</v>
      </c>
      <c r="C480" s="246">
        <v>0</v>
      </c>
      <c r="D480" s="246">
        <v>0</v>
      </c>
      <c r="E480" s="247">
        <v>0</v>
      </c>
      <c r="F480" s="46">
        <v>0</v>
      </c>
      <c r="G480" s="245">
        <v>0</v>
      </c>
      <c r="H480" s="247">
        <v>0</v>
      </c>
      <c r="I480" s="48">
        <f t="shared" si="55"/>
        <v>0</v>
      </c>
    </row>
    <row r="481" spans="1:10" ht="15">
      <c r="A481" s="26" t="s">
        <v>60</v>
      </c>
      <c r="B481" s="245">
        <v>0</v>
      </c>
      <c r="C481" s="246">
        <v>0</v>
      </c>
      <c r="D481" s="246">
        <v>0</v>
      </c>
      <c r="E481" s="247">
        <v>0</v>
      </c>
      <c r="F481" s="43">
        <v>146354.31111776122</v>
      </c>
      <c r="G481" s="245">
        <v>0</v>
      </c>
      <c r="H481" s="247">
        <v>0</v>
      </c>
      <c r="I481" s="41">
        <f t="shared" si="55"/>
        <v>146354.31111776122</v>
      </c>
    </row>
    <row r="482" spans="1:10" ht="15">
      <c r="A482" s="25" t="s">
        <v>12</v>
      </c>
      <c r="B482" s="245">
        <v>0</v>
      </c>
      <c r="C482" s="246">
        <v>0</v>
      </c>
      <c r="D482" s="246">
        <v>0</v>
      </c>
      <c r="E482" s="247">
        <v>0</v>
      </c>
      <c r="F482" s="46">
        <v>86950.516350537495</v>
      </c>
      <c r="G482" s="245">
        <v>0</v>
      </c>
      <c r="H482" s="247">
        <v>0</v>
      </c>
      <c r="I482" s="48">
        <f t="shared" si="55"/>
        <v>86950.516350537495</v>
      </c>
    </row>
    <row r="483" spans="1:10" ht="15">
      <c r="A483" s="26" t="s">
        <v>61</v>
      </c>
      <c r="B483" s="245">
        <v>0</v>
      </c>
      <c r="C483" s="246">
        <v>0</v>
      </c>
      <c r="D483" s="246">
        <v>0</v>
      </c>
      <c r="E483" s="247">
        <v>0</v>
      </c>
      <c r="F483" s="43">
        <v>0</v>
      </c>
      <c r="G483" s="245">
        <v>0</v>
      </c>
      <c r="H483" s="247">
        <v>0</v>
      </c>
      <c r="I483" s="41">
        <f t="shared" si="55"/>
        <v>0</v>
      </c>
    </row>
    <row r="484" spans="1:10" ht="15">
      <c r="A484" s="25" t="s">
        <v>17</v>
      </c>
      <c r="B484" s="245">
        <v>0</v>
      </c>
      <c r="C484" s="246">
        <v>0</v>
      </c>
      <c r="D484" s="246">
        <v>0</v>
      </c>
      <c r="E484" s="247">
        <v>0</v>
      </c>
      <c r="F484" s="46">
        <v>620.04399999999987</v>
      </c>
      <c r="G484" s="245">
        <v>0</v>
      </c>
      <c r="H484" s="247">
        <v>0</v>
      </c>
      <c r="I484" s="48">
        <f t="shared" si="55"/>
        <v>620.04399999999987</v>
      </c>
    </row>
    <row r="485" spans="1:10" ht="15">
      <c r="A485" s="26" t="s">
        <v>19</v>
      </c>
      <c r="B485" s="245">
        <v>0</v>
      </c>
      <c r="C485" s="246">
        <v>0</v>
      </c>
      <c r="D485" s="246">
        <v>0</v>
      </c>
      <c r="E485" s="247">
        <v>0</v>
      </c>
      <c r="F485" s="43">
        <v>0</v>
      </c>
      <c r="G485" s="245">
        <v>0</v>
      </c>
      <c r="H485" s="247">
        <v>0</v>
      </c>
      <c r="I485" s="41">
        <f t="shared" si="55"/>
        <v>0</v>
      </c>
    </row>
    <row r="486" spans="1:10" ht="15">
      <c r="A486" s="25" t="s">
        <v>27</v>
      </c>
      <c r="B486" s="245">
        <v>0</v>
      </c>
      <c r="C486" s="246">
        <v>0</v>
      </c>
      <c r="D486" s="246">
        <v>0</v>
      </c>
      <c r="E486" s="247">
        <v>0</v>
      </c>
      <c r="F486" s="46">
        <v>3776.14143579337</v>
      </c>
      <c r="G486" s="245">
        <v>0</v>
      </c>
      <c r="H486" s="247">
        <v>0</v>
      </c>
      <c r="I486" s="48">
        <f t="shared" si="55"/>
        <v>3776.14143579337</v>
      </c>
    </row>
    <row r="487" spans="1:10" ht="15">
      <c r="A487" s="26" t="s">
        <v>26</v>
      </c>
      <c r="B487" s="245">
        <v>0</v>
      </c>
      <c r="C487" s="246">
        <v>0</v>
      </c>
      <c r="D487" s="246">
        <v>0</v>
      </c>
      <c r="E487" s="247">
        <v>0</v>
      </c>
      <c r="F487" s="43">
        <v>0</v>
      </c>
      <c r="G487" s="245">
        <v>0</v>
      </c>
      <c r="H487" s="247">
        <v>0</v>
      </c>
      <c r="I487" s="41">
        <f t="shared" si="55"/>
        <v>0</v>
      </c>
    </row>
    <row r="488" spans="1:10" ht="15">
      <c r="A488" s="25" t="s">
        <v>23</v>
      </c>
      <c r="B488" s="245">
        <v>0</v>
      </c>
      <c r="C488" s="246">
        <v>0</v>
      </c>
      <c r="D488" s="246">
        <v>0</v>
      </c>
      <c r="E488" s="247">
        <v>0</v>
      </c>
      <c r="F488" s="46">
        <v>0</v>
      </c>
      <c r="G488" s="245">
        <v>0</v>
      </c>
      <c r="H488" s="247">
        <v>0</v>
      </c>
      <c r="I488" s="48">
        <f t="shared" si="55"/>
        <v>0</v>
      </c>
    </row>
    <row r="489" spans="1:10" ht="15">
      <c r="A489" s="26" t="s">
        <v>24</v>
      </c>
      <c r="B489" s="245">
        <v>0</v>
      </c>
      <c r="C489" s="246">
        <v>0</v>
      </c>
      <c r="D489" s="246">
        <v>0</v>
      </c>
      <c r="E489" s="247">
        <v>0</v>
      </c>
      <c r="F489" s="43">
        <v>556.19437927196998</v>
      </c>
      <c r="G489" s="245">
        <v>0</v>
      </c>
      <c r="H489" s="247">
        <v>0</v>
      </c>
      <c r="I489" s="41">
        <f t="shared" si="55"/>
        <v>556.19437927196998</v>
      </c>
    </row>
    <row r="490" spans="1:10" ht="15">
      <c r="A490" s="25" t="s">
        <v>22</v>
      </c>
      <c r="B490" s="245">
        <v>0</v>
      </c>
      <c r="C490" s="246">
        <v>0</v>
      </c>
      <c r="D490" s="246">
        <v>0</v>
      </c>
      <c r="E490" s="247">
        <v>0</v>
      </c>
      <c r="F490" s="46">
        <v>0</v>
      </c>
      <c r="G490" s="245">
        <v>0</v>
      </c>
      <c r="H490" s="247">
        <v>0</v>
      </c>
      <c r="I490" s="48">
        <f t="shared" si="55"/>
        <v>0</v>
      </c>
    </row>
    <row r="491" spans="1:10" ht="15">
      <c r="A491" s="27" t="s">
        <v>66</v>
      </c>
      <c r="B491" s="245">
        <v>0</v>
      </c>
      <c r="C491" s="246">
        <v>0</v>
      </c>
      <c r="D491" s="246">
        <v>0</v>
      </c>
      <c r="E491" s="247">
        <v>0</v>
      </c>
      <c r="F491" s="43">
        <v>0</v>
      </c>
      <c r="G491" s="245">
        <v>0</v>
      </c>
      <c r="H491" s="247">
        <v>0</v>
      </c>
      <c r="I491" s="41">
        <f t="shared" si="55"/>
        <v>0</v>
      </c>
    </row>
    <row r="492" spans="1:10" ht="15">
      <c r="A492" s="28" t="s">
        <v>25</v>
      </c>
      <c r="B492" s="245">
        <v>0</v>
      </c>
      <c r="C492" s="246">
        <v>0</v>
      </c>
      <c r="D492" s="246">
        <v>0</v>
      </c>
      <c r="E492" s="247">
        <v>0</v>
      </c>
      <c r="F492" s="46">
        <v>0</v>
      </c>
      <c r="G492" s="245">
        <v>0</v>
      </c>
      <c r="H492" s="247">
        <v>0</v>
      </c>
      <c r="I492" s="48">
        <f t="shared" si="55"/>
        <v>0</v>
      </c>
    </row>
    <row r="493" spans="1:10" ht="15">
      <c r="A493" s="29" t="s">
        <v>20</v>
      </c>
      <c r="B493" s="245">
        <v>0</v>
      </c>
      <c r="C493" s="246">
        <v>0</v>
      </c>
      <c r="D493" s="246">
        <v>0</v>
      </c>
      <c r="E493" s="247">
        <v>0</v>
      </c>
      <c r="F493" s="43">
        <v>0</v>
      </c>
      <c r="G493" s="245">
        <v>0</v>
      </c>
      <c r="H493" s="247">
        <v>0</v>
      </c>
      <c r="I493" s="41">
        <f t="shared" si="55"/>
        <v>0</v>
      </c>
    </row>
    <row r="494" spans="1:10" ht="15">
      <c r="A494" s="28" t="s">
        <v>21</v>
      </c>
      <c r="B494" s="245">
        <v>0</v>
      </c>
      <c r="C494" s="246">
        <v>0</v>
      </c>
      <c r="D494" s="246">
        <v>0</v>
      </c>
      <c r="E494" s="247">
        <v>0</v>
      </c>
      <c r="F494" s="46">
        <v>0</v>
      </c>
      <c r="G494" s="245">
        <v>0</v>
      </c>
      <c r="H494" s="247">
        <v>0</v>
      </c>
      <c r="I494" s="48">
        <f t="shared" si="55"/>
        <v>0</v>
      </c>
    </row>
    <row r="495" spans="1:10" ht="15.75" thickBot="1">
      <c r="A495" s="30" t="s">
        <v>11</v>
      </c>
      <c r="B495" s="248">
        <v>0</v>
      </c>
      <c r="C495" s="249">
        <v>0</v>
      </c>
      <c r="D495" s="249">
        <v>0</v>
      </c>
      <c r="E495" s="250">
        <v>0</v>
      </c>
      <c r="F495" s="43">
        <v>0</v>
      </c>
      <c r="G495" s="248">
        <v>0</v>
      </c>
      <c r="H495" s="250">
        <v>0</v>
      </c>
      <c r="I495" s="41">
        <f t="shared" si="55"/>
        <v>0</v>
      </c>
    </row>
    <row r="496" spans="1:10" ht="15">
      <c r="A496" s="31" t="s">
        <v>28</v>
      </c>
      <c r="B496" s="130">
        <f>SUM(B475:B491)</f>
        <v>0</v>
      </c>
      <c r="C496" s="130">
        <f t="shared" ref="C496:H496" si="56">SUM(C475:C491)</f>
        <v>0</v>
      </c>
      <c r="D496" s="130">
        <f t="shared" si="56"/>
        <v>0</v>
      </c>
      <c r="E496" s="130">
        <f t="shared" si="56"/>
        <v>0</v>
      </c>
      <c r="F496" s="130">
        <f t="shared" si="56"/>
        <v>238257.20728336406</v>
      </c>
      <c r="G496" s="130">
        <f t="shared" si="56"/>
        <v>0</v>
      </c>
      <c r="H496" s="130">
        <f t="shared" si="56"/>
        <v>0</v>
      </c>
      <c r="I496" s="132">
        <f>SUM(B496:H496)</f>
        <v>238257.20728336406</v>
      </c>
      <c r="J496" s="169">
        <v>0</v>
      </c>
    </row>
    <row r="497" spans="1:10" s="4" customFormat="1" ht="15" thickBot="1">
      <c r="A497" s="32" t="s">
        <v>87</v>
      </c>
      <c r="B497" s="114">
        <f>B496/$I496</f>
        <v>0</v>
      </c>
      <c r="C497" s="114">
        <f t="shared" ref="C497:I497" si="57">C496/$I496</f>
        <v>0</v>
      </c>
      <c r="D497" s="114">
        <f t="shared" si="57"/>
        <v>0</v>
      </c>
      <c r="E497" s="114">
        <f t="shared" si="57"/>
        <v>0</v>
      </c>
      <c r="F497" s="114">
        <f t="shared" si="57"/>
        <v>1</v>
      </c>
      <c r="G497" s="114">
        <f t="shared" si="57"/>
        <v>0</v>
      </c>
      <c r="H497" s="114">
        <f t="shared" si="57"/>
        <v>0</v>
      </c>
      <c r="I497" s="116">
        <f t="shared" si="57"/>
        <v>1</v>
      </c>
      <c r="J497" s="18"/>
    </row>
    <row r="498" spans="1:10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10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10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10" ht="15">
      <c r="A501" s="24" t="s">
        <v>7</v>
      </c>
      <c r="B501" s="242">
        <v>0</v>
      </c>
      <c r="C501" s="243">
        <v>0</v>
      </c>
      <c r="D501" s="243">
        <v>0</v>
      </c>
      <c r="E501" s="244">
        <v>0</v>
      </c>
      <c r="F501" s="39">
        <v>0</v>
      </c>
      <c r="G501" s="242">
        <v>0</v>
      </c>
      <c r="H501" s="244">
        <v>0</v>
      </c>
      <c r="I501" s="41">
        <f>SUM(B501:H501)</f>
        <v>0</v>
      </c>
    </row>
    <row r="502" spans="1:10" ht="15">
      <c r="A502" s="25" t="s">
        <v>8</v>
      </c>
      <c r="B502" s="245">
        <v>0</v>
      </c>
      <c r="C502" s="246">
        <v>0</v>
      </c>
      <c r="D502" s="246">
        <v>0</v>
      </c>
      <c r="E502" s="247">
        <v>0</v>
      </c>
      <c r="F502" s="46">
        <v>0</v>
      </c>
      <c r="G502" s="245">
        <v>0</v>
      </c>
      <c r="H502" s="247">
        <v>0</v>
      </c>
      <c r="I502" s="48">
        <f t="shared" ref="I502:I521" si="58">SUM(B502:H502)</f>
        <v>0</v>
      </c>
    </row>
    <row r="503" spans="1:10" ht="15">
      <c r="A503" s="26" t="s">
        <v>10</v>
      </c>
      <c r="B503" s="245">
        <v>0</v>
      </c>
      <c r="C503" s="246">
        <v>0</v>
      </c>
      <c r="D503" s="246">
        <v>0</v>
      </c>
      <c r="E503" s="247">
        <v>0</v>
      </c>
      <c r="F503" s="43">
        <v>0</v>
      </c>
      <c r="G503" s="245">
        <v>0</v>
      </c>
      <c r="H503" s="247">
        <v>0</v>
      </c>
      <c r="I503" s="41">
        <f t="shared" si="58"/>
        <v>0</v>
      </c>
    </row>
    <row r="504" spans="1:10" ht="15">
      <c r="A504" s="25" t="s">
        <v>58</v>
      </c>
      <c r="B504" s="245">
        <v>0</v>
      </c>
      <c r="C504" s="246">
        <v>0</v>
      </c>
      <c r="D504" s="246">
        <v>0</v>
      </c>
      <c r="E504" s="247">
        <v>0</v>
      </c>
      <c r="F504" s="46">
        <v>0</v>
      </c>
      <c r="G504" s="245">
        <v>0</v>
      </c>
      <c r="H504" s="247">
        <v>0</v>
      </c>
      <c r="I504" s="48">
        <f t="shared" si="58"/>
        <v>0</v>
      </c>
    </row>
    <row r="505" spans="1:10" ht="15">
      <c r="A505" s="26" t="s">
        <v>16</v>
      </c>
      <c r="B505" s="245">
        <v>0</v>
      </c>
      <c r="C505" s="246">
        <v>0</v>
      </c>
      <c r="D505" s="246">
        <v>0</v>
      </c>
      <c r="E505" s="247">
        <v>0</v>
      </c>
      <c r="F505" s="43">
        <v>0</v>
      </c>
      <c r="G505" s="245">
        <v>0</v>
      </c>
      <c r="H505" s="247">
        <v>0</v>
      </c>
      <c r="I505" s="41">
        <f t="shared" si="58"/>
        <v>0</v>
      </c>
    </row>
    <row r="506" spans="1:10" ht="15">
      <c r="A506" s="25" t="s">
        <v>72</v>
      </c>
      <c r="B506" s="245">
        <v>0</v>
      </c>
      <c r="C506" s="246">
        <v>0</v>
      </c>
      <c r="D506" s="246">
        <v>0</v>
      </c>
      <c r="E506" s="247">
        <v>0</v>
      </c>
      <c r="F506" s="46">
        <v>0</v>
      </c>
      <c r="G506" s="245">
        <v>0</v>
      </c>
      <c r="H506" s="247">
        <v>0</v>
      </c>
      <c r="I506" s="48">
        <f t="shared" si="58"/>
        <v>0</v>
      </c>
    </row>
    <row r="507" spans="1:10" ht="15">
      <c r="A507" s="26" t="s">
        <v>60</v>
      </c>
      <c r="B507" s="245">
        <v>0</v>
      </c>
      <c r="C507" s="246">
        <v>0</v>
      </c>
      <c r="D507" s="246">
        <v>0</v>
      </c>
      <c r="E507" s="247">
        <v>0</v>
      </c>
      <c r="F507" s="43">
        <v>0</v>
      </c>
      <c r="G507" s="245">
        <v>0</v>
      </c>
      <c r="H507" s="247">
        <v>0</v>
      </c>
      <c r="I507" s="41">
        <f t="shared" si="58"/>
        <v>0</v>
      </c>
    </row>
    <row r="508" spans="1:10" ht="15">
      <c r="A508" s="25" t="s">
        <v>12</v>
      </c>
      <c r="B508" s="245">
        <v>0</v>
      </c>
      <c r="C508" s="246">
        <v>0</v>
      </c>
      <c r="D508" s="246">
        <v>0</v>
      </c>
      <c r="E508" s="247">
        <v>0</v>
      </c>
      <c r="F508" s="46">
        <v>0</v>
      </c>
      <c r="G508" s="245">
        <v>0</v>
      </c>
      <c r="H508" s="247">
        <v>0</v>
      </c>
      <c r="I508" s="48">
        <f t="shared" si="58"/>
        <v>0</v>
      </c>
    </row>
    <row r="509" spans="1:10" ht="15">
      <c r="A509" s="26" t="s">
        <v>61</v>
      </c>
      <c r="B509" s="245">
        <v>0</v>
      </c>
      <c r="C509" s="246">
        <v>0</v>
      </c>
      <c r="D509" s="246">
        <v>0</v>
      </c>
      <c r="E509" s="247">
        <v>0</v>
      </c>
      <c r="F509" s="43">
        <v>0</v>
      </c>
      <c r="G509" s="245">
        <v>0</v>
      </c>
      <c r="H509" s="247">
        <v>0</v>
      </c>
      <c r="I509" s="41">
        <f t="shared" si="58"/>
        <v>0</v>
      </c>
    </row>
    <row r="510" spans="1:10" ht="15">
      <c r="A510" s="25" t="s">
        <v>17</v>
      </c>
      <c r="B510" s="245">
        <v>0</v>
      </c>
      <c r="C510" s="246">
        <v>0</v>
      </c>
      <c r="D510" s="246">
        <v>0</v>
      </c>
      <c r="E510" s="247">
        <v>0</v>
      </c>
      <c r="F510" s="46">
        <v>0</v>
      </c>
      <c r="G510" s="245">
        <v>0</v>
      </c>
      <c r="H510" s="247">
        <v>0</v>
      </c>
      <c r="I510" s="48">
        <f t="shared" si="58"/>
        <v>0</v>
      </c>
    </row>
    <row r="511" spans="1:10" ht="15">
      <c r="A511" s="26" t="s">
        <v>19</v>
      </c>
      <c r="B511" s="245">
        <v>0</v>
      </c>
      <c r="C511" s="246">
        <v>0</v>
      </c>
      <c r="D511" s="246">
        <v>0</v>
      </c>
      <c r="E511" s="247">
        <v>0</v>
      </c>
      <c r="F511" s="43">
        <v>7835.9243867725436</v>
      </c>
      <c r="G511" s="245">
        <v>0</v>
      </c>
      <c r="H511" s="247">
        <v>0</v>
      </c>
      <c r="I511" s="41">
        <f t="shared" si="58"/>
        <v>7835.9243867725436</v>
      </c>
    </row>
    <row r="512" spans="1:10" ht="15">
      <c r="A512" s="25" t="s">
        <v>27</v>
      </c>
      <c r="B512" s="245">
        <v>0</v>
      </c>
      <c r="C512" s="246">
        <v>0</v>
      </c>
      <c r="D512" s="246">
        <v>0</v>
      </c>
      <c r="E512" s="247">
        <v>0</v>
      </c>
      <c r="F512" s="46">
        <v>607.21199999999999</v>
      </c>
      <c r="G512" s="245">
        <v>0</v>
      </c>
      <c r="H512" s="247">
        <v>0</v>
      </c>
      <c r="I512" s="48">
        <f t="shared" si="58"/>
        <v>607.21199999999999</v>
      </c>
    </row>
    <row r="513" spans="1:10" ht="15">
      <c r="A513" s="26" t="s">
        <v>26</v>
      </c>
      <c r="B513" s="245">
        <v>0</v>
      </c>
      <c r="C513" s="246">
        <v>0</v>
      </c>
      <c r="D513" s="246">
        <v>0</v>
      </c>
      <c r="E513" s="247">
        <v>0</v>
      </c>
      <c r="F513" s="43">
        <v>0</v>
      </c>
      <c r="G513" s="245">
        <v>0</v>
      </c>
      <c r="H513" s="247">
        <v>0</v>
      </c>
      <c r="I513" s="41">
        <f t="shared" si="58"/>
        <v>0</v>
      </c>
    </row>
    <row r="514" spans="1:10" ht="15">
      <c r="A514" s="25" t="s">
        <v>23</v>
      </c>
      <c r="B514" s="245">
        <v>0</v>
      </c>
      <c r="C514" s="246">
        <v>0</v>
      </c>
      <c r="D514" s="246">
        <v>0</v>
      </c>
      <c r="E514" s="247">
        <v>0</v>
      </c>
      <c r="F514" s="46">
        <v>0</v>
      </c>
      <c r="G514" s="245">
        <v>0</v>
      </c>
      <c r="H514" s="247">
        <v>0</v>
      </c>
      <c r="I514" s="48">
        <f t="shared" si="58"/>
        <v>0</v>
      </c>
    </row>
    <row r="515" spans="1:10" ht="15">
      <c r="A515" s="26" t="s">
        <v>24</v>
      </c>
      <c r="B515" s="245">
        <v>0</v>
      </c>
      <c r="C515" s="246">
        <v>0</v>
      </c>
      <c r="D515" s="246">
        <v>0</v>
      </c>
      <c r="E515" s="247">
        <v>0</v>
      </c>
      <c r="F515" s="43">
        <v>0</v>
      </c>
      <c r="G515" s="245">
        <v>0</v>
      </c>
      <c r="H515" s="247">
        <v>0</v>
      </c>
      <c r="I515" s="41">
        <f t="shared" si="58"/>
        <v>0</v>
      </c>
    </row>
    <row r="516" spans="1:10" ht="15">
      <c r="A516" s="25" t="s">
        <v>22</v>
      </c>
      <c r="B516" s="245">
        <v>0</v>
      </c>
      <c r="C516" s="246">
        <v>0</v>
      </c>
      <c r="D516" s="246">
        <v>0</v>
      </c>
      <c r="E516" s="247">
        <v>0</v>
      </c>
      <c r="F516" s="46">
        <v>0</v>
      </c>
      <c r="G516" s="245">
        <v>0</v>
      </c>
      <c r="H516" s="247">
        <v>0</v>
      </c>
      <c r="I516" s="48">
        <f t="shared" si="58"/>
        <v>0</v>
      </c>
    </row>
    <row r="517" spans="1:10" ht="15">
      <c r="A517" s="27" t="s">
        <v>66</v>
      </c>
      <c r="B517" s="245">
        <v>0</v>
      </c>
      <c r="C517" s="246">
        <v>0</v>
      </c>
      <c r="D517" s="246">
        <v>0</v>
      </c>
      <c r="E517" s="247">
        <v>0</v>
      </c>
      <c r="F517" s="43">
        <v>0</v>
      </c>
      <c r="G517" s="245">
        <v>0</v>
      </c>
      <c r="H517" s="247">
        <v>0</v>
      </c>
      <c r="I517" s="41">
        <f t="shared" si="58"/>
        <v>0</v>
      </c>
    </row>
    <row r="518" spans="1:10" ht="15">
      <c r="A518" s="28" t="s">
        <v>25</v>
      </c>
      <c r="B518" s="245">
        <v>0</v>
      </c>
      <c r="C518" s="246">
        <v>0</v>
      </c>
      <c r="D518" s="246">
        <v>0</v>
      </c>
      <c r="E518" s="247">
        <v>0</v>
      </c>
      <c r="F518" s="46">
        <v>0</v>
      </c>
      <c r="G518" s="245">
        <v>0</v>
      </c>
      <c r="H518" s="247">
        <v>0</v>
      </c>
      <c r="I518" s="48">
        <f t="shared" si="58"/>
        <v>0</v>
      </c>
    </row>
    <row r="519" spans="1:10" ht="15">
      <c r="A519" s="29" t="s">
        <v>20</v>
      </c>
      <c r="B519" s="245">
        <v>0</v>
      </c>
      <c r="C519" s="246">
        <v>0</v>
      </c>
      <c r="D519" s="246">
        <v>0</v>
      </c>
      <c r="E519" s="247">
        <v>0</v>
      </c>
      <c r="F519" s="43">
        <v>0</v>
      </c>
      <c r="G519" s="245">
        <v>0</v>
      </c>
      <c r="H519" s="247">
        <v>0</v>
      </c>
      <c r="I519" s="41">
        <f t="shared" si="58"/>
        <v>0</v>
      </c>
    </row>
    <row r="520" spans="1:10" ht="15">
      <c r="A520" s="28" t="s">
        <v>21</v>
      </c>
      <c r="B520" s="245">
        <v>0</v>
      </c>
      <c r="C520" s="246">
        <v>0</v>
      </c>
      <c r="D520" s="246">
        <v>0</v>
      </c>
      <c r="E520" s="247">
        <v>0</v>
      </c>
      <c r="F520" s="46">
        <v>0</v>
      </c>
      <c r="G520" s="245">
        <v>0</v>
      </c>
      <c r="H520" s="247">
        <v>0</v>
      </c>
      <c r="I520" s="48">
        <f t="shared" si="58"/>
        <v>0</v>
      </c>
    </row>
    <row r="521" spans="1:10" ht="15.75" thickBot="1">
      <c r="A521" s="30" t="s">
        <v>11</v>
      </c>
      <c r="B521" s="248">
        <v>0</v>
      </c>
      <c r="C521" s="249">
        <v>0</v>
      </c>
      <c r="D521" s="249">
        <v>0</v>
      </c>
      <c r="E521" s="250">
        <v>0</v>
      </c>
      <c r="F521" s="43">
        <v>0</v>
      </c>
      <c r="G521" s="248">
        <v>0</v>
      </c>
      <c r="H521" s="250">
        <v>0</v>
      </c>
      <c r="I521" s="41">
        <f t="shared" si="58"/>
        <v>0</v>
      </c>
    </row>
    <row r="522" spans="1:10" ht="15">
      <c r="A522" s="31" t="s">
        <v>28</v>
      </c>
      <c r="B522" s="130">
        <f>SUM(B501:B517)</f>
        <v>0</v>
      </c>
      <c r="C522" s="130">
        <f t="shared" ref="C522:H522" si="59">SUM(C501:C517)</f>
        <v>0</v>
      </c>
      <c r="D522" s="130">
        <f t="shared" si="59"/>
        <v>0</v>
      </c>
      <c r="E522" s="130">
        <f t="shared" si="59"/>
        <v>0</v>
      </c>
      <c r="F522" s="130">
        <f t="shared" si="59"/>
        <v>8443.1363867725431</v>
      </c>
      <c r="G522" s="130">
        <f t="shared" si="59"/>
        <v>0</v>
      </c>
      <c r="H522" s="130">
        <f t="shared" si="59"/>
        <v>0</v>
      </c>
      <c r="I522" s="132">
        <f>SUM(B522:H522)</f>
        <v>8443.1363867725431</v>
      </c>
      <c r="J522" s="169">
        <v>0</v>
      </c>
    </row>
    <row r="523" spans="1:10" s="4" customFormat="1" ht="15" thickBot="1">
      <c r="A523" s="32" t="s">
        <v>87</v>
      </c>
      <c r="B523" s="114">
        <f>B522/$I522</f>
        <v>0</v>
      </c>
      <c r="C523" s="114">
        <f t="shared" ref="C523:I523" si="60">C522/$I522</f>
        <v>0</v>
      </c>
      <c r="D523" s="114">
        <f t="shared" si="60"/>
        <v>0</v>
      </c>
      <c r="E523" s="114">
        <f t="shared" si="60"/>
        <v>0</v>
      </c>
      <c r="F523" s="114">
        <f t="shared" si="60"/>
        <v>1</v>
      </c>
      <c r="G523" s="114">
        <f t="shared" si="60"/>
        <v>0</v>
      </c>
      <c r="H523" s="114">
        <f t="shared" si="60"/>
        <v>0</v>
      </c>
      <c r="I523" s="116">
        <f t="shared" si="60"/>
        <v>1</v>
      </c>
      <c r="J523" s="18"/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>
        <v>0</v>
      </c>
      <c r="C527" s="243">
        <v>0</v>
      </c>
      <c r="D527" s="243">
        <v>0</v>
      </c>
      <c r="E527" s="244">
        <v>0</v>
      </c>
      <c r="F527" s="39">
        <v>0</v>
      </c>
      <c r="G527" s="242">
        <v>0</v>
      </c>
      <c r="H527" s="244">
        <v>0</v>
      </c>
      <c r="I527" s="41">
        <f>SUM(B527:H527)</f>
        <v>0</v>
      </c>
    </row>
    <row r="528" spans="1:10" ht="15">
      <c r="A528" s="25" t="s">
        <v>8</v>
      </c>
      <c r="B528" s="245">
        <v>0</v>
      </c>
      <c r="C528" s="246">
        <v>0</v>
      </c>
      <c r="D528" s="246">
        <v>0</v>
      </c>
      <c r="E528" s="247">
        <v>0</v>
      </c>
      <c r="F528" s="46">
        <v>0</v>
      </c>
      <c r="G528" s="245">
        <v>0</v>
      </c>
      <c r="H528" s="247">
        <v>0</v>
      </c>
      <c r="I528" s="48">
        <f t="shared" ref="I528:I547" si="61">SUM(B528:H528)</f>
        <v>0</v>
      </c>
    </row>
    <row r="529" spans="1:9" ht="15">
      <c r="A529" s="26" t="s">
        <v>10</v>
      </c>
      <c r="B529" s="245">
        <v>0</v>
      </c>
      <c r="C529" s="246">
        <v>0</v>
      </c>
      <c r="D529" s="246">
        <v>0</v>
      </c>
      <c r="E529" s="247">
        <v>0</v>
      </c>
      <c r="F529" s="43">
        <v>0</v>
      </c>
      <c r="G529" s="245">
        <v>0</v>
      </c>
      <c r="H529" s="247">
        <v>0</v>
      </c>
      <c r="I529" s="41">
        <f t="shared" si="61"/>
        <v>0</v>
      </c>
    </row>
    <row r="530" spans="1:9" ht="15">
      <c r="A530" s="25" t="s">
        <v>58</v>
      </c>
      <c r="B530" s="245">
        <v>0</v>
      </c>
      <c r="C530" s="246">
        <v>0</v>
      </c>
      <c r="D530" s="246">
        <v>0</v>
      </c>
      <c r="E530" s="247">
        <v>0</v>
      </c>
      <c r="F530" s="46">
        <v>0</v>
      </c>
      <c r="G530" s="245">
        <v>0</v>
      </c>
      <c r="H530" s="247">
        <v>0</v>
      </c>
      <c r="I530" s="48">
        <f t="shared" si="61"/>
        <v>0</v>
      </c>
    </row>
    <row r="531" spans="1:9" ht="15">
      <c r="A531" s="26" t="s">
        <v>16</v>
      </c>
      <c r="B531" s="245">
        <v>0</v>
      </c>
      <c r="C531" s="246">
        <v>0</v>
      </c>
      <c r="D531" s="246">
        <v>0</v>
      </c>
      <c r="E531" s="247">
        <v>0</v>
      </c>
      <c r="F531" s="43">
        <v>0</v>
      </c>
      <c r="G531" s="245">
        <v>0</v>
      </c>
      <c r="H531" s="247">
        <v>0</v>
      </c>
      <c r="I531" s="41">
        <f t="shared" si="61"/>
        <v>0</v>
      </c>
    </row>
    <row r="532" spans="1:9" ht="15">
      <c r="A532" s="25" t="s">
        <v>72</v>
      </c>
      <c r="B532" s="245">
        <v>0</v>
      </c>
      <c r="C532" s="246">
        <v>0</v>
      </c>
      <c r="D532" s="246">
        <v>0</v>
      </c>
      <c r="E532" s="247">
        <v>0</v>
      </c>
      <c r="F532" s="46">
        <v>0</v>
      </c>
      <c r="G532" s="245">
        <v>0</v>
      </c>
      <c r="H532" s="247">
        <v>0</v>
      </c>
      <c r="I532" s="48">
        <f t="shared" si="61"/>
        <v>0</v>
      </c>
    </row>
    <row r="533" spans="1:9" ht="15">
      <c r="A533" s="26" t="s">
        <v>60</v>
      </c>
      <c r="B533" s="245">
        <v>0</v>
      </c>
      <c r="C533" s="246">
        <v>0</v>
      </c>
      <c r="D533" s="246">
        <v>0</v>
      </c>
      <c r="E533" s="247">
        <v>0</v>
      </c>
      <c r="F533" s="43">
        <v>971.20614223999735</v>
      </c>
      <c r="G533" s="245">
        <v>0</v>
      </c>
      <c r="H533" s="247">
        <v>0</v>
      </c>
      <c r="I533" s="41">
        <f t="shared" si="61"/>
        <v>971.20614223999735</v>
      </c>
    </row>
    <row r="534" spans="1:9" ht="15">
      <c r="A534" s="25" t="s">
        <v>12</v>
      </c>
      <c r="B534" s="245">
        <v>0</v>
      </c>
      <c r="C534" s="246">
        <v>0</v>
      </c>
      <c r="D534" s="246">
        <v>0</v>
      </c>
      <c r="E534" s="247">
        <v>0</v>
      </c>
      <c r="F534" s="46">
        <v>120.81737463544752</v>
      </c>
      <c r="G534" s="245">
        <v>0</v>
      </c>
      <c r="H534" s="247">
        <v>0</v>
      </c>
      <c r="I534" s="48">
        <f t="shared" si="61"/>
        <v>120.81737463544752</v>
      </c>
    </row>
    <row r="535" spans="1:9" ht="15">
      <c r="A535" s="26" t="s">
        <v>61</v>
      </c>
      <c r="B535" s="245">
        <v>0</v>
      </c>
      <c r="C535" s="246">
        <v>0</v>
      </c>
      <c r="D535" s="246">
        <v>0</v>
      </c>
      <c r="E535" s="247">
        <v>0</v>
      </c>
      <c r="F535" s="43">
        <v>0</v>
      </c>
      <c r="G535" s="245">
        <v>0</v>
      </c>
      <c r="H535" s="247">
        <v>0</v>
      </c>
      <c r="I535" s="41">
        <f t="shared" si="61"/>
        <v>0</v>
      </c>
    </row>
    <row r="536" spans="1:9" ht="15">
      <c r="A536" s="25" t="s">
        <v>17</v>
      </c>
      <c r="B536" s="245">
        <v>0</v>
      </c>
      <c r="C536" s="246">
        <v>0</v>
      </c>
      <c r="D536" s="246">
        <v>0</v>
      </c>
      <c r="E536" s="247">
        <v>0</v>
      </c>
      <c r="F536" s="46">
        <v>0</v>
      </c>
      <c r="G536" s="245">
        <v>0</v>
      </c>
      <c r="H536" s="247">
        <v>0</v>
      </c>
      <c r="I536" s="48">
        <f t="shared" si="61"/>
        <v>0</v>
      </c>
    </row>
    <row r="537" spans="1:9" ht="15">
      <c r="A537" s="26" t="s">
        <v>19</v>
      </c>
      <c r="B537" s="245">
        <v>0</v>
      </c>
      <c r="C537" s="246">
        <v>0</v>
      </c>
      <c r="D537" s="246">
        <v>0</v>
      </c>
      <c r="E537" s="247">
        <v>0</v>
      </c>
      <c r="F537" s="43">
        <v>0</v>
      </c>
      <c r="G537" s="245">
        <v>0</v>
      </c>
      <c r="H537" s="247">
        <v>0</v>
      </c>
      <c r="I537" s="41">
        <f t="shared" si="61"/>
        <v>0</v>
      </c>
    </row>
    <row r="538" spans="1:9" ht="15">
      <c r="A538" s="25" t="s">
        <v>27</v>
      </c>
      <c r="B538" s="245">
        <v>0</v>
      </c>
      <c r="C538" s="246">
        <v>0</v>
      </c>
      <c r="D538" s="246">
        <v>0</v>
      </c>
      <c r="E538" s="247">
        <v>0</v>
      </c>
      <c r="F538" s="46">
        <v>0</v>
      </c>
      <c r="G538" s="245">
        <v>0</v>
      </c>
      <c r="H538" s="247">
        <v>0</v>
      </c>
      <c r="I538" s="48">
        <f t="shared" si="61"/>
        <v>0</v>
      </c>
    </row>
    <row r="539" spans="1:9" ht="15">
      <c r="A539" s="26" t="s">
        <v>26</v>
      </c>
      <c r="B539" s="245">
        <v>0</v>
      </c>
      <c r="C539" s="246">
        <v>0</v>
      </c>
      <c r="D539" s="246">
        <v>0</v>
      </c>
      <c r="E539" s="247">
        <v>0</v>
      </c>
      <c r="F539" s="43">
        <v>0</v>
      </c>
      <c r="G539" s="245">
        <v>0</v>
      </c>
      <c r="H539" s="247">
        <v>0</v>
      </c>
      <c r="I539" s="41">
        <f t="shared" si="61"/>
        <v>0</v>
      </c>
    </row>
    <row r="540" spans="1:9" ht="15">
      <c r="A540" s="25" t="s">
        <v>23</v>
      </c>
      <c r="B540" s="245">
        <v>0</v>
      </c>
      <c r="C540" s="246">
        <v>0</v>
      </c>
      <c r="D540" s="246">
        <v>0</v>
      </c>
      <c r="E540" s="247">
        <v>0</v>
      </c>
      <c r="F540" s="46">
        <v>0</v>
      </c>
      <c r="G540" s="245">
        <v>0</v>
      </c>
      <c r="H540" s="247">
        <v>0</v>
      </c>
      <c r="I540" s="48">
        <f t="shared" si="61"/>
        <v>0</v>
      </c>
    </row>
    <row r="541" spans="1:9" ht="15">
      <c r="A541" s="26" t="s">
        <v>24</v>
      </c>
      <c r="B541" s="245">
        <v>0</v>
      </c>
      <c r="C541" s="246">
        <v>0</v>
      </c>
      <c r="D541" s="246">
        <v>0</v>
      </c>
      <c r="E541" s="247">
        <v>0</v>
      </c>
      <c r="F541" s="43">
        <v>0</v>
      </c>
      <c r="G541" s="245">
        <v>0</v>
      </c>
      <c r="H541" s="247">
        <v>0</v>
      </c>
      <c r="I541" s="41">
        <f t="shared" si="61"/>
        <v>0</v>
      </c>
    </row>
    <row r="542" spans="1:9" ht="15">
      <c r="A542" s="25" t="s">
        <v>22</v>
      </c>
      <c r="B542" s="245">
        <v>0</v>
      </c>
      <c r="C542" s="246">
        <v>0</v>
      </c>
      <c r="D542" s="246">
        <v>0</v>
      </c>
      <c r="E542" s="247">
        <v>0</v>
      </c>
      <c r="F542" s="46">
        <v>0</v>
      </c>
      <c r="G542" s="245">
        <v>0</v>
      </c>
      <c r="H542" s="247">
        <v>0</v>
      </c>
      <c r="I542" s="48">
        <f t="shared" si="61"/>
        <v>0</v>
      </c>
    </row>
    <row r="543" spans="1:9" ht="15">
      <c r="A543" s="27" t="s">
        <v>66</v>
      </c>
      <c r="B543" s="245">
        <v>0</v>
      </c>
      <c r="C543" s="246">
        <v>0</v>
      </c>
      <c r="D543" s="246">
        <v>0</v>
      </c>
      <c r="E543" s="247">
        <v>0</v>
      </c>
      <c r="F543" s="43">
        <v>0</v>
      </c>
      <c r="G543" s="245">
        <v>0</v>
      </c>
      <c r="H543" s="247">
        <v>0</v>
      </c>
      <c r="I543" s="41">
        <f t="shared" si="61"/>
        <v>0</v>
      </c>
    </row>
    <row r="544" spans="1:9" ht="15">
      <c r="A544" s="28" t="s">
        <v>25</v>
      </c>
      <c r="B544" s="245">
        <v>0</v>
      </c>
      <c r="C544" s="246">
        <v>0</v>
      </c>
      <c r="D544" s="246">
        <v>0</v>
      </c>
      <c r="E544" s="247">
        <v>0</v>
      </c>
      <c r="F544" s="46">
        <v>0</v>
      </c>
      <c r="G544" s="245">
        <v>0</v>
      </c>
      <c r="H544" s="247">
        <v>0</v>
      </c>
      <c r="I544" s="48">
        <f t="shared" si="61"/>
        <v>0</v>
      </c>
    </row>
    <row r="545" spans="1:10" ht="15">
      <c r="A545" s="29" t="s">
        <v>20</v>
      </c>
      <c r="B545" s="245">
        <v>0</v>
      </c>
      <c r="C545" s="246">
        <v>0</v>
      </c>
      <c r="D545" s="246">
        <v>0</v>
      </c>
      <c r="E545" s="247">
        <v>0</v>
      </c>
      <c r="F545" s="43">
        <v>0</v>
      </c>
      <c r="G545" s="245">
        <v>0</v>
      </c>
      <c r="H545" s="247">
        <v>0</v>
      </c>
      <c r="I545" s="41">
        <f t="shared" si="61"/>
        <v>0</v>
      </c>
    </row>
    <row r="546" spans="1:10" ht="15">
      <c r="A546" s="28" t="s">
        <v>21</v>
      </c>
      <c r="B546" s="245">
        <v>0</v>
      </c>
      <c r="C546" s="246">
        <v>0</v>
      </c>
      <c r="D546" s="246">
        <v>0</v>
      </c>
      <c r="E546" s="247">
        <v>0</v>
      </c>
      <c r="F546" s="46">
        <v>0</v>
      </c>
      <c r="G546" s="245">
        <v>0</v>
      </c>
      <c r="H546" s="247">
        <v>0</v>
      </c>
      <c r="I546" s="48">
        <f t="shared" si="61"/>
        <v>0</v>
      </c>
    </row>
    <row r="547" spans="1:10" ht="15.75" thickBot="1">
      <c r="A547" s="30" t="s">
        <v>11</v>
      </c>
      <c r="B547" s="248">
        <v>0</v>
      </c>
      <c r="C547" s="249">
        <v>0</v>
      </c>
      <c r="D547" s="249">
        <v>0</v>
      </c>
      <c r="E547" s="250">
        <v>0</v>
      </c>
      <c r="F547" s="43">
        <v>0</v>
      </c>
      <c r="G547" s="248">
        <v>0</v>
      </c>
      <c r="H547" s="250">
        <v>0</v>
      </c>
      <c r="I547" s="41">
        <f t="shared" si="61"/>
        <v>0</v>
      </c>
    </row>
    <row r="548" spans="1:10" ht="15">
      <c r="A548" s="31" t="s">
        <v>28</v>
      </c>
      <c r="B548" s="130">
        <f>SUM(B527:B543)</f>
        <v>0</v>
      </c>
      <c r="C548" s="130">
        <f t="shared" ref="C548:H548" si="62">SUM(C527:C543)</f>
        <v>0</v>
      </c>
      <c r="D548" s="130">
        <f t="shared" si="62"/>
        <v>0</v>
      </c>
      <c r="E548" s="130">
        <f t="shared" si="62"/>
        <v>0</v>
      </c>
      <c r="F548" s="130">
        <f t="shared" si="62"/>
        <v>1092.0235168754448</v>
      </c>
      <c r="G548" s="130">
        <f t="shared" si="62"/>
        <v>0</v>
      </c>
      <c r="H548" s="130">
        <f t="shared" si="62"/>
        <v>0</v>
      </c>
      <c r="I548" s="132">
        <f>SUM(B548:H548)</f>
        <v>1092.0235168754448</v>
      </c>
      <c r="J548" s="169">
        <v>0</v>
      </c>
    </row>
    <row r="549" spans="1:10" s="4" customFormat="1" ht="15" thickBot="1">
      <c r="A549" s="32" t="s">
        <v>87</v>
      </c>
      <c r="B549" s="114">
        <f>B548/$I548</f>
        <v>0</v>
      </c>
      <c r="C549" s="114">
        <f t="shared" ref="C549:I549" si="63">C548/$I548</f>
        <v>0</v>
      </c>
      <c r="D549" s="114">
        <f t="shared" si="63"/>
        <v>0</v>
      </c>
      <c r="E549" s="114">
        <f t="shared" si="63"/>
        <v>0</v>
      </c>
      <c r="F549" s="114">
        <f t="shared" si="63"/>
        <v>1</v>
      </c>
      <c r="G549" s="114">
        <f t="shared" si="63"/>
        <v>0</v>
      </c>
      <c r="H549" s="114">
        <f t="shared" si="63"/>
        <v>0</v>
      </c>
      <c r="I549" s="116">
        <f t="shared" si="63"/>
        <v>1</v>
      </c>
      <c r="J549" s="18"/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>
        <v>0</v>
      </c>
      <c r="C553" s="243">
        <v>0</v>
      </c>
      <c r="D553" s="243">
        <v>0</v>
      </c>
      <c r="E553" s="244">
        <v>0</v>
      </c>
      <c r="F553" s="39">
        <v>0</v>
      </c>
      <c r="G553" s="242">
        <v>0</v>
      </c>
      <c r="H553" s="244">
        <v>0</v>
      </c>
      <c r="I553" s="41">
        <f>SUM(B553:H553)</f>
        <v>0</v>
      </c>
    </row>
    <row r="554" spans="1:10" ht="15">
      <c r="A554" s="25" t="s">
        <v>8</v>
      </c>
      <c r="B554" s="245">
        <v>0</v>
      </c>
      <c r="C554" s="246">
        <v>0</v>
      </c>
      <c r="D554" s="246">
        <v>0</v>
      </c>
      <c r="E554" s="247">
        <v>0</v>
      </c>
      <c r="F554" s="46">
        <v>0</v>
      </c>
      <c r="G554" s="245">
        <v>0</v>
      </c>
      <c r="H554" s="247">
        <v>0</v>
      </c>
      <c r="I554" s="48">
        <f t="shared" ref="I554:I573" si="64">SUM(B554:H554)</f>
        <v>0</v>
      </c>
    </row>
    <row r="555" spans="1:10" ht="15">
      <c r="A555" s="26" t="s">
        <v>10</v>
      </c>
      <c r="B555" s="245">
        <v>0</v>
      </c>
      <c r="C555" s="246">
        <v>0</v>
      </c>
      <c r="D555" s="246">
        <v>0</v>
      </c>
      <c r="E555" s="247">
        <v>0</v>
      </c>
      <c r="F555" s="43">
        <v>0</v>
      </c>
      <c r="G555" s="245">
        <v>0</v>
      </c>
      <c r="H555" s="247">
        <v>0</v>
      </c>
      <c r="I555" s="41">
        <f t="shared" si="64"/>
        <v>0</v>
      </c>
    </row>
    <row r="556" spans="1:10" ht="15">
      <c r="A556" s="25" t="s">
        <v>58</v>
      </c>
      <c r="B556" s="245">
        <v>0</v>
      </c>
      <c r="C556" s="246">
        <v>0</v>
      </c>
      <c r="D556" s="246">
        <v>0</v>
      </c>
      <c r="E556" s="247">
        <v>0</v>
      </c>
      <c r="F556" s="46">
        <v>0</v>
      </c>
      <c r="G556" s="245">
        <v>0</v>
      </c>
      <c r="H556" s="247">
        <v>0</v>
      </c>
      <c r="I556" s="48">
        <f t="shared" si="64"/>
        <v>0</v>
      </c>
    </row>
    <row r="557" spans="1:10" ht="15">
      <c r="A557" s="26" t="s">
        <v>16</v>
      </c>
      <c r="B557" s="245">
        <v>0</v>
      </c>
      <c r="C557" s="246">
        <v>0</v>
      </c>
      <c r="D557" s="246">
        <v>0</v>
      </c>
      <c r="E557" s="247">
        <v>0</v>
      </c>
      <c r="F557" s="43">
        <v>0</v>
      </c>
      <c r="G557" s="245">
        <v>0</v>
      </c>
      <c r="H557" s="247">
        <v>0</v>
      </c>
      <c r="I557" s="41">
        <f t="shared" si="64"/>
        <v>0</v>
      </c>
    </row>
    <row r="558" spans="1:10" ht="15">
      <c r="A558" s="25" t="s">
        <v>72</v>
      </c>
      <c r="B558" s="245">
        <v>0</v>
      </c>
      <c r="C558" s="246">
        <v>0</v>
      </c>
      <c r="D558" s="246">
        <v>0</v>
      </c>
      <c r="E558" s="247">
        <v>0</v>
      </c>
      <c r="F558" s="46">
        <v>0</v>
      </c>
      <c r="G558" s="245">
        <v>0</v>
      </c>
      <c r="H558" s="247">
        <v>0</v>
      </c>
      <c r="I558" s="48">
        <f t="shared" si="64"/>
        <v>0</v>
      </c>
    </row>
    <row r="559" spans="1:10" ht="15">
      <c r="A559" s="26" t="s">
        <v>60</v>
      </c>
      <c r="B559" s="245">
        <v>0</v>
      </c>
      <c r="C559" s="246">
        <v>0</v>
      </c>
      <c r="D559" s="246">
        <v>0</v>
      </c>
      <c r="E559" s="247">
        <v>0</v>
      </c>
      <c r="F559" s="43">
        <v>0</v>
      </c>
      <c r="G559" s="245">
        <v>0</v>
      </c>
      <c r="H559" s="247">
        <v>0</v>
      </c>
      <c r="I559" s="41">
        <f t="shared" si="64"/>
        <v>0</v>
      </c>
    </row>
    <row r="560" spans="1:10" ht="15">
      <c r="A560" s="25" t="s">
        <v>12</v>
      </c>
      <c r="B560" s="245">
        <v>0</v>
      </c>
      <c r="C560" s="246">
        <v>0</v>
      </c>
      <c r="D560" s="246">
        <v>0</v>
      </c>
      <c r="E560" s="247">
        <v>0</v>
      </c>
      <c r="F560" s="46">
        <v>120.02470000534497</v>
      </c>
      <c r="G560" s="245">
        <v>0</v>
      </c>
      <c r="H560" s="247">
        <v>0</v>
      </c>
      <c r="I560" s="48">
        <f t="shared" si="64"/>
        <v>120.02470000534497</v>
      </c>
    </row>
    <row r="561" spans="1:10" ht="15">
      <c r="A561" s="26" t="s">
        <v>61</v>
      </c>
      <c r="B561" s="245">
        <v>0</v>
      </c>
      <c r="C561" s="246">
        <v>0</v>
      </c>
      <c r="D561" s="246">
        <v>0</v>
      </c>
      <c r="E561" s="247">
        <v>0</v>
      </c>
      <c r="F561" s="43">
        <v>22730.098148999994</v>
      </c>
      <c r="G561" s="245">
        <v>0</v>
      </c>
      <c r="H561" s="247">
        <v>0</v>
      </c>
      <c r="I561" s="41">
        <f t="shared" si="64"/>
        <v>22730.098148999994</v>
      </c>
    </row>
    <row r="562" spans="1:10" ht="15">
      <c r="A562" s="25" t="s">
        <v>17</v>
      </c>
      <c r="B562" s="245">
        <v>0</v>
      </c>
      <c r="C562" s="246">
        <v>0</v>
      </c>
      <c r="D562" s="246">
        <v>0</v>
      </c>
      <c r="E562" s="247">
        <v>0</v>
      </c>
      <c r="F562" s="46">
        <v>0</v>
      </c>
      <c r="G562" s="245">
        <v>0</v>
      </c>
      <c r="H562" s="247">
        <v>0</v>
      </c>
      <c r="I562" s="48">
        <f t="shared" si="64"/>
        <v>0</v>
      </c>
    </row>
    <row r="563" spans="1:10" ht="15">
      <c r="A563" s="26" t="s">
        <v>19</v>
      </c>
      <c r="B563" s="245">
        <v>0</v>
      </c>
      <c r="C563" s="246">
        <v>0</v>
      </c>
      <c r="D563" s="246">
        <v>0</v>
      </c>
      <c r="E563" s="247">
        <v>0</v>
      </c>
      <c r="F563" s="43">
        <v>0</v>
      </c>
      <c r="G563" s="245">
        <v>0</v>
      </c>
      <c r="H563" s="247">
        <v>0</v>
      </c>
      <c r="I563" s="41">
        <f t="shared" si="64"/>
        <v>0</v>
      </c>
    </row>
    <row r="564" spans="1:10" ht="15">
      <c r="A564" s="25" t="s">
        <v>27</v>
      </c>
      <c r="B564" s="245">
        <v>0</v>
      </c>
      <c r="C564" s="246">
        <v>0</v>
      </c>
      <c r="D564" s="246">
        <v>0</v>
      </c>
      <c r="E564" s="247">
        <v>0</v>
      </c>
      <c r="F564" s="46">
        <v>0</v>
      </c>
      <c r="G564" s="245">
        <v>0</v>
      </c>
      <c r="H564" s="247">
        <v>0</v>
      </c>
      <c r="I564" s="48">
        <f t="shared" si="64"/>
        <v>0</v>
      </c>
    </row>
    <row r="565" spans="1:10" ht="15">
      <c r="A565" s="26" t="s">
        <v>26</v>
      </c>
      <c r="B565" s="245">
        <v>0</v>
      </c>
      <c r="C565" s="246">
        <v>0</v>
      </c>
      <c r="D565" s="246">
        <v>0</v>
      </c>
      <c r="E565" s="247">
        <v>0</v>
      </c>
      <c r="F565" s="43">
        <v>0</v>
      </c>
      <c r="G565" s="245">
        <v>0</v>
      </c>
      <c r="H565" s="247">
        <v>0</v>
      </c>
      <c r="I565" s="41">
        <f t="shared" si="64"/>
        <v>0</v>
      </c>
    </row>
    <row r="566" spans="1:10" ht="15">
      <c r="A566" s="25" t="s">
        <v>23</v>
      </c>
      <c r="B566" s="245">
        <v>0</v>
      </c>
      <c r="C566" s="246">
        <v>0</v>
      </c>
      <c r="D566" s="246">
        <v>0</v>
      </c>
      <c r="E566" s="247">
        <v>0</v>
      </c>
      <c r="F566" s="46">
        <v>0</v>
      </c>
      <c r="G566" s="245">
        <v>0</v>
      </c>
      <c r="H566" s="247">
        <v>0</v>
      </c>
      <c r="I566" s="48">
        <f t="shared" si="64"/>
        <v>0</v>
      </c>
    </row>
    <row r="567" spans="1:10" ht="15">
      <c r="A567" s="26" t="s">
        <v>24</v>
      </c>
      <c r="B567" s="245">
        <v>0</v>
      </c>
      <c r="C567" s="246">
        <v>0</v>
      </c>
      <c r="D567" s="246">
        <v>0</v>
      </c>
      <c r="E567" s="247">
        <v>0</v>
      </c>
      <c r="F567" s="43">
        <v>0</v>
      </c>
      <c r="G567" s="245">
        <v>0</v>
      </c>
      <c r="H567" s="247">
        <v>0</v>
      </c>
      <c r="I567" s="41">
        <f t="shared" si="64"/>
        <v>0</v>
      </c>
    </row>
    <row r="568" spans="1:10" ht="15">
      <c r="A568" s="25" t="s">
        <v>22</v>
      </c>
      <c r="B568" s="245">
        <v>0</v>
      </c>
      <c r="C568" s="246">
        <v>0</v>
      </c>
      <c r="D568" s="246">
        <v>0</v>
      </c>
      <c r="E568" s="247">
        <v>0</v>
      </c>
      <c r="F568" s="46">
        <v>0</v>
      </c>
      <c r="G568" s="245">
        <v>0</v>
      </c>
      <c r="H568" s="247">
        <v>0</v>
      </c>
      <c r="I568" s="48">
        <f t="shared" si="64"/>
        <v>0</v>
      </c>
    </row>
    <row r="569" spans="1:10" ht="15">
      <c r="A569" s="27" t="s">
        <v>66</v>
      </c>
      <c r="B569" s="245">
        <v>0</v>
      </c>
      <c r="C569" s="246">
        <v>0</v>
      </c>
      <c r="D569" s="246">
        <v>0</v>
      </c>
      <c r="E569" s="247">
        <v>0</v>
      </c>
      <c r="F569" s="43">
        <v>0</v>
      </c>
      <c r="G569" s="245">
        <v>0</v>
      </c>
      <c r="H569" s="247">
        <v>0</v>
      </c>
      <c r="I569" s="41">
        <f t="shared" si="64"/>
        <v>0</v>
      </c>
    </row>
    <row r="570" spans="1:10" ht="15">
      <c r="A570" s="28" t="s">
        <v>25</v>
      </c>
      <c r="B570" s="245">
        <v>0</v>
      </c>
      <c r="C570" s="246">
        <v>0</v>
      </c>
      <c r="D570" s="246">
        <v>0</v>
      </c>
      <c r="E570" s="247">
        <v>0</v>
      </c>
      <c r="F570" s="46">
        <v>0</v>
      </c>
      <c r="G570" s="245">
        <v>0</v>
      </c>
      <c r="H570" s="247">
        <v>0</v>
      </c>
      <c r="I570" s="48">
        <f t="shared" si="64"/>
        <v>0</v>
      </c>
    </row>
    <row r="571" spans="1:10" ht="15">
      <c r="A571" s="29" t="s">
        <v>20</v>
      </c>
      <c r="B571" s="245">
        <v>0</v>
      </c>
      <c r="C571" s="246">
        <v>0</v>
      </c>
      <c r="D571" s="246">
        <v>0</v>
      </c>
      <c r="E571" s="247">
        <v>0</v>
      </c>
      <c r="F571" s="43">
        <v>0</v>
      </c>
      <c r="G571" s="245">
        <v>0</v>
      </c>
      <c r="H571" s="247">
        <v>0</v>
      </c>
      <c r="I571" s="41">
        <f t="shared" si="64"/>
        <v>0</v>
      </c>
    </row>
    <row r="572" spans="1:10" ht="15">
      <c r="A572" s="28" t="s">
        <v>21</v>
      </c>
      <c r="B572" s="245">
        <v>0</v>
      </c>
      <c r="C572" s="246">
        <v>0</v>
      </c>
      <c r="D572" s="246">
        <v>0</v>
      </c>
      <c r="E572" s="247">
        <v>0</v>
      </c>
      <c r="F572" s="46">
        <v>0</v>
      </c>
      <c r="G572" s="245">
        <v>0</v>
      </c>
      <c r="H572" s="247">
        <v>0</v>
      </c>
      <c r="I572" s="48">
        <f t="shared" si="64"/>
        <v>0</v>
      </c>
    </row>
    <row r="573" spans="1:10" ht="15.75" thickBot="1">
      <c r="A573" s="30" t="s">
        <v>11</v>
      </c>
      <c r="B573" s="248">
        <v>0</v>
      </c>
      <c r="C573" s="249">
        <v>0</v>
      </c>
      <c r="D573" s="249">
        <v>0</v>
      </c>
      <c r="E573" s="250">
        <v>0</v>
      </c>
      <c r="F573" s="43">
        <v>0</v>
      </c>
      <c r="G573" s="248">
        <v>0</v>
      </c>
      <c r="H573" s="250">
        <v>0</v>
      </c>
      <c r="I573" s="41">
        <f t="shared" si="64"/>
        <v>0</v>
      </c>
    </row>
    <row r="574" spans="1:10" ht="15">
      <c r="A574" s="31" t="s">
        <v>28</v>
      </c>
      <c r="B574" s="130">
        <f>SUM(B553:B569)</f>
        <v>0</v>
      </c>
      <c r="C574" s="130">
        <f t="shared" ref="C574:H574" si="65">SUM(C553:C569)</f>
        <v>0</v>
      </c>
      <c r="D574" s="130">
        <f t="shared" si="65"/>
        <v>0</v>
      </c>
      <c r="E574" s="130">
        <f t="shared" si="65"/>
        <v>0</v>
      </c>
      <c r="F574" s="130">
        <f t="shared" si="65"/>
        <v>22850.12284900534</v>
      </c>
      <c r="G574" s="130">
        <f t="shared" si="65"/>
        <v>0</v>
      </c>
      <c r="H574" s="130">
        <f t="shared" si="65"/>
        <v>0</v>
      </c>
      <c r="I574" s="132">
        <f>SUM(B574:H574)</f>
        <v>22850.12284900534</v>
      </c>
      <c r="J574" s="169">
        <v>0</v>
      </c>
    </row>
    <row r="575" spans="1:10" s="4" customFormat="1" ht="15" thickBot="1">
      <c r="A575" s="32" t="s">
        <v>87</v>
      </c>
      <c r="B575" s="114">
        <f>B574/$I574</f>
        <v>0</v>
      </c>
      <c r="C575" s="114">
        <f t="shared" ref="C575:I575" si="66">C574/$I574</f>
        <v>0</v>
      </c>
      <c r="D575" s="114">
        <f t="shared" si="66"/>
        <v>0</v>
      </c>
      <c r="E575" s="114">
        <f t="shared" si="66"/>
        <v>0</v>
      </c>
      <c r="F575" s="114">
        <f t="shared" si="66"/>
        <v>1</v>
      </c>
      <c r="G575" s="114">
        <f t="shared" si="66"/>
        <v>0</v>
      </c>
      <c r="H575" s="114">
        <f t="shared" si="66"/>
        <v>0</v>
      </c>
      <c r="I575" s="116">
        <f t="shared" si="66"/>
        <v>1</v>
      </c>
      <c r="J575" s="18"/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9" ht="28.5">
      <c r="A577" s="254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255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9" ht="15">
      <c r="A579" s="24" t="s">
        <v>7</v>
      </c>
      <c r="B579" s="39">
        <v>439.28692150265044</v>
      </c>
      <c r="C579" s="39">
        <v>0</v>
      </c>
      <c r="D579" s="39">
        <v>83.756983001737211</v>
      </c>
      <c r="E579" s="39">
        <v>0</v>
      </c>
      <c r="F579" s="235">
        <v>0</v>
      </c>
      <c r="G579" s="39">
        <v>0</v>
      </c>
      <c r="H579" s="40">
        <v>0</v>
      </c>
      <c r="I579" s="41">
        <f>SUM(B579:H579)</f>
        <v>523.04390450438768</v>
      </c>
    </row>
    <row r="580" spans="1:9" ht="15">
      <c r="A580" s="25" t="s">
        <v>8</v>
      </c>
      <c r="B580" s="46">
        <v>186.14381103209467</v>
      </c>
      <c r="C580" s="46">
        <v>0</v>
      </c>
      <c r="D580" s="46">
        <v>46.596967876421999</v>
      </c>
      <c r="E580" s="46">
        <v>0</v>
      </c>
      <c r="F580" s="236">
        <v>0</v>
      </c>
      <c r="G580" s="46">
        <v>0</v>
      </c>
      <c r="H580" s="47">
        <v>0</v>
      </c>
      <c r="I580" s="48">
        <f t="shared" ref="I580:I599" si="67">SUM(B580:H580)</f>
        <v>232.74077890851669</v>
      </c>
    </row>
    <row r="581" spans="1:9" ht="15">
      <c r="A581" s="26" t="s">
        <v>10</v>
      </c>
      <c r="B581" s="43">
        <v>159.03795606010112</v>
      </c>
      <c r="C581" s="43">
        <v>0</v>
      </c>
      <c r="D581" s="43">
        <v>0</v>
      </c>
      <c r="E581" s="43">
        <v>0</v>
      </c>
      <c r="F581" s="236">
        <v>0</v>
      </c>
      <c r="G581" s="43">
        <v>0</v>
      </c>
      <c r="H581" s="53">
        <v>0</v>
      </c>
      <c r="I581" s="41">
        <f t="shared" si="67"/>
        <v>159.03795606010112</v>
      </c>
    </row>
    <row r="582" spans="1:9" ht="15">
      <c r="A582" s="25" t="s">
        <v>58</v>
      </c>
      <c r="B582" s="46">
        <v>0</v>
      </c>
      <c r="C582" s="46">
        <v>0</v>
      </c>
      <c r="D582" s="46">
        <v>0</v>
      </c>
      <c r="E582" s="46">
        <v>0</v>
      </c>
      <c r="F582" s="236">
        <v>0</v>
      </c>
      <c r="G582" s="46">
        <v>0</v>
      </c>
      <c r="H582" s="47">
        <v>0</v>
      </c>
      <c r="I582" s="48">
        <f t="shared" si="67"/>
        <v>0</v>
      </c>
    </row>
    <row r="583" spans="1:9" ht="15">
      <c r="A583" s="26" t="s">
        <v>16</v>
      </c>
      <c r="B583" s="43">
        <v>5996.8714841498131</v>
      </c>
      <c r="C583" s="43">
        <v>726.36985319359655</v>
      </c>
      <c r="D583" s="43">
        <v>156.62126259318975</v>
      </c>
      <c r="E583" s="43">
        <v>349.30988762076635</v>
      </c>
      <c r="F583" s="236">
        <v>0</v>
      </c>
      <c r="G583" s="43">
        <v>0</v>
      </c>
      <c r="H583" s="53">
        <v>0</v>
      </c>
      <c r="I583" s="41">
        <f t="shared" si="67"/>
        <v>7229.1724875573655</v>
      </c>
    </row>
    <row r="584" spans="1:9" ht="15">
      <c r="A584" s="25" t="s">
        <v>72</v>
      </c>
      <c r="B584" s="46">
        <v>17267.813124873679</v>
      </c>
      <c r="C584" s="46">
        <v>262.05365396105202</v>
      </c>
      <c r="D584" s="46">
        <v>309.85159776878788</v>
      </c>
      <c r="E584" s="46">
        <v>0</v>
      </c>
      <c r="F584" s="236">
        <v>0</v>
      </c>
      <c r="G584" s="46">
        <v>0</v>
      </c>
      <c r="H584" s="47">
        <v>0</v>
      </c>
      <c r="I584" s="48">
        <f t="shared" si="67"/>
        <v>17839.71837660352</v>
      </c>
    </row>
    <row r="585" spans="1:9" ht="15">
      <c r="A585" s="26" t="s">
        <v>60</v>
      </c>
      <c r="B585" s="43">
        <v>0</v>
      </c>
      <c r="C585" s="43">
        <v>0</v>
      </c>
      <c r="D585" s="43">
        <v>1.569676643082736</v>
      </c>
      <c r="E585" s="43">
        <v>732.23006702045598</v>
      </c>
      <c r="F585" s="236">
        <v>0</v>
      </c>
      <c r="G585" s="43">
        <v>0</v>
      </c>
      <c r="H585" s="53">
        <v>0</v>
      </c>
      <c r="I585" s="41">
        <f t="shared" si="67"/>
        <v>733.79974366353872</v>
      </c>
    </row>
    <row r="586" spans="1:9" ht="15">
      <c r="A586" s="25" t="s">
        <v>12</v>
      </c>
      <c r="B586" s="46">
        <v>0</v>
      </c>
      <c r="C586" s="46">
        <v>0</v>
      </c>
      <c r="D586" s="46">
        <v>0.38155084969835174</v>
      </c>
      <c r="E586" s="46">
        <v>11.155596416416309</v>
      </c>
      <c r="F586" s="236">
        <v>0</v>
      </c>
      <c r="G586" s="46">
        <v>0</v>
      </c>
      <c r="H586" s="47">
        <v>0</v>
      </c>
      <c r="I586" s="48">
        <f t="shared" si="67"/>
        <v>11.53714726611466</v>
      </c>
    </row>
    <row r="587" spans="1:9" ht="15">
      <c r="A587" s="26" t="s">
        <v>61</v>
      </c>
      <c r="B587" s="43">
        <v>0</v>
      </c>
      <c r="C587" s="43">
        <v>0</v>
      </c>
      <c r="D587" s="43">
        <v>0</v>
      </c>
      <c r="E587" s="43">
        <v>659.98562600000014</v>
      </c>
      <c r="F587" s="236">
        <v>0</v>
      </c>
      <c r="G587" s="43">
        <v>0</v>
      </c>
      <c r="H587" s="53">
        <v>0</v>
      </c>
      <c r="I587" s="41">
        <f t="shared" si="67"/>
        <v>659.98562600000014</v>
      </c>
    </row>
    <row r="588" spans="1:9" ht="15">
      <c r="A588" s="25" t="s">
        <v>17</v>
      </c>
      <c r="B588" s="46">
        <v>1433.8674211388559</v>
      </c>
      <c r="C588" s="46">
        <v>7.7691162542293792</v>
      </c>
      <c r="D588" s="46">
        <v>181.98130553817353</v>
      </c>
      <c r="E588" s="46">
        <v>24.807204104507285</v>
      </c>
      <c r="F588" s="236">
        <v>0</v>
      </c>
      <c r="G588" s="46">
        <v>0</v>
      </c>
      <c r="H588" s="47">
        <v>0</v>
      </c>
      <c r="I588" s="48">
        <f t="shared" si="67"/>
        <v>1648.4250470357661</v>
      </c>
    </row>
    <row r="589" spans="1:9" ht="15">
      <c r="A589" s="26" t="s">
        <v>19</v>
      </c>
      <c r="B589" s="43">
        <v>21096.057678918558</v>
      </c>
      <c r="C589" s="43">
        <v>3324.4598760486024</v>
      </c>
      <c r="D589" s="43">
        <v>648.37338987118062</v>
      </c>
      <c r="E589" s="43">
        <v>510.54180337224409</v>
      </c>
      <c r="F589" s="236">
        <v>0</v>
      </c>
      <c r="G589" s="43">
        <v>0</v>
      </c>
      <c r="H589" s="53">
        <v>0</v>
      </c>
      <c r="I589" s="41">
        <f t="shared" si="67"/>
        <v>25579.432748210587</v>
      </c>
    </row>
    <row r="590" spans="1:9" ht="15">
      <c r="A590" s="25" t="s">
        <v>27</v>
      </c>
      <c r="B590" s="46">
        <v>8703.9122681227309</v>
      </c>
      <c r="C590" s="46">
        <v>0</v>
      </c>
      <c r="D590" s="46">
        <v>19196.735919620834</v>
      </c>
      <c r="E590" s="46">
        <v>4230.2582587136794</v>
      </c>
      <c r="F590" s="236">
        <v>0</v>
      </c>
      <c r="G590" s="46">
        <v>13151.939389442276</v>
      </c>
      <c r="H590" s="47">
        <v>3.423884468655209</v>
      </c>
      <c r="I590" s="48">
        <f t="shared" si="67"/>
        <v>45286.269720368175</v>
      </c>
    </row>
    <row r="591" spans="1:9" ht="15">
      <c r="A591" s="26" t="s">
        <v>26</v>
      </c>
      <c r="B591" s="43">
        <v>21015.628834610448</v>
      </c>
      <c r="C591" s="43">
        <v>133.23533648417398</v>
      </c>
      <c r="D591" s="43">
        <v>0</v>
      </c>
      <c r="E591" s="43">
        <v>0</v>
      </c>
      <c r="F591" s="236">
        <v>0</v>
      </c>
      <c r="G591" s="43">
        <v>0</v>
      </c>
      <c r="H591" s="53">
        <v>0</v>
      </c>
      <c r="I591" s="41">
        <f t="shared" si="67"/>
        <v>21148.864171094621</v>
      </c>
    </row>
    <row r="592" spans="1:9" ht="15">
      <c r="A592" s="25" t="s">
        <v>23</v>
      </c>
      <c r="B592" s="46">
        <v>406.7777862543868</v>
      </c>
      <c r="C592" s="46">
        <v>0</v>
      </c>
      <c r="D592" s="46">
        <v>72.313111663664841</v>
      </c>
      <c r="E592" s="46">
        <v>0</v>
      </c>
      <c r="F592" s="236">
        <v>0</v>
      </c>
      <c r="G592" s="46">
        <v>0</v>
      </c>
      <c r="H592" s="47">
        <v>0</v>
      </c>
      <c r="I592" s="48">
        <f t="shared" si="67"/>
        <v>479.09089791805161</v>
      </c>
    </row>
    <row r="593" spans="1:10" ht="15">
      <c r="A593" s="26" t="s">
        <v>24</v>
      </c>
      <c r="B593" s="43">
        <v>1728.7736882986208</v>
      </c>
      <c r="C593" s="43">
        <v>0</v>
      </c>
      <c r="D593" s="43">
        <v>106.62940949762864</v>
      </c>
      <c r="E593" s="43">
        <v>0</v>
      </c>
      <c r="F593" s="236">
        <v>0</v>
      </c>
      <c r="G593" s="43">
        <v>0</v>
      </c>
      <c r="H593" s="53">
        <v>0</v>
      </c>
      <c r="I593" s="41">
        <f t="shared" si="67"/>
        <v>1835.4030977962493</v>
      </c>
    </row>
    <row r="594" spans="1:10" ht="15">
      <c r="A594" s="25" t="s">
        <v>22</v>
      </c>
      <c r="B594" s="46">
        <v>594.18734628113975</v>
      </c>
      <c r="C594" s="46">
        <v>0</v>
      </c>
      <c r="D594" s="46">
        <v>10.978358438148048</v>
      </c>
      <c r="E594" s="46">
        <v>0</v>
      </c>
      <c r="F594" s="236">
        <v>0</v>
      </c>
      <c r="G594" s="46">
        <v>0</v>
      </c>
      <c r="H594" s="47">
        <v>0</v>
      </c>
      <c r="I594" s="48">
        <f t="shared" si="67"/>
        <v>605.16570471928776</v>
      </c>
    </row>
    <row r="595" spans="1:10" ht="15">
      <c r="A595" s="27" t="s">
        <v>66</v>
      </c>
      <c r="B595" s="43">
        <v>2266.019605267004</v>
      </c>
      <c r="C595" s="43">
        <v>0</v>
      </c>
      <c r="D595" s="43">
        <v>0</v>
      </c>
      <c r="E595" s="43">
        <v>0</v>
      </c>
      <c r="F595" s="236">
        <v>0</v>
      </c>
      <c r="G595" s="43">
        <v>0</v>
      </c>
      <c r="H595" s="53">
        <v>0</v>
      </c>
      <c r="I595" s="41">
        <f t="shared" si="67"/>
        <v>2266.019605267004</v>
      </c>
    </row>
    <row r="596" spans="1:10" ht="15">
      <c r="A596" s="28" t="s">
        <v>25</v>
      </c>
      <c r="B596" s="46">
        <v>2266.019605267004</v>
      </c>
      <c r="C596" s="46">
        <v>0</v>
      </c>
      <c r="D596" s="46">
        <v>0</v>
      </c>
      <c r="E596" s="46">
        <v>0</v>
      </c>
      <c r="F596" s="236">
        <v>0</v>
      </c>
      <c r="G596" s="46">
        <v>0</v>
      </c>
      <c r="H596" s="47">
        <v>0</v>
      </c>
      <c r="I596" s="48">
        <f t="shared" si="67"/>
        <v>2266.019605267004</v>
      </c>
    </row>
    <row r="597" spans="1:10" ht="15">
      <c r="A597" s="29" t="s">
        <v>20</v>
      </c>
      <c r="B597" s="43">
        <v>0</v>
      </c>
      <c r="C597" s="43">
        <v>0</v>
      </c>
      <c r="D597" s="43">
        <v>0</v>
      </c>
      <c r="E597" s="43">
        <v>0</v>
      </c>
      <c r="F597" s="236">
        <v>0</v>
      </c>
      <c r="G597" s="43">
        <v>0</v>
      </c>
      <c r="H597" s="53">
        <v>0</v>
      </c>
      <c r="I597" s="41">
        <f t="shared" si="67"/>
        <v>0</v>
      </c>
    </row>
    <row r="598" spans="1:10" ht="15">
      <c r="A598" s="28" t="s">
        <v>21</v>
      </c>
      <c r="B598" s="46">
        <v>0</v>
      </c>
      <c r="C598" s="46">
        <v>0</v>
      </c>
      <c r="D598" s="46">
        <v>0</v>
      </c>
      <c r="E598" s="46">
        <v>0</v>
      </c>
      <c r="F598" s="236">
        <v>0</v>
      </c>
      <c r="G598" s="46">
        <v>0</v>
      </c>
      <c r="H598" s="47">
        <v>0</v>
      </c>
      <c r="I598" s="48">
        <f t="shared" si="67"/>
        <v>0</v>
      </c>
    </row>
    <row r="599" spans="1:10" ht="15.75" thickBot="1">
      <c r="A599" s="30" t="s">
        <v>11</v>
      </c>
      <c r="B599" s="43">
        <v>0</v>
      </c>
      <c r="C599" s="43">
        <v>0</v>
      </c>
      <c r="D599" s="43">
        <v>0</v>
      </c>
      <c r="E599" s="43">
        <v>0</v>
      </c>
      <c r="F599" s="237">
        <v>0</v>
      </c>
      <c r="G599" s="43">
        <v>0</v>
      </c>
      <c r="H599" s="53">
        <v>0</v>
      </c>
      <c r="I599" s="41">
        <f t="shared" si="67"/>
        <v>0</v>
      </c>
    </row>
    <row r="600" spans="1:10" ht="15">
      <c r="A600" s="31" t="s">
        <v>28</v>
      </c>
      <c r="B600" s="130">
        <f>SUM(B579:B595)</f>
        <v>81294.377926510089</v>
      </c>
      <c r="C600" s="130">
        <f t="shared" ref="C600:H600" si="68">SUM(C579:C595)</f>
        <v>4453.887835941654</v>
      </c>
      <c r="D600" s="130">
        <f t="shared" si="68"/>
        <v>20815.789533362549</v>
      </c>
      <c r="E600" s="130">
        <f t="shared" si="68"/>
        <v>6518.2884432480696</v>
      </c>
      <c r="F600" s="130">
        <f t="shared" si="68"/>
        <v>0</v>
      </c>
      <c r="G600" s="130">
        <f t="shared" si="68"/>
        <v>13151.939389442276</v>
      </c>
      <c r="H600" s="130">
        <f t="shared" si="68"/>
        <v>3.423884468655209</v>
      </c>
      <c r="I600" s="132">
        <f>SUM(B600:H600)</f>
        <v>126237.7070129733</v>
      </c>
    </row>
    <row r="601" spans="1:10" s="4" customFormat="1" ht="15" thickBot="1">
      <c r="A601" s="33" t="s">
        <v>87</v>
      </c>
      <c r="B601" s="114">
        <f>B600/$I600</f>
        <v>0.64397856908281426</v>
      </c>
      <c r="C601" s="114">
        <f t="shared" ref="C601:I601" si="69">C600/$I600</f>
        <v>3.5281754883934424E-2</v>
      </c>
      <c r="D601" s="114">
        <f t="shared" si="69"/>
        <v>0.16489359657985023</v>
      </c>
      <c r="E601" s="114">
        <f t="shared" si="69"/>
        <v>5.1635035184678955E-2</v>
      </c>
      <c r="F601" s="114">
        <f t="shared" si="69"/>
        <v>0</v>
      </c>
      <c r="G601" s="114">
        <f t="shared" si="69"/>
        <v>0.10418392175081781</v>
      </c>
      <c r="H601" s="114">
        <f t="shared" si="69"/>
        <v>2.7122517904284656E-5</v>
      </c>
      <c r="I601" s="116">
        <f t="shared" si="69"/>
        <v>1</v>
      </c>
      <c r="J601" s="18"/>
    </row>
    <row r="602" spans="1:10" ht="15" thickBot="1">
      <c r="A602" s="17"/>
      <c r="B602" s="17"/>
      <c r="C602" s="17"/>
      <c r="D602" s="17"/>
      <c r="E602" s="17"/>
      <c r="F602" s="17"/>
      <c r="G602" s="17"/>
      <c r="H602" s="17"/>
      <c r="I602" s="17"/>
    </row>
    <row r="603" spans="1:1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</row>
    <row r="604" spans="1:10" ht="14.2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</row>
    <row r="605" spans="1:10" ht="15">
      <c r="A605" s="24" t="s">
        <v>7</v>
      </c>
      <c r="B605" s="39">
        <v>2143.9566219602457</v>
      </c>
      <c r="C605" s="39">
        <v>0</v>
      </c>
      <c r="D605" s="39">
        <v>146.59532457847834</v>
      </c>
      <c r="E605" s="39">
        <v>0</v>
      </c>
      <c r="F605" s="235">
        <v>0</v>
      </c>
      <c r="G605" s="39">
        <v>0</v>
      </c>
      <c r="H605" s="40">
        <v>0</v>
      </c>
      <c r="I605" s="41">
        <f>SUM(B605:H605)</f>
        <v>2290.5519465387242</v>
      </c>
    </row>
    <row r="606" spans="1:10" ht="15">
      <c r="A606" s="25" t="s">
        <v>8</v>
      </c>
      <c r="B606" s="46">
        <v>2107.1133747478048</v>
      </c>
      <c r="C606" s="46">
        <v>0</v>
      </c>
      <c r="D606" s="46">
        <v>144.07612818788411</v>
      </c>
      <c r="E606" s="46">
        <v>0</v>
      </c>
      <c r="F606" s="236">
        <v>0</v>
      </c>
      <c r="G606" s="46">
        <v>0</v>
      </c>
      <c r="H606" s="47">
        <v>0</v>
      </c>
      <c r="I606" s="48">
        <f t="shared" ref="I606:I625" si="70">SUM(B606:H606)</f>
        <v>2251.1895029356888</v>
      </c>
    </row>
    <row r="607" spans="1:10" ht="15">
      <c r="A607" s="26" t="s">
        <v>10</v>
      </c>
      <c r="B607" s="43">
        <v>5214.550591375777</v>
      </c>
      <c r="C607" s="43">
        <v>0</v>
      </c>
      <c r="D607" s="43">
        <v>356.55046778637779</v>
      </c>
      <c r="E607" s="43">
        <v>0</v>
      </c>
      <c r="F607" s="236">
        <v>0</v>
      </c>
      <c r="G607" s="43">
        <v>0</v>
      </c>
      <c r="H607" s="53">
        <v>0</v>
      </c>
      <c r="I607" s="41">
        <f t="shared" si="70"/>
        <v>5571.1010591621543</v>
      </c>
    </row>
    <row r="608" spans="1:10" ht="15">
      <c r="A608" s="25" t="s">
        <v>58</v>
      </c>
      <c r="B608" s="46">
        <v>0</v>
      </c>
      <c r="C608" s="46">
        <v>0</v>
      </c>
      <c r="D608" s="46">
        <v>0</v>
      </c>
      <c r="E608" s="46">
        <v>0</v>
      </c>
      <c r="F608" s="236">
        <v>0</v>
      </c>
      <c r="G608" s="46">
        <v>0</v>
      </c>
      <c r="H608" s="47">
        <v>0</v>
      </c>
      <c r="I608" s="48">
        <f t="shared" si="70"/>
        <v>0</v>
      </c>
    </row>
    <row r="609" spans="1:9" ht="15">
      <c r="A609" s="26" t="s">
        <v>16</v>
      </c>
      <c r="B609" s="43">
        <v>9965.6577638744293</v>
      </c>
      <c r="C609" s="43">
        <v>0</v>
      </c>
      <c r="D609" s="43">
        <v>784.78211085526789</v>
      </c>
      <c r="E609" s="43">
        <v>0</v>
      </c>
      <c r="F609" s="236">
        <v>0</v>
      </c>
      <c r="G609" s="43">
        <v>0</v>
      </c>
      <c r="H609" s="53">
        <v>0</v>
      </c>
      <c r="I609" s="41">
        <f t="shared" si="70"/>
        <v>10750.439874729696</v>
      </c>
    </row>
    <row r="610" spans="1:9" ht="15">
      <c r="A610" s="25" t="s">
        <v>72</v>
      </c>
      <c r="B610" s="46">
        <v>55959.88488498878</v>
      </c>
      <c r="C610" s="46">
        <v>0</v>
      </c>
      <c r="D610" s="46">
        <v>4406.7654763799146</v>
      </c>
      <c r="E610" s="46">
        <v>0</v>
      </c>
      <c r="F610" s="236">
        <v>0</v>
      </c>
      <c r="G610" s="46">
        <v>0</v>
      </c>
      <c r="H610" s="47">
        <v>0</v>
      </c>
      <c r="I610" s="48">
        <f t="shared" si="70"/>
        <v>60366.650361368695</v>
      </c>
    </row>
    <row r="611" spans="1:9" ht="15">
      <c r="A611" s="26" t="s">
        <v>60</v>
      </c>
      <c r="B611" s="43">
        <v>0</v>
      </c>
      <c r="C611" s="43">
        <v>0</v>
      </c>
      <c r="D611" s="43">
        <v>0</v>
      </c>
      <c r="E611" s="43">
        <v>0</v>
      </c>
      <c r="F611" s="236">
        <v>0</v>
      </c>
      <c r="G611" s="43">
        <v>0</v>
      </c>
      <c r="H611" s="53">
        <v>0</v>
      </c>
      <c r="I611" s="41">
        <f t="shared" si="70"/>
        <v>0</v>
      </c>
    </row>
    <row r="612" spans="1:9" ht="15">
      <c r="A612" s="25" t="s">
        <v>12</v>
      </c>
      <c r="B612" s="46">
        <v>0</v>
      </c>
      <c r="C612" s="46">
        <v>0</v>
      </c>
      <c r="D612" s="46">
        <v>0</v>
      </c>
      <c r="E612" s="46">
        <v>0</v>
      </c>
      <c r="F612" s="236">
        <v>0</v>
      </c>
      <c r="G612" s="46">
        <v>0</v>
      </c>
      <c r="H612" s="47">
        <v>0</v>
      </c>
      <c r="I612" s="48">
        <f t="shared" si="70"/>
        <v>0</v>
      </c>
    </row>
    <row r="613" spans="1:9" ht="15">
      <c r="A613" s="26" t="s">
        <v>61</v>
      </c>
      <c r="B613" s="43">
        <v>0</v>
      </c>
      <c r="C613" s="43">
        <v>0</v>
      </c>
      <c r="D613" s="43">
        <v>0</v>
      </c>
      <c r="E613" s="43">
        <v>0</v>
      </c>
      <c r="F613" s="236">
        <v>0</v>
      </c>
      <c r="G613" s="43">
        <v>0</v>
      </c>
      <c r="H613" s="53">
        <v>0</v>
      </c>
      <c r="I613" s="41">
        <f t="shared" si="70"/>
        <v>0</v>
      </c>
    </row>
    <row r="614" spans="1:9" ht="15">
      <c r="A614" s="25" t="s">
        <v>17</v>
      </c>
      <c r="B614" s="46">
        <v>1852.7999529261258</v>
      </c>
      <c r="C614" s="46">
        <v>0</v>
      </c>
      <c r="D614" s="46">
        <v>145.90549791111886</v>
      </c>
      <c r="E614" s="46">
        <v>0</v>
      </c>
      <c r="F614" s="236">
        <v>0</v>
      </c>
      <c r="G614" s="46">
        <v>0</v>
      </c>
      <c r="H614" s="47">
        <v>0</v>
      </c>
      <c r="I614" s="48">
        <f t="shared" si="70"/>
        <v>1998.7054508372446</v>
      </c>
    </row>
    <row r="615" spans="1:9" ht="15">
      <c r="A615" s="26" t="s">
        <v>19</v>
      </c>
      <c r="B615" s="43">
        <v>38699.520572913447</v>
      </c>
      <c r="C615" s="43">
        <v>0</v>
      </c>
      <c r="D615" s="43">
        <v>12220.901233551613</v>
      </c>
      <c r="E615" s="43">
        <v>0</v>
      </c>
      <c r="F615" s="236">
        <v>0</v>
      </c>
      <c r="G615" s="43">
        <v>0</v>
      </c>
      <c r="H615" s="53">
        <v>0</v>
      </c>
      <c r="I615" s="41">
        <f t="shared" si="70"/>
        <v>50920.421806465063</v>
      </c>
    </row>
    <row r="616" spans="1:9" ht="15">
      <c r="A616" s="25" t="s">
        <v>27</v>
      </c>
      <c r="B616" s="46">
        <v>8490.5739740400422</v>
      </c>
      <c r="C616" s="46">
        <v>0</v>
      </c>
      <c r="D616" s="46">
        <v>9644.6325724532508</v>
      </c>
      <c r="E616" s="46">
        <v>25600.679039298062</v>
      </c>
      <c r="F616" s="236">
        <v>0</v>
      </c>
      <c r="G616" s="46">
        <v>6704.9397483875891</v>
      </c>
      <c r="H616" s="47">
        <v>0</v>
      </c>
      <c r="I616" s="48">
        <f t="shared" si="70"/>
        <v>50440.825334178946</v>
      </c>
    </row>
    <row r="617" spans="1:9" ht="15">
      <c r="A617" s="26" t="s">
        <v>26</v>
      </c>
      <c r="B617" s="43">
        <v>13918.236272148237</v>
      </c>
      <c r="C617" s="43">
        <v>0</v>
      </c>
      <c r="D617" s="43">
        <v>3239.3528207366699</v>
      </c>
      <c r="E617" s="43">
        <v>0</v>
      </c>
      <c r="F617" s="236">
        <v>0</v>
      </c>
      <c r="G617" s="43">
        <v>0</v>
      </c>
      <c r="H617" s="53">
        <v>0</v>
      </c>
      <c r="I617" s="41">
        <f t="shared" si="70"/>
        <v>17157.589092884908</v>
      </c>
    </row>
    <row r="618" spans="1:9" ht="15">
      <c r="A618" s="25" t="s">
        <v>23</v>
      </c>
      <c r="B618" s="46">
        <v>54161.09840038453</v>
      </c>
      <c r="C618" s="46">
        <v>0</v>
      </c>
      <c r="D618" s="46">
        <v>5685.4191691011392</v>
      </c>
      <c r="E618" s="46">
        <v>0</v>
      </c>
      <c r="F618" s="236">
        <v>0</v>
      </c>
      <c r="G618" s="46">
        <v>0</v>
      </c>
      <c r="H618" s="47">
        <v>0</v>
      </c>
      <c r="I618" s="48">
        <f t="shared" si="70"/>
        <v>59846.517569485666</v>
      </c>
    </row>
    <row r="619" spans="1:9" ht="15">
      <c r="A619" s="26" t="s">
        <v>24</v>
      </c>
      <c r="B619" s="43">
        <v>3674.1928026071346</v>
      </c>
      <c r="C619" s="43">
        <v>0</v>
      </c>
      <c r="D619" s="43">
        <v>385.68874723500306</v>
      </c>
      <c r="E619" s="43">
        <v>0</v>
      </c>
      <c r="F619" s="236">
        <v>0</v>
      </c>
      <c r="G619" s="43">
        <v>0</v>
      </c>
      <c r="H619" s="53">
        <v>0</v>
      </c>
      <c r="I619" s="41">
        <f t="shared" si="70"/>
        <v>4059.8815498421377</v>
      </c>
    </row>
    <row r="620" spans="1:9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>
        <v>0</v>
      </c>
      <c r="G620" s="46">
        <v>0</v>
      </c>
      <c r="H620" s="47">
        <v>0</v>
      </c>
      <c r="I620" s="48">
        <f t="shared" si="70"/>
        <v>0</v>
      </c>
    </row>
    <row r="621" spans="1:9" ht="15">
      <c r="A621" s="27" t="s">
        <v>66</v>
      </c>
      <c r="B621" s="43">
        <v>706.65743617516705</v>
      </c>
      <c r="C621" s="43">
        <v>0</v>
      </c>
      <c r="D621" s="43">
        <v>2333.1786204370915</v>
      </c>
      <c r="E621" s="43">
        <v>0</v>
      </c>
      <c r="F621" s="236">
        <v>0</v>
      </c>
      <c r="G621" s="43">
        <v>0</v>
      </c>
      <c r="H621" s="53">
        <v>0</v>
      </c>
      <c r="I621" s="41">
        <f t="shared" si="70"/>
        <v>3039.8360566122583</v>
      </c>
    </row>
    <row r="622" spans="1:9" ht="15">
      <c r="A622" s="28" t="s">
        <v>25</v>
      </c>
      <c r="B622" s="46">
        <v>702.91343617516713</v>
      </c>
      <c r="C622" s="46">
        <v>0</v>
      </c>
      <c r="D622" s="46">
        <v>2332.9226204370916</v>
      </c>
      <c r="E622" s="46">
        <v>0</v>
      </c>
      <c r="F622" s="236">
        <v>0</v>
      </c>
      <c r="G622" s="46">
        <v>0</v>
      </c>
      <c r="H622" s="47">
        <v>0</v>
      </c>
      <c r="I622" s="48">
        <f t="shared" si="70"/>
        <v>3035.8360566122587</v>
      </c>
    </row>
    <row r="623" spans="1:9" ht="15">
      <c r="A623" s="29" t="s">
        <v>20</v>
      </c>
      <c r="B623" s="43">
        <v>0</v>
      </c>
      <c r="C623" s="43">
        <v>0</v>
      </c>
      <c r="D623" s="43">
        <v>0</v>
      </c>
      <c r="E623" s="43">
        <v>0</v>
      </c>
      <c r="F623" s="236">
        <v>0</v>
      </c>
      <c r="G623" s="43">
        <v>0</v>
      </c>
      <c r="H623" s="53">
        <v>0</v>
      </c>
      <c r="I623" s="41">
        <f t="shared" si="70"/>
        <v>0</v>
      </c>
    </row>
    <row r="624" spans="1:9" ht="15">
      <c r="A624" s="28" t="s">
        <v>21</v>
      </c>
      <c r="B624" s="46">
        <v>0</v>
      </c>
      <c r="C624" s="46">
        <v>0</v>
      </c>
      <c r="D624" s="46">
        <v>0</v>
      </c>
      <c r="E624" s="46">
        <v>0</v>
      </c>
      <c r="F624" s="236">
        <v>0</v>
      </c>
      <c r="G624" s="46">
        <v>0</v>
      </c>
      <c r="H624" s="47">
        <v>0</v>
      </c>
      <c r="I624" s="48">
        <f t="shared" si="70"/>
        <v>0</v>
      </c>
    </row>
    <row r="625" spans="1:10" ht="15.75" thickBot="1">
      <c r="A625" s="30" t="s">
        <v>11</v>
      </c>
      <c r="B625" s="43">
        <v>3.7439999999999998</v>
      </c>
      <c r="C625" s="43">
        <v>0</v>
      </c>
      <c r="D625" s="43">
        <v>0.25600000000000001</v>
      </c>
      <c r="E625" s="43">
        <v>0</v>
      </c>
      <c r="F625" s="237">
        <v>0</v>
      </c>
      <c r="G625" s="43">
        <v>0</v>
      </c>
      <c r="H625" s="53">
        <v>0</v>
      </c>
      <c r="I625" s="41">
        <f t="shared" si="70"/>
        <v>4</v>
      </c>
    </row>
    <row r="626" spans="1:10" ht="15">
      <c r="A626" s="31" t="s">
        <v>28</v>
      </c>
      <c r="B626" s="130">
        <f>SUM(B605:B621)</f>
        <v>196894.24264814172</v>
      </c>
      <c r="C626" s="130">
        <f t="shared" ref="C626:H626" si="71">SUM(C605:C621)</f>
        <v>0</v>
      </c>
      <c r="D626" s="130">
        <f t="shared" si="71"/>
        <v>39493.848169213816</v>
      </c>
      <c r="E626" s="130">
        <f t="shared" si="71"/>
        <v>25600.679039298062</v>
      </c>
      <c r="F626" s="130">
        <f t="shared" si="71"/>
        <v>0</v>
      </c>
      <c r="G626" s="130">
        <f t="shared" si="71"/>
        <v>6704.9397483875891</v>
      </c>
      <c r="H626" s="130">
        <f t="shared" si="71"/>
        <v>0</v>
      </c>
      <c r="I626" s="132">
        <f>SUM(B626:H626)</f>
        <v>268693.70960504119</v>
      </c>
    </row>
    <row r="627" spans="1:10" s="4" customFormat="1" ht="15" thickBot="1">
      <c r="A627" s="33" t="s">
        <v>87</v>
      </c>
      <c r="B627" s="114">
        <f>B626/$I626</f>
        <v>0.7327832234612448</v>
      </c>
      <c r="C627" s="114">
        <f t="shared" ref="C627:I627" si="72">C626/$I626</f>
        <v>0</v>
      </c>
      <c r="D627" s="114">
        <f t="shared" si="72"/>
        <v>0.14698463997265396</v>
      </c>
      <c r="E627" s="114">
        <f t="shared" si="72"/>
        <v>9.5278296901438686E-2</v>
      </c>
      <c r="F627" s="114">
        <f t="shared" si="72"/>
        <v>0</v>
      </c>
      <c r="G627" s="114">
        <f t="shared" si="72"/>
        <v>2.4953839664662518E-2</v>
      </c>
      <c r="H627" s="114">
        <f t="shared" si="72"/>
        <v>0</v>
      </c>
      <c r="I627" s="116">
        <f t="shared" si="72"/>
        <v>1</v>
      </c>
      <c r="J627" s="18"/>
    </row>
    <row r="628" spans="1:10" ht="15" thickBot="1">
      <c r="A628" s="17"/>
      <c r="B628" s="17"/>
      <c r="C628" s="17"/>
      <c r="D628" s="17"/>
      <c r="E628" s="17"/>
      <c r="F628" s="17"/>
      <c r="G628" s="17"/>
      <c r="H628" s="17"/>
      <c r="I628" s="17"/>
    </row>
    <row r="629" spans="1:1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</row>
    <row r="630" spans="1:10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</row>
    <row r="631" spans="1:10" ht="15">
      <c r="A631" s="24" t="s">
        <v>7</v>
      </c>
      <c r="B631" s="39">
        <v>7.14254406893878</v>
      </c>
      <c r="C631" s="39">
        <v>0</v>
      </c>
      <c r="D631" s="39">
        <v>8.1940998852299867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15.336643954168768</v>
      </c>
    </row>
    <row r="632" spans="1:10" ht="15">
      <c r="A632" s="25" t="s">
        <v>8</v>
      </c>
      <c r="B632" s="46">
        <v>77.787288484232548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3">SUM(B632:H632)</f>
        <v>77.787288484232548</v>
      </c>
    </row>
    <row r="633" spans="1:10" ht="15">
      <c r="A633" s="26" t="s">
        <v>10</v>
      </c>
      <c r="B633" s="43">
        <v>128.28679897173149</v>
      </c>
      <c r="C633" s="43">
        <v>0</v>
      </c>
      <c r="D633" s="43">
        <v>0.41095976108138454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3"/>
        <v>128.69775873281287</v>
      </c>
    </row>
    <row r="634" spans="1:10" ht="15">
      <c r="A634" s="25" t="s">
        <v>58</v>
      </c>
      <c r="B634" s="46">
        <v>0</v>
      </c>
      <c r="C634" s="46">
        <v>0</v>
      </c>
      <c r="D634" s="46">
        <v>0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3"/>
        <v>0</v>
      </c>
    </row>
    <row r="635" spans="1:10" ht="15">
      <c r="A635" s="26" t="s">
        <v>16</v>
      </c>
      <c r="B635" s="43">
        <v>2684.8354168309811</v>
      </c>
      <c r="C635" s="43">
        <v>11.604026951052065</v>
      </c>
      <c r="D635" s="43">
        <v>216.34331250507648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3"/>
        <v>2912.7827562871098</v>
      </c>
    </row>
    <row r="636" spans="1:10" ht="15">
      <c r="A636" s="25" t="s">
        <v>72</v>
      </c>
      <c r="B636" s="46">
        <v>47.54321838453874</v>
      </c>
      <c r="C636" s="46">
        <v>1.0729461472565576</v>
      </c>
      <c r="D636" s="46">
        <v>0</v>
      </c>
      <c r="E636" s="46">
        <v>0</v>
      </c>
      <c r="F636" s="46">
        <v>0</v>
      </c>
      <c r="G636" s="46">
        <v>0</v>
      </c>
      <c r="H636" s="47">
        <v>0</v>
      </c>
      <c r="I636" s="48">
        <f t="shared" si="73"/>
        <v>48.616164531795299</v>
      </c>
    </row>
    <row r="637" spans="1:10" ht="15">
      <c r="A637" s="26" t="s">
        <v>60</v>
      </c>
      <c r="B637" s="43">
        <v>0</v>
      </c>
      <c r="C637" s="43">
        <v>5.2614063465615803</v>
      </c>
      <c r="D637" s="43">
        <v>0</v>
      </c>
      <c r="E637" s="43">
        <v>255.36583336024424</v>
      </c>
      <c r="F637" s="43">
        <v>10085.106587023072</v>
      </c>
      <c r="G637" s="43">
        <v>0</v>
      </c>
      <c r="H637" s="53">
        <v>0</v>
      </c>
      <c r="I637" s="41">
        <f t="shared" si="73"/>
        <v>10345.733826729878</v>
      </c>
    </row>
    <row r="638" spans="1:10" ht="15">
      <c r="A638" s="25" t="s">
        <v>12</v>
      </c>
      <c r="B638" s="46">
        <v>0</v>
      </c>
      <c r="C638" s="46">
        <v>0</v>
      </c>
      <c r="D638" s="46">
        <v>0</v>
      </c>
      <c r="E638" s="46">
        <v>178.86253272599765</v>
      </c>
      <c r="F638" s="46">
        <v>0</v>
      </c>
      <c r="G638" s="46">
        <v>0</v>
      </c>
      <c r="H638" s="47">
        <v>0</v>
      </c>
      <c r="I638" s="48">
        <f t="shared" si="73"/>
        <v>178.86253272599765</v>
      </c>
    </row>
    <row r="639" spans="1:10" ht="15">
      <c r="A639" s="26" t="s">
        <v>61</v>
      </c>
      <c r="B639" s="43">
        <v>0</v>
      </c>
      <c r="C639" s="43">
        <v>0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3"/>
        <v>0</v>
      </c>
    </row>
    <row r="640" spans="1:10" ht="15">
      <c r="A640" s="25" t="s">
        <v>17</v>
      </c>
      <c r="B640" s="46">
        <v>197.72283862734341</v>
      </c>
      <c r="C640" s="46">
        <v>0</v>
      </c>
      <c r="D640" s="46">
        <v>0.95722209412554893</v>
      </c>
      <c r="E640" s="46">
        <v>5.8244219404121482</v>
      </c>
      <c r="F640" s="46">
        <v>0</v>
      </c>
      <c r="G640" s="46">
        <v>0</v>
      </c>
      <c r="H640" s="47">
        <v>0</v>
      </c>
      <c r="I640" s="48">
        <f t="shared" si="73"/>
        <v>204.5044826618811</v>
      </c>
    </row>
    <row r="641" spans="1:10" ht="15">
      <c r="A641" s="26" t="s">
        <v>19</v>
      </c>
      <c r="B641" s="43">
        <v>458.61551100617913</v>
      </c>
      <c r="C641" s="43">
        <v>0</v>
      </c>
      <c r="D641" s="43">
        <v>118.53208503950306</v>
      </c>
      <c r="E641" s="43">
        <v>0</v>
      </c>
      <c r="F641" s="43">
        <v>0</v>
      </c>
      <c r="G641" s="43">
        <v>0</v>
      </c>
      <c r="H641" s="53">
        <v>0</v>
      </c>
      <c r="I641" s="41">
        <f t="shared" si="73"/>
        <v>577.14759604568223</v>
      </c>
    </row>
    <row r="642" spans="1:10" ht="15">
      <c r="A642" s="25" t="s">
        <v>27</v>
      </c>
      <c r="B642" s="46">
        <v>969.04239168133097</v>
      </c>
      <c r="C642" s="46">
        <v>1.2590995207206004</v>
      </c>
      <c r="D642" s="46">
        <v>20.043964721609246</v>
      </c>
      <c r="E642" s="46">
        <v>1610.2450221954825</v>
      </c>
      <c r="F642" s="46">
        <v>0</v>
      </c>
      <c r="G642" s="46">
        <v>543.00723447691018</v>
      </c>
      <c r="H642" s="47">
        <v>7.6183867084141328</v>
      </c>
      <c r="I642" s="48">
        <f t="shared" si="73"/>
        <v>3151.2160993044677</v>
      </c>
    </row>
    <row r="643" spans="1:10" ht="15">
      <c r="A643" s="26" t="s">
        <v>26</v>
      </c>
      <c r="B643" s="43">
        <v>240.34337438994754</v>
      </c>
      <c r="C643" s="43">
        <v>0</v>
      </c>
      <c r="D643" s="43">
        <v>0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3"/>
        <v>240.34337438994754</v>
      </c>
    </row>
    <row r="644" spans="1:10" ht="15">
      <c r="A644" s="25" t="s">
        <v>23</v>
      </c>
      <c r="B644" s="46">
        <v>2336.4673026611408</v>
      </c>
      <c r="C644" s="46">
        <v>105.8340389075461</v>
      </c>
      <c r="D644" s="46">
        <v>1330.4022320699069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3"/>
        <v>3772.7035736385938</v>
      </c>
    </row>
    <row r="645" spans="1:10" ht="15">
      <c r="A645" s="26" t="s">
        <v>24</v>
      </c>
      <c r="B645" s="43">
        <v>1135.1417826529337</v>
      </c>
      <c r="C645" s="43">
        <v>0</v>
      </c>
      <c r="D645" s="43">
        <v>21.169332628207755</v>
      </c>
      <c r="E645" s="43">
        <v>0</v>
      </c>
      <c r="F645" s="43">
        <v>266.74089791504247</v>
      </c>
      <c r="G645" s="43">
        <v>0</v>
      </c>
      <c r="H645" s="53">
        <v>0</v>
      </c>
      <c r="I645" s="41">
        <f t="shared" si="73"/>
        <v>1423.0520131961839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3"/>
        <v>0</v>
      </c>
    </row>
    <row r="647" spans="1:10" ht="15">
      <c r="A647" s="27" t="s">
        <v>66</v>
      </c>
      <c r="B647" s="43">
        <v>40.992250688548076</v>
      </c>
      <c r="C647" s="43">
        <v>0</v>
      </c>
      <c r="D647" s="43">
        <v>0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3"/>
        <v>40.992250688548076</v>
      </c>
    </row>
    <row r="648" spans="1:10" ht="15">
      <c r="A648" s="28" t="s">
        <v>25</v>
      </c>
      <c r="B648" s="46">
        <v>40.992250688548076</v>
      </c>
      <c r="C648" s="46">
        <v>0</v>
      </c>
      <c r="D648" s="46">
        <v>0</v>
      </c>
      <c r="E648" s="46">
        <v>0</v>
      </c>
      <c r="F648" s="46">
        <v>0</v>
      </c>
      <c r="G648" s="46">
        <v>0</v>
      </c>
      <c r="H648" s="47">
        <v>0</v>
      </c>
      <c r="I648" s="48">
        <f t="shared" si="73"/>
        <v>40.992250688548076</v>
      </c>
    </row>
    <row r="649" spans="1:10" ht="15">
      <c r="A649" s="29" t="s">
        <v>20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3"/>
        <v>0</v>
      </c>
    </row>
    <row r="650" spans="1:10" ht="15">
      <c r="A650" s="28" t="s">
        <v>21</v>
      </c>
      <c r="B650" s="46">
        <v>0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3"/>
        <v>0</v>
      </c>
    </row>
    <row r="651" spans="1:10" ht="15.75" thickBot="1">
      <c r="A651" s="30" t="s">
        <v>11</v>
      </c>
      <c r="B651" s="43">
        <v>0</v>
      </c>
      <c r="C651" s="43">
        <v>0</v>
      </c>
      <c r="D651" s="43">
        <v>0</v>
      </c>
      <c r="E651" s="43">
        <v>0</v>
      </c>
      <c r="F651" s="43">
        <v>0</v>
      </c>
      <c r="G651" s="43">
        <v>0</v>
      </c>
      <c r="H651" s="53">
        <v>0</v>
      </c>
      <c r="I651" s="41">
        <f t="shared" si="73"/>
        <v>0</v>
      </c>
    </row>
    <row r="652" spans="1:10" ht="15">
      <c r="A652" s="31" t="s">
        <v>28</v>
      </c>
      <c r="B652" s="130">
        <f>SUM(B631:B647)</f>
        <v>8323.9207184478473</v>
      </c>
      <c r="C652" s="130">
        <f t="shared" ref="C652:H652" si="74">SUM(C631:C647)</f>
        <v>125.03151787313691</v>
      </c>
      <c r="D652" s="130">
        <f t="shared" si="74"/>
        <v>1716.0532087047402</v>
      </c>
      <c r="E652" s="130">
        <f t="shared" si="74"/>
        <v>2050.2978102221364</v>
      </c>
      <c r="F652" s="130">
        <f t="shared" si="74"/>
        <v>10351.847484938115</v>
      </c>
      <c r="G652" s="130">
        <f t="shared" si="74"/>
        <v>543.00723447691018</v>
      </c>
      <c r="H652" s="130">
        <f t="shared" si="74"/>
        <v>7.6183867084141328</v>
      </c>
      <c r="I652" s="132">
        <f>SUM(B652:H652)</f>
        <v>23117.7763613713</v>
      </c>
    </row>
    <row r="653" spans="1:10" s="4" customFormat="1" ht="15" thickBot="1">
      <c r="A653" s="33" t="s">
        <v>87</v>
      </c>
      <c r="B653" s="79">
        <f>B652/$I652</f>
        <v>0.36006580340299171</v>
      </c>
      <c r="C653" s="79">
        <f t="shared" ref="C653:I653" si="75">C652/$I652</f>
        <v>5.4084577996895327E-3</v>
      </c>
      <c r="D653" s="79">
        <f t="shared" si="75"/>
        <v>7.423089409118877E-2</v>
      </c>
      <c r="E653" s="79">
        <f t="shared" si="75"/>
        <v>8.8689231099583002E-2</v>
      </c>
      <c r="F653" s="79">
        <f t="shared" si="75"/>
        <v>0.44778733573336049</v>
      </c>
      <c r="G653" s="79">
        <f t="shared" si="75"/>
        <v>2.3488731181959582E-2</v>
      </c>
      <c r="H653" s="79">
        <f t="shared" si="75"/>
        <v>3.2954669122693361E-4</v>
      </c>
      <c r="I653" s="80">
        <f t="shared" si="75"/>
        <v>1</v>
      </c>
      <c r="J653" s="18"/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604:I604"/>
    <mergeCell ref="F605:F625"/>
    <mergeCell ref="B630:I630"/>
    <mergeCell ref="B552:I552"/>
    <mergeCell ref="B553:E573"/>
    <mergeCell ref="G553:H573"/>
    <mergeCell ref="B578:I578"/>
    <mergeCell ref="F579:F599"/>
    <mergeCell ref="B500:I500"/>
    <mergeCell ref="B501:E521"/>
    <mergeCell ref="G501:H521"/>
    <mergeCell ref="B526:I526"/>
    <mergeCell ref="B527:E547"/>
    <mergeCell ref="G527:H547"/>
    <mergeCell ref="B449:E469"/>
    <mergeCell ref="G449:H469"/>
    <mergeCell ref="B474:I474"/>
    <mergeCell ref="B475:E495"/>
    <mergeCell ref="G475:H495"/>
    <mergeCell ref="B396:I396"/>
    <mergeCell ref="F397:F417"/>
    <mergeCell ref="B422:I422"/>
    <mergeCell ref="F423:F443"/>
    <mergeCell ref="B448:I448"/>
    <mergeCell ref="F319:F339"/>
    <mergeCell ref="B344:I344"/>
    <mergeCell ref="F345:F365"/>
    <mergeCell ref="B370:I370"/>
    <mergeCell ref="F371:F391"/>
    <mergeCell ref="B266:I266"/>
    <mergeCell ref="F267:F287"/>
    <mergeCell ref="B292:I292"/>
    <mergeCell ref="F293:F313"/>
    <mergeCell ref="B318:I318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239:A240"/>
    <mergeCell ref="A265:A266"/>
    <mergeCell ref="A291:A292"/>
    <mergeCell ref="A317:A318"/>
    <mergeCell ref="A343:A344"/>
    <mergeCell ref="A109:A110"/>
    <mergeCell ref="A135:A136"/>
    <mergeCell ref="A161:A162"/>
    <mergeCell ref="A187:A188"/>
    <mergeCell ref="A213:A214"/>
    <mergeCell ref="B84:I84"/>
    <mergeCell ref="B6:I6"/>
    <mergeCell ref="B32:I32"/>
    <mergeCell ref="B58:I58"/>
    <mergeCell ref="A1:I3"/>
    <mergeCell ref="A5:A6"/>
    <mergeCell ref="A31:A32"/>
    <mergeCell ref="A57:A58"/>
    <mergeCell ref="A83:A84"/>
  </mergeCells>
  <phoneticPr fontId="0" type="noConversion"/>
  <pageMargins left="0.78740157499999996" right="0.78740157499999996" top="0.984251969" bottom="0.984251969" header="0.4921259845" footer="0.4921259845"/>
  <pageSetup paperSize="9" orientation="portrait" verticalDpi="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/>
  <dimension ref="A1:J654"/>
  <sheetViews>
    <sheetView zoomScale="60" zoomScaleNormal="60" workbookViewId="0">
      <selection activeCell="J28" sqref="J28"/>
    </sheetView>
  </sheetViews>
  <sheetFormatPr baseColWidth="10" defaultColWidth="11" defaultRowHeight="14.25"/>
  <cols>
    <col min="1" max="1" width="42.625" customWidth="1"/>
    <col min="2" max="9" width="16.625" style="1" customWidth="1"/>
    <col min="10" max="10" width="15" style="144" customWidth="1"/>
    <col min="11" max="16384" width="11" style="23"/>
  </cols>
  <sheetData>
    <row r="1" spans="1:10" ht="15" customHeight="1" thickTop="1">
      <c r="A1" s="200" t="s">
        <v>84</v>
      </c>
      <c r="B1" s="201"/>
      <c r="C1" s="201"/>
      <c r="D1" s="201"/>
      <c r="E1" s="201"/>
      <c r="F1" s="201"/>
      <c r="G1" s="201"/>
      <c r="H1" s="201"/>
      <c r="I1" s="202"/>
    </row>
    <row r="2" spans="1:10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0" ht="48.7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</row>
    <row r="6" spans="1:10" ht="13.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</row>
    <row r="7" spans="1:10" ht="13.5" customHeight="1">
      <c r="A7" s="24" t="s">
        <v>7</v>
      </c>
      <c r="B7" s="39">
        <v>2915.8214492701309</v>
      </c>
      <c r="C7" s="39">
        <v>5132.00400025</v>
      </c>
      <c r="D7" s="39">
        <v>5835.757251359868</v>
      </c>
      <c r="E7" s="39">
        <v>4.0000999999999995E-3</v>
      </c>
      <c r="F7" s="39">
        <v>39.491999999999997</v>
      </c>
      <c r="G7" s="39">
        <v>0</v>
      </c>
      <c r="H7" s="40">
        <v>0</v>
      </c>
      <c r="I7" s="41">
        <f>SUM(B7:H7)</f>
        <v>13923.078700979999</v>
      </c>
      <c r="J7" s="166"/>
    </row>
    <row r="8" spans="1:10" ht="13.5" customHeight="1">
      <c r="A8" s="25" t="s">
        <v>8</v>
      </c>
      <c r="B8" s="46">
        <v>532.89271350940862</v>
      </c>
      <c r="C8" s="46">
        <v>415.00410024999996</v>
      </c>
      <c r="D8" s="46">
        <v>72.159587160591315</v>
      </c>
      <c r="E8" s="46">
        <v>4.0000999999999995E-3</v>
      </c>
      <c r="F8" s="46">
        <v>0</v>
      </c>
      <c r="G8" s="46">
        <v>0</v>
      </c>
      <c r="H8" s="47">
        <v>0</v>
      </c>
      <c r="I8" s="48">
        <f t="shared" ref="I8:I27" si="0">SUM(B8:H8)</f>
        <v>1020.0604010199999</v>
      </c>
      <c r="J8" s="166"/>
    </row>
    <row r="9" spans="1:10" ht="13.5" customHeight="1">
      <c r="A9" s="26" t="s">
        <v>9</v>
      </c>
      <c r="B9" s="43">
        <v>1835.5885471880915</v>
      </c>
      <c r="C9" s="43">
        <v>4.0002500000000003E-3</v>
      </c>
      <c r="D9" s="43">
        <v>151.43595348190834</v>
      </c>
      <c r="E9" s="43">
        <v>4.0000999999999995E-3</v>
      </c>
      <c r="F9" s="43">
        <v>0</v>
      </c>
      <c r="G9" s="43">
        <v>0</v>
      </c>
      <c r="H9" s="53">
        <v>0</v>
      </c>
      <c r="I9" s="41">
        <f t="shared" si="0"/>
        <v>1987.0325010199999</v>
      </c>
      <c r="J9" s="166"/>
    </row>
    <row r="10" spans="1:10" ht="13.5" customHeight="1">
      <c r="A10" s="25" t="s">
        <v>10</v>
      </c>
      <c r="B10" s="46">
        <v>5884.8983135176386</v>
      </c>
      <c r="C10" s="46">
        <v>4.05025E-3</v>
      </c>
      <c r="D10" s="46">
        <v>6021.1768871523618</v>
      </c>
      <c r="E10" s="46">
        <v>4.0000999999999995E-3</v>
      </c>
      <c r="F10" s="46">
        <v>0</v>
      </c>
      <c r="G10" s="46">
        <v>0</v>
      </c>
      <c r="H10" s="47">
        <v>0</v>
      </c>
      <c r="I10" s="48">
        <f t="shared" si="0"/>
        <v>11906.08325102</v>
      </c>
      <c r="J10" s="166"/>
    </row>
    <row r="11" spans="1:10" ht="13.5" customHeight="1">
      <c r="A11" s="26" t="s">
        <v>11</v>
      </c>
      <c r="B11" s="43">
        <v>3.7603003800000003</v>
      </c>
      <c r="C11" s="43">
        <v>4.0002500000000003E-3</v>
      </c>
      <c r="D11" s="43">
        <v>0.26400029000000008</v>
      </c>
      <c r="E11" s="43">
        <v>4.0000999999999995E-3</v>
      </c>
      <c r="F11" s="43">
        <v>0</v>
      </c>
      <c r="G11" s="43">
        <v>0</v>
      </c>
      <c r="H11" s="53">
        <v>0</v>
      </c>
      <c r="I11" s="41">
        <f t="shared" si="0"/>
        <v>4.0323010200000002</v>
      </c>
      <c r="J11" s="166"/>
    </row>
    <row r="12" spans="1:10" ht="13.5" customHeight="1">
      <c r="A12" s="25" t="s">
        <v>12</v>
      </c>
      <c r="B12" s="46">
        <v>1.630038E-2</v>
      </c>
      <c r="C12" s="46">
        <v>4.0002500000000003E-3</v>
      </c>
      <c r="D12" s="46">
        <v>0.39896096695861771</v>
      </c>
      <c r="E12" s="46">
        <v>249.32377467032092</v>
      </c>
      <c r="F12" s="46">
        <v>93610.704647869556</v>
      </c>
      <c r="G12" s="46">
        <v>0</v>
      </c>
      <c r="H12" s="47">
        <v>0</v>
      </c>
      <c r="I12" s="48">
        <f t="shared" si="0"/>
        <v>93860.447684136831</v>
      </c>
      <c r="J12" s="166"/>
    </row>
    <row r="13" spans="1:10" ht="13.5" customHeight="1">
      <c r="A13" s="26" t="s">
        <v>13</v>
      </c>
      <c r="B13" s="43">
        <v>2.3302380000000001E-2</v>
      </c>
      <c r="C13" s="43">
        <v>4.0002500000000003E-3</v>
      </c>
      <c r="D13" s="43">
        <v>3.8000289999999999E-2</v>
      </c>
      <c r="E13" s="43">
        <v>730.00400009999998</v>
      </c>
      <c r="F13" s="43">
        <v>23501</v>
      </c>
      <c r="G13" s="43">
        <v>0</v>
      </c>
      <c r="H13" s="53">
        <v>0</v>
      </c>
      <c r="I13" s="41">
        <f t="shared" si="0"/>
        <v>24231.069303019998</v>
      </c>
      <c r="J13" s="166"/>
    </row>
    <row r="14" spans="1:10" ht="13.5" customHeight="1">
      <c r="A14" s="25" t="s">
        <v>14</v>
      </c>
      <c r="B14" s="46">
        <v>1.6300430000000001E-2</v>
      </c>
      <c r="C14" s="46">
        <v>30.6968020741818</v>
      </c>
      <c r="D14" s="46">
        <v>22.839337503499422</v>
      </c>
      <c r="E14" s="46">
        <v>7528.2332908305507</v>
      </c>
      <c r="F14" s="46">
        <v>160486.05775268539</v>
      </c>
      <c r="G14" s="46">
        <v>0</v>
      </c>
      <c r="H14" s="47">
        <v>0</v>
      </c>
      <c r="I14" s="48">
        <f t="shared" si="0"/>
        <v>168067.84348352361</v>
      </c>
      <c r="J14" s="166"/>
    </row>
    <row r="15" spans="1:10" ht="13.5" customHeight="1">
      <c r="A15" s="26" t="s">
        <v>15</v>
      </c>
      <c r="B15" s="43">
        <v>75568.084851773965</v>
      </c>
      <c r="C15" s="43">
        <v>347.7254554630357</v>
      </c>
      <c r="D15" s="43">
        <v>5093.2173985957907</v>
      </c>
      <c r="E15" s="43">
        <v>2.4000150000000005E-2</v>
      </c>
      <c r="F15" s="43">
        <v>0</v>
      </c>
      <c r="G15" s="43">
        <v>0</v>
      </c>
      <c r="H15" s="53">
        <v>0</v>
      </c>
      <c r="I15" s="41">
        <f t="shared" si="0"/>
        <v>81009.051705982798</v>
      </c>
      <c r="J15" s="166"/>
    </row>
    <row r="16" spans="1:10" ht="13.5" customHeight="1">
      <c r="A16" s="25" t="s">
        <v>16</v>
      </c>
      <c r="B16" s="46">
        <v>18519.676423268964</v>
      </c>
      <c r="C16" s="46">
        <v>9150.235065099474</v>
      </c>
      <c r="D16" s="46">
        <v>11533.15542740015</v>
      </c>
      <c r="E16" s="46">
        <v>112.96440535141045</v>
      </c>
      <c r="F16" s="46">
        <v>0</v>
      </c>
      <c r="G16" s="46">
        <v>0</v>
      </c>
      <c r="H16" s="47">
        <v>0</v>
      </c>
      <c r="I16" s="48">
        <f t="shared" si="0"/>
        <v>39316.031321120005</v>
      </c>
      <c r="J16" s="166"/>
    </row>
    <row r="17" spans="1:10" ht="13.5" customHeight="1">
      <c r="A17" s="26" t="s">
        <v>17</v>
      </c>
      <c r="B17" s="43">
        <v>3142.6966564260888</v>
      </c>
      <c r="C17" s="43">
        <v>77.031929308362322</v>
      </c>
      <c r="D17" s="43">
        <v>2738.6974994359175</v>
      </c>
      <c r="E17" s="43">
        <v>50.604725919630951</v>
      </c>
      <c r="F17" s="43">
        <v>592.3076147806396</v>
      </c>
      <c r="G17" s="43">
        <v>0</v>
      </c>
      <c r="H17" s="53">
        <v>0</v>
      </c>
      <c r="I17" s="41">
        <f t="shared" si="0"/>
        <v>6601.3384258706392</v>
      </c>
      <c r="J17" s="166"/>
    </row>
    <row r="18" spans="1:10" ht="13.5" customHeight="1">
      <c r="A18" s="25" t="s">
        <v>18</v>
      </c>
      <c r="B18" s="46">
        <v>1.9300399999999999E-2</v>
      </c>
      <c r="C18" s="46">
        <v>1.4005300000000002E-2</v>
      </c>
      <c r="D18" s="46">
        <v>614.00800025000001</v>
      </c>
      <c r="E18" s="46">
        <v>4.0000999999999995E-3</v>
      </c>
      <c r="F18" s="46">
        <v>0</v>
      </c>
      <c r="G18" s="46">
        <v>0</v>
      </c>
      <c r="H18" s="47">
        <v>0</v>
      </c>
      <c r="I18" s="48">
        <f t="shared" si="0"/>
        <v>614.04530605000002</v>
      </c>
      <c r="J18" s="166"/>
    </row>
    <row r="19" spans="1:10" ht="13.5" customHeight="1">
      <c r="A19" s="26" t="s">
        <v>19</v>
      </c>
      <c r="B19" s="43">
        <v>68884.426611646893</v>
      </c>
      <c r="C19" s="43">
        <v>33081.439138440037</v>
      </c>
      <c r="D19" s="43">
        <v>47138.284930987116</v>
      </c>
      <c r="E19" s="43">
        <v>4351.7181200159494</v>
      </c>
      <c r="F19" s="43">
        <v>6344</v>
      </c>
      <c r="G19" s="43">
        <v>0</v>
      </c>
      <c r="H19" s="53">
        <v>0</v>
      </c>
      <c r="I19" s="41">
        <f t="shared" si="0"/>
        <v>159799.86880108999</v>
      </c>
      <c r="J19" s="166"/>
    </row>
    <row r="20" spans="1:10" ht="13.5" customHeight="1">
      <c r="A20" s="25" t="s">
        <v>20</v>
      </c>
      <c r="B20" s="46">
        <v>1.6300430000000001E-2</v>
      </c>
      <c r="C20" s="46">
        <v>2.2244933047800575</v>
      </c>
      <c r="D20" s="46">
        <v>969.75231050230116</v>
      </c>
      <c r="E20" s="46">
        <v>4.0000999999999995E-3</v>
      </c>
      <c r="F20" s="46">
        <v>0</v>
      </c>
      <c r="G20" s="46">
        <v>0</v>
      </c>
      <c r="H20" s="47">
        <v>0</v>
      </c>
      <c r="I20" s="48">
        <f t="shared" si="0"/>
        <v>971.99710433708117</v>
      </c>
      <c r="J20" s="166"/>
    </row>
    <row r="21" spans="1:10" ht="13.5" customHeight="1">
      <c r="A21" s="26" t="s">
        <v>21</v>
      </c>
      <c r="B21" s="43">
        <v>1.6300430000000001E-2</v>
      </c>
      <c r="C21" s="43">
        <v>8.0079653953079859</v>
      </c>
      <c r="D21" s="43">
        <v>3495.5482823059415</v>
      </c>
      <c r="E21" s="43">
        <v>4.0000999999999995E-3</v>
      </c>
      <c r="F21" s="43">
        <v>0</v>
      </c>
      <c r="G21" s="43">
        <v>0</v>
      </c>
      <c r="H21" s="53">
        <v>0</v>
      </c>
      <c r="I21" s="41">
        <f t="shared" si="0"/>
        <v>3503.5765482312495</v>
      </c>
      <c r="J21" s="166"/>
    </row>
    <row r="22" spans="1:10" ht="13.5" customHeight="1">
      <c r="A22" s="25" t="s">
        <v>22</v>
      </c>
      <c r="B22" s="46">
        <v>683.01065845696326</v>
      </c>
      <c r="C22" s="46">
        <v>1754.2698449750558</v>
      </c>
      <c r="D22" s="46">
        <v>2913.7408375679811</v>
      </c>
      <c r="E22" s="46">
        <v>4.0000999999999995E-3</v>
      </c>
      <c r="F22" s="46">
        <v>0</v>
      </c>
      <c r="G22" s="46">
        <v>0</v>
      </c>
      <c r="H22" s="47">
        <v>0</v>
      </c>
      <c r="I22" s="48">
        <f t="shared" si="0"/>
        <v>5351.0253410999994</v>
      </c>
      <c r="J22" s="166"/>
    </row>
    <row r="23" spans="1:10" ht="13.5" customHeight="1">
      <c r="A23" s="27" t="s">
        <v>23</v>
      </c>
      <c r="B23" s="43">
        <v>57371.304764659028</v>
      </c>
      <c r="C23" s="43">
        <v>123.03214650995764</v>
      </c>
      <c r="D23" s="43">
        <v>7180.9383934110147</v>
      </c>
      <c r="E23" s="43">
        <v>4.0000999999999995E-3</v>
      </c>
      <c r="F23" s="43">
        <v>0</v>
      </c>
      <c r="G23" s="43">
        <v>0</v>
      </c>
      <c r="H23" s="53">
        <v>0</v>
      </c>
      <c r="I23" s="41">
        <f t="shared" si="0"/>
        <v>64675.27930468</v>
      </c>
      <c r="J23" s="166"/>
    </row>
    <row r="24" spans="1:10" ht="13.5" customHeight="1">
      <c r="A24" s="25" t="s">
        <v>24</v>
      </c>
      <c r="B24" s="46">
        <v>4594.8738003566259</v>
      </c>
      <c r="C24" s="46">
        <v>17657.360883510475</v>
      </c>
      <c r="D24" s="46">
        <v>980.28393239841819</v>
      </c>
      <c r="E24" s="46">
        <v>4.0000999999999995E-3</v>
      </c>
      <c r="F24" s="46">
        <v>550.6966633515342</v>
      </c>
      <c r="G24" s="46">
        <v>0</v>
      </c>
      <c r="H24" s="47">
        <v>0</v>
      </c>
      <c r="I24" s="48">
        <f t="shared" si="0"/>
        <v>23783.219279717054</v>
      </c>
      <c r="J24" s="166"/>
    </row>
    <row r="25" spans="1:10" ht="13.5" customHeight="1">
      <c r="A25" s="27" t="s">
        <v>25</v>
      </c>
      <c r="B25" s="43">
        <v>9038.7643080594171</v>
      </c>
      <c r="C25" s="43">
        <v>4.0002900000000001E-3</v>
      </c>
      <c r="D25" s="43">
        <v>-3844.3853706700638</v>
      </c>
      <c r="E25" s="43">
        <v>4.0000999999999995E-3</v>
      </c>
      <c r="F25" s="43">
        <v>0</v>
      </c>
      <c r="G25" s="43">
        <v>0</v>
      </c>
      <c r="H25" s="53">
        <v>0</v>
      </c>
      <c r="I25" s="41">
        <f t="shared" si="0"/>
        <v>5194.3869377793535</v>
      </c>
      <c r="J25" s="166"/>
    </row>
    <row r="26" spans="1:10" ht="13.5" customHeight="1">
      <c r="A26" s="25" t="s">
        <v>26</v>
      </c>
      <c r="B26" s="46">
        <v>35603.824374079966</v>
      </c>
      <c r="C26" s="46">
        <v>935.36995903720708</v>
      </c>
      <c r="D26" s="46">
        <v>4887.2685015662491</v>
      </c>
      <c r="E26" s="46">
        <v>9.9999999999999995E-8</v>
      </c>
      <c r="F26" s="46">
        <v>0</v>
      </c>
      <c r="G26" s="46">
        <v>0</v>
      </c>
      <c r="H26" s="47">
        <v>0</v>
      </c>
      <c r="I26" s="48">
        <f t="shared" si="0"/>
        <v>41426.462834783422</v>
      </c>
      <c r="J26" s="166"/>
    </row>
    <row r="27" spans="1:10" ht="13.5" customHeight="1" thickBot="1">
      <c r="A27" s="27" t="s">
        <v>27</v>
      </c>
      <c r="B27" s="43">
        <v>19456.29612941885</v>
      </c>
      <c r="C27" s="43">
        <v>343.56402586996404</v>
      </c>
      <c r="D27" s="43">
        <v>38472.257314591719</v>
      </c>
      <c r="E27" s="43">
        <v>76313.271995131858</v>
      </c>
      <c r="F27" s="43">
        <v>12024.725999999999</v>
      </c>
      <c r="G27" s="43">
        <v>28607.503658367401</v>
      </c>
      <c r="H27" s="53">
        <v>1399.0561475736617</v>
      </c>
      <c r="I27" s="41">
        <f t="shared" si="0"/>
        <v>176616.67527095345</v>
      </c>
      <c r="J27" s="166"/>
    </row>
    <row r="28" spans="1:10" ht="13.5" customHeight="1">
      <c r="A28" s="34" t="s">
        <v>28</v>
      </c>
      <c r="B28" s="130">
        <f t="shared" ref="B28:H28" si="1">SUM(B7:B27)</f>
        <v>304036.02770646202</v>
      </c>
      <c r="C28" s="130">
        <f t="shared" si="1"/>
        <v>69058.003866327839</v>
      </c>
      <c r="D28" s="130">
        <f t="shared" si="1"/>
        <v>134276.83743654771</v>
      </c>
      <c r="E28" s="130">
        <f t="shared" si="1"/>
        <v>89336.192313469714</v>
      </c>
      <c r="F28" s="130">
        <f t="shared" si="1"/>
        <v>297148.98467868712</v>
      </c>
      <c r="G28" s="130">
        <f t="shared" si="1"/>
        <v>28607.503658367401</v>
      </c>
      <c r="H28" s="131">
        <f t="shared" si="1"/>
        <v>1399.0561475736617</v>
      </c>
      <c r="I28" s="132">
        <f>SUM(B28:H28)</f>
        <v>923862.60580743547</v>
      </c>
      <c r="J28" s="180">
        <v>-1.0240014630835503</v>
      </c>
    </row>
    <row r="29" spans="1:10" ht="13.5" customHeight="1" thickBot="1">
      <c r="A29" s="32" t="s">
        <v>87</v>
      </c>
      <c r="B29" s="114">
        <f>B28/$I28</f>
        <v>0.32909225440588241</v>
      </c>
      <c r="C29" s="114">
        <f t="shared" ref="C29:I29" si="2">C28/$I28</f>
        <v>7.4749214257863239E-2</v>
      </c>
      <c r="D29" s="114">
        <f t="shared" si="2"/>
        <v>0.14534286439615415</v>
      </c>
      <c r="E29" s="114">
        <f t="shared" si="2"/>
        <v>9.6698569410536825E-2</v>
      </c>
      <c r="F29" s="114">
        <f t="shared" si="2"/>
        <v>0.32163763617100344</v>
      </c>
      <c r="G29" s="114">
        <f t="shared" si="2"/>
        <v>3.0965106151650199E-2</v>
      </c>
      <c r="H29" s="114">
        <f t="shared" si="2"/>
        <v>1.514355206909709E-3</v>
      </c>
      <c r="I29" s="116">
        <f t="shared" si="2"/>
        <v>1</v>
      </c>
      <c r="J29" s="18"/>
    </row>
    <row r="30" spans="1:10" ht="13.5" customHeight="1" thickBot="1"/>
    <row r="31" spans="1:1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</row>
    <row r="32" spans="1:10" ht="13.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</row>
    <row r="33" spans="1:10" ht="13.5" customHeight="1">
      <c r="A33" s="24" t="s">
        <v>7</v>
      </c>
      <c r="B33" s="39">
        <v>2.030038E-2</v>
      </c>
      <c r="C33" s="39">
        <v>5132.00400025</v>
      </c>
      <c r="D33" s="39">
        <v>5592.9820002499982</v>
      </c>
      <c r="E33" s="39">
        <v>4.0000999999999995E-3</v>
      </c>
      <c r="F33" s="235">
        <v>0</v>
      </c>
      <c r="G33" s="39">
        <v>0</v>
      </c>
      <c r="H33" s="40">
        <v>0</v>
      </c>
      <c r="I33" s="41">
        <f>SUM(B33:H33)</f>
        <v>10725.010300979999</v>
      </c>
      <c r="J33" s="166"/>
    </row>
    <row r="34" spans="1:10" ht="13.5" customHeight="1">
      <c r="A34" s="25" t="s">
        <v>8</v>
      </c>
      <c r="B34" s="46">
        <v>2.030038E-2</v>
      </c>
      <c r="C34" s="46">
        <v>415.00410024999996</v>
      </c>
      <c r="D34" s="46">
        <v>30.032000290000006</v>
      </c>
      <c r="E34" s="46">
        <v>4.0000999999999995E-3</v>
      </c>
      <c r="F34" s="236">
        <v>0</v>
      </c>
      <c r="G34" s="46">
        <v>0</v>
      </c>
      <c r="H34" s="47">
        <v>0</v>
      </c>
      <c r="I34" s="48">
        <f t="shared" ref="I34:I53" si="3">SUM(B34:H34)</f>
        <v>445.06040101999992</v>
      </c>
      <c r="J34" s="166"/>
    </row>
    <row r="35" spans="1:10" ht="13.5" customHeight="1">
      <c r="A35" s="26" t="s">
        <v>9</v>
      </c>
      <c r="B35" s="43">
        <v>1.6500380000000002E-2</v>
      </c>
      <c r="C35" s="43">
        <v>4.0002500000000003E-3</v>
      </c>
      <c r="D35" s="43">
        <v>8.0002900000000002E-3</v>
      </c>
      <c r="E35" s="43">
        <v>4.0000999999999995E-3</v>
      </c>
      <c r="F35" s="236">
        <v>0</v>
      </c>
      <c r="G35" s="43">
        <v>0</v>
      </c>
      <c r="H35" s="53">
        <v>0</v>
      </c>
      <c r="I35" s="41">
        <f t="shared" si="3"/>
        <v>3.2501020000000005E-2</v>
      </c>
      <c r="J35" s="166"/>
    </row>
    <row r="36" spans="1:10" ht="13.5" customHeight="1">
      <c r="A36" s="25" t="s">
        <v>10</v>
      </c>
      <c r="B36" s="46">
        <v>1.630038E-2</v>
      </c>
      <c r="C36" s="46">
        <v>4.05025E-3</v>
      </c>
      <c r="D36" s="46">
        <v>5638.0589002900006</v>
      </c>
      <c r="E36" s="46">
        <v>4.0000999999999995E-3</v>
      </c>
      <c r="F36" s="236">
        <v>0</v>
      </c>
      <c r="G36" s="46">
        <v>0</v>
      </c>
      <c r="H36" s="47">
        <v>0</v>
      </c>
      <c r="I36" s="48">
        <f t="shared" si="3"/>
        <v>5638.0832510200007</v>
      </c>
      <c r="J36" s="166"/>
    </row>
    <row r="37" spans="1:10" ht="13.5" customHeight="1">
      <c r="A37" s="26" t="s">
        <v>11</v>
      </c>
      <c r="B37" s="43">
        <v>1.630038E-2</v>
      </c>
      <c r="C37" s="43">
        <v>4.0002500000000003E-3</v>
      </c>
      <c r="D37" s="43">
        <v>8.0002900000000002E-3</v>
      </c>
      <c r="E37" s="43">
        <v>4.0000999999999995E-3</v>
      </c>
      <c r="F37" s="236">
        <v>0</v>
      </c>
      <c r="G37" s="43">
        <v>0</v>
      </c>
      <c r="H37" s="53">
        <v>0</v>
      </c>
      <c r="I37" s="41">
        <f t="shared" si="3"/>
        <v>3.230102E-2</v>
      </c>
      <c r="J37" s="166"/>
    </row>
    <row r="38" spans="1:10" ht="13.5" customHeight="1">
      <c r="A38" s="25" t="s">
        <v>12</v>
      </c>
      <c r="B38" s="46">
        <v>1.630038E-2</v>
      </c>
      <c r="C38" s="46">
        <v>4.0002500000000003E-3</v>
      </c>
      <c r="D38" s="46">
        <v>4.0002900000000001E-3</v>
      </c>
      <c r="E38" s="46">
        <v>58.282594815215475</v>
      </c>
      <c r="F38" s="236">
        <v>0</v>
      </c>
      <c r="G38" s="46">
        <v>0</v>
      </c>
      <c r="H38" s="47">
        <v>0</v>
      </c>
      <c r="I38" s="48">
        <f t="shared" si="3"/>
        <v>58.306895735215477</v>
      </c>
      <c r="J38" s="166"/>
    </row>
    <row r="39" spans="1:10" ht="13.5" customHeight="1">
      <c r="A39" s="26" t="s">
        <v>13</v>
      </c>
      <c r="B39" s="43">
        <v>2.3302380000000001E-2</v>
      </c>
      <c r="C39" s="43">
        <v>4.0002500000000003E-3</v>
      </c>
      <c r="D39" s="43">
        <v>3.8000289999999999E-2</v>
      </c>
      <c r="E39" s="43">
        <v>1.0040000999999998</v>
      </c>
      <c r="F39" s="236">
        <v>0</v>
      </c>
      <c r="G39" s="43">
        <v>0</v>
      </c>
      <c r="H39" s="53">
        <v>0</v>
      </c>
      <c r="I39" s="41">
        <f t="shared" si="3"/>
        <v>1.0693030199999998</v>
      </c>
      <c r="J39" s="166"/>
    </row>
    <row r="40" spans="1:10" ht="13.5" customHeight="1">
      <c r="A40" s="25" t="s">
        <v>14</v>
      </c>
      <c r="B40" s="46">
        <v>1.6300430000000001E-2</v>
      </c>
      <c r="C40" s="46">
        <v>25.431823898823698</v>
      </c>
      <c r="D40" s="46">
        <v>21.255003069449732</v>
      </c>
      <c r="E40" s="46">
        <v>6533.6263948196429</v>
      </c>
      <c r="F40" s="236">
        <v>0</v>
      </c>
      <c r="G40" s="46">
        <v>0</v>
      </c>
      <c r="H40" s="47">
        <v>0</v>
      </c>
      <c r="I40" s="48">
        <f t="shared" si="3"/>
        <v>6580.3295222179167</v>
      </c>
      <c r="J40" s="166"/>
    </row>
    <row r="41" spans="1:10" ht="13.5" customHeight="1">
      <c r="A41" s="26" t="s">
        <v>15</v>
      </c>
      <c r="B41" s="43">
        <v>611.83761314836136</v>
      </c>
      <c r="C41" s="43">
        <v>50.533588492875637</v>
      </c>
      <c r="D41" s="43">
        <v>380.68890419156094</v>
      </c>
      <c r="E41" s="43">
        <v>2.4000150000000005E-2</v>
      </c>
      <c r="F41" s="236">
        <v>0</v>
      </c>
      <c r="G41" s="43">
        <v>0</v>
      </c>
      <c r="H41" s="53">
        <v>0</v>
      </c>
      <c r="I41" s="41">
        <f t="shared" si="3"/>
        <v>1043.0841059827978</v>
      </c>
      <c r="J41" s="166"/>
    </row>
    <row r="42" spans="1:10" ht="13.5" customHeight="1">
      <c r="A42" s="25" t="s">
        <v>16</v>
      </c>
      <c r="B42" s="46">
        <v>5144.2162304369995</v>
      </c>
      <c r="C42" s="46">
        <v>8904.8538772961001</v>
      </c>
      <c r="D42" s="46">
        <v>10577.4803724869</v>
      </c>
      <c r="E42" s="46">
        <v>4.0000999999999995E-3</v>
      </c>
      <c r="F42" s="236">
        <v>0</v>
      </c>
      <c r="G42" s="46">
        <v>0</v>
      </c>
      <c r="H42" s="47">
        <v>0</v>
      </c>
      <c r="I42" s="48">
        <f t="shared" si="3"/>
        <v>24626.554480320003</v>
      </c>
      <c r="J42" s="166"/>
    </row>
    <row r="43" spans="1:10" ht="13.5" customHeight="1">
      <c r="A43" s="26" t="s">
        <v>17</v>
      </c>
      <c r="B43" s="43">
        <v>432.58142955809467</v>
      </c>
      <c r="C43" s="43">
        <v>72.467821486967793</v>
      </c>
      <c r="D43" s="43">
        <v>2498.075724559852</v>
      </c>
      <c r="E43" s="43">
        <v>30.702235485085826</v>
      </c>
      <c r="F43" s="236">
        <v>0</v>
      </c>
      <c r="G43" s="43">
        <v>0</v>
      </c>
      <c r="H43" s="53">
        <v>0</v>
      </c>
      <c r="I43" s="41">
        <f t="shared" si="3"/>
        <v>3033.8272110900007</v>
      </c>
      <c r="J43" s="166"/>
    </row>
    <row r="44" spans="1:10" ht="13.5" customHeight="1">
      <c r="A44" s="25" t="s">
        <v>18</v>
      </c>
      <c r="B44" s="46">
        <v>1.9300399999999999E-2</v>
      </c>
      <c r="C44" s="46">
        <v>1.4005300000000002E-2</v>
      </c>
      <c r="D44" s="46">
        <v>614.00800025000001</v>
      </c>
      <c r="E44" s="46">
        <v>4.0000999999999995E-3</v>
      </c>
      <c r="F44" s="236">
        <v>0</v>
      </c>
      <c r="G44" s="46">
        <v>0</v>
      </c>
      <c r="H44" s="47">
        <v>0</v>
      </c>
      <c r="I44" s="48">
        <f t="shared" si="3"/>
        <v>614.04530605000002</v>
      </c>
      <c r="J44" s="166"/>
    </row>
    <row r="45" spans="1:10" ht="13.5" customHeight="1">
      <c r="A45" s="26" t="s">
        <v>19</v>
      </c>
      <c r="B45" s="43">
        <v>11859.477629968247</v>
      </c>
      <c r="C45" s="43">
        <v>30323.653375016336</v>
      </c>
      <c r="D45" s="43">
        <v>34146.692568898565</v>
      </c>
      <c r="E45" s="43">
        <v>3928.2012272068459</v>
      </c>
      <c r="F45" s="236">
        <v>0</v>
      </c>
      <c r="G45" s="43">
        <v>0</v>
      </c>
      <c r="H45" s="53">
        <v>0</v>
      </c>
      <c r="I45" s="41">
        <f t="shared" si="3"/>
        <v>80258.02480109001</v>
      </c>
      <c r="J45" s="166"/>
    </row>
    <row r="46" spans="1:10" ht="13.5" customHeight="1">
      <c r="A46" s="25" t="s">
        <v>20</v>
      </c>
      <c r="B46" s="46">
        <v>1.6300430000000001E-2</v>
      </c>
      <c r="C46" s="46">
        <v>2.2244933047800575</v>
      </c>
      <c r="D46" s="46">
        <v>969.75231050230116</v>
      </c>
      <c r="E46" s="46">
        <v>4.0000999999999995E-3</v>
      </c>
      <c r="F46" s="236">
        <v>0</v>
      </c>
      <c r="G46" s="46">
        <v>0</v>
      </c>
      <c r="H46" s="47">
        <v>0</v>
      </c>
      <c r="I46" s="48">
        <f t="shared" si="3"/>
        <v>971.99710433708117</v>
      </c>
      <c r="J46" s="166"/>
    </row>
    <row r="47" spans="1:10" ht="13.5" customHeight="1">
      <c r="A47" s="26" t="s">
        <v>21</v>
      </c>
      <c r="B47" s="43">
        <v>1.6300430000000001E-2</v>
      </c>
      <c r="C47" s="43">
        <v>8.0079653953079859</v>
      </c>
      <c r="D47" s="43">
        <v>3495.5482823059415</v>
      </c>
      <c r="E47" s="43">
        <v>4.0000999999999995E-3</v>
      </c>
      <c r="F47" s="236">
        <v>0</v>
      </c>
      <c r="G47" s="43">
        <v>0</v>
      </c>
      <c r="H47" s="53">
        <v>0</v>
      </c>
      <c r="I47" s="41">
        <f t="shared" si="3"/>
        <v>3503.5765482312495</v>
      </c>
      <c r="J47" s="166"/>
    </row>
    <row r="48" spans="1:10" ht="13.5" customHeight="1">
      <c r="A48" s="25" t="s">
        <v>22</v>
      </c>
      <c r="B48" s="46">
        <v>74.258127007430872</v>
      </c>
      <c r="C48" s="46">
        <v>1754.2698449750558</v>
      </c>
      <c r="D48" s="46">
        <v>2902.493369017513</v>
      </c>
      <c r="E48" s="46">
        <v>4.0000999999999995E-3</v>
      </c>
      <c r="F48" s="236">
        <v>0</v>
      </c>
      <c r="G48" s="46">
        <v>0</v>
      </c>
      <c r="H48" s="47">
        <v>0</v>
      </c>
      <c r="I48" s="48">
        <f t="shared" si="3"/>
        <v>4731.0253410999994</v>
      </c>
      <c r="J48" s="166"/>
    </row>
    <row r="49" spans="1:10" ht="13.5" customHeight="1">
      <c r="A49" s="27" t="s">
        <v>23</v>
      </c>
      <c r="B49" s="43">
        <v>85.472345686423381</v>
      </c>
      <c r="C49" s="43">
        <v>16.507985105773546</v>
      </c>
      <c r="D49" s="43">
        <v>45.129589172418456</v>
      </c>
      <c r="E49" s="43">
        <v>4.0000999999999995E-3</v>
      </c>
      <c r="F49" s="236">
        <v>0</v>
      </c>
      <c r="G49" s="43">
        <v>0</v>
      </c>
      <c r="H49" s="53">
        <v>0</v>
      </c>
      <c r="I49" s="41">
        <f t="shared" si="3"/>
        <v>147.1139200646154</v>
      </c>
      <c r="J49" s="166"/>
    </row>
    <row r="50" spans="1:10" ht="13.5" customHeight="1">
      <c r="A50" s="25" t="s">
        <v>24</v>
      </c>
      <c r="B50" s="46">
        <v>534.94706157430323</v>
      </c>
      <c r="C50" s="46">
        <v>17657.360883510475</v>
      </c>
      <c r="D50" s="46">
        <v>665.473409827556</v>
      </c>
      <c r="E50" s="46">
        <v>4.0000999999999995E-3</v>
      </c>
      <c r="F50" s="236">
        <v>0</v>
      </c>
      <c r="G50" s="46">
        <v>0</v>
      </c>
      <c r="H50" s="47">
        <v>0</v>
      </c>
      <c r="I50" s="48">
        <f t="shared" si="3"/>
        <v>18857.785355012336</v>
      </c>
      <c r="J50" s="166"/>
    </row>
    <row r="51" spans="1:10" ht="13.5" customHeight="1">
      <c r="A51" s="27" t="s">
        <v>25</v>
      </c>
      <c r="B51" s="43">
        <v>77.353687395376255</v>
      </c>
      <c r="C51" s="43">
        <v>4.0002900000000001E-3</v>
      </c>
      <c r="D51" s="43">
        <v>4.0002900000000001E-3</v>
      </c>
      <c r="E51" s="43">
        <v>4.0000999999999995E-3</v>
      </c>
      <c r="F51" s="236">
        <v>0</v>
      </c>
      <c r="G51" s="43">
        <v>0</v>
      </c>
      <c r="H51" s="53">
        <v>0</v>
      </c>
      <c r="I51" s="41">
        <f t="shared" si="3"/>
        <v>77.365688075376241</v>
      </c>
      <c r="J51" s="166"/>
    </row>
    <row r="52" spans="1:10" ht="13.5" customHeight="1">
      <c r="A52" s="25" t="s">
        <v>26</v>
      </c>
      <c r="B52" s="46">
        <v>2688.5991424205308</v>
      </c>
      <c r="C52" s="46">
        <v>818.02644224321989</v>
      </c>
      <c r="D52" s="46">
        <v>1591.2480202862491</v>
      </c>
      <c r="E52" s="46">
        <v>9.9999999999999995E-8</v>
      </c>
      <c r="F52" s="236">
        <v>0</v>
      </c>
      <c r="G52" s="46">
        <v>0</v>
      </c>
      <c r="H52" s="47">
        <v>0</v>
      </c>
      <c r="I52" s="48">
        <f t="shared" si="3"/>
        <v>5097.8736050499992</v>
      </c>
      <c r="J52" s="166"/>
    </row>
    <row r="53" spans="1:10" ht="13.5" customHeight="1" thickBot="1">
      <c r="A53" s="27" t="s">
        <v>27</v>
      </c>
      <c r="B53" s="43">
        <v>1346.891647861893</v>
      </c>
      <c r="C53" s="43">
        <v>341.82516940919027</v>
      </c>
      <c r="D53" s="43">
        <v>10357.552339387528</v>
      </c>
      <c r="E53" s="43">
        <v>46223.571955132407</v>
      </c>
      <c r="F53" s="237">
        <v>0</v>
      </c>
      <c r="G53" s="43">
        <v>8869.1160325844539</v>
      </c>
      <c r="H53" s="53">
        <v>1385.2115930899872</v>
      </c>
      <c r="I53" s="41">
        <f t="shared" si="3"/>
        <v>68524.168737465458</v>
      </c>
      <c r="J53" s="166"/>
    </row>
    <row r="54" spans="1:10" ht="13.5" customHeight="1">
      <c r="A54" s="34" t="s">
        <v>28</v>
      </c>
      <c r="B54" s="130">
        <f t="shared" ref="B54:H54" si="4">SUM(B33:B53)</f>
        <v>22855.83242140766</v>
      </c>
      <c r="C54" s="130">
        <f t="shared" si="4"/>
        <v>65522.209427474903</v>
      </c>
      <c r="D54" s="130">
        <f t="shared" si="4"/>
        <v>79526.532796235828</v>
      </c>
      <c r="E54" s="130">
        <f t="shared" si="4"/>
        <v>56775.464409109198</v>
      </c>
      <c r="F54" s="130">
        <f t="shared" si="4"/>
        <v>0</v>
      </c>
      <c r="G54" s="130">
        <f t="shared" si="4"/>
        <v>8869.1160325844539</v>
      </c>
      <c r="H54" s="131">
        <f t="shared" si="4"/>
        <v>1385.2115930899872</v>
      </c>
      <c r="I54" s="132">
        <f>SUM(B54:H54)</f>
        <v>234934.36667990201</v>
      </c>
      <c r="J54" s="180">
        <v>-1.0479147667356301</v>
      </c>
    </row>
    <row r="55" spans="1:10" ht="13.5" customHeight="1" thickBot="1">
      <c r="A55" s="32" t="s">
        <v>87</v>
      </c>
      <c r="B55" s="114">
        <f>B54/$I54</f>
        <v>9.7286032454113977E-2</v>
      </c>
      <c r="C55" s="114">
        <f t="shared" ref="C55:I55" si="5">C54/$I54</f>
        <v>0.27889580546872006</v>
      </c>
      <c r="D55" s="114">
        <f t="shared" si="5"/>
        <v>0.33850531925195387</v>
      </c>
      <c r="E55" s="114">
        <f t="shared" si="5"/>
        <v>0.2416652157428536</v>
      </c>
      <c r="F55" s="114">
        <f t="shared" si="5"/>
        <v>0</v>
      </c>
      <c r="G55" s="114">
        <f t="shared" si="5"/>
        <v>3.7751462920997937E-2</v>
      </c>
      <c r="H55" s="114">
        <f t="shared" si="5"/>
        <v>5.8961641613605956E-3</v>
      </c>
      <c r="I55" s="116">
        <f t="shared" si="5"/>
        <v>1</v>
      </c>
      <c r="J55" s="18"/>
    </row>
    <row r="56" spans="1:10" ht="15" thickBot="1"/>
    <row r="57" spans="1:10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</row>
    <row r="58" spans="1:10" ht="13.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</row>
    <row r="59" spans="1:10" ht="13.5" customHeight="1">
      <c r="A59" s="24" t="s">
        <v>7</v>
      </c>
      <c r="B59" s="242">
        <v>0</v>
      </c>
      <c r="C59" s="243">
        <v>0</v>
      </c>
      <c r="D59" s="243">
        <v>0</v>
      </c>
      <c r="E59" s="244">
        <v>0</v>
      </c>
      <c r="F59" s="39">
        <v>39.491999999999997</v>
      </c>
      <c r="G59" s="242">
        <v>0</v>
      </c>
      <c r="H59" s="244">
        <v>0</v>
      </c>
      <c r="I59" s="41">
        <f>SUM(B59:H59)</f>
        <v>39.491999999999997</v>
      </c>
    </row>
    <row r="60" spans="1:10" ht="13.5" customHeight="1">
      <c r="A60" s="25" t="s">
        <v>8</v>
      </c>
      <c r="B60" s="245">
        <v>0</v>
      </c>
      <c r="C60" s="246">
        <v>0</v>
      </c>
      <c r="D60" s="246">
        <v>0</v>
      </c>
      <c r="E60" s="247">
        <v>0</v>
      </c>
      <c r="F60" s="46">
        <v>0</v>
      </c>
      <c r="G60" s="245">
        <v>0</v>
      </c>
      <c r="H60" s="247">
        <v>0</v>
      </c>
      <c r="I60" s="48">
        <f t="shared" ref="I60:I79" si="6">SUM(B60:H60)</f>
        <v>0</v>
      </c>
    </row>
    <row r="61" spans="1:10" ht="13.5" customHeight="1">
      <c r="A61" s="26" t="s">
        <v>9</v>
      </c>
      <c r="B61" s="245">
        <v>0</v>
      </c>
      <c r="C61" s="246">
        <v>0</v>
      </c>
      <c r="D61" s="246">
        <v>0</v>
      </c>
      <c r="E61" s="247">
        <v>0</v>
      </c>
      <c r="F61" s="43">
        <v>0</v>
      </c>
      <c r="G61" s="245">
        <v>0</v>
      </c>
      <c r="H61" s="247">
        <v>0</v>
      </c>
      <c r="I61" s="41">
        <f t="shared" si="6"/>
        <v>0</v>
      </c>
    </row>
    <row r="62" spans="1:10" ht="13.5" customHeight="1">
      <c r="A62" s="25" t="s">
        <v>10</v>
      </c>
      <c r="B62" s="245">
        <v>0</v>
      </c>
      <c r="C62" s="246">
        <v>0</v>
      </c>
      <c r="D62" s="246">
        <v>0</v>
      </c>
      <c r="E62" s="247">
        <v>0</v>
      </c>
      <c r="F62" s="46">
        <v>0</v>
      </c>
      <c r="G62" s="245">
        <v>0</v>
      </c>
      <c r="H62" s="247">
        <v>0</v>
      </c>
      <c r="I62" s="48">
        <f t="shared" si="6"/>
        <v>0</v>
      </c>
    </row>
    <row r="63" spans="1:10" ht="13.5" customHeight="1">
      <c r="A63" s="26" t="s">
        <v>11</v>
      </c>
      <c r="B63" s="245">
        <v>0</v>
      </c>
      <c r="C63" s="246">
        <v>0</v>
      </c>
      <c r="D63" s="246">
        <v>0</v>
      </c>
      <c r="E63" s="247">
        <v>0</v>
      </c>
      <c r="F63" s="43">
        <v>0</v>
      </c>
      <c r="G63" s="245">
        <v>0</v>
      </c>
      <c r="H63" s="247">
        <v>0</v>
      </c>
      <c r="I63" s="41">
        <f t="shared" si="6"/>
        <v>0</v>
      </c>
    </row>
    <row r="64" spans="1:10" ht="13.5" customHeight="1">
      <c r="A64" s="25" t="s">
        <v>12</v>
      </c>
      <c r="B64" s="245">
        <v>0</v>
      </c>
      <c r="C64" s="246">
        <v>0</v>
      </c>
      <c r="D64" s="246">
        <v>0</v>
      </c>
      <c r="E64" s="247">
        <v>0</v>
      </c>
      <c r="F64" s="46">
        <v>93610.704647869556</v>
      </c>
      <c r="G64" s="245">
        <v>0</v>
      </c>
      <c r="H64" s="247">
        <v>0</v>
      </c>
      <c r="I64" s="48">
        <f t="shared" si="6"/>
        <v>93610.704647869556</v>
      </c>
    </row>
    <row r="65" spans="1:10" ht="13.5" customHeight="1">
      <c r="A65" s="26" t="s">
        <v>13</v>
      </c>
      <c r="B65" s="245">
        <v>0</v>
      </c>
      <c r="C65" s="246">
        <v>0</v>
      </c>
      <c r="D65" s="246">
        <v>0</v>
      </c>
      <c r="E65" s="247">
        <v>0</v>
      </c>
      <c r="F65" s="43">
        <v>23501</v>
      </c>
      <c r="G65" s="245">
        <v>0</v>
      </c>
      <c r="H65" s="247">
        <v>0</v>
      </c>
      <c r="I65" s="41">
        <f t="shared" si="6"/>
        <v>23501</v>
      </c>
    </row>
    <row r="66" spans="1:10" ht="13.5" customHeight="1">
      <c r="A66" s="25" t="s">
        <v>14</v>
      </c>
      <c r="B66" s="245">
        <v>0</v>
      </c>
      <c r="C66" s="246">
        <v>0</v>
      </c>
      <c r="D66" s="246">
        <v>0</v>
      </c>
      <c r="E66" s="247">
        <v>0</v>
      </c>
      <c r="F66" s="46">
        <v>150394.10465510018</v>
      </c>
      <c r="G66" s="245">
        <v>0</v>
      </c>
      <c r="H66" s="247">
        <v>0</v>
      </c>
      <c r="I66" s="48">
        <f t="shared" si="6"/>
        <v>150394.10465510018</v>
      </c>
    </row>
    <row r="67" spans="1:10" ht="13.5" customHeight="1">
      <c r="A67" s="26" t="s">
        <v>15</v>
      </c>
      <c r="B67" s="245">
        <v>0</v>
      </c>
      <c r="C67" s="246">
        <v>0</v>
      </c>
      <c r="D67" s="246">
        <v>0</v>
      </c>
      <c r="E67" s="247">
        <v>0</v>
      </c>
      <c r="F67" s="43">
        <v>0</v>
      </c>
      <c r="G67" s="245">
        <v>0</v>
      </c>
      <c r="H67" s="247">
        <v>0</v>
      </c>
      <c r="I67" s="41">
        <f t="shared" si="6"/>
        <v>0</v>
      </c>
    </row>
    <row r="68" spans="1:10" ht="13.5" customHeight="1">
      <c r="A68" s="25" t="s">
        <v>16</v>
      </c>
      <c r="B68" s="245">
        <v>0</v>
      </c>
      <c r="C68" s="246">
        <v>0</v>
      </c>
      <c r="D68" s="246">
        <v>0</v>
      </c>
      <c r="E68" s="247">
        <v>0</v>
      </c>
      <c r="F68" s="46">
        <v>0</v>
      </c>
      <c r="G68" s="245">
        <v>0</v>
      </c>
      <c r="H68" s="247">
        <v>0</v>
      </c>
      <c r="I68" s="48">
        <f t="shared" si="6"/>
        <v>0</v>
      </c>
    </row>
    <row r="69" spans="1:10" ht="13.5" customHeight="1">
      <c r="A69" s="26" t="s">
        <v>17</v>
      </c>
      <c r="B69" s="245">
        <v>0</v>
      </c>
      <c r="C69" s="246">
        <v>0</v>
      </c>
      <c r="D69" s="246">
        <v>0</v>
      </c>
      <c r="E69" s="247">
        <v>0</v>
      </c>
      <c r="F69" s="43">
        <v>592.3076147806396</v>
      </c>
      <c r="G69" s="245">
        <v>0</v>
      </c>
      <c r="H69" s="247">
        <v>0</v>
      </c>
      <c r="I69" s="41">
        <f t="shared" si="6"/>
        <v>592.3076147806396</v>
      </c>
    </row>
    <row r="70" spans="1:10" ht="13.5" customHeight="1">
      <c r="A70" s="25" t="s">
        <v>18</v>
      </c>
      <c r="B70" s="245">
        <v>0</v>
      </c>
      <c r="C70" s="246">
        <v>0</v>
      </c>
      <c r="D70" s="246">
        <v>0</v>
      </c>
      <c r="E70" s="247">
        <v>0</v>
      </c>
      <c r="F70" s="46">
        <v>0</v>
      </c>
      <c r="G70" s="245">
        <v>0</v>
      </c>
      <c r="H70" s="247">
        <v>0</v>
      </c>
      <c r="I70" s="48">
        <f t="shared" si="6"/>
        <v>0</v>
      </c>
    </row>
    <row r="71" spans="1:10" ht="13.5" customHeight="1">
      <c r="A71" s="26" t="s">
        <v>19</v>
      </c>
      <c r="B71" s="245">
        <v>0</v>
      </c>
      <c r="C71" s="246">
        <v>0</v>
      </c>
      <c r="D71" s="246">
        <v>0</v>
      </c>
      <c r="E71" s="247">
        <v>0</v>
      </c>
      <c r="F71" s="43">
        <v>6344</v>
      </c>
      <c r="G71" s="245">
        <v>0</v>
      </c>
      <c r="H71" s="247">
        <v>0</v>
      </c>
      <c r="I71" s="41">
        <f t="shared" si="6"/>
        <v>6344</v>
      </c>
    </row>
    <row r="72" spans="1:10" ht="13.5" customHeight="1">
      <c r="A72" s="25" t="s">
        <v>20</v>
      </c>
      <c r="B72" s="245">
        <v>0</v>
      </c>
      <c r="C72" s="246">
        <v>0</v>
      </c>
      <c r="D72" s="246">
        <v>0</v>
      </c>
      <c r="E72" s="247">
        <v>0</v>
      </c>
      <c r="F72" s="46">
        <v>0</v>
      </c>
      <c r="G72" s="245">
        <v>0</v>
      </c>
      <c r="H72" s="247">
        <v>0</v>
      </c>
      <c r="I72" s="48">
        <f t="shared" si="6"/>
        <v>0</v>
      </c>
    </row>
    <row r="73" spans="1:10" ht="13.5" customHeight="1">
      <c r="A73" s="26" t="s">
        <v>21</v>
      </c>
      <c r="B73" s="245">
        <v>0</v>
      </c>
      <c r="C73" s="246">
        <v>0</v>
      </c>
      <c r="D73" s="246">
        <v>0</v>
      </c>
      <c r="E73" s="247">
        <v>0</v>
      </c>
      <c r="F73" s="120">
        <v>0</v>
      </c>
      <c r="G73" s="245">
        <v>0</v>
      </c>
      <c r="H73" s="247">
        <v>0</v>
      </c>
      <c r="I73" s="41">
        <f t="shared" si="6"/>
        <v>0</v>
      </c>
    </row>
    <row r="74" spans="1:10" ht="13.5" customHeight="1">
      <c r="A74" s="25" t="s">
        <v>22</v>
      </c>
      <c r="B74" s="245">
        <v>0</v>
      </c>
      <c r="C74" s="246">
        <v>0</v>
      </c>
      <c r="D74" s="246">
        <v>0</v>
      </c>
      <c r="E74" s="247">
        <v>0</v>
      </c>
      <c r="F74" s="46">
        <v>0</v>
      </c>
      <c r="G74" s="245">
        <v>0</v>
      </c>
      <c r="H74" s="247">
        <v>0</v>
      </c>
      <c r="I74" s="48">
        <f t="shared" si="6"/>
        <v>0</v>
      </c>
    </row>
    <row r="75" spans="1:10" ht="13.5" customHeight="1">
      <c r="A75" s="27" t="s">
        <v>23</v>
      </c>
      <c r="B75" s="245">
        <v>0</v>
      </c>
      <c r="C75" s="246">
        <v>0</v>
      </c>
      <c r="D75" s="246">
        <v>0</v>
      </c>
      <c r="E75" s="247">
        <v>0</v>
      </c>
      <c r="F75" s="43">
        <v>0</v>
      </c>
      <c r="G75" s="245">
        <v>0</v>
      </c>
      <c r="H75" s="247">
        <v>0</v>
      </c>
      <c r="I75" s="41">
        <f t="shared" si="6"/>
        <v>0</v>
      </c>
    </row>
    <row r="76" spans="1:10" ht="13.5" customHeight="1">
      <c r="A76" s="25" t="s">
        <v>24</v>
      </c>
      <c r="B76" s="245">
        <v>0</v>
      </c>
      <c r="C76" s="246">
        <v>0</v>
      </c>
      <c r="D76" s="246">
        <v>0</v>
      </c>
      <c r="E76" s="247">
        <v>0</v>
      </c>
      <c r="F76" s="46">
        <v>293</v>
      </c>
      <c r="G76" s="245">
        <v>0</v>
      </c>
      <c r="H76" s="247">
        <v>0</v>
      </c>
      <c r="I76" s="48">
        <f t="shared" si="6"/>
        <v>293</v>
      </c>
    </row>
    <row r="77" spans="1:10" ht="13.5" customHeight="1">
      <c r="A77" s="27" t="s">
        <v>25</v>
      </c>
      <c r="B77" s="245">
        <v>0</v>
      </c>
      <c r="C77" s="246">
        <v>0</v>
      </c>
      <c r="D77" s="246">
        <v>0</v>
      </c>
      <c r="E77" s="247">
        <v>0</v>
      </c>
      <c r="F77" s="43">
        <v>0</v>
      </c>
      <c r="G77" s="245">
        <v>0</v>
      </c>
      <c r="H77" s="247">
        <v>0</v>
      </c>
      <c r="I77" s="41">
        <f t="shared" si="6"/>
        <v>0</v>
      </c>
    </row>
    <row r="78" spans="1:10" ht="13.5" customHeight="1">
      <c r="A78" s="25" t="s">
        <v>26</v>
      </c>
      <c r="B78" s="245">
        <v>0</v>
      </c>
      <c r="C78" s="246">
        <v>0</v>
      </c>
      <c r="D78" s="246">
        <v>0</v>
      </c>
      <c r="E78" s="247">
        <v>0</v>
      </c>
      <c r="F78" s="46">
        <v>0</v>
      </c>
      <c r="G78" s="245">
        <v>0</v>
      </c>
      <c r="H78" s="247">
        <v>0</v>
      </c>
      <c r="I78" s="48">
        <f t="shared" si="6"/>
        <v>0</v>
      </c>
    </row>
    <row r="79" spans="1:10" ht="13.5" customHeight="1" thickBot="1">
      <c r="A79" s="27" t="s">
        <v>27</v>
      </c>
      <c r="B79" s="248">
        <v>0</v>
      </c>
      <c r="C79" s="249">
        <v>0</v>
      </c>
      <c r="D79" s="249">
        <v>0</v>
      </c>
      <c r="E79" s="250">
        <v>0</v>
      </c>
      <c r="F79" s="43">
        <v>12024.725999999999</v>
      </c>
      <c r="G79" s="248">
        <v>0</v>
      </c>
      <c r="H79" s="250">
        <v>0</v>
      </c>
      <c r="I79" s="41">
        <f t="shared" si="6"/>
        <v>12024.725999999999</v>
      </c>
    </row>
    <row r="80" spans="1:10" ht="13.5" customHeight="1">
      <c r="A80" s="34" t="s">
        <v>28</v>
      </c>
      <c r="B80" s="130">
        <f t="shared" ref="B80:H80" si="7">SUM(B59:B79)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 t="shared" si="7"/>
        <v>286799.33491775038</v>
      </c>
      <c r="G80" s="130">
        <f t="shared" si="7"/>
        <v>0</v>
      </c>
      <c r="H80" s="131">
        <f t="shared" si="7"/>
        <v>0</v>
      </c>
      <c r="I80" s="132">
        <f>SUM(B80:H80)</f>
        <v>286799.33491775038</v>
      </c>
      <c r="J80" s="180">
        <v>0</v>
      </c>
    </row>
    <row r="81" spans="1:10" ht="15" thickBot="1">
      <c r="A81" s="32" t="s">
        <v>87</v>
      </c>
      <c r="B81" s="114">
        <f>B80/$I80</f>
        <v>0</v>
      </c>
      <c r="C81" s="114">
        <f t="shared" ref="C81:I81" si="8">C80/$I80</f>
        <v>0</v>
      </c>
      <c r="D81" s="114">
        <f t="shared" si="8"/>
        <v>0</v>
      </c>
      <c r="E81" s="114">
        <f t="shared" si="8"/>
        <v>0</v>
      </c>
      <c r="F81" s="114">
        <f t="shared" si="8"/>
        <v>1</v>
      </c>
      <c r="G81" s="114">
        <f t="shared" si="8"/>
        <v>0</v>
      </c>
      <c r="H81" s="114">
        <f t="shared" si="8"/>
        <v>0</v>
      </c>
      <c r="I81" s="116">
        <f t="shared" si="8"/>
        <v>1</v>
      </c>
      <c r="J81" s="18"/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</row>
    <row r="84" spans="1:10" ht="15">
      <c r="A84" s="263"/>
      <c r="B84" s="192" t="s">
        <v>104</v>
      </c>
      <c r="C84" s="193"/>
      <c r="D84" s="193"/>
      <c r="E84" s="193"/>
      <c r="F84" s="193"/>
      <c r="G84" s="193"/>
      <c r="H84" s="193"/>
      <c r="I84" s="194"/>
    </row>
    <row r="85" spans="1:10" ht="15">
      <c r="A85" s="24" t="s">
        <v>7</v>
      </c>
      <c r="B85" s="39">
        <v>2915.8011488901302</v>
      </c>
      <c r="C85" s="39">
        <v>0</v>
      </c>
      <c r="D85" s="39">
        <v>242.77525110986977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3158.5763999999999</v>
      </c>
    </row>
    <row r="86" spans="1:10" ht="15">
      <c r="A86" s="25" t="s">
        <v>8</v>
      </c>
      <c r="B86" s="46">
        <v>532.87241312940876</v>
      </c>
      <c r="C86" s="46">
        <v>0</v>
      </c>
      <c r="D86" s="46">
        <v>42.127586870591315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9">SUM(B86:H86)</f>
        <v>575.00000000000011</v>
      </c>
    </row>
    <row r="87" spans="1:10" ht="15">
      <c r="A87" s="26" t="s">
        <v>9</v>
      </c>
      <c r="B87" s="43">
        <v>1835.5720468080917</v>
      </c>
      <c r="C87" s="43">
        <v>0</v>
      </c>
      <c r="D87" s="43">
        <v>151.42795319190836</v>
      </c>
      <c r="E87" s="43">
        <v>0</v>
      </c>
      <c r="F87" s="43">
        <v>0</v>
      </c>
      <c r="G87" s="43">
        <v>0</v>
      </c>
      <c r="H87" s="53">
        <v>0</v>
      </c>
      <c r="I87" s="41">
        <f t="shared" si="9"/>
        <v>1987</v>
      </c>
    </row>
    <row r="88" spans="1:10" ht="15">
      <c r="A88" s="25" t="s">
        <v>10</v>
      </c>
      <c r="B88" s="46">
        <v>5884.8820131376378</v>
      </c>
      <c r="C88" s="46">
        <v>0</v>
      </c>
      <c r="D88" s="46">
        <v>383.11798686236159</v>
      </c>
      <c r="E88" s="46">
        <v>0</v>
      </c>
      <c r="F88" s="46">
        <v>0</v>
      </c>
      <c r="G88" s="46">
        <v>0</v>
      </c>
      <c r="H88" s="47">
        <v>0</v>
      </c>
      <c r="I88" s="48">
        <f t="shared" si="9"/>
        <v>6267.9999999999991</v>
      </c>
    </row>
    <row r="89" spans="1:10" ht="15">
      <c r="A89" s="26" t="s">
        <v>11</v>
      </c>
      <c r="B89" s="43">
        <v>3.7439999999999998</v>
      </c>
      <c r="C89" s="43">
        <v>0</v>
      </c>
      <c r="D89" s="43">
        <v>0.25600000000000001</v>
      </c>
      <c r="E89" s="43">
        <v>0</v>
      </c>
      <c r="F89" s="43">
        <v>0</v>
      </c>
      <c r="G89" s="43">
        <v>0</v>
      </c>
      <c r="H89" s="53">
        <v>0</v>
      </c>
      <c r="I89" s="41">
        <f t="shared" si="9"/>
        <v>4</v>
      </c>
    </row>
    <row r="90" spans="1:10" ht="15">
      <c r="A90" s="25" t="s">
        <v>12</v>
      </c>
      <c r="B90" s="46">
        <v>0</v>
      </c>
      <c r="C90" s="46">
        <v>0</v>
      </c>
      <c r="D90" s="46">
        <v>0.3949606769586177</v>
      </c>
      <c r="E90" s="46">
        <v>191.04117985510547</v>
      </c>
      <c r="F90" s="46">
        <v>0</v>
      </c>
      <c r="G90" s="46">
        <v>0</v>
      </c>
      <c r="H90" s="47">
        <v>0</v>
      </c>
      <c r="I90" s="48">
        <f t="shared" si="9"/>
        <v>191.43614053206409</v>
      </c>
    </row>
    <row r="91" spans="1:10" ht="15">
      <c r="A91" s="26" t="s">
        <v>13</v>
      </c>
      <c r="B91" s="43">
        <v>0</v>
      </c>
      <c r="C91" s="43">
        <v>0</v>
      </c>
      <c r="D91" s="43">
        <v>0</v>
      </c>
      <c r="E91" s="43">
        <v>729</v>
      </c>
      <c r="F91" s="43">
        <v>0</v>
      </c>
      <c r="G91" s="43">
        <v>0</v>
      </c>
      <c r="H91" s="53">
        <v>0</v>
      </c>
      <c r="I91" s="41">
        <f t="shared" si="9"/>
        <v>729</v>
      </c>
    </row>
    <row r="92" spans="1:10" ht="15">
      <c r="A92" s="25" t="s">
        <v>14</v>
      </c>
      <c r="B92" s="46">
        <v>0</v>
      </c>
      <c r="C92" s="46">
        <v>5.2649781753581033</v>
      </c>
      <c r="D92" s="46">
        <v>1.5843344340496941</v>
      </c>
      <c r="E92" s="46">
        <v>994.60689601090735</v>
      </c>
      <c r="F92" s="46">
        <v>10091.95309758523</v>
      </c>
      <c r="G92" s="46">
        <v>0</v>
      </c>
      <c r="H92" s="47">
        <v>0</v>
      </c>
      <c r="I92" s="48">
        <f t="shared" si="9"/>
        <v>11093.409306205545</v>
      </c>
    </row>
    <row r="93" spans="1:10" ht="15">
      <c r="A93" s="26" t="s">
        <v>15</v>
      </c>
      <c r="B93" s="43">
        <v>74956.247238625627</v>
      </c>
      <c r="C93" s="43">
        <v>297.19186697016005</v>
      </c>
      <c r="D93" s="43">
        <v>4712.5284944042305</v>
      </c>
      <c r="E93" s="43">
        <v>0</v>
      </c>
      <c r="F93" s="43">
        <v>0</v>
      </c>
      <c r="G93" s="43">
        <v>0</v>
      </c>
      <c r="H93" s="53">
        <v>0</v>
      </c>
      <c r="I93" s="41">
        <f t="shared" si="9"/>
        <v>79965.967600000018</v>
      </c>
    </row>
    <row r="94" spans="1:10" ht="15">
      <c r="A94" s="25" t="s">
        <v>16</v>
      </c>
      <c r="B94" s="46">
        <v>13375.460192831968</v>
      </c>
      <c r="C94" s="46">
        <v>245.38118780337436</v>
      </c>
      <c r="D94" s="46">
        <v>955.67505491324948</v>
      </c>
      <c r="E94" s="46">
        <v>112.96040525141045</v>
      </c>
      <c r="F94" s="46">
        <v>0</v>
      </c>
      <c r="G94" s="46">
        <v>0</v>
      </c>
      <c r="H94" s="47">
        <v>0</v>
      </c>
      <c r="I94" s="48">
        <f t="shared" si="9"/>
        <v>14689.476840800002</v>
      </c>
    </row>
    <row r="95" spans="1:10" ht="15">
      <c r="A95" s="26" t="s">
        <v>17</v>
      </c>
      <c r="B95" s="43">
        <v>2710.1152268679944</v>
      </c>
      <c r="C95" s="43">
        <v>4.5641078213945336</v>
      </c>
      <c r="D95" s="43">
        <v>240.62177487606561</v>
      </c>
      <c r="E95" s="43">
        <v>19.902490434545122</v>
      </c>
      <c r="F95" s="43">
        <v>0</v>
      </c>
      <c r="G95" s="43">
        <v>0</v>
      </c>
      <c r="H95" s="53">
        <v>0</v>
      </c>
      <c r="I95" s="41">
        <f t="shared" si="9"/>
        <v>2975.2035999999994</v>
      </c>
    </row>
    <row r="96" spans="1:10" ht="15">
      <c r="A96" s="25" t="s">
        <v>18</v>
      </c>
      <c r="B96" s="46">
        <v>0</v>
      </c>
      <c r="C96" s="46">
        <v>0</v>
      </c>
      <c r="D96" s="46">
        <v>0</v>
      </c>
      <c r="E96" s="46">
        <v>0</v>
      </c>
      <c r="F96" s="46">
        <v>0</v>
      </c>
      <c r="G96" s="46">
        <v>0</v>
      </c>
      <c r="H96" s="47">
        <v>0</v>
      </c>
      <c r="I96" s="48">
        <f t="shared" si="9"/>
        <v>0</v>
      </c>
    </row>
    <row r="97" spans="1:10" ht="15">
      <c r="A97" s="26" t="s">
        <v>19</v>
      </c>
      <c r="B97" s="43">
        <v>57024.948981678637</v>
      </c>
      <c r="C97" s="43">
        <v>2757.785763423708</v>
      </c>
      <c r="D97" s="43">
        <v>12991.592362088546</v>
      </c>
      <c r="E97" s="43">
        <v>423.5168928091033</v>
      </c>
      <c r="F97" s="43">
        <v>0</v>
      </c>
      <c r="G97" s="43">
        <v>0</v>
      </c>
      <c r="H97" s="53">
        <v>0</v>
      </c>
      <c r="I97" s="41">
        <f t="shared" si="9"/>
        <v>73197.843999999997</v>
      </c>
    </row>
    <row r="98" spans="1:10" ht="15">
      <c r="A98" s="25" t="s">
        <v>20</v>
      </c>
      <c r="B98" s="46">
        <v>0</v>
      </c>
      <c r="C98" s="46">
        <v>0</v>
      </c>
      <c r="D98" s="46">
        <v>0</v>
      </c>
      <c r="E98" s="46">
        <v>0</v>
      </c>
      <c r="F98" s="46">
        <v>0</v>
      </c>
      <c r="G98" s="46">
        <v>0</v>
      </c>
      <c r="H98" s="47">
        <v>0</v>
      </c>
      <c r="I98" s="48">
        <f t="shared" si="9"/>
        <v>0</v>
      </c>
    </row>
    <row r="99" spans="1:10" ht="15">
      <c r="A99" s="26" t="s">
        <v>21</v>
      </c>
      <c r="B99" s="43">
        <v>0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53">
        <v>0</v>
      </c>
      <c r="I99" s="41">
        <f t="shared" si="9"/>
        <v>0</v>
      </c>
    </row>
    <row r="100" spans="1:10" ht="15">
      <c r="A100" s="25" t="s">
        <v>22</v>
      </c>
      <c r="B100" s="46">
        <v>608.75253144953228</v>
      </c>
      <c r="C100" s="46">
        <v>0</v>
      </c>
      <c r="D100" s="46">
        <v>11.247468550467662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9"/>
        <v>620</v>
      </c>
    </row>
    <row r="101" spans="1:10" ht="15">
      <c r="A101" s="27" t="s">
        <v>23</v>
      </c>
      <c r="B101" s="43">
        <v>57285.832418972597</v>
      </c>
      <c r="C101" s="43">
        <v>106.52416140418408</v>
      </c>
      <c r="D101" s="43">
        <v>7135.8088042385971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9"/>
        <v>64528.165384615379</v>
      </c>
    </row>
    <row r="102" spans="1:10" ht="15">
      <c r="A102" s="25" t="s">
        <v>24</v>
      </c>
      <c r="B102" s="46">
        <v>4059.9267387823224</v>
      </c>
      <c r="C102" s="46">
        <v>0</v>
      </c>
      <c r="D102" s="46">
        <v>314.81052257086213</v>
      </c>
      <c r="E102" s="46">
        <v>0</v>
      </c>
      <c r="F102" s="46">
        <v>257.69666335153414</v>
      </c>
      <c r="G102" s="46">
        <v>0</v>
      </c>
      <c r="H102" s="47">
        <v>0</v>
      </c>
      <c r="I102" s="48">
        <f t="shared" si="9"/>
        <v>4632.4339247047183</v>
      </c>
    </row>
    <row r="103" spans="1:10" ht="15">
      <c r="A103" s="27" t="s">
        <v>25</v>
      </c>
      <c r="B103" s="43">
        <v>8961.4106206640408</v>
      </c>
      <c r="C103" s="43">
        <v>0</v>
      </c>
      <c r="D103" s="43">
        <v>-3844.3893709600643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9"/>
        <v>5117.0212497039765</v>
      </c>
    </row>
    <row r="104" spans="1:10" ht="15">
      <c r="A104" s="25" t="s">
        <v>26</v>
      </c>
      <c r="B104" s="46">
        <v>32915.225231659439</v>
      </c>
      <c r="C104" s="46">
        <v>117.34351679398725</v>
      </c>
      <c r="D104" s="46">
        <v>3296.0204812800002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9"/>
        <v>36328.589229733429</v>
      </c>
    </row>
    <row r="105" spans="1:10" ht="15.75" thickBot="1">
      <c r="A105" s="27" t="s">
        <v>27</v>
      </c>
      <c r="B105" s="43">
        <v>18109.404481556958</v>
      </c>
      <c r="C105" s="43">
        <v>1.7388564607737396</v>
      </c>
      <c r="D105" s="43">
        <v>28114.704975204186</v>
      </c>
      <c r="E105" s="43">
        <v>30089.700039999465</v>
      </c>
      <c r="F105" s="43">
        <v>0</v>
      </c>
      <c r="G105" s="43">
        <v>19738.387625782951</v>
      </c>
      <c r="H105" s="53">
        <v>13.844554483674784</v>
      </c>
      <c r="I105" s="41">
        <f t="shared" si="9"/>
        <v>96067.78053348801</v>
      </c>
    </row>
    <row r="106" spans="1:10" ht="15">
      <c r="A106" s="34" t="s">
        <v>28</v>
      </c>
      <c r="B106" s="130">
        <f t="shared" ref="B106:H106" si="10">SUM(B85:B105)</f>
        <v>281180.19528505439</v>
      </c>
      <c r="C106" s="130">
        <f t="shared" si="10"/>
        <v>3535.7944388529404</v>
      </c>
      <c r="D106" s="130">
        <f t="shared" si="10"/>
        <v>54750.304640311879</v>
      </c>
      <c r="E106" s="130">
        <f t="shared" si="10"/>
        <v>32560.727904360538</v>
      </c>
      <c r="F106" s="130">
        <f t="shared" si="10"/>
        <v>10349.649760936765</v>
      </c>
      <c r="G106" s="130">
        <f t="shared" si="10"/>
        <v>19738.387625782951</v>
      </c>
      <c r="H106" s="131">
        <f t="shared" si="10"/>
        <v>13.844554483674784</v>
      </c>
      <c r="I106" s="132">
        <f>SUM(B106:H106)</f>
        <v>402128.90420978301</v>
      </c>
      <c r="J106" s="180">
        <v>3.8551774923689663E-3</v>
      </c>
    </row>
    <row r="107" spans="1:10" ht="13.5" customHeight="1" thickBot="1">
      <c r="A107" s="32" t="s">
        <v>87</v>
      </c>
      <c r="B107" s="114">
        <f>B106/$I106</f>
        <v>0.6992290092591007</v>
      </c>
      <c r="C107" s="114">
        <f t="shared" ref="C107:I107" si="11">C106/$I106</f>
        <v>8.7926891149520143E-3</v>
      </c>
      <c r="D107" s="114">
        <f t="shared" si="11"/>
        <v>0.13615112981719335</v>
      </c>
      <c r="E107" s="114">
        <f t="shared" si="11"/>
        <v>8.0970871686891294E-2</v>
      </c>
      <c r="F107" s="114">
        <f t="shared" si="11"/>
        <v>2.5737144613552945E-2</v>
      </c>
      <c r="G107" s="114">
        <f t="shared" si="11"/>
        <v>4.9084727357687798E-2</v>
      </c>
      <c r="H107" s="114">
        <f t="shared" si="11"/>
        <v>3.4428150622200344E-5</v>
      </c>
      <c r="I107" s="116">
        <f t="shared" si="11"/>
        <v>1</v>
      </c>
      <c r="J107" s="18"/>
    </row>
    <row r="108" spans="1:10" ht="13.5" customHeight="1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4.0000299999999999E-3</v>
      </c>
      <c r="C111" s="39">
        <v>0</v>
      </c>
      <c r="D111" s="39">
        <v>0</v>
      </c>
      <c r="E111" s="39">
        <v>0</v>
      </c>
      <c r="F111" s="235">
        <v>0</v>
      </c>
      <c r="G111" s="39">
        <v>0</v>
      </c>
      <c r="H111" s="40">
        <v>0</v>
      </c>
      <c r="I111" s="41">
        <f>SUM(B111:H111)</f>
        <v>4.0000299999999999E-3</v>
      </c>
    </row>
    <row r="112" spans="1:10" ht="15">
      <c r="A112" s="25" t="s">
        <v>8</v>
      </c>
      <c r="B112" s="46">
        <v>4.0000299999999999E-3</v>
      </c>
      <c r="C112" s="46">
        <v>0</v>
      </c>
      <c r="D112" s="46">
        <v>0</v>
      </c>
      <c r="E112" s="46">
        <v>0</v>
      </c>
      <c r="F112" s="236">
        <v>0</v>
      </c>
      <c r="G112" s="46">
        <v>0</v>
      </c>
      <c r="H112" s="47">
        <v>0</v>
      </c>
      <c r="I112" s="48">
        <f t="shared" ref="I112:I131" si="12">SUM(B112:H112)</f>
        <v>4.0000299999999999E-3</v>
      </c>
    </row>
    <row r="113" spans="1:9" ht="15">
      <c r="A113" s="26" t="s">
        <v>9</v>
      </c>
      <c r="B113" s="43">
        <v>4.0000299999999999E-3</v>
      </c>
      <c r="C113" s="43">
        <v>0</v>
      </c>
      <c r="D113" s="43">
        <v>0</v>
      </c>
      <c r="E113" s="43">
        <v>0</v>
      </c>
      <c r="F113" s="236">
        <v>0</v>
      </c>
      <c r="G113" s="43">
        <v>0</v>
      </c>
      <c r="H113" s="53">
        <v>0</v>
      </c>
      <c r="I113" s="41">
        <f t="shared" si="12"/>
        <v>4.0000299999999999E-3</v>
      </c>
    </row>
    <row r="114" spans="1:9" ht="15">
      <c r="A114" s="25" t="s">
        <v>10</v>
      </c>
      <c r="B114" s="46">
        <v>4.0000299999999999E-3</v>
      </c>
      <c r="C114" s="46">
        <v>0</v>
      </c>
      <c r="D114" s="46">
        <v>4620</v>
      </c>
      <c r="E114" s="46">
        <v>0</v>
      </c>
      <c r="F114" s="236">
        <v>0</v>
      </c>
      <c r="G114" s="46">
        <v>0</v>
      </c>
      <c r="H114" s="47">
        <v>0</v>
      </c>
      <c r="I114" s="48">
        <f t="shared" si="12"/>
        <v>4620.0040000299996</v>
      </c>
    </row>
    <row r="115" spans="1:9" ht="15">
      <c r="A115" s="26" t="s">
        <v>11</v>
      </c>
      <c r="B115" s="43">
        <v>4.0000299999999999E-3</v>
      </c>
      <c r="C115" s="43">
        <v>0</v>
      </c>
      <c r="D115" s="43">
        <v>0</v>
      </c>
      <c r="E115" s="43">
        <v>0</v>
      </c>
      <c r="F115" s="236">
        <v>0</v>
      </c>
      <c r="G115" s="43">
        <v>0</v>
      </c>
      <c r="H115" s="53">
        <v>0</v>
      </c>
      <c r="I115" s="41">
        <f t="shared" si="12"/>
        <v>4.0000299999999999E-3</v>
      </c>
    </row>
    <row r="116" spans="1:9" ht="15">
      <c r="A116" s="25" t="s">
        <v>12</v>
      </c>
      <c r="B116" s="46">
        <v>4.0000299999999999E-3</v>
      </c>
      <c r="C116" s="46">
        <v>0</v>
      </c>
      <c r="D116" s="46">
        <v>0</v>
      </c>
      <c r="E116" s="46">
        <v>0</v>
      </c>
      <c r="F116" s="236">
        <v>0</v>
      </c>
      <c r="G116" s="46">
        <v>0</v>
      </c>
      <c r="H116" s="47">
        <v>0</v>
      </c>
      <c r="I116" s="48">
        <f t="shared" si="12"/>
        <v>4.0000299999999999E-3</v>
      </c>
    </row>
    <row r="117" spans="1:9" ht="15">
      <c r="A117" s="26" t="s">
        <v>13</v>
      </c>
      <c r="B117" s="43">
        <v>4.0000299999999999E-3</v>
      </c>
      <c r="C117" s="43">
        <v>0</v>
      </c>
      <c r="D117" s="43">
        <v>0</v>
      </c>
      <c r="E117" s="43">
        <v>0</v>
      </c>
      <c r="F117" s="236">
        <v>0</v>
      </c>
      <c r="G117" s="43">
        <v>0</v>
      </c>
      <c r="H117" s="53">
        <v>0</v>
      </c>
      <c r="I117" s="41">
        <f t="shared" si="12"/>
        <v>4.0000299999999999E-3</v>
      </c>
    </row>
    <row r="118" spans="1:9" ht="15">
      <c r="A118" s="25" t="s">
        <v>14</v>
      </c>
      <c r="B118" s="46">
        <v>4.0000299999999999E-3</v>
      </c>
      <c r="C118" s="46">
        <v>0</v>
      </c>
      <c r="D118" s="46">
        <v>0</v>
      </c>
      <c r="E118" s="46">
        <v>0</v>
      </c>
      <c r="F118" s="236">
        <v>0</v>
      </c>
      <c r="G118" s="46">
        <v>0</v>
      </c>
      <c r="H118" s="47">
        <v>0</v>
      </c>
      <c r="I118" s="48">
        <f t="shared" si="12"/>
        <v>4.0000299999999999E-3</v>
      </c>
    </row>
    <row r="119" spans="1:9" ht="15">
      <c r="A119" s="26" t="s">
        <v>15</v>
      </c>
      <c r="B119" s="43">
        <v>3.0000000000000004E-8</v>
      </c>
      <c r="C119" s="43">
        <v>0</v>
      </c>
      <c r="D119" s="43">
        <v>0</v>
      </c>
      <c r="E119" s="43">
        <v>0</v>
      </c>
      <c r="F119" s="236">
        <v>0</v>
      </c>
      <c r="G119" s="43">
        <v>0</v>
      </c>
      <c r="H119" s="53">
        <v>0</v>
      </c>
      <c r="I119" s="41">
        <f t="shared" si="12"/>
        <v>3.0000000000000004E-8</v>
      </c>
    </row>
    <row r="120" spans="1:9" ht="15">
      <c r="A120" s="25" t="s">
        <v>16</v>
      </c>
      <c r="B120" s="46">
        <v>4.0000299999999999E-3</v>
      </c>
      <c r="C120" s="46">
        <v>353.99295891357627</v>
      </c>
      <c r="D120" s="46">
        <v>0.57748348642367309</v>
      </c>
      <c r="E120" s="46">
        <v>0</v>
      </c>
      <c r="F120" s="236">
        <v>0</v>
      </c>
      <c r="G120" s="46">
        <v>0</v>
      </c>
      <c r="H120" s="47">
        <v>0</v>
      </c>
      <c r="I120" s="48">
        <f t="shared" si="12"/>
        <v>354.57444242999992</v>
      </c>
    </row>
    <row r="121" spans="1:9" ht="15">
      <c r="A121" s="26" t="s">
        <v>17</v>
      </c>
      <c r="B121" s="43">
        <v>73.10731443102793</v>
      </c>
      <c r="C121" s="43">
        <v>0</v>
      </c>
      <c r="D121" s="43">
        <v>528.89588556897206</v>
      </c>
      <c r="E121" s="43">
        <v>0</v>
      </c>
      <c r="F121" s="236">
        <v>0</v>
      </c>
      <c r="G121" s="43">
        <v>0</v>
      </c>
      <c r="H121" s="53">
        <v>0</v>
      </c>
      <c r="I121" s="41">
        <f t="shared" si="12"/>
        <v>602.00319999999999</v>
      </c>
    </row>
    <row r="122" spans="1:9" ht="15">
      <c r="A122" s="25" t="s">
        <v>18</v>
      </c>
      <c r="B122" s="46">
        <v>7.0000000000000001E-3</v>
      </c>
      <c r="C122" s="46">
        <v>0</v>
      </c>
      <c r="D122" s="46">
        <v>0</v>
      </c>
      <c r="E122" s="46">
        <v>0</v>
      </c>
      <c r="F122" s="236">
        <v>0</v>
      </c>
      <c r="G122" s="46">
        <v>0</v>
      </c>
      <c r="H122" s="47">
        <v>0</v>
      </c>
      <c r="I122" s="48">
        <f t="shared" si="12"/>
        <v>7.0000000000000001E-3</v>
      </c>
    </row>
    <row r="123" spans="1:9" ht="15">
      <c r="A123" s="26" t="s">
        <v>19</v>
      </c>
      <c r="B123" s="43">
        <v>266.76433714416902</v>
      </c>
      <c r="C123" s="43">
        <v>3830.2519568161374</v>
      </c>
      <c r="D123" s="43">
        <v>10066.831469223422</v>
      </c>
      <c r="E123" s="43">
        <v>1.152236816270553</v>
      </c>
      <c r="F123" s="236">
        <v>0</v>
      </c>
      <c r="G123" s="43">
        <v>0</v>
      </c>
      <c r="H123" s="53">
        <v>0</v>
      </c>
      <c r="I123" s="41">
        <f t="shared" si="12"/>
        <v>14164.999999999998</v>
      </c>
    </row>
    <row r="124" spans="1:9" ht="15">
      <c r="A124" s="25" t="s">
        <v>20</v>
      </c>
      <c r="B124" s="46">
        <v>4.0000299999999999E-3</v>
      </c>
      <c r="C124" s="46">
        <v>2.2204930047800584</v>
      </c>
      <c r="D124" s="46">
        <v>969.74831020230113</v>
      </c>
      <c r="E124" s="46">
        <v>0</v>
      </c>
      <c r="F124" s="236">
        <v>0</v>
      </c>
      <c r="G124" s="46">
        <v>0</v>
      </c>
      <c r="H124" s="47">
        <v>0</v>
      </c>
      <c r="I124" s="48">
        <f t="shared" si="12"/>
        <v>971.97280323708117</v>
      </c>
    </row>
    <row r="125" spans="1:9" ht="15">
      <c r="A125" s="26" t="s">
        <v>21</v>
      </c>
      <c r="B125" s="43">
        <v>4.0000299999999999E-3</v>
      </c>
      <c r="C125" s="43">
        <v>8.0039650953079882</v>
      </c>
      <c r="D125" s="43">
        <v>3495.5442820059411</v>
      </c>
      <c r="E125" s="43">
        <v>0</v>
      </c>
      <c r="F125" s="236">
        <v>0</v>
      </c>
      <c r="G125" s="43">
        <v>0</v>
      </c>
      <c r="H125" s="53">
        <v>0</v>
      </c>
      <c r="I125" s="41">
        <f t="shared" si="12"/>
        <v>3503.5522471312493</v>
      </c>
    </row>
    <row r="126" spans="1:9" ht="15">
      <c r="A126" s="25" t="s">
        <v>22</v>
      </c>
      <c r="B126" s="46">
        <v>0</v>
      </c>
      <c r="C126" s="46">
        <v>0</v>
      </c>
      <c r="D126" s="46">
        <v>9.0000000000000019E-4</v>
      </c>
      <c r="E126" s="46">
        <v>0</v>
      </c>
      <c r="F126" s="236">
        <v>0</v>
      </c>
      <c r="G126" s="46">
        <v>0</v>
      </c>
      <c r="H126" s="47">
        <v>0</v>
      </c>
      <c r="I126" s="48">
        <f t="shared" si="12"/>
        <v>9.0000000000000019E-4</v>
      </c>
    </row>
    <row r="127" spans="1:9" ht="15">
      <c r="A127" s="27" t="s">
        <v>23</v>
      </c>
      <c r="B127" s="43">
        <v>4.0000299999999999E-3</v>
      </c>
      <c r="C127" s="43">
        <v>0</v>
      </c>
      <c r="D127" s="43">
        <v>0</v>
      </c>
      <c r="E127" s="43">
        <v>0</v>
      </c>
      <c r="F127" s="236">
        <v>0</v>
      </c>
      <c r="G127" s="43">
        <v>0</v>
      </c>
      <c r="H127" s="53">
        <v>0</v>
      </c>
      <c r="I127" s="41">
        <f t="shared" si="12"/>
        <v>4.0000299999999999E-3</v>
      </c>
    </row>
    <row r="128" spans="1:9" ht="15">
      <c r="A128" s="25" t="s">
        <v>24</v>
      </c>
      <c r="B128" s="46">
        <v>0</v>
      </c>
      <c r="C128" s="46">
        <v>0</v>
      </c>
      <c r="D128" s="46">
        <v>9.0000000000000019E-4</v>
      </c>
      <c r="E128" s="46">
        <v>0</v>
      </c>
      <c r="F128" s="236">
        <v>0</v>
      </c>
      <c r="G128" s="46">
        <v>0</v>
      </c>
      <c r="H128" s="47">
        <v>0</v>
      </c>
      <c r="I128" s="48">
        <f t="shared" si="12"/>
        <v>9.0000000000000019E-4</v>
      </c>
    </row>
    <row r="129" spans="1:10" ht="15">
      <c r="A129" s="27" t="s">
        <v>25</v>
      </c>
      <c r="B129" s="43">
        <v>7.0000000000000001E-3</v>
      </c>
      <c r="C129" s="43">
        <v>0</v>
      </c>
      <c r="D129" s="43">
        <v>0</v>
      </c>
      <c r="E129" s="43">
        <v>0</v>
      </c>
      <c r="F129" s="236">
        <v>0</v>
      </c>
      <c r="G129" s="43">
        <v>0</v>
      </c>
      <c r="H129" s="53">
        <v>0</v>
      </c>
      <c r="I129" s="41">
        <f t="shared" si="12"/>
        <v>7.0000000000000001E-3</v>
      </c>
    </row>
    <row r="130" spans="1:10" ht="15">
      <c r="A130" s="25" t="s">
        <v>26</v>
      </c>
      <c r="B130" s="46">
        <v>0.26247639937897388</v>
      </c>
      <c r="C130" s="46">
        <v>0</v>
      </c>
      <c r="D130" s="46">
        <v>1.4379266006210263</v>
      </c>
      <c r="E130" s="46">
        <v>0</v>
      </c>
      <c r="F130" s="236">
        <v>0</v>
      </c>
      <c r="G130" s="46">
        <v>0</v>
      </c>
      <c r="H130" s="47">
        <v>0</v>
      </c>
      <c r="I130" s="48">
        <f t="shared" si="12"/>
        <v>1.7004030000000001</v>
      </c>
    </row>
    <row r="131" spans="1:10" ht="15.75" thickBot="1">
      <c r="A131" s="27" t="s">
        <v>27</v>
      </c>
      <c r="B131" s="43">
        <v>81.136677922317148</v>
      </c>
      <c r="C131" s="43">
        <v>0</v>
      </c>
      <c r="D131" s="43">
        <v>0</v>
      </c>
      <c r="E131" s="43">
        <v>7225.3998680289187</v>
      </c>
      <c r="F131" s="237">
        <v>0</v>
      </c>
      <c r="G131" s="43">
        <v>2338.956423452214</v>
      </c>
      <c r="H131" s="53">
        <v>0</v>
      </c>
      <c r="I131" s="41">
        <f t="shared" si="12"/>
        <v>9645.4929694034508</v>
      </c>
    </row>
    <row r="132" spans="1:10" ht="15">
      <c r="A132" s="34" t="s">
        <v>28</v>
      </c>
      <c r="B132" s="130">
        <f t="shared" ref="B132:H132" si="13">SUM(B111:B131)</f>
        <v>421.33280628689306</v>
      </c>
      <c r="C132" s="130">
        <f t="shared" si="13"/>
        <v>4194.469373829801</v>
      </c>
      <c r="D132" s="130">
        <f t="shared" si="13"/>
        <v>19683.037157087678</v>
      </c>
      <c r="E132" s="130">
        <f t="shared" si="13"/>
        <v>7226.5521048451892</v>
      </c>
      <c r="F132" s="130">
        <f t="shared" si="13"/>
        <v>0</v>
      </c>
      <c r="G132" s="130">
        <f t="shared" si="13"/>
        <v>2338.956423452214</v>
      </c>
      <c r="H132" s="131">
        <f t="shared" si="13"/>
        <v>0</v>
      </c>
      <c r="I132" s="132">
        <f>SUM(B132:H132)</f>
        <v>33864.347865501775</v>
      </c>
    </row>
    <row r="133" spans="1:10" ht="15" thickBot="1">
      <c r="A133" s="32" t="s">
        <v>87</v>
      </c>
      <c r="B133" s="114">
        <f>B132/$I132</f>
        <v>1.2441781190067221E-2</v>
      </c>
      <c r="C133" s="114">
        <f t="shared" ref="C133:I133" si="14">C132/$I132</f>
        <v>0.12386092271697879</v>
      </c>
      <c r="D133" s="114">
        <f t="shared" si="14"/>
        <v>0.5812318381343804</v>
      </c>
      <c r="E133" s="114">
        <f t="shared" si="14"/>
        <v>0.21339705502514664</v>
      </c>
      <c r="F133" s="114">
        <f t="shared" si="14"/>
        <v>0</v>
      </c>
      <c r="G133" s="114">
        <f t="shared" si="14"/>
        <v>6.9068402933426962E-2</v>
      </c>
      <c r="H133" s="114">
        <f t="shared" si="14"/>
        <v>0</v>
      </c>
      <c r="I133" s="116">
        <f t="shared" si="14"/>
        <v>1</v>
      </c>
      <c r="J133" s="18"/>
    </row>
    <row r="134" spans="1:10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1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10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10" ht="15">
      <c r="A137" s="24" t="s">
        <v>7</v>
      </c>
      <c r="B137" s="39">
        <v>0</v>
      </c>
      <c r="C137" s="39">
        <v>1956</v>
      </c>
      <c r="D137" s="39">
        <v>0</v>
      </c>
      <c r="E137" s="39">
        <v>0</v>
      </c>
      <c r="F137" s="235">
        <v>0</v>
      </c>
      <c r="G137" s="39">
        <v>0</v>
      </c>
      <c r="H137" s="40">
        <v>0</v>
      </c>
      <c r="I137" s="41">
        <f>SUM(B137:H137)</f>
        <v>1956</v>
      </c>
    </row>
    <row r="138" spans="1:1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>
        <v>0</v>
      </c>
      <c r="G138" s="46">
        <v>0</v>
      </c>
      <c r="H138" s="47">
        <v>0</v>
      </c>
      <c r="I138" s="48">
        <f t="shared" ref="I138:I157" si="15">SUM(B138:H138)</f>
        <v>0</v>
      </c>
    </row>
    <row r="139" spans="1:10" ht="15">
      <c r="A139" s="26" t="s">
        <v>9</v>
      </c>
      <c r="B139" s="43">
        <v>0</v>
      </c>
      <c r="C139" s="43">
        <v>0</v>
      </c>
      <c r="D139" s="43">
        <v>0</v>
      </c>
      <c r="E139" s="43">
        <v>0</v>
      </c>
      <c r="F139" s="236">
        <v>0</v>
      </c>
      <c r="G139" s="43">
        <v>0</v>
      </c>
      <c r="H139" s="53">
        <v>0</v>
      </c>
      <c r="I139" s="41">
        <f t="shared" si="15"/>
        <v>0</v>
      </c>
    </row>
    <row r="140" spans="1:10" ht="15">
      <c r="A140" s="25" t="s">
        <v>10</v>
      </c>
      <c r="B140" s="46">
        <v>0</v>
      </c>
      <c r="C140" s="46">
        <v>5.0000000000000002E-5</v>
      </c>
      <c r="D140" s="46">
        <v>324</v>
      </c>
      <c r="E140" s="46">
        <v>0</v>
      </c>
      <c r="F140" s="236">
        <v>0</v>
      </c>
      <c r="G140" s="46">
        <v>0</v>
      </c>
      <c r="H140" s="47">
        <v>0</v>
      </c>
      <c r="I140" s="48">
        <f t="shared" si="15"/>
        <v>324.00004999999999</v>
      </c>
    </row>
    <row r="141" spans="1:10" ht="15">
      <c r="A141" s="26" t="s">
        <v>11</v>
      </c>
      <c r="B141" s="43">
        <v>0</v>
      </c>
      <c r="C141" s="43">
        <v>0</v>
      </c>
      <c r="D141" s="43">
        <v>0</v>
      </c>
      <c r="E141" s="43">
        <v>0</v>
      </c>
      <c r="F141" s="236">
        <v>0</v>
      </c>
      <c r="G141" s="43">
        <v>0</v>
      </c>
      <c r="H141" s="53">
        <v>0</v>
      </c>
      <c r="I141" s="41">
        <f t="shared" si="15"/>
        <v>0</v>
      </c>
    </row>
    <row r="142" spans="1:10" ht="15">
      <c r="A142" s="25" t="s">
        <v>12</v>
      </c>
      <c r="B142" s="46">
        <v>0</v>
      </c>
      <c r="C142" s="46">
        <v>0</v>
      </c>
      <c r="D142" s="46">
        <v>0</v>
      </c>
      <c r="E142" s="46">
        <v>0</v>
      </c>
      <c r="F142" s="236">
        <v>0</v>
      </c>
      <c r="G142" s="46">
        <v>0</v>
      </c>
      <c r="H142" s="47">
        <v>0</v>
      </c>
      <c r="I142" s="48">
        <f t="shared" si="15"/>
        <v>0</v>
      </c>
    </row>
    <row r="143" spans="1:10" ht="15">
      <c r="A143" s="26" t="s">
        <v>13</v>
      </c>
      <c r="B143" s="43">
        <v>0</v>
      </c>
      <c r="C143" s="43">
        <v>0</v>
      </c>
      <c r="D143" s="43">
        <v>0</v>
      </c>
      <c r="E143" s="43">
        <v>0</v>
      </c>
      <c r="F143" s="236">
        <v>0</v>
      </c>
      <c r="G143" s="43">
        <v>0</v>
      </c>
      <c r="H143" s="53">
        <v>0</v>
      </c>
      <c r="I143" s="41">
        <f t="shared" si="15"/>
        <v>0</v>
      </c>
    </row>
    <row r="144" spans="1:10" ht="15">
      <c r="A144" s="25" t="s">
        <v>14</v>
      </c>
      <c r="B144" s="46">
        <v>0</v>
      </c>
      <c r="C144" s="46">
        <v>0</v>
      </c>
      <c r="D144" s="46">
        <v>21.250902779449728</v>
      </c>
      <c r="E144" s="46">
        <v>23.244866655091933</v>
      </c>
      <c r="F144" s="236">
        <v>0</v>
      </c>
      <c r="G144" s="46">
        <v>0</v>
      </c>
      <c r="H144" s="47">
        <v>0</v>
      </c>
      <c r="I144" s="48">
        <f t="shared" si="15"/>
        <v>44.495769434541657</v>
      </c>
    </row>
    <row r="145" spans="1:10" ht="15">
      <c r="A145" s="26" t="s">
        <v>15</v>
      </c>
      <c r="B145" s="43">
        <v>23.447241994219652</v>
      </c>
      <c r="C145" s="43">
        <v>2.1734104046242775E-5</v>
      </c>
      <c r="D145" s="43">
        <v>1.6271676300578037E-5</v>
      </c>
      <c r="E145" s="43">
        <v>0</v>
      </c>
      <c r="F145" s="236">
        <v>0</v>
      </c>
      <c r="G145" s="43">
        <v>0</v>
      </c>
      <c r="H145" s="53">
        <v>0</v>
      </c>
      <c r="I145" s="41">
        <f t="shared" si="15"/>
        <v>23.447279999999999</v>
      </c>
    </row>
    <row r="146" spans="1:10" ht="15">
      <c r="A146" s="25" t="s">
        <v>16</v>
      </c>
      <c r="B146" s="46">
        <v>133.38323267273606</v>
      </c>
      <c r="C146" s="46">
        <v>1129.8743061179589</v>
      </c>
      <c r="D146" s="46">
        <v>66.059915609305008</v>
      </c>
      <c r="E146" s="46">
        <v>0</v>
      </c>
      <c r="F146" s="236">
        <v>0</v>
      </c>
      <c r="G146" s="46">
        <v>0</v>
      </c>
      <c r="H146" s="47">
        <v>0</v>
      </c>
      <c r="I146" s="48">
        <f t="shared" si="15"/>
        <v>1329.3174544000001</v>
      </c>
    </row>
    <row r="147" spans="1:10" ht="15">
      <c r="A147" s="26" t="s">
        <v>17</v>
      </c>
      <c r="B147" s="43">
        <v>3.0000000000000003E-4</v>
      </c>
      <c r="C147" s="43">
        <v>0</v>
      </c>
      <c r="D147" s="43">
        <v>2.1000000000000001E-4</v>
      </c>
      <c r="E147" s="43">
        <v>3.0000000000000027</v>
      </c>
      <c r="F147" s="236">
        <v>0</v>
      </c>
      <c r="G147" s="43">
        <v>0</v>
      </c>
      <c r="H147" s="53">
        <v>0</v>
      </c>
      <c r="I147" s="41">
        <f t="shared" si="15"/>
        <v>3.0005100000000025</v>
      </c>
    </row>
    <row r="148" spans="1:10" ht="15">
      <c r="A148" s="25" t="s">
        <v>18</v>
      </c>
      <c r="B148" s="46">
        <v>0</v>
      </c>
      <c r="C148" s="46">
        <v>1.0004999999999998E-2</v>
      </c>
      <c r="D148" s="46">
        <v>0</v>
      </c>
      <c r="E148" s="46">
        <v>0</v>
      </c>
      <c r="F148" s="236">
        <v>0</v>
      </c>
      <c r="G148" s="46">
        <v>0</v>
      </c>
      <c r="H148" s="47">
        <v>0</v>
      </c>
      <c r="I148" s="48">
        <f t="shared" si="15"/>
        <v>1.0004999999999998E-2</v>
      </c>
    </row>
    <row r="149" spans="1:10" ht="15">
      <c r="A149" s="26" t="s">
        <v>19</v>
      </c>
      <c r="B149" s="43">
        <v>174.46880744660771</v>
      </c>
      <c r="C149" s="43">
        <v>7992.2558490777446</v>
      </c>
      <c r="D149" s="43">
        <v>1663.275543475648</v>
      </c>
      <c r="E149" s="43">
        <v>0</v>
      </c>
      <c r="F149" s="236">
        <v>0</v>
      </c>
      <c r="G149" s="43">
        <v>0</v>
      </c>
      <c r="H149" s="53">
        <v>0</v>
      </c>
      <c r="I149" s="41">
        <f t="shared" si="15"/>
        <v>9830.0002000000004</v>
      </c>
    </row>
    <row r="150" spans="1:10" ht="15">
      <c r="A150" s="25" t="s">
        <v>20</v>
      </c>
      <c r="B150" s="46">
        <v>0</v>
      </c>
      <c r="C150" s="46">
        <v>0</v>
      </c>
      <c r="D150" s="46">
        <v>0</v>
      </c>
      <c r="E150" s="46">
        <v>0</v>
      </c>
      <c r="F150" s="236">
        <v>0</v>
      </c>
      <c r="G150" s="46">
        <v>0</v>
      </c>
      <c r="H150" s="47">
        <v>0</v>
      </c>
      <c r="I150" s="48">
        <f t="shared" si="15"/>
        <v>0</v>
      </c>
    </row>
    <row r="151" spans="1:10" ht="15">
      <c r="A151" s="26" t="s">
        <v>21</v>
      </c>
      <c r="B151" s="43">
        <v>0</v>
      </c>
      <c r="C151" s="43">
        <v>0</v>
      </c>
      <c r="D151" s="43">
        <v>0</v>
      </c>
      <c r="E151" s="43">
        <v>0</v>
      </c>
      <c r="F151" s="236">
        <v>0</v>
      </c>
      <c r="G151" s="43">
        <v>0</v>
      </c>
      <c r="H151" s="53">
        <v>0</v>
      </c>
      <c r="I151" s="41">
        <f t="shared" si="15"/>
        <v>0</v>
      </c>
    </row>
    <row r="152" spans="1:10" ht="15">
      <c r="A152" s="25" t="s">
        <v>22</v>
      </c>
      <c r="B152" s="46">
        <v>0</v>
      </c>
      <c r="C152" s="46">
        <v>1101.0001</v>
      </c>
      <c r="D152" s="46">
        <v>0</v>
      </c>
      <c r="E152" s="46">
        <v>0</v>
      </c>
      <c r="F152" s="236">
        <v>0</v>
      </c>
      <c r="G152" s="46">
        <v>0</v>
      </c>
      <c r="H152" s="47">
        <v>0</v>
      </c>
      <c r="I152" s="48">
        <f t="shared" si="15"/>
        <v>1101.0001</v>
      </c>
      <c r="J152" s="6"/>
    </row>
    <row r="153" spans="1:10" ht="15">
      <c r="A153" s="27" t="s">
        <v>23</v>
      </c>
      <c r="B153" s="43">
        <v>1.000005E-2</v>
      </c>
      <c r="C153" s="43">
        <v>0</v>
      </c>
      <c r="D153" s="43">
        <v>0</v>
      </c>
      <c r="E153" s="43">
        <v>0</v>
      </c>
      <c r="F153" s="236">
        <v>0</v>
      </c>
      <c r="G153" s="43">
        <v>0</v>
      </c>
      <c r="H153" s="53">
        <v>0</v>
      </c>
      <c r="I153" s="41">
        <f t="shared" si="15"/>
        <v>1.000005E-2</v>
      </c>
    </row>
    <row r="154" spans="1:10" ht="15">
      <c r="A154" s="25" t="s">
        <v>24</v>
      </c>
      <c r="B154" s="46">
        <v>0</v>
      </c>
      <c r="C154" s="46">
        <v>1575.0100000499997</v>
      </c>
      <c r="D154" s="46">
        <v>0</v>
      </c>
      <c r="E154" s="46">
        <v>0</v>
      </c>
      <c r="F154" s="236">
        <v>0</v>
      </c>
      <c r="G154" s="46">
        <v>0</v>
      </c>
      <c r="H154" s="47">
        <v>0</v>
      </c>
      <c r="I154" s="48">
        <f t="shared" si="15"/>
        <v>1575.0100000499997</v>
      </c>
    </row>
    <row r="155" spans="1:10" ht="15">
      <c r="A155" s="27" t="s">
        <v>25</v>
      </c>
      <c r="B155" s="43">
        <v>0</v>
      </c>
      <c r="C155" s="43">
        <v>0</v>
      </c>
      <c r="D155" s="43">
        <v>0</v>
      </c>
      <c r="E155" s="43">
        <v>0</v>
      </c>
      <c r="F155" s="236">
        <v>0</v>
      </c>
      <c r="G155" s="43">
        <v>0</v>
      </c>
      <c r="H155" s="53">
        <v>0</v>
      </c>
      <c r="I155" s="41">
        <f t="shared" si="15"/>
        <v>0</v>
      </c>
    </row>
    <row r="156" spans="1:10" ht="15">
      <c r="A156" s="25" t="s">
        <v>26</v>
      </c>
      <c r="B156" s="46">
        <v>655.03798264031525</v>
      </c>
      <c r="C156" s="46">
        <v>0</v>
      </c>
      <c r="D156" s="46">
        <v>26.838217359684808</v>
      </c>
      <c r="E156" s="46">
        <v>0</v>
      </c>
      <c r="F156" s="236">
        <v>0</v>
      </c>
      <c r="G156" s="46">
        <v>0</v>
      </c>
      <c r="H156" s="47">
        <v>0</v>
      </c>
      <c r="I156" s="48">
        <f t="shared" si="15"/>
        <v>681.87620000000004</v>
      </c>
    </row>
    <row r="157" spans="1:10" ht="15.75" thickBot="1">
      <c r="A157" s="27" t="s">
        <v>27</v>
      </c>
      <c r="B157" s="43">
        <v>83.791131491308803</v>
      </c>
      <c r="C157" s="43">
        <v>0.4611721221371855</v>
      </c>
      <c r="D157" s="43">
        <v>384.71362738785791</v>
      </c>
      <c r="E157" s="43">
        <v>8533.9055719262251</v>
      </c>
      <c r="F157" s="237">
        <v>0</v>
      </c>
      <c r="G157" s="43">
        <v>162.82834702358673</v>
      </c>
      <c r="H157" s="53">
        <v>1011.3581500488834</v>
      </c>
      <c r="I157" s="41">
        <f t="shared" si="15"/>
        <v>10177.057999999999</v>
      </c>
    </row>
    <row r="158" spans="1:10" ht="15">
      <c r="A158" s="34" t="s">
        <v>28</v>
      </c>
      <c r="B158" s="130">
        <f t="shared" ref="B158:H158" si="16">SUM(B137:B157)</f>
        <v>1070.1386962951874</v>
      </c>
      <c r="C158" s="130">
        <f t="shared" si="16"/>
        <v>13754.611504101944</v>
      </c>
      <c r="D158" s="130">
        <f t="shared" si="16"/>
        <v>2486.1384328836216</v>
      </c>
      <c r="E158" s="130">
        <f t="shared" si="16"/>
        <v>8560.1504385813168</v>
      </c>
      <c r="F158" s="130">
        <f t="shared" si="16"/>
        <v>0</v>
      </c>
      <c r="G158" s="130">
        <f t="shared" si="16"/>
        <v>162.82834702358673</v>
      </c>
      <c r="H158" s="131">
        <f t="shared" si="16"/>
        <v>1011.3581500488834</v>
      </c>
      <c r="I158" s="132">
        <f>SUM(B158:H158)</f>
        <v>27045.22556893454</v>
      </c>
    </row>
    <row r="159" spans="1:10" ht="15" thickBot="1">
      <c r="A159" s="32" t="s">
        <v>87</v>
      </c>
      <c r="B159" s="114">
        <f>B158/$I158</f>
        <v>3.9568488477478285E-2</v>
      </c>
      <c r="C159" s="114">
        <f t="shared" ref="C159:I159" si="17">C158/$I158</f>
        <v>0.50857817654518511</v>
      </c>
      <c r="D159" s="114">
        <f t="shared" si="17"/>
        <v>9.1925224529808364E-2</v>
      </c>
      <c r="E159" s="114">
        <f t="shared" si="17"/>
        <v>0.31651244382350135</v>
      </c>
      <c r="F159" s="114">
        <f t="shared" si="17"/>
        <v>0</v>
      </c>
      <c r="G159" s="114">
        <f t="shared" si="17"/>
        <v>6.020594896077305E-3</v>
      </c>
      <c r="H159" s="114">
        <f t="shared" si="17"/>
        <v>3.7395071727949591E-2</v>
      </c>
      <c r="I159" s="116">
        <f t="shared" si="17"/>
        <v>1</v>
      </c>
      <c r="J159" s="18"/>
    </row>
    <row r="160" spans="1:10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>
        <v>0</v>
      </c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>
        <v>0</v>
      </c>
      <c r="G164" s="46">
        <v>0</v>
      </c>
      <c r="H164" s="47">
        <v>0</v>
      </c>
      <c r="I164" s="48">
        <f t="shared" ref="I164:I183" si="18">SUM(B164:H164)</f>
        <v>0</v>
      </c>
    </row>
    <row r="165" spans="1:9" ht="15">
      <c r="A165" s="26" t="s">
        <v>9</v>
      </c>
      <c r="B165" s="43">
        <v>0</v>
      </c>
      <c r="C165" s="43">
        <v>0</v>
      </c>
      <c r="D165" s="43">
        <v>0</v>
      </c>
      <c r="E165" s="43">
        <v>0</v>
      </c>
      <c r="F165" s="236">
        <v>0</v>
      </c>
      <c r="G165" s="43">
        <v>0</v>
      </c>
      <c r="H165" s="53">
        <v>0</v>
      </c>
      <c r="I165" s="41">
        <f t="shared" si="18"/>
        <v>0</v>
      </c>
    </row>
    <row r="166" spans="1:9" ht="15">
      <c r="A166" s="25" t="s">
        <v>10</v>
      </c>
      <c r="B166" s="46">
        <v>0</v>
      </c>
      <c r="C166" s="46">
        <v>0</v>
      </c>
      <c r="D166" s="46">
        <v>161</v>
      </c>
      <c r="E166" s="46">
        <v>0</v>
      </c>
      <c r="F166" s="236">
        <v>0</v>
      </c>
      <c r="G166" s="46">
        <v>0</v>
      </c>
      <c r="H166" s="47">
        <v>0</v>
      </c>
      <c r="I166" s="48">
        <f t="shared" si="18"/>
        <v>161</v>
      </c>
    </row>
    <row r="167" spans="1:9" ht="15">
      <c r="A167" s="26" t="s">
        <v>11</v>
      </c>
      <c r="B167" s="43">
        <v>0</v>
      </c>
      <c r="C167" s="43">
        <v>0</v>
      </c>
      <c r="D167" s="43">
        <v>0</v>
      </c>
      <c r="E167" s="43">
        <v>0</v>
      </c>
      <c r="F167" s="236">
        <v>0</v>
      </c>
      <c r="G167" s="43">
        <v>0</v>
      </c>
      <c r="H167" s="53">
        <v>0</v>
      </c>
      <c r="I167" s="41">
        <f t="shared" si="18"/>
        <v>0</v>
      </c>
    </row>
    <row r="168" spans="1:9" ht="15">
      <c r="A168" s="25" t="s">
        <v>12</v>
      </c>
      <c r="B168" s="46">
        <v>0</v>
      </c>
      <c r="C168" s="46">
        <v>0</v>
      </c>
      <c r="D168" s="46">
        <v>0</v>
      </c>
      <c r="E168" s="46">
        <v>0</v>
      </c>
      <c r="F168" s="236">
        <v>0</v>
      </c>
      <c r="G168" s="46">
        <v>0</v>
      </c>
      <c r="H168" s="47">
        <v>0</v>
      </c>
      <c r="I168" s="48">
        <f t="shared" si="18"/>
        <v>0</v>
      </c>
    </row>
    <row r="169" spans="1:9" ht="15">
      <c r="A169" s="26" t="s">
        <v>13</v>
      </c>
      <c r="B169" s="43">
        <v>0</v>
      </c>
      <c r="C169" s="43">
        <v>0</v>
      </c>
      <c r="D169" s="43">
        <v>0</v>
      </c>
      <c r="E169" s="43">
        <v>0</v>
      </c>
      <c r="F169" s="236">
        <v>0</v>
      </c>
      <c r="G169" s="43">
        <v>0</v>
      </c>
      <c r="H169" s="53">
        <v>0</v>
      </c>
      <c r="I169" s="41">
        <f t="shared" si="18"/>
        <v>0</v>
      </c>
    </row>
    <row r="170" spans="1:9" ht="15">
      <c r="A170" s="25" t="s">
        <v>14</v>
      </c>
      <c r="B170" s="46">
        <v>0</v>
      </c>
      <c r="C170" s="46">
        <v>0</v>
      </c>
      <c r="D170" s="46">
        <v>0</v>
      </c>
      <c r="E170" s="46">
        <v>1.5453023047684518</v>
      </c>
      <c r="F170" s="236">
        <v>0</v>
      </c>
      <c r="G170" s="46">
        <v>0</v>
      </c>
      <c r="H170" s="47">
        <v>0</v>
      </c>
      <c r="I170" s="48">
        <f t="shared" si="18"/>
        <v>1.5453023047684518</v>
      </c>
    </row>
    <row r="171" spans="1:9" ht="15">
      <c r="A171" s="26" t="s">
        <v>15</v>
      </c>
      <c r="B171" s="43">
        <v>0.69297922356424513</v>
      </c>
      <c r="C171" s="43">
        <v>0.22212937542760802</v>
      </c>
      <c r="D171" s="43">
        <v>9.9356919560081458</v>
      </c>
      <c r="E171" s="43">
        <v>2.0000050000000005E-2</v>
      </c>
      <c r="F171" s="236">
        <v>0</v>
      </c>
      <c r="G171" s="43">
        <v>0</v>
      </c>
      <c r="H171" s="53">
        <v>0</v>
      </c>
      <c r="I171" s="41">
        <f t="shared" si="18"/>
        <v>10.870800604999999</v>
      </c>
    </row>
    <row r="172" spans="1:9" ht="15">
      <c r="A172" s="25" t="s">
        <v>16</v>
      </c>
      <c r="B172" s="46">
        <v>168.79849474722474</v>
      </c>
      <c r="C172" s="46">
        <v>0</v>
      </c>
      <c r="D172" s="46">
        <v>421.70094445277522</v>
      </c>
      <c r="E172" s="46">
        <v>0</v>
      </c>
      <c r="F172" s="236">
        <v>0</v>
      </c>
      <c r="G172" s="46">
        <v>0</v>
      </c>
      <c r="H172" s="47">
        <v>0</v>
      </c>
      <c r="I172" s="48">
        <f t="shared" si="18"/>
        <v>590.49943919999998</v>
      </c>
    </row>
    <row r="173" spans="1:9" ht="15">
      <c r="A173" s="26" t="s">
        <v>17</v>
      </c>
      <c r="B173" s="43">
        <v>0</v>
      </c>
      <c r="C173" s="43">
        <v>0</v>
      </c>
      <c r="D173" s="43">
        <v>224.00050000000002</v>
      </c>
      <c r="E173" s="43">
        <v>0</v>
      </c>
      <c r="F173" s="236">
        <v>0</v>
      </c>
      <c r="G173" s="43">
        <v>0</v>
      </c>
      <c r="H173" s="53">
        <v>0</v>
      </c>
      <c r="I173" s="41">
        <f t="shared" si="18"/>
        <v>224.00050000000002</v>
      </c>
    </row>
    <row r="174" spans="1:9" ht="15">
      <c r="A174" s="25" t="s">
        <v>18</v>
      </c>
      <c r="B174" s="46">
        <v>0</v>
      </c>
      <c r="C174" s="46">
        <v>0</v>
      </c>
      <c r="D174" s="46">
        <v>0</v>
      </c>
      <c r="E174" s="46">
        <v>0</v>
      </c>
      <c r="F174" s="236">
        <v>0</v>
      </c>
      <c r="G174" s="46">
        <v>0</v>
      </c>
      <c r="H174" s="47">
        <v>0</v>
      </c>
      <c r="I174" s="48">
        <f t="shared" si="18"/>
        <v>0</v>
      </c>
    </row>
    <row r="175" spans="1:9" ht="15">
      <c r="A175" s="26" t="s">
        <v>19</v>
      </c>
      <c r="B175" s="43">
        <v>121.92914823951202</v>
      </c>
      <c r="C175" s="43">
        <v>63.504764708079179</v>
      </c>
      <c r="D175" s="43">
        <v>2113.5662870524084</v>
      </c>
      <c r="E175" s="43">
        <v>0</v>
      </c>
      <c r="F175" s="236">
        <v>0</v>
      </c>
      <c r="G175" s="43">
        <v>0</v>
      </c>
      <c r="H175" s="53">
        <v>0</v>
      </c>
      <c r="I175" s="41">
        <f t="shared" si="18"/>
        <v>2299.0001999999995</v>
      </c>
    </row>
    <row r="176" spans="1:9" ht="15">
      <c r="A176" s="25" t="s">
        <v>20</v>
      </c>
      <c r="B176" s="46">
        <v>0</v>
      </c>
      <c r="C176" s="46">
        <v>0</v>
      </c>
      <c r="D176" s="46">
        <v>0</v>
      </c>
      <c r="E176" s="46">
        <v>0</v>
      </c>
      <c r="F176" s="236">
        <v>0</v>
      </c>
      <c r="G176" s="46">
        <v>0</v>
      </c>
      <c r="H176" s="47">
        <v>0</v>
      </c>
      <c r="I176" s="48">
        <f t="shared" si="18"/>
        <v>0</v>
      </c>
    </row>
    <row r="177" spans="1:10" ht="15">
      <c r="A177" s="26" t="s">
        <v>21</v>
      </c>
      <c r="B177" s="43">
        <v>0</v>
      </c>
      <c r="C177" s="43">
        <v>0</v>
      </c>
      <c r="D177" s="43">
        <v>0</v>
      </c>
      <c r="E177" s="43">
        <v>0</v>
      </c>
      <c r="F177" s="236">
        <v>0</v>
      </c>
      <c r="G177" s="43">
        <v>0</v>
      </c>
      <c r="H177" s="53">
        <v>0</v>
      </c>
      <c r="I177" s="41">
        <f t="shared" si="18"/>
        <v>0</v>
      </c>
    </row>
    <row r="178" spans="1:10" s="133" customFormat="1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>
        <v>0</v>
      </c>
      <c r="G178" s="46">
        <v>0</v>
      </c>
      <c r="H178" s="47">
        <v>0</v>
      </c>
      <c r="I178" s="48">
        <f t="shared" si="18"/>
        <v>0</v>
      </c>
      <c r="J178" s="144"/>
    </row>
    <row r="179" spans="1:10" ht="15">
      <c r="A179" s="27" t="s">
        <v>23</v>
      </c>
      <c r="B179" s="43">
        <v>0</v>
      </c>
      <c r="C179" s="43">
        <v>0</v>
      </c>
      <c r="D179" s="43">
        <v>0</v>
      </c>
      <c r="E179" s="43">
        <v>0</v>
      </c>
      <c r="F179" s="236">
        <v>0</v>
      </c>
      <c r="G179" s="43">
        <v>0</v>
      </c>
      <c r="H179" s="53">
        <v>0</v>
      </c>
      <c r="I179" s="41">
        <f t="shared" si="18"/>
        <v>0</v>
      </c>
    </row>
    <row r="180" spans="1:10" ht="15">
      <c r="A180" s="25" t="s">
        <v>24</v>
      </c>
      <c r="B180" s="46">
        <v>4.0000500000000004E-5</v>
      </c>
      <c r="C180" s="46">
        <v>0</v>
      </c>
      <c r="D180" s="46">
        <v>0</v>
      </c>
      <c r="E180" s="46">
        <v>0</v>
      </c>
      <c r="F180" s="236">
        <v>0</v>
      </c>
      <c r="G180" s="46">
        <v>0</v>
      </c>
      <c r="H180" s="47">
        <v>0</v>
      </c>
      <c r="I180" s="48">
        <f t="shared" si="18"/>
        <v>4.0000500000000004E-5</v>
      </c>
    </row>
    <row r="181" spans="1:10" ht="15">
      <c r="A181" s="27" t="s">
        <v>25</v>
      </c>
      <c r="B181" s="43">
        <v>0</v>
      </c>
      <c r="C181" s="43">
        <v>0</v>
      </c>
      <c r="D181" s="43">
        <v>0</v>
      </c>
      <c r="E181" s="43">
        <v>0</v>
      </c>
      <c r="F181" s="236">
        <v>0</v>
      </c>
      <c r="G181" s="43">
        <v>0</v>
      </c>
      <c r="H181" s="53">
        <v>0</v>
      </c>
      <c r="I181" s="41">
        <f t="shared" si="18"/>
        <v>0</v>
      </c>
    </row>
    <row r="182" spans="1:10" ht="15">
      <c r="A182" s="25" t="s">
        <v>26</v>
      </c>
      <c r="B182" s="46">
        <v>5.1570183020338458</v>
      </c>
      <c r="C182" s="46">
        <v>1.3357821979661553</v>
      </c>
      <c r="D182" s="46">
        <v>0</v>
      </c>
      <c r="E182" s="46">
        <v>0</v>
      </c>
      <c r="F182" s="236">
        <v>0</v>
      </c>
      <c r="G182" s="46">
        <v>0</v>
      </c>
      <c r="H182" s="47">
        <v>0</v>
      </c>
      <c r="I182" s="48">
        <f t="shared" si="18"/>
        <v>6.4928005000000013</v>
      </c>
    </row>
    <row r="183" spans="1:10" ht="15.75" thickBot="1">
      <c r="A183" s="27" t="s">
        <v>27</v>
      </c>
      <c r="B183" s="43">
        <v>34.485565782932831</v>
      </c>
      <c r="C183" s="43">
        <v>0</v>
      </c>
      <c r="D183" s="43">
        <v>852.53364080051438</v>
      </c>
      <c r="E183" s="43">
        <v>896.87182886109099</v>
      </c>
      <c r="F183" s="237">
        <v>0</v>
      </c>
      <c r="G183" s="43">
        <v>80.212842689831689</v>
      </c>
      <c r="H183" s="53">
        <v>256.32652186563001</v>
      </c>
      <c r="I183" s="41">
        <f t="shared" si="18"/>
        <v>2120.4303999999997</v>
      </c>
    </row>
    <row r="184" spans="1:10" ht="15">
      <c r="A184" s="34" t="s">
        <v>28</v>
      </c>
      <c r="B184" s="130">
        <f t="shared" ref="B184:H184" si="19">SUM(B163:B183)</f>
        <v>331.06324629576767</v>
      </c>
      <c r="C184" s="130">
        <f t="shared" si="19"/>
        <v>65.062676281472946</v>
      </c>
      <c r="D184" s="130">
        <f t="shared" si="19"/>
        <v>3782.7370642617061</v>
      </c>
      <c r="E184" s="130">
        <f t="shared" si="19"/>
        <v>898.43713121585949</v>
      </c>
      <c r="F184" s="130">
        <f t="shared" si="19"/>
        <v>0</v>
      </c>
      <c r="G184" s="130">
        <f t="shared" si="19"/>
        <v>80.212842689831689</v>
      </c>
      <c r="H184" s="131">
        <f t="shared" si="19"/>
        <v>256.32652186563001</v>
      </c>
      <c r="I184" s="132">
        <f>SUM(B184:H184)</f>
        <v>5413.8394826102676</v>
      </c>
    </row>
    <row r="185" spans="1:10" ht="15" thickBot="1">
      <c r="A185" s="32" t="s">
        <v>87</v>
      </c>
      <c r="B185" s="114">
        <f>B184/$I184</f>
        <v>6.1151285951342324E-2</v>
      </c>
      <c r="C185" s="114">
        <f t="shared" ref="C185:I185" si="20">C184/$I184</f>
        <v>1.2017843619202237E-2</v>
      </c>
      <c r="D185" s="114">
        <f t="shared" si="20"/>
        <v>0.69871614709157759</v>
      </c>
      <c r="E185" s="114">
        <f t="shared" si="20"/>
        <v>0.16595193376192982</v>
      </c>
      <c r="F185" s="114">
        <f t="shared" si="20"/>
        <v>0</v>
      </c>
      <c r="G185" s="114">
        <f t="shared" si="20"/>
        <v>1.481625802676316E-2</v>
      </c>
      <c r="H185" s="114">
        <f t="shared" si="20"/>
        <v>4.7346531549184924E-2</v>
      </c>
      <c r="I185" s="116">
        <f t="shared" si="20"/>
        <v>1</v>
      </c>
      <c r="J185" s="18"/>
    </row>
    <row r="186" spans="1:10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1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10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10" ht="15">
      <c r="A189" s="24" t="s">
        <v>7</v>
      </c>
      <c r="B189" s="39">
        <v>0</v>
      </c>
      <c r="C189" s="39">
        <v>0</v>
      </c>
      <c r="D189" s="39">
        <v>5583</v>
      </c>
      <c r="E189" s="39">
        <v>0</v>
      </c>
      <c r="F189" s="235">
        <v>0</v>
      </c>
      <c r="G189" s="39">
        <v>0</v>
      </c>
      <c r="H189" s="40">
        <v>0</v>
      </c>
      <c r="I189" s="41">
        <f>SUM(B189:H189)</f>
        <v>5583</v>
      </c>
    </row>
    <row r="190" spans="1:10" ht="15">
      <c r="A190" s="25" t="s">
        <v>8</v>
      </c>
      <c r="B190" s="46">
        <v>0</v>
      </c>
      <c r="C190" s="46">
        <v>0</v>
      </c>
      <c r="D190" s="46">
        <v>30.020000039999999</v>
      </c>
      <c r="E190" s="46">
        <v>0</v>
      </c>
      <c r="F190" s="236">
        <v>0</v>
      </c>
      <c r="G190" s="46">
        <v>0</v>
      </c>
      <c r="H190" s="47">
        <v>0</v>
      </c>
      <c r="I190" s="48">
        <f t="shared" ref="I190:I209" si="21">SUM(B190:H190)</f>
        <v>30.020000039999999</v>
      </c>
    </row>
    <row r="191" spans="1:10" ht="15">
      <c r="A191" s="26" t="s">
        <v>9</v>
      </c>
      <c r="B191" s="43">
        <v>0</v>
      </c>
      <c r="C191" s="43">
        <v>0</v>
      </c>
      <c r="D191" s="43">
        <v>4.0000000000000001E-8</v>
      </c>
      <c r="E191" s="43">
        <v>0</v>
      </c>
      <c r="F191" s="236">
        <v>0</v>
      </c>
      <c r="G191" s="43">
        <v>0</v>
      </c>
      <c r="H191" s="53">
        <v>0</v>
      </c>
      <c r="I191" s="41">
        <f t="shared" si="21"/>
        <v>4.0000000000000001E-8</v>
      </c>
    </row>
    <row r="192" spans="1:10" ht="15">
      <c r="A192" s="25" t="s">
        <v>10</v>
      </c>
      <c r="B192" s="46">
        <v>0</v>
      </c>
      <c r="C192" s="46">
        <v>0</v>
      </c>
      <c r="D192" s="46">
        <v>357.02000004000001</v>
      </c>
      <c r="E192" s="46">
        <v>0</v>
      </c>
      <c r="F192" s="236">
        <v>0</v>
      </c>
      <c r="G192" s="46">
        <v>0</v>
      </c>
      <c r="H192" s="47">
        <v>0</v>
      </c>
      <c r="I192" s="48">
        <f t="shared" si="21"/>
        <v>357.02000004000001</v>
      </c>
    </row>
    <row r="193" spans="1:9" ht="15">
      <c r="A193" s="26" t="s">
        <v>11</v>
      </c>
      <c r="B193" s="43">
        <v>0</v>
      </c>
      <c r="C193" s="43">
        <v>0</v>
      </c>
      <c r="D193" s="43">
        <v>4.0000000000000001E-8</v>
      </c>
      <c r="E193" s="43">
        <v>0</v>
      </c>
      <c r="F193" s="236">
        <v>0</v>
      </c>
      <c r="G193" s="43">
        <v>0</v>
      </c>
      <c r="H193" s="53">
        <v>0</v>
      </c>
      <c r="I193" s="41">
        <f t="shared" si="21"/>
        <v>4.0000000000000001E-8</v>
      </c>
    </row>
    <row r="194" spans="1:9" ht="15">
      <c r="A194" s="25" t="s">
        <v>12</v>
      </c>
      <c r="B194" s="46">
        <v>0</v>
      </c>
      <c r="C194" s="46">
        <v>0</v>
      </c>
      <c r="D194" s="46">
        <v>4.0000000000000001E-8</v>
      </c>
      <c r="E194" s="46">
        <v>0</v>
      </c>
      <c r="F194" s="236">
        <v>0</v>
      </c>
      <c r="G194" s="46">
        <v>0</v>
      </c>
      <c r="H194" s="47">
        <v>0</v>
      </c>
      <c r="I194" s="48">
        <f t="shared" si="21"/>
        <v>4.0000000000000001E-8</v>
      </c>
    </row>
    <row r="195" spans="1:9" ht="15">
      <c r="A195" s="26" t="s">
        <v>13</v>
      </c>
      <c r="B195" s="43">
        <v>0</v>
      </c>
      <c r="C195" s="43">
        <v>0</v>
      </c>
      <c r="D195" s="43">
        <v>4.0000000000000001E-8</v>
      </c>
      <c r="E195" s="43">
        <v>0</v>
      </c>
      <c r="F195" s="236">
        <v>0</v>
      </c>
      <c r="G195" s="43">
        <v>0</v>
      </c>
      <c r="H195" s="53">
        <v>0</v>
      </c>
      <c r="I195" s="41">
        <f t="shared" si="21"/>
        <v>4.0000000000000001E-8</v>
      </c>
    </row>
    <row r="196" spans="1:9" ht="15">
      <c r="A196" s="25" t="s">
        <v>14</v>
      </c>
      <c r="B196" s="46">
        <v>4.9999999999999998E-8</v>
      </c>
      <c r="C196" s="46">
        <v>4.9999999999999998E-8</v>
      </c>
      <c r="D196" s="46">
        <v>4.0000000000000001E-8</v>
      </c>
      <c r="E196" s="46">
        <v>26.058874924722204</v>
      </c>
      <c r="F196" s="236">
        <v>0</v>
      </c>
      <c r="G196" s="46">
        <v>0</v>
      </c>
      <c r="H196" s="47">
        <v>0</v>
      </c>
      <c r="I196" s="48">
        <f t="shared" si="21"/>
        <v>26.058875064722205</v>
      </c>
    </row>
    <row r="197" spans="1:9" ht="15">
      <c r="A197" s="26" t="s">
        <v>15</v>
      </c>
      <c r="B197" s="43">
        <v>12.389135018010787</v>
      </c>
      <c r="C197" s="43">
        <v>3.8479842885391244</v>
      </c>
      <c r="D197" s="43">
        <v>180.05048083345011</v>
      </c>
      <c r="E197" s="43">
        <v>0</v>
      </c>
      <c r="F197" s="236">
        <v>0</v>
      </c>
      <c r="G197" s="43">
        <v>0</v>
      </c>
      <c r="H197" s="53">
        <v>0</v>
      </c>
      <c r="I197" s="41">
        <f t="shared" si="21"/>
        <v>196.28760014000002</v>
      </c>
    </row>
    <row r="198" spans="1:9" ht="15">
      <c r="A198" s="25" t="s">
        <v>16</v>
      </c>
      <c r="B198" s="46">
        <v>296.81606504690507</v>
      </c>
      <c r="C198" s="46">
        <v>131.86926763317476</v>
      </c>
      <c r="D198" s="46">
        <v>5993.5994590599203</v>
      </c>
      <c r="E198" s="46">
        <v>0</v>
      </c>
      <c r="F198" s="236">
        <v>0</v>
      </c>
      <c r="G198" s="46">
        <v>0</v>
      </c>
      <c r="H198" s="47">
        <v>0</v>
      </c>
      <c r="I198" s="48">
        <f t="shared" si="21"/>
        <v>6422.2847917400004</v>
      </c>
    </row>
    <row r="199" spans="1:9" ht="15">
      <c r="A199" s="26" t="s">
        <v>17</v>
      </c>
      <c r="B199" s="43">
        <v>80.90993657759725</v>
      </c>
      <c r="C199" s="43">
        <v>4.9999999999999998E-8</v>
      </c>
      <c r="D199" s="43">
        <v>585.36786351240278</v>
      </c>
      <c r="E199" s="43">
        <v>0</v>
      </c>
      <c r="F199" s="236">
        <v>0</v>
      </c>
      <c r="G199" s="43">
        <v>0</v>
      </c>
      <c r="H199" s="53">
        <v>0</v>
      </c>
      <c r="I199" s="41">
        <f t="shared" si="21"/>
        <v>666.27780014000007</v>
      </c>
    </row>
    <row r="200" spans="1:9" ht="15">
      <c r="A200" s="25" t="s">
        <v>18</v>
      </c>
      <c r="B200" s="46">
        <v>4.9999999999999998E-8</v>
      </c>
      <c r="C200" s="46">
        <v>4.9999999999999998E-8</v>
      </c>
      <c r="D200" s="46">
        <v>614.00400000000002</v>
      </c>
      <c r="E200" s="46">
        <v>0</v>
      </c>
      <c r="F200" s="236">
        <v>0</v>
      </c>
      <c r="G200" s="46">
        <v>0</v>
      </c>
      <c r="H200" s="47">
        <v>0</v>
      </c>
      <c r="I200" s="48">
        <f t="shared" si="21"/>
        <v>614.00400009999998</v>
      </c>
    </row>
    <row r="201" spans="1:9" ht="15">
      <c r="A201" s="26" t="s">
        <v>19</v>
      </c>
      <c r="B201" s="43">
        <v>1819.7060314033947</v>
      </c>
      <c r="C201" s="43">
        <v>97.766194703781522</v>
      </c>
      <c r="D201" s="43">
        <v>10180.270383182165</v>
      </c>
      <c r="E201" s="43">
        <v>776.25739085065959</v>
      </c>
      <c r="F201" s="236">
        <v>0</v>
      </c>
      <c r="G201" s="43">
        <v>0</v>
      </c>
      <c r="H201" s="53">
        <v>0</v>
      </c>
      <c r="I201" s="41">
        <f t="shared" si="21"/>
        <v>12874.000000140002</v>
      </c>
    </row>
    <row r="202" spans="1:9" ht="15">
      <c r="A202" s="25" t="s">
        <v>20</v>
      </c>
      <c r="B202" s="46">
        <v>4.9999999999999998E-8</v>
      </c>
      <c r="C202" s="46">
        <v>4.9999999999999998E-8</v>
      </c>
      <c r="D202" s="46">
        <v>4.9999999999999998E-8</v>
      </c>
      <c r="E202" s="46">
        <v>0</v>
      </c>
      <c r="F202" s="236">
        <v>0</v>
      </c>
      <c r="G202" s="46">
        <v>0</v>
      </c>
      <c r="H202" s="47">
        <v>0</v>
      </c>
      <c r="I202" s="48">
        <f t="shared" si="21"/>
        <v>1.4999999999999999E-7</v>
      </c>
    </row>
    <row r="203" spans="1:9" ht="15">
      <c r="A203" s="26" t="s">
        <v>21</v>
      </c>
      <c r="B203" s="43">
        <v>4.9999999999999998E-8</v>
      </c>
      <c r="C203" s="43">
        <v>4.9999999999999998E-8</v>
      </c>
      <c r="D203" s="43">
        <v>4.9999999999999998E-8</v>
      </c>
      <c r="E203" s="43">
        <v>0</v>
      </c>
      <c r="F203" s="236">
        <v>0</v>
      </c>
      <c r="G203" s="43">
        <v>0</v>
      </c>
      <c r="H203" s="53">
        <v>0</v>
      </c>
      <c r="I203" s="41">
        <f t="shared" si="21"/>
        <v>1.4999999999999999E-7</v>
      </c>
    </row>
    <row r="204" spans="1:9" ht="15">
      <c r="A204" s="25" t="s">
        <v>22</v>
      </c>
      <c r="B204" s="46">
        <v>3.1053292746713406</v>
      </c>
      <c r="C204" s="46">
        <v>4.9999999999999998E-8</v>
      </c>
      <c r="D204" s="46">
        <v>2660.8946708253288</v>
      </c>
      <c r="E204" s="46">
        <v>0</v>
      </c>
      <c r="F204" s="236">
        <v>0</v>
      </c>
      <c r="G204" s="46">
        <v>0</v>
      </c>
      <c r="H204" s="47">
        <v>0</v>
      </c>
      <c r="I204" s="48">
        <f t="shared" si="21"/>
        <v>2664.0000001500002</v>
      </c>
    </row>
    <row r="205" spans="1:9" ht="15">
      <c r="A205" s="27" t="s">
        <v>23</v>
      </c>
      <c r="B205" s="43">
        <v>0.20275160832591274</v>
      </c>
      <c r="C205" s="43">
        <v>0.29296532159394478</v>
      </c>
      <c r="D205" s="43">
        <v>0.53428322008014262</v>
      </c>
      <c r="E205" s="43">
        <v>0</v>
      </c>
      <c r="F205" s="236">
        <v>0</v>
      </c>
      <c r="G205" s="43">
        <v>0</v>
      </c>
      <c r="H205" s="53">
        <v>0</v>
      </c>
      <c r="I205" s="41">
        <f t="shared" si="21"/>
        <v>1.0300001500000002</v>
      </c>
    </row>
    <row r="206" spans="1:9" ht="15">
      <c r="A206" s="25" t="s">
        <v>24</v>
      </c>
      <c r="B206" s="46">
        <v>4.9999999999999998E-8</v>
      </c>
      <c r="C206" s="46">
        <v>4.9999999999999998E-8</v>
      </c>
      <c r="D206" s="46">
        <v>3.000005E-2</v>
      </c>
      <c r="E206" s="46">
        <v>0</v>
      </c>
      <c r="F206" s="236">
        <v>0</v>
      </c>
      <c r="G206" s="46">
        <v>0</v>
      </c>
      <c r="H206" s="47">
        <v>0</v>
      </c>
      <c r="I206" s="48">
        <f t="shared" si="21"/>
        <v>3.000015E-2</v>
      </c>
    </row>
    <row r="207" spans="1:9" ht="15">
      <c r="A207" s="27" t="s">
        <v>25</v>
      </c>
      <c r="B207" s="43">
        <v>4.9999999999999998E-8</v>
      </c>
      <c r="C207" s="43">
        <v>4.9999999999999998E-8</v>
      </c>
      <c r="D207" s="43">
        <v>4.9999999999999998E-8</v>
      </c>
      <c r="E207" s="43">
        <v>0</v>
      </c>
      <c r="F207" s="236">
        <v>0</v>
      </c>
      <c r="G207" s="43">
        <v>0</v>
      </c>
      <c r="H207" s="53">
        <v>0</v>
      </c>
      <c r="I207" s="41">
        <f t="shared" si="21"/>
        <v>1.4999999999999999E-7</v>
      </c>
    </row>
    <row r="208" spans="1:9" ht="15">
      <c r="A208" s="25" t="s">
        <v>26</v>
      </c>
      <c r="B208" s="46">
        <v>8.3010000500000007</v>
      </c>
      <c r="C208" s="46">
        <v>4.9999999999999998E-8</v>
      </c>
      <c r="D208" s="46">
        <v>4.9999999999999998E-8</v>
      </c>
      <c r="E208" s="46">
        <v>0</v>
      </c>
      <c r="F208" s="236">
        <v>0</v>
      </c>
      <c r="G208" s="46">
        <v>0</v>
      </c>
      <c r="H208" s="47">
        <v>0</v>
      </c>
      <c r="I208" s="48">
        <f t="shared" si="21"/>
        <v>8.3010001500000019</v>
      </c>
    </row>
    <row r="209" spans="1:10" ht="15.75" thickBot="1">
      <c r="A209" s="27" t="s">
        <v>27</v>
      </c>
      <c r="B209" s="43">
        <v>9.9781803106945954</v>
      </c>
      <c r="C209" s="43">
        <v>3.5237332366975989</v>
      </c>
      <c r="D209" s="43">
        <v>2671.849517064069</v>
      </c>
      <c r="E209" s="43">
        <v>1834.5668457504871</v>
      </c>
      <c r="F209" s="237">
        <v>0</v>
      </c>
      <c r="G209" s="43">
        <v>143.52348590580954</v>
      </c>
      <c r="H209" s="53">
        <v>8.6738378822430811</v>
      </c>
      <c r="I209" s="41">
        <f t="shared" si="21"/>
        <v>4672.1156001500003</v>
      </c>
    </row>
    <row r="210" spans="1:10" ht="15">
      <c r="A210" s="34" t="s">
        <v>28</v>
      </c>
      <c r="B210" s="130">
        <f t="shared" ref="B210:H210" si="22">SUM(B189:B209)</f>
        <v>2231.4084295895991</v>
      </c>
      <c r="C210" s="130">
        <f t="shared" si="22"/>
        <v>237.30014563378708</v>
      </c>
      <c r="D210" s="130">
        <f t="shared" si="22"/>
        <v>28856.640658227414</v>
      </c>
      <c r="E210" s="130">
        <f t="shared" si="22"/>
        <v>2636.883111525869</v>
      </c>
      <c r="F210" s="130">
        <f t="shared" si="22"/>
        <v>0</v>
      </c>
      <c r="G210" s="130">
        <f t="shared" si="22"/>
        <v>143.52348590580954</v>
      </c>
      <c r="H210" s="131">
        <f t="shared" si="22"/>
        <v>8.6738378822430811</v>
      </c>
      <c r="I210" s="132">
        <f>SUM(B210:H210)</f>
        <v>34114.429668764722</v>
      </c>
    </row>
    <row r="211" spans="1:10" ht="15" thickBot="1">
      <c r="A211" s="32" t="s">
        <v>87</v>
      </c>
      <c r="B211" s="114">
        <f>B210/$I210</f>
        <v>6.5409518824014912E-2</v>
      </c>
      <c r="C211" s="114">
        <f t="shared" ref="C211:I211" si="23">C210/$I210</f>
        <v>6.9560050670013059E-3</v>
      </c>
      <c r="D211" s="114">
        <f t="shared" si="23"/>
        <v>0.84587785691896367</v>
      </c>
      <c r="E211" s="114">
        <f t="shared" si="23"/>
        <v>7.7295242427582109E-2</v>
      </c>
      <c r="F211" s="114">
        <f t="shared" si="23"/>
        <v>0</v>
      </c>
      <c r="G211" s="114">
        <f t="shared" si="23"/>
        <v>4.2071196059660374E-3</v>
      </c>
      <c r="H211" s="114">
        <f t="shared" si="23"/>
        <v>2.5425715647196866E-4</v>
      </c>
      <c r="I211" s="116">
        <f t="shared" si="23"/>
        <v>1</v>
      </c>
      <c r="J211" s="18"/>
    </row>
    <row r="212" spans="1:10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1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10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1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>
        <v>0</v>
      </c>
      <c r="G215" s="39">
        <v>0</v>
      </c>
      <c r="H215" s="40">
        <v>0</v>
      </c>
      <c r="I215" s="41">
        <f>SUM(B215:H215)</f>
        <v>0</v>
      </c>
    </row>
    <row r="216" spans="1:1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>
        <v>0</v>
      </c>
      <c r="G216" s="46">
        <v>0</v>
      </c>
      <c r="H216" s="47">
        <v>0</v>
      </c>
      <c r="I216" s="48">
        <f t="shared" ref="I216:I235" si="24">SUM(B216:H216)</f>
        <v>0</v>
      </c>
    </row>
    <row r="217" spans="1:10" ht="15">
      <c r="A217" s="26" t="s">
        <v>9</v>
      </c>
      <c r="B217" s="43">
        <v>0</v>
      </c>
      <c r="C217" s="43">
        <v>0</v>
      </c>
      <c r="D217" s="43">
        <v>0</v>
      </c>
      <c r="E217" s="43">
        <v>0</v>
      </c>
      <c r="F217" s="236">
        <v>0</v>
      </c>
      <c r="G217" s="43">
        <v>0</v>
      </c>
      <c r="H217" s="53">
        <v>0</v>
      </c>
      <c r="I217" s="41">
        <f t="shared" si="24"/>
        <v>0</v>
      </c>
    </row>
    <row r="218" spans="1:10" ht="15">
      <c r="A218" s="25" t="s">
        <v>10</v>
      </c>
      <c r="B218" s="46">
        <v>0</v>
      </c>
      <c r="C218" s="46">
        <v>0</v>
      </c>
      <c r="D218" s="46">
        <v>0</v>
      </c>
      <c r="E218" s="46">
        <v>0</v>
      </c>
      <c r="F218" s="236">
        <v>0</v>
      </c>
      <c r="G218" s="46">
        <v>0</v>
      </c>
      <c r="H218" s="47">
        <v>0</v>
      </c>
      <c r="I218" s="48">
        <f t="shared" si="24"/>
        <v>0</v>
      </c>
    </row>
    <row r="219" spans="1:10" ht="15">
      <c r="A219" s="26" t="s">
        <v>11</v>
      </c>
      <c r="B219" s="43">
        <v>0</v>
      </c>
      <c r="C219" s="43">
        <v>0</v>
      </c>
      <c r="D219" s="43">
        <v>0</v>
      </c>
      <c r="E219" s="43">
        <v>0</v>
      </c>
      <c r="F219" s="236">
        <v>0</v>
      </c>
      <c r="G219" s="43">
        <v>0</v>
      </c>
      <c r="H219" s="53">
        <v>0</v>
      </c>
      <c r="I219" s="41">
        <f t="shared" si="24"/>
        <v>0</v>
      </c>
    </row>
    <row r="220" spans="1:10" ht="15">
      <c r="A220" s="25" t="s">
        <v>12</v>
      </c>
      <c r="B220" s="46">
        <v>0</v>
      </c>
      <c r="C220" s="46">
        <v>0</v>
      </c>
      <c r="D220" s="46">
        <v>0</v>
      </c>
      <c r="E220" s="46">
        <v>39.256573101013636</v>
      </c>
      <c r="F220" s="236">
        <v>0</v>
      </c>
      <c r="G220" s="46">
        <v>0</v>
      </c>
      <c r="H220" s="47">
        <v>0</v>
      </c>
      <c r="I220" s="48">
        <f t="shared" si="24"/>
        <v>39.256573101013636</v>
      </c>
    </row>
    <row r="221" spans="1:10" ht="15">
      <c r="A221" s="26" t="s">
        <v>13</v>
      </c>
      <c r="B221" s="43">
        <v>0</v>
      </c>
      <c r="C221" s="43">
        <v>0</v>
      </c>
      <c r="D221" s="43">
        <v>0</v>
      </c>
      <c r="E221" s="43">
        <v>0</v>
      </c>
      <c r="F221" s="236">
        <v>0</v>
      </c>
      <c r="G221" s="43">
        <v>0</v>
      </c>
      <c r="H221" s="53">
        <v>0</v>
      </c>
      <c r="I221" s="41">
        <f t="shared" si="24"/>
        <v>0</v>
      </c>
    </row>
    <row r="222" spans="1:10" ht="15">
      <c r="A222" s="25" t="s">
        <v>14</v>
      </c>
      <c r="B222" s="46">
        <v>0</v>
      </c>
      <c r="C222" s="46">
        <v>0</v>
      </c>
      <c r="D222" s="46">
        <v>1E-4</v>
      </c>
      <c r="E222" s="46">
        <v>1.3237909380038425E-2</v>
      </c>
      <c r="F222" s="236">
        <v>0</v>
      </c>
      <c r="G222" s="46">
        <v>0</v>
      </c>
      <c r="H222" s="47">
        <v>0</v>
      </c>
      <c r="I222" s="48">
        <f t="shared" si="24"/>
        <v>1.3337909380038425E-2</v>
      </c>
    </row>
    <row r="223" spans="1:10" ht="15">
      <c r="A223" s="26" t="s">
        <v>15</v>
      </c>
      <c r="B223" s="43">
        <v>1.6306078766198764</v>
      </c>
      <c r="C223" s="43">
        <v>2.3696991233801232</v>
      </c>
      <c r="D223" s="43">
        <v>0</v>
      </c>
      <c r="E223" s="43">
        <v>0</v>
      </c>
      <c r="F223" s="236">
        <v>0</v>
      </c>
      <c r="G223" s="43">
        <v>0</v>
      </c>
      <c r="H223" s="53">
        <v>0</v>
      </c>
      <c r="I223" s="41">
        <f t="shared" si="24"/>
        <v>4.0003069999999994</v>
      </c>
    </row>
    <row r="224" spans="1:10" ht="15">
      <c r="A224" s="25" t="s">
        <v>16</v>
      </c>
      <c r="B224" s="46">
        <v>0</v>
      </c>
      <c r="C224" s="46">
        <v>0</v>
      </c>
      <c r="D224" s="46">
        <v>191.47858359999998</v>
      </c>
      <c r="E224" s="46">
        <v>0</v>
      </c>
      <c r="F224" s="236">
        <v>0</v>
      </c>
      <c r="G224" s="46">
        <v>0</v>
      </c>
      <c r="H224" s="47">
        <v>0</v>
      </c>
      <c r="I224" s="48">
        <f t="shared" si="24"/>
        <v>191.47858359999998</v>
      </c>
    </row>
    <row r="225" spans="1:10" ht="15">
      <c r="A225" s="26" t="s">
        <v>17</v>
      </c>
      <c r="B225" s="43">
        <v>95.35221759964341</v>
      </c>
      <c r="C225" s="43">
        <v>0</v>
      </c>
      <c r="D225" s="43">
        <v>377.6868854091602</v>
      </c>
      <c r="E225" s="43">
        <v>19.960996991196467</v>
      </c>
      <c r="F225" s="236">
        <v>0</v>
      </c>
      <c r="G225" s="43">
        <v>0</v>
      </c>
      <c r="H225" s="53">
        <v>0</v>
      </c>
      <c r="I225" s="41">
        <f t="shared" si="24"/>
        <v>493.00010000000009</v>
      </c>
    </row>
    <row r="226" spans="1:10" ht="15">
      <c r="A226" s="25" t="s">
        <v>18</v>
      </c>
      <c r="B226" s="46">
        <v>0</v>
      </c>
      <c r="C226" s="46">
        <v>0</v>
      </c>
      <c r="D226" s="46">
        <v>0</v>
      </c>
      <c r="E226" s="46">
        <v>0</v>
      </c>
      <c r="F226" s="236">
        <v>0</v>
      </c>
      <c r="G226" s="46">
        <v>0</v>
      </c>
      <c r="H226" s="47">
        <v>0</v>
      </c>
      <c r="I226" s="48">
        <f t="shared" si="24"/>
        <v>0</v>
      </c>
    </row>
    <row r="227" spans="1:10" ht="15">
      <c r="A227" s="26" t="s">
        <v>19</v>
      </c>
      <c r="B227" s="43">
        <v>450.73521066629439</v>
      </c>
      <c r="C227" s="43">
        <v>0</v>
      </c>
      <c r="D227" s="43">
        <v>212.83864683232488</v>
      </c>
      <c r="E227" s="43">
        <v>466.4261425013807</v>
      </c>
      <c r="F227" s="236">
        <v>0</v>
      </c>
      <c r="G227" s="43">
        <v>0</v>
      </c>
      <c r="H227" s="53">
        <v>0</v>
      </c>
      <c r="I227" s="41">
        <f t="shared" si="24"/>
        <v>1130</v>
      </c>
    </row>
    <row r="228" spans="1:10" ht="15">
      <c r="A228" s="25" t="s">
        <v>20</v>
      </c>
      <c r="B228" s="46">
        <v>0</v>
      </c>
      <c r="C228" s="46">
        <v>0</v>
      </c>
      <c r="D228" s="46">
        <v>0</v>
      </c>
      <c r="E228" s="46">
        <v>0</v>
      </c>
      <c r="F228" s="236">
        <v>0</v>
      </c>
      <c r="G228" s="46">
        <v>0</v>
      </c>
      <c r="H228" s="47">
        <v>0</v>
      </c>
      <c r="I228" s="48">
        <f t="shared" si="24"/>
        <v>0</v>
      </c>
    </row>
    <row r="229" spans="1:10" ht="15">
      <c r="A229" s="26" t="s">
        <v>21</v>
      </c>
      <c r="B229" s="43">
        <v>0</v>
      </c>
      <c r="C229" s="43">
        <v>0</v>
      </c>
      <c r="D229" s="43">
        <v>0</v>
      </c>
      <c r="E229" s="43">
        <v>0</v>
      </c>
      <c r="F229" s="236">
        <v>0</v>
      </c>
      <c r="G229" s="43">
        <v>0</v>
      </c>
      <c r="H229" s="53">
        <v>0</v>
      </c>
      <c r="I229" s="41">
        <f t="shared" si="24"/>
        <v>0</v>
      </c>
    </row>
    <row r="230" spans="1:10" ht="15">
      <c r="A230" s="25" t="s">
        <v>22</v>
      </c>
      <c r="B230" s="46">
        <v>8.1596488636258933E-3</v>
      </c>
      <c r="C230" s="46">
        <v>0</v>
      </c>
      <c r="D230" s="46">
        <v>6.991840351136374</v>
      </c>
      <c r="E230" s="46">
        <v>0</v>
      </c>
      <c r="F230" s="236">
        <v>0</v>
      </c>
      <c r="G230" s="46">
        <v>0</v>
      </c>
      <c r="H230" s="47">
        <v>0</v>
      </c>
      <c r="I230" s="48">
        <f t="shared" si="24"/>
        <v>7</v>
      </c>
    </row>
    <row r="231" spans="1:10" ht="15">
      <c r="A231" s="27" t="s">
        <v>23</v>
      </c>
      <c r="B231" s="43">
        <v>3.0000499999999999E-2</v>
      </c>
      <c r="C231" s="43">
        <v>0</v>
      </c>
      <c r="D231" s="43">
        <v>0</v>
      </c>
      <c r="E231" s="43">
        <v>0</v>
      </c>
      <c r="F231" s="236">
        <v>0</v>
      </c>
      <c r="G231" s="43">
        <v>0</v>
      </c>
      <c r="H231" s="53">
        <v>0</v>
      </c>
      <c r="I231" s="41">
        <f t="shared" si="24"/>
        <v>3.0000499999999999E-2</v>
      </c>
    </row>
    <row r="232" spans="1:10" ht="15">
      <c r="A232" s="25" t="s">
        <v>24</v>
      </c>
      <c r="B232" s="46">
        <v>4.0000499999999994E-2</v>
      </c>
      <c r="C232" s="46">
        <v>0</v>
      </c>
      <c r="D232" s="46">
        <v>0</v>
      </c>
      <c r="E232" s="46">
        <v>0</v>
      </c>
      <c r="F232" s="236">
        <v>0</v>
      </c>
      <c r="G232" s="46">
        <v>0</v>
      </c>
      <c r="H232" s="47">
        <v>0</v>
      </c>
      <c r="I232" s="48">
        <f t="shared" si="24"/>
        <v>4.0000499999999994E-2</v>
      </c>
    </row>
    <row r="233" spans="1:10" ht="15">
      <c r="A233" s="27" t="s">
        <v>25</v>
      </c>
      <c r="B233" s="43">
        <v>3.0000499999999999E-2</v>
      </c>
      <c r="C233" s="43">
        <v>0</v>
      </c>
      <c r="D233" s="43">
        <v>0</v>
      </c>
      <c r="E233" s="43">
        <v>0</v>
      </c>
      <c r="F233" s="236">
        <v>0</v>
      </c>
      <c r="G233" s="43">
        <v>0</v>
      </c>
      <c r="H233" s="53">
        <v>0</v>
      </c>
      <c r="I233" s="41">
        <f t="shared" si="24"/>
        <v>3.0000499999999999E-2</v>
      </c>
    </row>
    <row r="234" spans="1:10" ht="15">
      <c r="A234" s="25" t="s">
        <v>26</v>
      </c>
      <c r="B234" s="46">
        <v>456.27142715910384</v>
      </c>
      <c r="C234" s="46">
        <v>0</v>
      </c>
      <c r="D234" s="46">
        <v>105.0729733408962</v>
      </c>
      <c r="E234" s="46">
        <v>0</v>
      </c>
      <c r="F234" s="236">
        <v>0</v>
      </c>
      <c r="G234" s="46">
        <v>0</v>
      </c>
      <c r="H234" s="47">
        <v>0</v>
      </c>
      <c r="I234" s="48">
        <f t="shared" si="24"/>
        <v>561.34440050000001</v>
      </c>
    </row>
    <row r="235" spans="1:10" ht="15.75" thickBot="1">
      <c r="A235" s="27" t="s">
        <v>27</v>
      </c>
      <c r="B235" s="43">
        <v>255.97630369914663</v>
      </c>
      <c r="C235" s="43">
        <v>0</v>
      </c>
      <c r="D235" s="43">
        <v>943.21631583552505</v>
      </c>
      <c r="E235" s="43">
        <v>698.61089476590803</v>
      </c>
      <c r="F235" s="237">
        <v>0</v>
      </c>
      <c r="G235" s="43">
        <v>210.92822031171175</v>
      </c>
      <c r="H235" s="53">
        <v>24.647865887708303</v>
      </c>
      <c r="I235" s="41">
        <f t="shared" si="24"/>
        <v>2133.3796004999995</v>
      </c>
    </row>
    <row r="236" spans="1:10" ht="15">
      <c r="A236" s="34" t="s">
        <v>28</v>
      </c>
      <c r="B236" s="130">
        <f t="shared" ref="B236:H236" si="25">SUM(B215:B235)</f>
        <v>1260.0739281496719</v>
      </c>
      <c r="C236" s="130">
        <f t="shared" si="25"/>
        <v>2.3696991233801232</v>
      </c>
      <c r="D236" s="130">
        <f t="shared" si="25"/>
        <v>1837.2853453690427</v>
      </c>
      <c r="E236" s="130">
        <f t="shared" si="25"/>
        <v>1224.2678452688788</v>
      </c>
      <c r="F236" s="130">
        <f t="shared" si="25"/>
        <v>0</v>
      </c>
      <c r="G236" s="130">
        <f t="shared" si="25"/>
        <v>210.92822031171175</v>
      </c>
      <c r="H236" s="131">
        <f t="shared" si="25"/>
        <v>24.647865887708303</v>
      </c>
      <c r="I236" s="132">
        <f>SUM(B236:H236)</f>
        <v>4559.5729041103941</v>
      </c>
    </row>
    <row r="237" spans="1:10" ht="15" thickBot="1">
      <c r="A237" s="32" t="s">
        <v>87</v>
      </c>
      <c r="B237" s="114">
        <f>B236/$I236</f>
        <v>0.2763578858479776</v>
      </c>
      <c r="C237" s="114">
        <f t="shared" ref="C237:I237" si="26">C236/$I236</f>
        <v>5.1971953803915953E-4</v>
      </c>
      <c r="D237" s="114">
        <f t="shared" si="26"/>
        <v>0.40295119389641837</v>
      </c>
      <c r="E237" s="114">
        <f t="shared" si="26"/>
        <v>0.26850493917209167</v>
      </c>
      <c r="F237" s="114">
        <f t="shared" si="26"/>
        <v>0</v>
      </c>
      <c r="G237" s="114">
        <f t="shared" si="26"/>
        <v>4.6260521489098851E-2</v>
      </c>
      <c r="H237" s="114">
        <f t="shared" si="26"/>
        <v>5.4057400563742673E-3</v>
      </c>
      <c r="I237" s="116">
        <f t="shared" si="26"/>
        <v>1</v>
      </c>
      <c r="J237" s="18"/>
    </row>
    <row r="238" spans="1:10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1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10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4.9999999999999998E-8</v>
      </c>
      <c r="C241" s="39">
        <v>4.9999999999999998E-8</v>
      </c>
      <c r="D241" s="39">
        <v>9.9360000500000005</v>
      </c>
      <c r="E241" s="39">
        <v>0</v>
      </c>
      <c r="F241" s="235">
        <v>0</v>
      </c>
      <c r="G241" s="39">
        <v>0</v>
      </c>
      <c r="H241" s="40">
        <v>0</v>
      </c>
      <c r="I241" s="41">
        <f>SUM(B241:H241)</f>
        <v>9.9360001499999999</v>
      </c>
    </row>
    <row r="242" spans="1:9" ht="15">
      <c r="A242" s="25" t="s">
        <v>8</v>
      </c>
      <c r="B242" s="46">
        <v>4.9999999999999998E-8</v>
      </c>
      <c r="C242" s="46">
        <v>4.9999999999999998E-8</v>
      </c>
      <c r="D242" s="46">
        <v>4.0000499999999998E-3</v>
      </c>
      <c r="E242" s="46">
        <v>0</v>
      </c>
      <c r="F242" s="236">
        <v>0</v>
      </c>
      <c r="G242" s="46">
        <v>0</v>
      </c>
      <c r="H242" s="47">
        <v>0</v>
      </c>
      <c r="I242" s="48">
        <f t="shared" ref="I242:I261" si="27">SUM(B242:H242)</f>
        <v>4.0001500000000001E-3</v>
      </c>
    </row>
    <row r="243" spans="1:9" ht="15">
      <c r="A243" s="26" t="s">
        <v>9</v>
      </c>
      <c r="B243" s="43">
        <v>4.9999999999999998E-8</v>
      </c>
      <c r="C243" s="43">
        <v>4.9999999999999998E-8</v>
      </c>
      <c r="D243" s="43">
        <v>4.9999999999999998E-8</v>
      </c>
      <c r="E243" s="43">
        <v>0</v>
      </c>
      <c r="F243" s="236">
        <v>0</v>
      </c>
      <c r="G243" s="43">
        <v>0</v>
      </c>
      <c r="H243" s="53">
        <v>0</v>
      </c>
      <c r="I243" s="41">
        <f t="shared" si="27"/>
        <v>1.4999999999999999E-7</v>
      </c>
    </row>
    <row r="244" spans="1:9" ht="15">
      <c r="A244" s="25" t="s">
        <v>10</v>
      </c>
      <c r="B244" s="46">
        <v>4.9999999999999998E-8</v>
      </c>
      <c r="C244" s="46">
        <v>4.9999999999999998E-8</v>
      </c>
      <c r="D244" s="46">
        <v>62.000000050000004</v>
      </c>
      <c r="E244" s="46">
        <v>0</v>
      </c>
      <c r="F244" s="236">
        <v>0</v>
      </c>
      <c r="G244" s="46">
        <v>0</v>
      </c>
      <c r="H244" s="47">
        <v>0</v>
      </c>
      <c r="I244" s="48">
        <f t="shared" si="27"/>
        <v>62.000000150000005</v>
      </c>
    </row>
    <row r="245" spans="1:9" ht="15">
      <c r="A245" s="26" t="s">
        <v>11</v>
      </c>
      <c r="B245" s="43">
        <v>4.9999999999999998E-8</v>
      </c>
      <c r="C245" s="43">
        <v>4.9999999999999998E-8</v>
      </c>
      <c r="D245" s="43">
        <v>4.9999999999999998E-8</v>
      </c>
      <c r="E245" s="43">
        <v>0</v>
      </c>
      <c r="F245" s="236">
        <v>0</v>
      </c>
      <c r="G245" s="43">
        <v>0</v>
      </c>
      <c r="H245" s="53">
        <v>0</v>
      </c>
      <c r="I245" s="41">
        <f t="shared" si="27"/>
        <v>1.4999999999999999E-7</v>
      </c>
    </row>
    <row r="246" spans="1:9" ht="15">
      <c r="A246" s="25" t="s">
        <v>12</v>
      </c>
      <c r="B246" s="46">
        <v>4.9999999999999998E-8</v>
      </c>
      <c r="C246" s="46">
        <v>4.9999999999999998E-8</v>
      </c>
      <c r="D246" s="46">
        <v>4.9999999999999998E-8</v>
      </c>
      <c r="E246" s="46">
        <v>1.6771011562403275</v>
      </c>
      <c r="F246" s="236">
        <v>0</v>
      </c>
      <c r="G246" s="46">
        <v>0</v>
      </c>
      <c r="H246" s="47">
        <v>0</v>
      </c>
      <c r="I246" s="48">
        <f t="shared" si="27"/>
        <v>1.6771013062403275</v>
      </c>
    </row>
    <row r="247" spans="1:9" ht="15">
      <c r="A247" s="26" t="s">
        <v>13</v>
      </c>
      <c r="B247" s="43">
        <v>4.9999999999999998E-8</v>
      </c>
      <c r="C247" s="43">
        <v>4.9999999999999998E-8</v>
      </c>
      <c r="D247" s="43">
        <v>3.000005E-2</v>
      </c>
      <c r="E247" s="43">
        <v>0</v>
      </c>
      <c r="F247" s="236">
        <v>0</v>
      </c>
      <c r="G247" s="43">
        <v>0</v>
      </c>
      <c r="H247" s="53">
        <v>0</v>
      </c>
      <c r="I247" s="41">
        <f t="shared" si="27"/>
        <v>3.000015E-2</v>
      </c>
    </row>
    <row r="248" spans="1:9" ht="15">
      <c r="A248" s="25" t="s">
        <v>14</v>
      </c>
      <c r="B248" s="46">
        <v>4.9999999999999998E-8</v>
      </c>
      <c r="C248" s="46">
        <v>4.9999999999999998E-8</v>
      </c>
      <c r="D248" s="46">
        <v>4.9999999999999998E-8</v>
      </c>
      <c r="E248" s="46">
        <v>8.5915770225886394</v>
      </c>
      <c r="F248" s="236">
        <v>0</v>
      </c>
      <c r="G248" s="46">
        <v>0</v>
      </c>
      <c r="H248" s="47">
        <v>0</v>
      </c>
      <c r="I248" s="48">
        <f t="shared" si="27"/>
        <v>8.5915771725886394</v>
      </c>
    </row>
    <row r="249" spans="1:9" ht="15">
      <c r="A249" s="26" t="s">
        <v>15</v>
      </c>
      <c r="B249" s="43">
        <v>171.73477614087199</v>
      </c>
      <c r="C249" s="43">
        <v>0.37604001100620316</v>
      </c>
      <c r="D249" s="43">
        <v>91.424783998121839</v>
      </c>
      <c r="E249" s="43">
        <v>0</v>
      </c>
      <c r="F249" s="236">
        <v>0</v>
      </c>
      <c r="G249" s="43">
        <v>0</v>
      </c>
      <c r="H249" s="53">
        <v>0</v>
      </c>
      <c r="I249" s="41">
        <f t="shared" si="27"/>
        <v>263.53560015000005</v>
      </c>
    </row>
    <row r="250" spans="1:9" ht="15">
      <c r="A250" s="25" t="s">
        <v>16</v>
      </c>
      <c r="B250" s="46">
        <v>1697.8703665135758</v>
      </c>
      <c r="C250" s="46">
        <v>8.55253082575861E-3</v>
      </c>
      <c r="D250" s="46">
        <v>477.13838950559875</v>
      </c>
      <c r="E250" s="46">
        <v>0</v>
      </c>
      <c r="F250" s="236">
        <v>0</v>
      </c>
      <c r="G250" s="46">
        <v>0</v>
      </c>
      <c r="H250" s="47">
        <v>0</v>
      </c>
      <c r="I250" s="48">
        <f t="shared" si="27"/>
        <v>2175.0173085500001</v>
      </c>
    </row>
    <row r="251" spans="1:9" ht="15">
      <c r="A251" s="26" t="s">
        <v>17</v>
      </c>
      <c r="B251" s="43">
        <v>141.54514692398999</v>
      </c>
      <c r="C251" s="43">
        <v>4.9999999999999998E-8</v>
      </c>
      <c r="D251" s="43">
        <v>343.75466687093353</v>
      </c>
      <c r="E251" s="43">
        <v>7.7282863050764439</v>
      </c>
      <c r="F251" s="236">
        <v>0</v>
      </c>
      <c r="G251" s="43">
        <v>0</v>
      </c>
      <c r="H251" s="53">
        <v>0</v>
      </c>
      <c r="I251" s="41">
        <f t="shared" si="27"/>
        <v>493.02810014999994</v>
      </c>
    </row>
    <row r="252" spans="1:9" ht="15">
      <c r="A252" s="25" t="s">
        <v>18</v>
      </c>
      <c r="B252" s="46">
        <v>4.9999999999999998E-8</v>
      </c>
      <c r="C252" s="46">
        <v>4.9999999999999998E-8</v>
      </c>
      <c r="D252" s="46">
        <v>4.9999999999999998E-8</v>
      </c>
      <c r="E252" s="46">
        <v>0</v>
      </c>
      <c r="F252" s="236">
        <v>0</v>
      </c>
      <c r="G252" s="46">
        <v>0</v>
      </c>
      <c r="H252" s="47">
        <v>0</v>
      </c>
      <c r="I252" s="48">
        <f t="shared" si="27"/>
        <v>1.4999999999999999E-7</v>
      </c>
    </row>
    <row r="253" spans="1:9" ht="15">
      <c r="A253" s="26" t="s">
        <v>19</v>
      </c>
      <c r="B253" s="43">
        <v>2708.3264213453276</v>
      </c>
      <c r="C253" s="43">
        <v>184.24590324470248</v>
      </c>
      <c r="D253" s="43">
        <v>2472.4276755599703</v>
      </c>
      <c r="E253" s="43">
        <v>0</v>
      </c>
      <c r="F253" s="236">
        <v>0</v>
      </c>
      <c r="G253" s="43">
        <v>0</v>
      </c>
      <c r="H253" s="53">
        <v>0</v>
      </c>
      <c r="I253" s="41">
        <f t="shared" si="27"/>
        <v>5365.0000001500002</v>
      </c>
    </row>
    <row r="254" spans="1:9" ht="15">
      <c r="A254" s="25" t="s">
        <v>20</v>
      </c>
      <c r="B254" s="46">
        <v>4.9999999999999998E-8</v>
      </c>
      <c r="C254" s="46">
        <v>4.9999999999999998E-8</v>
      </c>
      <c r="D254" s="46">
        <v>4.9999999999999998E-8</v>
      </c>
      <c r="E254" s="46">
        <v>0</v>
      </c>
      <c r="F254" s="236">
        <v>0</v>
      </c>
      <c r="G254" s="46">
        <v>0</v>
      </c>
      <c r="H254" s="47">
        <v>0</v>
      </c>
      <c r="I254" s="48">
        <f t="shared" si="27"/>
        <v>1.4999999999999999E-7</v>
      </c>
    </row>
    <row r="255" spans="1:9" ht="15">
      <c r="A255" s="26" t="s">
        <v>21</v>
      </c>
      <c r="B255" s="43">
        <v>4.9999999999999998E-8</v>
      </c>
      <c r="C255" s="43">
        <v>4.9999999999999998E-8</v>
      </c>
      <c r="D255" s="43">
        <v>4.9999999999999998E-8</v>
      </c>
      <c r="E255" s="43">
        <v>0</v>
      </c>
      <c r="F255" s="236">
        <v>0</v>
      </c>
      <c r="G255" s="43">
        <v>0</v>
      </c>
      <c r="H255" s="53">
        <v>0</v>
      </c>
      <c r="I255" s="41">
        <f t="shared" si="27"/>
        <v>1.4999999999999999E-7</v>
      </c>
    </row>
    <row r="256" spans="1:9" ht="15">
      <c r="A256" s="25" t="s">
        <v>22</v>
      </c>
      <c r="B256" s="46">
        <v>4.9999999999999998E-8</v>
      </c>
      <c r="C256" s="46">
        <v>4.9999999999999998E-8</v>
      </c>
      <c r="D256" s="46">
        <v>4.9999999999999998E-8</v>
      </c>
      <c r="E256" s="46">
        <v>0</v>
      </c>
      <c r="F256" s="236">
        <v>0</v>
      </c>
      <c r="G256" s="46">
        <v>0</v>
      </c>
      <c r="H256" s="47">
        <v>0</v>
      </c>
      <c r="I256" s="48">
        <f t="shared" si="27"/>
        <v>1.4999999999999999E-7</v>
      </c>
    </row>
    <row r="257" spans="1:10" ht="15">
      <c r="A257" s="27" t="s">
        <v>23</v>
      </c>
      <c r="B257" s="43">
        <v>1.5587640749332148</v>
      </c>
      <c r="C257" s="43">
        <v>2.6366874943455034</v>
      </c>
      <c r="D257" s="43">
        <v>4.8085485807212818</v>
      </c>
      <c r="E257" s="43">
        <v>0</v>
      </c>
      <c r="F257" s="236">
        <v>0</v>
      </c>
      <c r="G257" s="43">
        <v>0</v>
      </c>
      <c r="H257" s="53">
        <v>0</v>
      </c>
      <c r="I257" s="41">
        <f t="shared" si="27"/>
        <v>9.0040001499999995</v>
      </c>
    </row>
    <row r="258" spans="1:10" ht="15">
      <c r="A258" s="25" t="s">
        <v>24</v>
      </c>
      <c r="B258" s="46">
        <v>2.8854985579175612</v>
      </c>
      <c r="C258" s="46">
        <v>8.3929399603480679</v>
      </c>
      <c r="D258" s="46">
        <v>4.724561631734371</v>
      </c>
      <c r="E258" s="46">
        <v>0</v>
      </c>
      <c r="F258" s="236">
        <v>0</v>
      </c>
      <c r="G258" s="46">
        <v>0</v>
      </c>
      <c r="H258" s="47">
        <v>0</v>
      </c>
      <c r="I258" s="48">
        <f t="shared" si="27"/>
        <v>16.003000149999998</v>
      </c>
    </row>
    <row r="259" spans="1:10" ht="15">
      <c r="A259" s="27" t="s">
        <v>25</v>
      </c>
      <c r="B259" s="43">
        <v>67.797996516037017</v>
      </c>
      <c r="C259" s="43">
        <v>4.0000000000000001E-8</v>
      </c>
      <c r="D259" s="43">
        <v>4.0000000000000001E-8</v>
      </c>
      <c r="E259" s="43">
        <v>0</v>
      </c>
      <c r="F259" s="236">
        <v>0</v>
      </c>
      <c r="G259" s="43">
        <v>0</v>
      </c>
      <c r="H259" s="53">
        <v>0</v>
      </c>
      <c r="I259" s="41">
        <f t="shared" si="27"/>
        <v>67.797996596037024</v>
      </c>
    </row>
    <row r="260" spans="1:10" ht="15">
      <c r="A260" s="25" t="s">
        <v>26</v>
      </c>
      <c r="B260" s="46">
        <v>494.06370339912883</v>
      </c>
      <c r="C260" s="46">
        <v>4.9999999999999998E-8</v>
      </c>
      <c r="D260" s="46">
        <v>8.8490967008710868</v>
      </c>
      <c r="E260" s="46">
        <v>0</v>
      </c>
      <c r="F260" s="236">
        <v>0</v>
      </c>
      <c r="G260" s="46">
        <v>0</v>
      </c>
      <c r="H260" s="47">
        <v>0</v>
      </c>
      <c r="I260" s="48">
        <f t="shared" si="27"/>
        <v>502.9128001499999</v>
      </c>
    </row>
    <row r="261" spans="1:10" ht="15.75" thickBot="1">
      <c r="A261" s="27" t="s">
        <v>27</v>
      </c>
      <c r="B261" s="43">
        <v>164.44026760459843</v>
      </c>
      <c r="C261" s="43">
        <v>0.40239508379379796</v>
      </c>
      <c r="D261" s="43">
        <v>2588.1320684614529</v>
      </c>
      <c r="E261" s="43">
        <v>1637.0474217604731</v>
      </c>
      <c r="F261" s="237">
        <v>0</v>
      </c>
      <c r="G261" s="43">
        <v>3144.8096304278829</v>
      </c>
      <c r="H261" s="53">
        <v>81.384216811798609</v>
      </c>
      <c r="I261" s="41">
        <f t="shared" si="27"/>
        <v>7616.2160001499997</v>
      </c>
    </row>
    <row r="262" spans="1:10" ht="15">
      <c r="A262" s="34" t="s">
        <v>28</v>
      </c>
      <c r="B262" s="130">
        <f t="shared" ref="B262:H262" si="28">SUM(B241:B261)</f>
        <v>5450.2229416763812</v>
      </c>
      <c r="C262" s="130">
        <f t="shared" si="28"/>
        <v>196.06251906502183</v>
      </c>
      <c r="D262" s="130">
        <f t="shared" si="28"/>
        <v>6063.2297919494049</v>
      </c>
      <c r="E262" s="130">
        <f t="shared" si="28"/>
        <v>1655.0443862443785</v>
      </c>
      <c r="F262" s="130">
        <f t="shared" si="28"/>
        <v>0</v>
      </c>
      <c r="G262" s="130">
        <f t="shared" si="28"/>
        <v>3144.8096304278829</v>
      </c>
      <c r="H262" s="131">
        <f t="shared" si="28"/>
        <v>81.384216811798609</v>
      </c>
      <c r="I262" s="132">
        <f>SUM(B262:H262)</f>
        <v>16590.753486174868</v>
      </c>
    </row>
    <row r="263" spans="1:10" ht="15" thickBot="1">
      <c r="A263" s="32" t="s">
        <v>87</v>
      </c>
      <c r="B263" s="114">
        <f>B262/$I262</f>
        <v>0.32850966932985115</v>
      </c>
      <c r="C263" s="114">
        <f t="shared" ref="C263:I263" si="29">C262/$I262</f>
        <v>1.1817577738612138E-2</v>
      </c>
      <c r="D263" s="114">
        <f t="shared" si="29"/>
        <v>0.36545837396727732</v>
      </c>
      <c r="E263" s="114">
        <f t="shared" si="29"/>
        <v>9.9757035605618077E-2</v>
      </c>
      <c r="F263" s="114">
        <f t="shared" si="29"/>
        <v>0</v>
      </c>
      <c r="G263" s="114">
        <f t="shared" si="29"/>
        <v>0.18955194729693642</v>
      </c>
      <c r="H263" s="114">
        <f t="shared" si="29"/>
        <v>4.9053960617048741E-3</v>
      </c>
      <c r="I263" s="116">
        <f t="shared" si="29"/>
        <v>1</v>
      </c>
      <c r="J263" s="18"/>
    </row>
    <row r="264" spans="1:10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1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10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10" ht="15">
      <c r="A267" s="24" t="s">
        <v>7</v>
      </c>
      <c r="B267" s="39">
        <v>3.0005E-4</v>
      </c>
      <c r="C267" s="39">
        <v>4.9999999999999998E-8</v>
      </c>
      <c r="D267" s="39">
        <v>3.000005E-2</v>
      </c>
      <c r="E267" s="39">
        <v>0</v>
      </c>
      <c r="F267" s="235">
        <v>0</v>
      </c>
      <c r="G267" s="39">
        <v>0</v>
      </c>
      <c r="H267" s="40">
        <v>0</v>
      </c>
      <c r="I267" s="41">
        <f>SUM(B267:H267)</f>
        <v>3.0300150000000001E-2</v>
      </c>
    </row>
    <row r="268" spans="1:10" ht="15">
      <c r="A268" s="25" t="s">
        <v>8</v>
      </c>
      <c r="B268" s="46">
        <v>3.0005E-4</v>
      </c>
      <c r="C268" s="46">
        <v>4.9999999999999998E-8</v>
      </c>
      <c r="D268" s="46">
        <v>4.9999999999999998E-8</v>
      </c>
      <c r="E268" s="46">
        <v>0</v>
      </c>
      <c r="F268" s="236">
        <v>0</v>
      </c>
      <c r="G268" s="46">
        <v>0</v>
      </c>
      <c r="H268" s="47">
        <v>0</v>
      </c>
      <c r="I268" s="48">
        <f t="shared" ref="I268:I287" si="30">SUM(B268:H268)</f>
        <v>3.0014999999999995E-4</v>
      </c>
    </row>
    <row r="269" spans="1:10" ht="15">
      <c r="A269" s="26" t="s">
        <v>9</v>
      </c>
      <c r="B269" s="43">
        <v>3.0005E-4</v>
      </c>
      <c r="C269" s="43">
        <v>4.9999999999999998E-8</v>
      </c>
      <c r="D269" s="43">
        <v>4.9999999999999998E-8</v>
      </c>
      <c r="E269" s="43">
        <v>0</v>
      </c>
      <c r="F269" s="236">
        <v>0</v>
      </c>
      <c r="G269" s="43">
        <v>0</v>
      </c>
      <c r="H269" s="53">
        <v>0</v>
      </c>
      <c r="I269" s="41">
        <f t="shared" si="30"/>
        <v>3.0014999999999995E-4</v>
      </c>
    </row>
    <row r="270" spans="1:10" ht="15">
      <c r="A270" s="25" t="s">
        <v>10</v>
      </c>
      <c r="B270" s="46">
        <v>3.0005E-4</v>
      </c>
      <c r="C270" s="46">
        <v>4.9999999999999998E-8</v>
      </c>
      <c r="D270" s="46">
        <v>4.9999999999999998E-8</v>
      </c>
      <c r="E270" s="46">
        <v>0</v>
      </c>
      <c r="F270" s="236">
        <v>0</v>
      </c>
      <c r="G270" s="46">
        <v>0</v>
      </c>
      <c r="H270" s="47">
        <v>0</v>
      </c>
      <c r="I270" s="48">
        <f t="shared" si="30"/>
        <v>3.0014999999999995E-4</v>
      </c>
    </row>
    <row r="271" spans="1:10" ht="15">
      <c r="A271" s="26" t="s">
        <v>11</v>
      </c>
      <c r="B271" s="43">
        <v>3.0005E-4</v>
      </c>
      <c r="C271" s="43">
        <v>4.9999999999999998E-8</v>
      </c>
      <c r="D271" s="43">
        <v>4.9999999999999998E-8</v>
      </c>
      <c r="E271" s="43">
        <v>0</v>
      </c>
      <c r="F271" s="236">
        <v>0</v>
      </c>
      <c r="G271" s="43">
        <v>0</v>
      </c>
      <c r="H271" s="53">
        <v>0</v>
      </c>
      <c r="I271" s="41">
        <f t="shared" si="30"/>
        <v>3.0014999999999995E-4</v>
      </c>
    </row>
    <row r="272" spans="1:10" ht="15">
      <c r="A272" s="25" t="s">
        <v>12</v>
      </c>
      <c r="B272" s="46">
        <v>3.0005E-4</v>
      </c>
      <c r="C272" s="46">
        <v>4.9999999999999998E-8</v>
      </c>
      <c r="D272" s="46">
        <v>4.9999999999999998E-8</v>
      </c>
      <c r="E272" s="46">
        <v>8.4681885851388167E-2</v>
      </c>
      <c r="F272" s="236">
        <v>0</v>
      </c>
      <c r="G272" s="46">
        <v>0</v>
      </c>
      <c r="H272" s="47">
        <v>0</v>
      </c>
      <c r="I272" s="48">
        <f t="shared" si="30"/>
        <v>8.4982035851388166E-2</v>
      </c>
    </row>
    <row r="273" spans="1:9" ht="15">
      <c r="A273" s="26" t="s">
        <v>13</v>
      </c>
      <c r="B273" s="43">
        <v>3.0005E-4</v>
      </c>
      <c r="C273" s="43">
        <v>4.9999999999999998E-8</v>
      </c>
      <c r="D273" s="43">
        <v>4.0000499999999998E-3</v>
      </c>
      <c r="E273" s="43">
        <v>0</v>
      </c>
      <c r="F273" s="236">
        <v>0</v>
      </c>
      <c r="G273" s="43">
        <v>0</v>
      </c>
      <c r="H273" s="53">
        <v>0</v>
      </c>
      <c r="I273" s="41">
        <f t="shared" si="30"/>
        <v>4.30015E-3</v>
      </c>
    </row>
    <row r="274" spans="1:9" ht="15">
      <c r="A274" s="25" t="s">
        <v>14</v>
      </c>
      <c r="B274" s="46">
        <v>3.0005E-4</v>
      </c>
      <c r="C274" s="46">
        <v>4.9999999999999998E-8</v>
      </c>
      <c r="D274" s="46">
        <v>4.9999999999999998E-8</v>
      </c>
      <c r="E274" s="46">
        <v>135.94390478734883</v>
      </c>
      <c r="F274" s="236">
        <v>0</v>
      </c>
      <c r="G274" s="46">
        <v>0</v>
      </c>
      <c r="H274" s="47">
        <v>0</v>
      </c>
      <c r="I274" s="48">
        <f t="shared" si="30"/>
        <v>135.94420493734881</v>
      </c>
    </row>
    <row r="275" spans="1:9" ht="15">
      <c r="A275" s="26" t="s">
        <v>15</v>
      </c>
      <c r="B275" s="43">
        <v>9.2465520068715357</v>
      </c>
      <c r="C275" s="43">
        <v>0.38365389654603155</v>
      </c>
      <c r="D275" s="43">
        <v>37.996494246582444</v>
      </c>
      <c r="E275" s="43">
        <v>0</v>
      </c>
      <c r="F275" s="236">
        <v>0</v>
      </c>
      <c r="G275" s="43">
        <v>0</v>
      </c>
      <c r="H275" s="53">
        <v>0</v>
      </c>
      <c r="I275" s="41">
        <f t="shared" si="30"/>
        <v>47.626700150000012</v>
      </c>
    </row>
    <row r="276" spans="1:9" ht="15">
      <c r="A276" s="25" t="s">
        <v>16</v>
      </c>
      <c r="B276" s="46">
        <v>136.26367224598155</v>
      </c>
      <c r="C276" s="46">
        <v>153.47339538063002</v>
      </c>
      <c r="D276" s="46">
        <v>78.702752923388417</v>
      </c>
      <c r="E276" s="46">
        <v>0</v>
      </c>
      <c r="F276" s="236">
        <v>0</v>
      </c>
      <c r="G276" s="46">
        <v>0</v>
      </c>
      <c r="H276" s="47">
        <v>0</v>
      </c>
      <c r="I276" s="48">
        <f t="shared" si="30"/>
        <v>368.43982054999998</v>
      </c>
    </row>
    <row r="277" spans="1:9" ht="15">
      <c r="A277" s="26" t="s">
        <v>17</v>
      </c>
      <c r="B277" s="43">
        <v>0.36804204761798504</v>
      </c>
      <c r="C277" s="43">
        <v>4.9999999999999998E-8</v>
      </c>
      <c r="D277" s="43">
        <v>31.636258052382022</v>
      </c>
      <c r="E277" s="43">
        <v>0</v>
      </c>
      <c r="F277" s="236">
        <v>0</v>
      </c>
      <c r="G277" s="43">
        <v>0</v>
      </c>
      <c r="H277" s="53">
        <v>0</v>
      </c>
      <c r="I277" s="41">
        <f t="shared" si="30"/>
        <v>32.004300150000006</v>
      </c>
    </row>
    <row r="278" spans="1:9" ht="15">
      <c r="A278" s="25" t="s">
        <v>18</v>
      </c>
      <c r="B278" s="46">
        <v>3.0005E-4</v>
      </c>
      <c r="C278" s="46">
        <v>4.9999999999999998E-8</v>
      </c>
      <c r="D278" s="46">
        <v>4.9999999999999998E-8</v>
      </c>
      <c r="E278" s="46">
        <v>0</v>
      </c>
      <c r="F278" s="236">
        <v>0</v>
      </c>
      <c r="G278" s="46">
        <v>0</v>
      </c>
      <c r="H278" s="47">
        <v>0</v>
      </c>
      <c r="I278" s="48">
        <f t="shared" si="30"/>
        <v>3.0014999999999995E-4</v>
      </c>
    </row>
    <row r="279" spans="1:9" ht="15">
      <c r="A279" s="26" t="s">
        <v>19</v>
      </c>
      <c r="B279" s="43">
        <v>60.928351410511425</v>
      </c>
      <c r="C279" s="43">
        <v>4.9999999999999998E-8</v>
      </c>
      <c r="D279" s="43">
        <v>2392.0719486894882</v>
      </c>
      <c r="E279" s="43">
        <v>0</v>
      </c>
      <c r="F279" s="236">
        <v>0</v>
      </c>
      <c r="G279" s="43">
        <v>0</v>
      </c>
      <c r="H279" s="53">
        <v>0</v>
      </c>
      <c r="I279" s="41">
        <f t="shared" si="30"/>
        <v>2453.0003001499995</v>
      </c>
    </row>
    <row r="280" spans="1:9" ht="15">
      <c r="A280" s="25" t="s">
        <v>20</v>
      </c>
      <c r="B280" s="46">
        <v>3.0005E-4</v>
      </c>
      <c r="C280" s="46">
        <v>4.9999999999999998E-8</v>
      </c>
      <c r="D280" s="46">
        <v>4.9999999999999998E-8</v>
      </c>
      <c r="E280" s="46">
        <v>0</v>
      </c>
      <c r="F280" s="236">
        <v>0</v>
      </c>
      <c r="G280" s="46">
        <v>0</v>
      </c>
      <c r="H280" s="47">
        <v>0</v>
      </c>
      <c r="I280" s="48">
        <f t="shared" si="30"/>
        <v>3.0014999999999995E-4</v>
      </c>
    </row>
    <row r="281" spans="1:9" ht="15">
      <c r="A281" s="26" t="s">
        <v>21</v>
      </c>
      <c r="B281" s="43">
        <v>3.0005E-4</v>
      </c>
      <c r="C281" s="43">
        <v>4.9999999999999998E-8</v>
      </c>
      <c r="D281" s="43">
        <v>4.9999999999999998E-8</v>
      </c>
      <c r="E281" s="43">
        <v>0</v>
      </c>
      <c r="F281" s="236">
        <v>0</v>
      </c>
      <c r="G281" s="43">
        <v>0</v>
      </c>
      <c r="H281" s="53">
        <v>0</v>
      </c>
      <c r="I281" s="41">
        <f t="shared" si="30"/>
        <v>3.0014999999999995E-4</v>
      </c>
    </row>
    <row r="282" spans="1:9" ht="15">
      <c r="A282" s="25" t="s">
        <v>22</v>
      </c>
      <c r="B282" s="46">
        <v>3.0005E-4</v>
      </c>
      <c r="C282" s="46">
        <v>4.9999999999999998E-8</v>
      </c>
      <c r="D282" s="46">
        <v>4.0050000000000004E-5</v>
      </c>
      <c r="E282" s="46">
        <v>0</v>
      </c>
      <c r="F282" s="236">
        <v>0</v>
      </c>
      <c r="G282" s="46">
        <v>0</v>
      </c>
      <c r="H282" s="47">
        <v>0</v>
      </c>
      <c r="I282" s="48">
        <f t="shared" si="30"/>
        <v>3.4015E-4</v>
      </c>
    </row>
    <row r="283" spans="1:9" ht="15">
      <c r="A283" s="27" t="s">
        <v>23</v>
      </c>
      <c r="B283" s="43">
        <v>1.3000500000000001E-3</v>
      </c>
      <c r="C283" s="43">
        <v>4.9999999999999998E-8</v>
      </c>
      <c r="D283" s="43">
        <v>4.9999999999999998E-8</v>
      </c>
      <c r="E283" s="43">
        <v>0</v>
      </c>
      <c r="F283" s="236">
        <v>0</v>
      </c>
      <c r="G283" s="43">
        <v>0</v>
      </c>
      <c r="H283" s="53">
        <v>0</v>
      </c>
      <c r="I283" s="41">
        <f t="shared" si="30"/>
        <v>1.3001499999999999E-3</v>
      </c>
    </row>
    <row r="284" spans="1:9" ht="15">
      <c r="A284" s="25" t="s">
        <v>24</v>
      </c>
      <c r="B284" s="46">
        <v>1.3000500000000001E-3</v>
      </c>
      <c r="C284" s="46">
        <v>4.9999999999999998E-8</v>
      </c>
      <c r="D284" s="46">
        <v>4.9999999999999998E-8</v>
      </c>
      <c r="E284" s="46">
        <v>0</v>
      </c>
      <c r="F284" s="236">
        <v>0</v>
      </c>
      <c r="G284" s="46">
        <v>0</v>
      </c>
      <c r="H284" s="47">
        <v>0</v>
      </c>
      <c r="I284" s="48">
        <f t="shared" si="30"/>
        <v>1.3001499999999999E-3</v>
      </c>
    </row>
    <row r="285" spans="1:9" ht="15">
      <c r="A285" s="27" t="s">
        <v>25</v>
      </c>
      <c r="B285" s="43">
        <v>3.0005E-4</v>
      </c>
      <c r="C285" s="43">
        <v>4.9999999999999998E-8</v>
      </c>
      <c r="D285" s="43">
        <v>4.9999999999999998E-8</v>
      </c>
      <c r="E285" s="43">
        <v>0</v>
      </c>
      <c r="F285" s="236">
        <v>0</v>
      </c>
      <c r="G285" s="43">
        <v>0</v>
      </c>
      <c r="H285" s="53">
        <v>0</v>
      </c>
      <c r="I285" s="41">
        <f t="shared" si="30"/>
        <v>3.0014999999999995E-4</v>
      </c>
    </row>
    <row r="286" spans="1:9" ht="15">
      <c r="A286" s="25" t="s">
        <v>26</v>
      </c>
      <c r="B286" s="46">
        <v>11.790400050000002</v>
      </c>
      <c r="C286" s="46">
        <v>4.9999999999999998E-8</v>
      </c>
      <c r="D286" s="46">
        <v>4.9999999999999998E-8</v>
      </c>
      <c r="E286" s="46">
        <v>0</v>
      </c>
      <c r="F286" s="236">
        <v>0</v>
      </c>
      <c r="G286" s="46">
        <v>0</v>
      </c>
      <c r="H286" s="47">
        <v>0</v>
      </c>
      <c r="I286" s="48">
        <f t="shared" si="30"/>
        <v>11.790400150000004</v>
      </c>
    </row>
    <row r="287" spans="1:9" ht="15.75" thickBot="1">
      <c r="A287" s="27" t="s">
        <v>27</v>
      </c>
      <c r="B287" s="43">
        <v>0.56080758545065612</v>
      </c>
      <c r="C287" s="43">
        <v>4.9999999999999998E-8</v>
      </c>
      <c r="D287" s="43">
        <v>1522.7350488101299</v>
      </c>
      <c r="E287" s="43">
        <v>348.54778546412825</v>
      </c>
      <c r="F287" s="237">
        <v>0</v>
      </c>
      <c r="G287" s="43">
        <v>28.534258240291074</v>
      </c>
      <c r="H287" s="53">
        <v>0</v>
      </c>
      <c r="I287" s="41">
        <f t="shared" si="30"/>
        <v>1900.37790015</v>
      </c>
    </row>
    <row r="288" spans="1:9" ht="15">
      <c r="A288" s="34" t="s">
        <v>28</v>
      </c>
      <c r="B288" s="130">
        <f t="shared" ref="B288:H288" si="31">SUM(B267:B287)</f>
        <v>219.16432609643309</v>
      </c>
      <c r="C288" s="130">
        <f t="shared" si="31"/>
        <v>153.85705022717619</v>
      </c>
      <c r="D288" s="130">
        <f t="shared" si="31"/>
        <v>4063.1765435219704</v>
      </c>
      <c r="E288" s="130">
        <f t="shared" si="31"/>
        <v>484.57637213732846</v>
      </c>
      <c r="F288" s="130">
        <f t="shared" si="31"/>
        <v>0</v>
      </c>
      <c r="G288" s="130">
        <f t="shared" si="31"/>
        <v>28.534258240291074</v>
      </c>
      <c r="H288" s="131">
        <f t="shared" si="31"/>
        <v>0</v>
      </c>
      <c r="I288" s="132">
        <f>SUM(B288:H288)</f>
        <v>4949.3085502231988</v>
      </c>
    </row>
    <row r="289" spans="1:10" ht="15" thickBot="1">
      <c r="A289" s="32" t="s">
        <v>87</v>
      </c>
      <c r="B289" s="114">
        <f>B288/$I288</f>
        <v>4.4281807018588373E-2</v>
      </c>
      <c r="C289" s="114">
        <f t="shared" ref="C289:I289" si="32">C288/$I288</f>
        <v>3.1086574754010377E-2</v>
      </c>
      <c r="D289" s="114">
        <f t="shared" si="32"/>
        <v>0.82095842324050161</v>
      </c>
      <c r="E289" s="114">
        <f t="shared" si="32"/>
        <v>9.7907893035982879E-2</v>
      </c>
      <c r="F289" s="114">
        <f t="shared" si="32"/>
        <v>0</v>
      </c>
      <c r="G289" s="114">
        <f t="shared" si="32"/>
        <v>5.7653019509168136E-3</v>
      </c>
      <c r="H289" s="114">
        <f t="shared" si="32"/>
        <v>0</v>
      </c>
      <c r="I289" s="116">
        <f t="shared" si="32"/>
        <v>1</v>
      </c>
      <c r="J289" s="18"/>
    </row>
    <row r="290" spans="1:10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10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10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10" ht="15">
      <c r="A293" s="24" t="s">
        <v>7</v>
      </c>
      <c r="B293" s="39">
        <v>0</v>
      </c>
      <c r="C293" s="39">
        <v>0</v>
      </c>
      <c r="D293" s="39">
        <v>8.0000000000000002E-3</v>
      </c>
      <c r="E293" s="39">
        <v>0</v>
      </c>
      <c r="F293" s="235">
        <v>0</v>
      </c>
      <c r="G293" s="39">
        <v>0</v>
      </c>
      <c r="H293" s="40">
        <v>0</v>
      </c>
      <c r="I293" s="41">
        <f>SUM(B293:H293)</f>
        <v>8.0000000000000002E-3</v>
      </c>
    </row>
    <row r="294" spans="1:10" ht="15">
      <c r="A294" s="25" t="s">
        <v>8</v>
      </c>
      <c r="B294" s="46">
        <v>0</v>
      </c>
      <c r="C294" s="46">
        <v>1E-4</v>
      </c>
      <c r="D294" s="46">
        <v>0</v>
      </c>
      <c r="E294" s="46">
        <v>0</v>
      </c>
      <c r="F294" s="236">
        <v>0</v>
      </c>
      <c r="G294" s="46">
        <v>0</v>
      </c>
      <c r="H294" s="47">
        <v>0</v>
      </c>
      <c r="I294" s="48">
        <f t="shared" ref="I294:I313" si="33">SUM(B294:H294)</f>
        <v>1E-4</v>
      </c>
    </row>
    <row r="295" spans="1:10" ht="15">
      <c r="A295" s="26" t="s">
        <v>9</v>
      </c>
      <c r="B295" s="43">
        <v>2.0000000000000001E-4</v>
      </c>
      <c r="C295" s="43">
        <v>0</v>
      </c>
      <c r="D295" s="43">
        <v>0</v>
      </c>
      <c r="E295" s="43">
        <v>0</v>
      </c>
      <c r="F295" s="236">
        <v>0</v>
      </c>
      <c r="G295" s="43">
        <v>0</v>
      </c>
      <c r="H295" s="53">
        <v>0</v>
      </c>
      <c r="I295" s="41">
        <f t="shared" si="33"/>
        <v>2.0000000000000001E-4</v>
      </c>
    </row>
    <row r="296" spans="1:10" ht="15">
      <c r="A296" s="25" t="s">
        <v>10</v>
      </c>
      <c r="B296" s="46">
        <v>0</v>
      </c>
      <c r="C296" s="46">
        <v>0</v>
      </c>
      <c r="D296" s="46">
        <v>112.00090000000003</v>
      </c>
      <c r="E296" s="46">
        <v>0</v>
      </c>
      <c r="F296" s="236">
        <v>0</v>
      </c>
      <c r="G296" s="46">
        <v>0</v>
      </c>
      <c r="H296" s="47">
        <v>0</v>
      </c>
      <c r="I296" s="48">
        <f t="shared" si="33"/>
        <v>112.00090000000003</v>
      </c>
    </row>
    <row r="297" spans="1:10" ht="15">
      <c r="A297" s="26" t="s">
        <v>11</v>
      </c>
      <c r="B297" s="43">
        <v>0</v>
      </c>
      <c r="C297" s="43">
        <v>0</v>
      </c>
      <c r="D297" s="43">
        <v>0</v>
      </c>
      <c r="E297" s="43">
        <v>0</v>
      </c>
      <c r="F297" s="236">
        <v>0</v>
      </c>
      <c r="G297" s="43">
        <v>0</v>
      </c>
      <c r="H297" s="53">
        <v>0</v>
      </c>
      <c r="I297" s="41">
        <f t="shared" si="33"/>
        <v>0</v>
      </c>
    </row>
    <row r="298" spans="1:10" ht="15">
      <c r="A298" s="25" t="s">
        <v>12</v>
      </c>
      <c r="B298" s="46">
        <v>0</v>
      </c>
      <c r="C298" s="46">
        <v>0</v>
      </c>
      <c r="D298" s="46">
        <v>0</v>
      </c>
      <c r="E298" s="46">
        <v>0</v>
      </c>
      <c r="F298" s="236">
        <v>0</v>
      </c>
      <c r="G298" s="46">
        <v>0</v>
      </c>
      <c r="H298" s="47">
        <v>0</v>
      </c>
      <c r="I298" s="48">
        <f t="shared" si="33"/>
        <v>0</v>
      </c>
    </row>
    <row r="299" spans="1:10" ht="15">
      <c r="A299" s="26" t="s">
        <v>13</v>
      </c>
      <c r="B299" s="43">
        <v>7.0020000000000004E-3</v>
      </c>
      <c r="C299" s="43">
        <v>0</v>
      </c>
      <c r="D299" s="43">
        <v>0</v>
      </c>
      <c r="E299" s="43">
        <v>0</v>
      </c>
      <c r="F299" s="236">
        <v>0</v>
      </c>
      <c r="G299" s="43">
        <v>0</v>
      </c>
      <c r="H299" s="53">
        <v>0</v>
      </c>
      <c r="I299" s="41">
        <f t="shared" si="33"/>
        <v>7.0020000000000004E-3</v>
      </c>
    </row>
    <row r="300" spans="1:10" ht="15">
      <c r="A300" s="25" t="s">
        <v>14</v>
      </c>
      <c r="B300" s="46">
        <v>0</v>
      </c>
      <c r="C300" s="46">
        <v>0</v>
      </c>
      <c r="D300" s="46">
        <v>0</v>
      </c>
      <c r="E300" s="46">
        <v>6.6001304585498559</v>
      </c>
      <c r="F300" s="236">
        <v>0</v>
      </c>
      <c r="G300" s="46">
        <v>0</v>
      </c>
      <c r="H300" s="47">
        <v>0</v>
      </c>
      <c r="I300" s="48">
        <f t="shared" si="33"/>
        <v>6.6001304585498559</v>
      </c>
    </row>
    <row r="301" spans="1:10" ht="15">
      <c r="A301" s="26" t="s">
        <v>15</v>
      </c>
      <c r="B301" s="43">
        <v>96.022669462677783</v>
      </c>
      <c r="C301" s="43">
        <v>14.249347795120164</v>
      </c>
      <c r="D301" s="43">
        <v>0</v>
      </c>
      <c r="E301" s="43">
        <v>0</v>
      </c>
      <c r="F301" s="236">
        <v>0</v>
      </c>
      <c r="G301" s="43">
        <v>0</v>
      </c>
      <c r="H301" s="53">
        <v>0</v>
      </c>
      <c r="I301" s="41">
        <f t="shared" si="33"/>
        <v>110.27201725779794</v>
      </c>
    </row>
    <row r="302" spans="1:10" ht="15">
      <c r="A302" s="25" t="s">
        <v>16</v>
      </c>
      <c r="B302" s="46">
        <v>480.91015904570622</v>
      </c>
      <c r="C302" s="46">
        <v>2194.6724499820712</v>
      </c>
      <c r="D302" s="46">
        <v>111.04266377222302</v>
      </c>
      <c r="E302" s="46">
        <v>0</v>
      </c>
      <c r="F302" s="236">
        <v>0</v>
      </c>
      <c r="G302" s="46">
        <v>0</v>
      </c>
      <c r="H302" s="47">
        <v>0</v>
      </c>
      <c r="I302" s="48">
        <f t="shared" si="33"/>
        <v>2786.6252728000004</v>
      </c>
    </row>
    <row r="303" spans="1:10" ht="15">
      <c r="A303" s="26" t="s">
        <v>17</v>
      </c>
      <c r="B303" s="43">
        <v>0.13046436308259873</v>
      </c>
      <c r="C303" s="43">
        <v>72.463821186967806</v>
      </c>
      <c r="D303" s="43">
        <v>26.248614449949592</v>
      </c>
      <c r="E303" s="43">
        <v>0</v>
      </c>
      <c r="F303" s="236">
        <v>0</v>
      </c>
      <c r="G303" s="43">
        <v>0</v>
      </c>
      <c r="H303" s="53">
        <v>0</v>
      </c>
      <c r="I303" s="41">
        <f t="shared" si="33"/>
        <v>98.842899999999986</v>
      </c>
    </row>
    <row r="304" spans="1:10" ht="15">
      <c r="A304" s="25" t="s">
        <v>18</v>
      </c>
      <c r="B304" s="46">
        <v>0</v>
      </c>
      <c r="C304" s="46">
        <v>0</v>
      </c>
      <c r="D304" s="46">
        <v>0</v>
      </c>
      <c r="E304" s="46">
        <v>0</v>
      </c>
      <c r="F304" s="236">
        <v>0</v>
      </c>
      <c r="G304" s="46">
        <v>0</v>
      </c>
      <c r="H304" s="47">
        <v>0</v>
      </c>
      <c r="I304" s="48">
        <f t="shared" si="33"/>
        <v>0</v>
      </c>
    </row>
    <row r="305" spans="1:10" ht="15">
      <c r="A305" s="26" t="s">
        <v>19</v>
      </c>
      <c r="B305" s="43">
        <v>359.17702456955863</v>
      </c>
      <c r="C305" s="43">
        <v>8258.7753320771881</v>
      </c>
      <c r="D305" s="43">
        <v>697.17001742703178</v>
      </c>
      <c r="E305" s="43">
        <v>46.877625926221057</v>
      </c>
      <c r="F305" s="236">
        <v>0</v>
      </c>
      <c r="G305" s="43">
        <v>0</v>
      </c>
      <c r="H305" s="53">
        <v>0</v>
      </c>
      <c r="I305" s="41">
        <f t="shared" si="33"/>
        <v>9362</v>
      </c>
    </row>
    <row r="306" spans="1:10" ht="15">
      <c r="A306" s="25" t="s">
        <v>20</v>
      </c>
      <c r="B306" s="46">
        <v>0</v>
      </c>
      <c r="C306" s="46">
        <v>0</v>
      </c>
      <c r="D306" s="46">
        <v>0</v>
      </c>
      <c r="E306" s="46">
        <v>0</v>
      </c>
      <c r="F306" s="236">
        <v>0</v>
      </c>
      <c r="G306" s="46">
        <v>0</v>
      </c>
      <c r="H306" s="47">
        <v>0</v>
      </c>
      <c r="I306" s="48">
        <f t="shared" si="33"/>
        <v>0</v>
      </c>
    </row>
    <row r="307" spans="1:10" ht="15">
      <c r="A307" s="26" t="s">
        <v>21</v>
      </c>
      <c r="B307" s="43">
        <v>0</v>
      </c>
      <c r="C307" s="43">
        <v>0</v>
      </c>
      <c r="D307" s="43">
        <v>0</v>
      </c>
      <c r="E307" s="43">
        <v>0</v>
      </c>
      <c r="F307" s="236">
        <v>0</v>
      </c>
      <c r="G307" s="43">
        <v>0</v>
      </c>
      <c r="H307" s="53">
        <v>0</v>
      </c>
      <c r="I307" s="41">
        <f t="shared" si="33"/>
        <v>0</v>
      </c>
    </row>
    <row r="308" spans="1:10" ht="15">
      <c r="A308" s="25" t="s">
        <v>22</v>
      </c>
      <c r="B308" s="46">
        <v>2</v>
      </c>
      <c r="C308" s="46">
        <v>3</v>
      </c>
      <c r="D308" s="46">
        <v>0</v>
      </c>
      <c r="E308" s="46">
        <v>0</v>
      </c>
      <c r="F308" s="236">
        <v>0</v>
      </c>
      <c r="G308" s="46">
        <v>0</v>
      </c>
      <c r="H308" s="47">
        <v>0</v>
      </c>
      <c r="I308" s="48">
        <f t="shared" si="33"/>
        <v>5</v>
      </c>
    </row>
    <row r="309" spans="1:10" ht="15">
      <c r="A309" s="27" t="s">
        <v>23</v>
      </c>
      <c r="B309" s="43">
        <v>8.0030029999999996</v>
      </c>
      <c r="C309" s="43">
        <v>0</v>
      </c>
      <c r="D309" s="43">
        <v>0</v>
      </c>
      <c r="E309" s="43">
        <v>0</v>
      </c>
      <c r="F309" s="236">
        <v>0</v>
      </c>
      <c r="G309" s="43">
        <v>0</v>
      </c>
      <c r="H309" s="53">
        <v>0</v>
      </c>
      <c r="I309" s="41">
        <f t="shared" si="33"/>
        <v>8.0030029999999996</v>
      </c>
    </row>
    <row r="310" spans="1:10" ht="15">
      <c r="A310" s="25" t="s">
        <v>24</v>
      </c>
      <c r="B310" s="46">
        <v>7.0020000000000004E-3</v>
      </c>
      <c r="C310" s="46">
        <v>0</v>
      </c>
      <c r="D310" s="46">
        <v>0</v>
      </c>
      <c r="E310" s="46">
        <v>0</v>
      </c>
      <c r="F310" s="236">
        <v>0</v>
      </c>
      <c r="G310" s="46">
        <v>0</v>
      </c>
      <c r="H310" s="47">
        <v>0</v>
      </c>
      <c r="I310" s="48">
        <f t="shared" si="33"/>
        <v>7.0020000000000004E-3</v>
      </c>
    </row>
    <row r="311" spans="1:10" ht="15">
      <c r="A311" s="27" t="s">
        <v>25</v>
      </c>
      <c r="B311" s="43">
        <v>0</v>
      </c>
      <c r="C311" s="43">
        <v>0</v>
      </c>
      <c r="D311" s="43">
        <v>0</v>
      </c>
      <c r="E311" s="43">
        <v>0</v>
      </c>
      <c r="F311" s="236">
        <v>0</v>
      </c>
      <c r="G311" s="43">
        <v>0</v>
      </c>
      <c r="H311" s="53">
        <v>0</v>
      </c>
      <c r="I311" s="41">
        <f t="shared" si="33"/>
        <v>0</v>
      </c>
    </row>
    <row r="312" spans="1:10" ht="15">
      <c r="A312" s="25" t="s">
        <v>26</v>
      </c>
      <c r="B312" s="46">
        <v>50.054000815634119</v>
      </c>
      <c r="C312" s="46">
        <v>816.30618817370907</v>
      </c>
      <c r="D312" s="46">
        <v>122.80131101065673</v>
      </c>
      <c r="E312" s="46">
        <v>0</v>
      </c>
      <c r="F312" s="236">
        <v>0</v>
      </c>
      <c r="G312" s="46">
        <v>0</v>
      </c>
      <c r="H312" s="47">
        <v>0</v>
      </c>
      <c r="I312" s="48">
        <f t="shared" si="33"/>
        <v>989.16149999999993</v>
      </c>
    </row>
    <row r="313" spans="1:10" ht="15.75" thickBot="1">
      <c r="A313" s="27" t="s">
        <v>27</v>
      </c>
      <c r="B313" s="43">
        <v>64.905773323089889</v>
      </c>
      <c r="C313" s="43">
        <v>106.14421951013297</v>
      </c>
      <c r="D313" s="43">
        <v>330.38698557930456</v>
      </c>
      <c r="E313" s="43">
        <v>3669.4399223787059</v>
      </c>
      <c r="F313" s="237">
        <v>0</v>
      </c>
      <c r="G313" s="43">
        <v>360.0715114606831</v>
      </c>
      <c r="H313" s="53">
        <v>1.1966542600834302</v>
      </c>
      <c r="I313" s="41">
        <f t="shared" si="33"/>
        <v>4532.1450665119992</v>
      </c>
    </row>
    <row r="314" spans="1:10" ht="15">
      <c r="A314" s="34" t="s">
        <v>28</v>
      </c>
      <c r="B314" s="130">
        <f t="shared" ref="B314:H314" si="34">SUM(B293:B313)</f>
        <v>1061.2172985797495</v>
      </c>
      <c r="C314" s="130">
        <f t="shared" si="34"/>
        <v>11465.611458725189</v>
      </c>
      <c r="D314" s="130">
        <f t="shared" si="34"/>
        <v>1399.6584922391658</v>
      </c>
      <c r="E314" s="130">
        <f t="shared" si="34"/>
        <v>3722.9176787634769</v>
      </c>
      <c r="F314" s="130">
        <f t="shared" si="34"/>
        <v>0</v>
      </c>
      <c r="G314" s="130">
        <f t="shared" si="34"/>
        <v>360.0715114606831</v>
      </c>
      <c r="H314" s="131">
        <f t="shared" si="34"/>
        <v>1.1966542600834302</v>
      </c>
      <c r="I314" s="132">
        <f>SUM(B314:H314)</f>
        <v>18010.673094028345</v>
      </c>
    </row>
    <row r="315" spans="1:10" ht="15" thickBot="1">
      <c r="A315" s="32" t="s">
        <v>87</v>
      </c>
      <c r="B315" s="114">
        <f>B314/$I314</f>
        <v>5.8921579057009746E-2</v>
      </c>
      <c r="C315" s="114">
        <f t="shared" ref="C315:I315" si="35">C314/$I314</f>
        <v>0.63660094205622719</v>
      </c>
      <c r="D315" s="114">
        <f t="shared" si="35"/>
        <v>7.7712725389660162E-2</v>
      </c>
      <c r="E315" s="114">
        <f t="shared" si="35"/>
        <v>0.20670619356240799</v>
      </c>
      <c r="F315" s="114">
        <f t="shared" si="35"/>
        <v>0</v>
      </c>
      <c r="G315" s="114">
        <f t="shared" si="35"/>
        <v>1.9992118538871773E-2</v>
      </c>
      <c r="H315" s="114">
        <f t="shared" si="35"/>
        <v>6.6441395823246341E-5</v>
      </c>
      <c r="I315" s="116">
        <f t="shared" si="35"/>
        <v>1</v>
      </c>
      <c r="J315" s="18"/>
    </row>
    <row r="316" spans="1:10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1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10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10" ht="15">
      <c r="A319" s="24" t="s">
        <v>7</v>
      </c>
      <c r="B319" s="39">
        <v>4.0000499999999998E-3</v>
      </c>
      <c r="C319" s="39">
        <v>3176</v>
      </c>
      <c r="D319" s="39">
        <v>0</v>
      </c>
      <c r="E319" s="39">
        <v>0</v>
      </c>
      <c r="F319" s="235">
        <v>0</v>
      </c>
      <c r="G319" s="39">
        <v>0</v>
      </c>
      <c r="H319" s="40">
        <v>0</v>
      </c>
      <c r="I319" s="41">
        <f>SUM(B319:H319)</f>
        <v>3176.0040000499998</v>
      </c>
    </row>
    <row r="320" spans="1:10" ht="15">
      <c r="A320" s="25" t="s">
        <v>8</v>
      </c>
      <c r="B320" s="46">
        <v>4.0000499999999998E-3</v>
      </c>
      <c r="C320" s="46">
        <v>415</v>
      </c>
      <c r="D320" s="46">
        <v>0</v>
      </c>
      <c r="E320" s="46">
        <v>0</v>
      </c>
      <c r="F320" s="236">
        <v>0</v>
      </c>
      <c r="G320" s="46">
        <v>0</v>
      </c>
      <c r="H320" s="47">
        <v>0</v>
      </c>
      <c r="I320" s="48">
        <f t="shared" ref="I320:I339" si="36">SUM(B320:H320)</f>
        <v>415.00400005</v>
      </c>
    </row>
    <row r="321" spans="1:9" ht="15">
      <c r="A321" s="26" t="s">
        <v>9</v>
      </c>
      <c r="B321" s="43">
        <v>4.0000499999999998E-3</v>
      </c>
      <c r="C321" s="43">
        <v>0</v>
      </c>
      <c r="D321" s="43">
        <v>0</v>
      </c>
      <c r="E321" s="43">
        <v>0</v>
      </c>
      <c r="F321" s="236">
        <v>0</v>
      </c>
      <c r="G321" s="43">
        <v>0</v>
      </c>
      <c r="H321" s="53">
        <v>0</v>
      </c>
      <c r="I321" s="41">
        <f t="shared" si="36"/>
        <v>4.0000499999999998E-3</v>
      </c>
    </row>
    <row r="322" spans="1:9" ht="15">
      <c r="A322" s="25" t="s">
        <v>10</v>
      </c>
      <c r="B322" s="46">
        <v>4.0000499999999998E-3</v>
      </c>
      <c r="C322" s="46">
        <v>0</v>
      </c>
      <c r="D322" s="46">
        <v>0</v>
      </c>
      <c r="E322" s="46">
        <v>0</v>
      </c>
      <c r="F322" s="236">
        <v>0</v>
      </c>
      <c r="G322" s="46">
        <v>0</v>
      </c>
      <c r="H322" s="47">
        <v>0</v>
      </c>
      <c r="I322" s="48">
        <f t="shared" si="36"/>
        <v>4.0000499999999998E-3</v>
      </c>
    </row>
    <row r="323" spans="1:9" ht="15">
      <c r="A323" s="26" t="s">
        <v>11</v>
      </c>
      <c r="B323" s="43">
        <v>4.0000499999999998E-3</v>
      </c>
      <c r="C323" s="43">
        <v>0</v>
      </c>
      <c r="D323" s="43">
        <v>0</v>
      </c>
      <c r="E323" s="43">
        <v>0</v>
      </c>
      <c r="F323" s="236">
        <v>0</v>
      </c>
      <c r="G323" s="43">
        <v>0</v>
      </c>
      <c r="H323" s="53">
        <v>0</v>
      </c>
      <c r="I323" s="41">
        <f t="shared" si="36"/>
        <v>4.0000499999999998E-3</v>
      </c>
    </row>
    <row r="324" spans="1:9" ht="15">
      <c r="A324" s="25" t="s">
        <v>12</v>
      </c>
      <c r="B324" s="46">
        <v>4.0000499999999998E-3</v>
      </c>
      <c r="C324" s="46">
        <v>0</v>
      </c>
      <c r="D324" s="46">
        <v>0</v>
      </c>
      <c r="E324" s="46">
        <v>2.254042310777467</v>
      </c>
      <c r="F324" s="236">
        <v>0</v>
      </c>
      <c r="G324" s="46">
        <v>0</v>
      </c>
      <c r="H324" s="47">
        <v>0</v>
      </c>
      <c r="I324" s="48">
        <f t="shared" si="36"/>
        <v>2.2580423607774671</v>
      </c>
    </row>
    <row r="325" spans="1:9" ht="15">
      <c r="A325" s="26" t="s">
        <v>13</v>
      </c>
      <c r="B325" s="43">
        <v>4.0000499999999998E-3</v>
      </c>
      <c r="C325" s="43">
        <v>0</v>
      </c>
      <c r="D325" s="43">
        <v>0</v>
      </c>
      <c r="E325" s="43">
        <v>0</v>
      </c>
      <c r="F325" s="236">
        <v>0</v>
      </c>
      <c r="G325" s="43">
        <v>0</v>
      </c>
      <c r="H325" s="53">
        <v>0</v>
      </c>
      <c r="I325" s="41">
        <f t="shared" si="36"/>
        <v>4.0000499999999998E-3</v>
      </c>
    </row>
    <row r="326" spans="1:9" ht="15">
      <c r="A326" s="25" t="s">
        <v>14</v>
      </c>
      <c r="B326" s="46">
        <v>4.0000499999999998E-3</v>
      </c>
      <c r="C326" s="46">
        <v>25.427823598823693</v>
      </c>
      <c r="D326" s="46">
        <v>0</v>
      </c>
      <c r="E326" s="46">
        <v>2.4238212573928521</v>
      </c>
      <c r="F326" s="236">
        <v>0</v>
      </c>
      <c r="G326" s="46">
        <v>0</v>
      </c>
      <c r="H326" s="47">
        <v>0</v>
      </c>
      <c r="I326" s="48">
        <f t="shared" si="36"/>
        <v>27.855644906216543</v>
      </c>
    </row>
    <row r="327" spans="1:9" ht="15">
      <c r="A327" s="26" t="s">
        <v>15</v>
      </c>
      <c r="B327" s="43">
        <v>0.41894331362434889</v>
      </c>
      <c r="C327" s="43">
        <v>7.6354567363756507</v>
      </c>
      <c r="D327" s="43">
        <v>0</v>
      </c>
      <c r="E327" s="43">
        <v>0</v>
      </c>
      <c r="F327" s="236">
        <v>0</v>
      </c>
      <c r="G327" s="43">
        <v>0</v>
      </c>
      <c r="H327" s="53">
        <v>0</v>
      </c>
      <c r="I327" s="41">
        <f t="shared" si="36"/>
        <v>8.0544000499999999</v>
      </c>
    </row>
    <row r="328" spans="1:9" ht="15">
      <c r="A328" s="25" t="s">
        <v>16</v>
      </c>
      <c r="B328" s="46">
        <v>353.82954469113474</v>
      </c>
      <c r="C328" s="46">
        <v>3794.197545697727</v>
      </c>
      <c r="D328" s="46">
        <v>438.39475566113833</v>
      </c>
      <c r="E328" s="46">
        <v>0</v>
      </c>
      <c r="F328" s="236">
        <v>0</v>
      </c>
      <c r="G328" s="46">
        <v>0</v>
      </c>
      <c r="H328" s="47">
        <v>0</v>
      </c>
      <c r="I328" s="48">
        <f t="shared" si="36"/>
        <v>4586.4218460499997</v>
      </c>
    </row>
    <row r="329" spans="1:9" ht="15">
      <c r="A329" s="26" t="s">
        <v>17</v>
      </c>
      <c r="B329" s="43">
        <v>13.500000994204932</v>
      </c>
      <c r="C329" s="43">
        <v>0</v>
      </c>
      <c r="D329" s="43">
        <v>34.754099055795066</v>
      </c>
      <c r="E329" s="43">
        <v>0</v>
      </c>
      <c r="F329" s="236">
        <v>0</v>
      </c>
      <c r="G329" s="43">
        <v>0</v>
      </c>
      <c r="H329" s="53">
        <v>0</v>
      </c>
      <c r="I329" s="41">
        <f t="shared" si="36"/>
        <v>48.254100049999998</v>
      </c>
    </row>
    <row r="330" spans="1:9" ht="15">
      <c r="A330" s="25" t="s">
        <v>18</v>
      </c>
      <c r="B330" s="46">
        <v>4.0000499999999998E-3</v>
      </c>
      <c r="C330" s="46">
        <v>0</v>
      </c>
      <c r="D330" s="46">
        <v>0</v>
      </c>
      <c r="E330" s="46">
        <v>0</v>
      </c>
      <c r="F330" s="236">
        <v>0</v>
      </c>
      <c r="G330" s="46">
        <v>0</v>
      </c>
      <c r="H330" s="47">
        <v>0</v>
      </c>
      <c r="I330" s="48">
        <f t="shared" si="36"/>
        <v>4.0000499999999998E-3</v>
      </c>
    </row>
    <row r="331" spans="1:9" ht="15">
      <c r="A331" s="26" t="s">
        <v>19</v>
      </c>
      <c r="B331" s="43">
        <v>4364.5143096483671</v>
      </c>
      <c r="C331" s="43">
        <v>6952.4937335270097</v>
      </c>
      <c r="D331" s="43">
        <v>2558.3265257610592</v>
      </c>
      <c r="E331" s="43">
        <v>2502.669431113562</v>
      </c>
      <c r="F331" s="236">
        <v>0</v>
      </c>
      <c r="G331" s="43">
        <v>0</v>
      </c>
      <c r="H331" s="53">
        <v>0</v>
      </c>
      <c r="I331" s="41">
        <f t="shared" si="36"/>
        <v>16378.004000049998</v>
      </c>
    </row>
    <row r="332" spans="1:9" ht="15">
      <c r="A332" s="25" t="s">
        <v>20</v>
      </c>
      <c r="B332" s="46">
        <v>4.0000499999999998E-3</v>
      </c>
      <c r="C332" s="46">
        <v>0</v>
      </c>
      <c r="D332" s="46">
        <v>0</v>
      </c>
      <c r="E332" s="46">
        <v>0</v>
      </c>
      <c r="F332" s="236">
        <v>0</v>
      </c>
      <c r="G332" s="46">
        <v>0</v>
      </c>
      <c r="H332" s="47">
        <v>0</v>
      </c>
      <c r="I332" s="48">
        <f t="shared" si="36"/>
        <v>4.0000499999999998E-3</v>
      </c>
    </row>
    <row r="333" spans="1:9" ht="15">
      <c r="A333" s="26" t="s">
        <v>21</v>
      </c>
      <c r="B333" s="43">
        <v>4.0000499999999998E-3</v>
      </c>
      <c r="C333" s="43">
        <v>0</v>
      </c>
      <c r="D333" s="43">
        <v>0</v>
      </c>
      <c r="E333" s="43">
        <v>0</v>
      </c>
      <c r="F333" s="236">
        <v>0</v>
      </c>
      <c r="G333" s="43">
        <v>0</v>
      </c>
      <c r="H333" s="53">
        <v>0</v>
      </c>
      <c r="I333" s="41">
        <f t="shared" si="36"/>
        <v>4.0000499999999998E-3</v>
      </c>
    </row>
    <row r="334" spans="1:9" ht="15">
      <c r="A334" s="25" t="s">
        <v>22</v>
      </c>
      <c r="B334" s="46">
        <v>0.98171007430884616</v>
      </c>
      <c r="C334" s="46">
        <v>52.634831692142889</v>
      </c>
      <c r="D334" s="46">
        <v>16.387458283548266</v>
      </c>
      <c r="E334" s="46">
        <v>0</v>
      </c>
      <c r="F334" s="236">
        <v>0</v>
      </c>
      <c r="G334" s="46">
        <v>0</v>
      </c>
      <c r="H334" s="47">
        <v>0</v>
      </c>
      <c r="I334" s="48">
        <f t="shared" si="36"/>
        <v>70.004000050000002</v>
      </c>
    </row>
    <row r="335" spans="1:9" ht="15">
      <c r="A335" s="27" t="s">
        <v>23</v>
      </c>
      <c r="B335" s="43">
        <v>4.0000499999999998E-3</v>
      </c>
      <c r="C335" s="43">
        <v>0</v>
      </c>
      <c r="D335" s="43">
        <v>0</v>
      </c>
      <c r="E335" s="43">
        <v>0</v>
      </c>
      <c r="F335" s="236">
        <v>0</v>
      </c>
      <c r="G335" s="43">
        <v>0</v>
      </c>
      <c r="H335" s="53">
        <v>0</v>
      </c>
      <c r="I335" s="41">
        <f t="shared" si="36"/>
        <v>4.0000499999999998E-3</v>
      </c>
    </row>
    <row r="336" spans="1:9" ht="15">
      <c r="A336" s="25" t="s">
        <v>24</v>
      </c>
      <c r="B336" s="46">
        <v>140.27393524504467</v>
      </c>
      <c r="C336" s="46">
        <v>15154.492176253094</v>
      </c>
      <c r="D336" s="46">
        <v>13.233918551862978</v>
      </c>
      <c r="E336" s="46">
        <v>0</v>
      </c>
      <c r="F336" s="236">
        <v>0</v>
      </c>
      <c r="G336" s="46">
        <v>0</v>
      </c>
      <c r="H336" s="47">
        <v>0</v>
      </c>
      <c r="I336" s="48">
        <f t="shared" si="36"/>
        <v>15308.000030050001</v>
      </c>
    </row>
    <row r="337" spans="1:10" ht="15">
      <c r="A337" s="27" t="s">
        <v>25</v>
      </c>
      <c r="B337" s="43">
        <v>4.9999999999999998E-8</v>
      </c>
      <c r="C337" s="43">
        <v>0</v>
      </c>
      <c r="D337" s="43">
        <v>0</v>
      </c>
      <c r="E337" s="43">
        <v>0</v>
      </c>
      <c r="F337" s="236">
        <v>0</v>
      </c>
      <c r="G337" s="43">
        <v>0</v>
      </c>
      <c r="H337" s="53">
        <v>0</v>
      </c>
      <c r="I337" s="41">
        <f t="shared" si="36"/>
        <v>4.9999999999999998E-8</v>
      </c>
    </row>
    <row r="338" spans="1:10" ht="15">
      <c r="A338" s="25" t="s">
        <v>26</v>
      </c>
      <c r="B338" s="46">
        <v>535.99834928875384</v>
      </c>
      <c r="C338" s="46">
        <v>0</v>
      </c>
      <c r="D338" s="46">
        <v>1286.058850761246</v>
      </c>
      <c r="E338" s="46">
        <v>0</v>
      </c>
      <c r="F338" s="236">
        <v>0</v>
      </c>
      <c r="G338" s="46">
        <v>0</v>
      </c>
      <c r="H338" s="47">
        <v>0</v>
      </c>
      <c r="I338" s="48">
        <f t="shared" si="36"/>
        <v>1822.0572000499999</v>
      </c>
    </row>
    <row r="339" spans="1:10" ht="15.75" thickBot="1">
      <c r="A339" s="27" t="s">
        <v>27</v>
      </c>
      <c r="B339" s="43">
        <v>271.0751138764499</v>
      </c>
      <c r="C339" s="43">
        <v>176.45981972144062</v>
      </c>
      <c r="D339" s="43">
        <v>435.52684868062926</v>
      </c>
      <c r="E339" s="43">
        <v>12948.785028457502</v>
      </c>
      <c r="F339" s="237">
        <v>0</v>
      </c>
      <c r="G339" s="43">
        <v>1040.3271893139831</v>
      </c>
      <c r="H339" s="53">
        <v>0</v>
      </c>
      <c r="I339" s="41">
        <f t="shared" si="36"/>
        <v>14872.174000050003</v>
      </c>
    </row>
    <row r="340" spans="1:10" ht="15">
      <c r="A340" s="34" t="s">
        <v>28</v>
      </c>
      <c r="B340" s="130">
        <f t="shared" ref="B340:H340" si="37">SUM(B319:B339)</f>
        <v>5680.6399077818887</v>
      </c>
      <c r="C340" s="130">
        <f t="shared" si="37"/>
        <v>29754.341387226614</v>
      </c>
      <c r="D340" s="130">
        <f t="shared" si="37"/>
        <v>4782.6824567552794</v>
      </c>
      <c r="E340" s="130">
        <f t="shared" si="37"/>
        <v>15456.132323139234</v>
      </c>
      <c r="F340" s="130">
        <f t="shared" si="37"/>
        <v>0</v>
      </c>
      <c r="G340" s="130">
        <f t="shared" si="37"/>
        <v>1040.3271893139831</v>
      </c>
      <c r="H340" s="131">
        <f t="shared" si="37"/>
        <v>0</v>
      </c>
      <c r="I340" s="132">
        <f>SUM(B340:H340)</f>
        <v>56714.123264217</v>
      </c>
    </row>
    <row r="341" spans="1:10" ht="15" thickBot="1">
      <c r="A341" s="32" t="s">
        <v>87</v>
      </c>
      <c r="B341" s="114">
        <f>B340/$I340</f>
        <v>0.1001627034119385</v>
      </c>
      <c r="C341" s="114">
        <f t="shared" ref="C341:I341" si="38">C340/$I340</f>
        <v>0.52463724509340526</v>
      </c>
      <c r="D341" s="114">
        <f t="shared" si="38"/>
        <v>8.4329655145579011E-2</v>
      </c>
      <c r="E341" s="114">
        <f t="shared" si="38"/>
        <v>0.27252704323988147</v>
      </c>
      <c r="F341" s="114">
        <f t="shared" si="38"/>
        <v>0</v>
      </c>
      <c r="G341" s="114">
        <f t="shared" si="38"/>
        <v>1.8343353109195701E-2</v>
      </c>
      <c r="H341" s="114">
        <f t="shared" si="38"/>
        <v>0</v>
      </c>
      <c r="I341" s="116">
        <f t="shared" si="38"/>
        <v>1</v>
      </c>
      <c r="J341" s="18"/>
    </row>
    <row r="342" spans="1:10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1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10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10" ht="15">
      <c r="A345" s="24" t="s">
        <v>7</v>
      </c>
      <c r="B345" s="39">
        <v>4.0000499999999998E-3</v>
      </c>
      <c r="C345" s="39">
        <v>4.9999999999999998E-8</v>
      </c>
      <c r="D345" s="39">
        <v>4.9999999999999998E-8</v>
      </c>
      <c r="E345" s="39">
        <v>4.9999999999999998E-8</v>
      </c>
      <c r="F345" s="235">
        <v>0</v>
      </c>
      <c r="G345" s="39">
        <v>0</v>
      </c>
      <c r="H345" s="40">
        <v>0</v>
      </c>
      <c r="I345" s="41">
        <f>SUM(B345:H345)</f>
        <v>4.0001999999999989E-3</v>
      </c>
    </row>
    <row r="346" spans="1:10" ht="15">
      <c r="A346" s="25" t="s">
        <v>8</v>
      </c>
      <c r="B346" s="46">
        <v>4.0000499999999998E-3</v>
      </c>
      <c r="C346" s="46">
        <v>4.9999999999999998E-8</v>
      </c>
      <c r="D346" s="46">
        <v>4.9999999999999998E-8</v>
      </c>
      <c r="E346" s="46">
        <v>4.9999999999999998E-8</v>
      </c>
      <c r="F346" s="236">
        <v>0</v>
      </c>
      <c r="G346" s="46">
        <v>0</v>
      </c>
      <c r="H346" s="47">
        <v>0</v>
      </c>
      <c r="I346" s="48">
        <f t="shared" ref="I346:I365" si="39">SUM(B346:H346)</f>
        <v>4.0001999999999989E-3</v>
      </c>
    </row>
    <row r="347" spans="1:10" ht="15">
      <c r="A347" s="26" t="s">
        <v>9</v>
      </c>
      <c r="B347" s="43">
        <v>4.9999999999999998E-8</v>
      </c>
      <c r="C347" s="43">
        <v>4.9999999999999998E-8</v>
      </c>
      <c r="D347" s="43">
        <v>4.9999999999999998E-8</v>
      </c>
      <c r="E347" s="43">
        <v>4.9999999999999998E-8</v>
      </c>
      <c r="F347" s="236">
        <v>0</v>
      </c>
      <c r="G347" s="43">
        <v>0</v>
      </c>
      <c r="H347" s="53">
        <v>0</v>
      </c>
      <c r="I347" s="41">
        <f t="shared" si="39"/>
        <v>1.9999999999999999E-7</v>
      </c>
    </row>
    <row r="348" spans="1:10" ht="15">
      <c r="A348" s="25" t="s">
        <v>10</v>
      </c>
      <c r="B348" s="46">
        <v>4.9999999999999998E-8</v>
      </c>
      <c r="C348" s="46">
        <v>4.9999999999999998E-8</v>
      </c>
      <c r="D348" s="46">
        <v>3.000005E-2</v>
      </c>
      <c r="E348" s="46">
        <v>4.9999999999999998E-8</v>
      </c>
      <c r="F348" s="236">
        <v>0</v>
      </c>
      <c r="G348" s="46">
        <v>0</v>
      </c>
      <c r="H348" s="47">
        <v>0</v>
      </c>
      <c r="I348" s="48">
        <f t="shared" si="39"/>
        <v>3.0000200000000001E-2</v>
      </c>
    </row>
    <row r="349" spans="1:10" ht="15">
      <c r="A349" s="26" t="s">
        <v>11</v>
      </c>
      <c r="B349" s="43">
        <v>4.9999999999999998E-8</v>
      </c>
      <c r="C349" s="43">
        <v>4.9999999999999998E-8</v>
      </c>
      <c r="D349" s="43">
        <v>4.9999999999999998E-8</v>
      </c>
      <c r="E349" s="43">
        <v>4.9999999999999998E-8</v>
      </c>
      <c r="F349" s="236">
        <v>0</v>
      </c>
      <c r="G349" s="43">
        <v>0</v>
      </c>
      <c r="H349" s="53">
        <v>0</v>
      </c>
      <c r="I349" s="41">
        <f t="shared" si="39"/>
        <v>1.9999999999999999E-7</v>
      </c>
    </row>
    <row r="350" spans="1:10" ht="15">
      <c r="A350" s="25" t="s">
        <v>12</v>
      </c>
      <c r="B350" s="46">
        <v>4.9999999999999998E-8</v>
      </c>
      <c r="C350" s="46">
        <v>4.9999999999999998E-8</v>
      </c>
      <c r="D350" s="46">
        <v>4.9999999999999998E-8</v>
      </c>
      <c r="E350" s="46">
        <v>9.6761060366905849E-2</v>
      </c>
      <c r="F350" s="236">
        <v>0</v>
      </c>
      <c r="G350" s="46">
        <v>0</v>
      </c>
      <c r="H350" s="47">
        <v>0</v>
      </c>
      <c r="I350" s="48">
        <f t="shared" si="39"/>
        <v>9.6761210366905853E-2</v>
      </c>
    </row>
    <row r="351" spans="1:10" ht="15">
      <c r="A351" s="26" t="s">
        <v>13</v>
      </c>
      <c r="B351" s="43">
        <v>4.9999999999999998E-8</v>
      </c>
      <c r="C351" s="43">
        <v>4.9999999999999998E-8</v>
      </c>
      <c r="D351" s="43">
        <v>4.9999999999999998E-8</v>
      </c>
      <c r="E351" s="43">
        <v>4.9999999999999998E-8</v>
      </c>
      <c r="F351" s="236">
        <v>0</v>
      </c>
      <c r="G351" s="43">
        <v>0</v>
      </c>
      <c r="H351" s="53">
        <v>0</v>
      </c>
      <c r="I351" s="41">
        <f t="shared" si="39"/>
        <v>1.9999999999999999E-7</v>
      </c>
    </row>
    <row r="352" spans="1:10" ht="15">
      <c r="A352" s="25" t="s">
        <v>14</v>
      </c>
      <c r="B352" s="46">
        <v>4.9999999999999998E-8</v>
      </c>
      <c r="C352" s="46">
        <v>4.9999999999999998E-8</v>
      </c>
      <c r="D352" s="46">
        <v>4.9999999999999998E-8</v>
      </c>
      <c r="E352" s="46">
        <v>33.52770728109725</v>
      </c>
      <c r="F352" s="236">
        <v>0</v>
      </c>
      <c r="G352" s="46">
        <v>0</v>
      </c>
      <c r="H352" s="47">
        <v>0</v>
      </c>
      <c r="I352" s="48">
        <f t="shared" si="39"/>
        <v>33.527707431097248</v>
      </c>
    </row>
    <row r="353" spans="1:10" ht="15">
      <c r="A353" s="26" t="s">
        <v>15</v>
      </c>
      <c r="B353" s="43">
        <v>2.6268406193950176</v>
      </c>
      <c r="C353" s="43">
        <v>4.9999999999999998E-8</v>
      </c>
      <c r="D353" s="43">
        <v>19.718559480604988</v>
      </c>
      <c r="E353" s="43">
        <v>4.9999999999999998E-8</v>
      </c>
      <c r="F353" s="236">
        <v>0</v>
      </c>
      <c r="G353" s="43">
        <v>0</v>
      </c>
      <c r="H353" s="53">
        <v>0</v>
      </c>
      <c r="I353" s="41">
        <f t="shared" si="39"/>
        <v>22.345400200000007</v>
      </c>
    </row>
    <row r="354" spans="1:10" ht="15">
      <c r="A354" s="25" t="s">
        <v>16</v>
      </c>
      <c r="B354" s="46">
        <v>2.6918778981622258</v>
      </c>
      <c r="C354" s="46">
        <v>79.235174192972551</v>
      </c>
      <c r="D354" s="46">
        <v>1266.3604296588653</v>
      </c>
      <c r="E354" s="46">
        <v>4.9999999999999998E-8</v>
      </c>
      <c r="F354" s="236">
        <v>0</v>
      </c>
      <c r="G354" s="46">
        <v>0</v>
      </c>
      <c r="H354" s="47">
        <v>0</v>
      </c>
      <c r="I354" s="48">
        <f t="shared" si="39"/>
        <v>1348.2874818</v>
      </c>
    </row>
    <row r="355" spans="1:10" ht="15">
      <c r="A355" s="26" t="s">
        <v>17</v>
      </c>
      <c r="B355" s="43">
        <v>15.000000050000022</v>
      </c>
      <c r="C355" s="43">
        <v>4.9999999999999998E-8</v>
      </c>
      <c r="D355" s="43">
        <v>4.0000050000000009E-2</v>
      </c>
      <c r="E355" s="43">
        <v>4.9999999999999998E-8</v>
      </c>
      <c r="F355" s="236">
        <v>0</v>
      </c>
      <c r="G355" s="43">
        <v>0</v>
      </c>
      <c r="H355" s="53">
        <v>0</v>
      </c>
      <c r="I355" s="41">
        <f t="shared" si="39"/>
        <v>15.040000200000023</v>
      </c>
    </row>
    <row r="356" spans="1:10" ht="15">
      <c r="A356" s="25" t="s">
        <v>18</v>
      </c>
      <c r="B356" s="46">
        <v>4.9999999999999998E-8</v>
      </c>
      <c r="C356" s="46">
        <v>4.9999999999999998E-8</v>
      </c>
      <c r="D356" s="46">
        <v>4.9999999999999998E-8</v>
      </c>
      <c r="E356" s="46">
        <v>4.9999999999999998E-8</v>
      </c>
      <c r="F356" s="236">
        <v>0</v>
      </c>
      <c r="G356" s="46">
        <v>0</v>
      </c>
      <c r="H356" s="47">
        <v>0</v>
      </c>
      <c r="I356" s="48">
        <f t="shared" si="39"/>
        <v>1.9999999999999999E-7</v>
      </c>
    </row>
    <row r="357" spans="1:10" ht="15">
      <c r="A357" s="26" t="s">
        <v>19</v>
      </c>
      <c r="B357" s="43">
        <v>25.936960328785982</v>
      </c>
      <c r="C357" s="43">
        <v>696.8354103773479</v>
      </c>
      <c r="D357" s="43">
        <v>888.22772944386611</v>
      </c>
      <c r="E357" s="43">
        <v>4.9999999999999998E-8</v>
      </c>
      <c r="F357" s="236">
        <v>0</v>
      </c>
      <c r="G357" s="43">
        <v>0</v>
      </c>
      <c r="H357" s="53">
        <v>0</v>
      </c>
      <c r="I357" s="41">
        <f t="shared" si="39"/>
        <v>1611.0001001999999</v>
      </c>
    </row>
    <row r="358" spans="1:10" ht="15">
      <c r="A358" s="25" t="s">
        <v>20</v>
      </c>
      <c r="B358" s="46">
        <v>4.9999999999999998E-8</v>
      </c>
      <c r="C358" s="46">
        <v>4.9999999999999998E-8</v>
      </c>
      <c r="D358" s="46">
        <v>4.9999999999999998E-8</v>
      </c>
      <c r="E358" s="46">
        <v>4.9999999999999998E-8</v>
      </c>
      <c r="F358" s="236">
        <v>0</v>
      </c>
      <c r="G358" s="46">
        <v>0</v>
      </c>
      <c r="H358" s="47">
        <v>0</v>
      </c>
      <c r="I358" s="48">
        <f t="shared" si="39"/>
        <v>1.9999999999999999E-7</v>
      </c>
    </row>
    <row r="359" spans="1:10" ht="15">
      <c r="A359" s="26" t="s">
        <v>21</v>
      </c>
      <c r="B359" s="43">
        <v>4.9999999999999998E-8</v>
      </c>
      <c r="C359" s="43">
        <v>4.9999999999999998E-8</v>
      </c>
      <c r="D359" s="43">
        <v>4.9999999999999998E-8</v>
      </c>
      <c r="E359" s="43">
        <v>4.9999999999999998E-8</v>
      </c>
      <c r="F359" s="236">
        <v>0</v>
      </c>
      <c r="G359" s="43">
        <v>0</v>
      </c>
      <c r="H359" s="53">
        <v>0</v>
      </c>
      <c r="I359" s="41">
        <f t="shared" si="39"/>
        <v>1.9999999999999999E-7</v>
      </c>
    </row>
    <row r="360" spans="1:10" ht="15">
      <c r="A360" s="25" t="s">
        <v>22</v>
      </c>
      <c r="B360" s="46">
        <v>10.978286894382189</v>
      </c>
      <c r="C360" s="46">
        <v>591.01396733606168</v>
      </c>
      <c r="D360" s="46">
        <v>184.00774591955627</v>
      </c>
      <c r="E360" s="46">
        <v>4.9999999999999998E-8</v>
      </c>
      <c r="F360" s="236">
        <v>0</v>
      </c>
      <c r="G360" s="46">
        <v>0</v>
      </c>
      <c r="H360" s="47">
        <v>0</v>
      </c>
      <c r="I360" s="48">
        <f t="shared" si="39"/>
        <v>786.00000020000027</v>
      </c>
    </row>
    <row r="361" spans="1:10" ht="15">
      <c r="A361" s="27" t="s">
        <v>23</v>
      </c>
      <c r="B361" s="43">
        <v>7.086212598804714</v>
      </c>
      <c r="C361" s="43">
        <v>12.012252259055415</v>
      </c>
      <c r="D361" s="43">
        <v>21.906842984447565</v>
      </c>
      <c r="E361" s="43">
        <v>4.9999999999999998E-8</v>
      </c>
      <c r="F361" s="236">
        <v>0</v>
      </c>
      <c r="G361" s="43">
        <v>0</v>
      </c>
      <c r="H361" s="53">
        <v>0</v>
      </c>
      <c r="I361" s="41">
        <f t="shared" si="39"/>
        <v>41.005307892307691</v>
      </c>
    </row>
    <row r="362" spans="1:10" ht="15">
      <c r="A362" s="25" t="s">
        <v>24</v>
      </c>
      <c r="B362" s="46">
        <v>315.75479237145083</v>
      </c>
      <c r="C362" s="46">
        <v>919.37983357953135</v>
      </c>
      <c r="D362" s="46">
        <v>517.53815556085351</v>
      </c>
      <c r="E362" s="46">
        <v>4.9999999999999998E-8</v>
      </c>
      <c r="F362" s="236">
        <v>0</v>
      </c>
      <c r="G362" s="46">
        <v>0</v>
      </c>
      <c r="H362" s="47">
        <v>0</v>
      </c>
      <c r="I362" s="48">
        <f t="shared" si="39"/>
        <v>1752.6727815618356</v>
      </c>
    </row>
    <row r="363" spans="1:10" ht="15">
      <c r="A363" s="27" t="s">
        <v>25</v>
      </c>
      <c r="B363" s="43">
        <v>4.9999999999999998E-8</v>
      </c>
      <c r="C363" s="43">
        <v>4.9999999999999998E-8</v>
      </c>
      <c r="D363" s="43">
        <v>4.9999999999999998E-8</v>
      </c>
      <c r="E363" s="43">
        <v>4.9999999999999998E-8</v>
      </c>
      <c r="F363" s="236">
        <v>0</v>
      </c>
      <c r="G363" s="43">
        <v>0</v>
      </c>
      <c r="H363" s="53">
        <v>0</v>
      </c>
      <c r="I363" s="41">
        <f t="shared" si="39"/>
        <v>1.9999999999999999E-7</v>
      </c>
    </row>
    <row r="364" spans="1:10" ht="15">
      <c r="A364" s="25" t="s">
        <v>26</v>
      </c>
      <c r="B364" s="46">
        <v>92.680583331518477</v>
      </c>
      <c r="C364" s="46">
        <v>1.3112761256839182E-3</v>
      </c>
      <c r="D364" s="46">
        <v>9.3097055423558217</v>
      </c>
      <c r="E364" s="46">
        <v>4.9999999999999998E-8</v>
      </c>
      <c r="F364" s="236">
        <v>0</v>
      </c>
      <c r="G364" s="46">
        <v>0</v>
      </c>
      <c r="H364" s="47">
        <v>0</v>
      </c>
      <c r="I364" s="48">
        <f t="shared" si="39"/>
        <v>101.99160019999998</v>
      </c>
    </row>
    <row r="365" spans="1:10" ht="15.75" thickBot="1">
      <c r="A365" s="27" t="s">
        <v>27</v>
      </c>
      <c r="B365" s="43">
        <v>17.601226333385245</v>
      </c>
      <c r="C365" s="43">
        <v>29.07366041769453</v>
      </c>
      <c r="D365" s="43">
        <v>17.109454965654784</v>
      </c>
      <c r="E365" s="43">
        <v>2832.9522530899867</v>
      </c>
      <c r="F365" s="237">
        <v>0</v>
      </c>
      <c r="G365" s="43">
        <v>36.445144742384663</v>
      </c>
      <c r="H365" s="53">
        <v>0.15466065089368075</v>
      </c>
      <c r="I365" s="41">
        <f t="shared" si="39"/>
        <v>2933.3364001999998</v>
      </c>
    </row>
    <row r="366" spans="1:10" ht="15">
      <c r="A366" s="34" t="s">
        <v>28</v>
      </c>
      <c r="B366" s="130">
        <f t="shared" ref="B366:H366" si="40">SUM(B345:B365)</f>
        <v>490.36478102588461</v>
      </c>
      <c r="C366" s="130">
        <f t="shared" si="40"/>
        <v>2327.5516101387893</v>
      </c>
      <c r="D366" s="130">
        <f t="shared" si="40"/>
        <v>2924.2486242062041</v>
      </c>
      <c r="E366" s="130">
        <f t="shared" si="40"/>
        <v>2866.576722331451</v>
      </c>
      <c r="F366" s="130">
        <f t="shared" si="40"/>
        <v>0</v>
      </c>
      <c r="G366" s="130">
        <f t="shared" si="40"/>
        <v>36.445144742384663</v>
      </c>
      <c r="H366" s="131">
        <f t="shared" si="40"/>
        <v>0.15466065089368075</v>
      </c>
      <c r="I366" s="132">
        <f>SUM(B366:H366)</f>
        <v>8645.3415430956084</v>
      </c>
    </row>
    <row r="367" spans="1:10" ht="15" thickBot="1">
      <c r="A367" s="32" t="s">
        <v>87</v>
      </c>
      <c r="B367" s="114">
        <f>B366/$I366</f>
        <v>5.6720116675726073E-2</v>
      </c>
      <c r="C367" s="114">
        <f t="shared" ref="C367:I367" si="41">C366/$I366</f>
        <v>0.26922610269777392</v>
      </c>
      <c r="D367" s="114">
        <f t="shared" si="41"/>
        <v>0.33824558690125828</v>
      </c>
      <c r="E367" s="114">
        <f t="shared" si="41"/>
        <v>0.33157472241461333</v>
      </c>
      <c r="F367" s="114">
        <f t="shared" si="41"/>
        <v>0</v>
      </c>
      <c r="G367" s="114">
        <f t="shared" si="41"/>
        <v>4.2155818322169919E-3</v>
      </c>
      <c r="H367" s="114">
        <f t="shared" si="41"/>
        <v>1.7889478411318141E-5</v>
      </c>
      <c r="I367" s="116">
        <f t="shared" si="41"/>
        <v>1</v>
      </c>
      <c r="J367" s="18"/>
    </row>
    <row r="368" spans="1:10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4.0000499999999998E-3</v>
      </c>
      <c r="C371" s="39">
        <v>4.0000499999999998E-3</v>
      </c>
      <c r="D371" s="39">
        <v>4.0000499999999998E-3</v>
      </c>
      <c r="E371" s="39">
        <v>4.0000499999999998E-3</v>
      </c>
      <c r="F371" s="235">
        <v>0</v>
      </c>
      <c r="G371" s="39">
        <v>0</v>
      </c>
      <c r="H371" s="40">
        <v>0</v>
      </c>
      <c r="I371" s="41">
        <f>SUM(B371:H371)</f>
        <v>1.6000199999999999E-2</v>
      </c>
    </row>
    <row r="372" spans="1:9" ht="15">
      <c r="A372" s="25" t="s">
        <v>8</v>
      </c>
      <c r="B372" s="46">
        <v>4.0000499999999998E-3</v>
      </c>
      <c r="C372" s="46">
        <v>4.0000499999999998E-3</v>
      </c>
      <c r="D372" s="46">
        <v>4.0000499999999998E-3</v>
      </c>
      <c r="E372" s="46">
        <v>4.0000499999999998E-3</v>
      </c>
      <c r="F372" s="236">
        <v>0</v>
      </c>
      <c r="G372" s="46">
        <v>0</v>
      </c>
      <c r="H372" s="47">
        <v>0</v>
      </c>
      <c r="I372" s="48">
        <f t="shared" ref="I372:I391" si="42">SUM(B372:H372)</f>
        <v>1.6000199999999999E-2</v>
      </c>
    </row>
    <row r="373" spans="1:9" ht="15">
      <c r="A373" s="26" t="s">
        <v>9</v>
      </c>
      <c r="B373" s="43">
        <v>4.0000499999999998E-3</v>
      </c>
      <c r="C373" s="43">
        <v>4.0000499999999998E-3</v>
      </c>
      <c r="D373" s="43">
        <v>4.0000499999999998E-3</v>
      </c>
      <c r="E373" s="43">
        <v>4.0000499999999998E-3</v>
      </c>
      <c r="F373" s="236">
        <v>0</v>
      </c>
      <c r="G373" s="43">
        <v>0</v>
      </c>
      <c r="H373" s="53">
        <v>0</v>
      </c>
      <c r="I373" s="41">
        <f t="shared" si="42"/>
        <v>1.6000199999999999E-2</v>
      </c>
    </row>
    <row r="374" spans="1:9" ht="15">
      <c r="A374" s="25" t="s">
        <v>10</v>
      </c>
      <c r="B374" s="46">
        <v>4.0000499999999998E-3</v>
      </c>
      <c r="C374" s="46">
        <v>4.0000499999999998E-3</v>
      </c>
      <c r="D374" s="46">
        <v>2.0040000499999993</v>
      </c>
      <c r="E374" s="46">
        <v>4.0000499999999998E-3</v>
      </c>
      <c r="F374" s="236">
        <v>0</v>
      </c>
      <c r="G374" s="46">
        <v>0</v>
      </c>
      <c r="H374" s="47">
        <v>0</v>
      </c>
      <c r="I374" s="48">
        <f t="shared" si="42"/>
        <v>2.0160001999999992</v>
      </c>
    </row>
    <row r="375" spans="1:9" ht="15">
      <c r="A375" s="26" t="s">
        <v>11</v>
      </c>
      <c r="B375" s="43">
        <v>4.0000499999999998E-3</v>
      </c>
      <c r="C375" s="43">
        <v>4.0000499999999998E-3</v>
      </c>
      <c r="D375" s="43">
        <v>4.0000499999999998E-3</v>
      </c>
      <c r="E375" s="43">
        <v>4.0000499999999998E-3</v>
      </c>
      <c r="F375" s="236">
        <v>0</v>
      </c>
      <c r="G375" s="43">
        <v>0</v>
      </c>
      <c r="H375" s="53">
        <v>0</v>
      </c>
      <c r="I375" s="41">
        <f t="shared" si="42"/>
        <v>1.6000199999999999E-2</v>
      </c>
    </row>
    <row r="376" spans="1:9" ht="15">
      <c r="A376" s="25" t="s">
        <v>12</v>
      </c>
      <c r="B376" s="46">
        <v>4.0000499999999998E-3</v>
      </c>
      <c r="C376" s="46">
        <v>4.0000499999999998E-3</v>
      </c>
      <c r="D376" s="46">
        <v>4.0000499999999998E-3</v>
      </c>
      <c r="E376" s="46">
        <v>13.554492218636074</v>
      </c>
      <c r="F376" s="236">
        <v>0</v>
      </c>
      <c r="G376" s="46">
        <v>0</v>
      </c>
      <c r="H376" s="47">
        <v>0</v>
      </c>
      <c r="I376" s="48">
        <f t="shared" si="42"/>
        <v>13.566492368636075</v>
      </c>
    </row>
    <row r="377" spans="1:9" ht="15">
      <c r="A377" s="26" t="s">
        <v>13</v>
      </c>
      <c r="B377" s="43">
        <v>4.0000499999999998E-3</v>
      </c>
      <c r="C377" s="43">
        <v>4.0000499999999998E-3</v>
      </c>
      <c r="D377" s="43">
        <v>4.0000499999999998E-3</v>
      </c>
      <c r="E377" s="43">
        <v>1.0040000499999993</v>
      </c>
      <c r="F377" s="236">
        <v>0</v>
      </c>
      <c r="G377" s="43">
        <v>0</v>
      </c>
      <c r="H377" s="53">
        <v>0</v>
      </c>
      <c r="I377" s="41">
        <f t="shared" si="42"/>
        <v>1.0160001999999992</v>
      </c>
    </row>
    <row r="378" spans="1:9" ht="15">
      <c r="A378" s="25" t="s">
        <v>14</v>
      </c>
      <c r="B378" s="46">
        <v>4.0000499999999998E-3</v>
      </c>
      <c r="C378" s="46">
        <v>4.0000499999999998E-3</v>
      </c>
      <c r="D378" s="46">
        <v>4.0000499999999998E-3</v>
      </c>
      <c r="E378" s="46">
        <v>6281.999118989459</v>
      </c>
      <c r="F378" s="236">
        <v>0</v>
      </c>
      <c r="G378" s="46">
        <v>0</v>
      </c>
      <c r="H378" s="47">
        <v>0</v>
      </c>
      <c r="I378" s="48">
        <f t="shared" si="42"/>
        <v>6282.011119139459</v>
      </c>
    </row>
    <row r="379" spans="1:9" ht="15">
      <c r="A379" s="26" t="s">
        <v>15</v>
      </c>
      <c r="B379" s="43">
        <v>239.09560005</v>
      </c>
      <c r="C379" s="43">
        <v>4.0000499999999998E-3</v>
      </c>
      <c r="D379" s="43">
        <v>4.0000499999999998E-3</v>
      </c>
      <c r="E379" s="43">
        <v>4.0000499999999998E-3</v>
      </c>
      <c r="F379" s="236">
        <v>0</v>
      </c>
      <c r="G379" s="43">
        <v>0</v>
      </c>
      <c r="H379" s="53">
        <v>0</v>
      </c>
      <c r="I379" s="41">
        <f t="shared" si="42"/>
        <v>239.10760020000001</v>
      </c>
    </row>
    <row r="380" spans="1:9" ht="15">
      <c r="A380" s="25" t="s">
        <v>16</v>
      </c>
      <c r="B380" s="46">
        <v>266.33734370624222</v>
      </c>
      <c r="C380" s="46">
        <v>4.0000499999999998E-3</v>
      </c>
      <c r="D380" s="46">
        <v>1182.7122047937578</v>
      </c>
      <c r="E380" s="46">
        <v>4.0000499999999998E-3</v>
      </c>
      <c r="F380" s="236">
        <v>0</v>
      </c>
      <c r="G380" s="46">
        <v>0</v>
      </c>
      <c r="H380" s="47">
        <v>0</v>
      </c>
      <c r="I380" s="48">
        <f t="shared" si="42"/>
        <v>1449.0575486</v>
      </c>
    </row>
    <row r="381" spans="1:9" ht="15">
      <c r="A381" s="26" t="s">
        <v>17</v>
      </c>
      <c r="B381" s="43">
        <v>12.663706470930542</v>
      </c>
      <c r="C381" s="43">
        <v>4.0000499999999998E-3</v>
      </c>
      <c r="D381" s="43">
        <v>319.69969362906943</v>
      </c>
      <c r="E381" s="43">
        <v>4.0000499999999998E-3</v>
      </c>
      <c r="F381" s="236">
        <v>0</v>
      </c>
      <c r="G381" s="43">
        <v>0</v>
      </c>
      <c r="H381" s="53">
        <v>0</v>
      </c>
      <c r="I381" s="41">
        <f t="shared" si="42"/>
        <v>332.37140019999998</v>
      </c>
    </row>
    <row r="382" spans="1:9" ht="15">
      <c r="A382" s="25" t="s">
        <v>18</v>
      </c>
      <c r="B382" s="46">
        <v>4.0000499999999998E-3</v>
      </c>
      <c r="C382" s="46">
        <v>4.0000499999999998E-3</v>
      </c>
      <c r="D382" s="46">
        <v>4.0000499999999998E-3</v>
      </c>
      <c r="E382" s="46">
        <v>4.0000499999999998E-3</v>
      </c>
      <c r="F382" s="236">
        <v>0</v>
      </c>
      <c r="G382" s="46">
        <v>0</v>
      </c>
      <c r="H382" s="47">
        <v>0</v>
      </c>
      <c r="I382" s="48">
        <f t="shared" si="42"/>
        <v>1.6000199999999999E-2</v>
      </c>
    </row>
    <row r="383" spans="1:9" ht="15">
      <c r="A383" s="26" t="s">
        <v>19</v>
      </c>
      <c r="B383" s="43">
        <v>155.6872154200158</v>
      </c>
      <c r="C383" s="43">
        <v>13.146636001703644</v>
      </c>
      <c r="D383" s="43">
        <v>365.17814872828058</v>
      </c>
      <c r="E383" s="43">
        <v>4.0000499999999998E-3</v>
      </c>
      <c r="F383" s="236">
        <v>0</v>
      </c>
      <c r="G383" s="43">
        <v>0</v>
      </c>
      <c r="H383" s="53">
        <v>0</v>
      </c>
      <c r="I383" s="41">
        <f t="shared" si="42"/>
        <v>534.01600020000001</v>
      </c>
    </row>
    <row r="384" spans="1:9" ht="15">
      <c r="A384" s="25" t="s">
        <v>20</v>
      </c>
      <c r="B384" s="46">
        <v>4.0000499999999998E-3</v>
      </c>
      <c r="C384" s="46">
        <v>4.0000499999999998E-3</v>
      </c>
      <c r="D384" s="46">
        <v>4.0000499999999998E-3</v>
      </c>
      <c r="E384" s="46">
        <v>4.0000499999999998E-3</v>
      </c>
      <c r="F384" s="236">
        <v>0</v>
      </c>
      <c r="G384" s="46">
        <v>0</v>
      </c>
      <c r="H384" s="47">
        <v>0</v>
      </c>
      <c r="I384" s="48">
        <f t="shared" si="42"/>
        <v>1.6000199999999999E-2</v>
      </c>
    </row>
    <row r="385" spans="1:10" ht="15">
      <c r="A385" s="26" t="s">
        <v>21</v>
      </c>
      <c r="B385" s="43">
        <v>4.0000499999999998E-3</v>
      </c>
      <c r="C385" s="43">
        <v>4.0000499999999998E-3</v>
      </c>
      <c r="D385" s="43">
        <v>4.0000499999999998E-3</v>
      </c>
      <c r="E385" s="43">
        <v>4.0000499999999998E-3</v>
      </c>
      <c r="F385" s="236">
        <v>0</v>
      </c>
      <c r="G385" s="43">
        <v>0</v>
      </c>
      <c r="H385" s="53">
        <v>0</v>
      </c>
      <c r="I385" s="41">
        <f t="shared" si="42"/>
        <v>1.6000199999999999E-2</v>
      </c>
    </row>
    <row r="386" spans="1:10" ht="15">
      <c r="A386" s="25" t="s">
        <v>22</v>
      </c>
      <c r="B386" s="46">
        <v>4.3926412408758875</v>
      </c>
      <c r="C386" s="46">
        <v>4.0000499999999998E-3</v>
      </c>
      <c r="D386" s="46">
        <v>2.615358859124111</v>
      </c>
      <c r="E386" s="46">
        <v>4.0000499999999998E-3</v>
      </c>
      <c r="F386" s="236">
        <v>0</v>
      </c>
      <c r="G386" s="46">
        <v>0</v>
      </c>
      <c r="H386" s="47">
        <v>0</v>
      </c>
      <c r="I386" s="48">
        <f t="shared" si="42"/>
        <v>7.0160001999999988</v>
      </c>
    </row>
    <row r="387" spans="1:10" ht="15">
      <c r="A387" s="27" t="s">
        <v>23</v>
      </c>
      <c r="B387" s="43">
        <v>45.00630774230769</v>
      </c>
      <c r="C387" s="43">
        <v>4.0000499999999998E-3</v>
      </c>
      <c r="D387" s="43">
        <v>4.0000499999999998E-3</v>
      </c>
      <c r="E387" s="43">
        <v>4.0000499999999998E-3</v>
      </c>
      <c r="F387" s="236">
        <v>0</v>
      </c>
      <c r="G387" s="43">
        <v>0</v>
      </c>
      <c r="H387" s="53">
        <v>0</v>
      </c>
      <c r="I387" s="41">
        <f t="shared" si="42"/>
        <v>45.018307892307696</v>
      </c>
    </row>
    <row r="388" spans="1:10" ht="15">
      <c r="A388" s="25" t="s">
        <v>24</v>
      </c>
      <c r="B388" s="46">
        <v>52.004000049999995</v>
      </c>
      <c r="C388" s="46">
        <v>4.0000499999999998E-3</v>
      </c>
      <c r="D388" s="46">
        <v>4.0000499999999998E-3</v>
      </c>
      <c r="E388" s="46">
        <v>4.0000499999999998E-3</v>
      </c>
      <c r="F388" s="236">
        <v>0</v>
      </c>
      <c r="G388" s="46">
        <v>0</v>
      </c>
      <c r="H388" s="47">
        <v>0</v>
      </c>
      <c r="I388" s="48">
        <f t="shared" si="42"/>
        <v>52.016000200000001</v>
      </c>
    </row>
    <row r="389" spans="1:10" ht="15">
      <c r="A389" s="27" t="s">
        <v>25</v>
      </c>
      <c r="B389" s="43">
        <v>4.0000499999999998E-3</v>
      </c>
      <c r="C389" s="43">
        <v>4.0000499999999998E-3</v>
      </c>
      <c r="D389" s="43">
        <v>4.0000499999999998E-3</v>
      </c>
      <c r="E389" s="43">
        <v>4.0000499999999998E-3</v>
      </c>
      <c r="F389" s="236">
        <v>0</v>
      </c>
      <c r="G389" s="43">
        <v>0</v>
      </c>
      <c r="H389" s="53">
        <v>0</v>
      </c>
      <c r="I389" s="41">
        <f t="shared" si="42"/>
        <v>1.6000199999999999E-2</v>
      </c>
    </row>
    <row r="390" spans="1:10" ht="15">
      <c r="A390" s="25" t="s">
        <v>26</v>
      </c>
      <c r="B390" s="46">
        <v>91.634400050000011</v>
      </c>
      <c r="C390" s="46">
        <v>4.9999999999999998E-8</v>
      </c>
      <c r="D390" s="46">
        <v>4.9999999999999998E-8</v>
      </c>
      <c r="E390" s="46">
        <v>4.9999999999999998E-8</v>
      </c>
      <c r="F390" s="236">
        <v>0</v>
      </c>
      <c r="G390" s="46">
        <v>0</v>
      </c>
      <c r="H390" s="47">
        <v>0</v>
      </c>
      <c r="I390" s="48">
        <f t="shared" si="42"/>
        <v>91.634400200000002</v>
      </c>
    </row>
    <row r="391" spans="1:10" ht="15.75" thickBot="1">
      <c r="A391" s="27" t="s">
        <v>27</v>
      </c>
      <c r="B391" s="43">
        <v>156.02036014150818</v>
      </c>
      <c r="C391" s="43">
        <v>0.19393517460557336</v>
      </c>
      <c r="D391" s="43">
        <v>42.169337298794517</v>
      </c>
      <c r="E391" s="43">
        <v>673.80387928770097</v>
      </c>
      <c r="F391" s="237">
        <v>0</v>
      </c>
      <c r="G391" s="43">
        <v>568.86888829739064</v>
      </c>
      <c r="H391" s="53">
        <v>0</v>
      </c>
      <c r="I391" s="41">
        <f t="shared" si="42"/>
        <v>1441.0564001999999</v>
      </c>
    </row>
    <row r="392" spans="1:10" ht="15">
      <c r="A392" s="34" t="s">
        <v>28</v>
      </c>
      <c r="B392" s="130">
        <f t="shared" ref="B392:H392" si="43">SUM(B371:B391)</f>
        <v>1022.88957547188</v>
      </c>
      <c r="C392" s="130">
        <f t="shared" si="43"/>
        <v>13.41257212630922</v>
      </c>
      <c r="D392" s="130">
        <f t="shared" si="43"/>
        <v>1914.434744109027</v>
      </c>
      <c r="E392" s="130">
        <f t="shared" si="43"/>
        <v>6970.4254913957993</v>
      </c>
      <c r="F392" s="130">
        <f t="shared" si="43"/>
        <v>0</v>
      </c>
      <c r="G392" s="130">
        <f t="shared" si="43"/>
        <v>568.86888829739064</v>
      </c>
      <c r="H392" s="131">
        <f t="shared" si="43"/>
        <v>0</v>
      </c>
      <c r="I392" s="132">
        <f>SUM(B392:H392)</f>
        <v>10490.031271400407</v>
      </c>
    </row>
    <row r="393" spans="1:10" ht="15" thickBot="1">
      <c r="A393" s="32" t="s">
        <v>87</v>
      </c>
      <c r="B393" s="114">
        <f>B392/$I392</f>
        <v>9.7510631666146166E-2</v>
      </c>
      <c r="C393" s="114">
        <f t="shared" ref="C393:I393" si="44">C392/$I392</f>
        <v>1.2786017295178813E-3</v>
      </c>
      <c r="D393" s="114">
        <f t="shared" si="44"/>
        <v>0.18250038484903888</v>
      </c>
      <c r="E393" s="114">
        <f t="shared" si="44"/>
        <v>0.6644809067823928</v>
      </c>
      <c r="F393" s="114">
        <f t="shared" si="44"/>
        <v>0</v>
      </c>
      <c r="G393" s="114">
        <f t="shared" si="44"/>
        <v>5.4229474972904188E-2</v>
      </c>
      <c r="H393" s="114">
        <f t="shared" si="44"/>
        <v>0</v>
      </c>
      <c r="I393" s="116">
        <f t="shared" si="44"/>
        <v>1</v>
      </c>
      <c r="J393" s="18"/>
    </row>
    <row r="394" spans="1:10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1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10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10" ht="15">
      <c r="A397" s="24" t="s">
        <v>7</v>
      </c>
      <c r="B397" s="39">
        <v>4.0000499999999998E-3</v>
      </c>
      <c r="C397" s="39">
        <v>0</v>
      </c>
      <c r="D397" s="39">
        <v>0</v>
      </c>
      <c r="E397" s="39">
        <v>0</v>
      </c>
      <c r="F397" s="235">
        <v>0</v>
      </c>
      <c r="G397" s="39">
        <v>0</v>
      </c>
      <c r="H397" s="40">
        <v>0</v>
      </c>
      <c r="I397" s="41">
        <f>SUM(B397:H397)</f>
        <v>4.0000499999999998E-3</v>
      </c>
    </row>
    <row r="398" spans="1:10" ht="15">
      <c r="A398" s="25" t="s">
        <v>8</v>
      </c>
      <c r="B398" s="46">
        <v>4.0000499999999998E-3</v>
      </c>
      <c r="C398" s="46">
        <v>0</v>
      </c>
      <c r="D398" s="46">
        <v>0</v>
      </c>
      <c r="E398" s="46">
        <v>0</v>
      </c>
      <c r="F398" s="236">
        <v>0</v>
      </c>
      <c r="G398" s="46">
        <v>0</v>
      </c>
      <c r="H398" s="47">
        <v>0</v>
      </c>
      <c r="I398" s="48">
        <f t="shared" ref="I398:I417" si="45">SUM(B398:H398)</f>
        <v>4.0000499999999998E-3</v>
      </c>
    </row>
    <row r="399" spans="1:10" ht="15">
      <c r="A399" s="26" t="s">
        <v>9</v>
      </c>
      <c r="B399" s="43">
        <v>4.0000499999999998E-3</v>
      </c>
      <c r="C399" s="43">
        <v>0</v>
      </c>
      <c r="D399" s="43">
        <v>0</v>
      </c>
      <c r="E399" s="43">
        <v>0</v>
      </c>
      <c r="F399" s="236">
        <v>0</v>
      </c>
      <c r="G399" s="43">
        <v>0</v>
      </c>
      <c r="H399" s="53">
        <v>0</v>
      </c>
      <c r="I399" s="41">
        <f t="shared" si="45"/>
        <v>4.0000499999999998E-3</v>
      </c>
    </row>
    <row r="400" spans="1:10" ht="15">
      <c r="A400" s="25" t="s">
        <v>10</v>
      </c>
      <c r="B400" s="46">
        <v>4.0000499999999998E-3</v>
      </c>
      <c r="C400" s="46">
        <v>0</v>
      </c>
      <c r="D400" s="46">
        <v>0</v>
      </c>
      <c r="E400" s="46">
        <v>0</v>
      </c>
      <c r="F400" s="236">
        <v>0</v>
      </c>
      <c r="G400" s="46">
        <v>0</v>
      </c>
      <c r="H400" s="47">
        <v>0</v>
      </c>
      <c r="I400" s="48">
        <f t="shared" si="45"/>
        <v>4.0000499999999998E-3</v>
      </c>
    </row>
    <row r="401" spans="1:9" ht="15">
      <c r="A401" s="26" t="s">
        <v>11</v>
      </c>
      <c r="B401" s="43">
        <v>4.0000499999999998E-3</v>
      </c>
      <c r="C401" s="43">
        <v>0</v>
      </c>
      <c r="D401" s="43">
        <v>0</v>
      </c>
      <c r="E401" s="43">
        <v>0</v>
      </c>
      <c r="F401" s="236">
        <v>0</v>
      </c>
      <c r="G401" s="43">
        <v>0</v>
      </c>
      <c r="H401" s="53">
        <v>0</v>
      </c>
      <c r="I401" s="41">
        <f t="shared" si="45"/>
        <v>4.0000499999999998E-3</v>
      </c>
    </row>
    <row r="402" spans="1:9" ht="15">
      <c r="A402" s="25" t="s">
        <v>12</v>
      </c>
      <c r="B402" s="46">
        <v>4.0000499999999998E-3</v>
      </c>
      <c r="C402" s="46">
        <v>0</v>
      </c>
      <c r="D402" s="46">
        <v>0</v>
      </c>
      <c r="E402" s="46">
        <v>1.3589430823296684</v>
      </c>
      <c r="F402" s="236">
        <v>0</v>
      </c>
      <c r="G402" s="46">
        <v>0</v>
      </c>
      <c r="H402" s="47">
        <v>0</v>
      </c>
      <c r="I402" s="48">
        <f t="shared" si="45"/>
        <v>1.3629431323296683</v>
      </c>
    </row>
    <row r="403" spans="1:9" ht="15">
      <c r="A403" s="26" t="s">
        <v>13</v>
      </c>
      <c r="B403" s="43">
        <v>4.0000499999999998E-3</v>
      </c>
      <c r="C403" s="43">
        <v>0</v>
      </c>
      <c r="D403" s="43">
        <v>0</v>
      </c>
      <c r="E403" s="43">
        <v>0</v>
      </c>
      <c r="F403" s="236">
        <v>0</v>
      </c>
      <c r="G403" s="43">
        <v>0</v>
      </c>
      <c r="H403" s="53">
        <v>0</v>
      </c>
      <c r="I403" s="41">
        <f t="shared" si="45"/>
        <v>4.0000499999999998E-3</v>
      </c>
    </row>
    <row r="404" spans="1:9" ht="15">
      <c r="A404" s="25" t="s">
        <v>14</v>
      </c>
      <c r="B404" s="46">
        <v>4.0000499999999998E-3</v>
      </c>
      <c r="C404" s="46">
        <v>0</v>
      </c>
      <c r="D404" s="46">
        <v>0</v>
      </c>
      <c r="E404" s="46">
        <v>10.004690673383717</v>
      </c>
      <c r="F404" s="236">
        <v>0</v>
      </c>
      <c r="G404" s="46">
        <v>0</v>
      </c>
      <c r="H404" s="47">
        <v>0</v>
      </c>
      <c r="I404" s="48">
        <f t="shared" si="45"/>
        <v>10.008690723383717</v>
      </c>
    </row>
    <row r="405" spans="1:9" ht="15">
      <c r="A405" s="26" t="s">
        <v>15</v>
      </c>
      <c r="B405" s="43">
        <v>12.023000761541407</v>
      </c>
      <c r="C405" s="43">
        <v>2.5898219605896089</v>
      </c>
      <c r="D405" s="43">
        <v>18.530777327868979</v>
      </c>
      <c r="E405" s="43">
        <v>0</v>
      </c>
      <c r="F405" s="236">
        <v>0</v>
      </c>
      <c r="G405" s="43">
        <v>0</v>
      </c>
      <c r="H405" s="53">
        <v>0</v>
      </c>
      <c r="I405" s="41">
        <f t="shared" si="45"/>
        <v>33.143600049999996</v>
      </c>
    </row>
    <row r="406" spans="1:9" ht="15">
      <c r="A406" s="25" t="s">
        <v>16</v>
      </c>
      <c r="B406" s="46">
        <v>610.27833357470968</v>
      </c>
      <c r="C406" s="46">
        <v>962.56894579121877</v>
      </c>
      <c r="D406" s="46">
        <v>0.51168348407162967</v>
      </c>
      <c r="E406" s="46">
        <v>0</v>
      </c>
      <c r="F406" s="236">
        <v>0</v>
      </c>
      <c r="G406" s="46">
        <v>0</v>
      </c>
      <c r="H406" s="47">
        <v>0</v>
      </c>
      <c r="I406" s="48">
        <f t="shared" si="45"/>
        <v>1573.3589628500001</v>
      </c>
    </row>
    <row r="407" spans="1:9" ht="15">
      <c r="A407" s="26" t="s">
        <v>17</v>
      </c>
      <c r="B407" s="43">
        <v>4.0000499999999998E-3</v>
      </c>
      <c r="C407" s="43">
        <v>0</v>
      </c>
      <c r="D407" s="43">
        <v>3.9999999999999987</v>
      </c>
      <c r="E407" s="43">
        <v>0</v>
      </c>
      <c r="F407" s="236">
        <v>0</v>
      </c>
      <c r="G407" s="43">
        <v>0</v>
      </c>
      <c r="H407" s="53">
        <v>0</v>
      </c>
      <c r="I407" s="41">
        <f t="shared" si="45"/>
        <v>4.0040000499999984</v>
      </c>
    </row>
    <row r="408" spans="1:9" ht="15">
      <c r="A408" s="25" t="s">
        <v>18</v>
      </c>
      <c r="B408" s="46">
        <v>4.0000499999999998E-3</v>
      </c>
      <c r="C408" s="46">
        <v>0</v>
      </c>
      <c r="D408" s="46">
        <v>0</v>
      </c>
      <c r="E408" s="46">
        <v>0</v>
      </c>
      <c r="F408" s="236">
        <v>0</v>
      </c>
      <c r="G408" s="46">
        <v>0</v>
      </c>
      <c r="H408" s="47">
        <v>0</v>
      </c>
      <c r="I408" s="48">
        <f t="shared" si="45"/>
        <v>4.0000499999999998E-3</v>
      </c>
    </row>
    <row r="409" spans="1:9" ht="15">
      <c r="A409" s="26" t="s">
        <v>19</v>
      </c>
      <c r="B409" s="43">
        <v>517.46794158246746</v>
      </c>
      <c r="C409" s="43">
        <v>1564.3008671158507</v>
      </c>
      <c r="D409" s="43">
        <v>222.54832152341839</v>
      </c>
      <c r="E409" s="43">
        <v>31.686869828263049</v>
      </c>
      <c r="F409" s="236">
        <v>0</v>
      </c>
      <c r="G409" s="43">
        <v>0</v>
      </c>
      <c r="H409" s="53">
        <v>0</v>
      </c>
      <c r="I409" s="41">
        <f t="shared" si="45"/>
        <v>2336.0040000499994</v>
      </c>
    </row>
    <row r="410" spans="1:9" ht="15">
      <c r="A410" s="25" t="s">
        <v>20</v>
      </c>
      <c r="B410" s="46">
        <v>4.0000499999999998E-3</v>
      </c>
      <c r="C410" s="46">
        <v>0</v>
      </c>
      <c r="D410" s="46">
        <v>0</v>
      </c>
      <c r="E410" s="46">
        <v>0</v>
      </c>
      <c r="F410" s="236">
        <v>0</v>
      </c>
      <c r="G410" s="46">
        <v>0</v>
      </c>
      <c r="H410" s="47">
        <v>0</v>
      </c>
      <c r="I410" s="48">
        <f t="shared" si="45"/>
        <v>4.0000499999999998E-3</v>
      </c>
    </row>
    <row r="411" spans="1:9" ht="15">
      <c r="A411" s="26" t="s">
        <v>21</v>
      </c>
      <c r="B411" s="43">
        <v>4.0000499999999998E-3</v>
      </c>
      <c r="C411" s="43">
        <v>0</v>
      </c>
      <c r="D411" s="43">
        <v>0</v>
      </c>
      <c r="E411" s="43">
        <v>0</v>
      </c>
      <c r="F411" s="236">
        <v>0</v>
      </c>
      <c r="G411" s="43">
        <v>0</v>
      </c>
      <c r="H411" s="53">
        <v>0</v>
      </c>
      <c r="I411" s="41">
        <f t="shared" si="45"/>
        <v>4.0000499999999998E-3</v>
      </c>
    </row>
    <row r="412" spans="1:9" ht="15">
      <c r="A412" s="25" t="s">
        <v>22</v>
      </c>
      <c r="B412" s="46">
        <v>4.0000499999999998E-3</v>
      </c>
      <c r="C412" s="46">
        <v>6</v>
      </c>
      <c r="D412" s="46">
        <v>0</v>
      </c>
      <c r="E412" s="46">
        <v>0</v>
      </c>
      <c r="F412" s="236">
        <v>0</v>
      </c>
      <c r="G412" s="46">
        <v>0</v>
      </c>
      <c r="H412" s="47">
        <v>0</v>
      </c>
      <c r="I412" s="48">
        <f t="shared" si="45"/>
        <v>6.0040000500000001</v>
      </c>
    </row>
    <row r="413" spans="1:9" ht="15">
      <c r="A413" s="27" t="s">
        <v>23</v>
      </c>
      <c r="B413" s="43">
        <v>4.0000499999999998E-3</v>
      </c>
      <c r="C413" s="43">
        <v>0</v>
      </c>
      <c r="D413" s="43">
        <v>0</v>
      </c>
      <c r="E413" s="43">
        <v>0</v>
      </c>
      <c r="F413" s="236">
        <v>0</v>
      </c>
      <c r="G413" s="43">
        <v>0</v>
      </c>
      <c r="H413" s="53">
        <v>0</v>
      </c>
      <c r="I413" s="41">
        <f t="shared" si="45"/>
        <v>4.0000499999999998E-3</v>
      </c>
    </row>
    <row r="414" spans="1:9" ht="15">
      <c r="A414" s="25" t="s">
        <v>24</v>
      </c>
      <c r="B414" s="46">
        <v>4.0000499999999998E-3</v>
      </c>
      <c r="C414" s="46">
        <v>0</v>
      </c>
      <c r="D414" s="46">
        <v>0</v>
      </c>
      <c r="E414" s="46">
        <v>0</v>
      </c>
      <c r="F414" s="236">
        <v>0</v>
      </c>
      <c r="G414" s="46">
        <v>0</v>
      </c>
      <c r="H414" s="47">
        <v>0</v>
      </c>
      <c r="I414" s="48">
        <f t="shared" si="45"/>
        <v>4.0000499999999998E-3</v>
      </c>
    </row>
    <row r="415" spans="1:9" ht="15">
      <c r="A415" s="27" t="s">
        <v>25</v>
      </c>
      <c r="B415" s="43">
        <v>0</v>
      </c>
      <c r="C415" s="43">
        <v>0</v>
      </c>
      <c r="D415" s="43">
        <v>0</v>
      </c>
      <c r="E415" s="43">
        <v>0</v>
      </c>
      <c r="F415" s="236">
        <v>0</v>
      </c>
      <c r="G415" s="43">
        <v>0</v>
      </c>
      <c r="H415" s="53">
        <v>0</v>
      </c>
      <c r="I415" s="41">
        <f t="shared" si="45"/>
        <v>0</v>
      </c>
    </row>
    <row r="416" spans="1:9" ht="15">
      <c r="A416" s="25" t="s">
        <v>26</v>
      </c>
      <c r="B416" s="46">
        <v>132.57730000000001</v>
      </c>
      <c r="C416" s="46">
        <v>0</v>
      </c>
      <c r="D416" s="46">
        <v>0</v>
      </c>
      <c r="E416" s="46">
        <v>0</v>
      </c>
      <c r="F416" s="236">
        <v>0</v>
      </c>
      <c r="G416" s="46">
        <v>0</v>
      </c>
      <c r="H416" s="47">
        <v>0</v>
      </c>
      <c r="I416" s="48">
        <f t="shared" si="45"/>
        <v>132.57730000000001</v>
      </c>
    </row>
    <row r="417" spans="1:10" ht="15.75" thickBot="1">
      <c r="A417" s="27" t="s">
        <v>27</v>
      </c>
      <c r="B417" s="43">
        <v>53.142504531549996</v>
      </c>
      <c r="C417" s="43">
        <v>25.041463850650487</v>
      </c>
      <c r="D417" s="43">
        <v>1.5441233726296466</v>
      </c>
      <c r="E417" s="43">
        <v>2003.8340120932726</v>
      </c>
      <c r="F417" s="237">
        <v>0</v>
      </c>
      <c r="G417" s="43">
        <v>366.64149615189734</v>
      </c>
      <c r="H417" s="53">
        <v>0</v>
      </c>
      <c r="I417" s="41">
        <f t="shared" si="45"/>
        <v>2450.2035999999998</v>
      </c>
    </row>
    <row r="418" spans="1:10" ht="15">
      <c r="A418" s="34" t="s">
        <v>28</v>
      </c>
      <c r="B418" s="130">
        <f t="shared" ref="B418:H418" si="46">SUM(B397:B417)</f>
        <v>1325.5490812002688</v>
      </c>
      <c r="C418" s="130">
        <f t="shared" si="46"/>
        <v>2560.5010987183095</v>
      </c>
      <c r="D418" s="130">
        <f t="shared" si="46"/>
        <v>247.13490570798865</v>
      </c>
      <c r="E418" s="130">
        <f t="shared" si="46"/>
        <v>2046.8845156772491</v>
      </c>
      <c r="F418" s="130">
        <f t="shared" si="46"/>
        <v>0</v>
      </c>
      <c r="G418" s="130">
        <f t="shared" si="46"/>
        <v>366.64149615189734</v>
      </c>
      <c r="H418" s="131">
        <f t="shared" si="46"/>
        <v>0</v>
      </c>
      <c r="I418" s="132">
        <f>SUM(B418:H418)</f>
        <v>6546.7110974557136</v>
      </c>
    </row>
    <row r="419" spans="1:10" ht="15" thickBot="1">
      <c r="A419" s="32" t="s">
        <v>87</v>
      </c>
      <c r="B419" s="114">
        <f>B418/$I418</f>
        <v>0.20247557307293193</v>
      </c>
      <c r="C419" s="114">
        <f t="shared" ref="C419:I419" si="47">C418/$I418</f>
        <v>0.39111258471653226</v>
      </c>
      <c r="D419" s="114">
        <f t="shared" si="47"/>
        <v>3.7749474817062589E-2</v>
      </c>
      <c r="E419" s="114">
        <f t="shared" si="47"/>
        <v>0.3126584456235959</v>
      </c>
      <c r="F419" s="114">
        <f t="shared" si="47"/>
        <v>0</v>
      </c>
      <c r="G419" s="114">
        <f t="shared" si="47"/>
        <v>5.6003921769877299E-2</v>
      </c>
      <c r="H419" s="114">
        <f t="shared" si="47"/>
        <v>0</v>
      </c>
      <c r="I419" s="116">
        <f t="shared" si="47"/>
        <v>1</v>
      </c>
      <c r="J419" s="18"/>
    </row>
    <row r="420" spans="1:10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1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10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10" ht="15">
      <c r="A423" s="24" t="s">
        <v>7</v>
      </c>
      <c r="B423" s="39">
        <v>4.9999999999999998E-8</v>
      </c>
      <c r="C423" s="39">
        <v>4.9999999999999998E-8</v>
      </c>
      <c r="D423" s="39">
        <v>4.0000499999999998E-3</v>
      </c>
      <c r="E423" s="39">
        <v>0</v>
      </c>
      <c r="F423" s="235">
        <v>0</v>
      </c>
      <c r="G423" s="39">
        <v>0</v>
      </c>
      <c r="H423" s="40">
        <v>0</v>
      </c>
      <c r="I423" s="41">
        <f>SUM(B423:H423)</f>
        <v>4.0001500000000001E-3</v>
      </c>
    </row>
    <row r="424" spans="1:10" ht="15">
      <c r="A424" s="25" t="s">
        <v>8</v>
      </c>
      <c r="B424" s="46">
        <v>4.9999999999999998E-8</v>
      </c>
      <c r="C424" s="46">
        <v>4.9999999999999998E-8</v>
      </c>
      <c r="D424" s="46">
        <v>4.0000499999999998E-3</v>
      </c>
      <c r="E424" s="46">
        <v>0</v>
      </c>
      <c r="F424" s="236">
        <v>0</v>
      </c>
      <c r="G424" s="46">
        <v>0</v>
      </c>
      <c r="H424" s="47">
        <v>0</v>
      </c>
      <c r="I424" s="48">
        <f t="shared" ref="I424:I443" si="48">SUM(B424:H424)</f>
        <v>4.0001500000000001E-3</v>
      </c>
    </row>
    <row r="425" spans="1:10" ht="15">
      <c r="A425" s="26" t="s">
        <v>9</v>
      </c>
      <c r="B425" s="43">
        <v>4.9999999999999998E-8</v>
      </c>
      <c r="C425" s="43">
        <v>4.9999999999999998E-8</v>
      </c>
      <c r="D425" s="43">
        <v>4.0000499999999998E-3</v>
      </c>
      <c r="E425" s="43">
        <v>0</v>
      </c>
      <c r="F425" s="236">
        <v>0</v>
      </c>
      <c r="G425" s="43">
        <v>0</v>
      </c>
      <c r="H425" s="53">
        <v>0</v>
      </c>
      <c r="I425" s="41">
        <f t="shared" si="48"/>
        <v>4.0001500000000001E-3</v>
      </c>
    </row>
    <row r="426" spans="1:10" ht="15">
      <c r="A426" s="25" t="s">
        <v>10</v>
      </c>
      <c r="B426" s="46">
        <v>4.9999999999999998E-8</v>
      </c>
      <c r="C426" s="46">
        <v>4.9999999999999998E-8</v>
      </c>
      <c r="D426" s="46">
        <v>4.0000499999999998E-3</v>
      </c>
      <c r="E426" s="46">
        <v>0</v>
      </c>
      <c r="F426" s="236">
        <v>0</v>
      </c>
      <c r="G426" s="46">
        <v>0</v>
      </c>
      <c r="H426" s="47">
        <v>0</v>
      </c>
      <c r="I426" s="48">
        <f t="shared" si="48"/>
        <v>4.0001500000000001E-3</v>
      </c>
    </row>
    <row r="427" spans="1:10" ht="15">
      <c r="A427" s="26" t="s">
        <v>11</v>
      </c>
      <c r="B427" s="43">
        <v>4.9999999999999998E-8</v>
      </c>
      <c r="C427" s="43">
        <v>4.9999999999999998E-8</v>
      </c>
      <c r="D427" s="43">
        <v>4.0000499999999998E-3</v>
      </c>
      <c r="E427" s="43">
        <v>0</v>
      </c>
      <c r="F427" s="236">
        <v>0</v>
      </c>
      <c r="G427" s="43">
        <v>0</v>
      </c>
      <c r="H427" s="53">
        <v>0</v>
      </c>
      <c r="I427" s="41">
        <f t="shared" si="48"/>
        <v>4.0001500000000001E-3</v>
      </c>
    </row>
    <row r="428" spans="1:10" ht="15">
      <c r="A428" s="25" t="s">
        <v>12</v>
      </c>
      <c r="B428" s="46">
        <v>4.9999999999999998E-8</v>
      </c>
      <c r="C428" s="46">
        <v>4.9999999999999998E-8</v>
      </c>
      <c r="D428" s="46">
        <v>4.9999999999999998E-8</v>
      </c>
      <c r="E428" s="46">
        <v>0</v>
      </c>
      <c r="F428" s="236">
        <v>0</v>
      </c>
      <c r="G428" s="46">
        <v>0</v>
      </c>
      <c r="H428" s="47">
        <v>0</v>
      </c>
      <c r="I428" s="48">
        <f t="shared" si="48"/>
        <v>1.4999999999999999E-7</v>
      </c>
    </row>
    <row r="429" spans="1:10" ht="15">
      <c r="A429" s="26" t="s">
        <v>13</v>
      </c>
      <c r="B429" s="43">
        <v>4.9999999999999998E-8</v>
      </c>
      <c r="C429" s="43">
        <v>4.9999999999999998E-8</v>
      </c>
      <c r="D429" s="43">
        <v>4.9999999999999998E-8</v>
      </c>
      <c r="E429" s="43">
        <v>0</v>
      </c>
      <c r="F429" s="236">
        <v>0</v>
      </c>
      <c r="G429" s="43">
        <v>0</v>
      </c>
      <c r="H429" s="53">
        <v>0</v>
      </c>
      <c r="I429" s="41">
        <f t="shared" si="48"/>
        <v>1.4999999999999999E-7</v>
      </c>
    </row>
    <row r="430" spans="1:10" ht="15">
      <c r="A430" s="25" t="s">
        <v>14</v>
      </c>
      <c r="B430" s="46">
        <v>4.9999999999999998E-8</v>
      </c>
      <c r="C430" s="46">
        <v>4.9999999999999998E-8</v>
      </c>
      <c r="D430" s="46">
        <v>4.9999999999999998E-8</v>
      </c>
      <c r="E430" s="46">
        <v>3.6731625558600003</v>
      </c>
      <c r="F430" s="236">
        <v>0</v>
      </c>
      <c r="G430" s="46">
        <v>0</v>
      </c>
      <c r="H430" s="47">
        <v>0</v>
      </c>
      <c r="I430" s="48">
        <f t="shared" si="48"/>
        <v>3.6731627058600003</v>
      </c>
    </row>
    <row r="431" spans="1:10" ht="15">
      <c r="A431" s="26" t="s">
        <v>15</v>
      </c>
      <c r="B431" s="43">
        <v>42.509266650964712</v>
      </c>
      <c r="C431" s="43">
        <v>18.85543347178708</v>
      </c>
      <c r="D431" s="43">
        <v>23.0281000272482</v>
      </c>
      <c r="E431" s="43">
        <v>0</v>
      </c>
      <c r="F431" s="236">
        <v>0</v>
      </c>
      <c r="G431" s="43">
        <v>0</v>
      </c>
      <c r="H431" s="53">
        <v>0</v>
      </c>
      <c r="I431" s="41">
        <f t="shared" si="48"/>
        <v>84.392800149999999</v>
      </c>
    </row>
    <row r="432" spans="1:10" ht="15">
      <c r="A432" s="25" t="s">
        <v>16</v>
      </c>
      <c r="B432" s="46">
        <v>997.03314026462147</v>
      </c>
      <c r="C432" s="46">
        <v>104.95728100594445</v>
      </c>
      <c r="D432" s="46">
        <v>349.20110647943397</v>
      </c>
      <c r="E432" s="46">
        <v>0</v>
      </c>
      <c r="F432" s="236">
        <v>0</v>
      </c>
      <c r="G432" s="46">
        <v>0</v>
      </c>
      <c r="H432" s="47">
        <v>0</v>
      </c>
      <c r="I432" s="48">
        <f t="shared" si="48"/>
        <v>1451.19152775</v>
      </c>
    </row>
    <row r="433" spans="1:10" ht="15">
      <c r="A433" s="26" t="s">
        <v>17</v>
      </c>
      <c r="B433" s="43">
        <v>3.0005E-4</v>
      </c>
      <c r="C433" s="43">
        <v>4.9999999999999998E-8</v>
      </c>
      <c r="D433" s="43">
        <v>21.991047961187078</v>
      </c>
      <c r="E433" s="43">
        <v>8.9520888129219697E-3</v>
      </c>
      <c r="F433" s="236">
        <v>0</v>
      </c>
      <c r="G433" s="43">
        <v>0</v>
      </c>
      <c r="H433" s="53">
        <v>0</v>
      </c>
      <c r="I433" s="41">
        <f t="shared" si="48"/>
        <v>22.000300150000001</v>
      </c>
    </row>
    <row r="434" spans="1:10" ht="15">
      <c r="A434" s="25" t="s">
        <v>18</v>
      </c>
      <c r="B434" s="46">
        <v>4.9999999999999998E-8</v>
      </c>
      <c r="C434" s="46">
        <v>4.9999999999999998E-8</v>
      </c>
      <c r="D434" s="46">
        <v>4.9999999999999998E-8</v>
      </c>
      <c r="E434" s="46">
        <v>0</v>
      </c>
      <c r="F434" s="236">
        <v>0</v>
      </c>
      <c r="G434" s="46">
        <v>0</v>
      </c>
      <c r="H434" s="47">
        <v>0</v>
      </c>
      <c r="I434" s="48">
        <f t="shared" si="48"/>
        <v>1.4999999999999999E-7</v>
      </c>
    </row>
    <row r="435" spans="1:10" ht="15">
      <c r="A435" s="26" t="s">
        <v>19</v>
      </c>
      <c r="B435" s="43">
        <v>833.83587076323408</v>
      </c>
      <c r="C435" s="43">
        <v>670.07672731679031</v>
      </c>
      <c r="D435" s="43">
        <v>313.95987199948638</v>
      </c>
      <c r="E435" s="43">
        <v>103.12753007048931</v>
      </c>
      <c r="F435" s="236">
        <v>0</v>
      </c>
      <c r="G435" s="43">
        <v>0</v>
      </c>
      <c r="H435" s="53">
        <v>0</v>
      </c>
      <c r="I435" s="41">
        <f t="shared" si="48"/>
        <v>1921.0000001500002</v>
      </c>
    </row>
    <row r="436" spans="1:10" ht="15">
      <c r="A436" s="25" t="s">
        <v>20</v>
      </c>
      <c r="B436" s="46">
        <v>4.9999999999999998E-8</v>
      </c>
      <c r="C436" s="46">
        <v>4.9999999999999998E-8</v>
      </c>
      <c r="D436" s="46">
        <v>4.9999999999999998E-8</v>
      </c>
      <c r="E436" s="46">
        <v>0</v>
      </c>
      <c r="F436" s="236">
        <v>0</v>
      </c>
      <c r="G436" s="46">
        <v>0</v>
      </c>
      <c r="H436" s="47">
        <v>0</v>
      </c>
      <c r="I436" s="48">
        <f t="shared" si="48"/>
        <v>1.4999999999999999E-7</v>
      </c>
    </row>
    <row r="437" spans="1:10" ht="15">
      <c r="A437" s="26" t="s">
        <v>21</v>
      </c>
      <c r="B437" s="43">
        <v>4.9999999999999998E-8</v>
      </c>
      <c r="C437" s="43">
        <v>4.9999999999999998E-8</v>
      </c>
      <c r="D437" s="43">
        <v>4.9999999999999998E-8</v>
      </c>
      <c r="E437" s="43">
        <v>0</v>
      </c>
      <c r="F437" s="236">
        <v>0</v>
      </c>
      <c r="G437" s="43">
        <v>0</v>
      </c>
      <c r="H437" s="53">
        <v>0</v>
      </c>
      <c r="I437" s="41">
        <f t="shared" si="48"/>
        <v>1.4999999999999999E-7</v>
      </c>
    </row>
    <row r="438" spans="1:10" ht="15">
      <c r="A438" s="25" t="s">
        <v>22</v>
      </c>
      <c r="B438" s="46">
        <v>52.787699724328974</v>
      </c>
      <c r="C438" s="46">
        <v>0.61694574685120929</v>
      </c>
      <c r="D438" s="46">
        <v>31.595354678819806</v>
      </c>
      <c r="E438" s="46">
        <v>0</v>
      </c>
      <c r="F438" s="236">
        <v>0</v>
      </c>
      <c r="G438" s="46">
        <v>0</v>
      </c>
      <c r="H438" s="47">
        <v>0</v>
      </c>
      <c r="I438" s="48">
        <f t="shared" si="48"/>
        <v>85.000000149999991</v>
      </c>
    </row>
    <row r="439" spans="1:10" ht="15">
      <c r="A439" s="27" t="s">
        <v>23</v>
      </c>
      <c r="B439" s="43">
        <v>23.562005932051861</v>
      </c>
      <c r="C439" s="43">
        <v>1.5620799307786821</v>
      </c>
      <c r="D439" s="43">
        <v>17.875914287169458</v>
      </c>
      <c r="E439" s="43">
        <v>0</v>
      </c>
      <c r="F439" s="236">
        <v>0</v>
      </c>
      <c r="G439" s="43">
        <v>0</v>
      </c>
      <c r="H439" s="53">
        <v>0</v>
      </c>
      <c r="I439" s="41">
        <f t="shared" si="48"/>
        <v>43.000000150000005</v>
      </c>
    </row>
    <row r="440" spans="1:10" ht="15">
      <c r="A440" s="25" t="s">
        <v>24</v>
      </c>
      <c r="B440" s="46">
        <v>23.976492699390128</v>
      </c>
      <c r="C440" s="46">
        <v>8.1933517504723996E-2</v>
      </c>
      <c r="D440" s="46">
        <v>129.94187393310514</v>
      </c>
      <c r="E440" s="46">
        <v>0</v>
      </c>
      <c r="F440" s="236">
        <v>0</v>
      </c>
      <c r="G440" s="46">
        <v>0</v>
      </c>
      <c r="H440" s="47">
        <v>0</v>
      </c>
      <c r="I440" s="48">
        <f t="shared" si="48"/>
        <v>154.00030014999999</v>
      </c>
    </row>
    <row r="441" spans="1:10" ht="15">
      <c r="A441" s="27" t="s">
        <v>25</v>
      </c>
      <c r="B441" s="43">
        <v>9.5143901293392794</v>
      </c>
      <c r="C441" s="43">
        <v>4.9999999999999998E-8</v>
      </c>
      <c r="D441" s="43">
        <v>4.9999999999999998E-8</v>
      </c>
      <c r="E441" s="43">
        <v>0</v>
      </c>
      <c r="F441" s="236">
        <v>0</v>
      </c>
      <c r="G441" s="43">
        <v>0</v>
      </c>
      <c r="H441" s="53">
        <v>0</v>
      </c>
      <c r="I441" s="41">
        <f t="shared" si="48"/>
        <v>9.5143902293392806</v>
      </c>
    </row>
    <row r="442" spans="1:10" ht="15">
      <c r="A442" s="25" t="s">
        <v>26</v>
      </c>
      <c r="B442" s="46">
        <v>154.77050093466346</v>
      </c>
      <c r="C442" s="46">
        <v>0.38316039541882352</v>
      </c>
      <c r="D442" s="46">
        <v>30.879938819917726</v>
      </c>
      <c r="E442" s="46">
        <v>0</v>
      </c>
      <c r="F442" s="236">
        <v>0</v>
      </c>
      <c r="G442" s="46">
        <v>0</v>
      </c>
      <c r="H442" s="47">
        <v>0</v>
      </c>
      <c r="I442" s="48">
        <f t="shared" si="48"/>
        <v>186.03360015000001</v>
      </c>
    </row>
    <row r="443" spans="1:10" ht="15.75" thickBot="1">
      <c r="A443" s="27" t="s">
        <v>27</v>
      </c>
      <c r="B443" s="69">
        <v>153.77773525946074</v>
      </c>
      <c r="C443" s="69">
        <v>0.52477024203753009</v>
      </c>
      <c r="D443" s="69">
        <v>567.63537113096743</v>
      </c>
      <c r="E443" s="69">
        <v>2919.8066432680012</v>
      </c>
      <c r="F443" s="237">
        <v>0</v>
      </c>
      <c r="G443" s="43">
        <v>386.96859456678658</v>
      </c>
      <c r="H443" s="53">
        <v>1.4696856827465796</v>
      </c>
      <c r="I443" s="41">
        <f t="shared" si="48"/>
        <v>4030.1828001500003</v>
      </c>
    </row>
    <row r="444" spans="1:10" ht="15">
      <c r="A444" s="34" t="s">
        <v>28</v>
      </c>
      <c r="B444" s="130">
        <f t="shared" ref="B444:H444" si="49">SUM(B423:B443)</f>
        <v>2291.7674029580544</v>
      </c>
      <c r="C444" s="130">
        <f t="shared" si="49"/>
        <v>797.05833227711298</v>
      </c>
      <c r="D444" s="130">
        <f t="shared" si="49"/>
        <v>1486.1285799173354</v>
      </c>
      <c r="E444" s="130">
        <f t="shared" si="49"/>
        <v>3026.6162879831636</v>
      </c>
      <c r="F444" s="130">
        <f t="shared" si="49"/>
        <v>0</v>
      </c>
      <c r="G444" s="130">
        <f t="shared" si="49"/>
        <v>386.96859456678658</v>
      </c>
      <c r="H444" s="131">
        <f t="shared" si="49"/>
        <v>1.4696856827465796</v>
      </c>
      <c r="I444" s="132">
        <f>SUM(B444:H444)</f>
        <v>7990.0088833852005</v>
      </c>
    </row>
    <row r="445" spans="1:10" ht="15" thickBot="1">
      <c r="A445" s="32" t="s">
        <v>87</v>
      </c>
      <c r="B445" s="114">
        <f>B444/$I444</f>
        <v>0.28682914329715742</v>
      </c>
      <c r="C445" s="114">
        <f t="shared" ref="C445:I445" si="50">C444/$I444</f>
        <v>9.9756876858366636E-2</v>
      </c>
      <c r="D445" s="114">
        <f t="shared" si="50"/>
        <v>0.18599836390766233</v>
      </c>
      <c r="E445" s="114">
        <f t="shared" si="50"/>
        <v>0.37880011551387027</v>
      </c>
      <c r="F445" s="114">
        <f t="shared" si="50"/>
        <v>0</v>
      </c>
      <c r="G445" s="114">
        <f t="shared" si="50"/>
        <v>4.8431559991312052E-2</v>
      </c>
      <c r="H445" s="114">
        <f t="shared" si="50"/>
        <v>1.8394043163114787E-4</v>
      </c>
      <c r="I445" s="116">
        <f t="shared" si="50"/>
        <v>1</v>
      </c>
      <c r="J445" s="18"/>
    </row>
    <row r="446" spans="1:10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1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10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>
        <v>0</v>
      </c>
      <c r="C449" s="243">
        <v>0</v>
      </c>
      <c r="D449" s="243">
        <v>0</v>
      </c>
      <c r="E449" s="244">
        <v>0</v>
      </c>
      <c r="F449" s="39">
        <v>39.491999999999997</v>
      </c>
      <c r="G449" s="242">
        <v>0</v>
      </c>
      <c r="H449" s="244">
        <v>0</v>
      </c>
      <c r="I449" s="41">
        <f>SUM(B449:H449)</f>
        <v>39.491999999999997</v>
      </c>
    </row>
    <row r="450" spans="1:9" ht="15">
      <c r="A450" s="25" t="s">
        <v>8</v>
      </c>
      <c r="B450" s="245">
        <v>0</v>
      </c>
      <c r="C450" s="246">
        <v>0</v>
      </c>
      <c r="D450" s="246">
        <v>0</v>
      </c>
      <c r="E450" s="247">
        <v>0</v>
      </c>
      <c r="F450" s="46">
        <v>0</v>
      </c>
      <c r="G450" s="245">
        <v>0</v>
      </c>
      <c r="H450" s="247">
        <v>0</v>
      </c>
      <c r="I450" s="48">
        <f t="shared" ref="I450:I469" si="51">SUM(B450:H450)</f>
        <v>0</v>
      </c>
    </row>
    <row r="451" spans="1:9" ht="15">
      <c r="A451" s="26" t="s">
        <v>9</v>
      </c>
      <c r="B451" s="245">
        <v>0</v>
      </c>
      <c r="C451" s="246">
        <v>0</v>
      </c>
      <c r="D451" s="246">
        <v>0</v>
      </c>
      <c r="E451" s="247">
        <v>0</v>
      </c>
      <c r="F451" s="43">
        <v>0</v>
      </c>
      <c r="G451" s="245">
        <v>0</v>
      </c>
      <c r="H451" s="247">
        <v>0</v>
      </c>
      <c r="I451" s="41">
        <f t="shared" si="51"/>
        <v>0</v>
      </c>
    </row>
    <row r="452" spans="1:9" ht="15">
      <c r="A452" s="25" t="s">
        <v>10</v>
      </c>
      <c r="B452" s="245">
        <v>0</v>
      </c>
      <c r="C452" s="246">
        <v>0</v>
      </c>
      <c r="D452" s="246">
        <v>0</v>
      </c>
      <c r="E452" s="247">
        <v>0</v>
      </c>
      <c r="F452" s="46">
        <v>0</v>
      </c>
      <c r="G452" s="245">
        <v>0</v>
      </c>
      <c r="H452" s="247">
        <v>0</v>
      </c>
      <c r="I452" s="48">
        <f t="shared" si="51"/>
        <v>0</v>
      </c>
    </row>
    <row r="453" spans="1:9" ht="15">
      <c r="A453" s="26" t="s">
        <v>11</v>
      </c>
      <c r="B453" s="245">
        <v>0</v>
      </c>
      <c r="C453" s="246">
        <v>0</v>
      </c>
      <c r="D453" s="246">
        <v>0</v>
      </c>
      <c r="E453" s="247">
        <v>0</v>
      </c>
      <c r="F453" s="43">
        <v>0</v>
      </c>
      <c r="G453" s="245">
        <v>0</v>
      </c>
      <c r="H453" s="247">
        <v>0</v>
      </c>
      <c r="I453" s="41">
        <f t="shared" si="51"/>
        <v>0</v>
      </c>
    </row>
    <row r="454" spans="1:9" ht="15">
      <c r="A454" s="25" t="s">
        <v>12</v>
      </c>
      <c r="B454" s="245">
        <v>0</v>
      </c>
      <c r="C454" s="246">
        <v>0</v>
      </c>
      <c r="D454" s="246">
        <v>0</v>
      </c>
      <c r="E454" s="247">
        <v>0</v>
      </c>
      <c r="F454" s="46">
        <v>0</v>
      </c>
      <c r="G454" s="245">
        <v>0</v>
      </c>
      <c r="H454" s="247">
        <v>0</v>
      </c>
      <c r="I454" s="48">
        <f t="shared" si="51"/>
        <v>0</v>
      </c>
    </row>
    <row r="455" spans="1:9" ht="15">
      <c r="A455" s="26" t="s">
        <v>13</v>
      </c>
      <c r="B455" s="245">
        <v>0</v>
      </c>
      <c r="C455" s="246">
        <v>0</v>
      </c>
      <c r="D455" s="246">
        <v>0</v>
      </c>
      <c r="E455" s="247">
        <v>0</v>
      </c>
      <c r="F455" s="43">
        <v>0</v>
      </c>
      <c r="G455" s="245">
        <v>0</v>
      </c>
      <c r="H455" s="247">
        <v>0</v>
      </c>
      <c r="I455" s="41">
        <f t="shared" si="51"/>
        <v>0</v>
      </c>
    </row>
    <row r="456" spans="1:9" ht="15">
      <c r="A456" s="25" t="s">
        <v>14</v>
      </c>
      <c r="B456" s="245">
        <v>0</v>
      </c>
      <c r="C456" s="246">
        <v>0</v>
      </c>
      <c r="D456" s="246">
        <v>0</v>
      </c>
      <c r="E456" s="247">
        <v>0</v>
      </c>
      <c r="F456" s="46">
        <v>1737.8044529412002</v>
      </c>
      <c r="G456" s="245">
        <v>0</v>
      </c>
      <c r="H456" s="247">
        <v>0</v>
      </c>
      <c r="I456" s="48">
        <f t="shared" si="51"/>
        <v>1737.8044529412002</v>
      </c>
    </row>
    <row r="457" spans="1:9" ht="15">
      <c r="A457" s="26" t="s">
        <v>15</v>
      </c>
      <c r="B457" s="245">
        <v>0</v>
      </c>
      <c r="C457" s="246">
        <v>0</v>
      </c>
      <c r="D457" s="246">
        <v>0</v>
      </c>
      <c r="E457" s="247">
        <v>0</v>
      </c>
      <c r="F457" s="43">
        <v>0</v>
      </c>
      <c r="G457" s="245">
        <v>0</v>
      </c>
      <c r="H457" s="247">
        <v>0</v>
      </c>
      <c r="I457" s="41">
        <f t="shared" si="51"/>
        <v>0</v>
      </c>
    </row>
    <row r="458" spans="1:9" ht="15">
      <c r="A458" s="25" t="s">
        <v>16</v>
      </c>
      <c r="B458" s="245">
        <v>0</v>
      </c>
      <c r="C458" s="246">
        <v>0</v>
      </c>
      <c r="D458" s="246">
        <v>0</v>
      </c>
      <c r="E458" s="247">
        <v>0</v>
      </c>
      <c r="F458" s="46">
        <v>0</v>
      </c>
      <c r="G458" s="245">
        <v>0</v>
      </c>
      <c r="H458" s="247">
        <v>0</v>
      </c>
      <c r="I458" s="48">
        <f t="shared" si="51"/>
        <v>0</v>
      </c>
    </row>
    <row r="459" spans="1:9" ht="15">
      <c r="A459" s="26" t="s">
        <v>17</v>
      </c>
      <c r="B459" s="245">
        <v>0</v>
      </c>
      <c r="C459" s="246">
        <v>0</v>
      </c>
      <c r="D459" s="246">
        <v>0</v>
      </c>
      <c r="E459" s="247">
        <v>0</v>
      </c>
      <c r="F459" s="43">
        <v>0</v>
      </c>
      <c r="G459" s="245">
        <v>0</v>
      </c>
      <c r="H459" s="247">
        <v>0</v>
      </c>
      <c r="I459" s="41">
        <f t="shared" si="51"/>
        <v>0</v>
      </c>
    </row>
    <row r="460" spans="1:9" ht="15">
      <c r="A460" s="25" t="s">
        <v>18</v>
      </c>
      <c r="B460" s="245">
        <v>0</v>
      </c>
      <c r="C460" s="246">
        <v>0</v>
      </c>
      <c r="D460" s="246">
        <v>0</v>
      </c>
      <c r="E460" s="247">
        <v>0</v>
      </c>
      <c r="F460" s="46">
        <v>0</v>
      </c>
      <c r="G460" s="245">
        <v>0</v>
      </c>
      <c r="H460" s="247">
        <v>0</v>
      </c>
      <c r="I460" s="48">
        <f t="shared" si="51"/>
        <v>0</v>
      </c>
    </row>
    <row r="461" spans="1:9" ht="15">
      <c r="A461" s="26" t="s">
        <v>19</v>
      </c>
      <c r="B461" s="245">
        <v>0</v>
      </c>
      <c r="C461" s="246">
        <v>0</v>
      </c>
      <c r="D461" s="246">
        <v>0</v>
      </c>
      <c r="E461" s="247">
        <v>0</v>
      </c>
      <c r="F461" s="43">
        <v>0</v>
      </c>
      <c r="G461" s="245">
        <v>0</v>
      </c>
      <c r="H461" s="247">
        <v>0</v>
      </c>
      <c r="I461" s="41">
        <f t="shared" si="51"/>
        <v>0</v>
      </c>
    </row>
    <row r="462" spans="1:9" ht="15">
      <c r="A462" s="25" t="s">
        <v>20</v>
      </c>
      <c r="B462" s="245">
        <v>0</v>
      </c>
      <c r="C462" s="246">
        <v>0</v>
      </c>
      <c r="D462" s="246">
        <v>0</v>
      </c>
      <c r="E462" s="247">
        <v>0</v>
      </c>
      <c r="F462" s="46">
        <v>0</v>
      </c>
      <c r="G462" s="245">
        <v>0</v>
      </c>
      <c r="H462" s="247">
        <v>0</v>
      </c>
      <c r="I462" s="48">
        <f t="shared" si="51"/>
        <v>0</v>
      </c>
    </row>
    <row r="463" spans="1:9" ht="15">
      <c r="A463" s="26" t="s">
        <v>21</v>
      </c>
      <c r="B463" s="245">
        <v>0</v>
      </c>
      <c r="C463" s="246">
        <v>0</v>
      </c>
      <c r="D463" s="246">
        <v>0</v>
      </c>
      <c r="E463" s="247">
        <v>0</v>
      </c>
      <c r="F463" s="43">
        <v>0</v>
      </c>
      <c r="G463" s="245">
        <v>0</v>
      </c>
      <c r="H463" s="247">
        <v>0</v>
      </c>
      <c r="I463" s="41">
        <f t="shared" si="51"/>
        <v>0</v>
      </c>
    </row>
    <row r="464" spans="1:9" ht="15">
      <c r="A464" s="25" t="s">
        <v>22</v>
      </c>
      <c r="B464" s="245">
        <v>0</v>
      </c>
      <c r="C464" s="246">
        <v>0</v>
      </c>
      <c r="D464" s="246">
        <v>0</v>
      </c>
      <c r="E464" s="247">
        <v>0</v>
      </c>
      <c r="F464" s="46">
        <v>0</v>
      </c>
      <c r="G464" s="245">
        <v>0</v>
      </c>
      <c r="H464" s="247">
        <v>0</v>
      </c>
      <c r="I464" s="48">
        <f t="shared" si="51"/>
        <v>0</v>
      </c>
    </row>
    <row r="465" spans="1:10" ht="15">
      <c r="A465" s="27" t="s">
        <v>23</v>
      </c>
      <c r="B465" s="245">
        <v>0</v>
      </c>
      <c r="C465" s="246">
        <v>0</v>
      </c>
      <c r="D465" s="246">
        <v>0</v>
      </c>
      <c r="E465" s="247">
        <v>0</v>
      </c>
      <c r="F465" s="43">
        <v>0</v>
      </c>
      <c r="G465" s="245">
        <v>0</v>
      </c>
      <c r="H465" s="247">
        <v>0</v>
      </c>
      <c r="I465" s="41">
        <f t="shared" si="51"/>
        <v>0</v>
      </c>
    </row>
    <row r="466" spans="1:10" ht="15">
      <c r="A466" s="25" t="s">
        <v>24</v>
      </c>
      <c r="B466" s="245">
        <v>0</v>
      </c>
      <c r="C466" s="246">
        <v>0</v>
      </c>
      <c r="D466" s="246">
        <v>0</v>
      </c>
      <c r="E466" s="247">
        <v>0</v>
      </c>
      <c r="F466" s="46">
        <v>0</v>
      </c>
      <c r="G466" s="245">
        <v>0</v>
      </c>
      <c r="H466" s="247">
        <v>0</v>
      </c>
      <c r="I466" s="48">
        <f t="shared" si="51"/>
        <v>0</v>
      </c>
    </row>
    <row r="467" spans="1:10" ht="15">
      <c r="A467" s="27" t="s">
        <v>25</v>
      </c>
      <c r="B467" s="245">
        <v>0</v>
      </c>
      <c r="C467" s="246">
        <v>0</v>
      </c>
      <c r="D467" s="246">
        <v>0</v>
      </c>
      <c r="E467" s="247">
        <v>0</v>
      </c>
      <c r="F467" s="43">
        <v>0</v>
      </c>
      <c r="G467" s="245">
        <v>0</v>
      </c>
      <c r="H467" s="247">
        <v>0</v>
      </c>
      <c r="I467" s="41">
        <f t="shared" si="51"/>
        <v>0</v>
      </c>
    </row>
    <row r="468" spans="1:10" ht="15">
      <c r="A468" s="25" t="s">
        <v>26</v>
      </c>
      <c r="B468" s="245">
        <v>0</v>
      </c>
      <c r="C468" s="246">
        <v>0</v>
      </c>
      <c r="D468" s="246">
        <v>0</v>
      </c>
      <c r="E468" s="247">
        <v>0</v>
      </c>
      <c r="F468" s="46">
        <v>0</v>
      </c>
      <c r="G468" s="245">
        <v>0</v>
      </c>
      <c r="H468" s="247">
        <v>0</v>
      </c>
      <c r="I468" s="48">
        <f t="shared" si="51"/>
        <v>0</v>
      </c>
    </row>
    <row r="469" spans="1:10" ht="15.75" thickBot="1">
      <c r="A469" s="27" t="s">
        <v>27</v>
      </c>
      <c r="B469" s="248">
        <v>0</v>
      </c>
      <c r="C469" s="249">
        <v>0</v>
      </c>
      <c r="D469" s="249">
        <v>0</v>
      </c>
      <c r="E469" s="250">
        <v>0</v>
      </c>
      <c r="F469" s="43">
        <v>7679.4935999999998</v>
      </c>
      <c r="G469" s="248">
        <v>0</v>
      </c>
      <c r="H469" s="250">
        <v>0</v>
      </c>
      <c r="I469" s="41">
        <f t="shared" si="51"/>
        <v>7679.4935999999998</v>
      </c>
    </row>
    <row r="470" spans="1:10" ht="15">
      <c r="A470" s="34" t="s">
        <v>28</v>
      </c>
      <c r="B470" s="130">
        <f t="shared" ref="B470:H470" si="52">SUM(B449:B469)</f>
        <v>0</v>
      </c>
      <c r="C470" s="130">
        <f t="shared" si="52"/>
        <v>0</v>
      </c>
      <c r="D470" s="130">
        <f t="shared" si="52"/>
        <v>0</v>
      </c>
      <c r="E470" s="130">
        <f t="shared" si="52"/>
        <v>0</v>
      </c>
      <c r="F470" s="130">
        <f t="shared" si="52"/>
        <v>9456.7900529412</v>
      </c>
      <c r="G470" s="130">
        <f t="shared" si="52"/>
        <v>0</v>
      </c>
      <c r="H470" s="130">
        <f t="shared" si="52"/>
        <v>0</v>
      </c>
      <c r="I470" s="132">
        <f>SUM(B470:H470)</f>
        <v>9456.7900529412</v>
      </c>
      <c r="J470" s="169">
        <v>0</v>
      </c>
    </row>
    <row r="471" spans="1:10" ht="15" thickBot="1">
      <c r="A471" s="32" t="s">
        <v>87</v>
      </c>
      <c r="B471" s="114">
        <f>B470/$I470</f>
        <v>0</v>
      </c>
      <c r="C471" s="114">
        <f t="shared" ref="C471:I471" si="53">C470/$I470</f>
        <v>0</v>
      </c>
      <c r="D471" s="114">
        <f t="shared" si="53"/>
        <v>0</v>
      </c>
      <c r="E471" s="114">
        <f t="shared" si="53"/>
        <v>0</v>
      </c>
      <c r="F471" s="114">
        <f t="shared" si="53"/>
        <v>1</v>
      </c>
      <c r="G471" s="114">
        <f t="shared" si="53"/>
        <v>0</v>
      </c>
      <c r="H471" s="114">
        <f t="shared" si="53"/>
        <v>0</v>
      </c>
      <c r="I471" s="116">
        <f t="shared" si="53"/>
        <v>1</v>
      </c>
      <c r="J471" s="18"/>
    </row>
    <row r="472" spans="1:10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0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0" ht="15">
      <c r="A475" s="24" t="s">
        <v>7</v>
      </c>
      <c r="B475" s="242">
        <v>0</v>
      </c>
      <c r="C475" s="243">
        <v>0</v>
      </c>
      <c r="D475" s="243">
        <v>0</v>
      </c>
      <c r="E475" s="244">
        <v>0</v>
      </c>
      <c r="F475" s="39">
        <v>0</v>
      </c>
      <c r="G475" s="242">
        <v>0</v>
      </c>
      <c r="H475" s="244">
        <v>0</v>
      </c>
      <c r="I475" s="41">
        <f>SUM(B475:H475)</f>
        <v>0</v>
      </c>
    </row>
    <row r="476" spans="1:10" ht="15">
      <c r="A476" s="25" t="s">
        <v>8</v>
      </c>
      <c r="B476" s="245">
        <v>0</v>
      </c>
      <c r="C476" s="246">
        <v>0</v>
      </c>
      <c r="D476" s="246">
        <v>0</v>
      </c>
      <c r="E476" s="247">
        <v>0</v>
      </c>
      <c r="F476" s="46">
        <v>0</v>
      </c>
      <c r="G476" s="245">
        <v>0</v>
      </c>
      <c r="H476" s="247">
        <v>0</v>
      </c>
      <c r="I476" s="48">
        <f t="shared" ref="I476:I495" si="54">SUM(B476:H476)</f>
        <v>0</v>
      </c>
    </row>
    <row r="477" spans="1:10" ht="15">
      <c r="A477" s="26" t="s">
        <v>9</v>
      </c>
      <c r="B477" s="245">
        <v>0</v>
      </c>
      <c r="C477" s="246">
        <v>0</v>
      </c>
      <c r="D477" s="246">
        <v>0</v>
      </c>
      <c r="E477" s="247">
        <v>0</v>
      </c>
      <c r="F477" s="43">
        <v>0</v>
      </c>
      <c r="G477" s="245">
        <v>0</v>
      </c>
      <c r="H477" s="247">
        <v>0</v>
      </c>
      <c r="I477" s="41">
        <f t="shared" si="54"/>
        <v>0</v>
      </c>
    </row>
    <row r="478" spans="1:10" ht="15">
      <c r="A478" s="25" t="s">
        <v>10</v>
      </c>
      <c r="B478" s="245">
        <v>0</v>
      </c>
      <c r="C478" s="246">
        <v>0</v>
      </c>
      <c r="D478" s="246">
        <v>0</v>
      </c>
      <c r="E478" s="247">
        <v>0</v>
      </c>
      <c r="F478" s="46">
        <v>0</v>
      </c>
      <c r="G478" s="245">
        <v>0</v>
      </c>
      <c r="H478" s="247">
        <v>0</v>
      </c>
      <c r="I478" s="48">
        <f t="shared" si="54"/>
        <v>0</v>
      </c>
    </row>
    <row r="479" spans="1:10" ht="15">
      <c r="A479" s="26" t="s">
        <v>11</v>
      </c>
      <c r="B479" s="245">
        <v>0</v>
      </c>
      <c r="C479" s="246">
        <v>0</v>
      </c>
      <c r="D479" s="246">
        <v>0</v>
      </c>
      <c r="E479" s="247">
        <v>0</v>
      </c>
      <c r="F479" s="43">
        <v>0</v>
      </c>
      <c r="G479" s="245">
        <v>0</v>
      </c>
      <c r="H479" s="247">
        <v>0</v>
      </c>
      <c r="I479" s="41">
        <f t="shared" si="54"/>
        <v>0</v>
      </c>
    </row>
    <row r="480" spans="1:10" ht="15">
      <c r="A480" s="25" t="s">
        <v>12</v>
      </c>
      <c r="B480" s="245">
        <v>0</v>
      </c>
      <c r="C480" s="246">
        <v>0</v>
      </c>
      <c r="D480" s="246">
        <v>0</v>
      </c>
      <c r="E480" s="247">
        <v>0</v>
      </c>
      <c r="F480" s="46">
        <v>93378.609872868416</v>
      </c>
      <c r="G480" s="245">
        <v>0</v>
      </c>
      <c r="H480" s="247">
        <v>0</v>
      </c>
      <c r="I480" s="48">
        <f t="shared" si="54"/>
        <v>93378.609872868416</v>
      </c>
    </row>
    <row r="481" spans="1:10" ht="15">
      <c r="A481" s="26" t="s">
        <v>13</v>
      </c>
      <c r="B481" s="245">
        <v>0</v>
      </c>
      <c r="C481" s="246">
        <v>0</v>
      </c>
      <c r="D481" s="246">
        <v>0</v>
      </c>
      <c r="E481" s="247">
        <v>0</v>
      </c>
      <c r="F481" s="43">
        <v>0</v>
      </c>
      <c r="G481" s="245">
        <v>0</v>
      </c>
      <c r="H481" s="247">
        <v>0</v>
      </c>
      <c r="I481" s="41">
        <f t="shared" si="54"/>
        <v>0</v>
      </c>
    </row>
    <row r="482" spans="1:10" ht="15">
      <c r="A482" s="25" t="s">
        <v>14</v>
      </c>
      <c r="B482" s="245">
        <v>0</v>
      </c>
      <c r="C482" s="246">
        <v>0</v>
      </c>
      <c r="D482" s="246">
        <v>0</v>
      </c>
      <c r="E482" s="247">
        <v>0</v>
      </c>
      <c r="F482" s="46">
        <v>147665.30730601845</v>
      </c>
      <c r="G482" s="245">
        <v>0</v>
      </c>
      <c r="H482" s="247">
        <v>0</v>
      </c>
      <c r="I482" s="48">
        <f t="shared" si="54"/>
        <v>147665.30730601845</v>
      </c>
    </row>
    <row r="483" spans="1:10" ht="15">
      <c r="A483" s="26" t="s">
        <v>15</v>
      </c>
      <c r="B483" s="245">
        <v>0</v>
      </c>
      <c r="C483" s="246">
        <v>0</v>
      </c>
      <c r="D483" s="246">
        <v>0</v>
      </c>
      <c r="E483" s="247">
        <v>0</v>
      </c>
      <c r="F483" s="43">
        <v>0</v>
      </c>
      <c r="G483" s="245">
        <v>0</v>
      </c>
      <c r="H483" s="247">
        <v>0</v>
      </c>
      <c r="I483" s="41">
        <f t="shared" si="54"/>
        <v>0</v>
      </c>
    </row>
    <row r="484" spans="1:10" ht="15">
      <c r="A484" s="25" t="s">
        <v>16</v>
      </c>
      <c r="B484" s="245">
        <v>0</v>
      </c>
      <c r="C484" s="246">
        <v>0</v>
      </c>
      <c r="D484" s="246">
        <v>0</v>
      </c>
      <c r="E484" s="247">
        <v>0</v>
      </c>
      <c r="F484" s="46">
        <v>0</v>
      </c>
      <c r="G484" s="245">
        <v>0</v>
      </c>
      <c r="H484" s="247">
        <v>0</v>
      </c>
      <c r="I484" s="48">
        <f t="shared" si="54"/>
        <v>0</v>
      </c>
    </row>
    <row r="485" spans="1:10" ht="15">
      <c r="A485" s="26" t="s">
        <v>17</v>
      </c>
      <c r="B485" s="245">
        <v>0</v>
      </c>
      <c r="C485" s="246">
        <v>0</v>
      </c>
      <c r="D485" s="246">
        <v>0</v>
      </c>
      <c r="E485" s="247">
        <v>0</v>
      </c>
      <c r="F485" s="43">
        <v>592.3076147806396</v>
      </c>
      <c r="G485" s="245">
        <v>0</v>
      </c>
      <c r="H485" s="247">
        <v>0</v>
      </c>
      <c r="I485" s="41">
        <f t="shared" si="54"/>
        <v>592.3076147806396</v>
      </c>
    </row>
    <row r="486" spans="1:10" ht="15">
      <c r="A486" s="25" t="s">
        <v>18</v>
      </c>
      <c r="B486" s="245">
        <v>0</v>
      </c>
      <c r="C486" s="246">
        <v>0</v>
      </c>
      <c r="D486" s="246">
        <v>0</v>
      </c>
      <c r="E486" s="247">
        <v>0</v>
      </c>
      <c r="F486" s="46">
        <v>0</v>
      </c>
      <c r="G486" s="245">
        <v>0</v>
      </c>
      <c r="H486" s="247">
        <v>0</v>
      </c>
      <c r="I486" s="48">
        <f t="shared" si="54"/>
        <v>0</v>
      </c>
    </row>
    <row r="487" spans="1:10" ht="15">
      <c r="A487" s="26" t="s">
        <v>19</v>
      </c>
      <c r="B487" s="245">
        <v>0</v>
      </c>
      <c r="C487" s="246">
        <v>0</v>
      </c>
      <c r="D487" s="246">
        <v>0</v>
      </c>
      <c r="E487" s="247">
        <v>0</v>
      </c>
      <c r="F487" s="43">
        <v>0</v>
      </c>
      <c r="G487" s="245">
        <v>0</v>
      </c>
      <c r="H487" s="247">
        <v>0</v>
      </c>
      <c r="I487" s="41">
        <f t="shared" si="54"/>
        <v>0</v>
      </c>
    </row>
    <row r="488" spans="1:10" ht="15">
      <c r="A488" s="25" t="s">
        <v>20</v>
      </c>
      <c r="B488" s="245">
        <v>0</v>
      </c>
      <c r="C488" s="246">
        <v>0</v>
      </c>
      <c r="D488" s="246">
        <v>0</v>
      </c>
      <c r="E488" s="247">
        <v>0</v>
      </c>
      <c r="F488" s="46">
        <v>0</v>
      </c>
      <c r="G488" s="245">
        <v>0</v>
      </c>
      <c r="H488" s="247">
        <v>0</v>
      </c>
      <c r="I488" s="48">
        <f t="shared" si="54"/>
        <v>0</v>
      </c>
    </row>
    <row r="489" spans="1:10" ht="15">
      <c r="A489" s="26" t="s">
        <v>21</v>
      </c>
      <c r="B489" s="245">
        <v>0</v>
      </c>
      <c r="C489" s="246">
        <v>0</v>
      </c>
      <c r="D489" s="246">
        <v>0</v>
      </c>
      <c r="E489" s="247">
        <v>0</v>
      </c>
      <c r="F489" s="43">
        <v>0</v>
      </c>
      <c r="G489" s="245">
        <v>0</v>
      </c>
      <c r="H489" s="247">
        <v>0</v>
      </c>
      <c r="I489" s="41">
        <f t="shared" si="54"/>
        <v>0</v>
      </c>
    </row>
    <row r="490" spans="1:10" ht="15">
      <c r="A490" s="25" t="s">
        <v>22</v>
      </c>
      <c r="B490" s="245">
        <v>0</v>
      </c>
      <c r="C490" s="246">
        <v>0</v>
      </c>
      <c r="D490" s="246">
        <v>0</v>
      </c>
      <c r="E490" s="247">
        <v>0</v>
      </c>
      <c r="F490" s="46">
        <v>0</v>
      </c>
      <c r="G490" s="245">
        <v>0</v>
      </c>
      <c r="H490" s="247">
        <v>0</v>
      </c>
      <c r="I490" s="48">
        <f t="shared" si="54"/>
        <v>0</v>
      </c>
    </row>
    <row r="491" spans="1:10" ht="15">
      <c r="A491" s="27" t="s">
        <v>23</v>
      </c>
      <c r="B491" s="245">
        <v>0</v>
      </c>
      <c r="C491" s="246">
        <v>0</v>
      </c>
      <c r="D491" s="246">
        <v>0</v>
      </c>
      <c r="E491" s="247">
        <v>0</v>
      </c>
      <c r="F491" s="43">
        <v>0</v>
      </c>
      <c r="G491" s="245">
        <v>0</v>
      </c>
      <c r="H491" s="247">
        <v>0</v>
      </c>
      <c r="I491" s="41">
        <f t="shared" si="54"/>
        <v>0</v>
      </c>
    </row>
    <row r="492" spans="1:10" ht="15">
      <c r="A492" s="25" t="s">
        <v>24</v>
      </c>
      <c r="B492" s="245">
        <v>0</v>
      </c>
      <c r="C492" s="246">
        <v>0</v>
      </c>
      <c r="D492" s="246">
        <v>0</v>
      </c>
      <c r="E492" s="247">
        <v>0</v>
      </c>
      <c r="F492" s="46">
        <v>293</v>
      </c>
      <c r="G492" s="245">
        <v>0</v>
      </c>
      <c r="H492" s="247">
        <v>0</v>
      </c>
      <c r="I492" s="48">
        <f t="shared" si="54"/>
        <v>293</v>
      </c>
    </row>
    <row r="493" spans="1:10" ht="15">
      <c r="A493" s="27" t="s">
        <v>25</v>
      </c>
      <c r="B493" s="245">
        <v>0</v>
      </c>
      <c r="C493" s="246">
        <v>0</v>
      </c>
      <c r="D493" s="246">
        <v>0</v>
      </c>
      <c r="E493" s="247">
        <v>0</v>
      </c>
      <c r="F493" s="43">
        <v>0</v>
      </c>
      <c r="G493" s="245">
        <v>0</v>
      </c>
      <c r="H493" s="247">
        <v>0</v>
      </c>
      <c r="I493" s="41">
        <f t="shared" si="54"/>
        <v>0</v>
      </c>
    </row>
    <row r="494" spans="1:10" ht="15">
      <c r="A494" s="25" t="s">
        <v>26</v>
      </c>
      <c r="B494" s="245">
        <v>0</v>
      </c>
      <c r="C494" s="246">
        <v>0</v>
      </c>
      <c r="D494" s="246">
        <v>0</v>
      </c>
      <c r="E494" s="247">
        <v>0</v>
      </c>
      <c r="F494" s="46">
        <v>0</v>
      </c>
      <c r="G494" s="245">
        <v>0</v>
      </c>
      <c r="H494" s="247">
        <v>0</v>
      </c>
      <c r="I494" s="48">
        <f t="shared" si="54"/>
        <v>0</v>
      </c>
    </row>
    <row r="495" spans="1:10" ht="15.75" thickBot="1">
      <c r="A495" s="27" t="s">
        <v>27</v>
      </c>
      <c r="B495" s="248">
        <v>0</v>
      </c>
      <c r="C495" s="249">
        <v>0</v>
      </c>
      <c r="D495" s="249">
        <v>0</v>
      </c>
      <c r="E495" s="250">
        <v>0</v>
      </c>
      <c r="F495" s="43">
        <v>3695.6088</v>
      </c>
      <c r="G495" s="248">
        <v>0</v>
      </c>
      <c r="H495" s="250">
        <v>0</v>
      </c>
      <c r="I495" s="41">
        <f t="shared" si="54"/>
        <v>3695.6088</v>
      </c>
    </row>
    <row r="496" spans="1:10" ht="15">
      <c r="A496" s="34" t="s">
        <v>28</v>
      </c>
      <c r="B496" s="130">
        <f t="shared" ref="B496:H496" si="55">SUM(B475:B495)</f>
        <v>0</v>
      </c>
      <c r="C496" s="130">
        <f t="shared" si="55"/>
        <v>0</v>
      </c>
      <c r="D496" s="130">
        <f t="shared" si="55"/>
        <v>0</v>
      </c>
      <c r="E496" s="130">
        <f t="shared" si="55"/>
        <v>0</v>
      </c>
      <c r="F496" s="130">
        <f t="shared" si="55"/>
        <v>245624.83359366751</v>
      </c>
      <c r="G496" s="130">
        <f t="shared" si="55"/>
        <v>0</v>
      </c>
      <c r="H496" s="130">
        <f t="shared" si="55"/>
        <v>0</v>
      </c>
      <c r="I496" s="132">
        <f>SUM(B496:H496)</f>
        <v>245624.83359366751</v>
      </c>
      <c r="J496" s="169">
        <v>0</v>
      </c>
    </row>
    <row r="497" spans="1:10" ht="15" thickBot="1">
      <c r="A497" s="32" t="s">
        <v>87</v>
      </c>
      <c r="B497" s="114">
        <f>B496/$I496</f>
        <v>0</v>
      </c>
      <c r="C497" s="114">
        <f t="shared" ref="C497:I497" si="56">C496/$I496</f>
        <v>0</v>
      </c>
      <c r="D497" s="114">
        <f t="shared" si="56"/>
        <v>0</v>
      </c>
      <c r="E497" s="114">
        <f t="shared" si="56"/>
        <v>0</v>
      </c>
      <c r="F497" s="114">
        <f t="shared" si="56"/>
        <v>1</v>
      </c>
      <c r="G497" s="114">
        <f t="shared" si="56"/>
        <v>0</v>
      </c>
      <c r="H497" s="114">
        <f t="shared" si="56"/>
        <v>0</v>
      </c>
      <c r="I497" s="116">
        <f t="shared" si="56"/>
        <v>1</v>
      </c>
      <c r="J497" s="18"/>
    </row>
    <row r="498" spans="1:10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10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10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10" ht="15">
      <c r="A501" s="24" t="s">
        <v>7</v>
      </c>
      <c r="B501" s="242">
        <v>0</v>
      </c>
      <c r="C501" s="243">
        <v>0</v>
      </c>
      <c r="D501" s="243">
        <v>0</v>
      </c>
      <c r="E501" s="244">
        <v>0</v>
      </c>
      <c r="F501" s="39">
        <v>0</v>
      </c>
      <c r="G501" s="242">
        <v>0</v>
      </c>
      <c r="H501" s="244">
        <v>0</v>
      </c>
      <c r="I501" s="41">
        <f>SUM(B501:H501)</f>
        <v>0</v>
      </c>
    </row>
    <row r="502" spans="1:10" ht="15">
      <c r="A502" s="25" t="s">
        <v>8</v>
      </c>
      <c r="B502" s="245">
        <v>0</v>
      </c>
      <c r="C502" s="246">
        <v>0</v>
      </c>
      <c r="D502" s="246">
        <v>0</v>
      </c>
      <c r="E502" s="247">
        <v>0</v>
      </c>
      <c r="F502" s="46">
        <v>0</v>
      </c>
      <c r="G502" s="245">
        <v>0</v>
      </c>
      <c r="H502" s="247">
        <v>0</v>
      </c>
      <c r="I502" s="48">
        <f t="shared" ref="I502:I521" si="57">SUM(B502:H502)</f>
        <v>0</v>
      </c>
    </row>
    <row r="503" spans="1:10" ht="15">
      <c r="A503" s="26" t="s">
        <v>9</v>
      </c>
      <c r="B503" s="245">
        <v>0</v>
      </c>
      <c r="C503" s="246">
        <v>0</v>
      </c>
      <c r="D503" s="246">
        <v>0</v>
      </c>
      <c r="E503" s="247">
        <v>0</v>
      </c>
      <c r="F503" s="43">
        <v>0</v>
      </c>
      <c r="G503" s="245">
        <v>0</v>
      </c>
      <c r="H503" s="247">
        <v>0</v>
      </c>
      <c r="I503" s="41">
        <f t="shared" si="57"/>
        <v>0</v>
      </c>
    </row>
    <row r="504" spans="1:10" ht="15">
      <c r="A504" s="25" t="s">
        <v>10</v>
      </c>
      <c r="B504" s="245">
        <v>0</v>
      </c>
      <c r="C504" s="246">
        <v>0</v>
      </c>
      <c r="D504" s="246">
        <v>0</v>
      </c>
      <c r="E504" s="247">
        <v>0</v>
      </c>
      <c r="F504" s="46">
        <v>0</v>
      </c>
      <c r="G504" s="245">
        <v>0</v>
      </c>
      <c r="H504" s="247">
        <v>0</v>
      </c>
      <c r="I504" s="48">
        <f t="shared" si="57"/>
        <v>0</v>
      </c>
    </row>
    <row r="505" spans="1:10" ht="15">
      <c r="A505" s="26" t="s">
        <v>11</v>
      </c>
      <c r="B505" s="245">
        <v>0</v>
      </c>
      <c r="C505" s="246">
        <v>0</v>
      </c>
      <c r="D505" s="246">
        <v>0</v>
      </c>
      <c r="E505" s="247">
        <v>0</v>
      </c>
      <c r="F505" s="43">
        <v>0</v>
      </c>
      <c r="G505" s="245">
        <v>0</v>
      </c>
      <c r="H505" s="247">
        <v>0</v>
      </c>
      <c r="I505" s="41">
        <f t="shared" si="57"/>
        <v>0</v>
      </c>
    </row>
    <row r="506" spans="1:10" ht="15">
      <c r="A506" s="25" t="s">
        <v>12</v>
      </c>
      <c r="B506" s="245">
        <v>0</v>
      </c>
      <c r="C506" s="246">
        <v>0</v>
      </c>
      <c r="D506" s="246">
        <v>0</v>
      </c>
      <c r="E506" s="247">
        <v>0</v>
      </c>
      <c r="F506" s="46">
        <v>0</v>
      </c>
      <c r="G506" s="245">
        <v>0</v>
      </c>
      <c r="H506" s="247">
        <v>0</v>
      </c>
      <c r="I506" s="48">
        <f t="shared" si="57"/>
        <v>0</v>
      </c>
    </row>
    <row r="507" spans="1:10" ht="15">
      <c r="A507" s="26" t="s">
        <v>13</v>
      </c>
      <c r="B507" s="245">
        <v>0</v>
      </c>
      <c r="C507" s="246">
        <v>0</v>
      </c>
      <c r="D507" s="246">
        <v>0</v>
      </c>
      <c r="E507" s="247">
        <v>0</v>
      </c>
      <c r="F507" s="43">
        <v>0</v>
      </c>
      <c r="G507" s="245">
        <v>0</v>
      </c>
      <c r="H507" s="247">
        <v>0</v>
      </c>
      <c r="I507" s="41">
        <f t="shared" si="57"/>
        <v>0</v>
      </c>
    </row>
    <row r="508" spans="1:10" ht="15">
      <c r="A508" s="25" t="s">
        <v>14</v>
      </c>
      <c r="B508" s="245">
        <v>0</v>
      </c>
      <c r="C508" s="246">
        <v>0</v>
      </c>
      <c r="D508" s="246">
        <v>0</v>
      </c>
      <c r="E508" s="247">
        <v>0</v>
      </c>
      <c r="F508" s="46">
        <v>0</v>
      </c>
      <c r="G508" s="245">
        <v>0</v>
      </c>
      <c r="H508" s="247">
        <v>0</v>
      </c>
      <c r="I508" s="48">
        <f t="shared" si="57"/>
        <v>0</v>
      </c>
    </row>
    <row r="509" spans="1:10" ht="15">
      <c r="A509" s="26" t="s">
        <v>15</v>
      </c>
      <c r="B509" s="245">
        <v>0</v>
      </c>
      <c r="C509" s="246">
        <v>0</v>
      </c>
      <c r="D509" s="246">
        <v>0</v>
      </c>
      <c r="E509" s="247">
        <v>0</v>
      </c>
      <c r="F509" s="43">
        <v>0</v>
      </c>
      <c r="G509" s="245">
        <v>0</v>
      </c>
      <c r="H509" s="247">
        <v>0</v>
      </c>
      <c r="I509" s="41">
        <f t="shared" si="57"/>
        <v>0</v>
      </c>
    </row>
    <row r="510" spans="1:10" ht="15">
      <c r="A510" s="25" t="s">
        <v>16</v>
      </c>
      <c r="B510" s="245">
        <v>0</v>
      </c>
      <c r="C510" s="246">
        <v>0</v>
      </c>
      <c r="D510" s="246">
        <v>0</v>
      </c>
      <c r="E510" s="247">
        <v>0</v>
      </c>
      <c r="F510" s="46">
        <v>0</v>
      </c>
      <c r="G510" s="245">
        <v>0</v>
      </c>
      <c r="H510" s="247">
        <v>0</v>
      </c>
      <c r="I510" s="48">
        <f t="shared" si="57"/>
        <v>0</v>
      </c>
    </row>
    <row r="511" spans="1:10" ht="15">
      <c r="A511" s="26" t="s">
        <v>17</v>
      </c>
      <c r="B511" s="245">
        <v>0</v>
      </c>
      <c r="C511" s="246">
        <v>0</v>
      </c>
      <c r="D511" s="246">
        <v>0</v>
      </c>
      <c r="E511" s="247">
        <v>0</v>
      </c>
      <c r="F511" s="43">
        <v>0</v>
      </c>
      <c r="G511" s="245">
        <v>0</v>
      </c>
      <c r="H511" s="247">
        <v>0</v>
      </c>
      <c r="I511" s="41">
        <f t="shared" si="57"/>
        <v>0</v>
      </c>
    </row>
    <row r="512" spans="1:10" ht="15">
      <c r="A512" s="25" t="s">
        <v>18</v>
      </c>
      <c r="B512" s="245">
        <v>0</v>
      </c>
      <c r="C512" s="246">
        <v>0</v>
      </c>
      <c r="D512" s="246">
        <v>0</v>
      </c>
      <c r="E512" s="247">
        <v>0</v>
      </c>
      <c r="F512" s="46">
        <v>0</v>
      </c>
      <c r="G512" s="245">
        <v>0</v>
      </c>
      <c r="H512" s="247">
        <v>0</v>
      </c>
      <c r="I512" s="48">
        <f t="shared" si="57"/>
        <v>0</v>
      </c>
    </row>
    <row r="513" spans="1:10" ht="15">
      <c r="A513" s="26" t="s">
        <v>19</v>
      </c>
      <c r="B513" s="245">
        <v>0</v>
      </c>
      <c r="C513" s="246">
        <v>0</v>
      </c>
      <c r="D513" s="246">
        <v>0</v>
      </c>
      <c r="E513" s="247">
        <v>0</v>
      </c>
      <c r="F513" s="43">
        <v>6344</v>
      </c>
      <c r="G513" s="245">
        <v>0</v>
      </c>
      <c r="H513" s="247">
        <v>0</v>
      </c>
      <c r="I513" s="41">
        <f t="shared" si="57"/>
        <v>6344</v>
      </c>
    </row>
    <row r="514" spans="1:10" ht="15">
      <c r="A514" s="25" t="s">
        <v>20</v>
      </c>
      <c r="B514" s="245">
        <v>0</v>
      </c>
      <c r="C514" s="246">
        <v>0</v>
      </c>
      <c r="D514" s="246">
        <v>0</v>
      </c>
      <c r="E514" s="247">
        <v>0</v>
      </c>
      <c r="F514" s="46">
        <v>0</v>
      </c>
      <c r="G514" s="245">
        <v>0</v>
      </c>
      <c r="H514" s="247">
        <v>0</v>
      </c>
      <c r="I514" s="48">
        <f t="shared" si="57"/>
        <v>0</v>
      </c>
    </row>
    <row r="515" spans="1:10" ht="15">
      <c r="A515" s="26" t="s">
        <v>21</v>
      </c>
      <c r="B515" s="245">
        <v>0</v>
      </c>
      <c r="C515" s="246">
        <v>0</v>
      </c>
      <c r="D515" s="246">
        <v>0</v>
      </c>
      <c r="E515" s="247">
        <v>0</v>
      </c>
      <c r="F515" s="43">
        <v>0</v>
      </c>
      <c r="G515" s="245">
        <v>0</v>
      </c>
      <c r="H515" s="247">
        <v>0</v>
      </c>
      <c r="I515" s="41">
        <f t="shared" si="57"/>
        <v>0</v>
      </c>
    </row>
    <row r="516" spans="1:10" ht="15">
      <c r="A516" s="25" t="s">
        <v>22</v>
      </c>
      <c r="B516" s="245">
        <v>0</v>
      </c>
      <c r="C516" s="246">
        <v>0</v>
      </c>
      <c r="D516" s="246">
        <v>0</v>
      </c>
      <c r="E516" s="247">
        <v>0</v>
      </c>
      <c r="F516" s="46">
        <v>0</v>
      </c>
      <c r="G516" s="245">
        <v>0</v>
      </c>
      <c r="H516" s="247">
        <v>0</v>
      </c>
      <c r="I516" s="48">
        <f t="shared" si="57"/>
        <v>0</v>
      </c>
    </row>
    <row r="517" spans="1:10" ht="15">
      <c r="A517" s="27" t="s">
        <v>23</v>
      </c>
      <c r="B517" s="245">
        <v>0</v>
      </c>
      <c r="C517" s="246">
        <v>0</v>
      </c>
      <c r="D517" s="246">
        <v>0</v>
      </c>
      <c r="E517" s="247">
        <v>0</v>
      </c>
      <c r="F517" s="43">
        <v>0</v>
      </c>
      <c r="G517" s="245">
        <v>0</v>
      </c>
      <c r="H517" s="247">
        <v>0</v>
      </c>
      <c r="I517" s="41">
        <f t="shared" si="57"/>
        <v>0</v>
      </c>
    </row>
    <row r="518" spans="1:10" ht="15">
      <c r="A518" s="25" t="s">
        <v>24</v>
      </c>
      <c r="B518" s="245">
        <v>0</v>
      </c>
      <c r="C518" s="246">
        <v>0</v>
      </c>
      <c r="D518" s="246">
        <v>0</v>
      </c>
      <c r="E518" s="247">
        <v>0</v>
      </c>
      <c r="F518" s="46">
        <v>0</v>
      </c>
      <c r="G518" s="245">
        <v>0</v>
      </c>
      <c r="H518" s="247">
        <v>0</v>
      </c>
      <c r="I518" s="48">
        <f t="shared" si="57"/>
        <v>0</v>
      </c>
    </row>
    <row r="519" spans="1:10" ht="15">
      <c r="A519" s="27" t="s">
        <v>25</v>
      </c>
      <c r="B519" s="245">
        <v>0</v>
      </c>
      <c r="C519" s="246">
        <v>0</v>
      </c>
      <c r="D519" s="246">
        <v>0</v>
      </c>
      <c r="E519" s="247">
        <v>0</v>
      </c>
      <c r="F519" s="43">
        <v>0</v>
      </c>
      <c r="G519" s="245">
        <v>0</v>
      </c>
      <c r="H519" s="247">
        <v>0</v>
      </c>
      <c r="I519" s="41">
        <f t="shared" si="57"/>
        <v>0</v>
      </c>
    </row>
    <row r="520" spans="1:10" ht="15">
      <c r="A520" s="25" t="s">
        <v>26</v>
      </c>
      <c r="B520" s="245">
        <v>0</v>
      </c>
      <c r="C520" s="246">
        <v>0</v>
      </c>
      <c r="D520" s="246">
        <v>0</v>
      </c>
      <c r="E520" s="247">
        <v>0</v>
      </c>
      <c r="F520" s="46">
        <v>0</v>
      </c>
      <c r="G520" s="245">
        <v>0</v>
      </c>
      <c r="H520" s="247">
        <v>0</v>
      </c>
      <c r="I520" s="48">
        <f t="shared" si="57"/>
        <v>0</v>
      </c>
    </row>
    <row r="521" spans="1:10" ht="15.75" thickBot="1">
      <c r="A521" s="27" t="s">
        <v>27</v>
      </c>
      <c r="B521" s="248">
        <v>0</v>
      </c>
      <c r="C521" s="249">
        <v>0</v>
      </c>
      <c r="D521" s="249">
        <v>0</v>
      </c>
      <c r="E521" s="250">
        <v>0</v>
      </c>
      <c r="F521" s="43">
        <v>649.62360000000001</v>
      </c>
      <c r="G521" s="248">
        <v>0</v>
      </c>
      <c r="H521" s="250">
        <v>0</v>
      </c>
      <c r="I521" s="41">
        <f t="shared" si="57"/>
        <v>649.62360000000001</v>
      </c>
    </row>
    <row r="522" spans="1:10" ht="15">
      <c r="A522" s="34" t="s">
        <v>28</v>
      </c>
      <c r="B522" s="130">
        <f t="shared" ref="B522:H522" si="58">SUM(B501:B521)</f>
        <v>0</v>
      </c>
      <c r="C522" s="130">
        <f t="shared" si="58"/>
        <v>0</v>
      </c>
      <c r="D522" s="130">
        <f t="shared" si="58"/>
        <v>0</v>
      </c>
      <c r="E522" s="130">
        <f t="shared" si="58"/>
        <v>0</v>
      </c>
      <c r="F522" s="130">
        <f t="shared" si="58"/>
        <v>6993.6235999999999</v>
      </c>
      <c r="G522" s="130">
        <f t="shared" si="58"/>
        <v>0</v>
      </c>
      <c r="H522" s="130">
        <f t="shared" si="58"/>
        <v>0</v>
      </c>
      <c r="I522" s="132">
        <f>SUM(B522:H522)</f>
        <v>6993.6235999999999</v>
      </c>
      <c r="J522" s="169">
        <v>0</v>
      </c>
    </row>
    <row r="523" spans="1:10" ht="15" thickBot="1">
      <c r="A523" s="32" t="s">
        <v>87</v>
      </c>
      <c r="B523" s="114">
        <f>B522/$I522</f>
        <v>0</v>
      </c>
      <c r="C523" s="114">
        <f t="shared" ref="C523:I523" si="59">C522/$I522</f>
        <v>0</v>
      </c>
      <c r="D523" s="114">
        <f t="shared" si="59"/>
        <v>0</v>
      </c>
      <c r="E523" s="114">
        <f t="shared" si="59"/>
        <v>0</v>
      </c>
      <c r="F523" s="114">
        <f t="shared" si="59"/>
        <v>1</v>
      </c>
      <c r="G523" s="114">
        <f t="shared" si="59"/>
        <v>0</v>
      </c>
      <c r="H523" s="114">
        <f t="shared" si="59"/>
        <v>0</v>
      </c>
      <c r="I523" s="116">
        <f t="shared" si="59"/>
        <v>1</v>
      </c>
      <c r="J523" s="18"/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>
        <v>0</v>
      </c>
      <c r="C527" s="243">
        <v>0</v>
      </c>
      <c r="D527" s="243">
        <v>0</v>
      </c>
      <c r="E527" s="244">
        <v>0</v>
      </c>
      <c r="F527" s="39">
        <v>0</v>
      </c>
      <c r="G527" s="242">
        <v>0</v>
      </c>
      <c r="H527" s="244">
        <v>0</v>
      </c>
      <c r="I527" s="41">
        <f>SUM(B527:H527)</f>
        <v>0</v>
      </c>
    </row>
    <row r="528" spans="1:10" ht="15">
      <c r="A528" s="25" t="s">
        <v>8</v>
      </c>
      <c r="B528" s="245">
        <v>0</v>
      </c>
      <c r="C528" s="246">
        <v>0</v>
      </c>
      <c r="D528" s="246">
        <v>0</v>
      </c>
      <c r="E528" s="247">
        <v>0</v>
      </c>
      <c r="F528" s="46">
        <v>0</v>
      </c>
      <c r="G528" s="245">
        <v>0</v>
      </c>
      <c r="H528" s="247">
        <v>0</v>
      </c>
      <c r="I528" s="48">
        <f t="shared" ref="I528:I547" si="60">SUM(B528:H528)</f>
        <v>0</v>
      </c>
    </row>
    <row r="529" spans="1:9" ht="15">
      <c r="A529" s="26" t="s">
        <v>9</v>
      </c>
      <c r="B529" s="245">
        <v>0</v>
      </c>
      <c r="C529" s="246">
        <v>0</v>
      </c>
      <c r="D529" s="246">
        <v>0</v>
      </c>
      <c r="E529" s="247">
        <v>0</v>
      </c>
      <c r="F529" s="43">
        <v>0</v>
      </c>
      <c r="G529" s="245">
        <v>0</v>
      </c>
      <c r="H529" s="247">
        <v>0</v>
      </c>
      <c r="I529" s="41">
        <f t="shared" si="60"/>
        <v>0</v>
      </c>
    </row>
    <row r="530" spans="1:9" ht="15">
      <c r="A530" s="25" t="s">
        <v>10</v>
      </c>
      <c r="B530" s="245">
        <v>0</v>
      </c>
      <c r="C530" s="246">
        <v>0</v>
      </c>
      <c r="D530" s="246">
        <v>0</v>
      </c>
      <c r="E530" s="247">
        <v>0</v>
      </c>
      <c r="F530" s="46">
        <v>0</v>
      </c>
      <c r="G530" s="245">
        <v>0</v>
      </c>
      <c r="H530" s="247">
        <v>0</v>
      </c>
      <c r="I530" s="48">
        <f t="shared" si="60"/>
        <v>0</v>
      </c>
    </row>
    <row r="531" spans="1:9" ht="15">
      <c r="A531" s="26" t="s">
        <v>11</v>
      </c>
      <c r="B531" s="245">
        <v>0</v>
      </c>
      <c r="C531" s="246">
        <v>0</v>
      </c>
      <c r="D531" s="246">
        <v>0</v>
      </c>
      <c r="E531" s="247">
        <v>0</v>
      </c>
      <c r="F531" s="43">
        <v>0</v>
      </c>
      <c r="G531" s="245">
        <v>0</v>
      </c>
      <c r="H531" s="247">
        <v>0</v>
      </c>
      <c r="I531" s="41">
        <f t="shared" si="60"/>
        <v>0</v>
      </c>
    </row>
    <row r="532" spans="1:9" ht="15">
      <c r="A532" s="25" t="s">
        <v>12</v>
      </c>
      <c r="B532" s="245">
        <v>0</v>
      </c>
      <c r="C532" s="246">
        <v>0</v>
      </c>
      <c r="D532" s="246">
        <v>0</v>
      </c>
      <c r="E532" s="247">
        <v>0</v>
      </c>
      <c r="F532" s="46">
        <v>121.49575000113489</v>
      </c>
      <c r="G532" s="245">
        <v>0</v>
      </c>
      <c r="H532" s="247">
        <v>0</v>
      </c>
      <c r="I532" s="48">
        <f t="shared" si="60"/>
        <v>121.49575000113489</v>
      </c>
    </row>
    <row r="533" spans="1:9" ht="15">
      <c r="A533" s="26" t="s">
        <v>13</v>
      </c>
      <c r="B533" s="245">
        <v>0</v>
      </c>
      <c r="C533" s="246">
        <v>0</v>
      </c>
      <c r="D533" s="246">
        <v>0</v>
      </c>
      <c r="E533" s="247">
        <v>0</v>
      </c>
      <c r="F533" s="43">
        <v>0</v>
      </c>
      <c r="G533" s="245">
        <v>0</v>
      </c>
      <c r="H533" s="247">
        <v>0</v>
      </c>
      <c r="I533" s="41">
        <f t="shared" si="60"/>
        <v>0</v>
      </c>
    </row>
    <row r="534" spans="1:9" ht="15">
      <c r="A534" s="25" t="s">
        <v>14</v>
      </c>
      <c r="B534" s="245">
        <v>0</v>
      </c>
      <c r="C534" s="246">
        <v>0</v>
      </c>
      <c r="D534" s="246">
        <v>0</v>
      </c>
      <c r="E534" s="247">
        <v>0</v>
      </c>
      <c r="F534" s="46">
        <v>990.99289614052009</v>
      </c>
      <c r="G534" s="245">
        <v>0</v>
      </c>
      <c r="H534" s="247">
        <v>0</v>
      </c>
      <c r="I534" s="48">
        <f t="shared" si="60"/>
        <v>990.99289614052009</v>
      </c>
    </row>
    <row r="535" spans="1:9" ht="15">
      <c r="A535" s="26" t="s">
        <v>15</v>
      </c>
      <c r="B535" s="245">
        <v>0</v>
      </c>
      <c r="C535" s="246">
        <v>0</v>
      </c>
      <c r="D535" s="246">
        <v>0</v>
      </c>
      <c r="E535" s="247">
        <v>0</v>
      </c>
      <c r="F535" s="43">
        <v>0</v>
      </c>
      <c r="G535" s="245">
        <v>0</v>
      </c>
      <c r="H535" s="247">
        <v>0</v>
      </c>
      <c r="I535" s="41">
        <f t="shared" si="60"/>
        <v>0</v>
      </c>
    </row>
    <row r="536" spans="1:9" ht="15">
      <c r="A536" s="25" t="s">
        <v>16</v>
      </c>
      <c r="B536" s="245">
        <v>0</v>
      </c>
      <c r="C536" s="246">
        <v>0</v>
      </c>
      <c r="D536" s="246">
        <v>0</v>
      </c>
      <c r="E536" s="247">
        <v>0</v>
      </c>
      <c r="F536" s="46">
        <v>0</v>
      </c>
      <c r="G536" s="245">
        <v>0</v>
      </c>
      <c r="H536" s="247">
        <v>0</v>
      </c>
      <c r="I536" s="48">
        <f t="shared" si="60"/>
        <v>0</v>
      </c>
    </row>
    <row r="537" spans="1:9" ht="15">
      <c r="A537" s="26" t="s">
        <v>17</v>
      </c>
      <c r="B537" s="245">
        <v>0</v>
      </c>
      <c r="C537" s="246">
        <v>0</v>
      </c>
      <c r="D537" s="246">
        <v>0</v>
      </c>
      <c r="E537" s="247">
        <v>0</v>
      </c>
      <c r="F537" s="43">
        <v>0</v>
      </c>
      <c r="G537" s="245">
        <v>0</v>
      </c>
      <c r="H537" s="247">
        <v>0</v>
      </c>
      <c r="I537" s="41">
        <f t="shared" si="60"/>
        <v>0</v>
      </c>
    </row>
    <row r="538" spans="1:9" ht="15">
      <c r="A538" s="25" t="s">
        <v>18</v>
      </c>
      <c r="B538" s="245">
        <v>0</v>
      </c>
      <c r="C538" s="246">
        <v>0</v>
      </c>
      <c r="D538" s="246">
        <v>0</v>
      </c>
      <c r="E538" s="247">
        <v>0</v>
      </c>
      <c r="F538" s="46">
        <v>0</v>
      </c>
      <c r="G538" s="245">
        <v>0</v>
      </c>
      <c r="H538" s="247">
        <v>0</v>
      </c>
      <c r="I538" s="48">
        <f t="shared" si="60"/>
        <v>0</v>
      </c>
    </row>
    <row r="539" spans="1:9" ht="15">
      <c r="A539" s="26" t="s">
        <v>19</v>
      </c>
      <c r="B539" s="245">
        <v>0</v>
      </c>
      <c r="C539" s="246">
        <v>0</v>
      </c>
      <c r="D539" s="246">
        <v>0</v>
      </c>
      <c r="E539" s="247">
        <v>0</v>
      </c>
      <c r="F539" s="43">
        <v>0</v>
      </c>
      <c r="G539" s="245">
        <v>0</v>
      </c>
      <c r="H539" s="247">
        <v>0</v>
      </c>
      <c r="I539" s="41">
        <f t="shared" si="60"/>
        <v>0</v>
      </c>
    </row>
    <row r="540" spans="1:9" ht="15">
      <c r="A540" s="25" t="s">
        <v>20</v>
      </c>
      <c r="B540" s="245">
        <v>0</v>
      </c>
      <c r="C540" s="246">
        <v>0</v>
      </c>
      <c r="D540" s="246">
        <v>0</v>
      </c>
      <c r="E540" s="247">
        <v>0</v>
      </c>
      <c r="F540" s="46">
        <v>0</v>
      </c>
      <c r="G540" s="245">
        <v>0</v>
      </c>
      <c r="H540" s="247">
        <v>0</v>
      </c>
      <c r="I540" s="48">
        <f t="shared" si="60"/>
        <v>0</v>
      </c>
    </row>
    <row r="541" spans="1:9" ht="15">
      <c r="A541" s="26" t="s">
        <v>21</v>
      </c>
      <c r="B541" s="245">
        <v>0</v>
      </c>
      <c r="C541" s="246">
        <v>0</v>
      </c>
      <c r="D541" s="246">
        <v>0</v>
      </c>
      <c r="E541" s="247">
        <v>0</v>
      </c>
      <c r="F541" s="43">
        <v>0</v>
      </c>
      <c r="G541" s="245">
        <v>0</v>
      </c>
      <c r="H541" s="247">
        <v>0</v>
      </c>
      <c r="I541" s="41">
        <f t="shared" si="60"/>
        <v>0</v>
      </c>
    </row>
    <row r="542" spans="1:9" ht="15">
      <c r="A542" s="25" t="s">
        <v>22</v>
      </c>
      <c r="B542" s="245">
        <v>0</v>
      </c>
      <c r="C542" s="246">
        <v>0</v>
      </c>
      <c r="D542" s="246">
        <v>0</v>
      </c>
      <c r="E542" s="247">
        <v>0</v>
      </c>
      <c r="F542" s="46">
        <v>0</v>
      </c>
      <c r="G542" s="245">
        <v>0</v>
      </c>
      <c r="H542" s="247">
        <v>0</v>
      </c>
      <c r="I542" s="48">
        <f t="shared" si="60"/>
        <v>0</v>
      </c>
    </row>
    <row r="543" spans="1:9" ht="15">
      <c r="A543" s="27" t="s">
        <v>23</v>
      </c>
      <c r="B543" s="245">
        <v>0</v>
      </c>
      <c r="C543" s="246">
        <v>0</v>
      </c>
      <c r="D543" s="246">
        <v>0</v>
      </c>
      <c r="E543" s="247">
        <v>0</v>
      </c>
      <c r="F543" s="43">
        <v>0</v>
      </c>
      <c r="G543" s="245">
        <v>0</v>
      </c>
      <c r="H543" s="247">
        <v>0</v>
      </c>
      <c r="I543" s="41">
        <f t="shared" si="60"/>
        <v>0</v>
      </c>
    </row>
    <row r="544" spans="1:9" ht="15">
      <c r="A544" s="25" t="s">
        <v>24</v>
      </c>
      <c r="B544" s="245">
        <v>0</v>
      </c>
      <c r="C544" s="246">
        <v>0</v>
      </c>
      <c r="D544" s="246">
        <v>0</v>
      </c>
      <c r="E544" s="247">
        <v>0</v>
      </c>
      <c r="F544" s="46">
        <v>0</v>
      </c>
      <c r="G544" s="245">
        <v>0</v>
      </c>
      <c r="H544" s="247">
        <v>0</v>
      </c>
      <c r="I544" s="48">
        <f t="shared" si="60"/>
        <v>0</v>
      </c>
    </row>
    <row r="545" spans="1:10" ht="15">
      <c r="A545" s="27" t="s">
        <v>25</v>
      </c>
      <c r="B545" s="245">
        <v>0</v>
      </c>
      <c r="C545" s="246">
        <v>0</v>
      </c>
      <c r="D545" s="246">
        <v>0</v>
      </c>
      <c r="E545" s="247">
        <v>0</v>
      </c>
      <c r="F545" s="43">
        <v>0</v>
      </c>
      <c r="G545" s="245">
        <v>0</v>
      </c>
      <c r="H545" s="247">
        <v>0</v>
      </c>
      <c r="I545" s="41">
        <f t="shared" si="60"/>
        <v>0</v>
      </c>
    </row>
    <row r="546" spans="1:10" ht="15">
      <c r="A546" s="25" t="s">
        <v>26</v>
      </c>
      <c r="B546" s="245">
        <v>0</v>
      </c>
      <c r="C546" s="246">
        <v>0</v>
      </c>
      <c r="D546" s="246">
        <v>0</v>
      </c>
      <c r="E546" s="247">
        <v>0</v>
      </c>
      <c r="F546" s="46">
        <v>0</v>
      </c>
      <c r="G546" s="245">
        <v>0</v>
      </c>
      <c r="H546" s="247">
        <v>0</v>
      </c>
      <c r="I546" s="48">
        <f t="shared" si="60"/>
        <v>0</v>
      </c>
    </row>
    <row r="547" spans="1:10" ht="15.75" thickBot="1">
      <c r="A547" s="27" t="s">
        <v>27</v>
      </c>
      <c r="B547" s="248">
        <v>0</v>
      </c>
      <c r="C547" s="249">
        <v>0</v>
      </c>
      <c r="D547" s="249">
        <v>0</v>
      </c>
      <c r="E547" s="250">
        <v>0</v>
      </c>
      <c r="F547" s="43">
        <v>0</v>
      </c>
      <c r="G547" s="248">
        <v>0</v>
      </c>
      <c r="H547" s="250">
        <v>0</v>
      </c>
      <c r="I547" s="41">
        <f t="shared" si="60"/>
        <v>0</v>
      </c>
    </row>
    <row r="548" spans="1:10" ht="15">
      <c r="A548" s="34" t="s">
        <v>28</v>
      </c>
      <c r="B548" s="130">
        <f t="shared" ref="B548:H548" si="61">SUM(B527:B547)</f>
        <v>0</v>
      </c>
      <c r="C548" s="130">
        <f t="shared" si="61"/>
        <v>0</v>
      </c>
      <c r="D548" s="130">
        <f t="shared" si="61"/>
        <v>0</v>
      </c>
      <c r="E548" s="130">
        <f t="shared" si="61"/>
        <v>0</v>
      </c>
      <c r="F548" s="130">
        <f t="shared" si="61"/>
        <v>1112.488646141655</v>
      </c>
      <c r="G548" s="130">
        <f t="shared" si="61"/>
        <v>0</v>
      </c>
      <c r="H548" s="130">
        <f t="shared" si="61"/>
        <v>0</v>
      </c>
      <c r="I548" s="132">
        <f>SUM(B548:H548)</f>
        <v>1112.488646141655</v>
      </c>
      <c r="J548" s="169">
        <v>0</v>
      </c>
    </row>
    <row r="549" spans="1:10" ht="15" thickBot="1">
      <c r="A549" s="32" t="s">
        <v>87</v>
      </c>
      <c r="B549" s="114">
        <f>B548/$I548</f>
        <v>0</v>
      </c>
      <c r="C549" s="114">
        <f t="shared" ref="C549:I549" si="62">C548/$I548</f>
        <v>0</v>
      </c>
      <c r="D549" s="114">
        <f t="shared" si="62"/>
        <v>0</v>
      </c>
      <c r="E549" s="114">
        <f t="shared" si="62"/>
        <v>0</v>
      </c>
      <c r="F549" s="114">
        <f t="shared" si="62"/>
        <v>1</v>
      </c>
      <c r="G549" s="114">
        <f t="shared" si="62"/>
        <v>0</v>
      </c>
      <c r="H549" s="114">
        <f t="shared" si="62"/>
        <v>0</v>
      </c>
      <c r="I549" s="116">
        <f t="shared" si="62"/>
        <v>1</v>
      </c>
      <c r="J549" s="18"/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>
        <v>0</v>
      </c>
      <c r="C553" s="243">
        <v>0</v>
      </c>
      <c r="D553" s="243">
        <v>0</v>
      </c>
      <c r="E553" s="244">
        <v>0</v>
      </c>
      <c r="F553" s="39">
        <v>0</v>
      </c>
      <c r="G553" s="242">
        <v>0</v>
      </c>
      <c r="H553" s="244">
        <v>0</v>
      </c>
      <c r="I553" s="41">
        <f>SUM(B553:H553)</f>
        <v>0</v>
      </c>
    </row>
    <row r="554" spans="1:10" ht="15">
      <c r="A554" s="25" t="s">
        <v>8</v>
      </c>
      <c r="B554" s="245">
        <v>0</v>
      </c>
      <c r="C554" s="246">
        <v>0</v>
      </c>
      <c r="D554" s="246">
        <v>0</v>
      </c>
      <c r="E554" s="247">
        <v>0</v>
      </c>
      <c r="F554" s="46">
        <v>0</v>
      </c>
      <c r="G554" s="245">
        <v>0</v>
      </c>
      <c r="H554" s="247">
        <v>0</v>
      </c>
      <c r="I554" s="48">
        <f t="shared" ref="I554:I573" si="63">SUM(B554:H554)</f>
        <v>0</v>
      </c>
    </row>
    <row r="555" spans="1:10" ht="15">
      <c r="A555" s="26" t="s">
        <v>9</v>
      </c>
      <c r="B555" s="245">
        <v>0</v>
      </c>
      <c r="C555" s="246">
        <v>0</v>
      </c>
      <c r="D555" s="246">
        <v>0</v>
      </c>
      <c r="E555" s="247">
        <v>0</v>
      </c>
      <c r="F555" s="43">
        <v>0</v>
      </c>
      <c r="G555" s="245">
        <v>0</v>
      </c>
      <c r="H555" s="247">
        <v>0</v>
      </c>
      <c r="I555" s="41">
        <f t="shared" si="63"/>
        <v>0</v>
      </c>
    </row>
    <row r="556" spans="1:10" ht="15">
      <c r="A556" s="25" t="s">
        <v>10</v>
      </c>
      <c r="B556" s="245">
        <v>0</v>
      </c>
      <c r="C556" s="246">
        <v>0</v>
      </c>
      <c r="D556" s="246">
        <v>0</v>
      </c>
      <c r="E556" s="247">
        <v>0</v>
      </c>
      <c r="F556" s="46">
        <v>0</v>
      </c>
      <c r="G556" s="245">
        <v>0</v>
      </c>
      <c r="H556" s="247">
        <v>0</v>
      </c>
      <c r="I556" s="48">
        <f t="shared" si="63"/>
        <v>0</v>
      </c>
    </row>
    <row r="557" spans="1:10" ht="15">
      <c r="A557" s="26" t="s">
        <v>11</v>
      </c>
      <c r="B557" s="245">
        <v>0</v>
      </c>
      <c r="C557" s="246">
        <v>0</v>
      </c>
      <c r="D557" s="246">
        <v>0</v>
      </c>
      <c r="E557" s="247">
        <v>0</v>
      </c>
      <c r="F557" s="43">
        <v>0</v>
      </c>
      <c r="G557" s="245">
        <v>0</v>
      </c>
      <c r="H557" s="247">
        <v>0</v>
      </c>
      <c r="I557" s="41">
        <f t="shared" si="63"/>
        <v>0</v>
      </c>
    </row>
    <row r="558" spans="1:10" ht="15">
      <c r="A558" s="25" t="s">
        <v>12</v>
      </c>
      <c r="B558" s="245">
        <v>0</v>
      </c>
      <c r="C558" s="246">
        <v>0</v>
      </c>
      <c r="D558" s="246">
        <v>0</v>
      </c>
      <c r="E558" s="247">
        <v>0</v>
      </c>
      <c r="F558" s="46">
        <v>110.59902499999997</v>
      </c>
      <c r="G558" s="245">
        <v>0</v>
      </c>
      <c r="H558" s="247">
        <v>0</v>
      </c>
      <c r="I558" s="48">
        <f t="shared" si="63"/>
        <v>110.59902499999997</v>
      </c>
    </row>
    <row r="559" spans="1:10" ht="15">
      <c r="A559" s="26" t="s">
        <v>13</v>
      </c>
      <c r="B559" s="245">
        <v>0</v>
      </c>
      <c r="C559" s="246">
        <v>0</v>
      </c>
      <c r="D559" s="246">
        <v>0</v>
      </c>
      <c r="E559" s="247">
        <v>0</v>
      </c>
      <c r="F559" s="43">
        <v>23501</v>
      </c>
      <c r="G559" s="245">
        <v>0</v>
      </c>
      <c r="H559" s="247">
        <v>0</v>
      </c>
      <c r="I559" s="41">
        <f t="shared" si="63"/>
        <v>23501</v>
      </c>
    </row>
    <row r="560" spans="1:10" ht="15">
      <c r="A560" s="25" t="s">
        <v>14</v>
      </c>
      <c r="B560" s="245">
        <v>0</v>
      </c>
      <c r="C560" s="246">
        <v>0</v>
      </c>
      <c r="D560" s="246">
        <v>0</v>
      </c>
      <c r="E560" s="247">
        <v>0</v>
      </c>
      <c r="F560" s="46">
        <v>0</v>
      </c>
      <c r="G560" s="245">
        <v>0</v>
      </c>
      <c r="H560" s="247">
        <v>0</v>
      </c>
      <c r="I560" s="48">
        <f t="shared" si="63"/>
        <v>0</v>
      </c>
    </row>
    <row r="561" spans="1:10" ht="15">
      <c r="A561" s="26" t="s">
        <v>15</v>
      </c>
      <c r="B561" s="245">
        <v>0</v>
      </c>
      <c r="C561" s="246">
        <v>0</v>
      </c>
      <c r="D561" s="246">
        <v>0</v>
      </c>
      <c r="E561" s="247">
        <v>0</v>
      </c>
      <c r="F561" s="43">
        <v>0</v>
      </c>
      <c r="G561" s="245">
        <v>0</v>
      </c>
      <c r="H561" s="247">
        <v>0</v>
      </c>
      <c r="I561" s="41">
        <f t="shared" si="63"/>
        <v>0</v>
      </c>
    </row>
    <row r="562" spans="1:10" ht="15">
      <c r="A562" s="25" t="s">
        <v>16</v>
      </c>
      <c r="B562" s="245">
        <v>0</v>
      </c>
      <c r="C562" s="246">
        <v>0</v>
      </c>
      <c r="D562" s="246">
        <v>0</v>
      </c>
      <c r="E562" s="247">
        <v>0</v>
      </c>
      <c r="F562" s="46">
        <v>0</v>
      </c>
      <c r="G562" s="245">
        <v>0</v>
      </c>
      <c r="H562" s="247">
        <v>0</v>
      </c>
      <c r="I562" s="48">
        <f t="shared" si="63"/>
        <v>0</v>
      </c>
    </row>
    <row r="563" spans="1:10" ht="15">
      <c r="A563" s="26" t="s">
        <v>17</v>
      </c>
      <c r="B563" s="245">
        <v>0</v>
      </c>
      <c r="C563" s="246">
        <v>0</v>
      </c>
      <c r="D563" s="246">
        <v>0</v>
      </c>
      <c r="E563" s="247">
        <v>0</v>
      </c>
      <c r="F563" s="43">
        <v>0</v>
      </c>
      <c r="G563" s="245">
        <v>0</v>
      </c>
      <c r="H563" s="247">
        <v>0</v>
      </c>
      <c r="I563" s="41">
        <f t="shared" si="63"/>
        <v>0</v>
      </c>
    </row>
    <row r="564" spans="1:10" ht="15">
      <c r="A564" s="25" t="s">
        <v>18</v>
      </c>
      <c r="B564" s="245">
        <v>0</v>
      </c>
      <c r="C564" s="246">
        <v>0</v>
      </c>
      <c r="D564" s="246">
        <v>0</v>
      </c>
      <c r="E564" s="247">
        <v>0</v>
      </c>
      <c r="F564" s="46">
        <v>0</v>
      </c>
      <c r="G564" s="245">
        <v>0</v>
      </c>
      <c r="H564" s="247">
        <v>0</v>
      </c>
      <c r="I564" s="48">
        <f t="shared" si="63"/>
        <v>0</v>
      </c>
    </row>
    <row r="565" spans="1:10" ht="15">
      <c r="A565" s="26" t="s">
        <v>19</v>
      </c>
      <c r="B565" s="245">
        <v>0</v>
      </c>
      <c r="C565" s="246">
        <v>0</v>
      </c>
      <c r="D565" s="246">
        <v>0</v>
      </c>
      <c r="E565" s="247">
        <v>0</v>
      </c>
      <c r="F565" s="43">
        <v>0</v>
      </c>
      <c r="G565" s="245">
        <v>0</v>
      </c>
      <c r="H565" s="247">
        <v>0</v>
      </c>
      <c r="I565" s="41">
        <f t="shared" si="63"/>
        <v>0</v>
      </c>
    </row>
    <row r="566" spans="1:10" ht="15">
      <c r="A566" s="25" t="s">
        <v>20</v>
      </c>
      <c r="B566" s="245">
        <v>0</v>
      </c>
      <c r="C566" s="246">
        <v>0</v>
      </c>
      <c r="D566" s="246">
        <v>0</v>
      </c>
      <c r="E566" s="247">
        <v>0</v>
      </c>
      <c r="F566" s="46">
        <v>0</v>
      </c>
      <c r="G566" s="245">
        <v>0</v>
      </c>
      <c r="H566" s="247">
        <v>0</v>
      </c>
      <c r="I566" s="48">
        <f t="shared" si="63"/>
        <v>0</v>
      </c>
    </row>
    <row r="567" spans="1:10" ht="15">
      <c r="A567" s="26" t="s">
        <v>21</v>
      </c>
      <c r="B567" s="245">
        <v>0</v>
      </c>
      <c r="C567" s="246">
        <v>0</v>
      </c>
      <c r="D567" s="246">
        <v>0</v>
      </c>
      <c r="E567" s="247">
        <v>0</v>
      </c>
      <c r="F567" s="43">
        <v>0</v>
      </c>
      <c r="G567" s="245">
        <v>0</v>
      </c>
      <c r="H567" s="247">
        <v>0</v>
      </c>
      <c r="I567" s="41">
        <f t="shared" si="63"/>
        <v>0</v>
      </c>
    </row>
    <row r="568" spans="1:10" ht="15">
      <c r="A568" s="25" t="s">
        <v>22</v>
      </c>
      <c r="B568" s="245">
        <v>0</v>
      </c>
      <c r="C568" s="246">
        <v>0</v>
      </c>
      <c r="D568" s="246">
        <v>0</v>
      </c>
      <c r="E568" s="247">
        <v>0</v>
      </c>
      <c r="F568" s="46">
        <v>0</v>
      </c>
      <c r="G568" s="245">
        <v>0</v>
      </c>
      <c r="H568" s="247">
        <v>0</v>
      </c>
      <c r="I568" s="48">
        <f t="shared" si="63"/>
        <v>0</v>
      </c>
    </row>
    <row r="569" spans="1:10" ht="15">
      <c r="A569" s="27" t="s">
        <v>23</v>
      </c>
      <c r="B569" s="245">
        <v>0</v>
      </c>
      <c r="C569" s="246">
        <v>0</v>
      </c>
      <c r="D569" s="246">
        <v>0</v>
      </c>
      <c r="E569" s="247">
        <v>0</v>
      </c>
      <c r="F569" s="43">
        <v>0</v>
      </c>
      <c r="G569" s="245">
        <v>0</v>
      </c>
      <c r="H569" s="247">
        <v>0</v>
      </c>
      <c r="I569" s="41">
        <f t="shared" si="63"/>
        <v>0</v>
      </c>
    </row>
    <row r="570" spans="1:10" ht="15">
      <c r="A570" s="25" t="s">
        <v>24</v>
      </c>
      <c r="B570" s="245">
        <v>0</v>
      </c>
      <c r="C570" s="246">
        <v>0</v>
      </c>
      <c r="D570" s="246">
        <v>0</v>
      </c>
      <c r="E570" s="247">
        <v>0</v>
      </c>
      <c r="F570" s="46">
        <v>0</v>
      </c>
      <c r="G570" s="245">
        <v>0</v>
      </c>
      <c r="H570" s="247">
        <v>0</v>
      </c>
      <c r="I570" s="48">
        <f t="shared" si="63"/>
        <v>0</v>
      </c>
    </row>
    <row r="571" spans="1:10" ht="15">
      <c r="A571" s="27" t="s">
        <v>25</v>
      </c>
      <c r="B571" s="245">
        <v>0</v>
      </c>
      <c r="C571" s="246">
        <v>0</v>
      </c>
      <c r="D571" s="246">
        <v>0</v>
      </c>
      <c r="E571" s="247">
        <v>0</v>
      </c>
      <c r="F571" s="43">
        <v>0</v>
      </c>
      <c r="G571" s="245">
        <v>0</v>
      </c>
      <c r="H571" s="247">
        <v>0</v>
      </c>
      <c r="I571" s="41">
        <f t="shared" si="63"/>
        <v>0</v>
      </c>
    </row>
    <row r="572" spans="1:10" ht="15">
      <c r="A572" s="25" t="s">
        <v>26</v>
      </c>
      <c r="B572" s="245">
        <v>0</v>
      </c>
      <c r="C572" s="246">
        <v>0</v>
      </c>
      <c r="D572" s="246">
        <v>0</v>
      </c>
      <c r="E572" s="247">
        <v>0</v>
      </c>
      <c r="F572" s="46">
        <v>0</v>
      </c>
      <c r="G572" s="245">
        <v>0</v>
      </c>
      <c r="H572" s="247">
        <v>0</v>
      </c>
      <c r="I572" s="48">
        <f t="shared" si="63"/>
        <v>0</v>
      </c>
    </row>
    <row r="573" spans="1:10" ht="15.75" thickBot="1">
      <c r="A573" s="27" t="s">
        <v>27</v>
      </c>
      <c r="B573" s="248">
        <v>0</v>
      </c>
      <c r="C573" s="249">
        <v>0</v>
      </c>
      <c r="D573" s="249">
        <v>0</v>
      </c>
      <c r="E573" s="250">
        <v>0</v>
      </c>
      <c r="F573" s="43">
        <v>0</v>
      </c>
      <c r="G573" s="248">
        <v>0</v>
      </c>
      <c r="H573" s="250">
        <v>0</v>
      </c>
      <c r="I573" s="41">
        <f t="shared" si="63"/>
        <v>0</v>
      </c>
    </row>
    <row r="574" spans="1:10" ht="15">
      <c r="A574" s="31" t="s">
        <v>28</v>
      </c>
      <c r="B574" s="130">
        <f t="shared" ref="B574:H574" si="64">SUM(B553:B573)</f>
        <v>0</v>
      </c>
      <c r="C574" s="130">
        <f t="shared" si="64"/>
        <v>0</v>
      </c>
      <c r="D574" s="130">
        <f t="shared" si="64"/>
        <v>0</v>
      </c>
      <c r="E574" s="130">
        <f t="shared" si="64"/>
        <v>0</v>
      </c>
      <c r="F574" s="130">
        <f t="shared" si="64"/>
        <v>23611.599025</v>
      </c>
      <c r="G574" s="130">
        <f t="shared" si="64"/>
        <v>0</v>
      </c>
      <c r="H574" s="130">
        <f t="shared" si="64"/>
        <v>0</v>
      </c>
      <c r="I574" s="132">
        <f>SUM(B574:H574)</f>
        <v>23611.599025</v>
      </c>
      <c r="J574" s="169">
        <v>0</v>
      </c>
    </row>
    <row r="575" spans="1:10" ht="15" thickBot="1">
      <c r="A575" s="32" t="s">
        <v>87</v>
      </c>
      <c r="B575" s="114">
        <f>B574/$I574</f>
        <v>0</v>
      </c>
      <c r="C575" s="114">
        <f t="shared" ref="C575:I575" si="65">C574/$I574</f>
        <v>0</v>
      </c>
      <c r="D575" s="114">
        <f t="shared" si="65"/>
        <v>0</v>
      </c>
      <c r="E575" s="114">
        <f t="shared" si="65"/>
        <v>0</v>
      </c>
      <c r="F575" s="114">
        <f t="shared" si="65"/>
        <v>1</v>
      </c>
      <c r="G575" s="114">
        <f t="shared" si="65"/>
        <v>0</v>
      </c>
      <c r="H575" s="114">
        <f t="shared" si="65"/>
        <v>0</v>
      </c>
      <c r="I575" s="116">
        <f t="shared" si="65"/>
        <v>1</v>
      </c>
      <c r="J575" s="18"/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9" ht="28.5" customHeight="1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9" ht="15">
      <c r="A579" s="24" t="s">
        <v>7</v>
      </c>
      <c r="B579" s="39">
        <v>268.46492583680856</v>
      </c>
      <c r="C579" s="39">
        <v>0</v>
      </c>
      <c r="D579" s="39">
        <v>51.187074163191426</v>
      </c>
      <c r="E579" s="39">
        <v>0</v>
      </c>
      <c r="F579" s="235">
        <v>0</v>
      </c>
      <c r="G579" s="39">
        <v>0</v>
      </c>
      <c r="H579" s="40">
        <v>0</v>
      </c>
      <c r="I579" s="41">
        <f>SUM(B579:H579)</f>
        <v>319.65199999999999</v>
      </c>
    </row>
    <row r="580" spans="1:9" ht="15">
      <c r="A580" s="25" t="s">
        <v>8</v>
      </c>
      <c r="B580" s="46">
        <v>23.68841312940868</v>
      </c>
      <c r="C580" s="46">
        <v>0</v>
      </c>
      <c r="D580" s="46">
        <v>7.3115868705913174</v>
      </c>
      <c r="E580" s="46">
        <v>0</v>
      </c>
      <c r="F580" s="236">
        <v>0</v>
      </c>
      <c r="G580" s="46">
        <v>0</v>
      </c>
      <c r="H580" s="47">
        <v>0</v>
      </c>
      <c r="I580" s="48">
        <f t="shared" ref="I580:I599" si="66">SUM(B580:H580)</f>
        <v>30.999999999999996</v>
      </c>
    </row>
    <row r="581" spans="1:9" ht="15">
      <c r="A581" s="26" t="s">
        <v>9</v>
      </c>
      <c r="B581" s="43">
        <v>177.54953880809168</v>
      </c>
      <c r="C581" s="43">
        <v>0</v>
      </c>
      <c r="D581" s="43">
        <v>43.145361191908336</v>
      </c>
      <c r="E581" s="43">
        <v>0</v>
      </c>
      <c r="F581" s="236">
        <v>0</v>
      </c>
      <c r="G581" s="43">
        <v>0</v>
      </c>
      <c r="H581" s="53">
        <v>0</v>
      </c>
      <c r="I581" s="41">
        <f t="shared" si="66"/>
        <v>220.69490000000002</v>
      </c>
    </row>
    <row r="582" spans="1:9" ht="15">
      <c r="A582" s="25" t="s">
        <v>10</v>
      </c>
      <c r="B582" s="46">
        <v>150.59879999999998</v>
      </c>
      <c r="C582" s="46">
        <v>0</v>
      </c>
      <c r="D582" s="46">
        <v>0</v>
      </c>
      <c r="E582" s="46">
        <v>0</v>
      </c>
      <c r="F582" s="236">
        <v>0</v>
      </c>
      <c r="G582" s="46">
        <v>0</v>
      </c>
      <c r="H582" s="47">
        <v>0</v>
      </c>
      <c r="I582" s="48">
        <f t="shared" si="66"/>
        <v>150.59879999999998</v>
      </c>
    </row>
    <row r="583" spans="1:9" ht="15">
      <c r="A583" s="26" t="s">
        <v>11</v>
      </c>
      <c r="B583" s="43">
        <v>0</v>
      </c>
      <c r="C583" s="43">
        <v>0</v>
      </c>
      <c r="D583" s="43">
        <v>0</v>
      </c>
      <c r="E583" s="43">
        <v>0</v>
      </c>
      <c r="F583" s="236">
        <v>0</v>
      </c>
      <c r="G583" s="43">
        <v>0</v>
      </c>
      <c r="H583" s="53">
        <v>0</v>
      </c>
      <c r="I583" s="41">
        <f t="shared" si="66"/>
        <v>0</v>
      </c>
    </row>
    <row r="584" spans="1:9" ht="15">
      <c r="A584" s="25" t="s">
        <v>12</v>
      </c>
      <c r="B584" s="46">
        <v>0</v>
      </c>
      <c r="C584" s="46">
        <v>0</v>
      </c>
      <c r="D584" s="46">
        <v>0.3949606769586177</v>
      </c>
      <c r="E584" s="46">
        <v>11.547666362132984</v>
      </c>
      <c r="F584" s="236">
        <v>0</v>
      </c>
      <c r="G584" s="46">
        <v>0</v>
      </c>
      <c r="H584" s="47">
        <v>0</v>
      </c>
      <c r="I584" s="48">
        <f t="shared" si="66"/>
        <v>11.942627039091603</v>
      </c>
    </row>
    <row r="585" spans="1:9" ht="15">
      <c r="A585" s="26" t="s">
        <v>13</v>
      </c>
      <c r="B585" s="43">
        <v>0</v>
      </c>
      <c r="C585" s="43">
        <v>0</v>
      </c>
      <c r="D585" s="43">
        <v>0</v>
      </c>
      <c r="E585" s="43">
        <v>729</v>
      </c>
      <c r="F585" s="236">
        <v>0</v>
      </c>
      <c r="G585" s="43">
        <v>0</v>
      </c>
      <c r="H585" s="53">
        <v>0</v>
      </c>
      <c r="I585" s="41">
        <f t="shared" si="66"/>
        <v>729</v>
      </c>
    </row>
    <row r="586" spans="1:9" ht="15">
      <c r="A586" s="25" t="s">
        <v>14</v>
      </c>
      <c r="B586" s="46">
        <v>0</v>
      </c>
      <c r="C586" s="46">
        <v>0</v>
      </c>
      <c r="D586" s="46">
        <v>1.5843344340496941</v>
      </c>
      <c r="E586" s="46">
        <v>739.06770158003587</v>
      </c>
      <c r="F586" s="236">
        <v>0</v>
      </c>
      <c r="G586" s="46">
        <v>0</v>
      </c>
      <c r="H586" s="47">
        <v>0</v>
      </c>
      <c r="I586" s="48">
        <f t="shared" si="66"/>
        <v>740.65203601408552</v>
      </c>
    </row>
    <row r="587" spans="1:9" ht="15">
      <c r="A587" s="26" t="s">
        <v>15</v>
      </c>
      <c r="B587" s="43">
        <v>19509.570748408547</v>
      </c>
      <c r="C587" s="43">
        <v>296.0742199872235</v>
      </c>
      <c r="D587" s="43">
        <v>350.07743160423036</v>
      </c>
      <c r="E587" s="43">
        <v>0</v>
      </c>
      <c r="F587" s="236">
        <v>0</v>
      </c>
      <c r="G587" s="43">
        <v>0</v>
      </c>
      <c r="H587" s="53">
        <v>0</v>
      </c>
      <c r="I587" s="41">
        <f t="shared" si="66"/>
        <v>20155.722399999999</v>
      </c>
    </row>
    <row r="588" spans="1:9" ht="15">
      <c r="A588" s="25" t="s">
        <v>16</v>
      </c>
      <c r="B588" s="46">
        <v>1939.2781512833376</v>
      </c>
      <c r="C588" s="46">
        <v>234.89467629452315</v>
      </c>
      <c r="D588" s="46">
        <v>50.64844117072883</v>
      </c>
      <c r="E588" s="46">
        <v>112.96040525141045</v>
      </c>
      <c r="F588" s="236">
        <v>0</v>
      </c>
      <c r="G588" s="46">
        <v>0</v>
      </c>
      <c r="H588" s="47">
        <v>0</v>
      </c>
      <c r="I588" s="48">
        <f t="shared" si="66"/>
        <v>2337.7816739999998</v>
      </c>
    </row>
    <row r="589" spans="1:9" ht="15">
      <c r="A589" s="26" t="s">
        <v>17</v>
      </c>
      <c r="B589" s="43">
        <v>842.35134312735215</v>
      </c>
      <c r="C589" s="43">
        <v>4.5641078213945336</v>
      </c>
      <c r="D589" s="43">
        <v>106.90820844677295</v>
      </c>
      <c r="E589" s="43">
        <v>14.573440604480039</v>
      </c>
      <c r="F589" s="236">
        <v>0</v>
      </c>
      <c r="G589" s="43">
        <v>0</v>
      </c>
      <c r="H589" s="53">
        <v>0</v>
      </c>
      <c r="I589" s="41">
        <f t="shared" si="66"/>
        <v>968.39709999999968</v>
      </c>
    </row>
    <row r="590" spans="1:9" ht="15">
      <c r="A590" s="25" t="s">
        <v>18</v>
      </c>
      <c r="B590" s="46">
        <v>0</v>
      </c>
      <c r="C590" s="46">
        <v>0</v>
      </c>
      <c r="D590" s="46">
        <v>0</v>
      </c>
      <c r="E590" s="46">
        <v>0</v>
      </c>
      <c r="F590" s="236">
        <v>0</v>
      </c>
      <c r="G590" s="46">
        <v>0</v>
      </c>
      <c r="H590" s="47">
        <v>0</v>
      </c>
      <c r="I590" s="48">
        <f t="shared" si="66"/>
        <v>0</v>
      </c>
    </row>
    <row r="591" spans="1:9" ht="15">
      <c r="A591" s="26" t="s">
        <v>19</v>
      </c>
      <c r="B591" s="43">
        <v>17500.108198158454</v>
      </c>
      <c r="C591" s="43">
        <v>2757.785763423708</v>
      </c>
      <c r="D591" s="43">
        <v>537.85425922925776</v>
      </c>
      <c r="E591" s="43">
        <v>423.5168928091033</v>
      </c>
      <c r="F591" s="236">
        <v>0</v>
      </c>
      <c r="G591" s="43">
        <v>0</v>
      </c>
      <c r="H591" s="53">
        <v>0</v>
      </c>
      <c r="I591" s="41">
        <f t="shared" si="66"/>
        <v>21219.265113620524</v>
      </c>
    </row>
    <row r="592" spans="1:9" ht="15">
      <c r="A592" s="25" t="s">
        <v>20</v>
      </c>
      <c r="B592" s="46">
        <v>0</v>
      </c>
      <c r="C592" s="46">
        <v>0</v>
      </c>
      <c r="D592" s="46">
        <v>0</v>
      </c>
      <c r="E592" s="46">
        <v>0</v>
      </c>
      <c r="F592" s="236">
        <v>0</v>
      </c>
      <c r="G592" s="46">
        <v>0</v>
      </c>
      <c r="H592" s="47">
        <v>0</v>
      </c>
      <c r="I592" s="48">
        <f t="shared" si="66"/>
        <v>0</v>
      </c>
    </row>
    <row r="593" spans="1:10" ht="15">
      <c r="A593" s="26" t="s">
        <v>21</v>
      </c>
      <c r="B593" s="43">
        <v>0</v>
      </c>
      <c r="C593" s="43">
        <v>0</v>
      </c>
      <c r="D593" s="43">
        <v>0</v>
      </c>
      <c r="E593" s="43">
        <v>0</v>
      </c>
      <c r="F593" s="236">
        <v>0</v>
      </c>
      <c r="G593" s="43">
        <v>0</v>
      </c>
      <c r="H593" s="53">
        <v>0</v>
      </c>
      <c r="I593" s="41">
        <f t="shared" si="66"/>
        <v>0</v>
      </c>
    </row>
    <row r="594" spans="1:10" ht="15">
      <c r="A594" s="25" t="s">
        <v>22</v>
      </c>
      <c r="B594" s="46">
        <v>608.75253144953228</v>
      </c>
      <c r="C594" s="46">
        <v>0</v>
      </c>
      <c r="D594" s="46">
        <v>11.247468550467662</v>
      </c>
      <c r="E594" s="46">
        <v>0</v>
      </c>
      <c r="F594" s="236">
        <v>0</v>
      </c>
      <c r="G594" s="46">
        <v>0</v>
      </c>
      <c r="H594" s="47">
        <v>0</v>
      </c>
      <c r="I594" s="48">
        <f t="shared" si="66"/>
        <v>620</v>
      </c>
    </row>
    <row r="595" spans="1:10" ht="15">
      <c r="A595" s="27" t="s">
        <v>23</v>
      </c>
      <c r="B595" s="43">
        <v>414.36763647236967</v>
      </c>
      <c r="C595" s="43">
        <v>0</v>
      </c>
      <c r="D595" s="43">
        <v>73.662363527630319</v>
      </c>
      <c r="E595" s="43">
        <v>0</v>
      </c>
      <c r="F595" s="236">
        <v>0</v>
      </c>
      <c r="G595" s="43">
        <v>0</v>
      </c>
      <c r="H595" s="53">
        <v>0</v>
      </c>
      <c r="I595" s="41">
        <f t="shared" si="66"/>
        <v>488.03</v>
      </c>
    </row>
    <row r="596" spans="1:10" ht="15">
      <c r="A596" s="25" t="s">
        <v>24</v>
      </c>
      <c r="B596" s="46">
        <v>1006.3515376635517</v>
      </c>
      <c r="C596" s="46">
        <v>0</v>
      </c>
      <c r="D596" s="46">
        <v>62.070976053378857</v>
      </c>
      <c r="E596" s="46">
        <v>0</v>
      </c>
      <c r="F596" s="236">
        <v>0</v>
      </c>
      <c r="G596" s="46">
        <v>0</v>
      </c>
      <c r="H596" s="47">
        <v>0</v>
      </c>
      <c r="I596" s="48">
        <f t="shared" si="66"/>
        <v>1068.4225137169306</v>
      </c>
    </row>
    <row r="597" spans="1:10" ht="15">
      <c r="A597" s="27" t="s">
        <v>25</v>
      </c>
      <c r="B597" s="43">
        <v>2173.0331884607103</v>
      </c>
      <c r="C597" s="43">
        <v>0</v>
      </c>
      <c r="D597" s="43">
        <v>0</v>
      </c>
      <c r="E597" s="43">
        <v>0</v>
      </c>
      <c r="F597" s="236">
        <v>0</v>
      </c>
      <c r="G597" s="43">
        <v>0</v>
      </c>
      <c r="H597" s="53">
        <v>0</v>
      </c>
      <c r="I597" s="41">
        <f t="shared" si="66"/>
        <v>2173.0331884607103</v>
      </c>
    </row>
    <row r="598" spans="1:10" ht="15">
      <c r="A598" s="25" t="s">
        <v>26</v>
      </c>
      <c r="B598" s="46">
        <v>18508.962112939436</v>
      </c>
      <c r="C598" s="46">
        <v>117.34351679398725</v>
      </c>
      <c r="D598" s="46">
        <v>0</v>
      </c>
      <c r="E598" s="46">
        <v>0</v>
      </c>
      <c r="F598" s="236">
        <v>0</v>
      </c>
      <c r="G598" s="46">
        <v>0</v>
      </c>
      <c r="H598" s="47">
        <v>0</v>
      </c>
      <c r="I598" s="48">
        <f t="shared" si="66"/>
        <v>18626.305629733422</v>
      </c>
    </row>
    <row r="599" spans="1:10" ht="15.75" thickBot="1">
      <c r="A599" s="27" t="s">
        <v>27</v>
      </c>
      <c r="B599" s="43">
        <v>8448.266401431385</v>
      </c>
      <c r="C599" s="43">
        <v>0</v>
      </c>
      <c r="D599" s="43">
        <v>18632.901400080711</v>
      </c>
      <c r="E599" s="43">
        <v>4106.0097592385882</v>
      </c>
      <c r="F599" s="237">
        <v>0</v>
      </c>
      <c r="G599" s="43">
        <v>12765.648852461576</v>
      </c>
      <c r="H599" s="53">
        <v>3.3233202757409366</v>
      </c>
      <c r="I599" s="41">
        <f t="shared" si="66"/>
        <v>43956.149733488004</v>
      </c>
    </row>
    <row r="600" spans="1:10" ht="15">
      <c r="A600" s="34" t="s">
        <v>28</v>
      </c>
      <c r="B600" s="130">
        <f t="shared" ref="B600:H600" si="67">SUM(B579:B599)</f>
        <v>71571.343527168996</v>
      </c>
      <c r="C600" s="130">
        <f t="shared" si="67"/>
        <v>3410.6622843208365</v>
      </c>
      <c r="D600" s="130">
        <f t="shared" si="67"/>
        <v>19928.993865999877</v>
      </c>
      <c r="E600" s="130">
        <f t="shared" si="67"/>
        <v>6136.6758658457511</v>
      </c>
      <c r="F600" s="130">
        <f t="shared" si="67"/>
        <v>0</v>
      </c>
      <c r="G600" s="130">
        <f t="shared" si="67"/>
        <v>12765.648852461576</v>
      </c>
      <c r="H600" s="131">
        <f t="shared" si="67"/>
        <v>3.3233202757409366</v>
      </c>
      <c r="I600" s="132">
        <f>SUM(B600:H600)</f>
        <v>113816.64771607277</v>
      </c>
    </row>
    <row r="601" spans="1:10" ht="15" thickBot="1">
      <c r="A601" s="32" t="s">
        <v>87</v>
      </c>
      <c r="B601" s="114">
        <f>B600/$I600</f>
        <v>0.62883018401412605</v>
      </c>
      <c r="C601" s="114">
        <f t="shared" ref="C601:I601" si="68">C600/$I600</f>
        <v>2.9966286591299733E-2</v>
      </c>
      <c r="D601" s="114">
        <f t="shared" si="68"/>
        <v>0.17509735408579932</v>
      </c>
      <c r="E601" s="114">
        <f t="shared" si="68"/>
        <v>5.3917207974305437E-2</v>
      </c>
      <c r="F601" s="114">
        <f t="shared" si="68"/>
        <v>0</v>
      </c>
      <c r="G601" s="114">
        <f t="shared" si="68"/>
        <v>0.1121597684400861</v>
      </c>
      <c r="H601" s="114">
        <f t="shared" si="68"/>
        <v>2.9198894383458716E-5</v>
      </c>
      <c r="I601" s="116">
        <f t="shared" si="68"/>
        <v>1</v>
      </c>
      <c r="J601" s="18"/>
    </row>
    <row r="602" spans="1:10" ht="15" thickBot="1">
      <c r="A602" s="17"/>
      <c r="B602" s="17"/>
      <c r="C602" s="17"/>
      <c r="D602" s="17"/>
      <c r="E602" s="17"/>
      <c r="F602" s="17"/>
      <c r="G602" s="17"/>
      <c r="H602" s="17"/>
      <c r="I602" s="17"/>
    </row>
    <row r="603" spans="1:1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</row>
    <row r="604" spans="1:10" ht="14.2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</row>
    <row r="605" spans="1:10" ht="15">
      <c r="A605" s="24" t="s">
        <v>7</v>
      </c>
      <c r="B605" s="39">
        <v>2639.9580480000004</v>
      </c>
      <c r="C605" s="39">
        <v>0</v>
      </c>
      <c r="D605" s="39">
        <v>180.509952</v>
      </c>
      <c r="E605" s="39">
        <v>0</v>
      </c>
      <c r="F605" s="235">
        <v>0</v>
      </c>
      <c r="G605" s="39">
        <v>0</v>
      </c>
      <c r="H605" s="40">
        <v>0</v>
      </c>
      <c r="I605" s="41">
        <f>SUM(B605:H605)</f>
        <v>2820.4680000000003</v>
      </c>
    </row>
    <row r="606" spans="1:10" ht="15">
      <c r="A606" s="25" t="s">
        <v>8</v>
      </c>
      <c r="B606" s="46">
        <v>509.18399999999997</v>
      </c>
      <c r="C606" s="46">
        <v>0</v>
      </c>
      <c r="D606" s="46">
        <v>34.816000000000003</v>
      </c>
      <c r="E606" s="46">
        <v>0</v>
      </c>
      <c r="F606" s="236">
        <v>0</v>
      </c>
      <c r="G606" s="46">
        <v>0</v>
      </c>
      <c r="H606" s="47">
        <v>0</v>
      </c>
      <c r="I606" s="48">
        <f t="shared" ref="I606:I625" si="69">SUM(B606:H606)</f>
        <v>544</v>
      </c>
    </row>
    <row r="607" spans="1:10" ht="15">
      <c r="A607" s="26" t="s">
        <v>9</v>
      </c>
      <c r="B607" s="43">
        <v>1583.6329080000003</v>
      </c>
      <c r="C607" s="43">
        <v>0</v>
      </c>
      <c r="D607" s="43">
        <v>108.28259200000001</v>
      </c>
      <c r="E607" s="43">
        <v>0</v>
      </c>
      <c r="F607" s="236">
        <v>0</v>
      </c>
      <c r="G607" s="43">
        <v>0</v>
      </c>
      <c r="H607" s="53">
        <v>0</v>
      </c>
      <c r="I607" s="41">
        <f t="shared" si="69"/>
        <v>1691.9155000000003</v>
      </c>
    </row>
    <row r="608" spans="1:10" ht="15">
      <c r="A608" s="25" t="s">
        <v>10</v>
      </c>
      <c r="B608" s="46">
        <v>5596.6525056000009</v>
      </c>
      <c r="C608" s="46">
        <v>0</v>
      </c>
      <c r="D608" s="46">
        <v>382.67709439999999</v>
      </c>
      <c r="E608" s="46">
        <v>0</v>
      </c>
      <c r="F608" s="236">
        <v>0</v>
      </c>
      <c r="G608" s="46">
        <v>0</v>
      </c>
      <c r="H608" s="47">
        <v>0</v>
      </c>
      <c r="I608" s="48">
        <f t="shared" si="69"/>
        <v>5979.3296000000009</v>
      </c>
    </row>
    <row r="609" spans="1:9" ht="15">
      <c r="A609" s="26" t="s">
        <v>11</v>
      </c>
      <c r="B609" s="43">
        <v>3.7439999999999998</v>
      </c>
      <c r="C609" s="43">
        <v>0</v>
      </c>
      <c r="D609" s="43">
        <v>0.25600000000000001</v>
      </c>
      <c r="E609" s="43">
        <v>0</v>
      </c>
      <c r="F609" s="236">
        <v>0</v>
      </c>
      <c r="G609" s="43">
        <v>0</v>
      </c>
      <c r="H609" s="53">
        <v>0</v>
      </c>
      <c r="I609" s="41">
        <f t="shared" si="69"/>
        <v>4</v>
      </c>
    </row>
    <row r="610" spans="1:9" ht="15">
      <c r="A610" s="25" t="s">
        <v>12</v>
      </c>
      <c r="B610" s="46">
        <v>0</v>
      </c>
      <c r="C610" s="46">
        <v>0</v>
      </c>
      <c r="D610" s="46">
        <v>0</v>
      </c>
      <c r="E610" s="46">
        <v>0</v>
      </c>
      <c r="F610" s="236">
        <v>0</v>
      </c>
      <c r="G610" s="46">
        <v>0</v>
      </c>
      <c r="H610" s="47">
        <v>0</v>
      </c>
      <c r="I610" s="48">
        <f t="shared" si="69"/>
        <v>0</v>
      </c>
    </row>
    <row r="611" spans="1:9" ht="15">
      <c r="A611" s="26" t="s">
        <v>13</v>
      </c>
      <c r="B611" s="43">
        <v>0</v>
      </c>
      <c r="C611" s="43">
        <v>0</v>
      </c>
      <c r="D611" s="43">
        <v>0</v>
      </c>
      <c r="E611" s="43">
        <v>0</v>
      </c>
      <c r="F611" s="236">
        <v>0</v>
      </c>
      <c r="G611" s="43">
        <v>0</v>
      </c>
      <c r="H611" s="53">
        <v>0</v>
      </c>
      <c r="I611" s="41">
        <f t="shared" si="69"/>
        <v>0</v>
      </c>
    </row>
    <row r="612" spans="1:9" ht="15">
      <c r="A612" s="25" t="s">
        <v>14</v>
      </c>
      <c r="B612" s="46">
        <v>0</v>
      </c>
      <c r="C612" s="46">
        <v>0</v>
      </c>
      <c r="D612" s="46">
        <v>0</v>
      </c>
      <c r="E612" s="46">
        <v>0</v>
      </c>
      <c r="F612" s="236">
        <v>0</v>
      </c>
      <c r="G612" s="46">
        <v>0</v>
      </c>
      <c r="H612" s="47">
        <v>0</v>
      </c>
      <c r="I612" s="48">
        <f t="shared" si="69"/>
        <v>0</v>
      </c>
    </row>
    <row r="613" spans="1:9" ht="15">
      <c r="A613" s="26" t="s">
        <v>15</v>
      </c>
      <c r="B613" s="43">
        <v>55397.152537200003</v>
      </c>
      <c r="C613" s="43">
        <v>0</v>
      </c>
      <c r="D613" s="43">
        <v>4362.4510627999989</v>
      </c>
      <c r="E613" s="43">
        <v>0</v>
      </c>
      <c r="F613" s="236">
        <v>0</v>
      </c>
      <c r="G613" s="43">
        <v>0</v>
      </c>
      <c r="H613" s="53">
        <v>0</v>
      </c>
      <c r="I613" s="41">
        <f t="shared" si="69"/>
        <v>59759.603600000002</v>
      </c>
    </row>
    <row r="614" spans="1:9" ht="15">
      <c r="A614" s="25" t="s">
        <v>16</v>
      </c>
      <c r="B614" s="46">
        <v>9009.9072994500002</v>
      </c>
      <c r="C614" s="46">
        <v>0</v>
      </c>
      <c r="D614" s="46">
        <v>709.51805055</v>
      </c>
      <c r="E614" s="46">
        <v>0</v>
      </c>
      <c r="F614" s="236">
        <v>0</v>
      </c>
      <c r="G614" s="46">
        <v>0</v>
      </c>
      <c r="H614" s="47">
        <v>0</v>
      </c>
      <c r="I614" s="48">
        <f t="shared" si="69"/>
        <v>9719.4253499999995</v>
      </c>
    </row>
    <row r="615" spans="1:9" ht="15">
      <c r="A615" s="26" t="s">
        <v>17</v>
      </c>
      <c r="B615" s="43">
        <v>1686.8575431000002</v>
      </c>
      <c r="C615" s="43">
        <v>0</v>
      </c>
      <c r="D615" s="43">
        <v>132.83775689999999</v>
      </c>
      <c r="E615" s="43">
        <v>0</v>
      </c>
      <c r="F615" s="236">
        <v>0</v>
      </c>
      <c r="G615" s="43">
        <v>0</v>
      </c>
      <c r="H615" s="53">
        <v>0</v>
      </c>
      <c r="I615" s="41">
        <f t="shared" si="69"/>
        <v>1819.6953000000001</v>
      </c>
    </row>
    <row r="616" spans="1:9" ht="15">
      <c r="A616" s="25" t="s">
        <v>18</v>
      </c>
      <c r="B616" s="46">
        <v>0</v>
      </c>
      <c r="C616" s="46">
        <v>0</v>
      </c>
      <c r="D616" s="46">
        <v>0</v>
      </c>
      <c r="E616" s="46">
        <v>0</v>
      </c>
      <c r="F616" s="236">
        <v>0</v>
      </c>
      <c r="G616" s="46">
        <v>0</v>
      </c>
      <c r="H616" s="47">
        <v>0</v>
      </c>
      <c r="I616" s="48">
        <f t="shared" si="69"/>
        <v>0</v>
      </c>
    </row>
    <row r="617" spans="1:9" ht="15">
      <c r="A617" s="26" t="s">
        <v>19</v>
      </c>
      <c r="B617" s="43">
        <v>39040.119953648405</v>
      </c>
      <c r="C617" s="43">
        <v>0</v>
      </c>
      <c r="D617" s="43">
        <v>12328.458932731071</v>
      </c>
      <c r="E617" s="43">
        <v>0</v>
      </c>
      <c r="F617" s="236">
        <v>0</v>
      </c>
      <c r="G617" s="43">
        <v>0</v>
      </c>
      <c r="H617" s="53">
        <v>0</v>
      </c>
      <c r="I617" s="41">
        <f t="shared" si="69"/>
        <v>51368.578886379473</v>
      </c>
    </row>
    <row r="618" spans="1:9" ht="15">
      <c r="A618" s="25" t="s">
        <v>20</v>
      </c>
      <c r="B618" s="46">
        <v>0</v>
      </c>
      <c r="C618" s="46">
        <v>0</v>
      </c>
      <c r="D618" s="46">
        <v>0</v>
      </c>
      <c r="E618" s="46">
        <v>0</v>
      </c>
      <c r="F618" s="236">
        <v>0</v>
      </c>
      <c r="G618" s="46">
        <v>0</v>
      </c>
      <c r="H618" s="47">
        <v>0</v>
      </c>
      <c r="I618" s="48">
        <f t="shared" si="69"/>
        <v>0</v>
      </c>
    </row>
    <row r="619" spans="1:9" ht="15">
      <c r="A619" s="26" t="s">
        <v>21</v>
      </c>
      <c r="B619" s="43">
        <v>0</v>
      </c>
      <c r="C619" s="43">
        <v>0</v>
      </c>
      <c r="D619" s="43">
        <v>0</v>
      </c>
      <c r="E619" s="43">
        <v>0</v>
      </c>
      <c r="F619" s="236">
        <v>0</v>
      </c>
      <c r="G619" s="43">
        <v>0</v>
      </c>
      <c r="H619" s="53">
        <v>0</v>
      </c>
      <c r="I619" s="41">
        <f t="shared" si="69"/>
        <v>0</v>
      </c>
    </row>
    <row r="620" spans="1:9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>
        <v>0</v>
      </c>
      <c r="G620" s="46">
        <v>0</v>
      </c>
      <c r="H620" s="47">
        <v>0</v>
      </c>
      <c r="I620" s="48">
        <f t="shared" si="69"/>
        <v>0</v>
      </c>
    </row>
    <row r="621" spans="1:9" ht="15">
      <c r="A621" s="27" t="s">
        <v>23</v>
      </c>
      <c r="B621" s="43">
        <v>54519.761846153844</v>
      </c>
      <c r="C621" s="43">
        <v>0</v>
      </c>
      <c r="D621" s="43">
        <v>5723.0689230769231</v>
      </c>
      <c r="E621" s="43">
        <v>0</v>
      </c>
      <c r="F621" s="236">
        <v>0</v>
      </c>
      <c r="G621" s="43">
        <v>0</v>
      </c>
      <c r="H621" s="53">
        <v>0</v>
      </c>
      <c r="I621" s="41">
        <f t="shared" si="69"/>
        <v>60242.830769230764</v>
      </c>
    </row>
    <row r="622" spans="1:9" ht="15">
      <c r="A622" s="25" t="s">
        <v>24</v>
      </c>
      <c r="B622" s="46">
        <v>2260.5413099488269</v>
      </c>
      <c r="C622" s="46">
        <v>0</v>
      </c>
      <c r="D622" s="46">
        <v>237.29439165208674</v>
      </c>
      <c r="E622" s="46">
        <v>0</v>
      </c>
      <c r="F622" s="236">
        <v>0</v>
      </c>
      <c r="G622" s="46">
        <v>0</v>
      </c>
      <c r="H622" s="47">
        <v>0</v>
      </c>
      <c r="I622" s="48">
        <f t="shared" si="69"/>
        <v>2497.8357016009136</v>
      </c>
    </row>
    <row r="623" spans="1:9" ht="15">
      <c r="A623" s="27" t="s">
        <v>25</v>
      </c>
      <c r="B623" s="43">
        <v>6749.1549977424211</v>
      </c>
      <c r="C623" s="43">
        <v>0</v>
      </c>
      <c r="D623" s="43">
        <v>-3844.3893709600643</v>
      </c>
      <c r="E623" s="43">
        <v>0</v>
      </c>
      <c r="F623" s="236">
        <v>0</v>
      </c>
      <c r="G623" s="43">
        <v>0</v>
      </c>
      <c r="H623" s="53">
        <v>0</v>
      </c>
      <c r="I623" s="41">
        <f t="shared" si="69"/>
        <v>2904.7656267823568</v>
      </c>
    </row>
    <row r="624" spans="1:9" ht="15">
      <c r="A624" s="25" t="s">
        <v>26</v>
      </c>
      <c r="B624" s="46">
        <v>14161.71511872</v>
      </c>
      <c r="C624" s="46">
        <v>0</v>
      </c>
      <c r="D624" s="46">
        <v>3296.0204812800002</v>
      </c>
      <c r="E624" s="46">
        <v>0</v>
      </c>
      <c r="F624" s="236">
        <v>0</v>
      </c>
      <c r="G624" s="46">
        <v>0</v>
      </c>
      <c r="H624" s="47">
        <v>0</v>
      </c>
      <c r="I624" s="48">
        <f t="shared" si="69"/>
        <v>17457.7356</v>
      </c>
    </row>
    <row r="625" spans="1:10" ht="15.75" thickBot="1">
      <c r="A625" s="27" t="s">
        <v>27</v>
      </c>
      <c r="B625" s="43">
        <v>8322.8597345231919</v>
      </c>
      <c r="C625" s="43">
        <v>0</v>
      </c>
      <c r="D625" s="43">
        <v>9454.1222227108083</v>
      </c>
      <c r="E625" s="43">
        <v>23759.890720682495</v>
      </c>
      <c r="F625" s="237">
        <v>0</v>
      </c>
      <c r="G625" s="43">
        <v>6222.8285220835105</v>
      </c>
      <c r="H625" s="53">
        <v>0</v>
      </c>
      <c r="I625" s="41">
        <f t="shared" si="69"/>
        <v>47759.701200000003</v>
      </c>
    </row>
    <row r="626" spans="1:10" ht="15">
      <c r="A626" s="34" t="s">
        <v>28</v>
      </c>
      <c r="B626" s="130">
        <f t="shared" ref="B626:H626" si="70">SUM(B605:B625)</f>
        <v>201481.2418020867</v>
      </c>
      <c r="C626" s="130">
        <f t="shared" si="70"/>
        <v>0</v>
      </c>
      <c r="D626" s="130">
        <f t="shared" si="70"/>
        <v>33105.924089140826</v>
      </c>
      <c r="E626" s="130">
        <f t="shared" si="70"/>
        <v>23759.890720682495</v>
      </c>
      <c r="F626" s="130">
        <f t="shared" si="70"/>
        <v>0</v>
      </c>
      <c r="G626" s="130">
        <f t="shared" si="70"/>
        <v>6222.8285220835105</v>
      </c>
      <c r="H626" s="131">
        <f t="shared" si="70"/>
        <v>0</v>
      </c>
      <c r="I626" s="132">
        <f>SUM(B626:H626)</f>
        <v>264569.88513399358</v>
      </c>
    </row>
    <row r="627" spans="1:10" ht="15" thickBot="1">
      <c r="A627" s="32" t="s">
        <v>87</v>
      </c>
      <c r="B627" s="114">
        <f>B626/$I626</f>
        <v>0.76154261358977005</v>
      </c>
      <c r="C627" s="114">
        <f t="shared" ref="C627:I627" si="71">C626/$I626</f>
        <v>0</v>
      </c>
      <c r="D627" s="114">
        <f t="shared" si="71"/>
        <v>0.12513111260706811</v>
      </c>
      <c r="E627" s="114">
        <f t="shared" si="71"/>
        <v>8.9805726410052689E-2</v>
      </c>
      <c r="F627" s="114">
        <f t="shared" si="71"/>
        <v>0</v>
      </c>
      <c r="G627" s="114">
        <f t="shared" si="71"/>
        <v>2.3520547393109038E-2</v>
      </c>
      <c r="H627" s="114">
        <f t="shared" si="71"/>
        <v>0</v>
      </c>
      <c r="I627" s="116">
        <f t="shared" si="71"/>
        <v>1</v>
      </c>
      <c r="J627" s="18"/>
    </row>
    <row r="628" spans="1:10" ht="15" thickBot="1">
      <c r="A628" s="17"/>
      <c r="B628" s="17"/>
      <c r="C628" s="17"/>
      <c r="D628" s="17"/>
      <c r="E628" s="17"/>
      <c r="F628" s="17"/>
      <c r="G628" s="17"/>
      <c r="H628" s="17"/>
      <c r="I628" s="17"/>
    </row>
    <row r="629" spans="1:1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</row>
    <row r="630" spans="1:10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</row>
    <row r="631" spans="1:10" ht="15">
      <c r="A631" s="24" t="s">
        <v>7</v>
      </c>
      <c r="B631" s="39">
        <v>7.3781750533216544</v>
      </c>
      <c r="C631" s="39">
        <v>0</v>
      </c>
      <c r="D631" s="39">
        <v>11.078224946678347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18.456400000000002</v>
      </c>
    </row>
    <row r="632" spans="1:10" ht="15">
      <c r="A632" s="25" t="s">
        <v>8</v>
      </c>
      <c r="B632" s="46">
        <v>0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2">SUM(B632:H632)</f>
        <v>0</v>
      </c>
    </row>
    <row r="633" spans="1:10" ht="15">
      <c r="A633" s="26" t="s">
        <v>9</v>
      </c>
      <c r="B633" s="43">
        <v>74.389600000000002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2"/>
        <v>74.389600000000002</v>
      </c>
    </row>
    <row r="634" spans="1:10" ht="15">
      <c r="A634" s="25" t="s">
        <v>10</v>
      </c>
      <c r="B634" s="46">
        <v>137.63070753763844</v>
      </c>
      <c r="C634" s="46">
        <v>0</v>
      </c>
      <c r="D634" s="46">
        <v>0.44089246236156504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2"/>
        <v>138.07160000000002</v>
      </c>
    </row>
    <row r="635" spans="1:10" ht="15">
      <c r="A635" s="26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2"/>
        <v>0</v>
      </c>
    </row>
    <row r="636" spans="1:10" ht="15">
      <c r="A636" s="25" t="s">
        <v>12</v>
      </c>
      <c r="B636" s="46">
        <v>0</v>
      </c>
      <c r="C636" s="46">
        <v>0</v>
      </c>
      <c r="D636" s="46">
        <v>0</v>
      </c>
      <c r="E636" s="46">
        <v>179.49351349297245</v>
      </c>
      <c r="F636" s="46">
        <v>0</v>
      </c>
      <c r="G636" s="46">
        <v>0</v>
      </c>
      <c r="H636" s="47">
        <v>0</v>
      </c>
      <c r="I636" s="48">
        <f t="shared" si="72"/>
        <v>179.49351349297245</v>
      </c>
    </row>
    <row r="637" spans="1:10" ht="15">
      <c r="A637" s="26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53">
        <v>0</v>
      </c>
      <c r="I637" s="41">
        <f t="shared" si="72"/>
        <v>0</v>
      </c>
    </row>
    <row r="638" spans="1:10" ht="15">
      <c r="A638" s="25" t="s">
        <v>14</v>
      </c>
      <c r="B638" s="46">
        <v>0</v>
      </c>
      <c r="C638" s="46">
        <v>5.2649781753581033</v>
      </c>
      <c r="D638" s="46">
        <v>0</v>
      </c>
      <c r="E638" s="46">
        <v>255.53919443087131</v>
      </c>
      <c r="F638" s="46">
        <v>10091.95309758523</v>
      </c>
      <c r="G638" s="46">
        <v>0</v>
      </c>
      <c r="H638" s="47">
        <v>0</v>
      </c>
      <c r="I638" s="48">
        <f t="shared" si="72"/>
        <v>10352.75727019146</v>
      </c>
    </row>
    <row r="639" spans="1:10" ht="15">
      <c r="A639" s="26" t="s">
        <v>15</v>
      </c>
      <c r="B639" s="43">
        <v>49.523953017063462</v>
      </c>
      <c r="C639" s="43">
        <v>1.117646982936545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2"/>
        <v>50.641600000000004</v>
      </c>
    </row>
    <row r="640" spans="1:10" ht="15">
      <c r="A640" s="25" t="s">
        <v>16</v>
      </c>
      <c r="B640" s="46">
        <v>2426.2747420986279</v>
      </c>
      <c r="C640" s="46">
        <v>10.486511508851196</v>
      </c>
      <c r="D640" s="46">
        <v>195.50856319252065</v>
      </c>
      <c r="E640" s="46">
        <v>0</v>
      </c>
      <c r="F640" s="46">
        <v>0</v>
      </c>
      <c r="G640" s="46">
        <v>0</v>
      </c>
      <c r="H640" s="47">
        <v>0</v>
      </c>
      <c r="I640" s="48">
        <f t="shared" si="72"/>
        <v>2632.2698167999997</v>
      </c>
    </row>
    <row r="641" spans="1:10" ht="15">
      <c r="A641" s="26" t="s">
        <v>17</v>
      </c>
      <c r="B641" s="43">
        <v>180.90634064064221</v>
      </c>
      <c r="C641" s="43">
        <v>0</v>
      </c>
      <c r="D641" s="43">
        <v>0.87580952929267653</v>
      </c>
      <c r="E641" s="43">
        <v>5.3290498300650846</v>
      </c>
      <c r="F641" s="43">
        <v>0</v>
      </c>
      <c r="G641" s="43">
        <v>0</v>
      </c>
      <c r="H641" s="53">
        <v>0</v>
      </c>
      <c r="I641" s="41">
        <f t="shared" si="72"/>
        <v>187.11119999999997</v>
      </c>
    </row>
    <row r="642" spans="1:10" ht="15">
      <c r="A642" s="25" t="s">
        <v>18</v>
      </c>
      <c r="B642" s="46">
        <v>0</v>
      </c>
      <c r="C642" s="46">
        <v>0</v>
      </c>
      <c r="D642" s="46">
        <v>0</v>
      </c>
      <c r="E642" s="46">
        <v>0</v>
      </c>
      <c r="F642" s="46">
        <v>0</v>
      </c>
      <c r="G642" s="46">
        <v>0</v>
      </c>
      <c r="H642" s="47">
        <v>0</v>
      </c>
      <c r="I642" s="48">
        <f t="shared" si="72"/>
        <v>0</v>
      </c>
    </row>
    <row r="643" spans="1:10" ht="15">
      <c r="A643" s="26" t="s">
        <v>19</v>
      </c>
      <c r="B643" s="43">
        <v>484.72082987178578</v>
      </c>
      <c r="C643" s="43">
        <v>0</v>
      </c>
      <c r="D643" s="43">
        <v>125.27917012821419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2"/>
        <v>610</v>
      </c>
    </row>
    <row r="644" spans="1:10" ht="15">
      <c r="A644" s="25" t="s">
        <v>20</v>
      </c>
      <c r="B644" s="46">
        <v>0</v>
      </c>
      <c r="C644" s="46">
        <v>0</v>
      </c>
      <c r="D644" s="46">
        <v>0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2"/>
        <v>0</v>
      </c>
    </row>
    <row r="645" spans="1:10" ht="15">
      <c r="A645" s="26" t="s">
        <v>21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53">
        <v>0</v>
      </c>
      <c r="I645" s="41">
        <f t="shared" si="72"/>
        <v>0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2"/>
        <v>0</v>
      </c>
    </row>
    <row r="647" spans="1:10" ht="15">
      <c r="A647" s="27" t="s">
        <v>23</v>
      </c>
      <c r="B647" s="43">
        <v>2351.7029363463889</v>
      </c>
      <c r="C647" s="43">
        <v>106.52416140418408</v>
      </c>
      <c r="D647" s="43">
        <v>1339.0775176340428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2"/>
        <v>3797.3046153846162</v>
      </c>
    </row>
    <row r="648" spans="1:10" ht="15">
      <c r="A648" s="25" t="s">
        <v>24</v>
      </c>
      <c r="B648" s="46">
        <v>793.03389116994356</v>
      </c>
      <c r="C648" s="46">
        <v>0</v>
      </c>
      <c r="D648" s="46">
        <v>15.44515486539647</v>
      </c>
      <c r="E648" s="46">
        <v>0</v>
      </c>
      <c r="F648" s="46">
        <v>257.69666335153414</v>
      </c>
      <c r="G648" s="46">
        <v>0</v>
      </c>
      <c r="H648" s="47">
        <v>0</v>
      </c>
      <c r="I648" s="48">
        <f t="shared" si="72"/>
        <v>1066.1757093868741</v>
      </c>
    </row>
    <row r="649" spans="1:10" ht="15">
      <c r="A649" s="27" t="s">
        <v>25</v>
      </c>
      <c r="B649" s="43">
        <v>39.222434460909376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2"/>
        <v>39.222434460909376</v>
      </c>
    </row>
    <row r="650" spans="1:10" ht="15">
      <c r="A650" s="25" t="s">
        <v>26</v>
      </c>
      <c r="B650" s="46">
        <v>244.54800000000003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2"/>
        <v>244.54800000000003</v>
      </c>
    </row>
    <row r="651" spans="1:10" ht="15.75" thickBot="1">
      <c r="A651" s="27" t="s">
        <v>27</v>
      </c>
      <c r="B651" s="43">
        <v>1338.2783456023835</v>
      </c>
      <c r="C651" s="43">
        <v>1.7388564607737396</v>
      </c>
      <c r="D651" s="43">
        <v>27.681352412670243</v>
      </c>
      <c r="E651" s="43">
        <v>2223.7995600783775</v>
      </c>
      <c r="F651" s="43">
        <v>0</v>
      </c>
      <c r="G651" s="43">
        <v>749.91025123786119</v>
      </c>
      <c r="H651" s="53">
        <v>10.521234207933849</v>
      </c>
      <c r="I651" s="41">
        <f t="shared" si="72"/>
        <v>4351.9296000000004</v>
      </c>
    </row>
    <row r="652" spans="1:10" ht="15">
      <c r="A652" s="34" t="s">
        <v>28</v>
      </c>
      <c r="B652" s="130">
        <f t="shared" ref="B652:H652" si="73">SUM(B631:B651)</f>
        <v>8127.6099557987045</v>
      </c>
      <c r="C652" s="130">
        <f t="shared" si="73"/>
        <v>125.13215453210367</v>
      </c>
      <c r="D652" s="130">
        <f t="shared" si="73"/>
        <v>1715.3866851711771</v>
      </c>
      <c r="E652" s="130">
        <f t="shared" si="73"/>
        <v>2664.1613178322864</v>
      </c>
      <c r="F652" s="130">
        <f t="shared" si="73"/>
        <v>10349.649760936765</v>
      </c>
      <c r="G652" s="130">
        <f t="shared" si="73"/>
        <v>749.91025123786119</v>
      </c>
      <c r="H652" s="131">
        <f t="shared" si="73"/>
        <v>10.521234207933849</v>
      </c>
      <c r="I652" s="132">
        <f>SUM(B652:H652)</f>
        <v>23742.371359716828</v>
      </c>
    </row>
    <row r="653" spans="1:10" ht="15" thickBot="1">
      <c r="A653" s="32" t="s">
        <v>87</v>
      </c>
      <c r="B653" s="79">
        <f>B652/$I652</f>
        <v>0.34232511288188533</v>
      </c>
      <c r="C653" s="79">
        <f t="shared" ref="C653:I653" si="74">C652/$I652</f>
        <v>5.2704151845764111E-3</v>
      </c>
      <c r="D653" s="79">
        <f t="shared" si="74"/>
        <v>7.2250014928232353E-2</v>
      </c>
      <c r="E653" s="79">
        <f t="shared" si="74"/>
        <v>0.11221125630072958</v>
      </c>
      <c r="F653" s="79">
        <f t="shared" si="74"/>
        <v>0.43591474516723272</v>
      </c>
      <c r="G653" s="79">
        <f t="shared" si="74"/>
        <v>3.1585313862549459E-2</v>
      </c>
      <c r="H653" s="79">
        <f t="shared" si="74"/>
        <v>4.4314167479433004E-4</v>
      </c>
      <c r="I653" s="80">
        <f t="shared" si="74"/>
        <v>1</v>
      </c>
      <c r="J653" s="18"/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578:I578"/>
    <mergeCell ref="F579:F599"/>
    <mergeCell ref="B604:I604"/>
    <mergeCell ref="F605:F625"/>
    <mergeCell ref="B630:I630"/>
    <mergeCell ref="B526:I526"/>
    <mergeCell ref="B527:E547"/>
    <mergeCell ref="G527:H547"/>
    <mergeCell ref="B552:I552"/>
    <mergeCell ref="B553:E573"/>
    <mergeCell ref="G553:H573"/>
    <mergeCell ref="B474:I474"/>
    <mergeCell ref="B475:E495"/>
    <mergeCell ref="G475:H495"/>
    <mergeCell ref="B500:I500"/>
    <mergeCell ref="B501:E521"/>
    <mergeCell ref="G501:H521"/>
    <mergeCell ref="F397:F417"/>
    <mergeCell ref="B422:I422"/>
    <mergeCell ref="F423:F443"/>
    <mergeCell ref="B448:I448"/>
    <mergeCell ref="B449:E469"/>
    <mergeCell ref="G449:H469"/>
    <mergeCell ref="B344:I344"/>
    <mergeCell ref="F345:F365"/>
    <mergeCell ref="B370:I370"/>
    <mergeCell ref="F371:F391"/>
    <mergeCell ref="B396:I396"/>
    <mergeCell ref="F267:F287"/>
    <mergeCell ref="B292:I292"/>
    <mergeCell ref="F293:F313"/>
    <mergeCell ref="B318:I318"/>
    <mergeCell ref="F319:F339"/>
    <mergeCell ref="B214:I214"/>
    <mergeCell ref="F215:F235"/>
    <mergeCell ref="B240:I240"/>
    <mergeCell ref="F241:F261"/>
    <mergeCell ref="B266:I266"/>
    <mergeCell ref="A603:A604"/>
    <mergeCell ref="A629:A630"/>
    <mergeCell ref="B32:I32"/>
    <mergeCell ref="F33:F53"/>
    <mergeCell ref="B58:I58"/>
    <mergeCell ref="B59:E79"/>
    <mergeCell ref="G59:H79"/>
    <mergeCell ref="B84:I84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A473:A474"/>
    <mergeCell ref="A499:A500"/>
    <mergeCell ref="A525:A526"/>
    <mergeCell ref="A551:A552"/>
    <mergeCell ref="A577:A578"/>
    <mergeCell ref="A343:A344"/>
    <mergeCell ref="A369:A370"/>
    <mergeCell ref="A395:A396"/>
    <mergeCell ref="A421:A422"/>
    <mergeCell ref="A447:A448"/>
    <mergeCell ref="A213:A214"/>
    <mergeCell ref="A239:A240"/>
    <mergeCell ref="A265:A266"/>
    <mergeCell ref="A291:A292"/>
    <mergeCell ref="A317:A318"/>
    <mergeCell ref="A83:A84"/>
    <mergeCell ref="A109:A110"/>
    <mergeCell ref="A135:A136"/>
    <mergeCell ref="A161:A162"/>
    <mergeCell ref="A187:A188"/>
    <mergeCell ref="B6:I6"/>
    <mergeCell ref="A1:I3"/>
    <mergeCell ref="A5:A6"/>
    <mergeCell ref="A31:A32"/>
    <mergeCell ref="A57:A58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rgb="FF92D050"/>
  </sheetPr>
  <dimension ref="A1:J654"/>
  <sheetViews>
    <sheetView zoomScale="60" zoomScaleNormal="60" workbookViewId="0">
      <selection activeCell="J28" sqref="J28"/>
    </sheetView>
  </sheetViews>
  <sheetFormatPr baseColWidth="10" defaultColWidth="11" defaultRowHeight="14.25"/>
  <cols>
    <col min="1" max="1" width="42.625" customWidth="1"/>
    <col min="2" max="9" width="16.625" style="1" customWidth="1"/>
    <col min="10" max="10" width="15" style="144" customWidth="1"/>
    <col min="11" max="16384" width="11" style="1"/>
  </cols>
  <sheetData>
    <row r="1" spans="1:10" ht="15" customHeight="1" thickTop="1">
      <c r="A1" s="200" t="s">
        <v>83</v>
      </c>
      <c r="B1" s="201"/>
      <c r="C1" s="201"/>
      <c r="D1" s="201"/>
      <c r="E1" s="201"/>
      <c r="F1" s="201"/>
      <c r="G1" s="201"/>
      <c r="H1" s="201"/>
      <c r="I1" s="202"/>
    </row>
    <row r="2" spans="1:10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0" ht="48.7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</row>
    <row r="6" spans="1:10" ht="13.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</row>
    <row r="7" spans="1:10" ht="13.5" customHeight="1">
      <c r="A7" s="24" t="s">
        <v>7</v>
      </c>
      <c r="B7" s="39">
        <v>3276.7857419714796</v>
      </c>
      <c r="C7" s="39">
        <v>5353.9999999688225</v>
      </c>
      <c r="D7" s="39">
        <v>6105.7782580596986</v>
      </c>
      <c r="E7" s="39">
        <v>0</v>
      </c>
      <c r="F7" s="39">
        <v>38.436</v>
      </c>
      <c r="G7" s="39">
        <v>0</v>
      </c>
      <c r="H7" s="40">
        <v>0</v>
      </c>
      <c r="I7" s="41">
        <f>SUM(B7:H7)</f>
        <v>14775.000000000002</v>
      </c>
      <c r="J7" s="166"/>
    </row>
    <row r="8" spans="1:10" ht="13.5" customHeight="1">
      <c r="A8" s="25" t="s">
        <v>8</v>
      </c>
      <c r="B8" s="46">
        <v>595.41255549866287</v>
      </c>
      <c r="C8" s="46">
        <v>424.99999998975903</v>
      </c>
      <c r="D8" s="46">
        <v>77.587444511578141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7" si="0">SUM(B8:H8)</f>
        <v>1098</v>
      </c>
      <c r="J8" s="166"/>
    </row>
    <row r="9" spans="1:10" ht="13.5" customHeight="1">
      <c r="A9" s="26" t="s">
        <v>9</v>
      </c>
      <c r="B9" s="43">
        <v>2350.2451625354261</v>
      </c>
      <c r="C9" s="43">
        <v>0</v>
      </c>
      <c r="D9" s="43">
        <v>208.46403746457426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2558.7092000000002</v>
      </c>
      <c r="J9" s="166"/>
    </row>
    <row r="10" spans="1:10" ht="13.5" customHeight="1">
      <c r="A10" s="25" t="s">
        <v>10</v>
      </c>
      <c r="B10" s="46">
        <v>6580.4875041257264</v>
      </c>
      <c r="C10" s="46">
        <v>2.1694915048290724E-8</v>
      </c>
      <c r="D10" s="46">
        <v>6641.5124958425786</v>
      </c>
      <c r="E10" s="46">
        <v>9.9999998000000051E-9</v>
      </c>
      <c r="F10" s="46">
        <v>0</v>
      </c>
      <c r="G10" s="46">
        <v>0</v>
      </c>
      <c r="H10" s="47">
        <v>0</v>
      </c>
      <c r="I10" s="48">
        <f t="shared" si="0"/>
        <v>13222</v>
      </c>
      <c r="J10" s="166"/>
    </row>
    <row r="11" spans="1:10" ht="13.5" customHeight="1">
      <c r="A11" s="26" t="s">
        <v>11</v>
      </c>
      <c r="B11" s="43">
        <v>3.7439999999999998</v>
      </c>
      <c r="C11" s="43">
        <v>0</v>
      </c>
      <c r="D11" s="43">
        <v>0.25600000000000001</v>
      </c>
      <c r="E11" s="43">
        <v>0</v>
      </c>
      <c r="F11" s="43">
        <v>0</v>
      </c>
      <c r="G11" s="43">
        <v>0</v>
      </c>
      <c r="H11" s="53">
        <v>0</v>
      </c>
      <c r="I11" s="41">
        <f t="shared" si="0"/>
        <v>4</v>
      </c>
      <c r="J11" s="166"/>
    </row>
    <row r="12" spans="1:10" ht="13.5" customHeight="1">
      <c r="A12" s="25" t="s">
        <v>12</v>
      </c>
      <c r="B12" s="46">
        <v>1.1673761730398463E-2</v>
      </c>
      <c r="C12" s="46">
        <v>3.8108111868713043E-3</v>
      </c>
      <c r="D12" s="46">
        <v>0.38110549101481356</v>
      </c>
      <c r="E12" s="46">
        <v>246.73689956677376</v>
      </c>
      <c r="F12" s="46">
        <v>89415.05047408033</v>
      </c>
      <c r="G12" s="46">
        <v>0</v>
      </c>
      <c r="H12" s="47">
        <v>0</v>
      </c>
      <c r="I12" s="48">
        <f t="shared" si="0"/>
        <v>89662.183963711039</v>
      </c>
      <c r="J12" s="166"/>
    </row>
    <row r="13" spans="1:10" ht="13.5" customHeight="1">
      <c r="A13" s="26" t="s">
        <v>13</v>
      </c>
      <c r="B13" s="43">
        <v>0</v>
      </c>
      <c r="C13" s="43">
        <v>0</v>
      </c>
      <c r="D13" s="43">
        <v>0</v>
      </c>
      <c r="E13" s="43">
        <v>426</v>
      </c>
      <c r="F13" s="43">
        <v>22373</v>
      </c>
      <c r="G13" s="43">
        <v>0</v>
      </c>
      <c r="H13" s="53">
        <v>0</v>
      </c>
      <c r="I13" s="41">
        <f t="shared" si="0"/>
        <v>22799</v>
      </c>
      <c r="J13" s="166"/>
    </row>
    <row r="14" spans="1:10" ht="13.5" customHeight="1">
      <c r="A14" s="25" t="s">
        <v>14</v>
      </c>
      <c r="B14" s="46">
        <v>1.0575658007309792E-2</v>
      </c>
      <c r="C14" s="46">
        <v>27.16552857459655</v>
      </c>
      <c r="D14" s="46">
        <v>19.656522270972914</v>
      </c>
      <c r="E14" s="46">
        <v>6515.5138726432997</v>
      </c>
      <c r="F14" s="46">
        <v>138084.7245312591</v>
      </c>
      <c r="G14" s="46">
        <v>0</v>
      </c>
      <c r="H14" s="47">
        <v>0</v>
      </c>
      <c r="I14" s="48">
        <f t="shared" si="0"/>
        <v>144647.07103040596</v>
      </c>
      <c r="J14" s="166"/>
    </row>
    <row r="15" spans="1:10" ht="13.5" customHeight="1">
      <c r="A15" s="26" t="s">
        <v>15</v>
      </c>
      <c r="B15" s="43">
        <v>76081.621001495398</v>
      </c>
      <c r="C15" s="43">
        <v>395.95248042133744</v>
      </c>
      <c r="D15" s="43">
        <v>5013.1071609196888</v>
      </c>
      <c r="E15" s="43">
        <v>4.5571635846066803E-3</v>
      </c>
      <c r="F15" s="43">
        <v>0</v>
      </c>
      <c r="G15" s="43">
        <v>0</v>
      </c>
      <c r="H15" s="53">
        <v>0</v>
      </c>
      <c r="I15" s="41">
        <f t="shared" si="0"/>
        <v>81490.685200000022</v>
      </c>
      <c r="J15" s="166"/>
    </row>
    <row r="16" spans="1:10" ht="13.5" customHeight="1">
      <c r="A16" s="25" t="s">
        <v>16</v>
      </c>
      <c r="B16" s="46">
        <v>19438.504790962696</v>
      </c>
      <c r="C16" s="46">
        <v>11215.097638441241</v>
      </c>
      <c r="D16" s="46">
        <v>13880.849110758783</v>
      </c>
      <c r="E16" s="46">
        <v>138.54845983727753</v>
      </c>
      <c r="F16" s="46">
        <v>0</v>
      </c>
      <c r="G16" s="46">
        <v>0</v>
      </c>
      <c r="H16" s="47">
        <v>0</v>
      </c>
      <c r="I16" s="48">
        <f t="shared" si="0"/>
        <v>44673</v>
      </c>
      <c r="J16" s="166"/>
    </row>
    <row r="17" spans="1:10" ht="13.5" customHeight="1">
      <c r="A17" s="26" t="s">
        <v>17</v>
      </c>
      <c r="B17" s="43">
        <v>2873.3063987649657</v>
      </c>
      <c r="C17" s="43">
        <v>69.760422699123311</v>
      </c>
      <c r="D17" s="43">
        <v>2497.7543138134729</v>
      </c>
      <c r="E17" s="43">
        <v>46.395164722437684</v>
      </c>
      <c r="F17" s="43">
        <v>532.03056972480147</v>
      </c>
      <c r="G17" s="43">
        <v>0</v>
      </c>
      <c r="H17" s="53">
        <v>0</v>
      </c>
      <c r="I17" s="41">
        <f t="shared" si="0"/>
        <v>6019.2468697248005</v>
      </c>
      <c r="J17" s="166"/>
    </row>
    <row r="18" spans="1:10" ht="13.5" customHeight="1">
      <c r="A18" s="25" t="s">
        <v>18</v>
      </c>
      <c r="B18" s="46">
        <v>5.641690275441728E-9</v>
      </c>
      <c r="C18" s="46">
        <v>5.641690275441728E-9</v>
      </c>
      <c r="D18" s="46">
        <v>466.99999998871658</v>
      </c>
      <c r="E18" s="46">
        <v>0</v>
      </c>
      <c r="F18" s="46">
        <v>0</v>
      </c>
      <c r="G18" s="46">
        <v>0</v>
      </c>
      <c r="H18" s="47">
        <v>0</v>
      </c>
      <c r="I18" s="48">
        <f t="shared" si="0"/>
        <v>466.99999999999994</v>
      </c>
      <c r="J18" s="166"/>
    </row>
    <row r="19" spans="1:10" ht="13.5" customHeight="1">
      <c r="A19" s="26" t="s">
        <v>19</v>
      </c>
      <c r="B19" s="43">
        <v>66493.032236745043</v>
      </c>
      <c r="C19" s="43">
        <v>33878.488543084546</v>
      </c>
      <c r="D19" s="43">
        <v>47420.797659418291</v>
      </c>
      <c r="E19" s="43">
        <v>4453.1895607521292</v>
      </c>
      <c r="F19" s="43">
        <v>4198</v>
      </c>
      <c r="G19" s="43">
        <v>0</v>
      </c>
      <c r="H19" s="53">
        <v>0</v>
      </c>
      <c r="I19" s="41">
        <f t="shared" si="0"/>
        <v>156443.508</v>
      </c>
      <c r="J19" s="166"/>
    </row>
    <row r="20" spans="1:10" ht="13.5" customHeight="1">
      <c r="A20" s="25" t="s">
        <v>20</v>
      </c>
      <c r="B20" s="46">
        <v>8.560088753085392E-4</v>
      </c>
      <c r="C20" s="46">
        <v>1.946345300731696</v>
      </c>
      <c r="D20" s="46">
        <v>850.02072170081306</v>
      </c>
      <c r="E20" s="46">
        <v>0</v>
      </c>
      <c r="F20" s="46">
        <v>0</v>
      </c>
      <c r="G20" s="46">
        <v>0</v>
      </c>
      <c r="H20" s="47">
        <v>0</v>
      </c>
      <c r="I20" s="48">
        <f t="shared" si="0"/>
        <v>851.96792301042001</v>
      </c>
      <c r="J20" s="166"/>
    </row>
    <row r="21" spans="1:10" ht="13.5" customHeight="1">
      <c r="A21" s="26" t="s">
        <v>21</v>
      </c>
      <c r="B21" s="43">
        <v>9.5388730470485157E-4</v>
      </c>
      <c r="C21" s="43">
        <v>7.6348806917150469</v>
      </c>
      <c r="D21" s="43">
        <v>3334.3553136391024</v>
      </c>
      <c r="E21" s="43">
        <v>0</v>
      </c>
      <c r="F21" s="43">
        <v>0</v>
      </c>
      <c r="G21" s="43">
        <v>0</v>
      </c>
      <c r="H21" s="53">
        <v>0</v>
      </c>
      <c r="I21" s="41">
        <f t="shared" si="0"/>
        <v>3341.9911482181224</v>
      </c>
      <c r="J21" s="166"/>
    </row>
    <row r="22" spans="1:10" ht="13.5" customHeight="1">
      <c r="A22" s="25" t="s">
        <v>22</v>
      </c>
      <c r="B22" s="46">
        <v>646.29839851569182</v>
      </c>
      <c r="C22" s="46">
        <v>1666.8440609200579</v>
      </c>
      <c r="D22" s="46">
        <v>2300.8565445075164</v>
      </c>
      <c r="E22" s="46">
        <v>9.9605673395885977E-4</v>
      </c>
      <c r="F22" s="46">
        <v>0</v>
      </c>
      <c r="G22" s="46">
        <v>0</v>
      </c>
      <c r="H22" s="47">
        <v>0</v>
      </c>
      <c r="I22" s="48">
        <f t="shared" si="0"/>
        <v>4614</v>
      </c>
      <c r="J22" s="166"/>
    </row>
    <row r="23" spans="1:10" ht="13.5" customHeight="1">
      <c r="A23" s="27" t="s">
        <v>23</v>
      </c>
      <c r="B23" s="43">
        <v>59563.729273200624</v>
      </c>
      <c r="C23" s="43">
        <v>140.03627741410097</v>
      </c>
      <c r="D23" s="43">
        <v>7500.230923066717</v>
      </c>
      <c r="E23" s="43">
        <v>3.5263185596946969E-3</v>
      </c>
      <c r="F23" s="43">
        <v>0</v>
      </c>
      <c r="G23" s="43">
        <v>0</v>
      </c>
      <c r="H23" s="53">
        <v>0</v>
      </c>
      <c r="I23" s="41">
        <f t="shared" si="0"/>
        <v>67204</v>
      </c>
      <c r="J23" s="166"/>
    </row>
    <row r="24" spans="1:10" ht="13.5" customHeight="1">
      <c r="A24" s="25" t="s">
        <v>24</v>
      </c>
      <c r="B24" s="46">
        <v>4247.557379093837</v>
      </c>
      <c r="C24" s="46">
        <v>19318.492421890562</v>
      </c>
      <c r="D24" s="46">
        <v>1168.1399820420447</v>
      </c>
      <c r="E24" s="46">
        <v>1.5012938915136154</v>
      </c>
      <c r="F24" s="46">
        <v>512.97302185041724</v>
      </c>
      <c r="G24" s="46">
        <v>0</v>
      </c>
      <c r="H24" s="47">
        <v>0</v>
      </c>
      <c r="I24" s="48">
        <f t="shared" si="0"/>
        <v>25248.664098768371</v>
      </c>
      <c r="J24" s="166"/>
    </row>
    <row r="25" spans="1:10" ht="13.5" customHeight="1">
      <c r="A25" s="27" t="s">
        <v>25</v>
      </c>
      <c r="B25" s="43">
        <v>2708.5394175642505</v>
      </c>
      <c r="C25" s="43">
        <v>9.1542913011618486E-9</v>
      </c>
      <c r="D25" s="43">
        <v>2046.501053218695</v>
      </c>
      <c r="E25" s="43">
        <v>0</v>
      </c>
      <c r="F25" s="43">
        <v>0</v>
      </c>
      <c r="G25" s="43">
        <v>0</v>
      </c>
      <c r="H25" s="53">
        <v>0</v>
      </c>
      <c r="I25" s="41">
        <f t="shared" si="0"/>
        <v>4755.0404707920998</v>
      </c>
      <c r="J25" s="166"/>
    </row>
    <row r="26" spans="1:10" ht="13.5" customHeight="1">
      <c r="A26" s="25" t="s">
        <v>26</v>
      </c>
      <c r="B26" s="46">
        <v>33974.347597804845</v>
      </c>
      <c r="C26" s="46">
        <v>882.27151438645751</v>
      </c>
      <c r="D26" s="46">
        <v>4732.1979684140488</v>
      </c>
      <c r="E26" s="46">
        <v>7.5665386433048711E-8</v>
      </c>
      <c r="F26" s="46">
        <v>0</v>
      </c>
      <c r="G26" s="46">
        <v>0</v>
      </c>
      <c r="H26" s="47">
        <v>0</v>
      </c>
      <c r="I26" s="48">
        <f t="shared" si="0"/>
        <v>39588.817080681009</v>
      </c>
      <c r="J26" s="166"/>
    </row>
    <row r="27" spans="1:10" ht="13.5" customHeight="1" thickBot="1">
      <c r="A27" s="27" t="s">
        <v>27</v>
      </c>
      <c r="B27" s="43">
        <v>19374.10542609097</v>
      </c>
      <c r="C27" s="43">
        <v>335.72771727639196</v>
      </c>
      <c r="D27" s="43">
        <v>37905.238394919543</v>
      </c>
      <c r="E27" s="43">
        <v>74931.238980521695</v>
      </c>
      <c r="F27" s="43">
        <v>11847.257600000001</v>
      </c>
      <c r="G27" s="43">
        <v>28049.386757968052</v>
      </c>
      <c r="H27" s="53">
        <v>1366.652723223337</v>
      </c>
      <c r="I27" s="41">
        <f t="shared" si="0"/>
        <v>173809.60760000002</v>
      </c>
      <c r="J27" s="166"/>
    </row>
    <row r="28" spans="1:10" ht="13.5" customHeight="1">
      <c r="A28" s="34" t="s">
        <v>28</v>
      </c>
      <c r="B28" s="130">
        <f t="shared" ref="B28:H28" si="1">SUM(B7:B27)</f>
        <v>298207.74094369117</v>
      </c>
      <c r="C28" s="130">
        <f t="shared" si="1"/>
        <v>73718.421641907116</v>
      </c>
      <c r="D28" s="130">
        <f t="shared" si="1"/>
        <v>142170.68501004786</v>
      </c>
      <c r="E28" s="130">
        <f t="shared" si="1"/>
        <v>86759.133311559664</v>
      </c>
      <c r="F28" s="130">
        <f t="shared" si="1"/>
        <v>267001.47219691466</v>
      </c>
      <c r="G28" s="130">
        <f t="shared" si="1"/>
        <v>28049.386757968052</v>
      </c>
      <c r="H28" s="131">
        <f t="shared" si="1"/>
        <v>1366.652723223337</v>
      </c>
      <c r="I28" s="132">
        <f>SUM(B28:H28)</f>
        <v>897273.49258531176</v>
      </c>
      <c r="J28" s="180">
        <v>-1.452268217690289E-3</v>
      </c>
    </row>
    <row r="29" spans="1:10" ht="13.5" customHeight="1" thickBot="1">
      <c r="A29" s="32" t="s">
        <v>87</v>
      </c>
      <c r="B29" s="114">
        <f>B28/$I28</f>
        <v>0.33234876925257872</v>
      </c>
      <c r="C29" s="114">
        <f t="shared" ref="C29:I29" si="2">C28/$I28</f>
        <v>8.2158251916595038E-2</v>
      </c>
      <c r="D29" s="114">
        <f t="shared" si="2"/>
        <v>0.15844743680147269</v>
      </c>
      <c r="E29" s="114">
        <f t="shared" si="2"/>
        <v>9.669196073270904E-2</v>
      </c>
      <c r="F29" s="114">
        <f t="shared" si="2"/>
        <v>0.29756977599728707</v>
      </c>
      <c r="G29" s="114">
        <f t="shared" si="2"/>
        <v>3.1260688061952466E-2</v>
      </c>
      <c r="H29" s="114">
        <f t="shared" si="2"/>
        <v>1.5231172374050683E-3</v>
      </c>
      <c r="I29" s="116">
        <f t="shared" si="2"/>
        <v>1</v>
      </c>
      <c r="J29" s="18"/>
    </row>
    <row r="30" spans="1:10" ht="13.5" customHeight="1" thickBot="1"/>
    <row r="31" spans="1:1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</row>
    <row r="32" spans="1:10" ht="13.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</row>
    <row r="33" spans="1:10" ht="13.5" customHeight="1">
      <c r="A33" s="24" t="s">
        <v>7</v>
      </c>
      <c r="B33" s="39">
        <v>3.117740042280401E-8</v>
      </c>
      <c r="C33" s="39">
        <v>5353.9999999688225</v>
      </c>
      <c r="D33" s="39">
        <v>5835.0159999999996</v>
      </c>
      <c r="E33" s="39">
        <v>0</v>
      </c>
      <c r="F33" s="235">
        <v>0</v>
      </c>
      <c r="G33" s="39">
        <v>0</v>
      </c>
      <c r="H33" s="40">
        <v>0</v>
      </c>
      <c r="I33" s="41">
        <f>SUM(B33:H33)</f>
        <v>11189.016</v>
      </c>
      <c r="J33" s="166"/>
    </row>
    <row r="34" spans="1:10" ht="13.5" customHeight="1">
      <c r="A34" s="25" t="s">
        <v>8</v>
      </c>
      <c r="B34" s="46">
        <v>1.0240963855174918E-8</v>
      </c>
      <c r="C34" s="46">
        <v>424.99999998975903</v>
      </c>
      <c r="D34" s="46">
        <v>31</v>
      </c>
      <c r="E34" s="46">
        <v>0</v>
      </c>
      <c r="F34" s="236">
        <v>0</v>
      </c>
      <c r="G34" s="46">
        <v>0</v>
      </c>
      <c r="H34" s="47">
        <v>0</v>
      </c>
      <c r="I34" s="48">
        <f t="shared" ref="I34:I53" si="3">SUM(B34:H34)</f>
        <v>456</v>
      </c>
      <c r="J34" s="166"/>
    </row>
    <row r="35" spans="1:10" ht="13.5" customHeight="1">
      <c r="A35" s="26" t="s">
        <v>9</v>
      </c>
      <c r="B35" s="43">
        <v>3.0615000000000001</v>
      </c>
      <c r="C35" s="43">
        <v>0</v>
      </c>
      <c r="D35" s="43">
        <v>0</v>
      </c>
      <c r="E35" s="43">
        <v>0</v>
      </c>
      <c r="F35" s="236">
        <v>0</v>
      </c>
      <c r="G35" s="43">
        <v>0</v>
      </c>
      <c r="H35" s="53">
        <v>0</v>
      </c>
      <c r="I35" s="41">
        <f t="shared" si="3"/>
        <v>3.0615000000000001</v>
      </c>
      <c r="J35" s="166"/>
    </row>
    <row r="36" spans="1:10" ht="13.5" customHeight="1">
      <c r="A36" s="25" t="s">
        <v>10</v>
      </c>
      <c r="B36" s="46">
        <v>2.6212359796789148E-3</v>
      </c>
      <c r="C36" s="46">
        <v>2.1694915048290724E-8</v>
      </c>
      <c r="D36" s="46">
        <v>6212.9973787323252</v>
      </c>
      <c r="E36" s="46">
        <v>9.9999998000000051E-9</v>
      </c>
      <c r="F36" s="236">
        <v>0</v>
      </c>
      <c r="G36" s="46">
        <v>0</v>
      </c>
      <c r="H36" s="47">
        <v>0</v>
      </c>
      <c r="I36" s="48">
        <f t="shared" si="3"/>
        <v>6213</v>
      </c>
      <c r="J36" s="166"/>
    </row>
    <row r="37" spans="1:10" ht="13.5" customHeight="1">
      <c r="A37" s="26" t="s">
        <v>11</v>
      </c>
      <c r="B37" s="43">
        <v>0</v>
      </c>
      <c r="C37" s="43">
        <v>0</v>
      </c>
      <c r="D37" s="43">
        <v>0</v>
      </c>
      <c r="E37" s="43">
        <v>0</v>
      </c>
      <c r="F37" s="236">
        <v>0</v>
      </c>
      <c r="G37" s="43">
        <v>0</v>
      </c>
      <c r="H37" s="53">
        <v>0</v>
      </c>
      <c r="I37" s="41">
        <f t="shared" si="3"/>
        <v>0</v>
      </c>
      <c r="J37" s="166"/>
    </row>
    <row r="38" spans="1:10" ht="13.5" customHeight="1">
      <c r="A38" s="25" t="s">
        <v>12</v>
      </c>
      <c r="B38" s="46">
        <v>1.1673761730398463E-2</v>
      </c>
      <c r="C38" s="46">
        <v>3.8108111868713043E-3</v>
      </c>
      <c r="D38" s="46">
        <v>3.8108111868713043E-3</v>
      </c>
      <c r="E38" s="46">
        <v>55.652575877287255</v>
      </c>
      <c r="F38" s="236">
        <v>0</v>
      </c>
      <c r="G38" s="46">
        <v>0</v>
      </c>
      <c r="H38" s="47">
        <v>0</v>
      </c>
      <c r="I38" s="48">
        <f t="shared" si="3"/>
        <v>55.671871261391395</v>
      </c>
      <c r="J38" s="166"/>
    </row>
    <row r="39" spans="1:10" ht="13.5" customHeight="1">
      <c r="A39" s="26" t="s">
        <v>13</v>
      </c>
      <c r="B39" s="43">
        <v>0</v>
      </c>
      <c r="C39" s="43">
        <v>0</v>
      </c>
      <c r="D39" s="43">
        <v>0</v>
      </c>
      <c r="E39" s="43">
        <v>0</v>
      </c>
      <c r="F39" s="236">
        <v>0</v>
      </c>
      <c r="G39" s="43">
        <v>0</v>
      </c>
      <c r="H39" s="53">
        <v>0</v>
      </c>
      <c r="I39" s="41">
        <f t="shared" si="3"/>
        <v>0</v>
      </c>
      <c r="J39" s="166"/>
    </row>
    <row r="40" spans="1:10" ht="13.5" customHeight="1">
      <c r="A40" s="25" t="s">
        <v>14</v>
      </c>
      <c r="B40" s="46">
        <v>1.0575658007309792E-2</v>
      </c>
      <c r="C40" s="46">
        <v>21.884685564959298</v>
      </c>
      <c r="D40" s="46">
        <v>18.292969520190947</v>
      </c>
      <c r="E40" s="46">
        <v>5623.1282337271386</v>
      </c>
      <c r="F40" s="236">
        <v>0</v>
      </c>
      <c r="G40" s="46">
        <v>0</v>
      </c>
      <c r="H40" s="47">
        <v>0</v>
      </c>
      <c r="I40" s="48">
        <f t="shared" si="3"/>
        <v>5663.3164644702965</v>
      </c>
      <c r="J40" s="166"/>
    </row>
    <row r="41" spans="1:10" ht="13.5" customHeight="1">
      <c r="A41" s="26" t="s">
        <v>15</v>
      </c>
      <c r="B41" s="43">
        <v>697.12420752722483</v>
      </c>
      <c r="C41" s="43">
        <v>56.735802330819574</v>
      </c>
      <c r="D41" s="43">
        <v>435.18903297837119</v>
      </c>
      <c r="E41" s="43">
        <v>4.5571635846066803E-3</v>
      </c>
      <c r="F41" s="236">
        <v>0</v>
      </c>
      <c r="G41" s="43">
        <v>0</v>
      </c>
      <c r="H41" s="53">
        <v>0</v>
      </c>
      <c r="I41" s="41">
        <f t="shared" si="3"/>
        <v>1189.0536000000002</v>
      </c>
      <c r="J41" s="166"/>
    </row>
    <row r="42" spans="1:10" ht="13.5" customHeight="1">
      <c r="A42" s="25" t="s">
        <v>16</v>
      </c>
      <c r="B42" s="46">
        <v>6306.3631336476774</v>
      </c>
      <c r="C42" s="46">
        <v>10917.141563543168</v>
      </c>
      <c r="D42" s="46">
        <v>12967.715411238869</v>
      </c>
      <c r="E42" s="46">
        <v>4.891570288407681E-3</v>
      </c>
      <c r="F42" s="236">
        <v>0</v>
      </c>
      <c r="G42" s="46">
        <v>0</v>
      </c>
      <c r="H42" s="47">
        <v>0</v>
      </c>
      <c r="I42" s="48">
        <f t="shared" si="3"/>
        <v>30191.225000000002</v>
      </c>
      <c r="J42" s="166"/>
    </row>
    <row r="43" spans="1:10" ht="13.5" customHeight="1">
      <c r="A43" s="26" t="s">
        <v>17</v>
      </c>
      <c r="B43" s="43">
        <v>394.42714454691173</v>
      </c>
      <c r="C43" s="43">
        <v>65.597843984181566</v>
      </c>
      <c r="D43" s="43">
        <v>2277.7815173612871</v>
      </c>
      <c r="E43" s="43">
        <v>28.225194107619281</v>
      </c>
      <c r="F43" s="236">
        <v>0</v>
      </c>
      <c r="G43" s="43">
        <v>0</v>
      </c>
      <c r="H43" s="53">
        <v>0</v>
      </c>
      <c r="I43" s="41">
        <f t="shared" si="3"/>
        <v>2766.0316999999995</v>
      </c>
      <c r="J43" s="166"/>
    </row>
    <row r="44" spans="1:10" ht="13.5" customHeight="1">
      <c r="A44" s="25" t="s">
        <v>18</v>
      </c>
      <c r="B44" s="46">
        <v>5.641690275441728E-9</v>
      </c>
      <c r="C44" s="46">
        <v>5.641690275441728E-9</v>
      </c>
      <c r="D44" s="46">
        <v>466.99999998871658</v>
      </c>
      <c r="E44" s="46">
        <v>0</v>
      </c>
      <c r="F44" s="236">
        <v>0</v>
      </c>
      <c r="G44" s="46">
        <v>0</v>
      </c>
      <c r="H44" s="47">
        <v>0</v>
      </c>
      <c r="I44" s="48">
        <f t="shared" si="3"/>
        <v>466.99999999999994</v>
      </c>
      <c r="J44" s="166"/>
    </row>
    <row r="45" spans="1:10" ht="13.5" customHeight="1">
      <c r="A45" s="26" t="s">
        <v>19</v>
      </c>
      <c r="B45" s="43">
        <v>12205.248934109874</v>
      </c>
      <c r="C45" s="43">
        <v>31204.788873698435</v>
      </c>
      <c r="D45" s="43">
        <v>35139.376308962848</v>
      </c>
      <c r="E45" s="43">
        <v>4042.5858832288459</v>
      </c>
      <c r="F45" s="236">
        <v>0</v>
      </c>
      <c r="G45" s="43">
        <v>0</v>
      </c>
      <c r="H45" s="53">
        <v>0</v>
      </c>
      <c r="I45" s="41">
        <f t="shared" si="3"/>
        <v>82592.000000000015</v>
      </c>
      <c r="J45" s="166"/>
    </row>
    <row r="46" spans="1:10" ht="13.5" customHeight="1">
      <c r="A46" s="25" t="s">
        <v>20</v>
      </c>
      <c r="B46" s="46">
        <v>8.560088753085392E-4</v>
      </c>
      <c r="C46" s="46">
        <v>1.946345300731696</v>
      </c>
      <c r="D46" s="46">
        <v>850.02072170081306</v>
      </c>
      <c r="E46" s="46">
        <v>0</v>
      </c>
      <c r="F46" s="236">
        <v>0</v>
      </c>
      <c r="G46" s="46">
        <v>0</v>
      </c>
      <c r="H46" s="47">
        <v>0</v>
      </c>
      <c r="I46" s="48">
        <f t="shared" si="3"/>
        <v>851.96792301042001</v>
      </c>
      <c r="J46" s="166"/>
    </row>
    <row r="47" spans="1:10" ht="13.5" customHeight="1">
      <c r="A47" s="26" t="s">
        <v>21</v>
      </c>
      <c r="B47" s="43">
        <v>9.5388730470485157E-4</v>
      </c>
      <c r="C47" s="43">
        <v>7.6348806917150469</v>
      </c>
      <c r="D47" s="43">
        <v>3334.3553136391024</v>
      </c>
      <c r="E47" s="43">
        <v>0</v>
      </c>
      <c r="F47" s="236">
        <v>0</v>
      </c>
      <c r="G47" s="43">
        <v>0</v>
      </c>
      <c r="H47" s="53">
        <v>0</v>
      </c>
      <c r="I47" s="41">
        <f t="shared" si="3"/>
        <v>3341.9911482181224</v>
      </c>
      <c r="J47" s="166"/>
    </row>
    <row r="48" spans="1:10" ht="13.5" customHeight="1">
      <c r="A48" s="25" t="s">
        <v>22</v>
      </c>
      <c r="B48" s="46">
        <v>67.001634716943258</v>
      </c>
      <c r="C48" s="46">
        <v>1666.8440609200579</v>
      </c>
      <c r="D48" s="46">
        <v>2290.153308306265</v>
      </c>
      <c r="E48" s="46">
        <v>9.9605673395885977E-4</v>
      </c>
      <c r="F48" s="236">
        <v>0</v>
      </c>
      <c r="G48" s="46">
        <v>0</v>
      </c>
      <c r="H48" s="47">
        <v>0</v>
      </c>
      <c r="I48" s="48">
        <f t="shared" si="3"/>
        <v>4024</v>
      </c>
      <c r="J48" s="166"/>
    </row>
    <row r="49" spans="1:10" ht="13.5" customHeight="1">
      <c r="A49" s="27" t="s">
        <v>23</v>
      </c>
      <c r="B49" s="43">
        <v>152.89482259633493</v>
      </c>
      <c r="C49" s="43">
        <v>30.154352606252282</v>
      </c>
      <c r="D49" s="43">
        <v>82.947298478853099</v>
      </c>
      <c r="E49" s="43">
        <v>3.5263185596946969E-3</v>
      </c>
      <c r="F49" s="236">
        <v>0</v>
      </c>
      <c r="G49" s="43">
        <v>0</v>
      </c>
      <c r="H49" s="53">
        <v>0</v>
      </c>
      <c r="I49" s="41">
        <f t="shared" si="3"/>
        <v>266</v>
      </c>
      <c r="J49" s="166"/>
    </row>
    <row r="50" spans="1:10" ht="13.5" customHeight="1">
      <c r="A50" s="25" t="s">
        <v>24</v>
      </c>
      <c r="B50" s="46">
        <v>665.02623950952932</v>
      </c>
      <c r="C50" s="46">
        <v>19318.492421890562</v>
      </c>
      <c r="D50" s="46">
        <v>893.71233261821681</v>
      </c>
      <c r="E50" s="46">
        <v>1.5012938915136154</v>
      </c>
      <c r="F50" s="236">
        <v>0</v>
      </c>
      <c r="G50" s="46">
        <v>0</v>
      </c>
      <c r="H50" s="47">
        <v>0</v>
      </c>
      <c r="I50" s="48">
        <f t="shared" si="3"/>
        <v>20878.732287909821</v>
      </c>
      <c r="J50" s="166"/>
    </row>
    <row r="51" spans="1:10" ht="13.5" customHeight="1">
      <c r="A51" s="27" t="s">
        <v>25</v>
      </c>
      <c r="B51" s="43">
        <v>70.806639587125687</v>
      </c>
      <c r="C51" s="43">
        <v>9.1542913011618486E-9</v>
      </c>
      <c r="D51" s="43">
        <v>9.1542913011618486E-9</v>
      </c>
      <c r="E51" s="43">
        <v>0</v>
      </c>
      <c r="F51" s="236">
        <v>0</v>
      </c>
      <c r="G51" s="43">
        <v>0</v>
      </c>
      <c r="H51" s="53">
        <v>0</v>
      </c>
      <c r="I51" s="41">
        <f t="shared" si="3"/>
        <v>70.80663960543427</v>
      </c>
      <c r="J51" s="166"/>
    </row>
    <row r="52" spans="1:10" ht="13.5" customHeight="1">
      <c r="A52" s="25" t="s">
        <v>26</v>
      </c>
      <c r="B52" s="46">
        <v>2701.1776040795889</v>
      </c>
      <c r="C52" s="46">
        <v>773.2857192106967</v>
      </c>
      <c r="D52" s="46">
        <v>1510.7519767340493</v>
      </c>
      <c r="E52" s="46">
        <v>7.5665386433048711E-8</v>
      </c>
      <c r="F52" s="236">
        <v>0</v>
      </c>
      <c r="G52" s="46">
        <v>0</v>
      </c>
      <c r="H52" s="47">
        <v>0</v>
      </c>
      <c r="I52" s="48">
        <f t="shared" si="3"/>
        <v>4985.2153001000006</v>
      </c>
      <c r="J52" s="166"/>
    </row>
    <row r="53" spans="1:10" ht="13.5" customHeight="1" thickBot="1">
      <c r="A53" s="27" t="s">
        <v>27</v>
      </c>
      <c r="B53" s="43">
        <v>1315.0460250254307</v>
      </c>
      <c r="C53" s="43">
        <v>333.92945249486866</v>
      </c>
      <c r="D53" s="43">
        <v>10113.10191392999</v>
      </c>
      <c r="E53" s="43">
        <v>45139.281001669748</v>
      </c>
      <c r="F53" s="237">
        <v>0</v>
      </c>
      <c r="G53" s="43">
        <v>8660.6112032914116</v>
      </c>
      <c r="H53" s="53">
        <v>1352.5275555517571</v>
      </c>
      <c r="I53" s="41">
        <f t="shared" si="3"/>
        <v>66914.497151963209</v>
      </c>
      <c r="J53" s="166"/>
    </row>
    <row r="54" spans="1:10" ht="13.5" customHeight="1">
      <c r="A54" s="34" t="s">
        <v>28</v>
      </c>
      <c r="B54" s="130">
        <f t="shared" ref="B54:H54" si="4">SUM(B33:B53)</f>
        <v>24578.204565945598</v>
      </c>
      <c r="C54" s="130">
        <f t="shared" si="4"/>
        <v>70177.4398130427</v>
      </c>
      <c r="D54" s="130">
        <f t="shared" si="4"/>
        <v>82459.415295010258</v>
      </c>
      <c r="E54" s="130">
        <f t="shared" si="4"/>
        <v>54890.388153696986</v>
      </c>
      <c r="F54" s="130">
        <f t="shared" si="4"/>
        <v>0</v>
      </c>
      <c r="G54" s="130">
        <f t="shared" si="4"/>
        <v>8660.6112032914116</v>
      </c>
      <c r="H54" s="131">
        <f t="shared" si="4"/>
        <v>1352.5275555517571</v>
      </c>
      <c r="I54" s="132">
        <f>SUM(B54:H54)</f>
        <v>242118.58658653873</v>
      </c>
      <c r="J54" s="166"/>
    </row>
    <row r="55" spans="1:10" ht="13.5" customHeight="1" thickBot="1">
      <c r="A55" s="32" t="s">
        <v>87</v>
      </c>
      <c r="B55" s="114">
        <f>B54/$I54</f>
        <v>0.101513084610548</v>
      </c>
      <c r="C55" s="114">
        <f t="shared" ref="C55:I55" si="5">C54/$I54</f>
        <v>0.2898473876063194</v>
      </c>
      <c r="D55" s="114">
        <f t="shared" si="5"/>
        <v>0.34057449474469559</v>
      </c>
      <c r="E55" s="114">
        <f t="shared" si="5"/>
        <v>0.22670869232948335</v>
      </c>
      <c r="F55" s="114">
        <f t="shared" si="5"/>
        <v>0</v>
      </c>
      <c r="G55" s="114">
        <f t="shared" si="5"/>
        <v>3.5770121267397662E-2</v>
      </c>
      <c r="H55" s="114">
        <f t="shared" si="5"/>
        <v>5.5862194415558959E-3</v>
      </c>
      <c r="I55" s="116">
        <f t="shared" si="5"/>
        <v>1</v>
      </c>
      <c r="J55" s="18"/>
    </row>
    <row r="56" spans="1:10" ht="15" thickBot="1"/>
    <row r="57" spans="1:10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</row>
    <row r="58" spans="1:10" ht="13.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</row>
    <row r="59" spans="1:10" ht="13.5" customHeight="1">
      <c r="A59" s="24" t="s">
        <v>7</v>
      </c>
      <c r="B59" s="242">
        <v>0</v>
      </c>
      <c r="C59" s="243">
        <v>0</v>
      </c>
      <c r="D59" s="243">
        <v>0</v>
      </c>
      <c r="E59" s="244">
        <v>0</v>
      </c>
      <c r="F59" s="39">
        <v>38.436</v>
      </c>
      <c r="G59" s="242">
        <v>0</v>
      </c>
      <c r="H59" s="244">
        <v>0</v>
      </c>
      <c r="I59" s="41">
        <f>SUM(B59:H59)</f>
        <v>38.436</v>
      </c>
    </row>
    <row r="60" spans="1:10" ht="13.5" customHeight="1">
      <c r="A60" s="25" t="s">
        <v>8</v>
      </c>
      <c r="B60" s="245">
        <v>0</v>
      </c>
      <c r="C60" s="246">
        <v>0</v>
      </c>
      <c r="D60" s="246">
        <v>0</v>
      </c>
      <c r="E60" s="247">
        <v>0</v>
      </c>
      <c r="F60" s="46">
        <v>0</v>
      </c>
      <c r="G60" s="245">
        <v>0</v>
      </c>
      <c r="H60" s="247">
        <v>0</v>
      </c>
      <c r="I60" s="48">
        <f t="shared" ref="I60:I79" si="6">SUM(B60:H60)</f>
        <v>0</v>
      </c>
    </row>
    <row r="61" spans="1:10" ht="13.5" customHeight="1">
      <c r="A61" s="26" t="s">
        <v>9</v>
      </c>
      <c r="B61" s="245">
        <v>0</v>
      </c>
      <c r="C61" s="246">
        <v>0</v>
      </c>
      <c r="D61" s="246">
        <v>0</v>
      </c>
      <c r="E61" s="247">
        <v>0</v>
      </c>
      <c r="F61" s="43">
        <v>0</v>
      </c>
      <c r="G61" s="245">
        <v>0</v>
      </c>
      <c r="H61" s="247">
        <v>0</v>
      </c>
      <c r="I61" s="41">
        <f t="shared" si="6"/>
        <v>0</v>
      </c>
    </row>
    <row r="62" spans="1:10" ht="13.5" customHeight="1">
      <c r="A62" s="25" t="s">
        <v>10</v>
      </c>
      <c r="B62" s="245">
        <v>0</v>
      </c>
      <c r="C62" s="246">
        <v>0</v>
      </c>
      <c r="D62" s="246">
        <v>0</v>
      </c>
      <c r="E62" s="247">
        <v>0</v>
      </c>
      <c r="F62" s="46">
        <v>0</v>
      </c>
      <c r="G62" s="245">
        <v>0</v>
      </c>
      <c r="H62" s="247">
        <v>0</v>
      </c>
      <c r="I62" s="48">
        <f t="shared" si="6"/>
        <v>0</v>
      </c>
    </row>
    <row r="63" spans="1:10" ht="13.5" customHeight="1">
      <c r="A63" s="26" t="s">
        <v>11</v>
      </c>
      <c r="B63" s="245">
        <v>0</v>
      </c>
      <c r="C63" s="246">
        <v>0</v>
      </c>
      <c r="D63" s="246">
        <v>0</v>
      </c>
      <c r="E63" s="247">
        <v>0</v>
      </c>
      <c r="F63" s="43">
        <v>0</v>
      </c>
      <c r="G63" s="245">
        <v>0</v>
      </c>
      <c r="H63" s="247">
        <v>0</v>
      </c>
      <c r="I63" s="41">
        <f t="shared" si="6"/>
        <v>0</v>
      </c>
    </row>
    <row r="64" spans="1:10" ht="13.5" customHeight="1">
      <c r="A64" s="25" t="s">
        <v>12</v>
      </c>
      <c r="B64" s="245">
        <v>0</v>
      </c>
      <c r="C64" s="246">
        <v>0</v>
      </c>
      <c r="D64" s="246">
        <v>0</v>
      </c>
      <c r="E64" s="247">
        <v>0</v>
      </c>
      <c r="F64" s="46">
        <v>89415.05047408033</v>
      </c>
      <c r="G64" s="245">
        <v>0</v>
      </c>
      <c r="H64" s="247">
        <v>0</v>
      </c>
      <c r="I64" s="48">
        <f t="shared" si="6"/>
        <v>89415.05047408033</v>
      </c>
    </row>
    <row r="65" spans="1:10" ht="13.5" customHeight="1">
      <c r="A65" s="26" t="s">
        <v>13</v>
      </c>
      <c r="B65" s="245">
        <v>0</v>
      </c>
      <c r="C65" s="246">
        <v>0</v>
      </c>
      <c r="D65" s="246">
        <v>0</v>
      </c>
      <c r="E65" s="247">
        <v>0</v>
      </c>
      <c r="F65" s="43">
        <v>22373</v>
      </c>
      <c r="G65" s="245">
        <v>0</v>
      </c>
      <c r="H65" s="247">
        <v>0</v>
      </c>
      <c r="I65" s="41">
        <f t="shared" si="6"/>
        <v>22373</v>
      </c>
    </row>
    <row r="66" spans="1:10" ht="13.5" customHeight="1">
      <c r="A66" s="25" t="s">
        <v>14</v>
      </c>
      <c r="B66" s="245">
        <v>0</v>
      </c>
      <c r="C66" s="246">
        <v>0</v>
      </c>
      <c r="D66" s="246">
        <v>0</v>
      </c>
      <c r="E66" s="247">
        <v>0</v>
      </c>
      <c r="F66" s="46">
        <v>127962.36158996448</v>
      </c>
      <c r="G66" s="245">
        <v>0</v>
      </c>
      <c r="H66" s="247">
        <v>0</v>
      </c>
      <c r="I66" s="48">
        <f t="shared" si="6"/>
        <v>127962.36158996448</v>
      </c>
    </row>
    <row r="67" spans="1:10" ht="13.5" customHeight="1">
      <c r="A67" s="26" t="s">
        <v>15</v>
      </c>
      <c r="B67" s="245">
        <v>0</v>
      </c>
      <c r="C67" s="246">
        <v>0</v>
      </c>
      <c r="D67" s="246">
        <v>0</v>
      </c>
      <c r="E67" s="247">
        <v>0</v>
      </c>
      <c r="F67" s="43">
        <v>0</v>
      </c>
      <c r="G67" s="245">
        <v>0</v>
      </c>
      <c r="H67" s="247">
        <v>0</v>
      </c>
      <c r="I67" s="41">
        <f t="shared" si="6"/>
        <v>0</v>
      </c>
    </row>
    <row r="68" spans="1:10" ht="13.5" customHeight="1">
      <c r="A68" s="25" t="s">
        <v>16</v>
      </c>
      <c r="B68" s="245">
        <v>0</v>
      </c>
      <c r="C68" s="246">
        <v>0</v>
      </c>
      <c r="D68" s="246">
        <v>0</v>
      </c>
      <c r="E68" s="247">
        <v>0</v>
      </c>
      <c r="F68" s="46">
        <v>0</v>
      </c>
      <c r="G68" s="245">
        <v>0</v>
      </c>
      <c r="H68" s="247">
        <v>0</v>
      </c>
      <c r="I68" s="48">
        <f t="shared" si="6"/>
        <v>0</v>
      </c>
    </row>
    <row r="69" spans="1:10" ht="13.5" customHeight="1">
      <c r="A69" s="26" t="s">
        <v>17</v>
      </c>
      <c r="B69" s="245">
        <v>0</v>
      </c>
      <c r="C69" s="246">
        <v>0</v>
      </c>
      <c r="D69" s="246">
        <v>0</v>
      </c>
      <c r="E69" s="247">
        <v>0</v>
      </c>
      <c r="F69" s="43">
        <v>532.03056972480147</v>
      </c>
      <c r="G69" s="245">
        <v>0</v>
      </c>
      <c r="H69" s="247">
        <v>0</v>
      </c>
      <c r="I69" s="41">
        <f t="shared" si="6"/>
        <v>532.03056972480147</v>
      </c>
    </row>
    <row r="70" spans="1:10" ht="13.5" customHeight="1">
      <c r="A70" s="25" t="s">
        <v>18</v>
      </c>
      <c r="B70" s="245">
        <v>0</v>
      </c>
      <c r="C70" s="246">
        <v>0</v>
      </c>
      <c r="D70" s="246">
        <v>0</v>
      </c>
      <c r="E70" s="247">
        <v>0</v>
      </c>
      <c r="F70" s="46">
        <v>0</v>
      </c>
      <c r="G70" s="245">
        <v>0</v>
      </c>
      <c r="H70" s="247">
        <v>0</v>
      </c>
      <c r="I70" s="48">
        <f t="shared" si="6"/>
        <v>0</v>
      </c>
    </row>
    <row r="71" spans="1:10" ht="13.5" customHeight="1">
      <c r="A71" s="26" t="s">
        <v>19</v>
      </c>
      <c r="B71" s="245">
        <v>0</v>
      </c>
      <c r="C71" s="246">
        <v>0</v>
      </c>
      <c r="D71" s="246">
        <v>0</v>
      </c>
      <c r="E71" s="247">
        <v>0</v>
      </c>
      <c r="F71" s="43">
        <v>4198</v>
      </c>
      <c r="G71" s="245">
        <v>0</v>
      </c>
      <c r="H71" s="247">
        <v>0</v>
      </c>
      <c r="I71" s="41">
        <f t="shared" si="6"/>
        <v>4198</v>
      </c>
    </row>
    <row r="72" spans="1:10" ht="13.5" customHeight="1">
      <c r="A72" s="25" t="s">
        <v>20</v>
      </c>
      <c r="B72" s="245">
        <v>0</v>
      </c>
      <c r="C72" s="246">
        <v>0</v>
      </c>
      <c r="D72" s="246">
        <v>0</v>
      </c>
      <c r="E72" s="247">
        <v>0</v>
      </c>
      <c r="F72" s="46">
        <v>0</v>
      </c>
      <c r="G72" s="245">
        <v>0</v>
      </c>
      <c r="H72" s="247">
        <v>0</v>
      </c>
      <c r="I72" s="48">
        <f t="shared" si="6"/>
        <v>0</v>
      </c>
    </row>
    <row r="73" spans="1:10" ht="13.5" customHeight="1">
      <c r="A73" s="26" t="s">
        <v>21</v>
      </c>
      <c r="B73" s="245">
        <v>0</v>
      </c>
      <c r="C73" s="246">
        <v>0</v>
      </c>
      <c r="D73" s="246">
        <v>0</v>
      </c>
      <c r="E73" s="247">
        <v>0</v>
      </c>
      <c r="F73" s="120">
        <v>0</v>
      </c>
      <c r="G73" s="245">
        <v>0</v>
      </c>
      <c r="H73" s="247">
        <v>0</v>
      </c>
      <c r="I73" s="41">
        <f t="shared" si="6"/>
        <v>0</v>
      </c>
    </row>
    <row r="74" spans="1:10" ht="13.5" customHeight="1">
      <c r="A74" s="25" t="s">
        <v>22</v>
      </c>
      <c r="B74" s="245">
        <v>0</v>
      </c>
      <c r="C74" s="246">
        <v>0</v>
      </c>
      <c r="D74" s="246">
        <v>0</v>
      </c>
      <c r="E74" s="247">
        <v>0</v>
      </c>
      <c r="F74" s="46">
        <v>0</v>
      </c>
      <c r="G74" s="245">
        <v>0</v>
      </c>
      <c r="H74" s="247">
        <v>0</v>
      </c>
      <c r="I74" s="48">
        <f t="shared" si="6"/>
        <v>0</v>
      </c>
    </row>
    <row r="75" spans="1:10" ht="13.5" customHeight="1">
      <c r="A75" s="27" t="s">
        <v>23</v>
      </c>
      <c r="B75" s="245">
        <v>0</v>
      </c>
      <c r="C75" s="246">
        <v>0</v>
      </c>
      <c r="D75" s="246">
        <v>0</v>
      </c>
      <c r="E75" s="247">
        <v>0</v>
      </c>
      <c r="F75" s="43">
        <v>0</v>
      </c>
      <c r="G75" s="245">
        <v>0</v>
      </c>
      <c r="H75" s="247">
        <v>0</v>
      </c>
      <c r="I75" s="41">
        <f t="shared" si="6"/>
        <v>0</v>
      </c>
    </row>
    <row r="76" spans="1:10" ht="13.5" customHeight="1">
      <c r="A76" s="25" t="s">
        <v>24</v>
      </c>
      <c r="B76" s="245">
        <v>0</v>
      </c>
      <c r="C76" s="246">
        <v>0</v>
      </c>
      <c r="D76" s="246">
        <v>0</v>
      </c>
      <c r="E76" s="247">
        <v>0</v>
      </c>
      <c r="F76" s="46">
        <v>272</v>
      </c>
      <c r="G76" s="245">
        <v>0</v>
      </c>
      <c r="H76" s="247">
        <v>0</v>
      </c>
      <c r="I76" s="48">
        <f t="shared" si="6"/>
        <v>272</v>
      </c>
    </row>
    <row r="77" spans="1:10" ht="13.5" customHeight="1">
      <c r="A77" s="27" t="s">
        <v>25</v>
      </c>
      <c r="B77" s="245">
        <v>0</v>
      </c>
      <c r="C77" s="246">
        <v>0</v>
      </c>
      <c r="D77" s="246">
        <v>0</v>
      </c>
      <c r="E77" s="247">
        <v>0</v>
      </c>
      <c r="F77" s="43">
        <v>0</v>
      </c>
      <c r="G77" s="245">
        <v>0</v>
      </c>
      <c r="H77" s="247">
        <v>0</v>
      </c>
      <c r="I77" s="41">
        <f t="shared" si="6"/>
        <v>0</v>
      </c>
    </row>
    <row r="78" spans="1:10" ht="13.5" customHeight="1">
      <c r="A78" s="25" t="s">
        <v>26</v>
      </c>
      <c r="B78" s="245">
        <v>0</v>
      </c>
      <c r="C78" s="246">
        <v>0</v>
      </c>
      <c r="D78" s="246">
        <v>0</v>
      </c>
      <c r="E78" s="247">
        <v>0</v>
      </c>
      <c r="F78" s="46">
        <v>0</v>
      </c>
      <c r="G78" s="245">
        <v>0</v>
      </c>
      <c r="H78" s="247">
        <v>0</v>
      </c>
      <c r="I78" s="48">
        <f t="shared" si="6"/>
        <v>0</v>
      </c>
    </row>
    <row r="79" spans="1:10" ht="13.5" customHeight="1" thickBot="1">
      <c r="A79" s="27" t="s">
        <v>27</v>
      </c>
      <c r="B79" s="248">
        <v>0</v>
      </c>
      <c r="C79" s="249">
        <v>0</v>
      </c>
      <c r="D79" s="249">
        <v>0</v>
      </c>
      <c r="E79" s="250">
        <v>0</v>
      </c>
      <c r="F79" s="43">
        <v>11847.257600000001</v>
      </c>
      <c r="G79" s="248">
        <v>0</v>
      </c>
      <c r="H79" s="250">
        <v>0</v>
      </c>
      <c r="I79" s="41">
        <f t="shared" si="6"/>
        <v>11847.257600000001</v>
      </c>
    </row>
    <row r="80" spans="1:10" ht="13.5" customHeight="1">
      <c r="A80" s="34" t="s">
        <v>28</v>
      </c>
      <c r="B80" s="130">
        <f t="shared" ref="B80:H80" si="7">SUM(B59:B79)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 t="shared" si="7"/>
        <v>256638.13623376962</v>
      </c>
      <c r="G80" s="130">
        <f t="shared" si="7"/>
        <v>0</v>
      </c>
      <c r="H80" s="131">
        <f t="shared" si="7"/>
        <v>0</v>
      </c>
      <c r="I80" s="132">
        <f>SUM(B80:H80)</f>
        <v>256638.13623376962</v>
      </c>
      <c r="J80" s="169">
        <v>-0.51479999997536652</v>
      </c>
    </row>
    <row r="81" spans="1:10" ht="15" thickBot="1">
      <c r="A81" s="32" t="s">
        <v>87</v>
      </c>
      <c r="B81" s="114">
        <f>B80/$I80</f>
        <v>0</v>
      </c>
      <c r="C81" s="114">
        <f t="shared" ref="C81:I81" si="8">C80/$I80</f>
        <v>0</v>
      </c>
      <c r="D81" s="114">
        <f t="shared" si="8"/>
        <v>0</v>
      </c>
      <c r="E81" s="114">
        <f t="shared" si="8"/>
        <v>0</v>
      </c>
      <c r="F81" s="114">
        <f t="shared" si="8"/>
        <v>1</v>
      </c>
      <c r="G81" s="114">
        <f t="shared" si="8"/>
        <v>0</v>
      </c>
      <c r="H81" s="114">
        <f t="shared" si="8"/>
        <v>0</v>
      </c>
      <c r="I81" s="116">
        <f t="shared" si="8"/>
        <v>1</v>
      </c>
      <c r="J81" s="18"/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</row>
    <row r="84" spans="1:10" ht="15">
      <c r="A84" s="263"/>
      <c r="B84" s="192" t="s">
        <v>104</v>
      </c>
      <c r="C84" s="193"/>
      <c r="D84" s="193"/>
      <c r="E84" s="193"/>
      <c r="F84" s="193"/>
      <c r="G84" s="193"/>
      <c r="H84" s="193"/>
      <c r="I84" s="194"/>
    </row>
    <row r="85" spans="1:10" ht="15">
      <c r="A85" s="24" t="s">
        <v>7</v>
      </c>
      <c r="B85" s="39">
        <v>3276.7857419403022</v>
      </c>
      <c r="C85" s="39">
        <v>0</v>
      </c>
      <c r="D85" s="39">
        <v>270.76225805969784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3547.5479999999998</v>
      </c>
    </row>
    <row r="86" spans="1:10" ht="15">
      <c r="A86" s="25" t="s">
        <v>8</v>
      </c>
      <c r="B86" s="46">
        <v>595.41255548842196</v>
      </c>
      <c r="C86" s="46">
        <v>0</v>
      </c>
      <c r="D86" s="46">
        <v>46.587444511578127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9">SUM(B86:H86)</f>
        <v>642.00000000000011</v>
      </c>
    </row>
    <row r="87" spans="1:10" ht="15">
      <c r="A87" s="26" t="s">
        <v>9</v>
      </c>
      <c r="B87" s="43">
        <v>2347.1836625354258</v>
      </c>
      <c r="C87" s="43">
        <v>0</v>
      </c>
      <c r="D87" s="43">
        <v>208.46403746457426</v>
      </c>
      <c r="E87" s="43">
        <v>0</v>
      </c>
      <c r="F87" s="43">
        <v>0</v>
      </c>
      <c r="G87" s="43">
        <v>0</v>
      </c>
      <c r="H87" s="53">
        <v>0</v>
      </c>
      <c r="I87" s="41">
        <f t="shared" si="9"/>
        <v>2555.6477</v>
      </c>
    </row>
    <row r="88" spans="1:10" ht="15">
      <c r="A88" s="25" t="s">
        <v>10</v>
      </c>
      <c r="B88" s="46">
        <v>6580.4848828897475</v>
      </c>
      <c r="C88" s="46">
        <v>0</v>
      </c>
      <c r="D88" s="46">
        <v>428.51511711025279</v>
      </c>
      <c r="E88" s="46">
        <v>0</v>
      </c>
      <c r="F88" s="46">
        <v>0</v>
      </c>
      <c r="G88" s="46">
        <v>0</v>
      </c>
      <c r="H88" s="47">
        <v>0</v>
      </c>
      <c r="I88" s="48">
        <f t="shared" si="9"/>
        <v>7009</v>
      </c>
    </row>
    <row r="89" spans="1:10" ht="15">
      <c r="A89" s="26" t="s">
        <v>11</v>
      </c>
      <c r="B89" s="43">
        <v>3.7439999999999998</v>
      </c>
      <c r="C89" s="43">
        <v>0</v>
      </c>
      <c r="D89" s="43">
        <v>0.25600000000000001</v>
      </c>
      <c r="E89" s="43">
        <v>0</v>
      </c>
      <c r="F89" s="43">
        <v>0</v>
      </c>
      <c r="G89" s="43">
        <v>0</v>
      </c>
      <c r="H89" s="53">
        <v>0</v>
      </c>
      <c r="I89" s="41">
        <f t="shared" si="9"/>
        <v>4</v>
      </c>
    </row>
    <row r="90" spans="1:10" ht="15">
      <c r="A90" s="25" t="s">
        <v>12</v>
      </c>
      <c r="B90" s="46">
        <v>0</v>
      </c>
      <c r="C90" s="46">
        <v>0</v>
      </c>
      <c r="D90" s="46">
        <v>0.37729467982794229</v>
      </c>
      <c r="E90" s="46">
        <v>191.0843236894865</v>
      </c>
      <c r="F90" s="46">
        <v>0</v>
      </c>
      <c r="G90" s="46">
        <v>0</v>
      </c>
      <c r="H90" s="47">
        <v>0</v>
      </c>
      <c r="I90" s="48">
        <f t="shared" si="9"/>
        <v>191.46161836931444</v>
      </c>
    </row>
    <row r="91" spans="1:10" ht="15">
      <c r="A91" s="26" t="s">
        <v>13</v>
      </c>
      <c r="B91" s="43">
        <v>0</v>
      </c>
      <c r="C91" s="43">
        <v>0</v>
      </c>
      <c r="D91" s="43">
        <v>0</v>
      </c>
      <c r="E91" s="43">
        <v>426</v>
      </c>
      <c r="F91" s="43">
        <v>0</v>
      </c>
      <c r="G91" s="43">
        <v>0</v>
      </c>
      <c r="H91" s="53">
        <v>0</v>
      </c>
      <c r="I91" s="41">
        <f t="shared" si="9"/>
        <v>426</v>
      </c>
    </row>
    <row r="92" spans="1:10" ht="15">
      <c r="A92" s="25" t="s">
        <v>14</v>
      </c>
      <c r="B92" s="46">
        <v>0</v>
      </c>
      <c r="C92" s="46">
        <v>5.2808430096372438</v>
      </c>
      <c r="D92" s="46">
        <v>1.3635527507819691</v>
      </c>
      <c r="E92" s="46">
        <v>892.38563891616184</v>
      </c>
      <c r="F92" s="46">
        <v>10122.36294129463</v>
      </c>
      <c r="G92" s="46">
        <v>0</v>
      </c>
      <c r="H92" s="47">
        <v>0</v>
      </c>
      <c r="I92" s="48">
        <f t="shared" si="9"/>
        <v>11021.392975971212</v>
      </c>
    </row>
    <row r="93" spans="1:10" ht="15">
      <c r="A93" s="26" t="s">
        <v>15</v>
      </c>
      <c r="B93" s="43">
        <v>75384.496793968166</v>
      </c>
      <c r="C93" s="43">
        <v>339.21667809051792</v>
      </c>
      <c r="D93" s="43">
        <v>4577.9181279413178</v>
      </c>
      <c r="E93" s="43">
        <v>0</v>
      </c>
      <c r="F93" s="43">
        <v>0</v>
      </c>
      <c r="G93" s="43">
        <v>0</v>
      </c>
      <c r="H93" s="53">
        <v>0</v>
      </c>
      <c r="I93" s="41">
        <f t="shared" si="9"/>
        <v>80301.631600000008</v>
      </c>
    </row>
    <row r="94" spans="1:10" ht="15">
      <c r="A94" s="25" t="s">
        <v>16</v>
      </c>
      <c r="B94" s="46">
        <v>13132.141657315016</v>
      </c>
      <c r="C94" s="46">
        <v>297.95607489807782</v>
      </c>
      <c r="D94" s="46">
        <v>913.13369951991706</v>
      </c>
      <c r="E94" s="46">
        <v>138.54356826698913</v>
      </c>
      <c r="F94" s="46">
        <v>0</v>
      </c>
      <c r="G94" s="46">
        <v>0</v>
      </c>
      <c r="H94" s="47">
        <v>0</v>
      </c>
      <c r="I94" s="48">
        <f t="shared" si="9"/>
        <v>14481.775</v>
      </c>
    </row>
    <row r="95" spans="1:10" ht="15">
      <c r="A95" s="26" t="s">
        <v>17</v>
      </c>
      <c r="B95" s="43">
        <v>2478.8792542180545</v>
      </c>
      <c r="C95" s="43">
        <v>4.162578714941727</v>
      </c>
      <c r="D95" s="43">
        <v>219.97279645218552</v>
      </c>
      <c r="E95" s="43">
        <v>18.1699706148184</v>
      </c>
      <c r="F95" s="43">
        <v>0</v>
      </c>
      <c r="G95" s="43">
        <v>0</v>
      </c>
      <c r="H95" s="53">
        <v>0</v>
      </c>
      <c r="I95" s="41">
        <f t="shared" si="9"/>
        <v>2721.1846</v>
      </c>
    </row>
    <row r="96" spans="1:10" ht="15">
      <c r="A96" s="25" t="s">
        <v>18</v>
      </c>
      <c r="B96" s="46">
        <v>0</v>
      </c>
      <c r="C96" s="46">
        <v>0</v>
      </c>
      <c r="D96" s="46">
        <v>0</v>
      </c>
      <c r="E96" s="46">
        <v>0</v>
      </c>
      <c r="F96" s="46">
        <v>0</v>
      </c>
      <c r="G96" s="46">
        <v>0</v>
      </c>
      <c r="H96" s="47">
        <v>0</v>
      </c>
      <c r="I96" s="48">
        <f t="shared" si="9"/>
        <v>0</v>
      </c>
    </row>
    <row r="97" spans="1:10" ht="15">
      <c r="A97" s="26" t="s">
        <v>19</v>
      </c>
      <c r="B97" s="43">
        <v>54287.783302635165</v>
      </c>
      <c r="C97" s="43">
        <v>2673.6996693861074</v>
      </c>
      <c r="D97" s="43">
        <v>12281.421350455439</v>
      </c>
      <c r="E97" s="43">
        <v>410.60367752328375</v>
      </c>
      <c r="F97" s="43">
        <v>0</v>
      </c>
      <c r="G97" s="43">
        <v>0</v>
      </c>
      <c r="H97" s="53">
        <v>0</v>
      </c>
      <c r="I97" s="41">
        <f t="shared" si="9"/>
        <v>69653.507999999987</v>
      </c>
    </row>
    <row r="98" spans="1:10" ht="15">
      <c r="A98" s="25" t="s">
        <v>20</v>
      </c>
      <c r="B98" s="46">
        <v>0</v>
      </c>
      <c r="C98" s="46">
        <v>0</v>
      </c>
      <c r="D98" s="46">
        <v>0</v>
      </c>
      <c r="E98" s="46">
        <v>0</v>
      </c>
      <c r="F98" s="46">
        <v>0</v>
      </c>
      <c r="G98" s="46">
        <v>0</v>
      </c>
      <c r="H98" s="47">
        <v>0</v>
      </c>
      <c r="I98" s="48">
        <f t="shared" si="9"/>
        <v>0</v>
      </c>
    </row>
    <row r="99" spans="1:10" ht="15">
      <c r="A99" s="26" t="s">
        <v>21</v>
      </c>
      <c r="B99" s="43">
        <v>0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53">
        <v>0</v>
      </c>
      <c r="I99" s="41">
        <f t="shared" si="9"/>
        <v>0</v>
      </c>
    </row>
    <row r="100" spans="1:10" ht="15">
      <c r="A100" s="25" t="s">
        <v>22</v>
      </c>
      <c r="B100" s="46">
        <v>579.29676379874854</v>
      </c>
      <c r="C100" s="46">
        <v>0</v>
      </c>
      <c r="D100" s="46">
        <v>10.703236201251483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9"/>
        <v>590</v>
      </c>
    </row>
    <row r="101" spans="1:10" ht="15">
      <c r="A101" s="27" t="s">
        <v>23</v>
      </c>
      <c r="B101" s="43">
        <v>59410.834450604292</v>
      </c>
      <c r="C101" s="43">
        <v>109.88192480784869</v>
      </c>
      <c r="D101" s="43">
        <v>7417.2836245878625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9"/>
        <v>66938</v>
      </c>
    </row>
    <row r="102" spans="1:10" ht="15">
      <c r="A102" s="25" t="s">
        <v>24</v>
      </c>
      <c r="B102" s="46">
        <v>3582.5311395843069</v>
      </c>
      <c r="C102" s="46">
        <v>0</v>
      </c>
      <c r="D102" s="46">
        <v>274.4276494238278</v>
      </c>
      <c r="E102" s="46">
        <v>0</v>
      </c>
      <c r="F102" s="46">
        <v>240.97302185041733</v>
      </c>
      <c r="G102" s="46">
        <v>0</v>
      </c>
      <c r="H102" s="47">
        <v>0</v>
      </c>
      <c r="I102" s="48">
        <f t="shared" si="9"/>
        <v>4097.9318108585521</v>
      </c>
    </row>
    <row r="103" spans="1:10" ht="15">
      <c r="A103" s="27" t="s">
        <v>25</v>
      </c>
      <c r="B103" s="43">
        <v>2637.7327779771244</v>
      </c>
      <c r="C103" s="43">
        <v>0</v>
      </c>
      <c r="D103" s="43">
        <v>2046.5010532095407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9"/>
        <v>4684.2338311866652</v>
      </c>
    </row>
    <row r="104" spans="1:10" ht="15">
      <c r="A104" s="25" t="s">
        <v>26</v>
      </c>
      <c r="B104" s="46">
        <v>31273.169993725256</v>
      </c>
      <c r="C104" s="46">
        <v>108.98579517576081</v>
      </c>
      <c r="D104" s="46">
        <v>3221.4459916799997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9"/>
        <v>34603.601780581019</v>
      </c>
    </row>
    <row r="105" spans="1:10" ht="15.75" thickBot="1">
      <c r="A105" s="27" t="s">
        <v>27</v>
      </c>
      <c r="B105" s="43">
        <v>18059.05940106554</v>
      </c>
      <c r="C105" s="43">
        <v>1.7982647815232911</v>
      </c>
      <c r="D105" s="43">
        <v>27792.136480989553</v>
      </c>
      <c r="E105" s="43">
        <v>29791.957978851966</v>
      </c>
      <c r="F105" s="43">
        <v>0</v>
      </c>
      <c r="G105" s="43">
        <v>19388.775554676642</v>
      </c>
      <c r="H105" s="53">
        <v>14.125167671580281</v>
      </c>
      <c r="I105" s="41">
        <f t="shared" si="9"/>
        <v>95047.852848036797</v>
      </c>
    </row>
    <row r="106" spans="1:10" ht="15">
      <c r="A106" s="34" t="s">
        <v>28</v>
      </c>
      <c r="B106" s="130">
        <f t="shared" ref="B106:H106" si="10">SUM(B85:B105)</f>
        <v>273629.53637774556</v>
      </c>
      <c r="C106" s="130">
        <f t="shared" si="10"/>
        <v>3540.9818288644151</v>
      </c>
      <c r="D106" s="130">
        <f t="shared" si="10"/>
        <v>59711.269715037604</v>
      </c>
      <c r="E106" s="130">
        <f t="shared" si="10"/>
        <v>31868.745157862704</v>
      </c>
      <c r="F106" s="130">
        <f t="shared" si="10"/>
        <v>10363.335963145048</v>
      </c>
      <c r="G106" s="130">
        <f t="shared" si="10"/>
        <v>19388.775554676642</v>
      </c>
      <c r="H106" s="131">
        <f t="shared" si="10"/>
        <v>14.125167671580281</v>
      </c>
      <c r="I106" s="132">
        <f>SUM(B106:H106)</f>
        <v>398516.76976500364</v>
      </c>
    </row>
    <row r="107" spans="1:10" ht="13.5" customHeight="1" thickBot="1">
      <c r="A107" s="32" t="s">
        <v>87</v>
      </c>
      <c r="B107" s="114">
        <f>B106/$I106</f>
        <v>0.68661987935689317</v>
      </c>
      <c r="C107" s="114">
        <f t="shared" ref="C107:I107" si="11">C106/$I106</f>
        <v>8.8854023155724472E-3</v>
      </c>
      <c r="D107" s="114">
        <f t="shared" si="11"/>
        <v>0.14983376922945549</v>
      </c>
      <c r="E107" s="114">
        <f t="shared" si="11"/>
        <v>7.9968391735823277E-2</v>
      </c>
      <c r="F107" s="114">
        <f t="shared" si="11"/>
        <v>2.6004767551579003E-2</v>
      </c>
      <c r="G107" s="114">
        <f t="shared" si="11"/>
        <v>4.8652345461170345E-2</v>
      </c>
      <c r="H107" s="114">
        <f t="shared" si="11"/>
        <v>3.5444349506068646E-5</v>
      </c>
      <c r="I107" s="116">
        <f t="shared" si="11"/>
        <v>1</v>
      </c>
      <c r="J107" s="18"/>
    </row>
    <row r="108" spans="1:10" ht="13.5" customHeight="1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0</v>
      </c>
      <c r="C111" s="39">
        <v>0</v>
      </c>
      <c r="D111" s="39">
        <v>0</v>
      </c>
      <c r="E111" s="39">
        <v>0</v>
      </c>
      <c r="F111" s="235">
        <v>0</v>
      </c>
      <c r="G111" s="39">
        <v>0</v>
      </c>
      <c r="H111" s="40">
        <v>0</v>
      </c>
      <c r="I111" s="41">
        <f>SUM(B111:H111)</f>
        <v>0</v>
      </c>
    </row>
    <row r="112" spans="1:1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>
        <v>0</v>
      </c>
      <c r="G112" s="46">
        <v>0</v>
      </c>
      <c r="H112" s="47">
        <v>0</v>
      </c>
      <c r="I112" s="48">
        <f t="shared" ref="I112:I131" si="12">SUM(B112:H112)</f>
        <v>0</v>
      </c>
    </row>
    <row r="113" spans="1:9" ht="15">
      <c r="A113" s="26" t="s">
        <v>9</v>
      </c>
      <c r="B113" s="43">
        <v>0</v>
      </c>
      <c r="C113" s="43">
        <v>0</v>
      </c>
      <c r="D113" s="43">
        <v>0</v>
      </c>
      <c r="E113" s="43">
        <v>0</v>
      </c>
      <c r="F113" s="236">
        <v>0</v>
      </c>
      <c r="G113" s="43">
        <v>0</v>
      </c>
      <c r="H113" s="53">
        <v>0</v>
      </c>
      <c r="I113" s="41">
        <f t="shared" si="12"/>
        <v>0</v>
      </c>
    </row>
    <row r="114" spans="1:9" ht="15">
      <c r="A114" s="25" t="s">
        <v>10</v>
      </c>
      <c r="B114" s="46">
        <v>2.6212142847638663E-3</v>
      </c>
      <c r="C114" s="46">
        <v>0</v>
      </c>
      <c r="D114" s="46">
        <v>5043.9973787857152</v>
      </c>
      <c r="E114" s="46">
        <v>0</v>
      </c>
      <c r="F114" s="236">
        <v>0</v>
      </c>
      <c r="G114" s="46">
        <v>0</v>
      </c>
      <c r="H114" s="47">
        <v>0</v>
      </c>
      <c r="I114" s="48">
        <f t="shared" si="12"/>
        <v>5044</v>
      </c>
    </row>
    <row r="115" spans="1:9" ht="15">
      <c r="A115" s="26" t="s">
        <v>11</v>
      </c>
      <c r="B115" s="43">
        <v>0</v>
      </c>
      <c r="C115" s="43">
        <v>0</v>
      </c>
      <c r="D115" s="43">
        <v>0</v>
      </c>
      <c r="E115" s="43">
        <v>0</v>
      </c>
      <c r="F115" s="236">
        <v>0</v>
      </c>
      <c r="G115" s="43">
        <v>0</v>
      </c>
      <c r="H115" s="53">
        <v>0</v>
      </c>
      <c r="I115" s="41">
        <f t="shared" si="12"/>
        <v>0</v>
      </c>
    </row>
    <row r="116" spans="1:9" ht="15">
      <c r="A116" s="25" t="s">
        <v>12</v>
      </c>
      <c r="B116" s="46">
        <v>0</v>
      </c>
      <c r="C116" s="46">
        <v>0</v>
      </c>
      <c r="D116" s="46">
        <v>0</v>
      </c>
      <c r="E116" s="46">
        <v>0</v>
      </c>
      <c r="F116" s="236">
        <v>0</v>
      </c>
      <c r="G116" s="46">
        <v>0</v>
      </c>
      <c r="H116" s="47">
        <v>0</v>
      </c>
      <c r="I116" s="48">
        <f t="shared" si="12"/>
        <v>0</v>
      </c>
    </row>
    <row r="117" spans="1:9" ht="15">
      <c r="A117" s="26" t="s">
        <v>13</v>
      </c>
      <c r="B117" s="43">
        <v>0</v>
      </c>
      <c r="C117" s="43">
        <v>0</v>
      </c>
      <c r="D117" s="43">
        <v>0</v>
      </c>
      <c r="E117" s="43">
        <v>0</v>
      </c>
      <c r="F117" s="236">
        <v>0</v>
      </c>
      <c r="G117" s="43">
        <v>0</v>
      </c>
      <c r="H117" s="53">
        <v>0</v>
      </c>
      <c r="I117" s="41">
        <f t="shared" si="12"/>
        <v>0</v>
      </c>
    </row>
    <row r="118" spans="1:9" ht="15">
      <c r="A118" s="25" t="s">
        <v>14</v>
      </c>
      <c r="B118" s="46">
        <v>0</v>
      </c>
      <c r="C118" s="46">
        <v>0</v>
      </c>
      <c r="D118" s="46">
        <v>0</v>
      </c>
      <c r="E118" s="46">
        <v>0</v>
      </c>
      <c r="F118" s="236">
        <v>0</v>
      </c>
      <c r="G118" s="46">
        <v>0</v>
      </c>
      <c r="H118" s="47">
        <v>0</v>
      </c>
      <c r="I118" s="48">
        <f t="shared" si="12"/>
        <v>0</v>
      </c>
    </row>
    <row r="119" spans="1:9" ht="15">
      <c r="A119" s="26" t="s">
        <v>15</v>
      </c>
      <c r="B119" s="43">
        <v>0.214</v>
      </c>
      <c r="C119" s="43">
        <v>0</v>
      </c>
      <c r="D119" s="43">
        <v>0</v>
      </c>
      <c r="E119" s="43">
        <v>0</v>
      </c>
      <c r="F119" s="236">
        <v>0</v>
      </c>
      <c r="G119" s="43">
        <v>0</v>
      </c>
      <c r="H119" s="53">
        <v>0</v>
      </c>
      <c r="I119" s="41">
        <f t="shared" si="12"/>
        <v>0.214</v>
      </c>
    </row>
    <row r="120" spans="1:9" ht="15">
      <c r="A120" s="25" t="s">
        <v>16</v>
      </c>
      <c r="B120" s="46">
        <v>2.4345716152343309E-3</v>
      </c>
      <c r="C120" s="46">
        <v>433.29072019479293</v>
      </c>
      <c r="D120" s="46">
        <v>0.70684523359178286</v>
      </c>
      <c r="E120" s="46">
        <v>0</v>
      </c>
      <c r="F120" s="236">
        <v>0</v>
      </c>
      <c r="G120" s="46">
        <v>0</v>
      </c>
      <c r="H120" s="47">
        <v>0</v>
      </c>
      <c r="I120" s="48">
        <f t="shared" si="12"/>
        <v>433.99999999999994</v>
      </c>
    </row>
    <row r="121" spans="1:9" ht="15">
      <c r="A121" s="26" t="s">
        <v>17</v>
      </c>
      <c r="B121" s="43">
        <v>66.669010932151963</v>
      </c>
      <c r="C121" s="43">
        <v>0</v>
      </c>
      <c r="D121" s="43">
        <v>482.33098906784801</v>
      </c>
      <c r="E121" s="43">
        <v>0</v>
      </c>
      <c r="F121" s="236">
        <v>0</v>
      </c>
      <c r="G121" s="43">
        <v>0</v>
      </c>
      <c r="H121" s="53">
        <v>0</v>
      </c>
      <c r="I121" s="41">
        <f t="shared" si="12"/>
        <v>549</v>
      </c>
    </row>
    <row r="122" spans="1:9" ht="15">
      <c r="A122" s="25" t="s">
        <v>18</v>
      </c>
      <c r="B122" s="46">
        <v>0</v>
      </c>
      <c r="C122" s="46">
        <v>0</v>
      </c>
      <c r="D122" s="46">
        <v>0</v>
      </c>
      <c r="E122" s="46">
        <v>0</v>
      </c>
      <c r="F122" s="236">
        <v>0</v>
      </c>
      <c r="G122" s="46">
        <v>0</v>
      </c>
      <c r="H122" s="47">
        <v>0</v>
      </c>
      <c r="I122" s="48">
        <f t="shared" si="12"/>
        <v>0</v>
      </c>
    </row>
    <row r="123" spans="1:9" ht="15">
      <c r="A123" s="26" t="s">
        <v>19</v>
      </c>
      <c r="B123" s="43">
        <v>274.50455193882152</v>
      </c>
      <c r="C123" s="43">
        <v>3941.3874001095669</v>
      </c>
      <c r="D123" s="43">
        <v>10358.922378778725</v>
      </c>
      <c r="E123" s="43">
        <v>1.1856691728880744</v>
      </c>
      <c r="F123" s="236">
        <v>0</v>
      </c>
      <c r="G123" s="43">
        <v>0</v>
      </c>
      <c r="H123" s="53">
        <v>0</v>
      </c>
      <c r="I123" s="41">
        <f t="shared" si="12"/>
        <v>14576.000000000002</v>
      </c>
    </row>
    <row r="124" spans="1:9" ht="15">
      <c r="A124" s="25" t="s">
        <v>20</v>
      </c>
      <c r="B124" s="46">
        <v>8.560088753085392E-4</v>
      </c>
      <c r="C124" s="46">
        <v>1.946345300731696</v>
      </c>
      <c r="D124" s="46">
        <v>850.02072170081306</v>
      </c>
      <c r="E124" s="46">
        <v>0</v>
      </c>
      <c r="F124" s="236">
        <v>0</v>
      </c>
      <c r="G124" s="46">
        <v>0</v>
      </c>
      <c r="H124" s="47">
        <v>0</v>
      </c>
      <c r="I124" s="48">
        <f t="shared" si="12"/>
        <v>851.96792301042001</v>
      </c>
    </row>
    <row r="125" spans="1:9" ht="15">
      <c r="A125" s="26" t="s">
        <v>21</v>
      </c>
      <c r="B125" s="43">
        <v>9.5388730470485157E-4</v>
      </c>
      <c r="C125" s="43">
        <v>7.6348806917150469</v>
      </c>
      <c r="D125" s="43">
        <v>3334.3553136391024</v>
      </c>
      <c r="E125" s="43">
        <v>0</v>
      </c>
      <c r="F125" s="236">
        <v>0</v>
      </c>
      <c r="G125" s="43">
        <v>0</v>
      </c>
      <c r="H125" s="53">
        <v>0</v>
      </c>
      <c r="I125" s="41">
        <f t="shared" si="12"/>
        <v>3341.9911482181224</v>
      </c>
    </row>
    <row r="126" spans="1:9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>
        <v>0</v>
      </c>
      <c r="G126" s="46">
        <v>0</v>
      </c>
      <c r="H126" s="47">
        <v>0</v>
      </c>
      <c r="I126" s="48">
        <f t="shared" si="12"/>
        <v>0</v>
      </c>
    </row>
    <row r="127" spans="1:9" ht="15">
      <c r="A127" s="27" t="s">
        <v>23</v>
      </c>
      <c r="B127" s="43">
        <v>0</v>
      </c>
      <c r="C127" s="43">
        <v>0</v>
      </c>
      <c r="D127" s="43">
        <v>0</v>
      </c>
      <c r="E127" s="43">
        <v>0</v>
      </c>
      <c r="F127" s="236">
        <v>0</v>
      </c>
      <c r="G127" s="43">
        <v>0</v>
      </c>
      <c r="H127" s="53">
        <v>0</v>
      </c>
      <c r="I127" s="41">
        <f t="shared" si="12"/>
        <v>0</v>
      </c>
    </row>
    <row r="128" spans="1:9" ht="15">
      <c r="A128" s="25" t="s">
        <v>24</v>
      </c>
      <c r="B128" s="46">
        <v>0</v>
      </c>
      <c r="C128" s="46">
        <v>0</v>
      </c>
      <c r="D128" s="46">
        <v>0</v>
      </c>
      <c r="E128" s="46">
        <v>0</v>
      </c>
      <c r="F128" s="236">
        <v>0</v>
      </c>
      <c r="G128" s="46">
        <v>0</v>
      </c>
      <c r="H128" s="47">
        <v>0</v>
      </c>
      <c r="I128" s="48">
        <f t="shared" si="12"/>
        <v>0</v>
      </c>
    </row>
    <row r="129" spans="1:10" ht="15">
      <c r="A129" s="27" t="s">
        <v>25</v>
      </c>
      <c r="B129" s="43">
        <v>0</v>
      </c>
      <c r="C129" s="43">
        <v>0</v>
      </c>
      <c r="D129" s="43">
        <v>0</v>
      </c>
      <c r="E129" s="43">
        <v>0</v>
      </c>
      <c r="F129" s="236">
        <v>0</v>
      </c>
      <c r="G129" s="43">
        <v>0</v>
      </c>
      <c r="H129" s="53">
        <v>0</v>
      </c>
      <c r="I129" s="41">
        <f t="shared" si="12"/>
        <v>0</v>
      </c>
    </row>
    <row r="130" spans="1:10" ht="15">
      <c r="A130" s="25" t="s">
        <v>26</v>
      </c>
      <c r="B130" s="46">
        <v>0.22786094726607026</v>
      </c>
      <c r="C130" s="46">
        <v>0</v>
      </c>
      <c r="D130" s="46">
        <v>1.3525390527339296</v>
      </c>
      <c r="E130" s="46">
        <v>0</v>
      </c>
      <c r="F130" s="236">
        <v>0</v>
      </c>
      <c r="G130" s="46">
        <v>0</v>
      </c>
      <c r="H130" s="47">
        <v>0</v>
      </c>
      <c r="I130" s="48">
        <f t="shared" si="12"/>
        <v>1.5803999999999998</v>
      </c>
    </row>
    <row r="131" spans="1:10" ht="15.75" thickBot="1">
      <c r="A131" s="27" t="s">
        <v>27</v>
      </c>
      <c r="B131" s="43">
        <v>79.216290318978864</v>
      </c>
      <c r="C131" s="43">
        <v>0</v>
      </c>
      <c r="D131" s="43">
        <v>0</v>
      </c>
      <c r="E131" s="43">
        <v>7054.4086705223326</v>
      </c>
      <c r="F131" s="237">
        <v>0</v>
      </c>
      <c r="G131" s="43">
        <v>2283.6042391586893</v>
      </c>
      <c r="H131" s="53">
        <v>0</v>
      </c>
      <c r="I131" s="41">
        <f t="shared" si="12"/>
        <v>9417.2292000000016</v>
      </c>
    </row>
    <row r="132" spans="1:10" ht="15">
      <c r="A132" s="34" t="s">
        <v>28</v>
      </c>
      <c r="B132" s="130">
        <f t="shared" ref="B132:H132" si="13">SUM(B111:B131)</f>
        <v>420.83857981929845</v>
      </c>
      <c r="C132" s="130">
        <f t="shared" si="13"/>
        <v>4384.2593462968071</v>
      </c>
      <c r="D132" s="130">
        <f t="shared" si="13"/>
        <v>20071.686166258532</v>
      </c>
      <c r="E132" s="130">
        <f t="shared" si="13"/>
        <v>7055.5943396952207</v>
      </c>
      <c r="F132" s="130">
        <f t="shared" si="13"/>
        <v>0</v>
      </c>
      <c r="G132" s="130">
        <f t="shared" si="13"/>
        <v>2283.6042391586893</v>
      </c>
      <c r="H132" s="131">
        <f t="shared" si="13"/>
        <v>0</v>
      </c>
      <c r="I132" s="132">
        <f>SUM(B132:H132)</f>
        <v>34215.98267122855</v>
      </c>
    </row>
    <row r="133" spans="1:10" ht="15" thickBot="1">
      <c r="A133" s="32" t="s">
        <v>87</v>
      </c>
      <c r="B133" s="114">
        <f>B132/$I132</f>
        <v>1.2299473724399917E-2</v>
      </c>
      <c r="C133" s="114">
        <f t="shared" ref="C133:I133" si="14">C132/$I132</f>
        <v>0.12813483653016436</v>
      </c>
      <c r="D133" s="114">
        <f t="shared" si="14"/>
        <v>0.58661726477715226</v>
      </c>
      <c r="E133" s="114">
        <f t="shared" si="14"/>
        <v>0.20620756117076572</v>
      </c>
      <c r="F133" s="114">
        <f t="shared" si="14"/>
        <v>0</v>
      </c>
      <c r="G133" s="114">
        <f t="shared" si="14"/>
        <v>6.6740863797517661E-2</v>
      </c>
      <c r="H133" s="114">
        <f t="shared" si="14"/>
        <v>0</v>
      </c>
      <c r="I133" s="116">
        <f t="shared" si="14"/>
        <v>1</v>
      </c>
      <c r="J133" s="18"/>
    </row>
    <row r="134" spans="1:10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1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10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10" ht="15">
      <c r="A137" s="24" t="s">
        <v>7</v>
      </c>
      <c r="B137" s="39">
        <v>0</v>
      </c>
      <c r="C137" s="39">
        <v>2041</v>
      </c>
      <c r="D137" s="39">
        <v>0</v>
      </c>
      <c r="E137" s="39">
        <v>0</v>
      </c>
      <c r="F137" s="235">
        <v>0</v>
      </c>
      <c r="G137" s="39">
        <v>0</v>
      </c>
      <c r="H137" s="40">
        <v>0</v>
      </c>
      <c r="I137" s="41">
        <f>SUM(B137:H137)</f>
        <v>2041</v>
      </c>
    </row>
    <row r="138" spans="1:1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>
        <v>0</v>
      </c>
      <c r="G138" s="46">
        <v>0</v>
      </c>
      <c r="H138" s="47">
        <v>0</v>
      </c>
      <c r="I138" s="48">
        <f t="shared" ref="I138:I157" si="15">SUM(B138:H138)</f>
        <v>0</v>
      </c>
    </row>
    <row r="139" spans="1:10" ht="15">
      <c r="A139" s="26" t="s">
        <v>9</v>
      </c>
      <c r="B139" s="43">
        <v>0</v>
      </c>
      <c r="C139" s="43">
        <v>0</v>
      </c>
      <c r="D139" s="43">
        <v>0</v>
      </c>
      <c r="E139" s="43">
        <v>0</v>
      </c>
      <c r="F139" s="236">
        <v>0</v>
      </c>
      <c r="G139" s="43">
        <v>0</v>
      </c>
      <c r="H139" s="53">
        <v>0</v>
      </c>
      <c r="I139" s="41">
        <f t="shared" si="15"/>
        <v>0</v>
      </c>
    </row>
    <row r="140" spans="1:10" ht="15">
      <c r="A140" s="25" t="s">
        <v>10</v>
      </c>
      <c r="B140" s="46">
        <v>0</v>
      </c>
      <c r="C140" s="46">
        <v>0</v>
      </c>
      <c r="D140" s="46">
        <v>360</v>
      </c>
      <c r="E140" s="46">
        <v>0</v>
      </c>
      <c r="F140" s="236">
        <v>0</v>
      </c>
      <c r="G140" s="46">
        <v>0</v>
      </c>
      <c r="H140" s="47">
        <v>0</v>
      </c>
      <c r="I140" s="48">
        <f t="shared" si="15"/>
        <v>360</v>
      </c>
    </row>
    <row r="141" spans="1:10" ht="15">
      <c r="A141" s="26" t="s">
        <v>11</v>
      </c>
      <c r="B141" s="43">
        <v>0</v>
      </c>
      <c r="C141" s="43">
        <v>0</v>
      </c>
      <c r="D141" s="43">
        <v>0</v>
      </c>
      <c r="E141" s="43">
        <v>0</v>
      </c>
      <c r="F141" s="236">
        <v>0</v>
      </c>
      <c r="G141" s="43">
        <v>0</v>
      </c>
      <c r="H141" s="53">
        <v>0</v>
      </c>
      <c r="I141" s="41">
        <f t="shared" si="15"/>
        <v>0</v>
      </c>
    </row>
    <row r="142" spans="1:10" ht="15">
      <c r="A142" s="25" t="s">
        <v>12</v>
      </c>
      <c r="B142" s="46">
        <v>0</v>
      </c>
      <c r="C142" s="46">
        <v>0</v>
      </c>
      <c r="D142" s="46">
        <v>0</v>
      </c>
      <c r="E142" s="46">
        <v>0</v>
      </c>
      <c r="F142" s="236">
        <v>0</v>
      </c>
      <c r="G142" s="46">
        <v>0</v>
      </c>
      <c r="H142" s="47">
        <v>0</v>
      </c>
      <c r="I142" s="48">
        <f t="shared" si="15"/>
        <v>0</v>
      </c>
    </row>
    <row r="143" spans="1:10" ht="15">
      <c r="A143" s="26" t="s">
        <v>13</v>
      </c>
      <c r="B143" s="43">
        <v>0</v>
      </c>
      <c r="C143" s="43">
        <v>0</v>
      </c>
      <c r="D143" s="43">
        <v>0</v>
      </c>
      <c r="E143" s="43">
        <v>0</v>
      </c>
      <c r="F143" s="236">
        <v>0</v>
      </c>
      <c r="G143" s="43">
        <v>0</v>
      </c>
      <c r="H143" s="53">
        <v>0</v>
      </c>
      <c r="I143" s="41">
        <f t="shared" si="15"/>
        <v>0</v>
      </c>
    </row>
    <row r="144" spans="1:10" ht="15">
      <c r="A144" s="25" t="s">
        <v>14</v>
      </c>
      <c r="B144" s="46">
        <v>0</v>
      </c>
      <c r="C144" s="46">
        <v>0</v>
      </c>
      <c r="D144" s="46">
        <v>18.289526705199322</v>
      </c>
      <c r="E144" s="46">
        <v>20.005539760200204</v>
      </c>
      <c r="F144" s="236">
        <v>0</v>
      </c>
      <c r="G144" s="46">
        <v>0</v>
      </c>
      <c r="H144" s="47">
        <v>0</v>
      </c>
      <c r="I144" s="48">
        <f t="shared" si="15"/>
        <v>38.295066465399529</v>
      </c>
    </row>
    <row r="145" spans="1:10" ht="15">
      <c r="A145" s="26" t="s">
        <v>15</v>
      </c>
      <c r="B145" s="43">
        <v>26.474395997119828</v>
      </c>
      <c r="C145" s="43">
        <v>8.6704985549674864E-7</v>
      </c>
      <c r="D145" s="43">
        <v>3.1358303107132413E-6</v>
      </c>
      <c r="E145" s="43">
        <v>0</v>
      </c>
      <c r="F145" s="236">
        <v>0</v>
      </c>
      <c r="G145" s="43">
        <v>0</v>
      </c>
      <c r="H145" s="53">
        <v>0</v>
      </c>
      <c r="I145" s="41">
        <f t="shared" si="15"/>
        <v>26.474399999999996</v>
      </c>
    </row>
    <row r="146" spans="1:10" ht="15">
      <c r="A146" s="25" t="s">
        <v>16</v>
      </c>
      <c r="B146" s="46">
        <v>163.5727979666425</v>
      </c>
      <c r="C146" s="46">
        <v>1385.6066810461589</v>
      </c>
      <c r="D146" s="46">
        <v>81.011720987198728</v>
      </c>
      <c r="E146" s="46">
        <v>0</v>
      </c>
      <c r="F146" s="236">
        <v>0</v>
      </c>
      <c r="G146" s="46">
        <v>0</v>
      </c>
      <c r="H146" s="47">
        <v>0</v>
      </c>
      <c r="I146" s="48">
        <f t="shared" si="15"/>
        <v>1630.1912000000002</v>
      </c>
    </row>
    <row r="147" spans="1:10" ht="15">
      <c r="A147" s="26" t="s">
        <v>17</v>
      </c>
      <c r="B147" s="43">
        <v>0</v>
      </c>
      <c r="C147" s="43">
        <v>0</v>
      </c>
      <c r="D147" s="43">
        <v>0</v>
      </c>
      <c r="E147" s="43">
        <v>3</v>
      </c>
      <c r="F147" s="236">
        <v>0</v>
      </c>
      <c r="G147" s="43">
        <v>0</v>
      </c>
      <c r="H147" s="53">
        <v>0</v>
      </c>
      <c r="I147" s="41">
        <f t="shared" si="15"/>
        <v>3</v>
      </c>
    </row>
    <row r="148" spans="1:10" ht="15">
      <c r="A148" s="25" t="s">
        <v>18</v>
      </c>
      <c r="B148" s="46">
        <v>0</v>
      </c>
      <c r="C148" s="46">
        <v>0</v>
      </c>
      <c r="D148" s="46">
        <v>0</v>
      </c>
      <c r="E148" s="46">
        <v>0</v>
      </c>
      <c r="F148" s="236">
        <v>0</v>
      </c>
      <c r="G148" s="46">
        <v>0</v>
      </c>
      <c r="H148" s="47">
        <v>0</v>
      </c>
      <c r="I148" s="48">
        <f t="shared" si="15"/>
        <v>0</v>
      </c>
    </row>
    <row r="149" spans="1:10" ht="15">
      <c r="A149" s="26" t="s">
        <v>19</v>
      </c>
      <c r="B149" s="43">
        <v>179.54488998892072</v>
      </c>
      <c r="C149" s="43">
        <v>8224.7872491471444</v>
      </c>
      <c r="D149" s="43">
        <v>1711.6678608639343</v>
      </c>
      <c r="E149" s="43">
        <v>0</v>
      </c>
      <c r="F149" s="236">
        <v>0</v>
      </c>
      <c r="G149" s="43">
        <v>0</v>
      </c>
      <c r="H149" s="53">
        <v>0</v>
      </c>
      <c r="I149" s="41">
        <f t="shared" si="15"/>
        <v>10116</v>
      </c>
    </row>
    <row r="150" spans="1:10" ht="15">
      <c r="A150" s="25" t="s">
        <v>20</v>
      </c>
      <c r="B150" s="46">
        <v>0</v>
      </c>
      <c r="C150" s="46">
        <v>0</v>
      </c>
      <c r="D150" s="46">
        <v>0</v>
      </c>
      <c r="E150" s="46">
        <v>0</v>
      </c>
      <c r="F150" s="236">
        <v>0</v>
      </c>
      <c r="G150" s="46">
        <v>0</v>
      </c>
      <c r="H150" s="47">
        <v>0</v>
      </c>
      <c r="I150" s="48">
        <f t="shared" si="15"/>
        <v>0</v>
      </c>
    </row>
    <row r="151" spans="1:10" ht="15">
      <c r="A151" s="26" t="s">
        <v>21</v>
      </c>
      <c r="B151" s="43">
        <v>0</v>
      </c>
      <c r="C151" s="43">
        <v>0</v>
      </c>
      <c r="D151" s="43">
        <v>0</v>
      </c>
      <c r="E151" s="43">
        <v>0</v>
      </c>
      <c r="F151" s="236">
        <v>0</v>
      </c>
      <c r="G151" s="43">
        <v>0</v>
      </c>
      <c r="H151" s="53">
        <v>0</v>
      </c>
      <c r="I151" s="41">
        <f t="shared" si="15"/>
        <v>0</v>
      </c>
    </row>
    <row r="152" spans="1:10" ht="15">
      <c r="A152" s="25" t="s">
        <v>22</v>
      </c>
      <c r="B152" s="46">
        <v>0</v>
      </c>
      <c r="C152" s="46">
        <v>1167</v>
      </c>
      <c r="D152" s="46">
        <v>0</v>
      </c>
      <c r="E152" s="46">
        <v>0</v>
      </c>
      <c r="F152" s="236">
        <v>0</v>
      </c>
      <c r="G152" s="46">
        <v>0</v>
      </c>
      <c r="H152" s="47">
        <v>0</v>
      </c>
      <c r="I152" s="48">
        <f t="shared" si="15"/>
        <v>1167</v>
      </c>
      <c r="J152" s="6"/>
    </row>
    <row r="153" spans="1:10" ht="15">
      <c r="A153" s="27" t="s">
        <v>23</v>
      </c>
      <c r="B153" s="43">
        <v>0</v>
      </c>
      <c r="C153" s="43">
        <v>0</v>
      </c>
      <c r="D153" s="43">
        <v>0</v>
      </c>
      <c r="E153" s="43">
        <v>0</v>
      </c>
      <c r="F153" s="236">
        <v>0</v>
      </c>
      <c r="G153" s="43">
        <v>0</v>
      </c>
      <c r="H153" s="53">
        <v>0</v>
      </c>
      <c r="I153" s="41">
        <f t="shared" si="15"/>
        <v>0</v>
      </c>
    </row>
    <row r="154" spans="1:10" ht="15">
      <c r="A154" s="25" t="s">
        <v>24</v>
      </c>
      <c r="B154" s="46">
        <v>0</v>
      </c>
      <c r="C154" s="46">
        <v>2413</v>
      </c>
      <c r="D154" s="46">
        <v>0</v>
      </c>
      <c r="E154" s="46">
        <v>0</v>
      </c>
      <c r="F154" s="236">
        <v>0</v>
      </c>
      <c r="G154" s="46">
        <v>0</v>
      </c>
      <c r="H154" s="47">
        <v>0</v>
      </c>
      <c r="I154" s="48">
        <f t="shared" si="15"/>
        <v>2413</v>
      </c>
    </row>
    <row r="155" spans="1:10" ht="15">
      <c r="A155" s="27" t="s">
        <v>25</v>
      </c>
      <c r="B155" s="43">
        <v>0</v>
      </c>
      <c r="C155" s="43">
        <v>0</v>
      </c>
      <c r="D155" s="43">
        <v>0</v>
      </c>
      <c r="E155" s="43">
        <v>0</v>
      </c>
      <c r="F155" s="236">
        <v>0</v>
      </c>
      <c r="G155" s="43">
        <v>0</v>
      </c>
      <c r="H155" s="53">
        <v>0</v>
      </c>
      <c r="I155" s="41">
        <f t="shared" si="15"/>
        <v>0</v>
      </c>
    </row>
    <row r="156" spans="1:10" ht="15">
      <c r="A156" s="25" t="s">
        <v>26</v>
      </c>
      <c r="B156" s="46">
        <v>778.88674899847831</v>
      </c>
      <c r="C156" s="46">
        <v>0</v>
      </c>
      <c r="D156" s="46">
        <v>31.91255100152172</v>
      </c>
      <c r="E156" s="46">
        <v>0</v>
      </c>
      <c r="F156" s="236">
        <v>0</v>
      </c>
      <c r="G156" s="46">
        <v>0</v>
      </c>
      <c r="H156" s="47">
        <v>0</v>
      </c>
      <c r="I156" s="48">
        <f t="shared" si="15"/>
        <v>810.79930000000002</v>
      </c>
    </row>
    <row r="157" spans="1:10" ht="15.75" thickBot="1">
      <c r="A157" s="27" t="s">
        <v>27</v>
      </c>
      <c r="B157" s="43">
        <v>81.809397310184494</v>
      </c>
      <c r="C157" s="43">
        <v>0.45026499459808933</v>
      </c>
      <c r="D157" s="43">
        <v>375.61481070201432</v>
      </c>
      <c r="E157" s="43">
        <v>8332.0711764552962</v>
      </c>
      <c r="F157" s="237">
        <v>0</v>
      </c>
      <c r="G157" s="43">
        <v>158.97731296772034</v>
      </c>
      <c r="H157" s="53">
        <v>987.43863757018619</v>
      </c>
      <c r="I157" s="41">
        <f t="shared" si="15"/>
        <v>9936.3616000000002</v>
      </c>
    </row>
    <row r="158" spans="1:10" ht="15">
      <c r="A158" s="34" t="s">
        <v>28</v>
      </c>
      <c r="B158" s="130">
        <f t="shared" ref="B158:H158" si="16">SUM(B137:B157)</f>
        <v>1230.2882302613459</v>
      </c>
      <c r="C158" s="130">
        <f t="shared" si="16"/>
        <v>15231.844196054952</v>
      </c>
      <c r="D158" s="130">
        <f t="shared" si="16"/>
        <v>2578.496473395699</v>
      </c>
      <c r="E158" s="130">
        <f t="shared" si="16"/>
        <v>8355.0767162154971</v>
      </c>
      <c r="F158" s="130">
        <f t="shared" si="16"/>
        <v>0</v>
      </c>
      <c r="G158" s="130">
        <f t="shared" si="16"/>
        <v>158.97731296772034</v>
      </c>
      <c r="H158" s="131">
        <f t="shared" si="16"/>
        <v>987.43863757018619</v>
      </c>
      <c r="I158" s="132">
        <f>SUM(B158:H158)</f>
        <v>28542.121566465401</v>
      </c>
    </row>
    <row r="159" spans="1:10" ht="15" thickBot="1">
      <c r="A159" s="32" t="s">
        <v>87</v>
      </c>
      <c r="B159" s="114">
        <f>B158/$I158</f>
        <v>4.3104302088981056E-2</v>
      </c>
      <c r="C159" s="114">
        <f t="shared" ref="C159:I159" si="17">C158/$I158</f>
        <v>0.53366194802950773</v>
      </c>
      <c r="D159" s="114">
        <f t="shared" si="17"/>
        <v>9.0340042431366285E-2</v>
      </c>
      <c r="E159" s="114">
        <f t="shared" si="17"/>
        <v>0.29272794934879726</v>
      </c>
      <c r="F159" s="114">
        <f t="shared" si="17"/>
        <v>0</v>
      </c>
      <c r="G159" s="114">
        <f t="shared" si="17"/>
        <v>5.5699192716810982E-3</v>
      </c>
      <c r="H159" s="114">
        <f t="shared" si="17"/>
        <v>3.4595838829666527E-2</v>
      </c>
      <c r="I159" s="116">
        <f t="shared" si="17"/>
        <v>1</v>
      </c>
      <c r="J159" s="18"/>
    </row>
    <row r="160" spans="1:10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>
        <v>0</v>
      </c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>
        <v>0</v>
      </c>
      <c r="G164" s="46">
        <v>0</v>
      </c>
      <c r="H164" s="47">
        <v>0</v>
      </c>
      <c r="I164" s="48">
        <f t="shared" ref="I164:I183" si="18">SUM(B164:H164)</f>
        <v>0</v>
      </c>
    </row>
    <row r="165" spans="1:9" ht="15">
      <c r="A165" s="26" t="s">
        <v>9</v>
      </c>
      <c r="B165" s="43">
        <v>0</v>
      </c>
      <c r="C165" s="43">
        <v>0</v>
      </c>
      <c r="D165" s="43">
        <v>0</v>
      </c>
      <c r="E165" s="43">
        <v>0</v>
      </c>
      <c r="F165" s="236">
        <v>0</v>
      </c>
      <c r="G165" s="43">
        <v>0</v>
      </c>
      <c r="H165" s="53">
        <v>0</v>
      </c>
      <c r="I165" s="41">
        <f t="shared" si="18"/>
        <v>0</v>
      </c>
    </row>
    <row r="166" spans="1:9" ht="15">
      <c r="A166" s="25" t="s">
        <v>10</v>
      </c>
      <c r="B166" s="46">
        <v>0</v>
      </c>
      <c r="C166" s="46">
        <v>0</v>
      </c>
      <c r="D166" s="46">
        <v>188</v>
      </c>
      <c r="E166" s="46">
        <v>0</v>
      </c>
      <c r="F166" s="236">
        <v>0</v>
      </c>
      <c r="G166" s="46">
        <v>0</v>
      </c>
      <c r="H166" s="47">
        <v>0</v>
      </c>
      <c r="I166" s="48">
        <f t="shared" si="18"/>
        <v>188</v>
      </c>
    </row>
    <row r="167" spans="1:9" ht="15">
      <c r="A167" s="26" t="s">
        <v>11</v>
      </c>
      <c r="B167" s="43">
        <v>0</v>
      </c>
      <c r="C167" s="43">
        <v>0</v>
      </c>
      <c r="D167" s="43">
        <v>0</v>
      </c>
      <c r="E167" s="43">
        <v>0</v>
      </c>
      <c r="F167" s="236">
        <v>0</v>
      </c>
      <c r="G167" s="43">
        <v>0</v>
      </c>
      <c r="H167" s="53">
        <v>0</v>
      </c>
      <c r="I167" s="41">
        <f t="shared" si="18"/>
        <v>0</v>
      </c>
    </row>
    <row r="168" spans="1:9" ht="15">
      <c r="A168" s="25" t="s">
        <v>12</v>
      </c>
      <c r="B168" s="46">
        <v>0</v>
      </c>
      <c r="C168" s="46">
        <v>0</v>
      </c>
      <c r="D168" s="46">
        <v>0</v>
      </c>
      <c r="E168" s="46">
        <v>0</v>
      </c>
      <c r="F168" s="236">
        <v>0</v>
      </c>
      <c r="G168" s="46">
        <v>0</v>
      </c>
      <c r="H168" s="47">
        <v>0</v>
      </c>
      <c r="I168" s="48">
        <f t="shared" si="18"/>
        <v>0</v>
      </c>
    </row>
    <row r="169" spans="1:9" ht="15">
      <c r="A169" s="26" t="s">
        <v>13</v>
      </c>
      <c r="B169" s="43">
        <v>0</v>
      </c>
      <c r="C169" s="43">
        <v>0</v>
      </c>
      <c r="D169" s="43">
        <v>0</v>
      </c>
      <c r="E169" s="43">
        <v>0</v>
      </c>
      <c r="F169" s="236">
        <v>0</v>
      </c>
      <c r="G169" s="43">
        <v>0</v>
      </c>
      <c r="H169" s="53">
        <v>0</v>
      </c>
      <c r="I169" s="41">
        <f t="shared" si="18"/>
        <v>0</v>
      </c>
    </row>
    <row r="170" spans="1:9" ht="15">
      <c r="A170" s="25" t="s">
        <v>14</v>
      </c>
      <c r="B170" s="46">
        <v>0</v>
      </c>
      <c r="C170" s="46">
        <v>0</v>
      </c>
      <c r="D170" s="46">
        <v>0</v>
      </c>
      <c r="E170" s="46">
        <v>1.3297877346018032</v>
      </c>
      <c r="F170" s="236">
        <v>0</v>
      </c>
      <c r="G170" s="46">
        <v>0</v>
      </c>
      <c r="H170" s="47">
        <v>0</v>
      </c>
      <c r="I170" s="48">
        <f t="shared" si="18"/>
        <v>1.3297877346018032</v>
      </c>
    </row>
    <row r="171" spans="1:9" ht="15">
      <c r="A171" s="26" t="s">
        <v>15</v>
      </c>
      <c r="B171" s="43">
        <v>0.79742342166540858</v>
      </c>
      <c r="C171" s="43">
        <v>0.24767461554111125</v>
      </c>
      <c r="D171" s="43">
        <v>11.588901950793481</v>
      </c>
      <c r="E171" s="43">
        <v>1.1999999709600007E-8</v>
      </c>
      <c r="F171" s="236">
        <v>0</v>
      </c>
      <c r="G171" s="43">
        <v>0</v>
      </c>
      <c r="H171" s="53">
        <v>0</v>
      </c>
      <c r="I171" s="41">
        <f t="shared" si="18"/>
        <v>12.634</v>
      </c>
    </row>
    <row r="172" spans="1:9" ht="15">
      <c r="A172" s="25" t="s">
        <v>16</v>
      </c>
      <c r="B172" s="46">
        <v>206.9597150213495</v>
      </c>
      <c r="C172" s="46">
        <v>0</v>
      </c>
      <c r="D172" s="46">
        <v>517.04028497865056</v>
      </c>
      <c r="E172" s="46">
        <v>0</v>
      </c>
      <c r="F172" s="236">
        <v>0</v>
      </c>
      <c r="G172" s="46">
        <v>0</v>
      </c>
      <c r="H172" s="47">
        <v>0</v>
      </c>
      <c r="I172" s="48">
        <f t="shared" si="18"/>
        <v>724</v>
      </c>
    </row>
    <row r="173" spans="1:9" ht="15">
      <c r="A173" s="26" t="s">
        <v>17</v>
      </c>
      <c r="B173" s="43">
        <v>0</v>
      </c>
      <c r="C173" s="43">
        <v>0</v>
      </c>
      <c r="D173" s="43">
        <v>204</v>
      </c>
      <c r="E173" s="43">
        <v>0</v>
      </c>
      <c r="F173" s="236">
        <v>0</v>
      </c>
      <c r="G173" s="43">
        <v>0</v>
      </c>
      <c r="H173" s="53">
        <v>0</v>
      </c>
      <c r="I173" s="41">
        <f t="shared" si="18"/>
        <v>204</v>
      </c>
    </row>
    <row r="174" spans="1:9" ht="15">
      <c r="A174" s="25" t="s">
        <v>18</v>
      </c>
      <c r="B174" s="46">
        <v>0</v>
      </c>
      <c r="C174" s="46">
        <v>0</v>
      </c>
      <c r="D174" s="46">
        <v>0</v>
      </c>
      <c r="E174" s="46">
        <v>0</v>
      </c>
      <c r="F174" s="236">
        <v>0</v>
      </c>
      <c r="G174" s="46">
        <v>0</v>
      </c>
      <c r="H174" s="47">
        <v>0</v>
      </c>
      <c r="I174" s="48">
        <f t="shared" si="18"/>
        <v>0</v>
      </c>
    </row>
    <row r="175" spans="1:9" ht="15">
      <c r="A175" s="26" t="s">
        <v>19</v>
      </c>
      <c r="B175" s="43">
        <v>125.53557256057499</v>
      </c>
      <c r="C175" s="43">
        <v>65.383110708632813</v>
      </c>
      <c r="D175" s="43">
        <v>2176.081316730792</v>
      </c>
      <c r="E175" s="43">
        <v>0</v>
      </c>
      <c r="F175" s="236">
        <v>0</v>
      </c>
      <c r="G175" s="43">
        <v>0</v>
      </c>
      <c r="H175" s="53">
        <v>0</v>
      </c>
      <c r="I175" s="41">
        <f t="shared" si="18"/>
        <v>2367</v>
      </c>
    </row>
    <row r="176" spans="1:9" ht="15">
      <c r="A176" s="25" t="s">
        <v>20</v>
      </c>
      <c r="B176" s="46">
        <v>0</v>
      </c>
      <c r="C176" s="46">
        <v>0</v>
      </c>
      <c r="D176" s="46">
        <v>0</v>
      </c>
      <c r="E176" s="46">
        <v>0</v>
      </c>
      <c r="F176" s="236">
        <v>0</v>
      </c>
      <c r="G176" s="46">
        <v>0</v>
      </c>
      <c r="H176" s="47">
        <v>0</v>
      </c>
      <c r="I176" s="48">
        <f t="shared" si="18"/>
        <v>0</v>
      </c>
    </row>
    <row r="177" spans="1:10" ht="15">
      <c r="A177" s="26" t="s">
        <v>21</v>
      </c>
      <c r="B177" s="43">
        <v>0</v>
      </c>
      <c r="C177" s="43">
        <v>0</v>
      </c>
      <c r="D177" s="43">
        <v>0</v>
      </c>
      <c r="E177" s="43">
        <v>0</v>
      </c>
      <c r="F177" s="236">
        <v>0</v>
      </c>
      <c r="G177" s="43">
        <v>0</v>
      </c>
      <c r="H177" s="53">
        <v>0</v>
      </c>
      <c r="I177" s="41">
        <f t="shared" si="18"/>
        <v>0</v>
      </c>
    </row>
    <row r="178" spans="1:1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>
        <v>0</v>
      </c>
      <c r="G178" s="46">
        <v>0</v>
      </c>
      <c r="H178" s="47">
        <v>0</v>
      </c>
      <c r="I178" s="48">
        <f t="shared" si="18"/>
        <v>0</v>
      </c>
    </row>
    <row r="179" spans="1:10" ht="15">
      <c r="A179" s="27" t="s">
        <v>23</v>
      </c>
      <c r="B179" s="43">
        <v>0</v>
      </c>
      <c r="C179" s="43">
        <v>0</v>
      </c>
      <c r="D179" s="43">
        <v>0</v>
      </c>
      <c r="E179" s="43">
        <v>0</v>
      </c>
      <c r="F179" s="236">
        <v>0</v>
      </c>
      <c r="G179" s="43">
        <v>0</v>
      </c>
      <c r="H179" s="53">
        <v>0</v>
      </c>
      <c r="I179" s="41">
        <f t="shared" si="18"/>
        <v>0</v>
      </c>
    </row>
    <row r="180" spans="1:10" ht="15">
      <c r="A180" s="25" t="s">
        <v>24</v>
      </c>
      <c r="B180" s="46">
        <v>0</v>
      </c>
      <c r="C180" s="46">
        <v>0</v>
      </c>
      <c r="D180" s="46">
        <v>0</v>
      </c>
      <c r="E180" s="46">
        <v>0</v>
      </c>
      <c r="F180" s="236">
        <v>0</v>
      </c>
      <c r="G180" s="46">
        <v>0</v>
      </c>
      <c r="H180" s="47">
        <v>0</v>
      </c>
      <c r="I180" s="48">
        <f t="shared" si="18"/>
        <v>0</v>
      </c>
    </row>
    <row r="181" spans="1:10" ht="15">
      <c r="A181" s="27" t="s">
        <v>25</v>
      </c>
      <c r="B181" s="43">
        <v>0</v>
      </c>
      <c r="C181" s="43">
        <v>0</v>
      </c>
      <c r="D181" s="43">
        <v>0</v>
      </c>
      <c r="E181" s="43">
        <v>0</v>
      </c>
      <c r="F181" s="236">
        <v>0</v>
      </c>
      <c r="G181" s="43">
        <v>0</v>
      </c>
      <c r="H181" s="53">
        <v>0</v>
      </c>
      <c r="I181" s="41">
        <f t="shared" si="18"/>
        <v>0</v>
      </c>
    </row>
    <row r="182" spans="1:10" ht="15">
      <c r="A182" s="25" t="s">
        <v>26</v>
      </c>
      <c r="B182" s="46">
        <v>4.8570246181632575</v>
      </c>
      <c r="C182" s="46">
        <v>1.2629753818367428</v>
      </c>
      <c r="D182" s="46">
        <v>0</v>
      </c>
      <c r="E182" s="46">
        <v>0</v>
      </c>
      <c r="F182" s="236">
        <v>0</v>
      </c>
      <c r="G182" s="46">
        <v>0</v>
      </c>
      <c r="H182" s="47">
        <v>0</v>
      </c>
      <c r="I182" s="48">
        <f t="shared" si="18"/>
        <v>6.12</v>
      </c>
    </row>
    <row r="183" spans="1:10" ht="15.75" thickBot="1">
      <c r="A183" s="27" t="s">
        <v>27</v>
      </c>
      <c r="B183" s="43">
        <v>33.68049126721813</v>
      </c>
      <c r="C183" s="43">
        <v>0</v>
      </c>
      <c r="D183" s="43">
        <v>832.63102089518418</v>
      </c>
      <c r="E183" s="43">
        <v>875.93412240664588</v>
      </c>
      <c r="F183" s="237">
        <v>0</v>
      </c>
      <c r="G183" s="43">
        <v>78.340252984066268</v>
      </c>
      <c r="H183" s="53">
        <v>250.34251244688545</v>
      </c>
      <c r="I183" s="41">
        <f t="shared" si="18"/>
        <v>2070.9283999999998</v>
      </c>
    </row>
    <row r="184" spans="1:10" ht="15">
      <c r="A184" s="34" t="s">
        <v>28</v>
      </c>
      <c r="B184" s="130">
        <f t="shared" ref="B184:H184" si="19">SUM(B163:B183)</f>
        <v>371.83022688897131</v>
      </c>
      <c r="C184" s="130">
        <f t="shared" si="19"/>
        <v>66.893760706010667</v>
      </c>
      <c r="D184" s="130">
        <f t="shared" si="19"/>
        <v>3929.3415245554202</v>
      </c>
      <c r="E184" s="130">
        <f t="shared" si="19"/>
        <v>877.26391015324771</v>
      </c>
      <c r="F184" s="130">
        <f t="shared" si="19"/>
        <v>0</v>
      </c>
      <c r="G184" s="130">
        <f t="shared" si="19"/>
        <v>78.340252984066268</v>
      </c>
      <c r="H184" s="131">
        <f t="shared" si="19"/>
        <v>250.34251244688545</v>
      </c>
      <c r="I184" s="132">
        <f>SUM(B184:H184)</f>
        <v>5574.0121877346019</v>
      </c>
    </row>
    <row r="185" spans="1:10" ht="15" thickBot="1">
      <c r="A185" s="32" t="s">
        <v>87</v>
      </c>
      <c r="B185" s="114">
        <f>B184/$I184</f>
        <v>6.6707824519503092E-2</v>
      </c>
      <c r="C185" s="114">
        <f t="shared" ref="C185:I185" si="20">C184/$I184</f>
        <v>1.2001007255277949E-2</v>
      </c>
      <c r="D185" s="114">
        <f t="shared" si="20"/>
        <v>0.70493952869385257</v>
      </c>
      <c r="E185" s="114">
        <f t="shared" si="20"/>
        <v>0.15738464154844028</v>
      </c>
      <c r="F185" s="114">
        <f t="shared" si="20"/>
        <v>0</v>
      </c>
      <c r="G185" s="114">
        <f t="shared" si="20"/>
        <v>1.4054553586454469E-2</v>
      </c>
      <c r="H185" s="114">
        <f t="shared" si="20"/>
        <v>4.4912444396471622E-2</v>
      </c>
      <c r="I185" s="116">
        <f t="shared" si="20"/>
        <v>1</v>
      </c>
      <c r="J185" s="18"/>
    </row>
    <row r="186" spans="1:10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1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10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10" ht="15">
      <c r="A189" s="24" t="s">
        <v>7</v>
      </c>
      <c r="B189" s="39">
        <v>0</v>
      </c>
      <c r="C189" s="39">
        <v>0</v>
      </c>
      <c r="D189" s="39">
        <v>5824</v>
      </c>
      <c r="E189" s="39">
        <v>0</v>
      </c>
      <c r="F189" s="235">
        <v>0</v>
      </c>
      <c r="G189" s="39">
        <v>0</v>
      </c>
      <c r="H189" s="40">
        <v>0</v>
      </c>
      <c r="I189" s="41">
        <f>SUM(B189:H189)</f>
        <v>5824</v>
      </c>
    </row>
    <row r="190" spans="1:10" ht="15">
      <c r="A190" s="25" t="s">
        <v>8</v>
      </c>
      <c r="B190" s="46">
        <v>0</v>
      </c>
      <c r="C190" s="46">
        <v>0</v>
      </c>
      <c r="D190" s="46">
        <v>31</v>
      </c>
      <c r="E190" s="46">
        <v>0</v>
      </c>
      <c r="F190" s="236">
        <v>0</v>
      </c>
      <c r="G190" s="46">
        <v>0</v>
      </c>
      <c r="H190" s="47">
        <v>0</v>
      </c>
      <c r="I190" s="48">
        <f t="shared" ref="I190:I209" si="21">SUM(B190:H190)</f>
        <v>31</v>
      </c>
    </row>
    <row r="191" spans="1:10" ht="15">
      <c r="A191" s="26" t="s">
        <v>9</v>
      </c>
      <c r="B191" s="43">
        <v>0</v>
      </c>
      <c r="C191" s="43">
        <v>0</v>
      </c>
      <c r="D191" s="43">
        <v>0</v>
      </c>
      <c r="E191" s="43">
        <v>0</v>
      </c>
      <c r="F191" s="236">
        <v>0</v>
      </c>
      <c r="G191" s="43">
        <v>0</v>
      </c>
      <c r="H191" s="53">
        <v>0</v>
      </c>
      <c r="I191" s="41">
        <f t="shared" si="21"/>
        <v>0</v>
      </c>
    </row>
    <row r="192" spans="1:10" ht="15">
      <c r="A192" s="25" t="s">
        <v>10</v>
      </c>
      <c r="B192" s="46">
        <v>0</v>
      </c>
      <c r="C192" s="46">
        <v>0</v>
      </c>
      <c r="D192" s="46">
        <v>416</v>
      </c>
      <c r="E192" s="46">
        <v>0</v>
      </c>
      <c r="F192" s="236">
        <v>0</v>
      </c>
      <c r="G192" s="46">
        <v>0</v>
      </c>
      <c r="H192" s="47">
        <v>0</v>
      </c>
      <c r="I192" s="48">
        <f t="shared" si="21"/>
        <v>416</v>
      </c>
    </row>
    <row r="193" spans="1:9" ht="15">
      <c r="A193" s="26" t="s">
        <v>11</v>
      </c>
      <c r="B193" s="43">
        <v>0</v>
      </c>
      <c r="C193" s="43">
        <v>0</v>
      </c>
      <c r="D193" s="43">
        <v>0</v>
      </c>
      <c r="E193" s="43">
        <v>0</v>
      </c>
      <c r="F193" s="236">
        <v>0</v>
      </c>
      <c r="G193" s="43">
        <v>0</v>
      </c>
      <c r="H193" s="53">
        <v>0</v>
      </c>
      <c r="I193" s="41">
        <f t="shared" si="21"/>
        <v>0</v>
      </c>
    </row>
    <row r="194" spans="1:9" ht="15">
      <c r="A194" s="25" t="s">
        <v>12</v>
      </c>
      <c r="B194" s="46">
        <v>0</v>
      </c>
      <c r="C194" s="46">
        <v>0</v>
      </c>
      <c r="D194" s="46">
        <v>0</v>
      </c>
      <c r="E194" s="46">
        <v>0</v>
      </c>
      <c r="F194" s="236">
        <v>0</v>
      </c>
      <c r="G194" s="46">
        <v>0</v>
      </c>
      <c r="H194" s="47">
        <v>0</v>
      </c>
      <c r="I194" s="48">
        <f t="shared" si="21"/>
        <v>0</v>
      </c>
    </row>
    <row r="195" spans="1:9" ht="15">
      <c r="A195" s="26" t="s">
        <v>13</v>
      </c>
      <c r="B195" s="43">
        <v>0</v>
      </c>
      <c r="C195" s="43">
        <v>0</v>
      </c>
      <c r="D195" s="43">
        <v>0</v>
      </c>
      <c r="E195" s="43">
        <v>0</v>
      </c>
      <c r="F195" s="236">
        <v>0</v>
      </c>
      <c r="G195" s="43">
        <v>0</v>
      </c>
      <c r="H195" s="53">
        <v>0</v>
      </c>
      <c r="I195" s="41">
        <f t="shared" si="21"/>
        <v>0</v>
      </c>
    </row>
    <row r="196" spans="1:9" ht="15">
      <c r="A196" s="25" t="s">
        <v>14</v>
      </c>
      <c r="B196" s="46">
        <v>4.3032351081054231E-8</v>
      </c>
      <c r="C196" s="46">
        <v>4.3032351081054231E-8</v>
      </c>
      <c r="D196" s="46">
        <v>3.4425880709154805E-8</v>
      </c>
      <c r="E196" s="46">
        <v>22.427493609519047</v>
      </c>
      <c r="F196" s="236">
        <v>0</v>
      </c>
      <c r="G196" s="46">
        <v>0</v>
      </c>
      <c r="H196" s="47">
        <v>0</v>
      </c>
      <c r="I196" s="48">
        <f t="shared" si="21"/>
        <v>22.42749373000963</v>
      </c>
    </row>
    <row r="197" spans="1:9" ht="15">
      <c r="A197" s="26" t="s">
        <v>15</v>
      </c>
      <c r="B197" s="43">
        <v>14.18373536135617</v>
      </c>
      <c r="C197" s="43">
        <v>4.4053754073510518</v>
      </c>
      <c r="D197" s="43">
        <v>206.13128923129278</v>
      </c>
      <c r="E197" s="43">
        <v>0</v>
      </c>
      <c r="F197" s="236">
        <v>0</v>
      </c>
      <c r="G197" s="43">
        <v>0</v>
      </c>
      <c r="H197" s="53">
        <v>0</v>
      </c>
      <c r="I197" s="41">
        <f t="shared" si="21"/>
        <v>224.72040000000001</v>
      </c>
    </row>
    <row r="198" spans="1:9" ht="15">
      <c r="A198" s="25" t="s">
        <v>16</v>
      </c>
      <c r="B198" s="46">
        <v>363.95287283163395</v>
      </c>
      <c r="C198" s="46">
        <v>161.69676929622196</v>
      </c>
      <c r="D198" s="46">
        <v>7349.2913578721445</v>
      </c>
      <c r="E198" s="46">
        <v>0</v>
      </c>
      <c r="F198" s="236">
        <v>0</v>
      </c>
      <c r="G198" s="46">
        <v>0</v>
      </c>
      <c r="H198" s="47">
        <v>0</v>
      </c>
      <c r="I198" s="48">
        <f t="shared" si="21"/>
        <v>7874.9410000000007</v>
      </c>
    </row>
    <row r="199" spans="1:9" ht="15">
      <c r="A199" s="26" t="s">
        <v>17</v>
      </c>
      <c r="B199" s="43">
        <v>73.739605520660334</v>
      </c>
      <c r="C199" s="43">
        <v>3.7319638720860848E-8</v>
      </c>
      <c r="D199" s="43">
        <v>533.49189444202011</v>
      </c>
      <c r="E199" s="43">
        <v>0</v>
      </c>
      <c r="F199" s="236">
        <v>0</v>
      </c>
      <c r="G199" s="43">
        <v>0</v>
      </c>
      <c r="H199" s="53">
        <v>0</v>
      </c>
      <c r="I199" s="41">
        <f t="shared" si="21"/>
        <v>607.2315000000001</v>
      </c>
    </row>
    <row r="200" spans="1:9" ht="15">
      <c r="A200" s="25" t="s">
        <v>18</v>
      </c>
      <c r="B200" s="46">
        <v>5.641690275441728E-9</v>
      </c>
      <c r="C200" s="46">
        <v>5.641690275441728E-9</v>
      </c>
      <c r="D200" s="46">
        <v>466.99999998871658</v>
      </c>
      <c r="E200" s="46">
        <v>0</v>
      </c>
      <c r="F200" s="236">
        <v>0</v>
      </c>
      <c r="G200" s="46">
        <v>0</v>
      </c>
      <c r="H200" s="47">
        <v>0</v>
      </c>
      <c r="I200" s="48">
        <f t="shared" si="21"/>
        <v>466.99999999999994</v>
      </c>
    </row>
    <row r="201" spans="1:9" ht="15">
      <c r="A201" s="26" t="s">
        <v>19</v>
      </c>
      <c r="B201" s="43">
        <v>1872.5699474732851</v>
      </c>
      <c r="C201" s="43">
        <v>100.60638087800352</v>
      </c>
      <c r="D201" s="43">
        <v>10476.015382548403</v>
      </c>
      <c r="E201" s="43">
        <v>798.80828910030834</v>
      </c>
      <c r="F201" s="236">
        <v>0</v>
      </c>
      <c r="G201" s="43">
        <v>0</v>
      </c>
      <c r="H201" s="53">
        <v>0</v>
      </c>
      <c r="I201" s="41">
        <f t="shared" si="21"/>
        <v>13248</v>
      </c>
    </row>
    <row r="202" spans="1:9" ht="15">
      <c r="A202" s="25" t="s">
        <v>20</v>
      </c>
      <c r="B202" s="46">
        <v>0</v>
      </c>
      <c r="C202" s="46">
        <v>0</v>
      </c>
      <c r="D202" s="46">
        <v>0</v>
      </c>
      <c r="E202" s="46">
        <v>0</v>
      </c>
      <c r="F202" s="236">
        <v>0</v>
      </c>
      <c r="G202" s="46">
        <v>0</v>
      </c>
      <c r="H202" s="47">
        <v>0</v>
      </c>
      <c r="I202" s="48">
        <f t="shared" si="21"/>
        <v>0</v>
      </c>
    </row>
    <row r="203" spans="1:9" ht="15">
      <c r="A203" s="26" t="s">
        <v>21</v>
      </c>
      <c r="B203" s="43">
        <v>0</v>
      </c>
      <c r="C203" s="43">
        <v>0</v>
      </c>
      <c r="D203" s="43">
        <v>0</v>
      </c>
      <c r="E203" s="43">
        <v>0</v>
      </c>
      <c r="F203" s="236">
        <v>0</v>
      </c>
      <c r="G203" s="43">
        <v>0</v>
      </c>
      <c r="H203" s="53">
        <v>0</v>
      </c>
      <c r="I203" s="41">
        <f t="shared" si="21"/>
        <v>0</v>
      </c>
    </row>
    <row r="204" spans="1:9" ht="15">
      <c r="A204" s="25" t="s">
        <v>22</v>
      </c>
      <c r="B204" s="46">
        <v>2.4490603389618366</v>
      </c>
      <c r="C204" s="46">
        <v>1.5805966586772987E-8</v>
      </c>
      <c r="D204" s="46">
        <v>2098.5509396452321</v>
      </c>
      <c r="E204" s="46">
        <v>0</v>
      </c>
      <c r="F204" s="236">
        <v>0</v>
      </c>
      <c r="G204" s="46">
        <v>0</v>
      </c>
      <c r="H204" s="47">
        <v>0</v>
      </c>
      <c r="I204" s="48">
        <f t="shared" si="21"/>
        <v>2101</v>
      </c>
    </row>
    <row r="205" spans="1:9" ht="15">
      <c r="A205" s="27" t="s">
        <v>23</v>
      </c>
      <c r="B205" s="43">
        <v>0.17275155832591274</v>
      </c>
      <c r="C205" s="43">
        <v>0.29296527159394481</v>
      </c>
      <c r="D205" s="43">
        <v>0.53428317008014248</v>
      </c>
      <c r="E205" s="43">
        <v>0</v>
      </c>
      <c r="F205" s="236">
        <v>0</v>
      </c>
      <c r="G205" s="43">
        <v>0</v>
      </c>
      <c r="H205" s="53">
        <v>0</v>
      </c>
      <c r="I205" s="41">
        <f t="shared" si="21"/>
        <v>1</v>
      </c>
    </row>
    <row r="206" spans="1:9" ht="15">
      <c r="A206" s="25" t="s">
        <v>24</v>
      </c>
      <c r="B206" s="46">
        <v>0</v>
      </c>
      <c r="C206" s="46">
        <v>0</v>
      </c>
      <c r="D206" s="46">
        <v>0</v>
      </c>
      <c r="E206" s="46">
        <v>0</v>
      </c>
      <c r="F206" s="236">
        <v>0</v>
      </c>
      <c r="G206" s="46">
        <v>0</v>
      </c>
      <c r="H206" s="47">
        <v>0</v>
      </c>
      <c r="I206" s="48">
        <f t="shared" si="21"/>
        <v>0</v>
      </c>
    </row>
    <row r="207" spans="1:9" ht="15">
      <c r="A207" s="27" t="s">
        <v>25</v>
      </c>
      <c r="B207" s="43">
        <v>0</v>
      </c>
      <c r="C207" s="43">
        <v>0</v>
      </c>
      <c r="D207" s="43">
        <v>0</v>
      </c>
      <c r="E207" s="43">
        <v>0</v>
      </c>
      <c r="F207" s="236">
        <v>0</v>
      </c>
      <c r="G207" s="43">
        <v>0</v>
      </c>
      <c r="H207" s="53">
        <v>0</v>
      </c>
      <c r="I207" s="41">
        <f t="shared" si="21"/>
        <v>0</v>
      </c>
    </row>
    <row r="208" spans="1:9" ht="15">
      <c r="A208" s="25" t="s">
        <v>26</v>
      </c>
      <c r="B208" s="46">
        <v>7.8407999811111129</v>
      </c>
      <c r="C208" s="46">
        <v>9.4444442143166628E-9</v>
      </c>
      <c r="D208" s="46">
        <v>9.4444442143166628E-9</v>
      </c>
      <c r="E208" s="46">
        <v>0</v>
      </c>
      <c r="F208" s="236">
        <v>0</v>
      </c>
      <c r="G208" s="46">
        <v>0</v>
      </c>
      <c r="H208" s="47">
        <v>0</v>
      </c>
      <c r="I208" s="48">
        <f t="shared" si="21"/>
        <v>7.8408000000000015</v>
      </c>
    </row>
    <row r="209" spans="1:10" ht="15.75" thickBot="1">
      <c r="A209" s="27" t="s">
        <v>27</v>
      </c>
      <c r="B209" s="43">
        <v>9.7444907879278286</v>
      </c>
      <c r="C209" s="43">
        <v>3.441207213635062</v>
      </c>
      <c r="D209" s="43">
        <v>2609.2746568084785</v>
      </c>
      <c r="E209" s="43">
        <v>1791.6011909599731</v>
      </c>
      <c r="F209" s="237">
        <v>0</v>
      </c>
      <c r="G209" s="43">
        <v>140.16215810026014</v>
      </c>
      <c r="H209" s="53">
        <v>8.4706961297249901</v>
      </c>
      <c r="I209" s="41">
        <f t="shared" si="21"/>
        <v>4562.6943999999994</v>
      </c>
    </row>
    <row r="210" spans="1:10" ht="15">
      <c r="A210" s="34" t="s">
        <v>28</v>
      </c>
      <c r="B210" s="130">
        <f t="shared" ref="B210:H210" si="22">SUM(B189:B209)</f>
        <v>2344.6532639019365</v>
      </c>
      <c r="C210" s="130">
        <f t="shared" si="22"/>
        <v>270.44269817804962</v>
      </c>
      <c r="D210" s="130">
        <f t="shared" si="22"/>
        <v>30011.289803750238</v>
      </c>
      <c r="E210" s="130">
        <f t="shared" si="22"/>
        <v>2612.8369736698005</v>
      </c>
      <c r="F210" s="130">
        <f t="shared" si="22"/>
        <v>0</v>
      </c>
      <c r="G210" s="130">
        <f t="shared" si="22"/>
        <v>140.16215810026014</v>
      </c>
      <c r="H210" s="131">
        <f t="shared" si="22"/>
        <v>8.4706961297249901</v>
      </c>
      <c r="I210" s="132">
        <f>SUM(B210:H210)</f>
        <v>35387.855593730012</v>
      </c>
    </row>
    <row r="211" spans="1:10" ht="15" thickBot="1">
      <c r="A211" s="32" t="s">
        <v>87</v>
      </c>
      <c r="B211" s="114">
        <f>B210/$I210</f>
        <v>6.6255872941828095E-2</v>
      </c>
      <c r="C211" s="114">
        <f t="shared" ref="C211:I211" si="23">C210/$I210</f>
        <v>7.642246008994295E-3</v>
      </c>
      <c r="D211" s="114">
        <f t="shared" si="23"/>
        <v>0.84806748813193444</v>
      </c>
      <c r="E211" s="114">
        <f t="shared" si="23"/>
        <v>7.383428381946773E-2</v>
      </c>
      <c r="F211" s="114">
        <f t="shared" si="23"/>
        <v>0</v>
      </c>
      <c r="G211" s="114">
        <f t="shared" si="23"/>
        <v>3.9607417784618161E-3</v>
      </c>
      <c r="H211" s="114">
        <f t="shared" si="23"/>
        <v>2.393673193135167E-4</v>
      </c>
      <c r="I211" s="116">
        <f t="shared" si="23"/>
        <v>1</v>
      </c>
      <c r="J211" s="18"/>
    </row>
    <row r="212" spans="1:10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1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10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1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>
        <v>0</v>
      </c>
      <c r="G215" s="39">
        <v>0</v>
      </c>
      <c r="H215" s="40">
        <v>0</v>
      </c>
      <c r="I215" s="41">
        <f>SUM(B215:H215)</f>
        <v>0</v>
      </c>
    </row>
    <row r="216" spans="1:1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>
        <v>0</v>
      </c>
      <c r="G216" s="46">
        <v>0</v>
      </c>
      <c r="H216" s="47">
        <v>0</v>
      </c>
      <c r="I216" s="48">
        <f t="shared" ref="I216:I235" si="24">SUM(B216:H216)</f>
        <v>0</v>
      </c>
    </row>
    <row r="217" spans="1:10" ht="15">
      <c r="A217" s="26" t="s">
        <v>9</v>
      </c>
      <c r="B217" s="43">
        <v>0</v>
      </c>
      <c r="C217" s="43">
        <v>0</v>
      </c>
      <c r="D217" s="43">
        <v>0</v>
      </c>
      <c r="E217" s="43">
        <v>0</v>
      </c>
      <c r="F217" s="236">
        <v>0</v>
      </c>
      <c r="G217" s="43">
        <v>0</v>
      </c>
      <c r="H217" s="53">
        <v>0</v>
      </c>
      <c r="I217" s="41">
        <f t="shared" si="24"/>
        <v>0</v>
      </c>
    </row>
    <row r="218" spans="1:10" ht="15">
      <c r="A218" s="25" t="s">
        <v>10</v>
      </c>
      <c r="B218" s="46">
        <v>0</v>
      </c>
      <c r="C218" s="46">
        <v>0</v>
      </c>
      <c r="D218" s="46">
        <v>0</v>
      </c>
      <c r="E218" s="46">
        <v>0</v>
      </c>
      <c r="F218" s="236">
        <v>0</v>
      </c>
      <c r="G218" s="46">
        <v>0</v>
      </c>
      <c r="H218" s="47">
        <v>0</v>
      </c>
      <c r="I218" s="48">
        <f t="shared" si="24"/>
        <v>0</v>
      </c>
    </row>
    <row r="219" spans="1:10" ht="15">
      <c r="A219" s="26" t="s">
        <v>11</v>
      </c>
      <c r="B219" s="43">
        <v>0</v>
      </c>
      <c r="C219" s="43">
        <v>0</v>
      </c>
      <c r="D219" s="43">
        <v>0</v>
      </c>
      <c r="E219" s="43">
        <v>0</v>
      </c>
      <c r="F219" s="236">
        <v>0</v>
      </c>
      <c r="G219" s="43">
        <v>0</v>
      </c>
      <c r="H219" s="53">
        <v>0</v>
      </c>
      <c r="I219" s="41">
        <f t="shared" si="24"/>
        <v>0</v>
      </c>
    </row>
    <row r="220" spans="1:10" ht="15">
      <c r="A220" s="25" t="s">
        <v>12</v>
      </c>
      <c r="B220" s="46">
        <v>0</v>
      </c>
      <c r="C220" s="46">
        <v>0</v>
      </c>
      <c r="D220" s="46">
        <v>0</v>
      </c>
      <c r="E220" s="46">
        <v>37.50067606830077</v>
      </c>
      <c r="F220" s="236">
        <v>0</v>
      </c>
      <c r="G220" s="46">
        <v>0</v>
      </c>
      <c r="H220" s="47">
        <v>0</v>
      </c>
      <c r="I220" s="48">
        <f t="shared" si="24"/>
        <v>37.50067606830077</v>
      </c>
    </row>
    <row r="221" spans="1:10" ht="15">
      <c r="A221" s="26" t="s">
        <v>13</v>
      </c>
      <c r="B221" s="43">
        <v>0</v>
      </c>
      <c r="C221" s="43">
        <v>0</v>
      </c>
      <c r="D221" s="43">
        <v>0</v>
      </c>
      <c r="E221" s="43">
        <v>0</v>
      </c>
      <c r="F221" s="236">
        <v>0</v>
      </c>
      <c r="G221" s="43">
        <v>0</v>
      </c>
      <c r="H221" s="53">
        <v>0</v>
      </c>
      <c r="I221" s="41">
        <f t="shared" si="24"/>
        <v>0</v>
      </c>
    </row>
    <row r="222" spans="1:10" ht="15">
      <c r="A222" s="25" t="s">
        <v>14</v>
      </c>
      <c r="B222" s="46">
        <v>0</v>
      </c>
      <c r="C222" s="46">
        <v>0</v>
      </c>
      <c r="D222" s="46">
        <v>0</v>
      </c>
      <c r="E222" s="46">
        <v>1.1393167605149164E-2</v>
      </c>
      <c r="F222" s="236">
        <v>0</v>
      </c>
      <c r="G222" s="46">
        <v>0</v>
      </c>
      <c r="H222" s="47">
        <v>0</v>
      </c>
      <c r="I222" s="48">
        <f t="shared" si="24"/>
        <v>1.1393167605149164E-2</v>
      </c>
    </row>
    <row r="223" spans="1:10" ht="15">
      <c r="A223" s="26" t="s">
        <v>15</v>
      </c>
      <c r="B223" s="43">
        <v>1.6303048766198767</v>
      </c>
      <c r="C223" s="43">
        <v>2.3696951233801231</v>
      </c>
      <c r="D223" s="43">
        <v>0</v>
      </c>
      <c r="E223" s="43">
        <v>0</v>
      </c>
      <c r="F223" s="236">
        <v>0</v>
      </c>
      <c r="G223" s="43">
        <v>0</v>
      </c>
      <c r="H223" s="53">
        <v>0</v>
      </c>
      <c r="I223" s="41">
        <f t="shared" si="24"/>
        <v>4</v>
      </c>
    </row>
    <row r="224" spans="1:10" ht="15">
      <c r="A224" s="25" t="s">
        <v>16</v>
      </c>
      <c r="B224" s="46">
        <v>0</v>
      </c>
      <c r="C224" s="46">
        <v>0</v>
      </c>
      <c r="D224" s="46">
        <v>233.7826</v>
      </c>
      <c r="E224" s="46">
        <v>0</v>
      </c>
      <c r="F224" s="236">
        <v>0</v>
      </c>
      <c r="G224" s="46">
        <v>0</v>
      </c>
      <c r="H224" s="47">
        <v>0</v>
      </c>
      <c r="I224" s="48">
        <f t="shared" si="24"/>
        <v>233.7826</v>
      </c>
    </row>
    <row r="225" spans="1:10" ht="15">
      <c r="A225" s="26" t="s">
        <v>17</v>
      </c>
      <c r="B225" s="43">
        <v>86.84208053192674</v>
      </c>
      <c r="C225" s="43">
        <v>0</v>
      </c>
      <c r="D225" s="43">
        <v>343.97843133613168</v>
      </c>
      <c r="E225" s="43">
        <v>18.179488131941607</v>
      </c>
      <c r="F225" s="236">
        <v>0</v>
      </c>
      <c r="G225" s="43">
        <v>0</v>
      </c>
      <c r="H225" s="53">
        <v>0</v>
      </c>
      <c r="I225" s="41">
        <f t="shared" si="24"/>
        <v>449</v>
      </c>
    </row>
    <row r="226" spans="1:10" ht="15">
      <c r="A226" s="25" t="s">
        <v>18</v>
      </c>
      <c r="B226" s="46">
        <v>0</v>
      </c>
      <c r="C226" s="46">
        <v>0</v>
      </c>
      <c r="D226" s="46">
        <v>0</v>
      </c>
      <c r="E226" s="46">
        <v>0</v>
      </c>
      <c r="F226" s="236">
        <v>0</v>
      </c>
      <c r="G226" s="46">
        <v>0</v>
      </c>
      <c r="H226" s="47">
        <v>0</v>
      </c>
      <c r="I226" s="48">
        <f t="shared" si="24"/>
        <v>0</v>
      </c>
    </row>
    <row r="227" spans="1:10" ht="15">
      <c r="A227" s="26" t="s">
        <v>19</v>
      </c>
      <c r="B227" s="43">
        <v>463.89827434061982</v>
      </c>
      <c r="C227" s="43">
        <v>0</v>
      </c>
      <c r="D227" s="43">
        <v>219.05428873096798</v>
      </c>
      <c r="E227" s="43">
        <v>480.0474369284122</v>
      </c>
      <c r="F227" s="236">
        <v>0</v>
      </c>
      <c r="G227" s="43">
        <v>0</v>
      </c>
      <c r="H227" s="53">
        <v>0</v>
      </c>
      <c r="I227" s="41">
        <f t="shared" si="24"/>
        <v>1163</v>
      </c>
    </row>
    <row r="228" spans="1:10" ht="15">
      <c r="A228" s="25" t="s">
        <v>20</v>
      </c>
      <c r="B228" s="46">
        <v>0</v>
      </c>
      <c r="C228" s="46">
        <v>0</v>
      </c>
      <c r="D228" s="46">
        <v>0</v>
      </c>
      <c r="E228" s="46">
        <v>0</v>
      </c>
      <c r="F228" s="236">
        <v>0</v>
      </c>
      <c r="G228" s="46">
        <v>0</v>
      </c>
      <c r="H228" s="47">
        <v>0</v>
      </c>
      <c r="I228" s="48">
        <f t="shared" si="24"/>
        <v>0</v>
      </c>
    </row>
    <row r="229" spans="1:10" ht="15">
      <c r="A229" s="26" t="s">
        <v>21</v>
      </c>
      <c r="B229" s="43">
        <v>0</v>
      </c>
      <c r="C229" s="43">
        <v>0</v>
      </c>
      <c r="D229" s="43">
        <v>0</v>
      </c>
      <c r="E229" s="43">
        <v>0</v>
      </c>
      <c r="F229" s="236">
        <v>0</v>
      </c>
      <c r="G229" s="43">
        <v>0</v>
      </c>
      <c r="H229" s="53">
        <v>0</v>
      </c>
      <c r="I229" s="41">
        <f t="shared" si="24"/>
        <v>0</v>
      </c>
    </row>
    <row r="230" spans="1:10" ht="15">
      <c r="A230" s="25" t="s">
        <v>22</v>
      </c>
      <c r="B230" s="46">
        <v>8.1596488636258933E-3</v>
      </c>
      <c r="C230" s="46">
        <v>0</v>
      </c>
      <c r="D230" s="46">
        <v>6.991840351136374</v>
      </c>
      <c r="E230" s="46">
        <v>0</v>
      </c>
      <c r="F230" s="236">
        <v>0</v>
      </c>
      <c r="G230" s="46">
        <v>0</v>
      </c>
      <c r="H230" s="47">
        <v>0</v>
      </c>
      <c r="I230" s="48">
        <f t="shared" si="24"/>
        <v>7</v>
      </c>
    </row>
    <row r="231" spans="1:10" ht="15">
      <c r="A231" s="27" t="s">
        <v>23</v>
      </c>
      <c r="B231" s="43">
        <v>0</v>
      </c>
      <c r="C231" s="43">
        <v>0</v>
      </c>
      <c r="D231" s="43">
        <v>0</v>
      </c>
      <c r="E231" s="43">
        <v>0</v>
      </c>
      <c r="F231" s="236">
        <v>0</v>
      </c>
      <c r="G231" s="43">
        <v>0</v>
      </c>
      <c r="H231" s="53">
        <v>0</v>
      </c>
      <c r="I231" s="41">
        <f t="shared" si="24"/>
        <v>0</v>
      </c>
    </row>
    <row r="232" spans="1:10" ht="15">
      <c r="A232" s="25" t="s">
        <v>24</v>
      </c>
      <c r="B232" s="46">
        <v>0</v>
      </c>
      <c r="C232" s="46">
        <v>0</v>
      </c>
      <c r="D232" s="46">
        <v>0</v>
      </c>
      <c r="E232" s="46">
        <v>0</v>
      </c>
      <c r="F232" s="236">
        <v>0</v>
      </c>
      <c r="G232" s="46">
        <v>0</v>
      </c>
      <c r="H232" s="47">
        <v>0</v>
      </c>
      <c r="I232" s="48">
        <f t="shared" si="24"/>
        <v>0</v>
      </c>
    </row>
    <row r="233" spans="1:10" ht="15">
      <c r="A233" s="27" t="s">
        <v>25</v>
      </c>
      <c r="B233" s="43">
        <v>0</v>
      </c>
      <c r="C233" s="43">
        <v>0</v>
      </c>
      <c r="D233" s="43">
        <v>0</v>
      </c>
      <c r="E233" s="43">
        <v>0</v>
      </c>
      <c r="F233" s="236">
        <v>0</v>
      </c>
      <c r="G233" s="43">
        <v>0</v>
      </c>
      <c r="H233" s="53">
        <v>0</v>
      </c>
      <c r="I233" s="41">
        <f t="shared" si="24"/>
        <v>0</v>
      </c>
    </row>
    <row r="234" spans="1:10" ht="15">
      <c r="A234" s="25" t="s">
        <v>26</v>
      </c>
      <c r="B234" s="46">
        <v>431.31723144563909</v>
      </c>
      <c r="C234" s="46">
        <v>0</v>
      </c>
      <c r="D234" s="46">
        <v>99.32636865436092</v>
      </c>
      <c r="E234" s="46">
        <v>0</v>
      </c>
      <c r="F234" s="236">
        <v>0</v>
      </c>
      <c r="G234" s="46">
        <v>0</v>
      </c>
      <c r="H234" s="47">
        <v>0</v>
      </c>
      <c r="I234" s="48">
        <f t="shared" si="24"/>
        <v>530.64360009999996</v>
      </c>
    </row>
    <row r="235" spans="1:10" ht="15.75" thickBot="1">
      <c r="A235" s="27" t="s">
        <v>27</v>
      </c>
      <c r="B235" s="43">
        <v>249.72228223458313</v>
      </c>
      <c r="C235" s="43">
        <v>0</v>
      </c>
      <c r="D235" s="43">
        <v>920.17162381468904</v>
      </c>
      <c r="E235" s="43">
        <v>681.54241042992624</v>
      </c>
      <c r="F235" s="237">
        <v>0</v>
      </c>
      <c r="G235" s="43">
        <v>205.774815102345</v>
      </c>
      <c r="H235" s="53">
        <v>24.04566841845655</v>
      </c>
      <c r="I235" s="41">
        <f t="shared" si="24"/>
        <v>2081.2568000000001</v>
      </c>
    </row>
    <row r="236" spans="1:10" ht="15">
      <c r="A236" s="34" t="s">
        <v>28</v>
      </c>
      <c r="B236" s="130">
        <f t="shared" ref="B236:H236" si="25">SUM(B215:B235)</f>
        <v>1233.4183330782523</v>
      </c>
      <c r="C236" s="130">
        <f t="shared" si="25"/>
        <v>2.3696951233801231</v>
      </c>
      <c r="D236" s="130">
        <f t="shared" si="25"/>
        <v>1823.3051528872861</v>
      </c>
      <c r="E236" s="130">
        <f t="shared" si="25"/>
        <v>1217.2814047261859</v>
      </c>
      <c r="F236" s="130">
        <f t="shared" si="25"/>
        <v>0</v>
      </c>
      <c r="G236" s="130">
        <f t="shared" si="25"/>
        <v>205.774815102345</v>
      </c>
      <c r="H236" s="131">
        <f t="shared" si="25"/>
        <v>24.04566841845655</v>
      </c>
      <c r="I236" s="132">
        <f>SUM(B236:H236)</f>
        <v>4506.1950693359067</v>
      </c>
    </row>
    <row r="237" spans="1:10" ht="15" thickBot="1">
      <c r="A237" s="32" t="s">
        <v>87</v>
      </c>
      <c r="B237" s="114">
        <f>B236/$I236</f>
        <v>0.27371614279894574</v>
      </c>
      <c r="C237" s="114">
        <f t="shared" ref="C237:I237" si="26">C236/$I236</f>
        <v>5.2587495368445136E-4</v>
      </c>
      <c r="D237" s="114">
        <f t="shared" si="26"/>
        <v>0.40462188716477221</v>
      </c>
      <c r="E237" s="114">
        <f t="shared" si="26"/>
        <v>0.27013508869370378</v>
      </c>
      <c r="F237" s="114">
        <f t="shared" si="26"/>
        <v>0</v>
      </c>
      <c r="G237" s="114">
        <f t="shared" si="26"/>
        <v>4.5664870680503129E-2</v>
      </c>
      <c r="H237" s="114">
        <f t="shared" si="26"/>
        <v>5.336135708390503E-3</v>
      </c>
      <c r="I237" s="116">
        <f t="shared" si="26"/>
        <v>1</v>
      </c>
      <c r="J237" s="18"/>
    </row>
    <row r="238" spans="1:10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1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10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0</v>
      </c>
      <c r="C241" s="39">
        <v>0</v>
      </c>
      <c r="D241" s="39">
        <v>11.016</v>
      </c>
      <c r="E241" s="39">
        <v>0</v>
      </c>
      <c r="F241" s="235">
        <v>0</v>
      </c>
      <c r="G241" s="39">
        <v>0</v>
      </c>
      <c r="H241" s="40">
        <v>0</v>
      </c>
      <c r="I241" s="41">
        <f>SUM(B241:H241)</f>
        <v>11.016</v>
      </c>
    </row>
    <row r="242" spans="1:9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>
        <v>0</v>
      </c>
      <c r="G242" s="46">
        <v>0</v>
      </c>
      <c r="H242" s="47">
        <v>0</v>
      </c>
      <c r="I242" s="48">
        <f t="shared" ref="I242:I261" si="27">SUM(B242:H242)</f>
        <v>0</v>
      </c>
    </row>
    <row r="243" spans="1:9" ht="15">
      <c r="A243" s="26" t="s">
        <v>9</v>
      </c>
      <c r="B243" s="43">
        <v>0</v>
      </c>
      <c r="C243" s="43">
        <v>0</v>
      </c>
      <c r="D243" s="43">
        <v>0</v>
      </c>
      <c r="E243" s="43">
        <v>0</v>
      </c>
      <c r="F243" s="236">
        <v>0</v>
      </c>
      <c r="G243" s="43">
        <v>0</v>
      </c>
      <c r="H243" s="53">
        <v>0</v>
      </c>
      <c r="I243" s="41">
        <f t="shared" si="27"/>
        <v>0</v>
      </c>
    </row>
    <row r="244" spans="1:9" ht="15">
      <c r="A244" s="25" t="s">
        <v>10</v>
      </c>
      <c r="B244" s="46">
        <v>1.1694915248290721E-8</v>
      </c>
      <c r="C244" s="46">
        <v>1.1694915248290721E-8</v>
      </c>
      <c r="D244" s="46">
        <v>71.999999976610169</v>
      </c>
      <c r="E244" s="46">
        <v>0</v>
      </c>
      <c r="F244" s="236">
        <v>0</v>
      </c>
      <c r="G244" s="46">
        <v>0</v>
      </c>
      <c r="H244" s="47">
        <v>0</v>
      </c>
      <c r="I244" s="48">
        <f t="shared" si="27"/>
        <v>72</v>
      </c>
    </row>
    <row r="245" spans="1:9" ht="15">
      <c r="A245" s="26" t="s">
        <v>11</v>
      </c>
      <c r="B245" s="43">
        <v>0</v>
      </c>
      <c r="C245" s="43">
        <v>0</v>
      </c>
      <c r="D245" s="43">
        <v>0</v>
      </c>
      <c r="E245" s="43">
        <v>0</v>
      </c>
      <c r="F245" s="236">
        <v>0</v>
      </c>
      <c r="G245" s="43">
        <v>0</v>
      </c>
      <c r="H245" s="53">
        <v>0</v>
      </c>
      <c r="I245" s="41">
        <f t="shared" si="27"/>
        <v>0</v>
      </c>
    </row>
    <row r="246" spans="1:9" ht="15">
      <c r="A246" s="25" t="s">
        <v>12</v>
      </c>
      <c r="B246" s="46">
        <v>4.7763374483187035E-8</v>
      </c>
      <c r="C246" s="46">
        <v>4.7763374483187035E-8</v>
      </c>
      <c r="D246" s="46">
        <v>4.7763374483187035E-8</v>
      </c>
      <c r="E246" s="46">
        <v>1.6020868002894275</v>
      </c>
      <c r="F246" s="236">
        <v>0</v>
      </c>
      <c r="G246" s="46">
        <v>0</v>
      </c>
      <c r="H246" s="47">
        <v>0</v>
      </c>
      <c r="I246" s="48">
        <f t="shared" si="27"/>
        <v>1.6020869435795511</v>
      </c>
    </row>
    <row r="247" spans="1:9" ht="15">
      <c r="A247" s="26" t="s">
        <v>13</v>
      </c>
      <c r="B247" s="43">
        <v>0</v>
      </c>
      <c r="C247" s="43">
        <v>0</v>
      </c>
      <c r="D247" s="43">
        <v>0</v>
      </c>
      <c r="E247" s="43">
        <v>0</v>
      </c>
      <c r="F247" s="236">
        <v>0</v>
      </c>
      <c r="G247" s="43">
        <v>0</v>
      </c>
      <c r="H247" s="53">
        <v>0</v>
      </c>
      <c r="I247" s="41">
        <f t="shared" si="27"/>
        <v>0</v>
      </c>
    </row>
    <row r="248" spans="1:9" ht="15">
      <c r="A248" s="25" t="s">
        <v>14</v>
      </c>
      <c r="B248" s="46">
        <v>4.3032349769303612E-8</v>
      </c>
      <c r="C248" s="46">
        <v>4.3032349769303612E-8</v>
      </c>
      <c r="D248" s="46">
        <v>4.3032349769303612E-8</v>
      </c>
      <c r="E248" s="46">
        <v>7.3943152571822583</v>
      </c>
      <c r="F248" s="236">
        <v>0</v>
      </c>
      <c r="G248" s="46">
        <v>0</v>
      </c>
      <c r="H248" s="47">
        <v>0</v>
      </c>
      <c r="I248" s="48">
        <f t="shared" si="27"/>
        <v>7.3943153862793078</v>
      </c>
    </row>
    <row r="249" spans="1:9" ht="15">
      <c r="A249" s="26" t="s">
        <v>15</v>
      </c>
      <c r="B249" s="43">
        <v>196.20449034645358</v>
      </c>
      <c r="C249" s="43">
        <v>0.42962025594100045</v>
      </c>
      <c r="D249" s="43">
        <v>104.45148939760544</v>
      </c>
      <c r="E249" s="43">
        <v>0</v>
      </c>
      <c r="F249" s="236">
        <v>0</v>
      </c>
      <c r="G249" s="43">
        <v>0</v>
      </c>
      <c r="H249" s="53">
        <v>0</v>
      </c>
      <c r="I249" s="41">
        <f t="shared" si="27"/>
        <v>301.0856</v>
      </c>
    </row>
    <row r="250" spans="1:9" ht="15">
      <c r="A250" s="25" t="s">
        <v>16</v>
      </c>
      <c r="B250" s="46">
        <v>2081.2654849305595</v>
      </c>
      <c r="C250" s="46">
        <v>1.0483772812057085E-2</v>
      </c>
      <c r="D250" s="46">
        <v>584.88073129662848</v>
      </c>
      <c r="E250" s="46">
        <v>0</v>
      </c>
      <c r="F250" s="236">
        <v>0</v>
      </c>
      <c r="G250" s="46">
        <v>0</v>
      </c>
      <c r="H250" s="47">
        <v>0</v>
      </c>
      <c r="I250" s="48">
        <f t="shared" si="27"/>
        <v>2666.1567000000005</v>
      </c>
    </row>
    <row r="251" spans="1:9" ht="15">
      <c r="A251" s="26" t="s">
        <v>17</v>
      </c>
      <c r="B251" s="43">
        <v>128.81998731115394</v>
      </c>
      <c r="C251" s="43">
        <v>4.5261012824976978E-8</v>
      </c>
      <c r="D251" s="43">
        <v>312.85051297656071</v>
      </c>
      <c r="E251" s="43">
        <v>7.0334996670243548</v>
      </c>
      <c r="F251" s="236">
        <v>0</v>
      </c>
      <c r="G251" s="43">
        <v>0</v>
      </c>
      <c r="H251" s="53">
        <v>0</v>
      </c>
      <c r="I251" s="41">
        <f t="shared" si="27"/>
        <v>448.70399999999995</v>
      </c>
    </row>
    <row r="252" spans="1:9" ht="15">
      <c r="A252" s="25" t="s">
        <v>18</v>
      </c>
      <c r="B252" s="46">
        <v>0</v>
      </c>
      <c r="C252" s="46">
        <v>0</v>
      </c>
      <c r="D252" s="46">
        <v>0</v>
      </c>
      <c r="E252" s="46">
        <v>0</v>
      </c>
      <c r="F252" s="236">
        <v>0</v>
      </c>
      <c r="G252" s="46">
        <v>0</v>
      </c>
      <c r="H252" s="47">
        <v>0</v>
      </c>
      <c r="I252" s="48">
        <f t="shared" si="27"/>
        <v>0</v>
      </c>
    </row>
    <row r="253" spans="1:9" ht="15">
      <c r="A253" s="26" t="s">
        <v>19</v>
      </c>
      <c r="B253" s="43">
        <v>2787.5821991147404</v>
      </c>
      <c r="C253" s="43">
        <v>189.63762864661834</v>
      </c>
      <c r="D253" s="43">
        <v>2544.7801722386403</v>
      </c>
      <c r="E253" s="43">
        <v>0</v>
      </c>
      <c r="F253" s="236">
        <v>0</v>
      </c>
      <c r="G253" s="43">
        <v>0</v>
      </c>
      <c r="H253" s="53">
        <v>0</v>
      </c>
      <c r="I253" s="41">
        <f t="shared" si="27"/>
        <v>5521.9999999999991</v>
      </c>
    </row>
    <row r="254" spans="1:9" ht="15">
      <c r="A254" s="25" t="s">
        <v>20</v>
      </c>
      <c r="B254" s="46">
        <v>0</v>
      </c>
      <c r="C254" s="46">
        <v>0</v>
      </c>
      <c r="D254" s="46">
        <v>0</v>
      </c>
      <c r="E254" s="46">
        <v>0</v>
      </c>
      <c r="F254" s="236">
        <v>0</v>
      </c>
      <c r="G254" s="46">
        <v>0</v>
      </c>
      <c r="H254" s="47">
        <v>0</v>
      </c>
      <c r="I254" s="48">
        <f t="shared" si="27"/>
        <v>0</v>
      </c>
    </row>
    <row r="255" spans="1:9" ht="15">
      <c r="A255" s="26" t="s">
        <v>21</v>
      </c>
      <c r="B255" s="43">
        <v>0</v>
      </c>
      <c r="C255" s="43">
        <v>0</v>
      </c>
      <c r="D255" s="43">
        <v>0</v>
      </c>
      <c r="E255" s="43">
        <v>0</v>
      </c>
      <c r="F255" s="236">
        <v>0</v>
      </c>
      <c r="G255" s="43">
        <v>0</v>
      </c>
      <c r="H255" s="53">
        <v>0</v>
      </c>
      <c r="I255" s="41">
        <f t="shared" si="27"/>
        <v>0</v>
      </c>
    </row>
    <row r="256" spans="1:9" ht="15">
      <c r="A256" s="25" t="s">
        <v>22</v>
      </c>
      <c r="B256" s="46">
        <v>0</v>
      </c>
      <c r="C256" s="46">
        <v>0</v>
      </c>
      <c r="D256" s="46">
        <v>0</v>
      </c>
      <c r="E256" s="46">
        <v>0</v>
      </c>
      <c r="F256" s="236">
        <v>0</v>
      </c>
      <c r="G256" s="46">
        <v>0</v>
      </c>
      <c r="H256" s="47">
        <v>0</v>
      </c>
      <c r="I256" s="48">
        <f t="shared" si="27"/>
        <v>0</v>
      </c>
    </row>
    <row r="257" spans="1:10" ht="15">
      <c r="A257" s="27" t="s">
        <v>23</v>
      </c>
      <c r="B257" s="43">
        <v>2.9384304551741254</v>
      </c>
      <c r="C257" s="43">
        <v>4.9798238863403803</v>
      </c>
      <c r="D257" s="43">
        <v>9.0817456584854952</v>
      </c>
      <c r="E257" s="43">
        <v>0</v>
      </c>
      <c r="F257" s="236">
        <v>0</v>
      </c>
      <c r="G257" s="43">
        <v>0</v>
      </c>
      <c r="H257" s="53">
        <v>0</v>
      </c>
      <c r="I257" s="41">
        <f t="shared" si="27"/>
        <v>17</v>
      </c>
    </row>
    <row r="258" spans="1:10" ht="15">
      <c r="A258" s="25" t="s">
        <v>24</v>
      </c>
      <c r="B258" s="46">
        <v>3.0634741102768892</v>
      </c>
      <c r="C258" s="46">
        <v>8.9169743438068174</v>
      </c>
      <c r="D258" s="46">
        <v>5.0195515459162943</v>
      </c>
      <c r="E258" s="46">
        <v>0</v>
      </c>
      <c r="F258" s="236">
        <v>0</v>
      </c>
      <c r="G258" s="46">
        <v>0</v>
      </c>
      <c r="H258" s="47">
        <v>0</v>
      </c>
      <c r="I258" s="48">
        <f t="shared" si="27"/>
        <v>17</v>
      </c>
    </row>
    <row r="259" spans="1:10" ht="15">
      <c r="A259" s="27" t="s">
        <v>25</v>
      </c>
      <c r="B259" s="43">
        <v>62.096410320474774</v>
      </c>
      <c r="C259" s="43">
        <v>9.1542913011618486E-9</v>
      </c>
      <c r="D259" s="43">
        <v>9.1542913011618486E-9</v>
      </c>
      <c r="E259" s="43">
        <v>0</v>
      </c>
      <c r="F259" s="236">
        <v>0</v>
      </c>
      <c r="G259" s="43">
        <v>0</v>
      </c>
      <c r="H259" s="53">
        <v>0</v>
      </c>
      <c r="I259" s="41">
        <f t="shared" si="27"/>
        <v>62.096410338783357</v>
      </c>
    </row>
    <row r="260" spans="1:10" ht="15">
      <c r="A260" s="25" t="s">
        <v>26</v>
      </c>
      <c r="B260" s="46">
        <v>467.0401184375076</v>
      </c>
      <c r="C260" s="46">
        <v>2.8280741535047909E-8</v>
      </c>
      <c r="D260" s="46">
        <v>8.3650815342116367</v>
      </c>
      <c r="E260" s="46">
        <v>0</v>
      </c>
      <c r="F260" s="236">
        <v>0</v>
      </c>
      <c r="G260" s="46">
        <v>0</v>
      </c>
      <c r="H260" s="47">
        <v>0</v>
      </c>
      <c r="I260" s="48">
        <f t="shared" si="27"/>
        <v>475.40519999999998</v>
      </c>
    </row>
    <row r="261" spans="1:10" ht="15.75" thickBot="1">
      <c r="A261" s="27" t="s">
        <v>27</v>
      </c>
      <c r="B261" s="43">
        <v>160.58049588705055</v>
      </c>
      <c r="C261" s="43">
        <v>0.39294999357304072</v>
      </c>
      <c r="D261" s="43">
        <v>2527.3829642143692</v>
      </c>
      <c r="E261" s="43">
        <v>1598.6223484445402</v>
      </c>
      <c r="F261" s="237">
        <v>0</v>
      </c>
      <c r="G261" s="43">
        <v>3070.9940897125789</v>
      </c>
      <c r="H261" s="53">
        <v>79.473951747888506</v>
      </c>
      <c r="I261" s="41">
        <f t="shared" si="27"/>
        <v>7437.4468000000006</v>
      </c>
    </row>
    <row r="262" spans="1:10" ht="15">
      <c r="A262" s="34" t="s">
        <v>28</v>
      </c>
      <c r="B262" s="130">
        <f t="shared" ref="B262:H262" si="28">SUM(B241:B261)</f>
        <v>5889.5910910158827</v>
      </c>
      <c r="C262" s="130">
        <f t="shared" si="28"/>
        <v>204.36748108427832</v>
      </c>
      <c r="D262" s="130">
        <f t="shared" si="28"/>
        <v>6179.8282489389776</v>
      </c>
      <c r="E262" s="130">
        <f t="shared" si="28"/>
        <v>1614.6522501690363</v>
      </c>
      <c r="F262" s="130">
        <f t="shared" si="28"/>
        <v>0</v>
      </c>
      <c r="G262" s="130">
        <f t="shared" si="28"/>
        <v>3070.9940897125789</v>
      </c>
      <c r="H262" s="131">
        <f t="shared" si="28"/>
        <v>79.473951747888506</v>
      </c>
      <c r="I262" s="132">
        <f>SUM(B262:H262)</f>
        <v>17038.907112668643</v>
      </c>
    </row>
    <row r="263" spans="1:10" ht="15" thickBot="1">
      <c r="A263" s="32" t="s">
        <v>87</v>
      </c>
      <c r="B263" s="114">
        <f>B262/$I262</f>
        <v>0.34565544914772717</v>
      </c>
      <c r="C263" s="114">
        <f t="shared" ref="C263:I263" si="29">C262/$I262</f>
        <v>1.1994166042042011E-2</v>
      </c>
      <c r="D263" s="114">
        <f t="shared" si="29"/>
        <v>0.362689238697956</v>
      </c>
      <c r="E263" s="114">
        <f t="shared" si="29"/>
        <v>9.4762665204537785E-2</v>
      </c>
      <c r="F263" s="114">
        <f t="shared" si="29"/>
        <v>0</v>
      </c>
      <c r="G263" s="114">
        <f t="shared" si="29"/>
        <v>0.18023421745337503</v>
      </c>
      <c r="H263" s="114">
        <f t="shared" si="29"/>
        <v>4.6642634543619657E-3</v>
      </c>
      <c r="I263" s="116">
        <f t="shared" si="29"/>
        <v>1</v>
      </c>
      <c r="J263" s="18"/>
    </row>
    <row r="264" spans="1:10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1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10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10" ht="15">
      <c r="A267" s="24" t="s">
        <v>7</v>
      </c>
      <c r="B267" s="39">
        <v>0</v>
      </c>
      <c r="C267" s="39">
        <v>0</v>
      </c>
      <c r="D267" s="39">
        <v>0</v>
      </c>
      <c r="E267" s="39">
        <v>0</v>
      </c>
      <c r="F267" s="235">
        <v>0</v>
      </c>
      <c r="G267" s="39">
        <v>0</v>
      </c>
      <c r="H267" s="40">
        <v>0</v>
      </c>
      <c r="I267" s="41">
        <f>SUM(B267:H267)</f>
        <v>0</v>
      </c>
    </row>
    <row r="268" spans="1:1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>
        <v>0</v>
      </c>
      <c r="G268" s="46">
        <v>0</v>
      </c>
      <c r="H268" s="47">
        <v>0</v>
      </c>
      <c r="I268" s="48">
        <f t="shared" ref="I268:I287" si="30">SUM(B268:H268)</f>
        <v>0</v>
      </c>
    </row>
    <row r="269" spans="1:10" ht="15">
      <c r="A269" s="26" t="s">
        <v>9</v>
      </c>
      <c r="B269" s="43">
        <v>0</v>
      </c>
      <c r="C269" s="43">
        <v>0</v>
      </c>
      <c r="D269" s="43">
        <v>0</v>
      </c>
      <c r="E269" s="43">
        <v>0</v>
      </c>
      <c r="F269" s="236">
        <v>0</v>
      </c>
      <c r="G269" s="43">
        <v>0</v>
      </c>
      <c r="H269" s="53">
        <v>0</v>
      </c>
      <c r="I269" s="41">
        <f t="shared" si="30"/>
        <v>0</v>
      </c>
    </row>
    <row r="270" spans="1:10" ht="15">
      <c r="A270" s="25" t="s">
        <v>10</v>
      </c>
      <c r="B270" s="46">
        <v>0</v>
      </c>
      <c r="C270" s="46">
        <v>0</v>
      </c>
      <c r="D270" s="46">
        <v>0</v>
      </c>
      <c r="E270" s="46">
        <v>0</v>
      </c>
      <c r="F270" s="236">
        <v>0</v>
      </c>
      <c r="G270" s="46">
        <v>0</v>
      </c>
      <c r="H270" s="47">
        <v>0</v>
      </c>
      <c r="I270" s="48">
        <f t="shared" si="30"/>
        <v>0</v>
      </c>
    </row>
    <row r="271" spans="1:10" ht="15">
      <c r="A271" s="26" t="s">
        <v>11</v>
      </c>
      <c r="B271" s="43">
        <v>0</v>
      </c>
      <c r="C271" s="43">
        <v>0</v>
      </c>
      <c r="D271" s="43">
        <v>0</v>
      </c>
      <c r="E271" s="43">
        <v>0</v>
      </c>
      <c r="F271" s="236">
        <v>0</v>
      </c>
      <c r="G271" s="43">
        <v>0</v>
      </c>
      <c r="H271" s="53">
        <v>0</v>
      </c>
      <c r="I271" s="41">
        <f t="shared" si="30"/>
        <v>0</v>
      </c>
    </row>
    <row r="272" spans="1:10" ht="15">
      <c r="A272" s="25" t="s">
        <v>12</v>
      </c>
      <c r="B272" s="46">
        <v>2.8316191049279659E-4</v>
      </c>
      <c r="C272" s="46">
        <v>4.7762929018556701E-8</v>
      </c>
      <c r="D272" s="46">
        <v>4.7762929018556701E-8</v>
      </c>
      <c r="E272" s="46">
        <v>8.0610935007198459E-2</v>
      </c>
      <c r="F272" s="236">
        <v>0</v>
      </c>
      <c r="G272" s="46">
        <v>0</v>
      </c>
      <c r="H272" s="47">
        <v>0</v>
      </c>
      <c r="I272" s="48">
        <f t="shared" si="30"/>
        <v>8.0894192443549298E-2</v>
      </c>
    </row>
    <row r="273" spans="1:9" ht="15">
      <c r="A273" s="26" t="s">
        <v>13</v>
      </c>
      <c r="B273" s="43">
        <v>0</v>
      </c>
      <c r="C273" s="43">
        <v>0</v>
      </c>
      <c r="D273" s="43">
        <v>0</v>
      </c>
      <c r="E273" s="43">
        <v>0</v>
      </c>
      <c r="F273" s="236">
        <v>0</v>
      </c>
      <c r="G273" s="43">
        <v>0</v>
      </c>
      <c r="H273" s="53">
        <v>0</v>
      </c>
      <c r="I273" s="41">
        <f t="shared" si="30"/>
        <v>0</v>
      </c>
    </row>
    <row r="274" spans="1:9" ht="15">
      <c r="A274" s="25" t="s">
        <v>14</v>
      </c>
      <c r="B274" s="46">
        <v>2.5823091412425988E-4</v>
      </c>
      <c r="C274" s="46">
        <v>4.3032352195523068E-8</v>
      </c>
      <c r="D274" s="46">
        <v>4.3032352195523068E-8</v>
      </c>
      <c r="E274" s="46">
        <v>116.99946178063823</v>
      </c>
      <c r="F274" s="236">
        <v>0</v>
      </c>
      <c r="G274" s="46">
        <v>0</v>
      </c>
      <c r="H274" s="47">
        <v>0</v>
      </c>
      <c r="I274" s="48">
        <f t="shared" si="30"/>
        <v>116.99972009761706</v>
      </c>
    </row>
    <row r="275" spans="1:9" ht="15">
      <c r="A275" s="26" t="s">
        <v>15</v>
      </c>
      <c r="B275" s="43">
        <v>10.401409247857149</v>
      </c>
      <c r="C275" s="43">
        <v>0.43157586631851208</v>
      </c>
      <c r="D275" s="43">
        <v>42.742614885824338</v>
      </c>
      <c r="E275" s="43">
        <v>0</v>
      </c>
      <c r="F275" s="236">
        <v>0</v>
      </c>
      <c r="G275" s="43">
        <v>0</v>
      </c>
      <c r="H275" s="53">
        <v>0</v>
      </c>
      <c r="I275" s="41">
        <f t="shared" si="30"/>
        <v>53.575600000000001</v>
      </c>
    </row>
    <row r="276" spans="1:9" ht="15">
      <c r="A276" s="25" t="s">
        <v>16</v>
      </c>
      <c r="B276" s="46">
        <v>166.85623435356933</v>
      </c>
      <c r="C276" s="46">
        <v>187.92980672017887</v>
      </c>
      <c r="D276" s="46">
        <v>96.372358926251735</v>
      </c>
      <c r="E276" s="46">
        <v>0</v>
      </c>
      <c r="F276" s="236">
        <v>0</v>
      </c>
      <c r="G276" s="46">
        <v>0</v>
      </c>
      <c r="H276" s="47">
        <v>0</v>
      </c>
      <c r="I276" s="48">
        <f t="shared" si="30"/>
        <v>451.15839999999992</v>
      </c>
    </row>
    <row r="277" spans="1:9" ht="15">
      <c r="A277" s="26" t="s">
        <v>17</v>
      </c>
      <c r="B277" s="43">
        <v>0.33326619409136199</v>
      </c>
      <c r="C277" s="43">
        <v>9.0624999915039081E-9</v>
      </c>
      <c r="D277" s="43">
        <v>28.666733796846142</v>
      </c>
      <c r="E277" s="43">
        <v>0</v>
      </c>
      <c r="F277" s="236">
        <v>0</v>
      </c>
      <c r="G277" s="43">
        <v>0</v>
      </c>
      <c r="H277" s="53">
        <v>0</v>
      </c>
      <c r="I277" s="41">
        <f t="shared" si="30"/>
        <v>29.000000000000004</v>
      </c>
    </row>
    <row r="278" spans="1:9" ht="15">
      <c r="A278" s="25" t="s">
        <v>18</v>
      </c>
      <c r="B278" s="46">
        <v>0</v>
      </c>
      <c r="C278" s="46">
        <v>0</v>
      </c>
      <c r="D278" s="46">
        <v>0</v>
      </c>
      <c r="E278" s="46">
        <v>0</v>
      </c>
      <c r="F278" s="236">
        <v>0</v>
      </c>
      <c r="G278" s="46">
        <v>0</v>
      </c>
      <c r="H278" s="47">
        <v>0</v>
      </c>
      <c r="I278" s="48">
        <f t="shared" si="30"/>
        <v>0</v>
      </c>
    </row>
    <row r="279" spans="1:9" ht="15">
      <c r="A279" s="26" t="s">
        <v>19</v>
      </c>
      <c r="B279" s="43">
        <v>62.691562038604019</v>
      </c>
      <c r="C279" s="43">
        <v>2.0599276133081535E-8</v>
      </c>
      <c r="D279" s="43">
        <v>2461.3084379407969</v>
      </c>
      <c r="E279" s="43">
        <v>0</v>
      </c>
      <c r="F279" s="236">
        <v>0</v>
      </c>
      <c r="G279" s="43">
        <v>0</v>
      </c>
      <c r="H279" s="53">
        <v>0</v>
      </c>
      <c r="I279" s="41">
        <f t="shared" si="30"/>
        <v>2524</v>
      </c>
    </row>
    <row r="280" spans="1:9" ht="15">
      <c r="A280" s="25" t="s">
        <v>20</v>
      </c>
      <c r="B280" s="46">
        <v>0</v>
      </c>
      <c r="C280" s="46">
        <v>0</v>
      </c>
      <c r="D280" s="46">
        <v>0</v>
      </c>
      <c r="E280" s="46">
        <v>0</v>
      </c>
      <c r="F280" s="236">
        <v>0</v>
      </c>
      <c r="G280" s="46">
        <v>0</v>
      </c>
      <c r="H280" s="47">
        <v>0</v>
      </c>
      <c r="I280" s="48">
        <f t="shared" si="30"/>
        <v>0</v>
      </c>
    </row>
    <row r="281" spans="1:9" ht="15">
      <c r="A281" s="26" t="s">
        <v>21</v>
      </c>
      <c r="B281" s="43">
        <v>0</v>
      </c>
      <c r="C281" s="43">
        <v>0</v>
      </c>
      <c r="D281" s="43">
        <v>0</v>
      </c>
      <c r="E281" s="43">
        <v>0</v>
      </c>
      <c r="F281" s="236">
        <v>0</v>
      </c>
      <c r="G281" s="43">
        <v>0</v>
      </c>
      <c r="H281" s="53">
        <v>0</v>
      </c>
      <c r="I281" s="41">
        <f t="shared" si="30"/>
        <v>0</v>
      </c>
    </row>
    <row r="282" spans="1:9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>
        <v>0</v>
      </c>
      <c r="G282" s="46">
        <v>0</v>
      </c>
      <c r="H282" s="47">
        <v>0</v>
      </c>
      <c r="I282" s="48">
        <f t="shared" si="30"/>
        <v>0</v>
      </c>
    </row>
    <row r="283" spans="1:9" ht="15">
      <c r="A283" s="27" t="s">
        <v>23</v>
      </c>
      <c r="B283" s="43">
        <v>0</v>
      </c>
      <c r="C283" s="43">
        <v>0</v>
      </c>
      <c r="D283" s="43">
        <v>0</v>
      </c>
      <c r="E283" s="43">
        <v>0</v>
      </c>
      <c r="F283" s="236">
        <v>0</v>
      </c>
      <c r="G283" s="43">
        <v>0</v>
      </c>
      <c r="H283" s="53">
        <v>0</v>
      </c>
      <c r="I283" s="41">
        <f t="shared" si="30"/>
        <v>0</v>
      </c>
    </row>
    <row r="284" spans="1:9" ht="15">
      <c r="A284" s="25" t="s">
        <v>24</v>
      </c>
      <c r="B284" s="46">
        <v>0</v>
      </c>
      <c r="C284" s="46">
        <v>0</v>
      </c>
      <c r="D284" s="46">
        <v>0</v>
      </c>
      <c r="E284" s="46">
        <v>0</v>
      </c>
      <c r="F284" s="236">
        <v>0</v>
      </c>
      <c r="G284" s="46">
        <v>0</v>
      </c>
      <c r="H284" s="47">
        <v>0</v>
      </c>
      <c r="I284" s="48">
        <f t="shared" si="30"/>
        <v>0</v>
      </c>
    </row>
    <row r="285" spans="1:9" ht="15">
      <c r="A285" s="27" t="s">
        <v>25</v>
      </c>
      <c r="B285" s="43">
        <v>0</v>
      </c>
      <c r="C285" s="43">
        <v>0</v>
      </c>
      <c r="D285" s="43">
        <v>0</v>
      </c>
      <c r="E285" s="43">
        <v>0</v>
      </c>
      <c r="F285" s="236">
        <v>0</v>
      </c>
      <c r="G285" s="43">
        <v>0</v>
      </c>
      <c r="H285" s="53">
        <v>0</v>
      </c>
      <c r="I285" s="41">
        <f t="shared" si="30"/>
        <v>0</v>
      </c>
    </row>
    <row r="286" spans="1:9" ht="15">
      <c r="A286" s="25" t="s">
        <v>26</v>
      </c>
      <c r="B286" s="46">
        <v>11.14559998109546</v>
      </c>
      <c r="C286" s="46">
        <v>9.4522691459252204E-9</v>
      </c>
      <c r="D286" s="46">
        <v>9.4522691459252204E-9</v>
      </c>
      <c r="E286" s="46">
        <v>0</v>
      </c>
      <c r="F286" s="236">
        <v>0</v>
      </c>
      <c r="G286" s="46">
        <v>0</v>
      </c>
      <c r="H286" s="47">
        <v>0</v>
      </c>
      <c r="I286" s="48">
        <f t="shared" si="30"/>
        <v>11.145599999999996</v>
      </c>
    </row>
    <row r="287" spans="1:9" ht="15.75" thickBot="1">
      <c r="A287" s="27" t="s">
        <v>27</v>
      </c>
      <c r="B287" s="43">
        <v>0.5472203885027731</v>
      </c>
      <c r="C287" s="43">
        <v>4.8742782073826113E-8</v>
      </c>
      <c r="D287" s="43">
        <v>1486.1070896884914</v>
      </c>
      <c r="E287" s="43">
        <v>340.1637963730027</v>
      </c>
      <c r="F287" s="237">
        <v>0</v>
      </c>
      <c r="G287" s="43">
        <v>27.847893501259957</v>
      </c>
      <c r="H287" s="53">
        <v>0</v>
      </c>
      <c r="I287" s="41">
        <f t="shared" si="30"/>
        <v>1854.6659999999997</v>
      </c>
    </row>
    <row r="288" spans="1:9" ht="15">
      <c r="A288" s="34" t="s">
        <v>28</v>
      </c>
      <c r="B288" s="130">
        <f t="shared" ref="B288:H288" si="31">SUM(B267:B287)</f>
        <v>251.97583359654473</v>
      </c>
      <c r="C288" s="130">
        <f t="shared" si="31"/>
        <v>188.3613827651495</v>
      </c>
      <c r="D288" s="130">
        <f t="shared" si="31"/>
        <v>4115.1972353384581</v>
      </c>
      <c r="E288" s="130">
        <f t="shared" si="31"/>
        <v>457.24386908864813</v>
      </c>
      <c r="F288" s="130">
        <f t="shared" si="31"/>
        <v>0</v>
      </c>
      <c r="G288" s="130">
        <f t="shared" si="31"/>
        <v>27.847893501259957</v>
      </c>
      <c r="H288" s="131">
        <f t="shared" si="31"/>
        <v>0</v>
      </c>
      <c r="I288" s="132">
        <f>SUM(B288:H288)</f>
        <v>5040.6262142900605</v>
      </c>
    </row>
    <row r="289" spans="1:10" ht="15" thickBot="1">
      <c r="A289" s="32" t="s">
        <v>87</v>
      </c>
      <c r="B289" s="114">
        <f>B288/$I288</f>
        <v>4.9988994002808415E-2</v>
      </c>
      <c r="C289" s="114">
        <f t="shared" ref="C289:I289" si="32">C288/$I288</f>
        <v>3.7368647219099341E-2</v>
      </c>
      <c r="D289" s="114">
        <f t="shared" si="32"/>
        <v>0.81640595044956277</v>
      </c>
      <c r="E289" s="114">
        <f t="shared" si="32"/>
        <v>9.0711719070216357E-2</v>
      </c>
      <c r="F289" s="114">
        <f t="shared" si="32"/>
        <v>0</v>
      </c>
      <c r="G289" s="114">
        <f t="shared" si="32"/>
        <v>5.5246892583131462E-3</v>
      </c>
      <c r="H289" s="114">
        <f t="shared" si="32"/>
        <v>0</v>
      </c>
      <c r="I289" s="116">
        <f t="shared" si="32"/>
        <v>1</v>
      </c>
      <c r="J289" s="18"/>
    </row>
    <row r="290" spans="1:10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10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10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1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>
        <v>0</v>
      </c>
      <c r="G293" s="39">
        <v>0</v>
      </c>
      <c r="H293" s="40">
        <v>0</v>
      </c>
      <c r="I293" s="41">
        <f>SUM(B293:H293)</f>
        <v>0</v>
      </c>
    </row>
    <row r="294" spans="1:1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>
        <v>0</v>
      </c>
      <c r="G294" s="46">
        <v>0</v>
      </c>
      <c r="H294" s="47">
        <v>0</v>
      </c>
      <c r="I294" s="48">
        <f t="shared" ref="I294:I313" si="33">SUM(B294:H294)</f>
        <v>0</v>
      </c>
    </row>
    <row r="295" spans="1:10" ht="15">
      <c r="A295" s="26" t="s">
        <v>9</v>
      </c>
      <c r="B295" s="43">
        <v>1.0615000000000001</v>
      </c>
      <c r="C295" s="43">
        <v>0</v>
      </c>
      <c r="D295" s="43">
        <v>0</v>
      </c>
      <c r="E295" s="43">
        <v>0</v>
      </c>
      <c r="F295" s="236">
        <v>0</v>
      </c>
      <c r="G295" s="43">
        <v>0</v>
      </c>
      <c r="H295" s="53">
        <v>0</v>
      </c>
      <c r="I295" s="41">
        <f t="shared" si="33"/>
        <v>1.0615000000000001</v>
      </c>
    </row>
    <row r="296" spans="1:10" ht="15">
      <c r="A296" s="25" t="s">
        <v>10</v>
      </c>
      <c r="B296" s="46">
        <v>0</v>
      </c>
      <c r="C296" s="46">
        <v>0</v>
      </c>
      <c r="D296" s="46">
        <v>131</v>
      </c>
      <c r="E296" s="46">
        <v>0</v>
      </c>
      <c r="F296" s="236">
        <v>0</v>
      </c>
      <c r="G296" s="46">
        <v>0</v>
      </c>
      <c r="H296" s="47">
        <v>0</v>
      </c>
      <c r="I296" s="48">
        <f t="shared" si="33"/>
        <v>131</v>
      </c>
    </row>
    <row r="297" spans="1:10" ht="15">
      <c r="A297" s="26" t="s">
        <v>11</v>
      </c>
      <c r="B297" s="43">
        <v>0</v>
      </c>
      <c r="C297" s="43">
        <v>0</v>
      </c>
      <c r="D297" s="43">
        <v>0</v>
      </c>
      <c r="E297" s="43">
        <v>0</v>
      </c>
      <c r="F297" s="236">
        <v>0</v>
      </c>
      <c r="G297" s="43">
        <v>0</v>
      </c>
      <c r="H297" s="53">
        <v>0</v>
      </c>
      <c r="I297" s="41">
        <f t="shared" si="33"/>
        <v>0</v>
      </c>
    </row>
    <row r="298" spans="1:10" ht="15">
      <c r="A298" s="25" t="s">
        <v>12</v>
      </c>
      <c r="B298" s="46">
        <v>0</v>
      </c>
      <c r="C298" s="46">
        <v>0</v>
      </c>
      <c r="D298" s="46">
        <v>0</v>
      </c>
      <c r="E298" s="46">
        <v>0</v>
      </c>
      <c r="F298" s="236">
        <v>0</v>
      </c>
      <c r="G298" s="46">
        <v>0</v>
      </c>
      <c r="H298" s="47">
        <v>0</v>
      </c>
      <c r="I298" s="48">
        <f t="shared" si="33"/>
        <v>0</v>
      </c>
    </row>
    <row r="299" spans="1:10" ht="15">
      <c r="A299" s="26" t="s">
        <v>13</v>
      </c>
      <c r="B299" s="43">
        <v>0</v>
      </c>
      <c r="C299" s="43">
        <v>0</v>
      </c>
      <c r="D299" s="43">
        <v>0</v>
      </c>
      <c r="E299" s="43">
        <v>0</v>
      </c>
      <c r="F299" s="236">
        <v>0</v>
      </c>
      <c r="G299" s="43">
        <v>0</v>
      </c>
      <c r="H299" s="53">
        <v>0</v>
      </c>
      <c r="I299" s="41">
        <f t="shared" si="33"/>
        <v>0</v>
      </c>
    </row>
    <row r="300" spans="1:10" ht="15">
      <c r="A300" s="25" t="s">
        <v>14</v>
      </c>
      <c r="B300" s="46">
        <v>0</v>
      </c>
      <c r="C300" s="46">
        <v>0</v>
      </c>
      <c r="D300" s="46">
        <v>0</v>
      </c>
      <c r="E300" s="46">
        <v>5.6803827833694873</v>
      </c>
      <c r="F300" s="236">
        <v>0</v>
      </c>
      <c r="G300" s="46">
        <v>0</v>
      </c>
      <c r="H300" s="47">
        <v>0</v>
      </c>
      <c r="I300" s="48">
        <f t="shared" si="33"/>
        <v>5.6803827833694873</v>
      </c>
    </row>
    <row r="301" spans="1:10" ht="15">
      <c r="A301" s="26" t="s">
        <v>15</v>
      </c>
      <c r="B301" s="43">
        <v>109.82625677133149</v>
      </c>
      <c r="C301" s="43">
        <v>16.297743228668523</v>
      </c>
      <c r="D301" s="43">
        <v>0</v>
      </c>
      <c r="E301" s="43">
        <v>0</v>
      </c>
      <c r="F301" s="236">
        <v>0</v>
      </c>
      <c r="G301" s="43">
        <v>0</v>
      </c>
      <c r="H301" s="53">
        <v>0</v>
      </c>
      <c r="I301" s="41">
        <f t="shared" si="33"/>
        <v>126.12400000000001</v>
      </c>
    </row>
    <row r="302" spans="1:10" ht="15">
      <c r="A302" s="25" t="s">
        <v>16</v>
      </c>
      <c r="B302" s="46">
        <v>589.52106237684939</v>
      </c>
      <c r="C302" s="46">
        <v>2690.3271015318037</v>
      </c>
      <c r="D302" s="46">
        <v>136.12103609134743</v>
      </c>
      <c r="E302" s="46">
        <v>0</v>
      </c>
      <c r="F302" s="236">
        <v>0</v>
      </c>
      <c r="G302" s="46">
        <v>0</v>
      </c>
      <c r="H302" s="47">
        <v>0</v>
      </c>
      <c r="I302" s="48">
        <f t="shared" si="33"/>
        <v>3415.9692000000005</v>
      </c>
    </row>
    <row r="303" spans="1:10" ht="15">
      <c r="A303" s="26" t="s">
        <v>17</v>
      </c>
      <c r="B303" s="43">
        <v>0.1180962186045514</v>
      </c>
      <c r="C303" s="43">
        <v>65.594182699525987</v>
      </c>
      <c r="D303" s="43">
        <v>23.760221081869464</v>
      </c>
      <c r="E303" s="43">
        <v>0</v>
      </c>
      <c r="F303" s="236">
        <v>0</v>
      </c>
      <c r="G303" s="43">
        <v>0</v>
      </c>
      <c r="H303" s="53">
        <v>0</v>
      </c>
      <c r="I303" s="41">
        <f t="shared" si="33"/>
        <v>89.472499999999997</v>
      </c>
    </row>
    <row r="304" spans="1:10" ht="15">
      <c r="A304" s="25" t="s">
        <v>18</v>
      </c>
      <c r="B304" s="46">
        <v>0</v>
      </c>
      <c r="C304" s="46">
        <v>0</v>
      </c>
      <c r="D304" s="46">
        <v>0</v>
      </c>
      <c r="E304" s="46">
        <v>0</v>
      </c>
      <c r="F304" s="236">
        <v>0</v>
      </c>
      <c r="G304" s="46">
        <v>0</v>
      </c>
      <c r="H304" s="47">
        <v>0</v>
      </c>
      <c r="I304" s="48">
        <f t="shared" si="33"/>
        <v>0</v>
      </c>
    </row>
    <row r="305" spans="1:10" ht="15">
      <c r="A305" s="26" t="s">
        <v>19</v>
      </c>
      <c r="B305" s="43">
        <v>369.61241772090671</v>
      </c>
      <c r="C305" s="43">
        <v>8498.7226606741751</v>
      </c>
      <c r="D305" s="43">
        <v>717.4253309006649</v>
      </c>
      <c r="E305" s="43">
        <v>48.239590704252691</v>
      </c>
      <c r="F305" s="236">
        <v>0</v>
      </c>
      <c r="G305" s="43">
        <v>0</v>
      </c>
      <c r="H305" s="53">
        <v>0</v>
      </c>
      <c r="I305" s="41">
        <f t="shared" si="33"/>
        <v>9633.9999999999982</v>
      </c>
    </row>
    <row r="306" spans="1:10" ht="15">
      <c r="A306" s="25" t="s">
        <v>20</v>
      </c>
      <c r="B306" s="46">
        <v>0</v>
      </c>
      <c r="C306" s="46">
        <v>0</v>
      </c>
      <c r="D306" s="46">
        <v>0</v>
      </c>
      <c r="E306" s="46">
        <v>0</v>
      </c>
      <c r="F306" s="236">
        <v>0</v>
      </c>
      <c r="G306" s="46">
        <v>0</v>
      </c>
      <c r="H306" s="47">
        <v>0</v>
      </c>
      <c r="I306" s="48">
        <f t="shared" si="33"/>
        <v>0</v>
      </c>
    </row>
    <row r="307" spans="1:10" ht="15">
      <c r="A307" s="26" t="s">
        <v>21</v>
      </c>
      <c r="B307" s="43">
        <v>0</v>
      </c>
      <c r="C307" s="43">
        <v>0</v>
      </c>
      <c r="D307" s="43">
        <v>0</v>
      </c>
      <c r="E307" s="43">
        <v>0</v>
      </c>
      <c r="F307" s="236">
        <v>0</v>
      </c>
      <c r="G307" s="43">
        <v>0</v>
      </c>
      <c r="H307" s="53">
        <v>0</v>
      </c>
      <c r="I307" s="41">
        <f t="shared" si="33"/>
        <v>0</v>
      </c>
    </row>
    <row r="308" spans="1:10" ht="15">
      <c r="A308" s="25" t="s">
        <v>22</v>
      </c>
      <c r="B308" s="46">
        <v>2</v>
      </c>
      <c r="C308" s="46">
        <v>3</v>
      </c>
      <c r="D308" s="46">
        <v>0</v>
      </c>
      <c r="E308" s="46">
        <v>0</v>
      </c>
      <c r="F308" s="236">
        <v>0</v>
      </c>
      <c r="G308" s="46">
        <v>0</v>
      </c>
      <c r="H308" s="47">
        <v>0</v>
      </c>
      <c r="I308" s="48">
        <f t="shared" si="33"/>
        <v>5</v>
      </c>
    </row>
    <row r="309" spans="1:10" ht="15">
      <c r="A309" s="27" t="s">
        <v>23</v>
      </c>
      <c r="B309" s="43">
        <v>14</v>
      </c>
      <c r="C309" s="43">
        <v>0</v>
      </c>
      <c r="D309" s="43">
        <v>0</v>
      </c>
      <c r="E309" s="43">
        <v>0</v>
      </c>
      <c r="F309" s="236">
        <v>0</v>
      </c>
      <c r="G309" s="43">
        <v>0</v>
      </c>
      <c r="H309" s="53">
        <v>0</v>
      </c>
      <c r="I309" s="41">
        <f t="shared" si="33"/>
        <v>14</v>
      </c>
    </row>
    <row r="310" spans="1:10" ht="15">
      <c r="A310" s="25" t="s">
        <v>24</v>
      </c>
      <c r="B310" s="46">
        <v>0</v>
      </c>
      <c r="C310" s="46">
        <v>0</v>
      </c>
      <c r="D310" s="46">
        <v>0</v>
      </c>
      <c r="E310" s="46">
        <v>0</v>
      </c>
      <c r="F310" s="236">
        <v>0</v>
      </c>
      <c r="G310" s="46">
        <v>0</v>
      </c>
      <c r="H310" s="47">
        <v>0</v>
      </c>
      <c r="I310" s="48">
        <f t="shared" si="33"/>
        <v>0</v>
      </c>
    </row>
    <row r="311" spans="1:10" ht="15">
      <c r="A311" s="27" t="s">
        <v>25</v>
      </c>
      <c r="B311" s="43">
        <v>0</v>
      </c>
      <c r="C311" s="43">
        <v>0</v>
      </c>
      <c r="D311" s="43">
        <v>0</v>
      </c>
      <c r="E311" s="43">
        <v>0</v>
      </c>
      <c r="F311" s="236">
        <v>0</v>
      </c>
      <c r="G311" s="43">
        <v>0</v>
      </c>
      <c r="H311" s="53">
        <v>0</v>
      </c>
      <c r="I311" s="41">
        <f t="shared" si="33"/>
        <v>0</v>
      </c>
    </row>
    <row r="312" spans="1:10" ht="15">
      <c r="A312" s="25" t="s">
        <v>26</v>
      </c>
      <c r="B312" s="46">
        <v>47.316343786145964</v>
      </c>
      <c r="C312" s="46">
        <v>771.65929772114987</v>
      </c>
      <c r="D312" s="46">
        <v>116.084758492704</v>
      </c>
      <c r="E312" s="46">
        <v>0</v>
      </c>
      <c r="F312" s="236">
        <v>0</v>
      </c>
      <c r="G312" s="46">
        <v>0</v>
      </c>
      <c r="H312" s="47">
        <v>0</v>
      </c>
      <c r="I312" s="48">
        <f t="shared" si="33"/>
        <v>935.06039999999985</v>
      </c>
    </row>
    <row r="313" spans="1:10" ht="15.75" thickBot="1">
      <c r="A313" s="27" t="s">
        <v>27</v>
      </c>
      <c r="B313" s="43">
        <v>63.460891106144878</v>
      </c>
      <c r="C313" s="43">
        <v>103.78131884121603</v>
      </c>
      <c r="D313" s="43">
        <v>323.03216557281092</v>
      </c>
      <c r="E313" s="43">
        <v>3587.7536837200719</v>
      </c>
      <c r="F313" s="237">
        <v>0</v>
      </c>
      <c r="G313" s="43">
        <v>352.05587745616572</v>
      </c>
      <c r="H313" s="53">
        <v>1.1700152667905033</v>
      </c>
      <c r="I313" s="41">
        <f t="shared" si="33"/>
        <v>4431.2539519632001</v>
      </c>
    </row>
    <row r="314" spans="1:10" ht="15">
      <c r="A314" s="34" t="s">
        <v>28</v>
      </c>
      <c r="B314" s="130">
        <f t="shared" ref="B314:H314" si="34">SUM(B293:B313)</f>
        <v>1196.916567979983</v>
      </c>
      <c r="C314" s="130">
        <f t="shared" si="34"/>
        <v>12149.382304696539</v>
      </c>
      <c r="D314" s="130">
        <f t="shared" si="34"/>
        <v>1447.4235121393967</v>
      </c>
      <c r="E314" s="130">
        <f t="shared" si="34"/>
        <v>3641.6736572076939</v>
      </c>
      <c r="F314" s="130">
        <f t="shared" si="34"/>
        <v>0</v>
      </c>
      <c r="G314" s="130">
        <f t="shared" si="34"/>
        <v>352.05587745616572</v>
      </c>
      <c r="H314" s="131">
        <f t="shared" si="34"/>
        <v>1.1700152667905033</v>
      </c>
      <c r="I314" s="132">
        <f>SUM(B314:H314)</f>
        <v>18788.62193474657</v>
      </c>
    </row>
    <row r="315" spans="1:10" ht="15" thickBot="1">
      <c r="A315" s="32" t="s">
        <v>87</v>
      </c>
      <c r="B315" s="114">
        <f>B314/$I314</f>
        <v>6.370432978729941E-2</v>
      </c>
      <c r="C315" s="114">
        <f t="shared" ref="C315:I315" si="35">C314/$I314</f>
        <v>0.64663509366954619</v>
      </c>
      <c r="D315" s="114">
        <f t="shared" si="35"/>
        <v>7.7037236534235484E-2</v>
      </c>
      <c r="E315" s="114">
        <f t="shared" si="35"/>
        <v>0.19382335063504563</v>
      </c>
      <c r="F315" s="114">
        <f t="shared" si="35"/>
        <v>0</v>
      </c>
      <c r="G315" s="114">
        <f t="shared" si="35"/>
        <v>1.8737716830902553E-2</v>
      </c>
      <c r="H315" s="114">
        <f t="shared" si="35"/>
        <v>6.2272542970634047E-5</v>
      </c>
      <c r="I315" s="116">
        <f t="shared" si="35"/>
        <v>1</v>
      </c>
      <c r="J315" s="18"/>
    </row>
    <row r="316" spans="1:10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1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10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10" ht="15">
      <c r="A319" s="24" t="s">
        <v>7</v>
      </c>
      <c r="B319" s="39">
        <v>3.117740042280401E-8</v>
      </c>
      <c r="C319" s="39">
        <v>3312.9999999688225</v>
      </c>
      <c r="D319" s="39">
        <v>0</v>
      </c>
      <c r="E319" s="39">
        <v>0</v>
      </c>
      <c r="F319" s="235">
        <v>0</v>
      </c>
      <c r="G319" s="39">
        <v>0</v>
      </c>
      <c r="H319" s="40">
        <v>0</v>
      </c>
      <c r="I319" s="41">
        <f>SUM(B319:H319)</f>
        <v>3313</v>
      </c>
    </row>
    <row r="320" spans="1:10" ht="15">
      <c r="A320" s="25" t="s">
        <v>8</v>
      </c>
      <c r="B320" s="46">
        <v>1.0240963855174918E-8</v>
      </c>
      <c r="C320" s="46">
        <v>424.99999998975903</v>
      </c>
      <c r="D320" s="46">
        <v>0</v>
      </c>
      <c r="E320" s="46">
        <v>0</v>
      </c>
      <c r="F320" s="236">
        <v>0</v>
      </c>
      <c r="G320" s="46">
        <v>0</v>
      </c>
      <c r="H320" s="47">
        <v>0</v>
      </c>
      <c r="I320" s="48">
        <f t="shared" ref="I320:I339" si="36">SUM(B320:H320)</f>
        <v>425</v>
      </c>
    </row>
    <row r="321" spans="1:9" ht="15">
      <c r="A321" s="26" t="s">
        <v>9</v>
      </c>
      <c r="B321" s="43">
        <v>2</v>
      </c>
      <c r="C321" s="43">
        <v>0</v>
      </c>
      <c r="D321" s="43">
        <v>0</v>
      </c>
      <c r="E321" s="43">
        <v>0</v>
      </c>
      <c r="F321" s="236">
        <v>0</v>
      </c>
      <c r="G321" s="43">
        <v>0</v>
      </c>
      <c r="H321" s="53">
        <v>0</v>
      </c>
      <c r="I321" s="41">
        <f t="shared" si="36"/>
        <v>2</v>
      </c>
    </row>
    <row r="322" spans="1:9" ht="15">
      <c r="A322" s="25" t="s">
        <v>10</v>
      </c>
      <c r="B322" s="46">
        <v>0</v>
      </c>
      <c r="C322" s="46">
        <v>0</v>
      </c>
      <c r="D322" s="46">
        <v>0</v>
      </c>
      <c r="E322" s="46">
        <v>0</v>
      </c>
      <c r="F322" s="236">
        <v>0</v>
      </c>
      <c r="G322" s="46">
        <v>0</v>
      </c>
      <c r="H322" s="47">
        <v>0</v>
      </c>
      <c r="I322" s="48">
        <f t="shared" si="36"/>
        <v>0</v>
      </c>
    </row>
    <row r="323" spans="1:9" ht="15">
      <c r="A323" s="26" t="s">
        <v>11</v>
      </c>
      <c r="B323" s="43">
        <v>0</v>
      </c>
      <c r="C323" s="43">
        <v>0</v>
      </c>
      <c r="D323" s="43">
        <v>0</v>
      </c>
      <c r="E323" s="43">
        <v>0</v>
      </c>
      <c r="F323" s="236">
        <v>0</v>
      </c>
      <c r="G323" s="43">
        <v>0</v>
      </c>
      <c r="H323" s="53">
        <v>0</v>
      </c>
      <c r="I323" s="41">
        <f t="shared" si="36"/>
        <v>0</v>
      </c>
    </row>
    <row r="324" spans="1:9" ht="15">
      <c r="A324" s="25" t="s">
        <v>12</v>
      </c>
      <c r="B324" s="46">
        <v>3.7945308026649041E-3</v>
      </c>
      <c r="C324" s="46">
        <v>0</v>
      </c>
      <c r="D324" s="46">
        <v>0</v>
      </c>
      <c r="E324" s="46">
        <v>2.1494278570871037</v>
      </c>
      <c r="F324" s="236">
        <v>0</v>
      </c>
      <c r="G324" s="46">
        <v>0</v>
      </c>
      <c r="H324" s="47">
        <v>0</v>
      </c>
      <c r="I324" s="48">
        <f t="shared" si="36"/>
        <v>2.1532223878897687</v>
      </c>
    </row>
    <row r="325" spans="1:9" ht="15">
      <c r="A325" s="26" t="s">
        <v>13</v>
      </c>
      <c r="B325" s="43">
        <v>0</v>
      </c>
      <c r="C325" s="43">
        <v>0</v>
      </c>
      <c r="D325" s="43">
        <v>0</v>
      </c>
      <c r="E325" s="43">
        <v>0</v>
      </c>
      <c r="F325" s="236">
        <v>0</v>
      </c>
      <c r="G325" s="43">
        <v>0</v>
      </c>
      <c r="H325" s="53">
        <v>0</v>
      </c>
      <c r="I325" s="41">
        <f t="shared" si="36"/>
        <v>0</v>
      </c>
    </row>
    <row r="326" spans="1:9" ht="15">
      <c r="A326" s="25" t="s">
        <v>14</v>
      </c>
      <c r="B326" s="46">
        <v>3.437698706433586E-3</v>
      </c>
      <c r="C326" s="46">
        <v>21.881242741361202</v>
      </c>
      <c r="D326" s="46">
        <v>0</v>
      </c>
      <c r="E326" s="46">
        <v>2.0857554359130375</v>
      </c>
      <c r="F326" s="236">
        <v>0</v>
      </c>
      <c r="G326" s="46">
        <v>0</v>
      </c>
      <c r="H326" s="47">
        <v>0</v>
      </c>
      <c r="I326" s="48">
        <f t="shared" si="36"/>
        <v>23.970435875980673</v>
      </c>
    </row>
    <row r="327" spans="1:9" ht="15">
      <c r="A327" s="26" t="s">
        <v>15</v>
      </c>
      <c r="B327" s="43">
        <v>0.97143834889865255</v>
      </c>
      <c r="C327" s="43">
        <v>8.3629616511013474</v>
      </c>
      <c r="D327" s="43">
        <v>0</v>
      </c>
      <c r="E327" s="43">
        <v>0</v>
      </c>
      <c r="F327" s="236">
        <v>0</v>
      </c>
      <c r="G327" s="43">
        <v>0</v>
      </c>
      <c r="H327" s="53">
        <v>0</v>
      </c>
      <c r="I327" s="41">
        <f t="shared" si="36"/>
        <v>9.3344000000000005</v>
      </c>
    </row>
    <row r="328" spans="1:9" ht="15">
      <c r="A328" s="25" t="s">
        <v>16</v>
      </c>
      <c r="B328" s="46">
        <v>433.82648213103988</v>
      </c>
      <c r="C328" s="46">
        <v>4652.0236555999809</v>
      </c>
      <c r="D328" s="46">
        <v>537.51096226898028</v>
      </c>
      <c r="E328" s="46">
        <v>0</v>
      </c>
      <c r="F328" s="236">
        <v>0</v>
      </c>
      <c r="G328" s="46">
        <v>0</v>
      </c>
      <c r="H328" s="47">
        <v>0</v>
      </c>
      <c r="I328" s="48">
        <f t="shared" si="36"/>
        <v>5623.361100000001</v>
      </c>
    </row>
    <row r="329" spans="1:9" ht="15">
      <c r="A329" s="26" t="s">
        <v>17</v>
      </c>
      <c r="B329" s="43">
        <v>12.352591791155884</v>
      </c>
      <c r="C329" s="43">
        <v>0</v>
      </c>
      <c r="D329" s="43">
        <v>31.804908208844111</v>
      </c>
      <c r="E329" s="43">
        <v>0</v>
      </c>
      <c r="F329" s="236">
        <v>0</v>
      </c>
      <c r="G329" s="43">
        <v>0</v>
      </c>
      <c r="H329" s="53">
        <v>0</v>
      </c>
      <c r="I329" s="41">
        <f t="shared" si="36"/>
        <v>44.157499999999999</v>
      </c>
    </row>
    <row r="330" spans="1:9" ht="15">
      <c r="A330" s="25" t="s">
        <v>18</v>
      </c>
      <c r="B330" s="46">
        <v>0</v>
      </c>
      <c r="C330" s="46">
        <v>0</v>
      </c>
      <c r="D330" s="46">
        <v>0</v>
      </c>
      <c r="E330" s="46">
        <v>0</v>
      </c>
      <c r="F330" s="236">
        <v>0</v>
      </c>
      <c r="G330" s="46">
        <v>0</v>
      </c>
      <c r="H330" s="47">
        <v>0</v>
      </c>
      <c r="I330" s="48">
        <f t="shared" si="36"/>
        <v>0</v>
      </c>
    </row>
    <row r="331" spans="1:9" ht="15">
      <c r="A331" s="26" t="s">
        <v>19</v>
      </c>
      <c r="B331" s="43">
        <v>4491.6272267991299</v>
      </c>
      <c r="C331" s="43">
        <v>7154.9794394557666</v>
      </c>
      <c r="D331" s="43">
        <v>2632.8356979257064</v>
      </c>
      <c r="E331" s="43">
        <v>2575.5576358193975</v>
      </c>
      <c r="F331" s="236">
        <v>0</v>
      </c>
      <c r="G331" s="43">
        <v>0</v>
      </c>
      <c r="H331" s="53">
        <v>0</v>
      </c>
      <c r="I331" s="41">
        <f t="shared" si="36"/>
        <v>16855</v>
      </c>
    </row>
    <row r="332" spans="1:9" ht="15">
      <c r="A332" s="25" t="s">
        <v>20</v>
      </c>
      <c r="B332" s="46">
        <v>0</v>
      </c>
      <c r="C332" s="46">
        <v>0</v>
      </c>
      <c r="D332" s="46">
        <v>0</v>
      </c>
      <c r="E332" s="46">
        <v>0</v>
      </c>
      <c r="F332" s="236">
        <v>0</v>
      </c>
      <c r="G332" s="46">
        <v>0</v>
      </c>
      <c r="H332" s="47">
        <v>0</v>
      </c>
      <c r="I332" s="48">
        <f t="shared" si="36"/>
        <v>0</v>
      </c>
    </row>
    <row r="333" spans="1:9" ht="15">
      <c r="A333" s="26" t="s">
        <v>21</v>
      </c>
      <c r="B333" s="43">
        <v>0</v>
      </c>
      <c r="C333" s="43">
        <v>0</v>
      </c>
      <c r="D333" s="43">
        <v>0</v>
      </c>
      <c r="E333" s="43">
        <v>0</v>
      </c>
      <c r="F333" s="236">
        <v>0</v>
      </c>
      <c r="G333" s="43">
        <v>0</v>
      </c>
      <c r="H333" s="53">
        <v>0</v>
      </c>
      <c r="I333" s="41">
        <f t="shared" si="36"/>
        <v>0</v>
      </c>
    </row>
    <row r="334" spans="1:9" ht="15">
      <c r="A334" s="25" t="s">
        <v>22</v>
      </c>
      <c r="B334" s="46">
        <v>0.92277055476898673</v>
      </c>
      <c r="C334" s="46">
        <v>49.626418075190792</v>
      </c>
      <c r="D334" s="46">
        <v>15.450811370040222</v>
      </c>
      <c r="E334" s="46">
        <v>0</v>
      </c>
      <c r="F334" s="236">
        <v>0</v>
      </c>
      <c r="G334" s="46">
        <v>0</v>
      </c>
      <c r="H334" s="47">
        <v>0</v>
      </c>
      <c r="I334" s="48">
        <f t="shared" si="36"/>
        <v>66</v>
      </c>
    </row>
    <row r="335" spans="1:9" ht="15">
      <c r="A335" s="27" t="s">
        <v>23</v>
      </c>
      <c r="B335" s="43">
        <v>0</v>
      </c>
      <c r="C335" s="43">
        <v>0</v>
      </c>
      <c r="D335" s="43">
        <v>0</v>
      </c>
      <c r="E335" s="43">
        <v>0</v>
      </c>
      <c r="F335" s="236">
        <v>0</v>
      </c>
      <c r="G335" s="43">
        <v>0</v>
      </c>
      <c r="H335" s="53">
        <v>0</v>
      </c>
      <c r="I335" s="41">
        <f t="shared" si="36"/>
        <v>0</v>
      </c>
    </row>
    <row r="336" spans="1:9" ht="15">
      <c r="A336" s="25" t="s">
        <v>24</v>
      </c>
      <c r="B336" s="46">
        <v>145.29547809664018</v>
      </c>
      <c r="C336" s="46">
        <v>15696.996851898264</v>
      </c>
      <c r="D336" s="46">
        <v>13.707670005094991</v>
      </c>
      <c r="E336" s="46">
        <v>0</v>
      </c>
      <c r="F336" s="236">
        <v>0</v>
      </c>
      <c r="G336" s="46">
        <v>0</v>
      </c>
      <c r="H336" s="47">
        <v>0</v>
      </c>
      <c r="I336" s="48">
        <f t="shared" si="36"/>
        <v>15855.999999999998</v>
      </c>
    </row>
    <row r="337" spans="1:10" ht="15">
      <c r="A337" s="27" t="s">
        <v>25</v>
      </c>
      <c r="B337" s="43">
        <v>0</v>
      </c>
      <c r="C337" s="43">
        <v>0</v>
      </c>
      <c r="D337" s="43">
        <v>0</v>
      </c>
      <c r="E337" s="43">
        <v>0</v>
      </c>
      <c r="F337" s="236">
        <v>0</v>
      </c>
      <c r="G337" s="43">
        <v>0</v>
      </c>
      <c r="H337" s="53">
        <v>0</v>
      </c>
      <c r="I337" s="41">
        <f t="shared" si="36"/>
        <v>0</v>
      </c>
    </row>
    <row r="338" spans="1:10" ht="15">
      <c r="A338" s="25" t="s">
        <v>26</v>
      </c>
      <c r="B338" s="46">
        <v>506.68257219046751</v>
      </c>
      <c r="C338" s="46">
        <v>0</v>
      </c>
      <c r="D338" s="46">
        <v>1215.7194278095326</v>
      </c>
      <c r="E338" s="46">
        <v>0</v>
      </c>
      <c r="F338" s="236">
        <v>0</v>
      </c>
      <c r="G338" s="46">
        <v>0</v>
      </c>
      <c r="H338" s="47">
        <v>0</v>
      </c>
      <c r="I338" s="48">
        <f t="shared" si="36"/>
        <v>1722.402</v>
      </c>
    </row>
    <row r="339" spans="1:10" ht="15.75" thickBot="1">
      <c r="A339" s="27" t="s">
        <v>27</v>
      </c>
      <c r="B339" s="43">
        <v>264.68221238780234</v>
      </c>
      <c r="C339" s="43">
        <v>172.29827856020395</v>
      </c>
      <c r="D339" s="43">
        <v>425.25559876963376</v>
      </c>
      <c r="E339" s="43">
        <v>12643.407283149832</v>
      </c>
      <c r="F339" s="237">
        <v>0</v>
      </c>
      <c r="G339" s="43">
        <v>1015.7926271325294</v>
      </c>
      <c r="H339" s="53">
        <v>0</v>
      </c>
      <c r="I339" s="41">
        <f t="shared" si="36"/>
        <v>14521.436000000002</v>
      </c>
    </row>
    <row r="340" spans="1:10" ht="15">
      <c r="A340" s="34" t="s">
        <v>28</v>
      </c>
      <c r="B340" s="130">
        <f t="shared" ref="B340:H340" si="37">SUM(B319:B339)</f>
        <v>5858.3680045708315</v>
      </c>
      <c r="C340" s="130">
        <f t="shared" si="37"/>
        <v>31494.168847940451</v>
      </c>
      <c r="D340" s="130">
        <f t="shared" si="37"/>
        <v>4872.2850763578326</v>
      </c>
      <c r="E340" s="130">
        <f t="shared" si="37"/>
        <v>15223.20010226223</v>
      </c>
      <c r="F340" s="130">
        <f t="shared" si="37"/>
        <v>0</v>
      </c>
      <c r="G340" s="130">
        <f t="shared" si="37"/>
        <v>1015.7926271325294</v>
      </c>
      <c r="H340" s="131">
        <f t="shared" si="37"/>
        <v>0</v>
      </c>
      <c r="I340" s="132">
        <f>SUM(B340:H340)</f>
        <v>58463.814658263873</v>
      </c>
    </row>
    <row r="341" spans="1:10" ht="15" thickBot="1">
      <c r="A341" s="32" t="s">
        <v>87</v>
      </c>
      <c r="B341" s="114">
        <f>B340/$I340</f>
        <v>0.10020502491694236</v>
      </c>
      <c r="C341" s="114">
        <f t="shared" ref="C341:I341" si="38">C340/$I340</f>
        <v>0.53869507202073652</v>
      </c>
      <c r="D341" s="114">
        <f t="shared" si="38"/>
        <v>8.3338473632581109E-2</v>
      </c>
      <c r="E341" s="114">
        <f t="shared" si="38"/>
        <v>0.26038670571268357</v>
      </c>
      <c r="F341" s="114">
        <f t="shared" si="38"/>
        <v>0</v>
      </c>
      <c r="G341" s="114">
        <f t="shared" si="38"/>
        <v>1.7374723717056444E-2</v>
      </c>
      <c r="H341" s="114">
        <f t="shared" si="38"/>
        <v>0</v>
      </c>
      <c r="I341" s="116">
        <f t="shared" si="38"/>
        <v>1</v>
      </c>
      <c r="J341" s="18"/>
    </row>
    <row r="342" spans="1:10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1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10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1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>
        <v>0</v>
      </c>
      <c r="G345" s="39">
        <v>0</v>
      </c>
      <c r="H345" s="40">
        <v>0</v>
      </c>
      <c r="I345" s="41">
        <f>SUM(B345:H345)</f>
        <v>0</v>
      </c>
    </row>
    <row r="346" spans="1:1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>
        <v>0</v>
      </c>
      <c r="G346" s="46">
        <v>0</v>
      </c>
      <c r="H346" s="47">
        <v>0</v>
      </c>
      <c r="I346" s="48">
        <f t="shared" ref="I346:I365" si="39">SUM(B346:H346)</f>
        <v>0</v>
      </c>
    </row>
    <row r="347" spans="1:10" ht="15">
      <c r="A347" s="26" t="s">
        <v>9</v>
      </c>
      <c r="B347" s="43">
        <v>0</v>
      </c>
      <c r="C347" s="43">
        <v>0</v>
      </c>
      <c r="D347" s="43">
        <v>0</v>
      </c>
      <c r="E347" s="43">
        <v>0</v>
      </c>
      <c r="F347" s="236">
        <v>0</v>
      </c>
      <c r="G347" s="43">
        <v>0</v>
      </c>
      <c r="H347" s="53">
        <v>0</v>
      </c>
      <c r="I347" s="41">
        <f t="shared" si="39"/>
        <v>0</v>
      </c>
    </row>
    <row r="348" spans="1:10" ht="15">
      <c r="A348" s="25" t="s">
        <v>10</v>
      </c>
      <c r="B348" s="46">
        <v>0</v>
      </c>
      <c r="C348" s="46">
        <v>0</v>
      </c>
      <c r="D348" s="46">
        <v>0</v>
      </c>
      <c r="E348" s="46">
        <v>0</v>
      </c>
      <c r="F348" s="236">
        <v>0</v>
      </c>
      <c r="G348" s="46">
        <v>0</v>
      </c>
      <c r="H348" s="47">
        <v>0</v>
      </c>
      <c r="I348" s="48">
        <f t="shared" si="39"/>
        <v>0</v>
      </c>
    </row>
    <row r="349" spans="1:10" ht="15">
      <c r="A349" s="26" t="s">
        <v>11</v>
      </c>
      <c r="B349" s="43">
        <v>0</v>
      </c>
      <c r="C349" s="43">
        <v>0</v>
      </c>
      <c r="D349" s="43">
        <v>0</v>
      </c>
      <c r="E349" s="43">
        <v>0</v>
      </c>
      <c r="F349" s="236">
        <v>0</v>
      </c>
      <c r="G349" s="43">
        <v>0</v>
      </c>
      <c r="H349" s="53">
        <v>0</v>
      </c>
      <c r="I349" s="41">
        <f t="shared" si="39"/>
        <v>0</v>
      </c>
    </row>
    <row r="350" spans="1:10" ht="15">
      <c r="A350" s="25" t="s">
        <v>12</v>
      </c>
      <c r="B350" s="46">
        <v>4.7760170325352211E-8</v>
      </c>
      <c r="C350" s="46">
        <v>4.7760170325352211E-8</v>
      </c>
      <c r="D350" s="46">
        <v>4.7760170325352211E-8</v>
      </c>
      <c r="E350" s="46">
        <v>9.243289260380684E-2</v>
      </c>
      <c r="F350" s="236">
        <v>0</v>
      </c>
      <c r="G350" s="46">
        <v>0</v>
      </c>
      <c r="H350" s="47">
        <v>0</v>
      </c>
      <c r="I350" s="48">
        <f t="shared" si="39"/>
        <v>9.243303588431781E-2</v>
      </c>
    </row>
    <row r="351" spans="1:10" ht="15">
      <c r="A351" s="26" t="s">
        <v>13</v>
      </c>
      <c r="B351" s="43">
        <v>0</v>
      </c>
      <c r="C351" s="43">
        <v>0</v>
      </c>
      <c r="D351" s="43">
        <v>0</v>
      </c>
      <c r="E351" s="43">
        <v>0</v>
      </c>
      <c r="F351" s="236">
        <v>0</v>
      </c>
      <c r="G351" s="43">
        <v>0</v>
      </c>
      <c r="H351" s="53">
        <v>0</v>
      </c>
      <c r="I351" s="41">
        <f t="shared" si="39"/>
        <v>0</v>
      </c>
    </row>
    <row r="352" spans="1:10" ht="15">
      <c r="A352" s="25" t="s">
        <v>14</v>
      </c>
      <c r="B352" s="46">
        <v>4.3032350582225801E-8</v>
      </c>
      <c r="C352" s="46">
        <v>4.3032350582225801E-8</v>
      </c>
      <c r="D352" s="46">
        <v>4.3032350582225801E-8</v>
      </c>
      <c r="E352" s="46">
        <v>28.855522063599889</v>
      </c>
      <c r="F352" s="236">
        <v>0</v>
      </c>
      <c r="G352" s="46">
        <v>0</v>
      </c>
      <c r="H352" s="47">
        <v>0</v>
      </c>
      <c r="I352" s="48">
        <f t="shared" si="39"/>
        <v>28.855522192696942</v>
      </c>
    </row>
    <row r="353" spans="1:10" ht="15">
      <c r="A353" s="26" t="s">
        <v>15</v>
      </c>
      <c r="B353" s="43">
        <v>3.1826963330657674</v>
      </c>
      <c r="C353" s="43">
        <v>4.0222221691604945E-8</v>
      </c>
      <c r="D353" s="43">
        <v>23.902503586489786</v>
      </c>
      <c r="E353" s="43">
        <v>4.0222221691604945E-8</v>
      </c>
      <c r="F353" s="236">
        <v>0</v>
      </c>
      <c r="G353" s="43">
        <v>0</v>
      </c>
      <c r="H353" s="53">
        <v>0</v>
      </c>
      <c r="I353" s="41">
        <f t="shared" si="39"/>
        <v>27.085199999999997</v>
      </c>
    </row>
    <row r="354" spans="1:10" ht="15">
      <c r="A354" s="25" t="s">
        <v>16</v>
      </c>
      <c r="B354" s="46">
        <v>3.2998540626427588</v>
      </c>
      <c r="C354" s="46">
        <v>97.130896097400779</v>
      </c>
      <c r="D354" s="46">
        <v>1552.3752497913151</v>
      </c>
      <c r="E354" s="46">
        <v>4.8641155449137591E-8</v>
      </c>
      <c r="F354" s="236">
        <v>0</v>
      </c>
      <c r="G354" s="46">
        <v>0</v>
      </c>
      <c r="H354" s="47">
        <v>0</v>
      </c>
      <c r="I354" s="48">
        <f t="shared" si="39"/>
        <v>1652.8059999999998</v>
      </c>
    </row>
    <row r="355" spans="1:10" ht="15">
      <c r="A355" s="26" t="s">
        <v>17</v>
      </c>
      <c r="B355" s="43">
        <v>13.990011046279136</v>
      </c>
      <c r="C355" s="43">
        <v>1.7499999724999985E-8</v>
      </c>
      <c r="D355" s="43">
        <v>9.9889187208654171E-3</v>
      </c>
      <c r="E355" s="43">
        <v>1.7499999724999985E-8</v>
      </c>
      <c r="F355" s="236">
        <v>0</v>
      </c>
      <c r="G355" s="43">
        <v>0</v>
      </c>
      <c r="H355" s="53">
        <v>0</v>
      </c>
      <c r="I355" s="41">
        <f t="shared" si="39"/>
        <v>14</v>
      </c>
    </row>
    <row r="356" spans="1:10" ht="15">
      <c r="A356" s="25" t="s">
        <v>18</v>
      </c>
      <c r="B356" s="46">
        <v>0</v>
      </c>
      <c r="C356" s="46">
        <v>0</v>
      </c>
      <c r="D356" s="46">
        <v>0</v>
      </c>
      <c r="E356" s="46">
        <v>0</v>
      </c>
      <c r="F356" s="236">
        <v>0</v>
      </c>
      <c r="G356" s="46">
        <v>0</v>
      </c>
      <c r="H356" s="47">
        <v>0</v>
      </c>
      <c r="I356" s="48">
        <f t="shared" si="39"/>
        <v>0</v>
      </c>
    </row>
    <row r="357" spans="1:10" ht="15">
      <c r="A357" s="26" t="s">
        <v>19</v>
      </c>
      <c r="B357" s="43">
        <v>26.661353621064354</v>
      </c>
      <c r="C357" s="43">
        <v>716.30008656350412</v>
      </c>
      <c r="D357" s="43">
        <v>913.03855977438661</v>
      </c>
      <c r="E357" s="43">
        <v>4.1044936795491298E-8</v>
      </c>
      <c r="F357" s="236">
        <v>0</v>
      </c>
      <c r="G357" s="43">
        <v>0</v>
      </c>
      <c r="H357" s="53">
        <v>0</v>
      </c>
      <c r="I357" s="41">
        <f t="shared" si="39"/>
        <v>1656</v>
      </c>
    </row>
    <row r="358" spans="1:10" ht="15">
      <c r="A358" s="25" t="s">
        <v>20</v>
      </c>
      <c r="B358" s="46">
        <v>0</v>
      </c>
      <c r="C358" s="46">
        <v>0</v>
      </c>
      <c r="D358" s="46">
        <v>0</v>
      </c>
      <c r="E358" s="46">
        <v>0</v>
      </c>
      <c r="F358" s="236">
        <v>0</v>
      </c>
      <c r="G358" s="46">
        <v>0</v>
      </c>
      <c r="H358" s="47">
        <v>0</v>
      </c>
      <c r="I358" s="48">
        <f t="shared" si="39"/>
        <v>0</v>
      </c>
    </row>
    <row r="359" spans="1:10" ht="15">
      <c r="A359" s="26" t="s">
        <v>21</v>
      </c>
      <c r="B359" s="43">
        <v>0</v>
      </c>
      <c r="C359" s="43">
        <v>0</v>
      </c>
      <c r="D359" s="43">
        <v>0</v>
      </c>
      <c r="E359" s="43">
        <v>0</v>
      </c>
      <c r="F359" s="236">
        <v>0</v>
      </c>
      <c r="G359" s="43">
        <v>0</v>
      </c>
      <c r="H359" s="53">
        <v>0</v>
      </c>
      <c r="I359" s="41">
        <f t="shared" si="39"/>
        <v>0</v>
      </c>
    </row>
    <row r="360" spans="1:10" ht="15">
      <c r="A360" s="25" t="s">
        <v>22</v>
      </c>
      <c r="B360" s="46">
        <v>8.1848296611482585</v>
      </c>
      <c r="C360" s="46">
        <v>440.62873381810635</v>
      </c>
      <c r="D360" s="46">
        <v>137.18643648994771</v>
      </c>
      <c r="E360" s="46">
        <v>3.0797703979537154E-8</v>
      </c>
      <c r="F360" s="236">
        <v>0</v>
      </c>
      <c r="G360" s="46">
        <v>0</v>
      </c>
      <c r="H360" s="47">
        <v>0</v>
      </c>
      <c r="I360" s="48">
        <f t="shared" si="39"/>
        <v>586</v>
      </c>
    </row>
    <row r="361" spans="1:10" ht="15">
      <c r="A361" s="27" t="s">
        <v>23</v>
      </c>
      <c r="B361" s="43">
        <v>12.95792930738925</v>
      </c>
      <c r="C361" s="43">
        <v>21.97184203763096</v>
      </c>
      <c r="D361" s="43">
        <v>40.070228570328489</v>
      </c>
      <c r="E361" s="43">
        <v>8.4651292673359504E-8</v>
      </c>
      <c r="F361" s="236">
        <v>0</v>
      </c>
      <c r="G361" s="43">
        <v>0</v>
      </c>
      <c r="H361" s="53">
        <v>0</v>
      </c>
      <c r="I361" s="41">
        <f t="shared" si="39"/>
        <v>74.999999999999986</v>
      </c>
    </row>
    <row r="362" spans="1:10" ht="15">
      <c r="A362" s="25" t="s">
        <v>24</v>
      </c>
      <c r="B362" s="46">
        <v>411.67843203807826</v>
      </c>
      <c r="C362" s="46">
        <v>1198.20174142877</v>
      </c>
      <c r="D362" s="46">
        <v>674.60211439240857</v>
      </c>
      <c r="E362" s="46">
        <v>0.250000050565924</v>
      </c>
      <c r="F362" s="236">
        <v>0</v>
      </c>
      <c r="G362" s="46">
        <v>0</v>
      </c>
      <c r="H362" s="47">
        <v>0</v>
      </c>
      <c r="I362" s="48">
        <f t="shared" si="39"/>
        <v>2284.7322879098228</v>
      </c>
    </row>
    <row r="363" spans="1:10" ht="15">
      <c r="A363" s="27" t="s">
        <v>25</v>
      </c>
      <c r="B363" s="43">
        <v>0</v>
      </c>
      <c r="C363" s="43">
        <v>0</v>
      </c>
      <c r="D363" s="43">
        <v>0</v>
      </c>
      <c r="E363" s="43">
        <v>0</v>
      </c>
      <c r="F363" s="236">
        <v>0</v>
      </c>
      <c r="G363" s="43">
        <v>0</v>
      </c>
      <c r="H363" s="53">
        <v>0</v>
      </c>
      <c r="I363" s="41">
        <f t="shared" si="39"/>
        <v>0</v>
      </c>
    </row>
    <row r="364" spans="1:10" ht="15">
      <c r="A364" s="25" t="s">
        <v>26</v>
      </c>
      <c r="B364" s="46">
        <v>87.606721194529626</v>
      </c>
      <c r="C364" s="46">
        <v>1.2394705097967297E-3</v>
      </c>
      <c r="D364" s="46">
        <v>8.8000393066026508</v>
      </c>
      <c r="E364" s="46">
        <v>2.8357931276294798E-8</v>
      </c>
      <c r="F364" s="236">
        <v>0</v>
      </c>
      <c r="G364" s="46">
        <v>0</v>
      </c>
      <c r="H364" s="47">
        <v>0</v>
      </c>
      <c r="I364" s="48">
        <f t="shared" si="39"/>
        <v>96.408000000000015</v>
      </c>
    </row>
    <row r="365" spans="1:10" ht="15.75" thickBot="1">
      <c r="A365" s="27" t="s">
        <v>27</v>
      </c>
      <c r="B365" s="43">
        <v>17.195195267188762</v>
      </c>
      <c r="C365" s="43">
        <v>28.402979346162475</v>
      </c>
      <c r="D365" s="43">
        <v>16.714768248367811</v>
      </c>
      <c r="E365" s="43">
        <v>2767.6007484845986</v>
      </c>
      <c r="F365" s="237">
        <v>0</v>
      </c>
      <c r="G365" s="43">
        <v>35.604415767204124</v>
      </c>
      <c r="H365" s="53">
        <v>0.15109288647826385</v>
      </c>
      <c r="I365" s="41">
        <f t="shared" si="39"/>
        <v>2865.6691999999998</v>
      </c>
    </row>
    <row r="366" spans="1:10" ht="15">
      <c r="A366" s="34" t="s">
        <v>28</v>
      </c>
      <c r="B366" s="130">
        <f t="shared" ref="B366:H366" si="40">SUM(B345:B365)</f>
        <v>584.75702262217874</v>
      </c>
      <c r="C366" s="130">
        <f t="shared" si="40"/>
        <v>2502.6375189105993</v>
      </c>
      <c r="D366" s="130">
        <f t="shared" si="40"/>
        <v>3366.6998891693602</v>
      </c>
      <c r="E366" s="130">
        <f t="shared" si="40"/>
        <v>2796.7987037825833</v>
      </c>
      <c r="F366" s="130">
        <f t="shared" si="40"/>
        <v>0</v>
      </c>
      <c r="G366" s="130">
        <f t="shared" si="40"/>
        <v>35.604415767204124</v>
      </c>
      <c r="H366" s="131">
        <f t="shared" si="40"/>
        <v>0.15109288647826385</v>
      </c>
      <c r="I366" s="132">
        <f>SUM(B366:H366)</f>
        <v>9286.6486431384055</v>
      </c>
    </row>
    <row r="367" spans="1:10" ht="15" thickBot="1">
      <c r="A367" s="32" t="s">
        <v>87</v>
      </c>
      <c r="B367" s="114">
        <f>B366/$I366</f>
        <v>6.2967497220241683E-2</v>
      </c>
      <c r="C367" s="114">
        <f t="shared" ref="C367:I367" si="41">C366/$I366</f>
        <v>0.26948769303980447</v>
      </c>
      <c r="D367" s="114">
        <f t="shared" si="41"/>
        <v>0.36253120135614286</v>
      </c>
      <c r="E367" s="114">
        <f t="shared" si="41"/>
        <v>0.30116340256385649</v>
      </c>
      <c r="F367" s="114">
        <f t="shared" si="41"/>
        <v>0</v>
      </c>
      <c r="G367" s="114">
        <f t="shared" si="41"/>
        <v>3.833935915461929E-3</v>
      </c>
      <c r="H367" s="114">
        <f t="shared" si="41"/>
        <v>1.6269904492392025E-5</v>
      </c>
      <c r="I367" s="116">
        <f t="shared" si="41"/>
        <v>1</v>
      </c>
      <c r="J367" s="18"/>
    </row>
    <row r="368" spans="1:10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>
        <v>0</v>
      </c>
      <c r="G371" s="39">
        <v>0</v>
      </c>
      <c r="H371" s="40">
        <v>0</v>
      </c>
      <c r="I371" s="41">
        <f>SUM(B371:H371)</f>
        <v>0</v>
      </c>
    </row>
    <row r="372" spans="1:9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>
        <v>0</v>
      </c>
      <c r="G372" s="46">
        <v>0</v>
      </c>
      <c r="H372" s="47">
        <v>0</v>
      </c>
      <c r="I372" s="48">
        <f t="shared" ref="I372:I391" si="42">SUM(B372:H372)</f>
        <v>0</v>
      </c>
    </row>
    <row r="373" spans="1:9" ht="15">
      <c r="A373" s="26" t="s">
        <v>9</v>
      </c>
      <c r="B373" s="43">
        <v>0</v>
      </c>
      <c r="C373" s="43">
        <v>0</v>
      </c>
      <c r="D373" s="43">
        <v>0</v>
      </c>
      <c r="E373" s="43">
        <v>0</v>
      </c>
      <c r="F373" s="236">
        <v>0</v>
      </c>
      <c r="G373" s="43">
        <v>0</v>
      </c>
      <c r="H373" s="53">
        <v>0</v>
      </c>
      <c r="I373" s="41">
        <f t="shared" si="42"/>
        <v>0</v>
      </c>
    </row>
    <row r="374" spans="1:9" ht="15">
      <c r="A374" s="25" t="s">
        <v>10</v>
      </c>
      <c r="B374" s="46">
        <v>9.9999998000000051E-9</v>
      </c>
      <c r="C374" s="46">
        <v>9.9999998000000051E-9</v>
      </c>
      <c r="D374" s="46">
        <v>1.9999999700000008</v>
      </c>
      <c r="E374" s="46">
        <v>9.9999998000000051E-9</v>
      </c>
      <c r="F374" s="236">
        <v>0</v>
      </c>
      <c r="G374" s="46">
        <v>0</v>
      </c>
      <c r="H374" s="47">
        <v>0</v>
      </c>
      <c r="I374" s="48">
        <f t="shared" si="42"/>
        <v>2.0000000000000004</v>
      </c>
    </row>
    <row r="375" spans="1:9" ht="15">
      <c r="A375" s="26" t="s">
        <v>11</v>
      </c>
      <c r="B375" s="43">
        <v>0</v>
      </c>
      <c r="C375" s="43">
        <v>0</v>
      </c>
      <c r="D375" s="43">
        <v>0</v>
      </c>
      <c r="E375" s="43">
        <v>0</v>
      </c>
      <c r="F375" s="236">
        <v>0</v>
      </c>
      <c r="G375" s="43">
        <v>0</v>
      </c>
      <c r="H375" s="53">
        <v>0</v>
      </c>
      <c r="I375" s="41">
        <f t="shared" si="42"/>
        <v>0</v>
      </c>
    </row>
    <row r="376" spans="1:9" ht="15">
      <c r="A376" s="25" t="s">
        <v>12</v>
      </c>
      <c r="B376" s="46">
        <v>3.8106679003974773E-3</v>
      </c>
      <c r="C376" s="46">
        <v>3.8106679003974773E-3</v>
      </c>
      <c r="D376" s="46">
        <v>3.8106679003974773E-3</v>
      </c>
      <c r="E376" s="46">
        <v>12.932967027729729</v>
      </c>
      <c r="F376" s="236">
        <v>0</v>
      </c>
      <c r="G376" s="46">
        <v>0</v>
      </c>
      <c r="H376" s="47">
        <v>0</v>
      </c>
      <c r="I376" s="48">
        <f t="shared" si="42"/>
        <v>12.944399031430923</v>
      </c>
    </row>
    <row r="377" spans="1:9" ht="15">
      <c r="A377" s="26" t="s">
        <v>13</v>
      </c>
      <c r="B377" s="43">
        <v>0</v>
      </c>
      <c r="C377" s="43">
        <v>0</v>
      </c>
      <c r="D377" s="43">
        <v>0</v>
      </c>
      <c r="E377" s="43">
        <v>0</v>
      </c>
      <c r="F377" s="236">
        <v>0</v>
      </c>
      <c r="G377" s="43">
        <v>0</v>
      </c>
      <c r="H377" s="53">
        <v>0</v>
      </c>
      <c r="I377" s="41">
        <f t="shared" si="42"/>
        <v>0</v>
      </c>
    </row>
    <row r="378" spans="1:9" ht="15">
      <c r="A378" s="25" t="s">
        <v>14</v>
      </c>
      <c r="B378" s="46">
        <v>3.4426084363506017E-3</v>
      </c>
      <c r="C378" s="46">
        <v>3.4426084363506017E-3</v>
      </c>
      <c r="D378" s="46">
        <v>3.4426084363506017E-3</v>
      </c>
      <c r="E378" s="46">
        <v>5406.5702152319764</v>
      </c>
      <c r="F378" s="236">
        <v>0</v>
      </c>
      <c r="G378" s="46">
        <v>0</v>
      </c>
      <c r="H378" s="47">
        <v>0</v>
      </c>
      <c r="I378" s="48">
        <f t="shared" si="42"/>
        <v>5406.5805430572855</v>
      </c>
    </row>
    <row r="379" spans="1:9" ht="15">
      <c r="A379" s="26" t="s">
        <v>15</v>
      </c>
      <c r="B379" s="43">
        <v>272.03832866591284</v>
      </c>
      <c r="C379" s="43">
        <v>4.5571113623852789E-3</v>
      </c>
      <c r="D379" s="43">
        <v>4.5571113623852789E-3</v>
      </c>
      <c r="E379" s="43">
        <v>4.5571113623852789E-3</v>
      </c>
      <c r="F379" s="236">
        <v>0</v>
      </c>
      <c r="G379" s="43">
        <v>0</v>
      </c>
      <c r="H379" s="53">
        <v>0</v>
      </c>
      <c r="I379" s="41">
        <f t="shared" si="42"/>
        <v>272.05199999999996</v>
      </c>
    </row>
    <row r="380" spans="1:9" ht="15">
      <c r="A380" s="25" t="s">
        <v>16</v>
      </c>
      <c r="B380" s="46">
        <v>326.51569315657252</v>
      </c>
      <c r="C380" s="46">
        <v>4.8915216472522321E-3</v>
      </c>
      <c r="D380" s="46">
        <v>1449.9435238001331</v>
      </c>
      <c r="E380" s="46">
        <v>4.8915216472522321E-3</v>
      </c>
      <c r="F380" s="236">
        <v>0</v>
      </c>
      <c r="G380" s="46">
        <v>0</v>
      </c>
      <c r="H380" s="47">
        <v>0</v>
      </c>
      <c r="I380" s="48">
        <f t="shared" si="42"/>
        <v>1776.4690000000003</v>
      </c>
    </row>
    <row r="381" spans="1:9" ht="15">
      <c r="A381" s="26" t="s">
        <v>17</v>
      </c>
      <c r="B381" s="43">
        <v>11.562394981553501</v>
      </c>
      <c r="C381" s="43">
        <v>3.6611561791045182E-3</v>
      </c>
      <c r="D381" s="43">
        <v>291.89648270608831</v>
      </c>
      <c r="E381" s="43">
        <v>3.6611561791045182E-3</v>
      </c>
      <c r="F381" s="236">
        <v>0</v>
      </c>
      <c r="G381" s="43">
        <v>0</v>
      </c>
      <c r="H381" s="53">
        <v>0</v>
      </c>
      <c r="I381" s="41">
        <f t="shared" si="42"/>
        <v>303.46620000000001</v>
      </c>
    </row>
    <row r="382" spans="1:9" ht="15">
      <c r="A382" s="25" t="s">
        <v>18</v>
      </c>
      <c r="B382" s="46">
        <v>0</v>
      </c>
      <c r="C382" s="46">
        <v>0</v>
      </c>
      <c r="D382" s="46">
        <v>0</v>
      </c>
      <c r="E382" s="46">
        <v>0</v>
      </c>
      <c r="F382" s="236">
        <v>0</v>
      </c>
      <c r="G382" s="46">
        <v>0</v>
      </c>
      <c r="H382" s="47">
        <v>0</v>
      </c>
      <c r="I382" s="48">
        <f t="shared" si="42"/>
        <v>0</v>
      </c>
    </row>
    <row r="383" spans="1:9" ht="15">
      <c r="A383" s="26" t="s">
        <v>19</v>
      </c>
      <c r="B383" s="43">
        <v>160.34718217464032</v>
      </c>
      <c r="C383" s="43">
        <v>13.540214342066623</v>
      </c>
      <c r="D383" s="43">
        <v>376.10839791340004</v>
      </c>
      <c r="E383" s="43">
        <v>4.2055698930050876E-3</v>
      </c>
      <c r="F383" s="236">
        <v>0</v>
      </c>
      <c r="G383" s="43">
        <v>0</v>
      </c>
      <c r="H383" s="53">
        <v>0</v>
      </c>
      <c r="I383" s="41">
        <f t="shared" si="42"/>
        <v>550</v>
      </c>
    </row>
    <row r="384" spans="1:9" ht="15">
      <c r="A384" s="25" t="s">
        <v>20</v>
      </c>
      <c r="B384" s="46">
        <v>0</v>
      </c>
      <c r="C384" s="46">
        <v>0</v>
      </c>
      <c r="D384" s="46">
        <v>0</v>
      </c>
      <c r="E384" s="46">
        <v>0</v>
      </c>
      <c r="F384" s="236">
        <v>0</v>
      </c>
      <c r="G384" s="46">
        <v>0</v>
      </c>
      <c r="H384" s="47">
        <v>0</v>
      </c>
      <c r="I384" s="48">
        <f t="shared" si="42"/>
        <v>0</v>
      </c>
    </row>
    <row r="385" spans="1:10" ht="15">
      <c r="A385" s="26" t="s">
        <v>21</v>
      </c>
      <c r="B385" s="43">
        <v>0</v>
      </c>
      <c r="C385" s="43">
        <v>0</v>
      </c>
      <c r="D385" s="43">
        <v>0</v>
      </c>
      <c r="E385" s="43">
        <v>0</v>
      </c>
      <c r="F385" s="236">
        <v>0</v>
      </c>
      <c r="G385" s="43">
        <v>0</v>
      </c>
      <c r="H385" s="53">
        <v>0</v>
      </c>
      <c r="I385" s="41">
        <f t="shared" si="42"/>
        <v>0</v>
      </c>
    </row>
    <row r="386" spans="1:10" ht="15">
      <c r="A386" s="25" t="s">
        <v>22</v>
      </c>
      <c r="B386" s="46">
        <v>3.1332419048755868</v>
      </c>
      <c r="C386" s="46">
        <v>9.9602593625488026E-4</v>
      </c>
      <c r="D386" s="46">
        <v>1.8647660432519031</v>
      </c>
      <c r="E386" s="46">
        <v>9.9602593625488026E-4</v>
      </c>
      <c r="F386" s="236">
        <v>0</v>
      </c>
      <c r="G386" s="46">
        <v>0</v>
      </c>
      <c r="H386" s="47">
        <v>0</v>
      </c>
      <c r="I386" s="48">
        <f t="shared" si="42"/>
        <v>4.9999999999999991</v>
      </c>
    </row>
    <row r="387" spans="1:10" ht="15">
      <c r="A387" s="27" t="s">
        <v>23</v>
      </c>
      <c r="B387" s="43">
        <v>78.989421298274792</v>
      </c>
      <c r="C387" s="43">
        <v>3.5262339084020235E-3</v>
      </c>
      <c r="D387" s="43">
        <v>3.5262339084020235E-3</v>
      </c>
      <c r="E387" s="43">
        <v>3.5262339084020235E-3</v>
      </c>
      <c r="F387" s="236">
        <v>0</v>
      </c>
      <c r="G387" s="43">
        <v>0</v>
      </c>
      <c r="H387" s="53">
        <v>0</v>
      </c>
      <c r="I387" s="41">
        <f t="shared" si="42"/>
        <v>79</v>
      </c>
    </row>
    <row r="388" spans="1:10" ht="15">
      <c r="A388" s="25" t="s">
        <v>24</v>
      </c>
      <c r="B388" s="46">
        <v>68.246118477156926</v>
      </c>
      <c r="C388" s="46">
        <v>1.251293840947691</v>
      </c>
      <c r="D388" s="46">
        <v>1.251293840947691</v>
      </c>
      <c r="E388" s="46">
        <v>1.251293840947691</v>
      </c>
      <c r="F388" s="236">
        <v>0</v>
      </c>
      <c r="G388" s="46">
        <v>0</v>
      </c>
      <c r="H388" s="47">
        <v>0</v>
      </c>
      <c r="I388" s="48">
        <f t="shared" si="42"/>
        <v>72.000000000000014</v>
      </c>
    </row>
    <row r="389" spans="1:10" ht="15">
      <c r="A389" s="27" t="s">
        <v>25</v>
      </c>
      <c r="B389" s="43">
        <v>0</v>
      </c>
      <c r="C389" s="43">
        <v>0</v>
      </c>
      <c r="D389" s="43">
        <v>0</v>
      </c>
      <c r="E389" s="43">
        <v>0</v>
      </c>
      <c r="F389" s="236">
        <v>0</v>
      </c>
      <c r="G389" s="43">
        <v>0</v>
      </c>
      <c r="H389" s="53">
        <v>0</v>
      </c>
      <c r="I389" s="41">
        <f t="shared" si="42"/>
        <v>0</v>
      </c>
    </row>
    <row r="390" spans="1:10" ht="15">
      <c r="A390" s="25" t="s">
        <v>26</v>
      </c>
      <c r="B390" s="46">
        <v>86.623199858077641</v>
      </c>
      <c r="C390" s="46">
        <v>4.7307455156753913E-8</v>
      </c>
      <c r="D390" s="46">
        <v>4.7307455156753913E-8</v>
      </c>
      <c r="E390" s="46">
        <v>4.7307455156753913E-8</v>
      </c>
      <c r="F390" s="236">
        <v>0</v>
      </c>
      <c r="G390" s="46">
        <v>0</v>
      </c>
      <c r="H390" s="47">
        <v>0</v>
      </c>
      <c r="I390" s="48">
        <f t="shared" si="42"/>
        <v>86.623199999999997</v>
      </c>
    </row>
    <row r="391" spans="1:10" ht="15.75" thickBot="1">
      <c r="A391" s="27" t="s">
        <v>27</v>
      </c>
      <c r="B391" s="43">
        <v>152.35054975124717</v>
      </c>
      <c r="C391" s="43">
        <v>0.18937355639004178</v>
      </c>
      <c r="D391" s="43">
        <v>41.177457315773538</v>
      </c>
      <c r="E391" s="43">
        <v>657.95509855823673</v>
      </c>
      <c r="F391" s="237">
        <v>0</v>
      </c>
      <c r="G391" s="43">
        <v>555.48832081835258</v>
      </c>
      <c r="H391" s="53">
        <v>0</v>
      </c>
      <c r="I391" s="41">
        <f t="shared" si="42"/>
        <v>1407.1608000000001</v>
      </c>
    </row>
    <row r="392" spans="1:10" ht="15">
      <c r="A392" s="34" t="s">
        <v>28</v>
      </c>
      <c r="B392" s="130">
        <f t="shared" ref="B392:H392" si="43">SUM(B371:B391)</f>
        <v>1159.8133835546482</v>
      </c>
      <c r="C392" s="130">
        <f t="shared" si="43"/>
        <v>15.005767122081958</v>
      </c>
      <c r="D392" s="130">
        <f t="shared" si="43"/>
        <v>2164.2572582585099</v>
      </c>
      <c r="E392" s="130">
        <f t="shared" si="43"/>
        <v>6078.7314123351243</v>
      </c>
      <c r="F392" s="130">
        <f t="shared" si="43"/>
        <v>0</v>
      </c>
      <c r="G392" s="130">
        <f t="shared" si="43"/>
        <v>555.48832081835258</v>
      </c>
      <c r="H392" s="131">
        <f t="shared" si="43"/>
        <v>0</v>
      </c>
      <c r="I392" s="132">
        <f>SUM(B392:H392)</f>
        <v>9973.2961420887168</v>
      </c>
    </row>
    <row r="393" spans="1:10" ht="15" thickBot="1">
      <c r="A393" s="32" t="s">
        <v>87</v>
      </c>
      <c r="B393" s="114">
        <f>B392/$I392</f>
        <v>0.11629188254623986</v>
      </c>
      <c r="C393" s="114">
        <f t="shared" ref="C393:I393" si="44">C392/$I392</f>
        <v>1.5045945601430107E-3</v>
      </c>
      <c r="D393" s="114">
        <f t="shared" si="44"/>
        <v>0.21700521346448731</v>
      </c>
      <c r="E393" s="114">
        <f t="shared" si="44"/>
        <v>0.60950074335825843</v>
      </c>
      <c r="F393" s="114">
        <f t="shared" si="44"/>
        <v>0</v>
      </c>
      <c r="G393" s="114">
        <f t="shared" si="44"/>
        <v>5.569756607087134E-2</v>
      </c>
      <c r="H393" s="114">
        <f t="shared" si="44"/>
        <v>0</v>
      </c>
      <c r="I393" s="116">
        <f t="shared" si="44"/>
        <v>1</v>
      </c>
      <c r="J393" s="18"/>
    </row>
    <row r="394" spans="1:10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1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10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1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>
        <v>0</v>
      </c>
      <c r="G397" s="39">
        <v>0</v>
      </c>
      <c r="H397" s="40">
        <v>0</v>
      </c>
      <c r="I397" s="41">
        <f>SUM(B397:H397)</f>
        <v>0</v>
      </c>
    </row>
    <row r="398" spans="1:1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>
        <v>0</v>
      </c>
      <c r="G398" s="46">
        <v>0</v>
      </c>
      <c r="H398" s="47">
        <v>0</v>
      </c>
      <c r="I398" s="48">
        <f t="shared" ref="I398:I417" si="45">SUM(B398:H398)</f>
        <v>0</v>
      </c>
    </row>
    <row r="399" spans="1:10" ht="15">
      <c r="A399" s="26" t="s">
        <v>9</v>
      </c>
      <c r="B399" s="43">
        <v>0</v>
      </c>
      <c r="C399" s="43">
        <v>0</v>
      </c>
      <c r="D399" s="43">
        <v>0</v>
      </c>
      <c r="E399" s="43">
        <v>0</v>
      </c>
      <c r="F399" s="236">
        <v>0</v>
      </c>
      <c r="G399" s="43">
        <v>0</v>
      </c>
      <c r="H399" s="53">
        <v>0</v>
      </c>
      <c r="I399" s="41">
        <f t="shared" si="45"/>
        <v>0</v>
      </c>
    </row>
    <row r="400" spans="1:10" ht="15">
      <c r="A400" s="25" t="s">
        <v>10</v>
      </c>
      <c r="B400" s="46">
        <v>0</v>
      </c>
      <c r="C400" s="46">
        <v>0</v>
      </c>
      <c r="D400" s="46">
        <v>0</v>
      </c>
      <c r="E400" s="46">
        <v>0</v>
      </c>
      <c r="F400" s="236">
        <v>0</v>
      </c>
      <c r="G400" s="46">
        <v>0</v>
      </c>
      <c r="H400" s="47">
        <v>0</v>
      </c>
      <c r="I400" s="48">
        <f t="shared" si="45"/>
        <v>0</v>
      </c>
    </row>
    <row r="401" spans="1:9" ht="15">
      <c r="A401" s="26" t="s">
        <v>11</v>
      </c>
      <c r="B401" s="43">
        <v>0</v>
      </c>
      <c r="C401" s="43">
        <v>0</v>
      </c>
      <c r="D401" s="43">
        <v>0</v>
      </c>
      <c r="E401" s="43">
        <v>0</v>
      </c>
      <c r="F401" s="236">
        <v>0</v>
      </c>
      <c r="G401" s="43">
        <v>0</v>
      </c>
      <c r="H401" s="53">
        <v>0</v>
      </c>
      <c r="I401" s="41">
        <f t="shared" si="45"/>
        <v>0</v>
      </c>
    </row>
    <row r="402" spans="1:9" ht="15">
      <c r="A402" s="25" t="s">
        <v>12</v>
      </c>
      <c r="B402" s="46">
        <v>3.7853055932984768E-3</v>
      </c>
      <c r="C402" s="46">
        <v>0</v>
      </c>
      <c r="D402" s="46">
        <v>0</v>
      </c>
      <c r="E402" s="46">
        <v>1.2943742962692286</v>
      </c>
      <c r="F402" s="236">
        <v>0</v>
      </c>
      <c r="G402" s="46">
        <v>0</v>
      </c>
      <c r="H402" s="47">
        <v>0</v>
      </c>
      <c r="I402" s="48">
        <f t="shared" si="45"/>
        <v>1.298159601862527</v>
      </c>
    </row>
    <row r="403" spans="1:9" ht="15">
      <c r="A403" s="26" t="s">
        <v>13</v>
      </c>
      <c r="B403" s="43">
        <v>0</v>
      </c>
      <c r="C403" s="43">
        <v>0</v>
      </c>
      <c r="D403" s="43">
        <v>0</v>
      </c>
      <c r="E403" s="43">
        <v>0</v>
      </c>
      <c r="F403" s="236">
        <v>0</v>
      </c>
      <c r="G403" s="43">
        <v>0</v>
      </c>
      <c r="H403" s="53">
        <v>0</v>
      </c>
      <c r="I403" s="41">
        <f t="shared" si="45"/>
        <v>0</v>
      </c>
    </row>
    <row r="404" spans="1:9" ht="15">
      <c r="A404" s="25" t="s">
        <v>14</v>
      </c>
      <c r="B404" s="46">
        <v>3.4369478210087398E-3</v>
      </c>
      <c r="C404" s="46">
        <v>0</v>
      </c>
      <c r="D404" s="46">
        <v>0</v>
      </c>
      <c r="E404" s="46">
        <v>8.60707052789237</v>
      </c>
      <c r="F404" s="236">
        <v>0</v>
      </c>
      <c r="G404" s="46">
        <v>0</v>
      </c>
      <c r="H404" s="47">
        <v>0</v>
      </c>
      <c r="I404" s="48">
        <f t="shared" si="45"/>
        <v>8.6105074757133782</v>
      </c>
    </row>
    <row r="405" spans="1:9" ht="15">
      <c r="A405" s="26" t="s">
        <v>15</v>
      </c>
      <c r="B405" s="43">
        <v>13.179732834612166</v>
      </c>
      <c r="C405" s="43">
        <v>2.8391916709981144</v>
      </c>
      <c r="D405" s="43">
        <v>20.315075494389717</v>
      </c>
      <c r="E405" s="43">
        <v>0</v>
      </c>
      <c r="F405" s="236">
        <v>0</v>
      </c>
      <c r="G405" s="43">
        <v>0</v>
      </c>
      <c r="H405" s="53">
        <v>0</v>
      </c>
      <c r="I405" s="41">
        <f t="shared" si="45"/>
        <v>36.333999999999996</v>
      </c>
    </row>
    <row r="406" spans="1:9" ht="15">
      <c r="A406" s="25" t="s">
        <v>16</v>
      </c>
      <c r="B406" s="46">
        <v>748.42581875251278</v>
      </c>
      <c r="C406" s="46">
        <v>1180.4637689879476</v>
      </c>
      <c r="D406" s="46">
        <v>0.62751225953958134</v>
      </c>
      <c r="E406" s="46">
        <v>0</v>
      </c>
      <c r="F406" s="236">
        <v>0</v>
      </c>
      <c r="G406" s="46">
        <v>0</v>
      </c>
      <c r="H406" s="47">
        <v>0</v>
      </c>
      <c r="I406" s="48">
        <f t="shared" si="45"/>
        <v>1929.5170999999998</v>
      </c>
    </row>
    <row r="407" spans="1:9" ht="15">
      <c r="A407" s="26" t="s">
        <v>17</v>
      </c>
      <c r="B407" s="43">
        <v>9.9999999750000031E-9</v>
      </c>
      <c r="C407" s="43">
        <v>0</v>
      </c>
      <c r="D407" s="43">
        <v>3.9999999899999996</v>
      </c>
      <c r="E407" s="43">
        <v>0</v>
      </c>
      <c r="F407" s="236">
        <v>0</v>
      </c>
      <c r="G407" s="43">
        <v>0</v>
      </c>
      <c r="H407" s="53">
        <v>0</v>
      </c>
      <c r="I407" s="41">
        <f t="shared" si="45"/>
        <v>3.9999999999999996</v>
      </c>
    </row>
    <row r="408" spans="1:9" ht="15">
      <c r="A408" s="25" t="s">
        <v>18</v>
      </c>
      <c r="B408" s="46">
        <v>0</v>
      </c>
      <c r="C408" s="46">
        <v>0</v>
      </c>
      <c r="D408" s="46">
        <v>0</v>
      </c>
      <c r="E408" s="46">
        <v>0</v>
      </c>
      <c r="F408" s="236">
        <v>0</v>
      </c>
      <c r="G408" s="46">
        <v>0</v>
      </c>
      <c r="H408" s="47">
        <v>0</v>
      </c>
      <c r="I408" s="48">
        <f t="shared" si="45"/>
        <v>0</v>
      </c>
    </row>
    <row r="409" spans="1:9" ht="15">
      <c r="A409" s="26" t="s">
        <v>19</v>
      </c>
      <c r="B409" s="43">
        <v>532.53033292868247</v>
      </c>
      <c r="C409" s="43">
        <v>1609.8342451607443</v>
      </c>
      <c r="D409" s="43">
        <v>229.02621658197288</v>
      </c>
      <c r="E409" s="43">
        <v>32.609205328600517</v>
      </c>
      <c r="F409" s="236">
        <v>0</v>
      </c>
      <c r="G409" s="43">
        <v>0</v>
      </c>
      <c r="H409" s="53">
        <v>0</v>
      </c>
      <c r="I409" s="41">
        <f t="shared" si="45"/>
        <v>2404</v>
      </c>
    </row>
    <row r="410" spans="1:9" ht="15">
      <c r="A410" s="25" t="s">
        <v>20</v>
      </c>
      <c r="B410" s="46">
        <v>0</v>
      </c>
      <c r="C410" s="46">
        <v>0</v>
      </c>
      <c r="D410" s="46">
        <v>0</v>
      </c>
      <c r="E410" s="46">
        <v>0</v>
      </c>
      <c r="F410" s="236">
        <v>0</v>
      </c>
      <c r="G410" s="46">
        <v>0</v>
      </c>
      <c r="H410" s="47">
        <v>0</v>
      </c>
      <c r="I410" s="48">
        <f t="shared" si="45"/>
        <v>0</v>
      </c>
    </row>
    <row r="411" spans="1:9" ht="15">
      <c r="A411" s="26" t="s">
        <v>21</v>
      </c>
      <c r="B411" s="43">
        <v>0</v>
      </c>
      <c r="C411" s="43">
        <v>0</v>
      </c>
      <c r="D411" s="43">
        <v>0</v>
      </c>
      <c r="E411" s="43">
        <v>0</v>
      </c>
      <c r="F411" s="236">
        <v>0</v>
      </c>
      <c r="G411" s="43">
        <v>0</v>
      </c>
      <c r="H411" s="53">
        <v>0</v>
      </c>
      <c r="I411" s="41">
        <f t="shared" si="45"/>
        <v>0</v>
      </c>
    </row>
    <row r="412" spans="1:9" ht="15">
      <c r="A412" s="25" t="s">
        <v>22</v>
      </c>
      <c r="B412" s="46">
        <v>9.9999999833333333E-9</v>
      </c>
      <c r="C412" s="46">
        <v>5.9999999900000001</v>
      </c>
      <c r="D412" s="46">
        <v>0</v>
      </c>
      <c r="E412" s="46">
        <v>0</v>
      </c>
      <c r="F412" s="236">
        <v>0</v>
      </c>
      <c r="G412" s="46">
        <v>0</v>
      </c>
      <c r="H412" s="47">
        <v>0</v>
      </c>
      <c r="I412" s="48">
        <f t="shared" si="45"/>
        <v>6</v>
      </c>
    </row>
    <row r="413" spans="1:9" ht="15">
      <c r="A413" s="27" t="s">
        <v>23</v>
      </c>
      <c r="B413" s="43">
        <v>0</v>
      </c>
      <c r="C413" s="43">
        <v>0</v>
      </c>
      <c r="D413" s="43">
        <v>0</v>
      </c>
      <c r="E413" s="43">
        <v>0</v>
      </c>
      <c r="F413" s="236">
        <v>0</v>
      </c>
      <c r="G413" s="43">
        <v>0</v>
      </c>
      <c r="H413" s="53">
        <v>0</v>
      </c>
      <c r="I413" s="41">
        <f t="shared" si="45"/>
        <v>0</v>
      </c>
    </row>
    <row r="414" spans="1:9" ht="15">
      <c r="A414" s="25" t="s">
        <v>24</v>
      </c>
      <c r="B414" s="46">
        <v>0</v>
      </c>
      <c r="C414" s="46">
        <v>0</v>
      </c>
      <c r="D414" s="46">
        <v>0</v>
      </c>
      <c r="E414" s="46">
        <v>0</v>
      </c>
      <c r="F414" s="236">
        <v>0</v>
      </c>
      <c r="G414" s="46">
        <v>0</v>
      </c>
      <c r="H414" s="47">
        <v>0</v>
      </c>
      <c r="I414" s="48">
        <f t="shared" si="45"/>
        <v>0</v>
      </c>
    </row>
    <row r="415" spans="1:9" ht="15">
      <c r="A415" s="27" t="s">
        <v>25</v>
      </c>
      <c r="B415" s="43">
        <v>0</v>
      </c>
      <c r="C415" s="43">
        <v>0</v>
      </c>
      <c r="D415" s="43">
        <v>0</v>
      </c>
      <c r="E415" s="43">
        <v>0</v>
      </c>
      <c r="F415" s="236">
        <v>0</v>
      </c>
      <c r="G415" s="43">
        <v>0</v>
      </c>
      <c r="H415" s="53">
        <v>0</v>
      </c>
      <c r="I415" s="41">
        <f t="shared" si="45"/>
        <v>0</v>
      </c>
    </row>
    <row r="416" spans="1:9" ht="15">
      <c r="A416" s="25" t="s">
        <v>26</v>
      </c>
      <c r="B416" s="46">
        <v>125.32680000000001</v>
      </c>
      <c r="C416" s="46">
        <v>0</v>
      </c>
      <c r="D416" s="46">
        <v>0</v>
      </c>
      <c r="E416" s="46">
        <v>0</v>
      </c>
      <c r="F416" s="236">
        <v>0</v>
      </c>
      <c r="G416" s="46">
        <v>0</v>
      </c>
      <c r="H416" s="47">
        <v>0</v>
      </c>
      <c r="I416" s="48">
        <f t="shared" si="45"/>
        <v>125.32680000000001</v>
      </c>
    </row>
    <row r="417" spans="1:10" ht="15.75" thickBot="1">
      <c r="A417" s="27" t="s">
        <v>27</v>
      </c>
      <c r="B417" s="43">
        <v>51.910021872351287</v>
      </c>
      <c r="C417" s="43">
        <v>24.460701422742051</v>
      </c>
      <c r="D417" s="43">
        <v>1.5083120141472928</v>
      </c>
      <c r="E417" s="43">
        <v>1957.3610298055955</v>
      </c>
      <c r="F417" s="237">
        <v>0</v>
      </c>
      <c r="G417" s="43">
        <v>358.13833488516389</v>
      </c>
      <c r="H417" s="53">
        <v>0</v>
      </c>
      <c r="I417" s="41">
        <f t="shared" si="45"/>
        <v>2393.3784000000001</v>
      </c>
    </row>
    <row r="418" spans="1:10" ht="15">
      <c r="A418" s="34" t="s">
        <v>28</v>
      </c>
      <c r="B418" s="130">
        <f t="shared" ref="B418:H418" si="46">SUM(B397:B417)</f>
        <v>1471.3799286615731</v>
      </c>
      <c r="C418" s="130">
        <f t="shared" si="46"/>
        <v>2823.5979072324326</v>
      </c>
      <c r="D418" s="130">
        <f t="shared" si="46"/>
        <v>255.47711634004946</v>
      </c>
      <c r="E418" s="130">
        <f t="shared" si="46"/>
        <v>1999.8716799583576</v>
      </c>
      <c r="F418" s="130">
        <f t="shared" si="46"/>
        <v>0</v>
      </c>
      <c r="G418" s="130">
        <f t="shared" si="46"/>
        <v>358.13833488516389</v>
      </c>
      <c r="H418" s="131">
        <f t="shared" si="46"/>
        <v>0</v>
      </c>
      <c r="I418" s="132">
        <f>SUM(B418:H418)</f>
        <v>6908.4649670775771</v>
      </c>
    </row>
    <row r="419" spans="1:10" ht="15" thickBot="1">
      <c r="A419" s="32" t="s">
        <v>87</v>
      </c>
      <c r="B419" s="114">
        <f>B418/$I418</f>
        <v>0.21298217993048565</v>
      </c>
      <c r="C419" s="114">
        <f t="shared" ref="C419:I419" si="47">C418/$I418</f>
        <v>0.40871567282867366</v>
      </c>
      <c r="D419" s="114">
        <f t="shared" si="47"/>
        <v>3.6980301348784508E-2</v>
      </c>
      <c r="E419" s="114">
        <f t="shared" si="47"/>
        <v>0.28948133767613859</v>
      </c>
      <c r="F419" s="114">
        <f t="shared" si="47"/>
        <v>0</v>
      </c>
      <c r="G419" s="114">
        <f t="shared" si="47"/>
        <v>5.1840508215917576E-2</v>
      </c>
      <c r="H419" s="114">
        <f t="shared" si="47"/>
        <v>0</v>
      </c>
      <c r="I419" s="116">
        <f t="shared" si="47"/>
        <v>1</v>
      </c>
      <c r="J419" s="18"/>
    </row>
    <row r="420" spans="1:10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1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10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1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>
        <v>0</v>
      </c>
      <c r="G423" s="39">
        <v>0</v>
      </c>
      <c r="H423" s="40">
        <v>0</v>
      </c>
      <c r="I423" s="41">
        <f>SUM(B423:H423)</f>
        <v>0</v>
      </c>
    </row>
    <row r="424" spans="1:1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>
        <v>0</v>
      </c>
      <c r="G424" s="46">
        <v>0</v>
      </c>
      <c r="H424" s="47">
        <v>0</v>
      </c>
      <c r="I424" s="48">
        <f t="shared" ref="I424:I443" si="48">SUM(B424:H424)</f>
        <v>0</v>
      </c>
    </row>
    <row r="425" spans="1:10" ht="15">
      <c r="A425" s="26" t="s">
        <v>9</v>
      </c>
      <c r="B425" s="43">
        <v>0</v>
      </c>
      <c r="C425" s="43">
        <v>0</v>
      </c>
      <c r="D425" s="43">
        <v>0</v>
      </c>
      <c r="E425" s="43">
        <v>0</v>
      </c>
      <c r="F425" s="236">
        <v>0</v>
      </c>
      <c r="G425" s="43">
        <v>0</v>
      </c>
      <c r="H425" s="53">
        <v>0</v>
      </c>
      <c r="I425" s="41">
        <f t="shared" si="48"/>
        <v>0</v>
      </c>
    </row>
    <row r="426" spans="1:10" ht="15">
      <c r="A426" s="25" t="s">
        <v>10</v>
      </c>
      <c r="B426" s="46">
        <v>0</v>
      </c>
      <c r="C426" s="46">
        <v>0</v>
      </c>
      <c r="D426" s="46">
        <v>0</v>
      </c>
      <c r="E426" s="46">
        <v>0</v>
      </c>
      <c r="F426" s="236">
        <v>0</v>
      </c>
      <c r="G426" s="46">
        <v>0</v>
      </c>
      <c r="H426" s="47">
        <v>0</v>
      </c>
      <c r="I426" s="48">
        <f t="shared" si="48"/>
        <v>0</v>
      </c>
    </row>
    <row r="427" spans="1:10" ht="15">
      <c r="A427" s="26" t="s">
        <v>11</v>
      </c>
      <c r="B427" s="43">
        <v>0</v>
      </c>
      <c r="C427" s="43">
        <v>0</v>
      </c>
      <c r="D427" s="43">
        <v>0</v>
      </c>
      <c r="E427" s="43">
        <v>0</v>
      </c>
      <c r="F427" s="236">
        <v>0</v>
      </c>
      <c r="G427" s="43">
        <v>0</v>
      </c>
      <c r="H427" s="53">
        <v>0</v>
      </c>
      <c r="I427" s="41">
        <f t="shared" si="48"/>
        <v>0</v>
      </c>
    </row>
    <row r="428" spans="1:10" ht="15">
      <c r="A428" s="25" t="s">
        <v>12</v>
      </c>
      <c r="B428" s="46">
        <v>0</v>
      </c>
      <c r="C428" s="46">
        <v>0</v>
      </c>
      <c r="D428" s="46">
        <v>0</v>
      </c>
      <c r="E428" s="46">
        <v>0</v>
      </c>
      <c r="F428" s="236">
        <v>0</v>
      </c>
      <c r="G428" s="46">
        <v>0</v>
      </c>
      <c r="H428" s="47">
        <v>0</v>
      </c>
      <c r="I428" s="48">
        <f t="shared" si="48"/>
        <v>0</v>
      </c>
    </row>
    <row r="429" spans="1:10" ht="15">
      <c r="A429" s="26" t="s">
        <v>13</v>
      </c>
      <c r="B429" s="43">
        <v>0</v>
      </c>
      <c r="C429" s="43">
        <v>0</v>
      </c>
      <c r="D429" s="43">
        <v>0</v>
      </c>
      <c r="E429" s="43">
        <v>0</v>
      </c>
      <c r="F429" s="236">
        <v>0</v>
      </c>
      <c r="G429" s="43">
        <v>0</v>
      </c>
      <c r="H429" s="53">
        <v>0</v>
      </c>
      <c r="I429" s="41">
        <f t="shared" si="48"/>
        <v>0</v>
      </c>
    </row>
    <row r="430" spans="1:10" ht="15">
      <c r="A430" s="25" t="s">
        <v>14</v>
      </c>
      <c r="B430" s="46">
        <v>4.3032341171882775E-8</v>
      </c>
      <c r="C430" s="46">
        <v>4.3032341171882775E-8</v>
      </c>
      <c r="D430" s="46">
        <v>4.3032341171882775E-8</v>
      </c>
      <c r="E430" s="46">
        <v>3.1612963746404494</v>
      </c>
      <c r="F430" s="236">
        <v>0</v>
      </c>
      <c r="G430" s="46">
        <v>0</v>
      </c>
      <c r="H430" s="47">
        <v>0</v>
      </c>
      <c r="I430" s="48">
        <f t="shared" si="48"/>
        <v>3.1612965037374732</v>
      </c>
    </row>
    <row r="431" spans="1:10" ht="15">
      <c r="A431" s="26" t="s">
        <v>15</v>
      </c>
      <c r="B431" s="43">
        <v>48.019995322331781</v>
      </c>
      <c r="C431" s="43">
        <v>21.347406492885334</v>
      </c>
      <c r="D431" s="43">
        <v>26.052598184782877</v>
      </c>
      <c r="E431" s="43">
        <v>0</v>
      </c>
      <c r="F431" s="236">
        <v>0</v>
      </c>
      <c r="G431" s="43">
        <v>0</v>
      </c>
      <c r="H431" s="53">
        <v>0</v>
      </c>
      <c r="I431" s="41">
        <f t="shared" si="48"/>
        <v>95.419999999999987</v>
      </c>
    </row>
    <row r="432" spans="1:10" ht="15">
      <c r="A432" s="25" t="s">
        <v>16</v>
      </c>
      <c r="B432" s="46">
        <v>1222.1646834926894</v>
      </c>
      <c r="C432" s="46">
        <v>128.65678877422209</v>
      </c>
      <c r="D432" s="46">
        <v>428.05122773308847</v>
      </c>
      <c r="E432" s="46">
        <v>0</v>
      </c>
      <c r="F432" s="236">
        <v>0</v>
      </c>
      <c r="G432" s="46">
        <v>0</v>
      </c>
      <c r="H432" s="47">
        <v>0</v>
      </c>
      <c r="I432" s="48">
        <f t="shared" si="48"/>
        <v>1778.8726999999999</v>
      </c>
    </row>
    <row r="433" spans="1:10" ht="15">
      <c r="A433" s="26" t="s">
        <v>17</v>
      </c>
      <c r="B433" s="43">
        <v>1.0000933433306468E-4</v>
      </c>
      <c r="C433" s="43">
        <v>1.9333333164666668E-8</v>
      </c>
      <c r="D433" s="43">
        <v>20.991354836358116</v>
      </c>
      <c r="E433" s="43">
        <v>8.5451349742168593E-3</v>
      </c>
      <c r="F433" s="236">
        <v>0</v>
      </c>
      <c r="G433" s="43">
        <v>0</v>
      </c>
      <c r="H433" s="53">
        <v>0</v>
      </c>
      <c r="I433" s="41">
        <f t="shared" si="48"/>
        <v>21</v>
      </c>
    </row>
    <row r="434" spans="1:10" ht="15">
      <c r="A434" s="25" t="s">
        <v>18</v>
      </c>
      <c r="B434" s="46">
        <v>0</v>
      </c>
      <c r="C434" s="46">
        <v>0</v>
      </c>
      <c r="D434" s="46">
        <v>0</v>
      </c>
      <c r="E434" s="46">
        <v>0</v>
      </c>
      <c r="F434" s="236">
        <v>0</v>
      </c>
      <c r="G434" s="46">
        <v>0</v>
      </c>
      <c r="H434" s="47">
        <v>0</v>
      </c>
      <c r="I434" s="48">
        <f t="shared" si="48"/>
        <v>0</v>
      </c>
    </row>
    <row r="435" spans="1:10" ht="15">
      <c r="A435" s="26" t="s">
        <v>19</v>
      </c>
      <c r="B435" s="43">
        <v>858.14342340988094</v>
      </c>
      <c r="C435" s="43">
        <v>689.61045799160945</v>
      </c>
      <c r="D435" s="43">
        <v>323.11226803446027</v>
      </c>
      <c r="E435" s="43">
        <v>106.13385056404903</v>
      </c>
      <c r="F435" s="236">
        <v>0</v>
      </c>
      <c r="G435" s="43">
        <v>0</v>
      </c>
      <c r="H435" s="53">
        <v>0</v>
      </c>
      <c r="I435" s="41">
        <f t="shared" si="48"/>
        <v>1976.9999999999998</v>
      </c>
    </row>
    <row r="436" spans="1:10" ht="15">
      <c r="A436" s="25" t="s">
        <v>20</v>
      </c>
      <c r="B436" s="46">
        <v>0</v>
      </c>
      <c r="C436" s="46">
        <v>0</v>
      </c>
      <c r="D436" s="46">
        <v>0</v>
      </c>
      <c r="E436" s="46">
        <v>0</v>
      </c>
      <c r="F436" s="236">
        <v>0</v>
      </c>
      <c r="G436" s="46">
        <v>0</v>
      </c>
      <c r="H436" s="47">
        <v>0</v>
      </c>
      <c r="I436" s="48">
        <f t="shared" si="48"/>
        <v>0</v>
      </c>
    </row>
    <row r="437" spans="1:10" ht="15">
      <c r="A437" s="26" t="s">
        <v>21</v>
      </c>
      <c r="B437" s="43">
        <v>0</v>
      </c>
      <c r="C437" s="43">
        <v>0</v>
      </c>
      <c r="D437" s="43">
        <v>0</v>
      </c>
      <c r="E437" s="43">
        <v>0</v>
      </c>
      <c r="F437" s="236">
        <v>0</v>
      </c>
      <c r="G437" s="43">
        <v>0</v>
      </c>
      <c r="H437" s="53">
        <v>0</v>
      </c>
      <c r="I437" s="41">
        <f t="shared" si="48"/>
        <v>0</v>
      </c>
    </row>
    <row r="438" spans="1:10" ht="15">
      <c r="A438" s="25" t="s">
        <v>22</v>
      </c>
      <c r="B438" s="46">
        <v>50.303572598324962</v>
      </c>
      <c r="C438" s="46">
        <v>0.58791299501811523</v>
      </c>
      <c r="D438" s="46">
        <v>30.108514406656923</v>
      </c>
      <c r="E438" s="46">
        <v>0</v>
      </c>
      <c r="F438" s="236">
        <v>0</v>
      </c>
      <c r="G438" s="46">
        <v>0</v>
      </c>
      <c r="H438" s="47">
        <v>0</v>
      </c>
      <c r="I438" s="48">
        <f t="shared" si="48"/>
        <v>81</v>
      </c>
    </row>
    <row r="439" spans="1:10" ht="15">
      <c r="A439" s="27" t="s">
        <v>23</v>
      </c>
      <c r="B439" s="43">
        <v>43.836289977170836</v>
      </c>
      <c r="C439" s="43">
        <v>2.906195176778593</v>
      </c>
      <c r="D439" s="43">
        <v>33.257514846050569</v>
      </c>
      <c r="E439" s="43">
        <v>0</v>
      </c>
      <c r="F439" s="236">
        <v>0</v>
      </c>
      <c r="G439" s="43">
        <v>0</v>
      </c>
      <c r="H439" s="53">
        <v>0</v>
      </c>
      <c r="I439" s="41">
        <f t="shared" si="48"/>
        <v>80</v>
      </c>
    </row>
    <row r="440" spans="1:10" ht="15">
      <c r="A440" s="25" t="s">
        <v>24</v>
      </c>
      <c r="B440" s="46">
        <v>36.74273678737709</v>
      </c>
      <c r="C440" s="46">
        <v>0.1255603787734732</v>
      </c>
      <c r="D440" s="46">
        <v>199.13170283384946</v>
      </c>
      <c r="E440" s="46">
        <v>0</v>
      </c>
      <c r="F440" s="236">
        <v>0</v>
      </c>
      <c r="G440" s="46">
        <v>0</v>
      </c>
      <c r="H440" s="47">
        <v>0</v>
      </c>
      <c r="I440" s="48">
        <f t="shared" si="48"/>
        <v>236.00000000000003</v>
      </c>
    </row>
    <row r="441" spans="1:10" ht="15">
      <c r="A441" s="27" t="s">
        <v>25</v>
      </c>
      <c r="B441" s="43">
        <v>8.7102292666509129</v>
      </c>
      <c r="C441" s="43">
        <v>0</v>
      </c>
      <c r="D441" s="43">
        <v>0</v>
      </c>
      <c r="E441" s="43">
        <v>0</v>
      </c>
      <c r="F441" s="236">
        <v>0</v>
      </c>
      <c r="G441" s="43">
        <v>0</v>
      </c>
      <c r="H441" s="53">
        <v>0</v>
      </c>
      <c r="I441" s="41">
        <f t="shared" si="48"/>
        <v>8.7102292666509129</v>
      </c>
    </row>
    <row r="442" spans="1:10" ht="15">
      <c r="A442" s="25" t="s">
        <v>26</v>
      </c>
      <c r="B442" s="46">
        <v>146.30658264110701</v>
      </c>
      <c r="C442" s="46">
        <v>0.36220654271527702</v>
      </c>
      <c r="D442" s="46">
        <v>29.19121081617773</v>
      </c>
      <c r="E442" s="46">
        <v>0</v>
      </c>
      <c r="F442" s="236">
        <v>0</v>
      </c>
      <c r="G442" s="46">
        <v>0</v>
      </c>
      <c r="H442" s="47">
        <v>0</v>
      </c>
      <c r="I442" s="48">
        <f t="shared" si="48"/>
        <v>175.86</v>
      </c>
    </row>
    <row r="443" spans="1:10" ht="15.75" thickBot="1">
      <c r="A443" s="27" t="s">
        <v>27</v>
      </c>
      <c r="B443" s="69">
        <v>150.14648644625075</v>
      </c>
      <c r="C443" s="69">
        <v>0.51237851760515296</v>
      </c>
      <c r="D443" s="69">
        <v>554.23144588602861</v>
      </c>
      <c r="E443" s="69">
        <v>2850.8594423596924</v>
      </c>
      <c r="F443" s="237">
        <v>0</v>
      </c>
      <c r="G443" s="43">
        <v>377.8308657050768</v>
      </c>
      <c r="H443" s="53">
        <v>1.434981085346603</v>
      </c>
      <c r="I443" s="41">
        <f t="shared" si="48"/>
        <v>3935.0155999999997</v>
      </c>
    </row>
    <row r="444" spans="1:10" ht="15">
      <c r="A444" s="34" t="s">
        <v>28</v>
      </c>
      <c r="B444" s="130">
        <f t="shared" ref="B444:H444" si="49">SUM(B423:B443)</f>
        <v>2564.3740999941506</v>
      </c>
      <c r="C444" s="130">
        <f t="shared" si="49"/>
        <v>844.10890693197314</v>
      </c>
      <c r="D444" s="130">
        <f t="shared" si="49"/>
        <v>1644.1278376204855</v>
      </c>
      <c r="E444" s="130">
        <f t="shared" si="49"/>
        <v>2960.1631344333559</v>
      </c>
      <c r="F444" s="130">
        <f t="shared" si="49"/>
        <v>0</v>
      </c>
      <c r="G444" s="130">
        <f t="shared" si="49"/>
        <v>377.8308657050768</v>
      </c>
      <c r="H444" s="131">
        <f t="shared" si="49"/>
        <v>1.434981085346603</v>
      </c>
      <c r="I444" s="132">
        <f>SUM(B444:H444)</f>
        <v>8392.0398257703891</v>
      </c>
    </row>
    <row r="445" spans="1:10" ht="15" thickBot="1">
      <c r="A445" s="32" t="s">
        <v>87</v>
      </c>
      <c r="B445" s="114">
        <f>B444/$I444</f>
        <v>0.3055722033300457</v>
      </c>
      <c r="C445" s="114">
        <f t="shared" ref="C445:I445" si="50">C444/$I444</f>
        <v>0.10058447343634763</v>
      </c>
      <c r="D445" s="114">
        <f t="shared" si="50"/>
        <v>0.19591516148096386</v>
      </c>
      <c r="E445" s="114">
        <f t="shared" si="50"/>
        <v>0.35273463852533765</v>
      </c>
      <c r="F445" s="114">
        <f t="shared" si="50"/>
        <v>0</v>
      </c>
      <c r="G445" s="114">
        <f t="shared" si="50"/>
        <v>4.5022530105830606E-2</v>
      </c>
      <c r="H445" s="114">
        <f t="shared" si="50"/>
        <v>1.7099312147447675E-4</v>
      </c>
      <c r="I445" s="116">
        <f t="shared" si="50"/>
        <v>1</v>
      </c>
      <c r="J445" s="18"/>
    </row>
    <row r="446" spans="1:10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1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10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>
        <v>0</v>
      </c>
      <c r="C449" s="243">
        <v>0</v>
      </c>
      <c r="D449" s="243">
        <v>0</v>
      </c>
      <c r="E449" s="244">
        <v>0</v>
      </c>
      <c r="F449" s="39">
        <v>38.436</v>
      </c>
      <c r="G449" s="242">
        <v>0</v>
      </c>
      <c r="H449" s="244">
        <v>0</v>
      </c>
      <c r="I449" s="41">
        <f>SUM(B449:H449)</f>
        <v>38.436</v>
      </c>
    </row>
    <row r="450" spans="1:9" ht="15">
      <c r="A450" s="25" t="s">
        <v>8</v>
      </c>
      <c r="B450" s="245">
        <v>0</v>
      </c>
      <c r="C450" s="246">
        <v>0</v>
      </c>
      <c r="D450" s="246">
        <v>0</v>
      </c>
      <c r="E450" s="247">
        <v>0</v>
      </c>
      <c r="F450" s="46">
        <v>0</v>
      </c>
      <c r="G450" s="245">
        <v>0</v>
      </c>
      <c r="H450" s="247">
        <v>0</v>
      </c>
      <c r="I450" s="48">
        <f t="shared" ref="I450:I469" si="51">SUM(B450:H450)</f>
        <v>0</v>
      </c>
    </row>
    <row r="451" spans="1:9" ht="15">
      <c r="A451" s="26" t="s">
        <v>9</v>
      </c>
      <c r="B451" s="245">
        <v>0</v>
      </c>
      <c r="C451" s="246">
        <v>0</v>
      </c>
      <c r="D451" s="246">
        <v>0</v>
      </c>
      <c r="E451" s="247">
        <v>0</v>
      </c>
      <c r="F451" s="43">
        <v>0</v>
      </c>
      <c r="G451" s="245">
        <v>0</v>
      </c>
      <c r="H451" s="247">
        <v>0</v>
      </c>
      <c r="I451" s="41">
        <f t="shared" si="51"/>
        <v>0</v>
      </c>
    </row>
    <row r="452" spans="1:9" ht="15">
      <c r="A452" s="25" t="s">
        <v>10</v>
      </c>
      <c r="B452" s="245">
        <v>0</v>
      </c>
      <c r="C452" s="246">
        <v>0</v>
      </c>
      <c r="D452" s="246">
        <v>0</v>
      </c>
      <c r="E452" s="247">
        <v>0</v>
      </c>
      <c r="F452" s="46">
        <v>0</v>
      </c>
      <c r="G452" s="245">
        <v>0</v>
      </c>
      <c r="H452" s="247">
        <v>0</v>
      </c>
      <c r="I452" s="48">
        <f t="shared" si="51"/>
        <v>0</v>
      </c>
    </row>
    <row r="453" spans="1:9" ht="15">
      <c r="A453" s="26" t="s">
        <v>11</v>
      </c>
      <c r="B453" s="245">
        <v>0</v>
      </c>
      <c r="C453" s="246">
        <v>0</v>
      </c>
      <c r="D453" s="246">
        <v>0</v>
      </c>
      <c r="E453" s="247">
        <v>0</v>
      </c>
      <c r="F453" s="43">
        <v>0</v>
      </c>
      <c r="G453" s="245">
        <v>0</v>
      </c>
      <c r="H453" s="247">
        <v>0</v>
      </c>
      <c r="I453" s="41">
        <f t="shared" si="51"/>
        <v>0</v>
      </c>
    </row>
    <row r="454" spans="1:9" ht="15">
      <c r="A454" s="25" t="s">
        <v>12</v>
      </c>
      <c r="B454" s="245">
        <v>0</v>
      </c>
      <c r="C454" s="246">
        <v>0</v>
      </c>
      <c r="D454" s="246">
        <v>0</v>
      </c>
      <c r="E454" s="247">
        <v>0</v>
      </c>
      <c r="F454" s="46">
        <v>0</v>
      </c>
      <c r="G454" s="245">
        <v>0</v>
      </c>
      <c r="H454" s="247">
        <v>0</v>
      </c>
      <c r="I454" s="48">
        <f t="shared" si="51"/>
        <v>0</v>
      </c>
    </row>
    <row r="455" spans="1:9" ht="15">
      <c r="A455" s="26" t="s">
        <v>13</v>
      </c>
      <c r="B455" s="245">
        <v>0</v>
      </c>
      <c r="C455" s="246">
        <v>0</v>
      </c>
      <c r="D455" s="246">
        <v>0</v>
      </c>
      <c r="E455" s="247">
        <v>0</v>
      </c>
      <c r="F455" s="43">
        <v>0</v>
      </c>
      <c r="G455" s="245">
        <v>0</v>
      </c>
      <c r="H455" s="247">
        <v>0</v>
      </c>
      <c r="I455" s="41">
        <f t="shared" si="51"/>
        <v>0</v>
      </c>
    </row>
    <row r="456" spans="1:9" ht="15">
      <c r="A456" s="25" t="s">
        <v>14</v>
      </c>
      <c r="B456" s="245">
        <v>0</v>
      </c>
      <c r="C456" s="246">
        <v>0</v>
      </c>
      <c r="D456" s="246">
        <v>0</v>
      </c>
      <c r="E456" s="247">
        <v>0</v>
      </c>
      <c r="F456" s="46">
        <v>1760.9081466382004</v>
      </c>
      <c r="G456" s="245">
        <v>0</v>
      </c>
      <c r="H456" s="247">
        <v>0</v>
      </c>
      <c r="I456" s="48">
        <f t="shared" si="51"/>
        <v>1760.9081466382004</v>
      </c>
    </row>
    <row r="457" spans="1:9" ht="15">
      <c r="A457" s="26" t="s">
        <v>15</v>
      </c>
      <c r="B457" s="245">
        <v>0</v>
      </c>
      <c r="C457" s="246">
        <v>0</v>
      </c>
      <c r="D457" s="246">
        <v>0</v>
      </c>
      <c r="E457" s="247">
        <v>0</v>
      </c>
      <c r="F457" s="43">
        <v>0</v>
      </c>
      <c r="G457" s="245">
        <v>0</v>
      </c>
      <c r="H457" s="247">
        <v>0</v>
      </c>
      <c r="I457" s="41">
        <f t="shared" si="51"/>
        <v>0</v>
      </c>
    </row>
    <row r="458" spans="1:9" ht="15">
      <c r="A458" s="25" t="s">
        <v>16</v>
      </c>
      <c r="B458" s="245">
        <v>0</v>
      </c>
      <c r="C458" s="246">
        <v>0</v>
      </c>
      <c r="D458" s="246">
        <v>0</v>
      </c>
      <c r="E458" s="247">
        <v>0</v>
      </c>
      <c r="F458" s="46">
        <v>0</v>
      </c>
      <c r="G458" s="245">
        <v>0</v>
      </c>
      <c r="H458" s="247">
        <v>0</v>
      </c>
      <c r="I458" s="48">
        <f t="shared" si="51"/>
        <v>0</v>
      </c>
    </row>
    <row r="459" spans="1:9" ht="15">
      <c r="A459" s="26" t="s">
        <v>17</v>
      </c>
      <c r="B459" s="245">
        <v>0</v>
      </c>
      <c r="C459" s="246">
        <v>0</v>
      </c>
      <c r="D459" s="246">
        <v>0</v>
      </c>
      <c r="E459" s="247">
        <v>0</v>
      </c>
      <c r="F459" s="43">
        <v>0</v>
      </c>
      <c r="G459" s="245">
        <v>0</v>
      </c>
      <c r="H459" s="247">
        <v>0</v>
      </c>
      <c r="I459" s="41">
        <f t="shared" si="51"/>
        <v>0</v>
      </c>
    </row>
    <row r="460" spans="1:9" ht="15">
      <c r="A460" s="25" t="s">
        <v>18</v>
      </c>
      <c r="B460" s="245">
        <v>0</v>
      </c>
      <c r="C460" s="246">
        <v>0</v>
      </c>
      <c r="D460" s="246">
        <v>0</v>
      </c>
      <c r="E460" s="247">
        <v>0</v>
      </c>
      <c r="F460" s="46">
        <v>0</v>
      </c>
      <c r="G460" s="245">
        <v>0</v>
      </c>
      <c r="H460" s="247">
        <v>0</v>
      </c>
      <c r="I460" s="48">
        <f t="shared" si="51"/>
        <v>0</v>
      </c>
    </row>
    <row r="461" spans="1:9" ht="15">
      <c r="A461" s="26" t="s">
        <v>19</v>
      </c>
      <c r="B461" s="245">
        <v>0</v>
      </c>
      <c r="C461" s="246">
        <v>0</v>
      </c>
      <c r="D461" s="246">
        <v>0</v>
      </c>
      <c r="E461" s="247">
        <v>0</v>
      </c>
      <c r="F461" s="43">
        <v>0</v>
      </c>
      <c r="G461" s="245">
        <v>0</v>
      </c>
      <c r="H461" s="247">
        <v>0</v>
      </c>
      <c r="I461" s="41">
        <f t="shared" si="51"/>
        <v>0</v>
      </c>
    </row>
    <row r="462" spans="1:9" ht="15">
      <c r="A462" s="25" t="s">
        <v>20</v>
      </c>
      <c r="B462" s="245">
        <v>0</v>
      </c>
      <c r="C462" s="246">
        <v>0</v>
      </c>
      <c r="D462" s="246">
        <v>0</v>
      </c>
      <c r="E462" s="247">
        <v>0</v>
      </c>
      <c r="F462" s="46">
        <v>0</v>
      </c>
      <c r="G462" s="245">
        <v>0</v>
      </c>
      <c r="H462" s="247">
        <v>0</v>
      </c>
      <c r="I462" s="48">
        <f t="shared" si="51"/>
        <v>0</v>
      </c>
    </row>
    <row r="463" spans="1:9" ht="15">
      <c r="A463" s="26" t="s">
        <v>21</v>
      </c>
      <c r="B463" s="245">
        <v>0</v>
      </c>
      <c r="C463" s="246">
        <v>0</v>
      </c>
      <c r="D463" s="246">
        <v>0</v>
      </c>
      <c r="E463" s="247">
        <v>0</v>
      </c>
      <c r="F463" s="43">
        <v>0</v>
      </c>
      <c r="G463" s="245">
        <v>0</v>
      </c>
      <c r="H463" s="247">
        <v>0</v>
      </c>
      <c r="I463" s="41">
        <f t="shared" si="51"/>
        <v>0</v>
      </c>
    </row>
    <row r="464" spans="1:9" ht="15">
      <c r="A464" s="25" t="s">
        <v>22</v>
      </c>
      <c r="B464" s="245">
        <v>0</v>
      </c>
      <c r="C464" s="246">
        <v>0</v>
      </c>
      <c r="D464" s="246">
        <v>0</v>
      </c>
      <c r="E464" s="247">
        <v>0</v>
      </c>
      <c r="F464" s="46">
        <v>0</v>
      </c>
      <c r="G464" s="245">
        <v>0</v>
      </c>
      <c r="H464" s="247">
        <v>0</v>
      </c>
      <c r="I464" s="48">
        <f t="shared" si="51"/>
        <v>0</v>
      </c>
    </row>
    <row r="465" spans="1:10" ht="15">
      <c r="A465" s="27" t="s">
        <v>23</v>
      </c>
      <c r="B465" s="245">
        <v>0</v>
      </c>
      <c r="C465" s="246">
        <v>0</v>
      </c>
      <c r="D465" s="246">
        <v>0</v>
      </c>
      <c r="E465" s="247">
        <v>0</v>
      </c>
      <c r="F465" s="43">
        <v>0</v>
      </c>
      <c r="G465" s="245">
        <v>0</v>
      </c>
      <c r="H465" s="247">
        <v>0</v>
      </c>
      <c r="I465" s="41">
        <f t="shared" si="51"/>
        <v>0</v>
      </c>
    </row>
    <row r="466" spans="1:10" ht="15">
      <c r="A466" s="25" t="s">
        <v>24</v>
      </c>
      <c r="B466" s="245">
        <v>0</v>
      </c>
      <c r="C466" s="246">
        <v>0</v>
      </c>
      <c r="D466" s="246">
        <v>0</v>
      </c>
      <c r="E466" s="247">
        <v>0</v>
      </c>
      <c r="F466" s="46">
        <v>0</v>
      </c>
      <c r="G466" s="245">
        <v>0</v>
      </c>
      <c r="H466" s="247">
        <v>0</v>
      </c>
      <c r="I466" s="48">
        <f t="shared" si="51"/>
        <v>0</v>
      </c>
    </row>
    <row r="467" spans="1:10" ht="15">
      <c r="A467" s="27" t="s">
        <v>25</v>
      </c>
      <c r="B467" s="245">
        <v>0</v>
      </c>
      <c r="C467" s="246">
        <v>0</v>
      </c>
      <c r="D467" s="246">
        <v>0</v>
      </c>
      <c r="E467" s="247">
        <v>0</v>
      </c>
      <c r="F467" s="43">
        <v>0</v>
      </c>
      <c r="G467" s="245">
        <v>0</v>
      </c>
      <c r="H467" s="247">
        <v>0</v>
      </c>
      <c r="I467" s="41">
        <f t="shared" si="51"/>
        <v>0</v>
      </c>
    </row>
    <row r="468" spans="1:10" ht="15">
      <c r="A468" s="25" t="s">
        <v>26</v>
      </c>
      <c r="B468" s="245">
        <v>0</v>
      </c>
      <c r="C468" s="246">
        <v>0</v>
      </c>
      <c r="D468" s="246">
        <v>0</v>
      </c>
      <c r="E468" s="247">
        <v>0</v>
      </c>
      <c r="F468" s="46">
        <v>0</v>
      </c>
      <c r="G468" s="245">
        <v>0</v>
      </c>
      <c r="H468" s="247">
        <v>0</v>
      </c>
      <c r="I468" s="48">
        <f t="shared" si="51"/>
        <v>0</v>
      </c>
    </row>
    <row r="469" spans="1:10" ht="15.75" thickBot="1">
      <c r="A469" s="27" t="s">
        <v>27</v>
      </c>
      <c r="B469" s="248">
        <v>0</v>
      </c>
      <c r="C469" s="249">
        <v>0</v>
      </c>
      <c r="D469" s="249">
        <v>0</v>
      </c>
      <c r="E469" s="250">
        <v>0</v>
      </c>
      <c r="F469" s="43">
        <v>7548.8872000000001</v>
      </c>
      <c r="G469" s="248">
        <v>0</v>
      </c>
      <c r="H469" s="250">
        <v>0</v>
      </c>
      <c r="I469" s="41">
        <f t="shared" si="51"/>
        <v>7548.8872000000001</v>
      </c>
    </row>
    <row r="470" spans="1:10" ht="15">
      <c r="A470" s="34" t="s">
        <v>28</v>
      </c>
      <c r="B470" s="130">
        <f t="shared" ref="B470:H470" si="52">SUM(B449:B469)</f>
        <v>0</v>
      </c>
      <c r="C470" s="130">
        <f t="shared" si="52"/>
        <v>0</v>
      </c>
      <c r="D470" s="130">
        <f t="shared" si="52"/>
        <v>0</v>
      </c>
      <c r="E470" s="130">
        <f t="shared" si="52"/>
        <v>0</v>
      </c>
      <c r="F470" s="130">
        <f t="shared" si="52"/>
        <v>9348.2313466382002</v>
      </c>
      <c r="G470" s="130">
        <f t="shared" si="52"/>
        <v>0</v>
      </c>
      <c r="H470" s="130">
        <f t="shared" si="52"/>
        <v>0</v>
      </c>
      <c r="I470" s="132">
        <f>SUM(B470:H470)</f>
        <v>9348.2313466382002</v>
      </c>
      <c r="J470" s="169">
        <v>-0.28399999999965075</v>
      </c>
    </row>
    <row r="471" spans="1:10" ht="15" thickBot="1">
      <c r="A471" s="32" t="s">
        <v>87</v>
      </c>
      <c r="B471" s="114">
        <f>B470/$I470</f>
        <v>0</v>
      </c>
      <c r="C471" s="114">
        <f t="shared" ref="C471:I471" si="53">C470/$I470</f>
        <v>0</v>
      </c>
      <c r="D471" s="114">
        <f t="shared" si="53"/>
        <v>0</v>
      </c>
      <c r="E471" s="114">
        <f t="shared" si="53"/>
        <v>0</v>
      </c>
      <c r="F471" s="114">
        <f t="shared" si="53"/>
        <v>1</v>
      </c>
      <c r="G471" s="114">
        <f t="shared" si="53"/>
        <v>0</v>
      </c>
      <c r="H471" s="114">
        <f t="shared" si="53"/>
        <v>0</v>
      </c>
      <c r="I471" s="116">
        <f t="shared" si="53"/>
        <v>1</v>
      </c>
      <c r="J471" s="18"/>
    </row>
    <row r="472" spans="1:10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0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0" ht="15">
      <c r="A475" s="24" t="s">
        <v>7</v>
      </c>
      <c r="B475" s="242">
        <v>0</v>
      </c>
      <c r="C475" s="243">
        <v>0</v>
      </c>
      <c r="D475" s="243">
        <v>0</v>
      </c>
      <c r="E475" s="244">
        <v>0</v>
      </c>
      <c r="F475" s="39">
        <v>0</v>
      </c>
      <c r="G475" s="242">
        <v>0</v>
      </c>
      <c r="H475" s="244">
        <v>0</v>
      </c>
      <c r="I475" s="41">
        <f>SUM(B475:H475)</f>
        <v>0</v>
      </c>
    </row>
    <row r="476" spans="1:10" ht="15">
      <c r="A476" s="25" t="s">
        <v>8</v>
      </c>
      <c r="B476" s="245">
        <v>0</v>
      </c>
      <c r="C476" s="246">
        <v>0</v>
      </c>
      <c r="D476" s="246">
        <v>0</v>
      </c>
      <c r="E476" s="247">
        <v>0</v>
      </c>
      <c r="F476" s="46">
        <v>0</v>
      </c>
      <c r="G476" s="245">
        <v>0</v>
      </c>
      <c r="H476" s="247">
        <v>0</v>
      </c>
      <c r="I476" s="48">
        <f t="shared" ref="I476:I495" si="54">SUM(B476:H476)</f>
        <v>0</v>
      </c>
    </row>
    <row r="477" spans="1:10" ht="15">
      <c r="A477" s="26" t="s">
        <v>9</v>
      </c>
      <c r="B477" s="245">
        <v>0</v>
      </c>
      <c r="C477" s="246">
        <v>0</v>
      </c>
      <c r="D477" s="246">
        <v>0</v>
      </c>
      <c r="E477" s="247">
        <v>0</v>
      </c>
      <c r="F477" s="43">
        <v>0</v>
      </c>
      <c r="G477" s="245">
        <v>0</v>
      </c>
      <c r="H477" s="247">
        <v>0</v>
      </c>
      <c r="I477" s="41">
        <f t="shared" si="54"/>
        <v>0</v>
      </c>
    </row>
    <row r="478" spans="1:10" ht="15">
      <c r="A478" s="25" t="s">
        <v>10</v>
      </c>
      <c r="B478" s="245">
        <v>0</v>
      </c>
      <c r="C478" s="246">
        <v>0</v>
      </c>
      <c r="D478" s="246">
        <v>0</v>
      </c>
      <c r="E478" s="247">
        <v>0</v>
      </c>
      <c r="F478" s="46">
        <v>0</v>
      </c>
      <c r="G478" s="245">
        <v>0</v>
      </c>
      <c r="H478" s="247">
        <v>0</v>
      </c>
      <c r="I478" s="48">
        <f t="shared" si="54"/>
        <v>0</v>
      </c>
    </row>
    <row r="479" spans="1:10" ht="15">
      <c r="A479" s="26" t="s">
        <v>11</v>
      </c>
      <c r="B479" s="245">
        <v>0</v>
      </c>
      <c r="C479" s="246">
        <v>0</v>
      </c>
      <c r="D479" s="246">
        <v>0</v>
      </c>
      <c r="E479" s="247">
        <v>0</v>
      </c>
      <c r="F479" s="43">
        <v>0</v>
      </c>
      <c r="G479" s="245">
        <v>0</v>
      </c>
      <c r="H479" s="247">
        <v>0</v>
      </c>
      <c r="I479" s="41">
        <f t="shared" si="54"/>
        <v>0</v>
      </c>
    </row>
    <row r="480" spans="1:10" ht="15">
      <c r="A480" s="25" t="s">
        <v>12</v>
      </c>
      <c r="B480" s="245">
        <v>0</v>
      </c>
      <c r="C480" s="246">
        <v>0</v>
      </c>
      <c r="D480" s="246">
        <v>0</v>
      </c>
      <c r="E480" s="247">
        <v>0</v>
      </c>
      <c r="F480" s="46">
        <v>89182.285941406095</v>
      </c>
      <c r="G480" s="245">
        <v>0</v>
      </c>
      <c r="H480" s="247">
        <v>0</v>
      </c>
      <c r="I480" s="48">
        <f t="shared" si="54"/>
        <v>89182.285941406095</v>
      </c>
    </row>
    <row r="481" spans="1:10" ht="15">
      <c r="A481" s="26" t="s">
        <v>13</v>
      </c>
      <c r="B481" s="245">
        <v>0</v>
      </c>
      <c r="C481" s="246">
        <v>0</v>
      </c>
      <c r="D481" s="246">
        <v>0</v>
      </c>
      <c r="E481" s="247">
        <v>0</v>
      </c>
      <c r="F481" s="43">
        <v>0</v>
      </c>
      <c r="G481" s="245">
        <v>0</v>
      </c>
      <c r="H481" s="247">
        <v>0</v>
      </c>
      <c r="I481" s="41">
        <f t="shared" si="54"/>
        <v>0</v>
      </c>
    </row>
    <row r="482" spans="1:10" ht="15">
      <c r="A482" s="25" t="s">
        <v>14</v>
      </c>
      <c r="B482" s="245">
        <v>0</v>
      </c>
      <c r="C482" s="246">
        <v>0</v>
      </c>
      <c r="D482" s="246">
        <v>0</v>
      </c>
      <c r="E482" s="247">
        <v>0</v>
      </c>
      <c r="F482" s="46">
        <v>125290.32567108879</v>
      </c>
      <c r="G482" s="245">
        <v>0</v>
      </c>
      <c r="H482" s="247">
        <v>0</v>
      </c>
      <c r="I482" s="48">
        <f t="shared" si="54"/>
        <v>125290.32567108879</v>
      </c>
    </row>
    <row r="483" spans="1:10" ht="15">
      <c r="A483" s="26" t="s">
        <v>15</v>
      </c>
      <c r="B483" s="245">
        <v>0</v>
      </c>
      <c r="C483" s="246">
        <v>0</v>
      </c>
      <c r="D483" s="246">
        <v>0</v>
      </c>
      <c r="E483" s="247">
        <v>0</v>
      </c>
      <c r="F483" s="43">
        <v>0</v>
      </c>
      <c r="G483" s="245">
        <v>0</v>
      </c>
      <c r="H483" s="247">
        <v>0</v>
      </c>
      <c r="I483" s="41">
        <f t="shared" si="54"/>
        <v>0</v>
      </c>
    </row>
    <row r="484" spans="1:10" ht="15">
      <c r="A484" s="25" t="s">
        <v>16</v>
      </c>
      <c r="B484" s="245">
        <v>0</v>
      </c>
      <c r="C484" s="246">
        <v>0</v>
      </c>
      <c r="D484" s="246">
        <v>0</v>
      </c>
      <c r="E484" s="247">
        <v>0</v>
      </c>
      <c r="F484" s="46">
        <v>0</v>
      </c>
      <c r="G484" s="245">
        <v>0</v>
      </c>
      <c r="H484" s="247">
        <v>0</v>
      </c>
      <c r="I484" s="48">
        <f t="shared" si="54"/>
        <v>0</v>
      </c>
    </row>
    <row r="485" spans="1:10" ht="15">
      <c r="A485" s="26" t="s">
        <v>17</v>
      </c>
      <c r="B485" s="245">
        <v>0</v>
      </c>
      <c r="C485" s="246">
        <v>0</v>
      </c>
      <c r="D485" s="246">
        <v>0</v>
      </c>
      <c r="E485" s="247">
        <v>0</v>
      </c>
      <c r="F485" s="43">
        <v>532.03056972480147</v>
      </c>
      <c r="G485" s="245">
        <v>0</v>
      </c>
      <c r="H485" s="247">
        <v>0</v>
      </c>
      <c r="I485" s="41">
        <f t="shared" si="54"/>
        <v>532.03056972480147</v>
      </c>
    </row>
    <row r="486" spans="1:10" ht="15">
      <c r="A486" s="25" t="s">
        <v>18</v>
      </c>
      <c r="B486" s="245">
        <v>0</v>
      </c>
      <c r="C486" s="246">
        <v>0</v>
      </c>
      <c r="D486" s="246">
        <v>0</v>
      </c>
      <c r="E486" s="247">
        <v>0</v>
      </c>
      <c r="F486" s="46">
        <v>0</v>
      </c>
      <c r="G486" s="245">
        <v>0</v>
      </c>
      <c r="H486" s="247">
        <v>0</v>
      </c>
      <c r="I486" s="48">
        <f t="shared" si="54"/>
        <v>0</v>
      </c>
    </row>
    <row r="487" spans="1:10" ht="15">
      <c r="A487" s="26" t="s">
        <v>19</v>
      </c>
      <c r="B487" s="245">
        <v>0</v>
      </c>
      <c r="C487" s="246">
        <v>0</v>
      </c>
      <c r="D487" s="246">
        <v>0</v>
      </c>
      <c r="E487" s="247">
        <v>0</v>
      </c>
      <c r="F487" s="43">
        <v>0</v>
      </c>
      <c r="G487" s="245">
        <v>0</v>
      </c>
      <c r="H487" s="247">
        <v>0</v>
      </c>
      <c r="I487" s="41">
        <f t="shared" si="54"/>
        <v>0</v>
      </c>
    </row>
    <row r="488" spans="1:10" ht="15">
      <c r="A488" s="25" t="s">
        <v>20</v>
      </c>
      <c r="B488" s="245">
        <v>0</v>
      </c>
      <c r="C488" s="246">
        <v>0</v>
      </c>
      <c r="D488" s="246">
        <v>0</v>
      </c>
      <c r="E488" s="247">
        <v>0</v>
      </c>
      <c r="F488" s="46">
        <v>0</v>
      </c>
      <c r="G488" s="245">
        <v>0</v>
      </c>
      <c r="H488" s="247">
        <v>0</v>
      </c>
      <c r="I488" s="48">
        <f t="shared" si="54"/>
        <v>0</v>
      </c>
    </row>
    <row r="489" spans="1:10" ht="15">
      <c r="A489" s="26" t="s">
        <v>21</v>
      </c>
      <c r="B489" s="245">
        <v>0</v>
      </c>
      <c r="C489" s="246">
        <v>0</v>
      </c>
      <c r="D489" s="246">
        <v>0</v>
      </c>
      <c r="E489" s="247">
        <v>0</v>
      </c>
      <c r="F489" s="43">
        <v>0</v>
      </c>
      <c r="G489" s="245">
        <v>0</v>
      </c>
      <c r="H489" s="247">
        <v>0</v>
      </c>
      <c r="I489" s="41">
        <f t="shared" si="54"/>
        <v>0</v>
      </c>
    </row>
    <row r="490" spans="1:10" ht="15">
      <c r="A490" s="25" t="s">
        <v>22</v>
      </c>
      <c r="B490" s="245">
        <v>0</v>
      </c>
      <c r="C490" s="246">
        <v>0</v>
      </c>
      <c r="D490" s="246">
        <v>0</v>
      </c>
      <c r="E490" s="247">
        <v>0</v>
      </c>
      <c r="F490" s="46">
        <v>0</v>
      </c>
      <c r="G490" s="245">
        <v>0</v>
      </c>
      <c r="H490" s="247">
        <v>0</v>
      </c>
      <c r="I490" s="48">
        <f t="shared" si="54"/>
        <v>0</v>
      </c>
    </row>
    <row r="491" spans="1:10" ht="15">
      <c r="A491" s="27" t="s">
        <v>23</v>
      </c>
      <c r="B491" s="245">
        <v>0</v>
      </c>
      <c r="C491" s="246">
        <v>0</v>
      </c>
      <c r="D491" s="246">
        <v>0</v>
      </c>
      <c r="E491" s="247">
        <v>0</v>
      </c>
      <c r="F491" s="43">
        <v>0</v>
      </c>
      <c r="G491" s="245">
        <v>0</v>
      </c>
      <c r="H491" s="247">
        <v>0</v>
      </c>
      <c r="I491" s="41">
        <f t="shared" si="54"/>
        <v>0</v>
      </c>
    </row>
    <row r="492" spans="1:10" ht="15">
      <c r="A492" s="25" t="s">
        <v>24</v>
      </c>
      <c r="B492" s="245">
        <v>0</v>
      </c>
      <c r="C492" s="246">
        <v>0</v>
      </c>
      <c r="D492" s="246">
        <v>0</v>
      </c>
      <c r="E492" s="247">
        <v>0</v>
      </c>
      <c r="F492" s="46">
        <v>272</v>
      </c>
      <c r="G492" s="245">
        <v>0</v>
      </c>
      <c r="H492" s="247">
        <v>0</v>
      </c>
      <c r="I492" s="48">
        <f t="shared" si="54"/>
        <v>272</v>
      </c>
    </row>
    <row r="493" spans="1:10" ht="15">
      <c r="A493" s="27" t="s">
        <v>25</v>
      </c>
      <c r="B493" s="245">
        <v>0</v>
      </c>
      <c r="C493" s="246">
        <v>0</v>
      </c>
      <c r="D493" s="246">
        <v>0</v>
      </c>
      <c r="E493" s="247">
        <v>0</v>
      </c>
      <c r="F493" s="43">
        <v>0</v>
      </c>
      <c r="G493" s="245">
        <v>0</v>
      </c>
      <c r="H493" s="247">
        <v>0</v>
      </c>
      <c r="I493" s="41">
        <f t="shared" si="54"/>
        <v>0</v>
      </c>
    </row>
    <row r="494" spans="1:10" ht="15">
      <c r="A494" s="25" t="s">
        <v>26</v>
      </c>
      <c r="B494" s="245">
        <v>0</v>
      </c>
      <c r="C494" s="246">
        <v>0</v>
      </c>
      <c r="D494" s="246">
        <v>0</v>
      </c>
      <c r="E494" s="247">
        <v>0</v>
      </c>
      <c r="F494" s="46">
        <v>0</v>
      </c>
      <c r="G494" s="245">
        <v>0</v>
      </c>
      <c r="H494" s="247">
        <v>0</v>
      </c>
      <c r="I494" s="48">
        <f t="shared" si="54"/>
        <v>0</v>
      </c>
    </row>
    <row r="495" spans="1:10" ht="15.75" thickBot="1">
      <c r="A495" s="27" t="s">
        <v>27</v>
      </c>
      <c r="B495" s="248">
        <v>0</v>
      </c>
      <c r="C495" s="249">
        <v>0</v>
      </c>
      <c r="D495" s="249">
        <v>0</v>
      </c>
      <c r="E495" s="250">
        <v>0</v>
      </c>
      <c r="F495" s="43">
        <v>3660.2056000000002</v>
      </c>
      <c r="G495" s="248">
        <v>0</v>
      </c>
      <c r="H495" s="250">
        <v>0</v>
      </c>
      <c r="I495" s="41">
        <f t="shared" si="54"/>
        <v>3660.2056000000002</v>
      </c>
    </row>
    <row r="496" spans="1:10" ht="15">
      <c r="A496" s="34" t="s">
        <v>28</v>
      </c>
      <c r="B496" s="130">
        <f t="shared" ref="B496:H496" si="55">SUM(B475:B495)</f>
        <v>0</v>
      </c>
      <c r="C496" s="130">
        <f t="shared" si="55"/>
        <v>0</v>
      </c>
      <c r="D496" s="130">
        <f t="shared" si="55"/>
        <v>0</v>
      </c>
      <c r="E496" s="130">
        <f t="shared" si="55"/>
        <v>0</v>
      </c>
      <c r="F496" s="130">
        <f t="shared" si="55"/>
        <v>218936.84778221967</v>
      </c>
      <c r="G496" s="130">
        <f t="shared" si="55"/>
        <v>0</v>
      </c>
      <c r="H496" s="130">
        <f t="shared" si="55"/>
        <v>0</v>
      </c>
      <c r="I496" s="132">
        <f>SUM(B496:H496)</f>
        <v>218936.84778221967</v>
      </c>
      <c r="J496" s="169">
        <v>-0.23080000001937151</v>
      </c>
    </row>
    <row r="497" spans="1:10" ht="15" thickBot="1">
      <c r="A497" s="32" t="s">
        <v>87</v>
      </c>
      <c r="B497" s="114">
        <f>B496/$I496</f>
        <v>0</v>
      </c>
      <c r="C497" s="114">
        <f t="shared" ref="C497:I497" si="56">C496/$I496</f>
        <v>0</v>
      </c>
      <c r="D497" s="114">
        <f t="shared" si="56"/>
        <v>0</v>
      </c>
      <c r="E497" s="114">
        <f t="shared" si="56"/>
        <v>0</v>
      </c>
      <c r="F497" s="114">
        <f t="shared" si="56"/>
        <v>1</v>
      </c>
      <c r="G497" s="114">
        <f t="shared" si="56"/>
        <v>0</v>
      </c>
      <c r="H497" s="114">
        <f t="shared" si="56"/>
        <v>0</v>
      </c>
      <c r="I497" s="116">
        <f t="shared" si="56"/>
        <v>1</v>
      </c>
      <c r="J497" s="18"/>
    </row>
    <row r="498" spans="1:10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10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10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10" ht="15">
      <c r="A501" s="24" t="s">
        <v>7</v>
      </c>
      <c r="B501" s="242">
        <v>0</v>
      </c>
      <c r="C501" s="243">
        <v>0</v>
      </c>
      <c r="D501" s="243">
        <v>0</v>
      </c>
      <c r="E501" s="244">
        <v>0</v>
      </c>
      <c r="F501" s="39">
        <v>0</v>
      </c>
      <c r="G501" s="242">
        <v>0</v>
      </c>
      <c r="H501" s="244">
        <v>0</v>
      </c>
      <c r="I501" s="41">
        <f>SUM(B501:H501)</f>
        <v>0</v>
      </c>
    </row>
    <row r="502" spans="1:10" ht="15">
      <c r="A502" s="25" t="s">
        <v>8</v>
      </c>
      <c r="B502" s="245">
        <v>0</v>
      </c>
      <c r="C502" s="246">
        <v>0</v>
      </c>
      <c r="D502" s="246">
        <v>0</v>
      </c>
      <c r="E502" s="247">
        <v>0</v>
      </c>
      <c r="F502" s="46">
        <v>0</v>
      </c>
      <c r="G502" s="245">
        <v>0</v>
      </c>
      <c r="H502" s="247">
        <v>0</v>
      </c>
      <c r="I502" s="48">
        <f t="shared" ref="I502:I521" si="57">SUM(B502:H502)</f>
        <v>0</v>
      </c>
    </row>
    <row r="503" spans="1:10" ht="15">
      <c r="A503" s="26" t="s">
        <v>9</v>
      </c>
      <c r="B503" s="245">
        <v>0</v>
      </c>
      <c r="C503" s="246">
        <v>0</v>
      </c>
      <c r="D503" s="246">
        <v>0</v>
      </c>
      <c r="E503" s="247">
        <v>0</v>
      </c>
      <c r="F503" s="43">
        <v>0</v>
      </c>
      <c r="G503" s="245">
        <v>0</v>
      </c>
      <c r="H503" s="247">
        <v>0</v>
      </c>
      <c r="I503" s="41">
        <f t="shared" si="57"/>
        <v>0</v>
      </c>
    </row>
    <row r="504" spans="1:10" ht="15">
      <c r="A504" s="25" t="s">
        <v>10</v>
      </c>
      <c r="B504" s="245">
        <v>0</v>
      </c>
      <c r="C504" s="246">
        <v>0</v>
      </c>
      <c r="D504" s="246">
        <v>0</v>
      </c>
      <c r="E504" s="247">
        <v>0</v>
      </c>
      <c r="F504" s="46">
        <v>0</v>
      </c>
      <c r="G504" s="245">
        <v>0</v>
      </c>
      <c r="H504" s="247">
        <v>0</v>
      </c>
      <c r="I504" s="48">
        <f t="shared" si="57"/>
        <v>0</v>
      </c>
    </row>
    <row r="505" spans="1:10" ht="15">
      <c r="A505" s="26" t="s">
        <v>11</v>
      </c>
      <c r="B505" s="245">
        <v>0</v>
      </c>
      <c r="C505" s="246">
        <v>0</v>
      </c>
      <c r="D505" s="246">
        <v>0</v>
      </c>
      <c r="E505" s="247">
        <v>0</v>
      </c>
      <c r="F505" s="43">
        <v>0</v>
      </c>
      <c r="G505" s="245">
        <v>0</v>
      </c>
      <c r="H505" s="247">
        <v>0</v>
      </c>
      <c r="I505" s="41">
        <f t="shared" si="57"/>
        <v>0</v>
      </c>
    </row>
    <row r="506" spans="1:10" ht="15">
      <c r="A506" s="25" t="s">
        <v>12</v>
      </c>
      <c r="B506" s="245">
        <v>0</v>
      </c>
      <c r="C506" s="246">
        <v>0</v>
      </c>
      <c r="D506" s="246">
        <v>0</v>
      </c>
      <c r="E506" s="247">
        <v>0</v>
      </c>
      <c r="F506" s="46">
        <v>0</v>
      </c>
      <c r="G506" s="245">
        <v>0</v>
      </c>
      <c r="H506" s="247">
        <v>0</v>
      </c>
      <c r="I506" s="48">
        <f t="shared" si="57"/>
        <v>0</v>
      </c>
    </row>
    <row r="507" spans="1:10" ht="15">
      <c r="A507" s="26" t="s">
        <v>13</v>
      </c>
      <c r="B507" s="245">
        <v>0</v>
      </c>
      <c r="C507" s="246">
        <v>0</v>
      </c>
      <c r="D507" s="246">
        <v>0</v>
      </c>
      <c r="E507" s="247">
        <v>0</v>
      </c>
      <c r="F507" s="43">
        <v>0</v>
      </c>
      <c r="G507" s="245">
        <v>0</v>
      </c>
      <c r="H507" s="247">
        <v>0</v>
      </c>
      <c r="I507" s="41">
        <f t="shared" si="57"/>
        <v>0</v>
      </c>
    </row>
    <row r="508" spans="1:10" ht="15">
      <c r="A508" s="25" t="s">
        <v>14</v>
      </c>
      <c r="B508" s="245">
        <v>0</v>
      </c>
      <c r="C508" s="246">
        <v>0</v>
      </c>
      <c r="D508" s="246">
        <v>0</v>
      </c>
      <c r="E508" s="247">
        <v>0</v>
      </c>
      <c r="F508" s="46">
        <v>0</v>
      </c>
      <c r="G508" s="245">
        <v>0</v>
      </c>
      <c r="H508" s="247">
        <v>0</v>
      </c>
      <c r="I508" s="48">
        <f t="shared" si="57"/>
        <v>0</v>
      </c>
    </row>
    <row r="509" spans="1:10" ht="15">
      <c r="A509" s="26" t="s">
        <v>15</v>
      </c>
      <c r="B509" s="245">
        <v>0</v>
      </c>
      <c r="C509" s="246">
        <v>0</v>
      </c>
      <c r="D509" s="246">
        <v>0</v>
      </c>
      <c r="E509" s="247">
        <v>0</v>
      </c>
      <c r="F509" s="43">
        <v>0</v>
      </c>
      <c r="G509" s="245">
        <v>0</v>
      </c>
      <c r="H509" s="247">
        <v>0</v>
      </c>
      <c r="I509" s="41">
        <f t="shared" si="57"/>
        <v>0</v>
      </c>
    </row>
    <row r="510" spans="1:10" ht="15">
      <c r="A510" s="25" t="s">
        <v>16</v>
      </c>
      <c r="B510" s="245">
        <v>0</v>
      </c>
      <c r="C510" s="246">
        <v>0</v>
      </c>
      <c r="D510" s="246">
        <v>0</v>
      </c>
      <c r="E510" s="247">
        <v>0</v>
      </c>
      <c r="F510" s="46">
        <v>0</v>
      </c>
      <c r="G510" s="245">
        <v>0</v>
      </c>
      <c r="H510" s="247">
        <v>0</v>
      </c>
      <c r="I510" s="48">
        <f t="shared" si="57"/>
        <v>0</v>
      </c>
    </row>
    <row r="511" spans="1:10" ht="15">
      <c r="A511" s="26" t="s">
        <v>17</v>
      </c>
      <c r="B511" s="245">
        <v>0</v>
      </c>
      <c r="C511" s="246">
        <v>0</v>
      </c>
      <c r="D511" s="246">
        <v>0</v>
      </c>
      <c r="E511" s="247">
        <v>0</v>
      </c>
      <c r="F511" s="43">
        <v>0</v>
      </c>
      <c r="G511" s="245">
        <v>0</v>
      </c>
      <c r="H511" s="247">
        <v>0</v>
      </c>
      <c r="I511" s="41">
        <f t="shared" si="57"/>
        <v>0</v>
      </c>
    </row>
    <row r="512" spans="1:10" ht="15">
      <c r="A512" s="25" t="s">
        <v>18</v>
      </c>
      <c r="B512" s="245">
        <v>0</v>
      </c>
      <c r="C512" s="246">
        <v>0</v>
      </c>
      <c r="D512" s="246">
        <v>0</v>
      </c>
      <c r="E512" s="247">
        <v>0</v>
      </c>
      <c r="F512" s="46">
        <v>0</v>
      </c>
      <c r="G512" s="245">
        <v>0</v>
      </c>
      <c r="H512" s="247">
        <v>0</v>
      </c>
      <c r="I512" s="48">
        <f t="shared" si="57"/>
        <v>0</v>
      </c>
    </row>
    <row r="513" spans="1:10" ht="15">
      <c r="A513" s="26" t="s">
        <v>19</v>
      </c>
      <c r="B513" s="245">
        <v>0</v>
      </c>
      <c r="C513" s="246">
        <v>0</v>
      </c>
      <c r="D513" s="246">
        <v>0</v>
      </c>
      <c r="E513" s="247">
        <v>0</v>
      </c>
      <c r="F513" s="43">
        <v>4198</v>
      </c>
      <c r="G513" s="245">
        <v>0</v>
      </c>
      <c r="H513" s="247">
        <v>0</v>
      </c>
      <c r="I513" s="41">
        <f t="shared" si="57"/>
        <v>4198</v>
      </c>
    </row>
    <row r="514" spans="1:10" ht="15">
      <c r="A514" s="25" t="s">
        <v>20</v>
      </c>
      <c r="B514" s="245">
        <v>0</v>
      </c>
      <c r="C514" s="246">
        <v>0</v>
      </c>
      <c r="D514" s="246">
        <v>0</v>
      </c>
      <c r="E514" s="247">
        <v>0</v>
      </c>
      <c r="F514" s="46">
        <v>0</v>
      </c>
      <c r="G514" s="245">
        <v>0</v>
      </c>
      <c r="H514" s="247">
        <v>0</v>
      </c>
      <c r="I514" s="48">
        <f t="shared" si="57"/>
        <v>0</v>
      </c>
    </row>
    <row r="515" spans="1:10" ht="15">
      <c r="A515" s="26" t="s">
        <v>21</v>
      </c>
      <c r="B515" s="245">
        <v>0</v>
      </c>
      <c r="C515" s="246">
        <v>0</v>
      </c>
      <c r="D515" s="246">
        <v>0</v>
      </c>
      <c r="E515" s="247">
        <v>0</v>
      </c>
      <c r="F515" s="43">
        <v>0</v>
      </c>
      <c r="G515" s="245">
        <v>0</v>
      </c>
      <c r="H515" s="247">
        <v>0</v>
      </c>
      <c r="I515" s="41">
        <f t="shared" si="57"/>
        <v>0</v>
      </c>
    </row>
    <row r="516" spans="1:10" ht="15">
      <c r="A516" s="25" t="s">
        <v>22</v>
      </c>
      <c r="B516" s="245">
        <v>0</v>
      </c>
      <c r="C516" s="246">
        <v>0</v>
      </c>
      <c r="D516" s="246">
        <v>0</v>
      </c>
      <c r="E516" s="247">
        <v>0</v>
      </c>
      <c r="F516" s="46">
        <v>0</v>
      </c>
      <c r="G516" s="245">
        <v>0</v>
      </c>
      <c r="H516" s="247">
        <v>0</v>
      </c>
      <c r="I516" s="48">
        <f t="shared" si="57"/>
        <v>0</v>
      </c>
    </row>
    <row r="517" spans="1:10" ht="15">
      <c r="A517" s="27" t="s">
        <v>23</v>
      </c>
      <c r="B517" s="245">
        <v>0</v>
      </c>
      <c r="C517" s="246">
        <v>0</v>
      </c>
      <c r="D517" s="246">
        <v>0</v>
      </c>
      <c r="E517" s="247">
        <v>0</v>
      </c>
      <c r="F517" s="43">
        <v>0</v>
      </c>
      <c r="G517" s="245">
        <v>0</v>
      </c>
      <c r="H517" s="247">
        <v>0</v>
      </c>
      <c r="I517" s="41">
        <f t="shared" si="57"/>
        <v>0</v>
      </c>
    </row>
    <row r="518" spans="1:10" ht="15">
      <c r="A518" s="25" t="s">
        <v>24</v>
      </c>
      <c r="B518" s="245">
        <v>0</v>
      </c>
      <c r="C518" s="246">
        <v>0</v>
      </c>
      <c r="D518" s="246">
        <v>0</v>
      </c>
      <c r="E518" s="247">
        <v>0</v>
      </c>
      <c r="F518" s="46">
        <v>0</v>
      </c>
      <c r="G518" s="245">
        <v>0</v>
      </c>
      <c r="H518" s="247">
        <v>0</v>
      </c>
      <c r="I518" s="48">
        <f t="shared" si="57"/>
        <v>0</v>
      </c>
    </row>
    <row r="519" spans="1:10" ht="15">
      <c r="A519" s="27" t="s">
        <v>25</v>
      </c>
      <c r="B519" s="245">
        <v>0</v>
      </c>
      <c r="C519" s="246">
        <v>0</v>
      </c>
      <c r="D519" s="246">
        <v>0</v>
      </c>
      <c r="E519" s="247">
        <v>0</v>
      </c>
      <c r="F519" s="43">
        <v>0</v>
      </c>
      <c r="G519" s="245">
        <v>0</v>
      </c>
      <c r="H519" s="247">
        <v>0</v>
      </c>
      <c r="I519" s="41">
        <f t="shared" si="57"/>
        <v>0</v>
      </c>
    </row>
    <row r="520" spans="1:10" ht="15">
      <c r="A520" s="25" t="s">
        <v>26</v>
      </c>
      <c r="B520" s="245">
        <v>0</v>
      </c>
      <c r="C520" s="246">
        <v>0</v>
      </c>
      <c r="D520" s="246">
        <v>0</v>
      </c>
      <c r="E520" s="247">
        <v>0</v>
      </c>
      <c r="F520" s="46">
        <v>0</v>
      </c>
      <c r="G520" s="245">
        <v>0</v>
      </c>
      <c r="H520" s="247">
        <v>0</v>
      </c>
      <c r="I520" s="48">
        <f t="shared" si="57"/>
        <v>0</v>
      </c>
    </row>
    <row r="521" spans="1:10" ht="15.75" thickBot="1">
      <c r="A521" s="27" t="s">
        <v>27</v>
      </c>
      <c r="B521" s="248">
        <v>0</v>
      </c>
      <c r="C521" s="249">
        <v>0</v>
      </c>
      <c r="D521" s="249">
        <v>0</v>
      </c>
      <c r="E521" s="250">
        <v>0</v>
      </c>
      <c r="F521" s="43">
        <v>638.16480000000001</v>
      </c>
      <c r="G521" s="248">
        <v>0</v>
      </c>
      <c r="H521" s="250">
        <v>0</v>
      </c>
      <c r="I521" s="41">
        <f t="shared" si="57"/>
        <v>638.16480000000001</v>
      </c>
    </row>
    <row r="522" spans="1:10" ht="15">
      <c r="A522" s="34" t="s">
        <v>28</v>
      </c>
      <c r="B522" s="130">
        <f t="shared" ref="B522:H522" si="58">SUM(B501:B521)</f>
        <v>0</v>
      </c>
      <c r="C522" s="130">
        <f t="shared" si="58"/>
        <v>0</v>
      </c>
      <c r="D522" s="130">
        <f t="shared" si="58"/>
        <v>0</v>
      </c>
      <c r="E522" s="130">
        <f t="shared" si="58"/>
        <v>0</v>
      </c>
      <c r="F522" s="130">
        <f t="shared" si="58"/>
        <v>4836.1648000000005</v>
      </c>
      <c r="G522" s="130">
        <f t="shared" si="58"/>
        <v>0</v>
      </c>
      <c r="H522" s="130">
        <f t="shared" si="58"/>
        <v>0</v>
      </c>
      <c r="I522" s="132">
        <f>SUM(B522:H522)</f>
        <v>4836.1648000000005</v>
      </c>
      <c r="J522" s="169">
        <v>0</v>
      </c>
    </row>
    <row r="523" spans="1:10" ht="15" thickBot="1">
      <c r="A523" s="32" t="s">
        <v>87</v>
      </c>
      <c r="B523" s="114">
        <f>B522/$I522</f>
        <v>0</v>
      </c>
      <c r="C523" s="114">
        <f t="shared" ref="C523:I523" si="59">C522/$I522</f>
        <v>0</v>
      </c>
      <c r="D523" s="114">
        <f t="shared" si="59"/>
        <v>0</v>
      </c>
      <c r="E523" s="114">
        <f t="shared" si="59"/>
        <v>0</v>
      </c>
      <c r="F523" s="114">
        <f t="shared" si="59"/>
        <v>1</v>
      </c>
      <c r="G523" s="114">
        <f t="shared" si="59"/>
        <v>0</v>
      </c>
      <c r="H523" s="114">
        <f t="shared" si="59"/>
        <v>0</v>
      </c>
      <c r="I523" s="116">
        <f t="shared" si="59"/>
        <v>1</v>
      </c>
      <c r="J523" s="18"/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>
        <v>0</v>
      </c>
      <c r="C527" s="243">
        <v>0</v>
      </c>
      <c r="D527" s="243">
        <v>0</v>
      </c>
      <c r="E527" s="244">
        <v>0</v>
      </c>
      <c r="F527" s="39">
        <v>0</v>
      </c>
      <c r="G527" s="242">
        <v>0</v>
      </c>
      <c r="H527" s="244">
        <v>0</v>
      </c>
      <c r="I527" s="41">
        <f>SUM(B527:H527)</f>
        <v>0</v>
      </c>
    </row>
    <row r="528" spans="1:10" ht="15">
      <c r="A528" s="25" t="s">
        <v>8</v>
      </c>
      <c r="B528" s="245">
        <v>0</v>
      </c>
      <c r="C528" s="246">
        <v>0</v>
      </c>
      <c r="D528" s="246">
        <v>0</v>
      </c>
      <c r="E528" s="247">
        <v>0</v>
      </c>
      <c r="F528" s="46">
        <v>0</v>
      </c>
      <c r="G528" s="245">
        <v>0</v>
      </c>
      <c r="H528" s="247">
        <v>0</v>
      </c>
      <c r="I528" s="48">
        <f t="shared" ref="I528:I547" si="60">SUM(B528:H528)</f>
        <v>0</v>
      </c>
    </row>
    <row r="529" spans="1:9" ht="15">
      <c r="A529" s="26" t="s">
        <v>9</v>
      </c>
      <c r="B529" s="245">
        <v>0</v>
      </c>
      <c r="C529" s="246">
        <v>0</v>
      </c>
      <c r="D529" s="246">
        <v>0</v>
      </c>
      <c r="E529" s="247">
        <v>0</v>
      </c>
      <c r="F529" s="43">
        <v>0</v>
      </c>
      <c r="G529" s="245">
        <v>0</v>
      </c>
      <c r="H529" s="247">
        <v>0</v>
      </c>
      <c r="I529" s="41">
        <f t="shared" si="60"/>
        <v>0</v>
      </c>
    </row>
    <row r="530" spans="1:9" ht="15">
      <c r="A530" s="25" t="s">
        <v>10</v>
      </c>
      <c r="B530" s="245">
        <v>0</v>
      </c>
      <c r="C530" s="246">
        <v>0</v>
      </c>
      <c r="D530" s="246">
        <v>0</v>
      </c>
      <c r="E530" s="247">
        <v>0</v>
      </c>
      <c r="F530" s="46">
        <v>0</v>
      </c>
      <c r="G530" s="245">
        <v>0</v>
      </c>
      <c r="H530" s="247">
        <v>0</v>
      </c>
      <c r="I530" s="48">
        <f t="shared" si="60"/>
        <v>0</v>
      </c>
    </row>
    <row r="531" spans="1:9" ht="15">
      <c r="A531" s="26" t="s">
        <v>11</v>
      </c>
      <c r="B531" s="245">
        <v>0</v>
      </c>
      <c r="C531" s="246">
        <v>0</v>
      </c>
      <c r="D531" s="246">
        <v>0</v>
      </c>
      <c r="E531" s="247">
        <v>0</v>
      </c>
      <c r="F531" s="43">
        <v>0</v>
      </c>
      <c r="G531" s="245">
        <v>0</v>
      </c>
      <c r="H531" s="247">
        <v>0</v>
      </c>
      <c r="I531" s="41">
        <f t="shared" si="60"/>
        <v>0</v>
      </c>
    </row>
    <row r="532" spans="1:9" ht="15">
      <c r="A532" s="25" t="s">
        <v>12</v>
      </c>
      <c r="B532" s="245">
        <v>0</v>
      </c>
      <c r="C532" s="246">
        <v>0</v>
      </c>
      <c r="D532" s="246">
        <v>0</v>
      </c>
      <c r="E532" s="247">
        <v>0</v>
      </c>
      <c r="F532" s="46">
        <v>122.16550767422922</v>
      </c>
      <c r="G532" s="245">
        <v>0</v>
      </c>
      <c r="H532" s="247">
        <v>0</v>
      </c>
      <c r="I532" s="48">
        <f t="shared" si="60"/>
        <v>122.16550767422922</v>
      </c>
    </row>
    <row r="533" spans="1:9" ht="15">
      <c r="A533" s="26" t="s">
        <v>13</v>
      </c>
      <c r="B533" s="245">
        <v>0</v>
      </c>
      <c r="C533" s="246">
        <v>0</v>
      </c>
      <c r="D533" s="246">
        <v>0</v>
      </c>
      <c r="E533" s="247">
        <v>0</v>
      </c>
      <c r="F533" s="43">
        <v>0</v>
      </c>
      <c r="G533" s="245">
        <v>0</v>
      </c>
      <c r="H533" s="247">
        <v>0</v>
      </c>
      <c r="I533" s="41">
        <f t="shared" si="60"/>
        <v>0</v>
      </c>
    </row>
    <row r="534" spans="1:9" ht="15">
      <c r="A534" s="25" t="s">
        <v>14</v>
      </c>
      <c r="B534" s="245">
        <v>0</v>
      </c>
      <c r="C534" s="246">
        <v>0</v>
      </c>
      <c r="D534" s="246">
        <v>0</v>
      </c>
      <c r="E534" s="247">
        <v>0</v>
      </c>
      <c r="F534" s="46">
        <v>911.12777223748242</v>
      </c>
      <c r="G534" s="245">
        <v>0</v>
      </c>
      <c r="H534" s="247">
        <v>0</v>
      </c>
      <c r="I534" s="48">
        <f t="shared" si="60"/>
        <v>911.12777223748242</v>
      </c>
    </row>
    <row r="535" spans="1:9" ht="15">
      <c r="A535" s="26" t="s">
        <v>15</v>
      </c>
      <c r="B535" s="245">
        <v>0</v>
      </c>
      <c r="C535" s="246">
        <v>0</v>
      </c>
      <c r="D535" s="246">
        <v>0</v>
      </c>
      <c r="E535" s="247">
        <v>0</v>
      </c>
      <c r="F535" s="43">
        <v>0</v>
      </c>
      <c r="G535" s="245">
        <v>0</v>
      </c>
      <c r="H535" s="247">
        <v>0</v>
      </c>
      <c r="I535" s="41">
        <f t="shared" si="60"/>
        <v>0</v>
      </c>
    </row>
    <row r="536" spans="1:9" ht="15">
      <c r="A536" s="25" t="s">
        <v>16</v>
      </c>
      <c r="B536" s="245">
        <v>0</v>
      </c>
      <c r="C536" s="246">
        <v>0</v>
      </c>
      <c r="D536" s="246">
        <v>0</v>
      </c>
      <c r="E536" s="247">
        <v>0</v>
      </c>
      <c r="F536" s="46">
        <v>0</v>
      </c>
      <c r="G536" s="245">
        <v>0</v>
      </c>
      <c r="H536" s="247">
        <v>0</v>
      </c>
      <c r="I536" s="48">
        <f t="shared" si="60"/>
        <v>0</v>
      </c>
    </row>
    <row r="537" spans="1:9" ht="15">
      <c r="A537" s="26" t="s">
        <v>17</v>
      </c>
      <c r="B537" s="245">
        <v>0</v>
      </c>
      <c r="C537" s="246">
        <v>0</v>
      </c>
      <c r="D537" s="246">
        <v>0</v>
      </c>
      <c r="E537" s="247">
        <v>0</v>
      </c>
      <c r="F537" s="43">
        <v>0</v>
      </c>
      <c r="G537" s="245">
        <v>0</v>
      </c>
      <c r="H537" s="247">
        <v>0</v>
      </c>
      <c r="I537" s="41">
        <f t="shared" si="60"/>
        <v>0</v>
      </c>
    </row>
    <row r="538" spans="1:9" ht="15">
      <c r="A538" s="25" t="s">
        <v>18</v>
      </c>
      <c r="B538" s="245">
        <v>0</v>
      </c>
      <c r="C538" s="246">
        <v>0</v>
      </c>
      <c r="D538" s="246">
        <v>0</v>
      </c>
      <c r="E538" s="247">
        <v>0</v>
      </c>
      <c r="F538" s="46">
        <v>0</v>
      </c>
      <c r="G538" s="245">
        <v>0</v>
      </c>
      <c r="H538" s="247">
        <v>0</v>
      </c>
      <c r="I538" s="48">
        <f t="shared" si="60"/>
        <v>0</v>
      </c>
    </row>
    <row r="539" spans="1:9" ht="15">
      <c r="A539" s="26" t="s">
        <v>19</v>
      </c>
      <c r="B539" s="245">
        <v>0</v>
      </c>
      <c r="C539" s="246">
        <v>0</v>
      </c>
      <c r="D539" s="246">
        <v>0</v>
      </c>
      <c r="E539" s="247">
        <v>0</v>
      </c>
      <c r="F539" s="43">
        <v>0</v>
      </c>
      <c r="G539" s="245">
        <v>0</v>
      </c>
      <c r="H539" s="247">
        <v>0</v>
      </c>
      <c r="I539" s="41">
        <f t="shared" si="60"/>
        <v>0</v>
      </c>
    </row>
    <row r="540" spans="1:9" ht="15">
      <c r="A540" s="25" t="s">
        <v>20</v>
      </c>
      <c r="B540" s="245">
        <v>0</v>
      </c>
      <c r="C540" s="246">
        <v>0</v>
      </c>
      <c r="D540" s="246">
        <v>0</v>
      </c>
      <c r="E540" s="247">
        <v>0</v>
      </c>
      <c r="F540" s="46">
        <v>0</v>
      </c>
      <c r="G540" s="245">
        <v>0</v>
      </c>
      <c r="H540" s="247">
        <v>0</v>
      </c>
      <c r="I540" s="48">
        <f t="shared" si="60"/>
        <v>0</v>
      </c>
    </row>
    <row r="541" spans="1:9" ht="15">
      <c r="A541" s="26" t="s">
        <v>21</v>
      </c>
      <c r="B541" s="245">
        <v>0</v>
      </c>
      <c r="C541" s="246">
        <v>0</v>
      </c>
      <c r="D541" s="246">
        <v>0</v>
      </c>
      <c r="E541" s="247">
        <v>0</v>
      </c>
      <c r="F541" s="43">
        <v>0</v>
      </c>
      <c r="G541" s="245">
        <v>0</v>
      </c>
      <c r="H541" s="247">
        <v>0</v>
      </c>
      <c r="I541" s="41">
        <f t="shared" si="60"/>
        <v>0</v>
      </c>
    </row>
    <row r="542" spans="1:9" ht="15">
      <c r="A542" s="25" t="s">
        <v>22</v>
      </c>
      <c r="B542" s="245">
        <v>0</v>
      </c>
      <c r="C542" s="246">
        <v>0</v>
      </c>
      <c r="D542" s="246">
        <v>0</v>
      </c>
      <c r="E542" s="247">
        <v>0</v>
      </c>
      <c r="F542" s="46">
        <v>0</v>
      </c>
      <c r="G542" s="245">
        <v>0</v>
      </c>
      <c r="H542" s="247">
        <v>0</v>
      </c>
      <c r="I542" s="48">
        <f t="shared" si="60"/>
        <v>0</v>
      </c>
    </row>
    <row r="543" spans="1:9" ht="15">
      <c r="A543" s="27" t="s">
        <v>23</v>
      </c>
      <c r="B543" s="245">
        <v>0</v>
      </c>
      <c r="C543" s="246">
        <v>0</v>
      </c>
      <c r="D543" s="246">
        <v>0</v>
      </c>
      <c r="E543" s="247">
        <v>0</v>
      </c>
      <c r="F543" s="43">
        <v>0</v>
      </c>
      <c r="G543" s="245">
        <v>0</v>
      </c>
      <c r="H543" s="247">
        <v>0</v>
      </c>
      <c r="I543" s="41">
        <f t="shared" si="60"/>
        <v>0</v>
      </c>
    </row>
    <row r="544" spans="1:9" ht="15">
      <c r="A544" s="25" t="s">
        <v>24</v>
      </c>
      <c r="B544" s="245">
        <v>0</v>
      </c>
      <c r="C544" s="246">
        <v>0</v>
      </c>
      <c r="D544" s="246">
        <v>0</v>
      </c>
      <c r="E544" s="247">
        <v>0</v>
      </c>
      <c r="F544" s="46">
        <v>0</v>
      </c>
      <c r="G544" s="245">
        <v>0</v>
      </c>
      <c r="H544" s="247">
        <v>0</v>
      </c>
      <c r="I544" s="48">
        <f t="shared" si="60"/>
        <v>0</v>
      </c>
    </row>
    <row r="545" spans="1:10" ht="15">
      <c r="A545" s="27" t="s">
        <v>25</v>
      </c>
      <c r="B545" s="245">
        <v>0</v>
      </c>
      <c r="C545" s="246">
        <v>0</v>
      </c>
      <c r="D545" s="246">
        <v>0</v>
      </c>
      <c r="E545" s="247">
        <v>0</v>
      </c>
      <c r="F545" s="43">
        <v>0</v>
      </c>
      <c r="G545" s="245">
        <v>0</v>
      </c>
      <c r="H545" s="247">
        <v>0</v>
      </c>
      <c r="I545" s="41">
        <f t="shared" si="60"/>
        <v>0</v>
      </c>
    </row>
    <row r="546" spans="1:10" ht="15">
      <c r="A546" s="25" t="s">
        <v>26</v>
      </c>
      <c r="B546" s="245">
        <v>0</v>
      </c>
      <c r="C546" s="246">
        <v>0</v>
      </c>
      <c r="D546" s="246">
        <v>0</v>
      </c>
      <c r="E546" s="247">
        <v>0</v>
      </c>
      <c r="F546" s="46">
        <v>0</v>
      </c>
      <c r="G546" s="245">
        <v>0</v>
      </c>
      <c r="H546" s="247">
        <v>0</v>
      </c>
      <c r="I546" s="48">
        <f t="shared" si="60"/>
        <v>0</v>
      </c>
    </row>
    <row r="547" spans="1:10" ht="15.75" thickBot="1">
      <c r="A547" s="27" t="s">
        <v>27</v>
      </c>
      <c r="B547" s="248">
        <v>0</v>
      </c>
      <c r="C547" s="249">
        <v>0</v>
      </c>
      <c r="D547" s="249">
        <v>0</v>
      </c>
      <c r="E547" s="250">
        <v>0</v>
      </c>
      <c r="F547" s="43">
        <v>0</v>
      </c>
      <c r="G547" s="248">
        <v>0</v>
      </c>
      <c r="H547" s="250">
        <v>0</v>
      </c>
      <c r="I547" s="41">
        <f t="shared" si="60"/>
        <v>0</v>
      </c>
    </row>
    <row r="548" spans="1:10" ht="15">
      <c r="A548" s="34" t="s">
        <v>28</v>
      </c>
      <c r="B548" s="130">
        <f t="shared" ref="B548:H548" si="61">SUM(B527:B547)</f>
        <v>0</v>
      </c>
      <c r="C548" s="130">
        <f t="shared" si="61"/>
        <v>0</v>
      </c>
      <c r="D548" s="130">
        <f t="shared" si="61"/>
        <v>0</v>
      </c>
      <c r="E548" s="130">
        <f t="shared" si="61"/>
        <v>0</v>
      </c>
      <c r="F548" s="130">
        <f t="shared" si="61"/>
        <v>1033.2932799117116</v>
      </c>
      <c r="G548" s="130">
        <f t="shared" si="61"/>
        <v>0</v>
      </c>
      <c r="H548" s="130">
        <f t="shared" si="61"/>
        <v>0</v>
      </c>
      <c r="I548" s="132">
        <f>SUM(B548:H548)</f>
        <v>1033.2932799117116</v>
      </c>
      <c r="J548" s="169">
        <v>0</v>
      </c>
    </row>
    <row r="549" spans="1:10" ht="15" thickBot="1">
      <c r="A549" s="32" t="s">
        <v>87</v>
      </c>
      <c r="B549" s="114">
        <f>B548/$I548</f>
        <v>0</v>
      </c>
      <c r="C549" s="114">
        <f t="shared" ref="C549:I549" si="62">C548/$I548</f>
        <v>0</v>
      </c>
      <c r="D549" s="114">
        <f t="shared" si="62"/>
        <v>0</v>
      </c>
      <c r="E549" s="114">
        <f t="shared" si="62"/>
        <v>0</v>
      </c>
      <c r="F549" s="114">
        <f t="shared" si="62"/>
        <v>1</v>
      </c>
      <c r="G549" s="114">
        <f t="shared" si="62"/>
        <v>0</v>
      </c>
      <c r="H549" s="114">
        <f t="shared" si="62"/>
        <v>0</v>
      </c>
      <c r="I549" s="116">
        <f t="shared" si="62"/>
        <v>1</v>
      </c>
      <c r="J549" s="18"/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>
        <v>0</v>
      </c>
      <c r="C553" s="243">
        <v>0</v>
      </c>
      <c r="D553" s="243">
        <v>0</v>
      </c>
      <c r="E553" s="244">
        <v>0</v>
      </c>
      <c r="F553" s="39">
        <v>0</v>
      </c>
      <c r="G553" s="242">
        <v>0</v>
      </c>
      <c r="H553" s="244">
        <v>0</v>
      </c>
      <c r="I553" s="41">
        <f>SUM(B553:H553)</f>
        <v>0</v>
      </c>
    </row>
    <row r="554" spans="1:10" ht="15">
      <c r="A554" s="25" t="s">
        <v>8</v>
      </c>
      <c r="B554" s="245">
        <v>0</v>
      </c>
      <c r="C554" s="246">
        <v>0</v>
      </c>
      <c r="D554" s="246">
        <v>0</v>
      </c>
      <c r="E554" s="247">
        <v>0</v>
      </c>
      <c r="F554" s="46">
        <v>0</v>
      </c>
      <c r="G554" s="245">
        <v>0</v>
      </c>
      <c r="H554" s="247">
        <v>0</v>
      </c>
      <c r="I554" s="48">
        <f t="shared" ref="I554:I573" si="63">SUM(B554:H554)</f>
        <v>0</v>
      </c>
    </row>
    <row r="555" spans="1:10" ht="15">
      <c r="A555" s="26" t="s">
        <v>9</v>
      </c>
      <c r="B555" s="245">
        <v>0</v>
      </c>
      <c r="C555" s="246">
        <v>0</v>
      </c>
      <c r="D555" s="246">
        <v>0</v>
      </c>
      <c r="E555" s="247">
        <v>0</v>
      </c>
      <c r="F555" s="43">
        <v>0</v>
      </c>
      <c r="G555" s="245">
        <v>0</v>
      </c>
      <c r="H555" s="247">
        <v>0</v>
      </c>
      <c r="I555" s="41">
        <f t="shared" si="63"/>
        <v>0</v>
      </c>
    </row>
    <row r="556" spans="1:10" ht="15">
      <c r="A556" s="25" t="s">
        <v>10</v>
      </c>
      <c r="B556" s="245">
        <v>0</v>
      </c>
      <c r="C556" s="246">
        <v>0</v>
      </c>
      <c r="D556" s="246">
        <v>0</v>
      </c>
      <c r="E556" s="247">
        <v>0</v>
      </c>
      <c r="F556" s="46">
        <v>0</v>
      </c>
      <c r="G556" s="245">
        <v>0</v>
      </c>
      <c r="H556" s="247">
        <v>0</v>
      </c>
      <c r="I556" s="48">
        <f t="shared" si="63"/>
        <v>0</v>
      </c>
    </row>
    <row r="557" spans="1:10" ht="15">
      <c r="A557" s="26" t="s">
        <v>11</v>
      </c>
      <c r="B557" s="245">
        <v>0</v>
      </c>
      <c r="C557" s="246">
        <v>0</v>
      </c>
      <c r="D557" s="246">
        <v>0</v>
      </c>
      <c r="E557" s="247">
        <v>0</v>
      </c>
      <c r="F557" s="43">
        <v>0</v>
      </c>
      <c r="G557" s="245">
        <v>0</v>
      </c>
      <c r="H557" s="247">
        <v>0</v>
      </c>
      <c r="I557" s="41">
        <f t="shared" si="63"/>
        <v>0</v>
      </c>
    </row>
    <row r="558" spans="1:10" ht="15">
      <c r="A558" s="25" t="s">
        <v>12</v>
      </c>
      <c r="B558" s="245">
        <v>0</v>
      </c>
      <c r="C558" s="246">
        <v>0</v>
      </c>
      <c r="D558" s="246">
        <v>0</v>
      </c>
      <c r="E558" s="247">
        <v>0</v>
      </c>
      <c r="F558" s="46">
        <v>110.59902499999997</v>
      </c>
      <c r="G558" s="245">
        <v>0</v>
      </c>
      <c r="H558" s="247">
        <v>0</v>
      </c>
      <c r="I558" s="48">
        <f t="shared" si="63"/>
        <v>110.59902499999997</v>
      </c>
    </row>
    <row r="559" spans="1:10" ht="15">
      <c r="A559" s="26" t="s">
        <v>13</v>
      </c>
      <c r="B559" s="245">
        <v>0</v>
      </c>
      <c r="C559" s="246">
        <v>0</v>
      </c>
      <c r="D559" s="246">
        <v>0</v>
      </c>
      <c r="E559" s="247">
        <v>0</v>
      </c>
      <c r="F559" s="43">
        <v>22373</v>
      </c>
      <c r="G559" s="245">
        <v>0</v>
      </c>
      <c r="H559" s="247">
        <v>0</v>
      </c>
      <c r="I559" s="41">
        <f t="shared" si="63"/>
        <v>22373</v>
      </c>
    </row>
    <row r="560" spans="1:10" ht="15">
      <c r="A560" s="25" t="s">
        <v>14</v>
      </c>
      <c r="B560" s="245">
        <v>0</v>
      </c>
      <c r="C560" s="246">
        <v>0</v>
      </c>
      <c r="D560" s="246">
        <v>0</v>
      </c>
      <c r="E560" s="247">
        <v>0</v>
      </c>
      <c r="F560" s="46">
        <v>0</v>
      </c>
      <c r="G560" s="245">
        <v>0</v>
      </c>
      <c r="H560" s="247">
        <v>0</v>
      </c>
      <c r="I560" s="48">
        <f t="shared" si="63"/>
        <v>0</v>
      </c>
    </row>
    <row r="561" spans="1:10" ht="15">
      <c r="A561" s="26" t="s">
        <v>15</v>
      </c>
      <c r="B561" s="245">
        <v>0</v>
      </c>
      <c r="C561" s="246">
        <v>0</v>
      </c>
      <c r="D561" s="246">
        <v>0</v>
      </c>
      <c r="E561" s="247">
        <v>0</v>
      </c>
      <c r="F561" s="43">
        <v>0</v>
      </c>
      <c r="G561" s="245">
        <v>0</v>
      </c>
      <c r="H561" s="247">
        <v>0</v>
      </c>
      <c r="I561" s="41">
        <f t="shared" si="63"/>
        <v>0</v>
      </c>
    </row>
    <row r="562" spans="1:10" ht="15">
      <c r="A562" s="25" t="s">
        <v>16</v>
      </c>
      <c r="B562" s="245">
        <v>0</v>
      </c>
      <c r="C562" s="246">
        <v>0</v>
      </c>
      <c r="D562" s="246">
        <v>0</v>
      </c>
      <c r="E562" s="247">
        <v>0</v>
      </c>
      <c r="F562" s="46">
        <v>0</v>
      </c>
      <c r="G562" s="245">
        <v>0</v>
      </c>
      <c r="H562" s="247">
        <v>0</v>
      </c>
      <c r="I562" s="48">
        <f t="shared" si="63"/>
        <v>0</v>
      </c>
    </row>
    <row r="563" spans="1:10" ht="15">
      <c r="A563" s="26" t="s">
        <v>17</v>
      </c>
      <c r="B563" s="245">
        <v>0</v>
      </c>
      <c r="C563" s="246">
        <v>0</v>
      </c>
      <c r="D563" s="246">
        <v>0</v>
      </c>
      <c r="E563" s="247">
        <v>0</v>
      </c>
      <c r="F563" s="43">
        <v>0</v>
      </c>
      <c r="G563" s="245">
        <v>0</v>
      </c>
      <c r="H563" s="247">
        <v>0</v>
      </c>
      <c r="I563" s="41">
        <f t="shared" si="63"/>
        <v>0</v>
      </c>
    </row>
    <row r="564" spans="1:10" ht="15">
      <c r="A564" s="25" t="s">
        <v>18</v>
      </c>
      <c r="B564" s="245">
        <v>0</v>
      </c>
      <c r="C564" s="246">
        <v>0</v>
      </c>
      <c r="D564" s="246">
        <v>0</v>
      </c>
      <c r="E564" s="247">
        <v>0</v>
      </c>
      <c r="F564" s="46">
        <v>0</v>
      </c>
      <c r="G564" s="245">
        <v>0</v>
      </c>
      <c r="H564" s="247">
        <v>0</v>
      </c>
      <c r="I564" s="48">
        <f t="shared" si="63"/>
        <v>0</v>
      </c>
    </row>
    <row r="565" spans="1:10" ht="15">
      <c r="A565" s="26" t="s">
        <v>19</v>
      </c>
      <c r="B565" s="245">
        <v>0</v>
      </c>
      <c r="C565" s="246">
        <v>0</v>
      </c>
      <c r="D565" s="246">
        <v>0</v>
      </c>
      <c r="E565" s="247">
        <v>0</v>
      </c>
      <c r="F565" s="43">
        <v>0</v>
      </c>
      <c r="G565" s="245">
        <v>0</v>
      </c>
      <c r="H565" s="247">
        <v>0</v>
      </c>
      <c r="I565" s="41">
        <f t="shared" si="63"/>
        <v>0</v>
      </c>
    </row>
    <row r="566" spans="1:10" ht="15">
      <c r="A566" s="25" t="s">
        <v>20</v>
      </c>
      <c r="B566" s="245">
        <v>0</v>
      </c>
      <c r="C566" s="246">
        <v>0</v>
      </c>
      <c r="D566" s="246">
        <v>0</v>
      </c>
      <c r="E566" s="247">
        <v>0</v>
      </c>
      <c r="F566" s="46">
        <v>0</v>
      </c>
      <c r="G566" s="245">
        <v>0</v>
      </c>
      <c r="H566" s="247">
        <v>0</v>
      </c>
      <c r="I566" s="48">
        <f t="shared" si="63"/>
        <v>0</v>
      </c>
    </row>
    <row r="567" spans="1:10" ht="15">
      <c r="A567" s="26" t="s">
        <v>21</v>
      </c>
      <c r="B567" s="245">
        <v>0</v>
      </c>
      <c r="C567" s="246">
        <v>0</v>
      </c>
      <c r="D567" s="246">
        <v>0</v>
      </c>
      <c r="E567" s="247">
        <v>0</v>
      </c>
      <c r="F567" s="43">
        <v>0</v>
      </c>
      <c r="G567" s="245">
        <v>0</v>
      </c>
      <c r="H567" s="247">
        <v>0</v>
      </c>
      <c r="I567" s="41">
        <f t="shared" si="63"/>
        <v>0</v>
      </c>
    </row>
    <row r="568" spans="1:10" ht="15">
      <c r="A568" s="25" t="s">
        <v>22</v>
      </c>
      <c r="B568" s="245">
        <v>0</v>
      </c>
      <c r="C568" s="246">
        <v>0</v>
      </c>
      <c r="D568" s="246">
        <v>0</v>
      </c>
      <c r="E568" s="247">
        <v>0</v>
      </c>
      <c r="F568" s="46">
        <v>0</v>
      </c>
      <c r="G568" s="245">
        <v>0</v>
      </c>
      <c r="H568" s="247">
        <v>0</v>
      </c>
      <c r="I568" s="48">
        <f t="shared" si="63"/>
        <v>0</v>
      </c>
    </row>
    <row r="569" spans="1:10" ht="15">
      <c r="A569" s="27" t="s">
        <v>23</v>
      </c>
      <c r="B569" s="245">
        <v>0</v>
      </c>
      <c r="C569" s="246">
        <v>0</v>
      </c>
      <c r="D569" s="246">
        <v>0</v>
      </c>
      <c r="E569" s="247">
        <v>0</v>
      </c>
      <c r="F569" s="43">
        <v>0</v>
      </c>
      <c r="G569" s="245">
        <v>0</v>
      </c>
      <c r="H569" s="247">
        <v>0</v>
      </c>
      <c r="I569" s="41">
        <f t="shared" si="63"/>
        <v>0</v>
      </c>
    </row>
    <row r="570" spans="1:10" ht="15">
      <c r="A570" s="25" t="s">
        <v>24</v>
      </c>
      <c r="B570" s="245">
        <v>0</v>
      </c>
      <c r="C570" s="246">
        <v>0</v>
      </c>
      <c r="D570" s="246">
        <v>0</v>
      </c>
      <c r="E570" s="247">
        <v>0</v>
      </c>
      <c r="F570" s="46">
        <v>0</v>
      </c>
      <c r="G570" s="245">
        <v>0</v>
      </c>
      <c r="H570" s="247">
        <v>0</v>
      </c>
      <c r="I570" s="48">
        <f t="shared" si="63"/>
        <v>0</v>
      </c>
    </row>
    <row r="571" spans="1:10" ht="15">
      <c r="A571" s="27" t="s">
        <v>25</v>
      </c>
      <c r="B571" s="245">
        <v>0</v>
      </c>
      <c r="C571" s="246">
        <v>0</v>
      </c>
      <c r="D571" s="246">
        <v>0</v>
      </c>
      <c r="E571" s="247">
        <v>0</v>
      </c>
      <c r="F571" s="43">
        <v>0</v>
      </c>
      <c r="G571" s="245">
        <v>0</v>
      </c>
      <c r="H571" s="247">
        <v>0</v>
      </c>
      <c r="I571" s="41">
        <f t="shared" si="63"/>
        <v>0</v>
      </c>
    </row>
    <row r="572" spans="1:10" ht="15">
      <c r="A572" s="25" t="s">
        <v>26</v>
      </c>
      <c r="B572" s="245">
        <v>0</v>
      </c>
      <c r="C572" s="246">
        <v>0</v>
      </c>
      <c r="D572" s="246">
        <v>0</v>
      </c>
      <c r="E572" s="247">
        <v>0</v>
      </c>
      <c r="F572" s="46">
        <v>0</v>
      </c>
      <c r="G572" s="245">
        <v>0</v>
      </c>
      <c r="H572" s="247">
        <v>0</v>
      </c>
      <c r="I572" s="48">
        <f t="shared" si="63"/>
        <v>0</v>
      </c>
    </row>
    <row r="573" spans="1:10" ht="15.75" thickBot="1">
      <c r="A573" s="27" t="s">
        <v>27</v>
      </c>
      <c r="B573" s="248">
        <v>0</v>
      </c>
      <c r="C573" s="249">
        <v>0</v>
      </c>
      <c r="D573" s="249">
        <v>0</v>
      </c>
      <c r="E573" s="250">
        <v>0</v>
      </c>
      <c r="F573" s="43">
        <v>0</v>
      </c>
      <c r="G573" s="248">
        <v>0</v>
      </c>
      <c r="H573" s="250">
        <v>0</v>
      </c>
      <c r="I573" s="41">
        <f t="shared" si="63"/>
        <v>0</v>
      </c>
    </row>
    <row r="574" spans="1:10" ht="15">
      <c r="A574" s="31" t="s">
        <v>28</v>
      </c>
      <c r="B574" s="130">
        <f t="shared" ref="B574:H574" si="64">SUM(B553:B573)</f>
        <v>0</v>
      </c>
      <c r="C574" s="130">
        <f t="shared" si="64"/>
        <v>0</v>
      </c>
      <c r="D574" s="130">
        <f t="shared" si="64"/>
        <v>0</v>
      </c>
      <c r="E574" s="130">
        <f t="shared" si="64"/>
        <v>0</v>
      </c>
      <c r="F574" s="130">
        <f t="shared" si="64"/>
        <v>22483.599025</v>
      </c>
      <c r="G574" s="130">
        <f t="shared" si="64"/>
        <v>0</v>
      </c>
      <c r="H574" s="130">
        <f t="shared" si="64"/>
        <v>0</v>
      </c>
      <c r="I574" s="132">
        <f>SUM(B574:H574)</f>
        <v>22483.599025</v>
      </c>
      <c r="J574" s="169">
        <v>0</v>
      </c>
    </row>
    <row r="575" spans="1:10" ht="15" thickBot="1">
      <c r="A575" s="32" t="s">
        <v>87</v>
      </c>
      <c r="B575" s="114">
        <f>B574/$I574</f>
        <v>0</v>
      </c>
      <c r="C575" s="114">
        <f t="shared" ref="C575:I575" si="65">C574/$I574</f>
        <v>0</v>
      </c>
      <c r="D575" s="114">
        <f t="shared" si="65"/>
        <v>0</v>
      </c>
      <c r="E575" s="114">
        <f t="shared" si="65"/>
        <v>0</v>
      </c>
      <c r="F575" s="114">
        <f t="shared" si="65"/>
        <v>1</v>
      </c>
      <c r="G575" s="114">
        <f t="shared" si="65"/>
        <v>0</v>
      </c>
      <c r="H575" s="114">
        <f t="shared" si="65"/>
        <v>0</v>
      </c>
      <c r="I575" s="116">
        <f t="shared" si="65"/>
        <v>1</v>
      </c>
      <c r="J575" s="18"/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9" ht="28.5" customHeight="1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9" ht="15">
      <c r="A579" s="24" t="s">
        <v>7</v>
      </c>
      <c r="B579" s="39">
        <v>279.59483335244869</v>
      </c>
      <c r="C579" s="39">
        <v>0</v>
      </c>
      <c r="D579" s="39">
        <v>53.309166647551322</v>
      </c>
      <c r="E579" s="39">
        <v>0</v>
      </c>
      <c r="F579" s="235">
        <v>0</v>
      </c>
      <c r="G579" s="39">
        <v>0</v>
      </c>
      <c r="H579" s="40">
        <v>0</v>
      </c>
      <c r="I579" s="41">
        <f>SUM(B579:H579)</f>
        <v>332.904</v>
      </c>
    </row>
    <row r="580" spans="1:9" ht="15">
      <c r="A580" s="25" t="s">
        <v>8</v>
      </c>
      <c r="B580" s="46">
        <v>24.452555488421865</v>
      </c>
      <c r="C580" s="46">
        <v>0</v>
      </c>
      <c r="D580" s="46">
        <v>7.5474445115781341</v>
      </c>
      <c r="E580" s="46">
        <v>0</v>
      </c>
      <c r="F580" s="236">
        <v>0</v>
      </c>
      <c r="G580" s="46">
        <v>0</v>
      </c>
      <c r="H580" s="47">
        <v>0</v>
      </c>
      <c r="I580" s="48">
        <f t="shared" ref="I580:I599" si="66">SUM(B580:H580)</f>
        <v>32</v>
      </c>
    </row>
    <row r="581" spans="1:9" ht="15">
      <c r="A581" s="26" t="s">
        <v>9</v>
      </c>
      <c r="B581" s="43">
        <v>310.38991213542579</v>
      </c>
      <c r="C581" s="43">
        <v>0</v>
      </c>
      <c r="D581" s="43">
        <v>75.426187864574246</v>
      </c>
      <c r="E581" s="43">
        <v>0</v>
      </c>
      <c r="F581" s="236">
        <v>0</v>
      </c>
      <c r="G581" s="43">
        <v>0</v>
      </c>
      <c r="H581" s="53">
        <v>0</v>
      </c>
      <c r="I581" s="41">
        <f t="shared" si="66"/>
        <v>385.81610000000001</v>
      </c>
    </row>
    <row r="582" spans="1:9" ht="15">
      <c r="A582" s="25" t="s">
        <v>10</v>
      </c>
      <c r="B582" s="46">
        <v>166.8526</v>
      </c>
      <c r="C582" s="46">
        <v>0</v>
      </c>
      <c r="D582" s="46">
        <v>0</v>
      </c>
      <c r="E582" s="46">
        <v>0</v>
      </c>
      <c r="F582" s="236">
        <v>0</v>
      </c>
      <c r="G582" s="46">
        <v>0</v>
      </c>
      <c r="H582" s="47">
        <v>0</v>
      </c>
      <c r="I582" s="48">
        <f t="shared" si="66"/>
        <v>166.8526</v>
      </c>
    </row>
    <row r="583" spans="1:9" ht="15">
      <c r="A583" s="26" t="s">
        <v>11</v>
      </c>
      <c r="B583" s="43">
        <v>0</v>
      </c>
      <c r="C583" s="43">
        <v>0</v>
      </c>
      <c r="D583" s="43">
        <v>0</v>
      </c>
      <c r="E583" s="43">
        <v>0</v>
      </c>
      <c r="F583" s="236">
        <v>0</v>
      </c>
      <c r="G583" s="43">
        <v>0</v>
      </c>
      <c r="H583" s="53">
        <v>0</v>
      </c>
      <c r="I583" s="41">
        <f t="shared" si="66"/>
        <v>0</v>
      </c>
    </row>
    <row r="584" spans="1:9" ht="15">
      <c r="A584" s="25" t="s">
        <v>12</v>
      </c>
      <c r="B584" s="46">
        <v>0</v>
      </c>
      <c r="C584" s="46">
        <v>0</v>
      </c>
      <c r="D584" s="46">
        <v>0.37729467982794229</v>
      </c>
      <c r="E584" s="46">
        <v>11.031156611364016</v>
      </c>
      <c r="F584" s="236">
        <v>0</v>
      </c>
      <c r="G584" s="46">
        <v>0</v>
      </c>
      <c r="H584" s="47">
        <v>0</v>
      </c>
      <c r="I584" s="48">
        <f t="shared" si="66"/>
        <v>11.408451291191959</v>
      </c>
    </row>
    <row r="585" spans="1:9" ht="15">
      <c r="A585" s="26" t="s">
        <v>13</v>
      </c>
      <c r="B585" s="43">
        <v>0</v>
      </c>
      <c r="C585" s="43">
        <v>0</v>
      </c>
      <c r="D585" s="43">
        <v>0</v>
      </c>
      <c r="E585" s="43">
        <v>426</v>
      </c>
      <c r="F585" s="236">
        <v>0</v>
      </c>
      <c r="G585" s="43">
        <v>0</v>
      </c>
      <c r="H585" s="53">
        <v>0</v>
      </c>
      <c r="I585" s="41">
        <f t="shared" si="66"/>
        <v>426</v>
      </c>
    </row>
    <row r="586" spans="1:9" ht="15">
      <c r="A586" s="25" t="s">
        <v>14</v>
      </c>
      <c r="B586" s="46">
        <v>0</v>
      </c>
      <c r="C586" s="46">
        <v>0</v>
      </c>
      <c r="D586" s="46">
        <v>1.3635527507819691</v>
      </c>
      <c r="E586" s="46">
        <v>636.07643427129858</v>
      </c>
      <c r="F586" s="236">
        <v>0</v>
      </c>
      <c r="G586" s="46">
        <v>0</v>
      </c>
      <c r="H586" s="47">
        <v>0</v>
      </c>
      <c r="I586" s="48">
        <f t="shared" si="66"/>
        <v>637.43998702208057</v>
      </c>
    </row>
    <row r="587" spans="1:9" ht="15">
      <c r="A587" s="26" t="s">
        <v>15</v>
      </c>
      <c r="B587" s="43">
        <v>22272.956178156153</v>
      </c>
      <c r="C587" s="43">
        <v>338.01092870252535</v>
      </c>
      <c r="D587" s="43">
        <v>399.66329314131758</v>
      </c>
      <c r="E587" s="43">
        <v>0</v>
      </c>
      <c r="F587" s="236">
        <v>0</v>
      </c>
      <c r="G587" s="43">
        <v>0</v>
      </c>
      <c r="H587" s="53">
        <v>0</v>
      </c>
      <c r="I587" s="41">
        <f t="shared" si="66"/>
        <v>23010.630399999998</v>
      </c>
    </row>
    <row r="588" spans="1:9" ht="15">
      <c r="A588" s="25" t="s">
        <v>16</v>
      </c>
      <c r="B588" s="46">
        <v>2378.4839859863091</v>
      </c>
      <c r="C588" s="46">
        <v>288.09339474599881</v>
      </c>
      <c r="D588" s="46">
        <v>62.119251000702633</v>
      </c>
      <c r="E588" s="46">
        <v>138.54356826698913</v>
      </c>
      <c r="F588" s="236">
        <v>0</v>
      </c>
      <c r="G588" s="46">
        <v>0</v>
      </c>
      <c r="H588" s="47">
        <v>0</v>
      </c>
      <c r="I588" s="48">
        <f t="shared" si="66"/>
        <v>2867.2401999999997</v>
      </c>
    </row>
    <row r="589" spans="1:9" ht="15">
      <c r="A589" s="26" t="s">
        <v>17</v>
      </c>
      <c r="B589" s="43">
        <v>768.24516611291369</v>
      </c>
      <c r="C589" s="43">
        <v>4.162578714941727</v>
      </c>
      <c r="D589" s="43">
        <v>97.502918499659671</v>
      </c>
      <c r="E589" s="43">
        <v>13.291336672484849</v>
      </c>
      <c r="F589" s="236">
        <v>0</v>
      </c>
      <c r="G589" s="43">
        <v>0</v>
      </c>
      <c r="H589" s="53">
        <v>0</v>
      </c>
      <c r="I589" s="41">
        <f t="shared" si="66"/>
        <v>883.20199999999988</v>
      </c>
    </row>
    <row r="590" spans="1:9" ht="15">
      <c r="A590" s="25" t="s">
        <v>18</v>
      </c>
      <c r="B590" s="46">
        <v>0</v>
      </c>
      <c r="C590" s="46">
        <v>0</v>
      </c>
      <c r="D590" s="46">
        <v>0</v>
      </c>
      <c r="E590" s="46">
        <v>0</v>
      </c>
      <c r="F590" s="236">
        <v>0</v>
      </c>
      <c r="G590" s="46">
        <v>0</v>
      </c>
      <c r="H590" s="47">
        <v>0</v>
      </c>
      <c r="I590" s="48">
        <f t="shared" si="66"/>
        <v>0</v>
      </c>
    </row>
    <row r="591" spans="1:9" ht="15">
      <c r="A591" s="26" t="s">
        <v>19</v>
      </c>
      <c r="B591" s="43">
        <v>16966.522245567379</v>
      </c>
      <c r="C591" s="43">
        <v>2673.6996693861074</v>
      </c>
      <c r="D591" s="43">
        <v>521.45484763612217</v>
      </c>
      <c r="E591" s="43">
        <v>410.60367752328375</v>
      </c>
      <c r="F591" s="236">
        <v>0</v>
      </c>
      <c r="G591" s="43">
        <v>0</v>
      </c>
      <c r="H591" s="53">
        <v>0</v>
      </c>
      <c r="I591" s="41">
        <f t="shared" si="66"/>
        <v>20572.280440112892</v>
      </c>
    </row>
    <row r="592" spans="1:9" ht="15">
      <c r="A592" s="25" t="s">
        <v>20</v>
      </c>
      <c r="B592" s="46">
        <v>0</v>
      </c>
      <c r="C592" s="46">
        <v>0</v>
      </c>
      <c r="D592" s="46">
        <v>0</v>
      </c>
      <c r="E592" s="46">
        <v>0</v>
      </c>
      <c r="F592" s="236">
        <v>0</v>
      </c>
      <c r="G592" s="46">
        <v>0</v>
      </c>
      <c r="H592" s="47">
        <v>0</v>
      </c>
      <c r="I592" s="48">
        <f t="shared" si="66"/>
        <v>0</v>
      </c>
    </row>
    <row r="593" spans="1:10" ht="15">
      <c r="A593" s="26" t="s">
        <v>21</v>
      </c>
      <c r="B593" s="43">
        <v>0</v>
      </c>
      <c r="C593" s="43">
        <v>0</v>
      </c>
      <c r="D593" s="43">
        <v>0</v>
      </c>
      <c r="E593" s="43">
        <v>0</v>
      </c>
      <c r="F593" s="236">
        <v>0</v>
      </c>
      <c r="G593" s="43">
        <v>0</v>
      </c>
      <c r="H593" s="53">
        <v>0</v>
      </c>
      <c r="I593" s="41">
        <f t="shared" si="66"/>
        <v>0</v>
      </c>
    </row>
    <row r="594" spans="1:10" ht="15">
      <c r="A594" s="25" t="s">
        <v>22</v>
      </c>
      <c r="B594" s="46">
        <v>579.29676379874854</v>
      </c>
      <c r="C594" s="46">
        <v>0</v>
      </c>
      <c r="D594" s="46">
        <v>10.703236201251483</v>
      </c>
      <c r="E594" s="46">
        <v>0</v>
      </c>
      <c r="F594" s="236">
        <v>0</v>
      </c>
      <c r="G594" s="46">
        <v>0</v>
      </c>
      <c r="H594" s="47">
        <v>0</v>
      </c>
      <c r="I594" s="48">
        <f t="shared" si="66"/>
        <v>590</v>
      </c>
    </row>
    <row r="595" spans="1:10" ht="15">
      <c r="A595" s="27" t="s">
        <v>23</v>
      </c>
      <c r="B595" s="43">
        <v>743.778147961797</v>
      </c>
      <c r="C595" s="43">
        <v>0</v>
      </c>
      <c r="D595" s="43">
        <v>132.22185203820288</v>
      </c>
      <c r="E595" s="43">
        <v>0</v>
      </c>
      <c r="F595" s="236">
        <v>0</v>
      </c>
      <c r="G595" s="43">
        <v>0</v>
      </c>
      <c r="H595" s="53">
        <v>0</v>
      </c>
      <c r="I595" s="41">
        <f t="shared" si="66"/>
        <v>875.99999999999989</v>
      </c>
    </row>
    <row r="596" spans="1:10" ht="15">
      <c r="A596" s="25" t="s">
        <v>24</v>
      </c>
      <c r="B596" s="46">
        <v>1032.075779563153</v>
      </c>
      <c r="C596" s="46">
        <v>0</v>
      </c>
      <c r="D596" s="46">
        <v>63.657627181918514</v>
      </c>
      <c r="E596" s="46">
        <v>0</v>
      </c>
      <c r="F596" s="236">
        <v>0</v>
      </c>
      <c r="G596" s="46">
        <v>0</v>
      </c>
      <c r="H596" s="47">
        <v>0</v>
      </c>
      <c r="I596" s="48">
        <f t="shared" si="66"/>
        <v>1095.7334067450715</v>
      </c>
    </row>
    <row r="597" spans="1:10" ht="15">
      <c r="A597" s="27" t="s">
        <v>25</v>
      </c>
      <c r="B597" s="43">
        <v>1989.2213999537128</v>
      </c>
      <c r="C597" s="43">
        <v>0</v>
      </c>
      <c r="D597" s="43">
        <v>0</v>
      </c>
      <c r="E597" s="43">
        <v>0</v>
      </c>
      <c r="F597" s="236">
        <v>0</v>
      </c>
      <c r="G597" s="43">
        <v>0</v>
      </c>
      <c r="H597" s="53">
        <v>0</v>
      </c>
      <c r="I597" s="41">
        <f t="shared" si="66"/>
        <v>1989.2213999537128</v>
      </c>
    </row>
    <row r="598" spans="1:10" ht="15">
      <c r="A598" s="25" t="s">
        <v>26</v>
      </c>
      <c r="B598" s="46">
        <v>17190.672385405254</v>
      </c>
      <c r="C598" s="46">
        <v>108.98579517576081</v>
      </c>
      <c r="D598" s="46">
        <v>0</v>
      </c>
      <c r="E598" s="46">
        <v>0</v>
      </c>
      <c r="F598" s="236">
        <v>0</v>
      </c>
      <c r="G598" s="46">
        <v>0</v>
      </c>
      <c r="H598" s="47">
        <v>0</v>
      </c>
      <c r="I598" s="48">
        <f t="shared" si="66"/>
        <v>17299.658180581016</v>
      </c>
    </row>
    <row r="599" spans="1:10" ht="15.75" thickBot="1">
      <c r="A599" s="27" t="s">
        <v>27</v>
      </c>
      <c r="B599" s="43">
        <v>8247.8293527342721</v>
      </c>
      <c r="C599" s="43">
        <v>0</v>
      </c>
      <c r="D599" s="43">
        <v>18190.831561390052</v>
      </c>
      <c r="E599" s="43">
        <v>4008.5937405008408</v>
      </c>
      <c r="F599" s="237">
        <v>0</v>
      </c>
      <c r="G599" s="43">
        <v>12462.780919667988</v>
      </c>
      <c r="H599" s="53">
        <v>3.2444737436486331</v>
      </c>
      <c r="I599" s="41">
        <f t="shared" si="66"/>
        <v>42913.280048036802</v>
      </c>
    </row>
    <row r="600" spans="1:10" ht="15">
      <c r="A600" s="34" t="s">
        <v>28</v>
      </c>
      <c r="B600" s="130">
        <f t="shared" ref="B600:H600" si="67">SUM(B579:B599)</f>
        <v>72950.37130621598</v>
      </c>
      <c r="C600" s="130">
        <f t="shared" si="67"/>
        <v>3412.9523667253338</v>
      </c>
      <c r="D600" s="130">
        <f t="shared" si="67"/>
        <v>19616.178233543542</v>
      </c>
      <c r="E600" s="130">
        <f t="shared" si="67"/>
        <v>5644.1399138462612</v>
      </c>
      <c r="F600" s="130">
        <f t="shared" si="67"/>
        <v>0</v>
      </c>
      <c r="G600" s="130">
        <f t="shared" si="67"/>
        <v>12462.780919667988</v>
      </c>
      <c r="H600" s="131">
        <f t="shared" si="67"/>
        <v>3.2444737436486331</v>
      </c>
      <c r="I600" s="132">
        <f>SUM(B600:H600)</f>
        <v>114089.66721374275</v>
      </c>
    </row>
    <row r="601" spans="1:10" ht="15" thickBot="1">
      <c r="A601" s="32" t="s">
        <v>87</v>
      </c>
      <c r="B601" s="114">
        <f>B600/$I600</f>
        <v>0.6394126049079113</v>
      </c>
      <c r="C601" s="114">
        <f t="shared" ref="C601:I601" si="68">C600/$I600</f>
        <v>2.9914649153382964E-2</v>
      </c>
      <c r="D601" s="114">
        <f t="shared" si="68"/>
        <v>0.17193650146067443</v>
      </c>
      <c r="E601" s="114">
        <f t="shared" si="68"/>
        <v>4.9471087537420674E-2</v>
      </c>
      <c r="F601" s="114">
        <f t="shared" si="68"/>
        <v>0</v>
      </c>
      <c r="G601" s="114">
        <f t="shared" si="68"/>
        <v>0.10923671901259412</v>
      </c>
      <c r="H601" s="114">
        <f t="shared" si="68"/>
        <v>2.8437928016480511E-5</v>
      </c>
      <c r="I601" s="116">
        <f t="shared" si="68"/>
        <v>1</v>
      </c>
      <c r="J601" s="18"/>
    </row>
    <row r="602" spans="1:10" ht="15" thickBot="1">
      <c r="A602" s="17"/>
      <c r="B602" s="17"/>
      <c r="C602" s="17"/>
      <c r="D602" s="17"/>
      <c r="E602" s="17"/>
      <c r="F602" s="17"/>
      <c r="G602" s="17"/>
      <c r="H602" s="17"/>
      <c r="I602" s="17"/>
    </row>
    <row r="603" spans="1:1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</row>
    <row r="604" spans="1:10" ht="14.2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</row>
    <row r="605" spans="1:10" ht="15">
      <c r="A605" s="24" t="s">
        <v>7</v>
      </c>
      <c r="B605" s="39">
        <v>2988.4570560000006</v>
      </c>
      <c r="C605" s="39">
        <v>0</v>
      </c>
      <c r="D605" s="39">
        <v>204.33894400000003</v>
      </c>
      <c r="E605" s="39">
        <v>0</v>
      </c>
      <c r="F605" s="235">
        <v>0</v>
      </c>
      <c r="G605" s="39">
        <v>0</v>
      </c>
      <c r="H605" s="40">
        <v>0</v>
      </c>
      <c r="I605" s="41">
        <f>SUM(B605:H605)</f>
        <v>3192.7960000000007</v>
      </c>
    </row>
    <row r="606" spans="1:10" ht="15">
      <c r="A606" s="25" t="s">
        <v>8</v>
      </c>
      <c r="B606" s="46">
        <v>570.96000000000015</v>
      </c>
      <c r="C606" s="46">
        <v>0</v>
      </c>
      <c r="D606" s="46">
        <v>39.040000000000006</v>
      </c>
      <c r="E606" s="46">
        <v>0</v>
      </c>
      <c r="F606" s="236">
        <v>0</v>
      </c>
      <c r="G606" s="46">
        <v>0</v>
      </c>
      <c r="H606" s="47">
        <v>0</v>
      </c>
      <c r="I606" s="48">
        <f t="shared" ref="I606:I625" si="69">SUM(B606:H606)</f>
        <v>610.00000000000011</v>
      </c>
    </row>
    <row r="607" spans="1:10" ht="15">
      <c r="A607" s="26" t="s">
        <v>9</v>
      </c>
      <c r="B607" s="43">
        <v>1945.6785504000002</v>
      </c>
      <c r="C607" s="43">
        <v>0</v>
      </c>
      <c r="D607" s="43">
        <v>133.03784960000002</v>
      </c>
      <c r="E607" s="43">
        <v>0</v>
      </c>
      <c r="F607" s="236">
        <v>0</v>
      </c>
      <c r="G607" s="43">
        <v>0</v>
      </c>
      <c r="H607" s="53">
        <v>0</v>
      </c>
      <c r="I607" s="41">
        <f t="shared" si="69"/>
        <v>2078.7164000000002</v>
      </c>
    </row>
    <row r="608" spans="1:10" ht="15">
      <c r="A608" s="25" t="s">
        <v>10</v>
      </c>
      <c r="B608" s="46">
        <v>6259.8277872000008</v>
      </c>
      <c r="C608" s="46">
        <v>0</v>
      </c>
      <c r="D608" s="46">
        <v>428.02241279999998</v>
      </c>
      <c r="E608" s="46">
        <v>0</v>
      </c>
      <c r="F608" s="236">
        <v>0</v>
      </c>
      <c r="G608" s="46">
        <v>0</v>
      </c>
      <c r="H608" s="47">
        <v>0</v>
      </c>
      <c r="I608" s="48">
        <f t="shared" si="69"/>
        <v>6687.8502000000008</v>
      </c>
    </row>
    <row r="609" spans="1:9" ht="15">
      <c r="A609" s="26" t="s">
        <v>11</v>
      </c>
      <c r="B609" s="43">
        <v>3.7439999999999998</v>
      </c>
      <c r="C609" s="43">
        <v>0</v>
      </c>
      <c r="D609" s="43">
        <v>0.25600000000000001</v>
      </c>
      <c r="E609" s="43">
        <v>0</v>
      </c>
      <c r="F609" s="236">
        <v>0</v>
      </c>
      <c r="G609" s="43">
        <v>0</v>
      </c>
      <c r="H609" s="53">
        <v>0</v>
      </c>
      <c r="I609" s="41">
        <f t="shared" si="69"/>
        <v>4</v>
      </c>
    </row>
    <row r="610" spans="1:9" ht="15">
      <c r="A610" s="25" t="s">
        <v>12</v>
      </c>
      <c r="B610" s="46">
        <v>0</v>
      </c>
      <c r="C610" s="46">
        <v>0</v>
      </c>
      <c r="D610" s="46">
        <v>0</v>
      </c>
      <c r="E610" s="46">
        <v>0</v>
      </c>
      <c r="F610" s="236">
        <v>0</v>
      </c>
      <c r="G610" s="46">
        <v>0</v>
      </c>
      <c r="H610" s="47">
        <v>0</v>
      </c>
      <c r="I610" s="48">
        <f t="shared" si="69"/>
        <v>0</v>
      </c>
    </row>
    <row r="611" spans="1:9" ht="15">
      <c r="A611" s="26" t="s">
        <v>13</v>
      </c>
      <c r="B611" s="43">
        <v>0</v>
      </c>
      <c r="C611" s="43">
        <v>0</v>
      </c>
      <c r="D611" s="43">
        <v>0</v>
      </c>
      <c r="E611" s="43">
        <v>0</v>
      </c>
      <c r="F611" s="236">
        <v>0</v>
      </c>
      <c r="G611" s="43">
        <v>0</v>
      </c>
      <c r="H611" s="53">
        <v>0</v>
      </c>
      <c r="I611" s="41">
        <f t="shared" si="69"/>
        <v>0</v>
      </c>
    </row>
    <row r="612" spans="1:9" ht="15">
      <c r="A612" s="25" t="s">
        <v>14</v>
      </c>
      <c r="B612" s="46">
        <v>0</v>
      </c>
      <c r="C612" s="46">
        <v>0</v>
      </c>
      <c r="D612" s="46">
        <v>0</v>
      </c>
      <c r="E612" s="46">
        <v>0</v>
      </c>
      <c r="F612" s="236">
        <v>0</v>
      </c>
      <c r="G612" s="46">
        <v>0</v>
      </c>
      <c r="H612" s="47">
        <v>0</v>
      </c>
      <c r="I612" s="48">
        <f t="shared" si="69"/>
        <v>0</v>
      </c>
    </row>
    <row r="613" spans="1:9" ht="15">
      <c r="A613" s="26" t="s">
        <v>15</v>
      </c>
      <c r="B613" s="43">
        <v>53058.1127652</v>
      </c>
      <c r="C613" s="43">
        <v>0</v>
      </c>
      <c r="D613" s="43">
        <v>4178.2548348</v>
      </c>
      <c r="E613" s="43">
        <v>0</v>
      </c>
      <c r="F613" s="236">
        <v>0</v>
      </c>
      <c r="G613" s="43">
        <v>0</v>
      </c>
      <c r="H613" s="53">
        <v>0</v>
      </c>
      <c r="I613" s="41">
        <f t="shared" si="69"/>
        <v>57236.367599999998</v>
      </c>
    </row>
    <row r="614" spans="1:9" ht="15">
      <c r="A614" s="25" t="s">
        <v>16</v>
      </c>
      <c r="B614" s="46">
        <v>8471.7194193000014</v>
      </c>
      <c r="C614" s="46">
        <v>0</v>
      </c>
      <c r="D614" s="46">
        <v>667.13648069999999</v>
      </c>
      <c r="E614" s="46">
        <v>0</v>
      </c>
      <c r="F614" s="236">
        <v>0</v>
      </c>
      <c r="G614" s="46">
        <v>0</v>
      </c>
      <c r="H614" s="47">
        <v>0</v>
      </c>
      <c r="I614" s="48">
        <f t="shared" si="69"/>
        <v>9138.8559000000023</v>
      </c>
    </row>
    <row r="615" spans="1:9" ht="15">
      <c r="A615" s="26" t="s">
        <v>17</v>
      </c>
      <c r="B615" s="43">
        <v>1545.0181074000002</v>
      </c>
      <c r="C615" s="43">
        <v>0</v>
      </c>
      <c r="D615" s="43">
        <v>121.66809259999998</v>
      </c>
      <c r="E615" s="43">
        <v>0</v>
      </c>
      <c r="F615" s="236">
        <v>0</v>
      </c>
      <c r="G615" s="43">
        <v>0</v>
      </c>
      <c r="H615" s="53">
        <v>0</v>
      </c>
      <c r="I615" s="41">
        <f t="shared" si="69"/>
        <v>1666.6862000000001</v>
      </c>
    </row>
    <row r="616" spans="1:9" ht="15">
      <c r="A616" s="25" t="s">
        <v>18</v>
      </c>
      <c r="B616" s="46">
        <v>0</v>
      </c>
      <c r="C616" s="46">
        <v>0</v>
      </c>
      <c r="D616" s="46">
        <v>0</v>
      </c>
      <c r="E616" s="46">
        <v>0</v>
      </c>
      <c r="F616" s="236">
        <v>0</v>
      </c>
      <c r="G616" s="46">
        <v>0</v>
      </c>
      <c r="H616" s="47">
        <v>0</v>
      </c>
      <c r="I616" s="48">
        <f t="shared" si="69"/>
        <v>0</v>
      </c>
    </row>
    <row r="617" spans="1:9" ht="15">
      <c r="A617" s="26" t="s">
        <v>19</v>
      </c>
      <c r="B617" s="43">
        <v>36873.092945514203</v>
      </c>
      <c r="C617" s="43">
        <v>0</v>
      </c>
      <c r="D617" s="43">
        <v>11644.134614372906</v>
      </c>
      <c r="E617" s="43">
        <v>0</v>
      </c>
      <c r="F617" s="236">
        <v>0</v>
      </c>
      <c r="G617" s="43">
        <v>0</v>
      </c>
      <c r="H617" s="53">
        <v>0</v>
      </c>
      <c r="I617" s="41">
        <f t="shared" si="69"/>
        <v>48517.227559887106</v>
      </c>
    </row>
    <row r="618" spans="1:9" ht="15">
      <c r="A618" s="25" t="s">
        <v>20</v>
      </c>
      <c r="B618" s="46">
        <v>0</v>
      </c>
      <c r="C618" s="46">
        <v>0</v>
      </c>
      <c r="D618" s="46">
        <v>0</v>
      </c>
      <c r="E618" s="46">
        <v>0</v>
      </c>
      <c r="F618" s="236">
        <v>0</v>
      </c>
      <c r="G618" s="46">
        <v>0</v>
      </c>
      <c r="H618" s="47">
        <v>0</v>
      </c>
      <c r="I618" s="48">
        <f t="shared" si="69"/>
        <v>0</v>
      </c>
    </row>
    <row r="619" spans="1:9" ht="15">
      <c r="A619" s="26" t="s">
        <v>21</v>
      </c>
      <c r="B619" s="43">
        <v>0</v>
      </c>
      <c r="C619" s="43">
        <v>0</v>
      </c>
      <c r="D619" s="43">
        <v>0</v>
      </c>
      <c r="E619" s="43">
        <v>0</v>
      </c>
      <c r="F619" s="236">
        <v>0</v>
      </c>
      <c r="G619" s="43">
        <v>0</v>
      </c>
      <c r="H619" s="53">
        <v>0</v>
      </c>
      <c r="I619" s="41">
        <f t="shared" si="69"/>
        <v>0</v>
      </c>
    </row>
    <row r="620" spans="1:9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>
        <v>0</v>
      </c>
      <c r="G620" s="46">
        <v>0</v>
      </c>
      <c r="H620" s="47">
        <v>0</v>
      </c>
      <c r="I620" s="48">
        <f t="shared" si="69"/>
        <v>0</v>
      </c>
    </row>
    <row r="621" spans="1:9" ht="15">
      <c r="A621" s="27" t="s">
        <v>23</v>
      </c>
      <c r="B621" s="43">
        <v>56241.225000000013</v>
      </c>
      <c r="C621" s="43">
        <v>0</v>
      </c>
      <c r="D621" s="43">
        <v>5903.7749999999996</v>
      </c>
      <c r="E621" s="43">
        <v>0</v>
      </c>
      <c r="F621" s="236">
        <v>0</v>
      </c>
      <c r="G621" s="43">
        <v>0</v>
      </c>
      <c r="H621" s="53">
        <v>0</v>
      </c>
      <c r="I621" s="41">
        <f t="shared" si="69"/>
        <v>62145.000000000015</v>
      </c>
    </row>
    <row r="622" spans="1:9" ht="15">
      <c r="A622" s="25" t="s">
        <v>24</v>
      </c>
      <c r="B622" s="46">
        <v>1892.0278649836423</v>
      </c>
      <c r="C622" s="46">
        <v>0</v>
      </c>
      <c r="D622" s="46">
        <v>198.61065986016138</v>
      </c>
      <c r="E622" s="46">
        <v>0</v>
      </c>
      <c r="F622" s="236">
        <v>0</v>
      </c>
      <c r="G622" s="46">
        <v>0</v>
      </c>
      <c r="H622" s="47">
        <v>0</v>
      </c>
      <c r="I622" s="48">
        <f t="shared" si="69"/>
        <v>2090.6385248438037</v>
      </c>
    </row>
    <row r="623" spans="1:9" ht="15">
      <c r="A623" s="27" t="s">
        <v>25</v>
      </c>
      <c r="B623" s="43">
        <v>612.60601894708077</v>
      </c>
      <c r="C623" s="43">
        <v>0</v>
      </c>
      <c r="D623" s="43">
        <v>2046.5010532095407</v>
      </c>
      <c r="E623" s="43">
        <v>0</v>
      </c>
      <c r="F623" s="236">
        <v>0</v>
      </c>
      <c r="G623" s="43">
        <v>0</v>
      </c>
      <c r="H623" s="53">
        <v>0</v>
      </c>
      <c r="I623" s="41">
        <f t="shared" si="69"/>
        <v>2659.1070721566216</v>
      </c>
    </row>
    <row r="624" spans="1:9" ht="15">
      <c r="A624" s="25" t="s">
        <v>26</v>
      </c>
      <c r="B624" s="46">
        <v>13841.297608320001</v>
      </c>
      <c r="C624" s="46">
        <v>0</v>
      </c>
      <c r="D624" s="46">
        <v>3221.4459916799997</v>
      </c>
      <c r="E624" s="46">
        <v>0</v>
      </c>
      <c r="F624" s="236">
        <v>0</v>
      </c>
      <c r="G624" s="46">
        <v>0</v>
      </c>
      <c r="H624" s="47">
        <v>0</v>
      </c>
      <c r="I624" s="48">
        <f t="shared" si="69"/>
        <v>17062.743600000002</v>
      </c>
    </row>
    <row r="625" spans="1:10" ht="15.75" thickBot="1">
      <c r="A625" s="27" t="s">
        <v>27</v>
      </c>
      <c r="B625" s="43">
        <v>8427.2292000374619</v>
      </c>
      <c r="C625" s="43">
        <v>0</v>
      </c>
      <c r="D625" s="43">
        <v>9572.6778291687642</v>
      </c>
      <c r="E625" s="43">
        <v>23483.588195723365</v>
      </c>
      <c r="F625" s="237">
        <v>0</v>
      </c>
      <c r="G625" s="43">
        <v>6150.4635750704074</v>
      </c>
      <c r="H625" s="53">
        <v>0</v>
      </c>
      <c r="I625" s="41">
        <f t="shared" si="69"/>
        <v>47633.958799999993</v>
      </c>
    </row>
    <row r="626" spans="1:10" ht="15">
      <c r="A626" s="34" t="s">
        <v>28</v>
      </c>
      <c r="B626" s="130">
        <f t="shared" ref="B626:H626" si="70">SUM(B605:B625)</f>
        <v>192730.99632330242</v>
      </c>
      <c r="C626" s="130">
        <f t="shared" si="70"/>
        <v>0</v>
      </c>
      <c r="D626" s="130">
        <f t="shared" si="70"/>
        <v>38358.89976279137</v>
      </c>
      <c r="E626" s="130">
        <f t="shared" si="70"/>
        <v>23483.588195723365</v>
      </c>
      <c r="F626" s="130">
        <f t="shared" si="70"/>
        <v>0</v>
      </c>
      <c r="G626" s="130">
        <f t="shared" si="70"/>
        <v>6150.4635750704074</v>
      </c>
      <c r="H626" s="131">
        <f t="shared" si="70"/>
        <v>0</v>
      </c>
      <c r="I626" s="132">
        <f>SUM(B626:H626)</f>
        <v>260723.94785688756</v>
      </c>
    </row>
    <row r="627" spans="1:10" ht="15" thickBot="1">
      <c r="A627" s="32" t="s">
        <v>87</v>
      </c>
      <c r="B627" s="114">
        <f>B626/$I626</f>
        <v>0.73921478217679204</v>
      </c>
      <c r="C627" s="114">
        <f t="shared" ref="C627:I627" si="71">C626/$I626</f>
        <v>0</v>
      </c>
      <c r="D627" s="114">
        <f t="shared" si="71"/>
        <v>0.14712457401054208</v>
      </c>
      <c r="E627" s="114">
        <f t="shared" si="71"/>
        <v>9.0070698870414481E-2</v>
      </c>
      <c r="F627" s="114">
        <f t="shared" si="71"/>
        <v>0</v>
      </c>
      <c r="G627" s="114">
        <f t="shared" si="71"/>
        <v>2.3589944942251417E-2</v>
      </c>
      <c r="H627" s="114">
        <f t="shared" si="71"/>
        <v>0</v>
      </c>
      <c r="I627" s="116">
        <f t="shared" si="71"/>
        <v>1</v>
      </c>
      <c r="J627" s="18"/>
    </row>
    <row r="628" spans="1:10" ht="15" thickBot="1">
      <c r="A628" s="17"/>
      <c r="B628" s="17"/>
      <c r="C628" s="17"/>
      <c r="D628" s="17"/>
      <c r="E628" s="17"/>
      <c r="F628" s="17"/>
      <c r="G628" s="17"/>
      <c r="H628" s="17"/>
      <c r="I628" s="17"/>
    </row>
    <row r="629" spans="1:1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</row>
    <row r="630" spans="1:10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</row>
    <row r="631" spans="1:10" ht="15">
      <c r="A631" s="24" t="s">
        <v>7</v>
      </c>
      <c r="B631" s="39">
        <v>8.7338525878534323</v>
      </c>
      <c r="C631" s="39">
        <v>0</v>
      </c>
      <c r="D631" s="39">
        <v>13.114147412146568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21.847999999999999</v>
      </c>
    </row>
    <row r="632" spans="1:10" ht="15">
      <c r="A632" s="25" t="s">
        <v>8</v>
      </c>
      <c r="B632" s="46">
        <v>0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2">SUM(B632:H632)</f>
        <v>0</v>
      </c>
    </row>
    <row r="633" spans="1:10" ht="15">
      <c r="A633" s="26" t="s">
        <v>9</v>
      </c>
      <c r="B633" s="43">
        <v>91.115200000000002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2"/>
        <v>91.115200000000002</v>
      </c>
    </row>
    <row r="634" spans="1:10" ht="15">
      <c r="A634" s="25" t="s">
        <v>10</v>
      </c>
      <c r="B634" s="46">
        <v>153.80449568974723</v>
      </c>
      <c r="C634" s="46">
        <v>0</v>
      </c>
      <c r="D634" s="46">
        <v>0.49270431025275918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2"/>
        <v>154.29719999999998</v>
      </c>
    </row>
    <row r="635" spans="1:10" ht="15">
      <c r="A635" s="26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2"/>
        <v>0</v>
      </c>
    </row>
    <row r="636" spans="1:10" ht="15">
      <c r="A636" s="25" t="s">
        <v>12</v>
      </c>
      <c r="B636" s="46">
        <v>0</v>
      </c>
      <c r="C636" s="46">
        <v>0</v>
      </c>
      <c r="D636" s="46">
        <v>0</v>
      </c>
      <c r="E636" s="46">
        <v>180.0531670781225</v>
      </c>
      <c r="F636" s="46">
        <v>0</v>
      </c>
      <c r="G636" s="46">
        <v>0</v>
      </c>
      <c r="H636" s="47">
        <v>0</v>
      </c>
      <c r="I636" s="48">
        <f t="shared" si="72"/>
        <v>180.0531670781225</v>
      </c>
    </row>
    <row r="637" spans="1:10" ht="15">
      <c r="A637" s="26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53">
        <v>0</v>
      </c>
      <c r="I637" s="41">
        <f t="shared" si="72"/>
        <v>0</v>
      </c>
    </row>
    <row r="638" spans="1:10" ht="15">
      <c r="A638" s="25" t="s">
        <v>14</v>
      </c>
      <c r="B638" s="46">
        <v>0</v>
      </c>
      <c r="C638" s="46">
        <v>5.2808430096372438</v>
      </c>
      <c r="D638" s="46">
        <v>0</v>
      </c>
      <c r="E638" s="46">
        <v>256.30920464486337</v>
      </c>
      <c r="F638" s="46">
        <v>10122.36294129463</v>
      </c>
      <c r="G638" s="46">
        <v>0</v>
      </c>
      <c r="H638" s="47">
        <v>0</v>
      </c>
      <c r="I638" s="48">
        <f t="shared" si="72"/>
        <v>10383.952988949131</v>
      </c>
    </row>
    <row r="639" spans="1:10" ht="15">
      <c r="A639" s="26" t="s">
        <v>15</v>
      </c>
      <c r="B639" s="43">
        <v>53.427850612007482</v>
      </c>
      <c r="C639" s="43">
        <v>1.2057493879925201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2"/>
        <v>54.633600000000001</v>
      </c>
    </row>
    <row r="640" spans="1:10" ht="15">
      <c r="A640" s="25" t="s">
        <v>16</v>
      </c>
      <c r="B640" s="46">
        <v>2281.9382520287068</v>
      </c>
      <c r="C640" s="46">
        <v>9.8626801520790313</v>
      </c>
      <c r="D640" s="46">
        <v>183.87796781921449</v>
      </c>
      <c r="E640" s="46">
        <v>0</v>
      </c>
      <c r="F640" s="46">
        <v>0</v>
      </c>
      <c r="G640" s="46">
        <v>0</v>
      </c>
      <c r="H640" s="47">
        <v>0</v>
      </c>
      <c r="I640" s="48">
        <f t="shared" si="72"/>
        <v>2475.6789000000003</v>
      </c>
    </row>
    <row r="641" spans="1:10" ht="15">
      <c r="A641" s="26" t="s">
        <v>17</v>
      </c>
      <c r="B641" s="43">
        <v>165.61598070514066</v>
      </c>
      <c r="C641" s="43">
        <v>0</v>
      </c>
      <c r="D641" s="43">
        <v>0.8017853525258245</v>
      </c>
      <c r="E641" s="43">
        <v>4.8786339423335461</v>
      </c>
      <c r="F641" s="43">
        <v>0</v>
      </c>
      <c r="G641" s="43">
        <v>0</v>
      </c>
      <c r="H641" s="53">
        <v>0</v>
      </c>
      <c r="I641" s="41">
        <f t="shared" si="72"/>
        <v>171.29640000000003</v>
      </c>
    </row>
    <row r="642" spans="1:10" ht="15">
      <c r="A642" s="25" t="s">
        <v>18</v>
      </c>
      <c r="B642" s="46">
        <v>0</v>
      </c>
      <c r="C642" s="46">
        <v>0</v>
      </c>
      <c r="D642" s="46">
        <v>0</v>
      </c>
      <c r="E642" s="46">
        <v>0</v>
      </c>
      <c r="F642" s="46">
        <v>0</v>
      </c>
      <c r="G642" s="46">
        <v>0</v>
      </c>
      <c r="H642" s="47">
        <v>0</v>
      </c>
      <c r="I642" s="48">
        <f t="shared" si="72"/>
        <v>0</v>
      </c>
    </row>
    <row r="643" spans="1:10" ht="15">
      <c r="A643" s="26" t="s">
        <v>19</v>
      </c>
      <c r="B643" s="43">
        <v>448.16811155358556</v>
      </c>
      <c r="C643" s="43">
        <v>0</v>
      </c>
      <c r="D643" s="43">
        <v>115.83188844641442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2"/>
        <v>564</v>
      </c>
    </row>
    <row r="644" spans="1:10" ht="15">
      <c r="A644" s="25" t="s">
        <v>20</v>
      </c>
      <c r="B644" s="46">
        <v>0</v>
      </c>
      <c r="C644" s="46">
        <v>0</v>
      </c>
      <c r="D644" s="46">
        <v>0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2"/>
        <v>0</v>
      </c>
    </row>
    <row r="645" spans="1:10" ht="15">
      <c r="A645" s="26" t="s">
        <v>21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53">
        <v>0</v>
      </c>
      <c r="I645" s="41">
        <f t="shared" si="72"/>
        <v>0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2"/>
        <v>0</v>
      </c>
    </row>
    <row r="647" spans="1:10" ht="15">
      <c r="A647" s="27" t="s">
        <v>23</v>
      </c>
      <c r="B647" s="43">
        <v>2425.8313026424908</v>
      </c>
      <c r="C647" s="43">
        <v>109.88192480784869</v>
      </c>
      <c r="D647" s="43">
        <v>1381.2867725496603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2"/>
        <v>3916.9999999999995</v>
      </c>
    </row>
    <row r="648" spans="1:10" ht="15">
      <c r="A648" s="25" t="s">
        <v>24</v>
      </c>
      <c r="B648" s="46">
        <v>658.42749503751236</v>
      </c>
      <c r="C648" s="46">
        <v>0</v>
      </c>
      <c r="D648" s="46">
        <v>12.15936238174792</v>
      </c>
      <c r="E648" s="46">
        <v>0</v>
      </c>
      <c r="F648" s="46">
        <v>240.97302185041733</v>
      </c>
      <c r="G648" s="46">
        <v>0</v>
      </c>
      <c r="H648" s="47">
        <v>0</v>
      </c>
      <c r="I648" s="48">
        <f t="shared" si="72"/>
        <v>911.55987926967759</v>
      </c>
    </row>
    <row r="649" spans="1:10" ht="15">
      <c r="A649" s="27" t="s">
        <v>25</v>
      </c>
      <c r="B649" s="43">
        <v>35.905359076330811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2"/>
        <v>35.905359076330811</v>
      </c>
    </row>
    <row r="650" spans="1:10" ht="15">
      <c r="A650" s="25" t="s">
        <v>26</v>
      </c>
      <c r="B650" s="46">
        <v>241.2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2"/>
        <v>241.2</v>
      </c>
    </row>
    <row r="651" spans="1:10" ht="15.75" thickBot="1">
      <c r="A651" s="27" t="s">
        <v>27</v>
      </c>
      <c r="B651" s="43">
        <v>1384.000848293806</v>
      </c>
      <c r="C651" s="43">
        <v>1.7982647815232911</v>
      </c>
      <c r="D651" s="43">
        <v>28.627090430736175</v>
      </c>
      <c r="E651" s="43">
        <v>2299.776042627755</v>
      </c>
      <c r="F651" s="43">
        <v>0</v>
      </c>
      <c r="G651" s="43">
        <v>775.53105993824818</v>
      </c>
      <c r="H651" s="53">
        <v>10.880693927931645</v>
      </c>
      <c r="I651" s="41">
        <f t="shared" si="72"/>
        <v>4500.6140000000005</v>
      </c>
    </row>
    <row r="652" spans="1:10" ht="15">
      <c r="A652" s="34" t="s">
        <v>28</v>
      </c>
      <c r="B652" s="130">
        <f t="shared" ref="B652:H652" si="73">SUM(B631:B651)</f>
        <v>7948.1687482271809</v>
      </c>
      <c r="C652" s="130">
        <f t="shared" si="73"/>
        <v>128.02946213908078</v>
      </c>
      <c r="D652" s="130">
        <f t="shared" si="73"/>
        <v>1736.1917187026986</v>
      </c>
      <c r="E652" s="130">
        <f t="shared" si="73"/>
        <v>2741.0170482930744</v>
      </c>
      <c r="F652" s="130">
        <f t="shared" si="73"/>
        <v>10363.335963145048</v>
      </c>
      <c r="G652" s="130">
        <f t="shared" si="73"/>
        <v>775.53105993824818</v>
      </c>
      <c r="H652" s="131">
        <f t="shared" si="73"/>
        <v>10.880693927931645</v>
      </c>
      <c r="I652" s="132">
        <f>SUM(B652:H652)</f>
        <v>23703.154694373261</v>
      </c>
    </row>
    <row r="653" spans="1:10" ht="15" thickBot="1">
      <c r="A653" s="32" t="s">
        <v>87</v>
      </c>
      <c r="B653" s="79">
        <f>B652/$I652</f>
        <v>0.3353211355496889</v>
      </c>
      <c r="C653" s="79">
        <f t="shared" ref="C653:I653" si="74">C652/$I652</f>
        <v>5.4013680368661162E-3</v>
      </c>
      <c r="D653" s="79">
        <f t="shared" si="74"/>
        <v>7.3247284637383808E-2</v>
      </c>
      <c r="E653" s="79">
        <f t="shared" si="74"/>
        <v>0.11563933508579542</v>
      </c>
      <c r="F653" s="79">
        <f t="shared" si="74"/>
        <v>0.43721336238864161</v>
      </c>
      <c r="G653" s="79">
        <f t="shared" si="74"/>
        <v>3.2718474394564302E-2</v>
      </c>
      <c r="H653" s="79">
        <f t="shared" si="74"/>
        <v>4.5903990705990468E-4</v>
      </c>
      <c r="I653" s="80">
        <f t="shared" si="74"/>
        <v>1</v>
      </c>
      <c r="J653" s="18"/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578:I578"/>
    <mergeCell ref="F579:F599"/>
    <mergeCell ref="B604:I604"/>
    <mergeCell ref="F605:F625"/>
    <mergeCell ref="B630:I630"/>
    <mergeCell ref="B526:I526"/>
    <mergeCell ref="B527:E547"/>
    <mergeCell ref="G527:H547"/>
    <mergeCell ref="B552:I552"/>
    <mergeCell ref="B553:E573"/>
    <mergeCell ref="G553:H573"/>
    <mergeCell ref="B474:I474"/>
    <mergeCell ref="B475:E495"/>
    <mergeCell ref="G475:H495"/>
    <mergeCell ref="B500:I500"/>
    <mergeCell ref="B501:E521"/>
    <mergeCell ref="G501:H521"/>
    <mergeCell ref="F397:F417"/>
    <mergeCell ref="B422:I422"/>
    <mergeCell ref="F423:F443"/>
    <mergeCell ref="B448:I448"/>
    <mergeCell ref="B449:E469"/>
    <mergeCell ref="G449:H469"/>
    <mergeCell ref="B344:I344"/>
    <mergeCell ref="F345:F365"/>
    <mergeCell ref="B370:I370"/>
    <mergeCell ref="F371:F391"/>
    <mergeCell ref="B396:I396"/>
    <mergeCell ref="F267:F287"/>
    <mergeCell ref="B292:I292"/>
    <mergeCell ref="F293:F313"/>
    <mergeCell ref="B318:I318"/>
    <mergeCell ref="F319:F339"/>
    <mergeCell ref="B214:I214"/>
    <mergeCell ref="F215:F235"/>
    <mergeCell ref="B240:I240"/>
    <mergeCell ref="F241:F261"/>
    <mergeCell ref="B266:I266"/>
    <mergeCell ref="A603:A604"/>
    <mergeCell ref="A629:A630"/>
    <mergeCell ref="B32:I32"/>
    <mergeCell ref="F33:F53"/>
    <mergeCell ref="B58:I58"/>
    <mergeCell ref="B59:E79"/>
    <mergeCell ref="G59:H79"/>
    <mergeCell ref="B84:I84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A473:A474"/>
    <mergeCell ref="A499:A500"/>
    <mergeCell ref="A525:A526"/>
    <mergeCell ref="A551:A552"/>
    <mergeCell ref="A577:A578"/>
    <mergeCell ref="A343:A344"/>
    <mergeCell ref="A369:A370"/>
    <mergeCell ref="A395:A396"/>
    <mergeCell ref="A421:A422"/>
    <mergeCell ref="A447:A448"/>
    <mergeCell ref="A213:A214"/>
    <mergeCell ref="A239:A240"/>
    <mergeCell ref="A265:A266"/>
    <mergeCell ref="A291:A292"/>
    <mergeCell ref="A317:A318"/>
    <mergeCell ref="A83:A84"/>
    <mergeCell ref="A109:A110"/>
    <mergeCell ref="A135:A136"/>
    <mergeCell ref="A161:A162"/>
    <mergeCell ref="A187:A188"/>
    <mergeCell ref="B6:I6"/>
    <mergeCell ref="A1:I3"/>
    <mergeCell ref="A5:A6"/>
    <mergeCell ref="A31:A32"/>
    <mergeCell ref="A57:A58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>
    <tabColor rgb="FF92D050"/>
  </sheetPr>
  <dimension ref="A1:K654"/>
  <sheetViews>
    <sheetView zoomScale="60" zoomScaleNormal="60" workbookViewId="0">
      <selection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5" style="144" customWidth="1"/>
  </cols>
  <sheetData>
    <row r="1" spans="1:10" ht="15" customHeight="1" thickTop="1">
      <c r="A1" s="200" t="s">
        <v>82</v>
      </c>
      <c r="B1" s="201"/>
      <c r="C1" s="201"/>
      <c r="D1" s="201"/>
      <c r="E1" s="201"/>
      <c r="F1" s="201"/>
      <c r="G1" s="201"/>
      <c r="H1" s="201"/>
      <c r="I1" s="202"/>
    </row>
    <row r="2" spans="1:10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0" ht="48.7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</row>
    <row r="6" spans="1:10" ht="13.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</row>
    <row r="7" spans="1:10" ht="13.5" customHeight="1">
      <c r="A7" s="24" t="s">
        <v>7</v>
      </c>
      <c r="B7" s="39">
        <v>4023.7856945168282</v>
      </c>
      <c r="C7" s="39">
        <v>3075.4999999842225</v>
      </c>
      <c r="D7" s="39">
        <v>5824.2903054989483</v>
      </c>
      <c r="E7" s="39">
        <v>1.5</v>
      </c>
      <c r="F7" s="39">
        <v>15.923999999999999</v>
      </c>
      <c r="G7" s="39">
        <v>0</v>
      </c>
      <c r="H7" s="40">
        <v>0</v>
      </c>
      <c r="I7" s="41">
        <f>SUM(B7:H7)</f>
        <v>12941</v>
      </c>
      <c r="J7" s="166"/>
    </row>
    <row r="8" spans="1:10" ht="13.5" customHeight="1">
      <c r="A8" s="25" t="s">
        <v>8</v>
      </c>
      <c r="B8" s="46">
        <v>858.53430667436498</v>
      </c>
      <c r="C8" s="46">
        <v>262.99999999366264</v>
      </c>
      <c r="D8" s="46">
        <v>126.15529333197254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7" si="0">SUM(B8:H8)</f>
        <v>1247.6896000000002</v>
      </c>
      <c r="J8" s="166"/>
    </row>
    <row r="9" spans="1:10" ht="13.5" customHeight="1">
      <c r="A9" s="26" t="s">
        <v>9</v>
      </c>
      <c r="B9" s="43">
        <v>3024.280608103466</v>
      </c>
      <c r="C9" s="43">
        <v>0</v>
      </c>
      <c r="D9" s="43">
        <v>197.7193918965348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3222.0000000000009</v>
      </c>
      <c r="J9" s="166"/>
    </row>
    <row r="10" spans="1:10" ht="13.5" customHeight="1">
      <c r="A10" s="25" t="s">
        <v>10</v>
      </c>
      <c r="B10" s="46">
        <v>8888.0979522381422</v>
      </c>
      <c r="C10" s="46">
        <v>2.6666666938700558</v>
      </c>
      <c r="D10" s="46">
        <v>5993.2353810529885</v>
      </c>
      <c r="E10" s="46">
        <v>1.0000000149999997</v>
      </c>
      <c r="F10" s="46">
        <v>0</v>
      </c>
      <c r="G10" s="46">
        <v>0</v>
      </c>
      <c r="H10" s="47">
        <v>0</v>
      </c>
      <c r="I10" s="48">
        <f t="shared" si="0"/>
        <v>14885</v>
      </c>
      <c r="J10" s="166"/>
    </row>
    <row r="11" spans="1:10" ht="13.5" customHeight="1">
      <c r="A11" s="26" t="s">
        <v>11</v>
      </c>
      <c r="B11" s="43">
        <v>3.7439999999999998</v>
      </c>
      <c r="C11" s="43">
        <v>0</v>
      </c>
      <c r="D11" s="43">
        <v>0.25600000000000001</v>
      </c>
      <c r="E11" s="43">
        <v>0</v>
      </c>
      <c r="F11" s="43">
        <v>0</v>
      </c>
      <c r="G11" s="43">
        <v>0</v>
      </c>
      <c r="H11" s="53">
        <v>0</v>
      </c>
      <c r="I11" s="41">
        <f t="shared" si="0"/>
        <v>4</v>
      </c>
      <c r="J11" s="166"/>
    </row>
    <row r="12" spans="1:10" ht="13.5" customHeight="1">
      <c r="A12" s="25" t="s">
        <v>12</v>
      </c>
      <c r="B12" s="46">
        <v>1.2304633096920864E-2</v>
      </c>
      <c r="C12" s="46">
        <v>4.016754370957375E-3</v>
      </c>
      <c r="D12" s="46">
        <v>0.40170112654844192</v>
      </c>
      <c r="E12" s="46">
        <v>250.89823726121119</v>
      </c>
      <c r="F12" s="46">
        <v>94256.375589819203</v>
      </c>
      <c r="G12" s="46">
        <v>0</v>
      </c>
      <c r="H12" s="47">
        <v>0</v>
      </c>
      <c r="I12" s="48">
        <f t="shared" si="0"/>
        <v>94507.691849594426</v>
      </c>
      <c r="J12" s="166"/>
    </row>
    <row r="13" spans="1:10" ht="13.5" customHeight="1">
      <c r="A13" s="26" t="s">
        <v>13</v>
      </c>
      <c r="B13" s="43">
        <v>9.9999996000000166E-9</v>
      </c>
      <c r="C13" s="43">
        <v>9.9999996000000166E-9</v>
      </c>
      <c r="D13" s="43">
        <v>9.9999996000000166E-9</v>
      </c>
      <c r="E13" s="43">
        <v>510.99999996999998</v>
      </c>
      <c r="F13" s="43">
        <v>21488</v>
      </c>
      <c r="G13" s="43">
        <v>0</v>
      </c>
      <c r="H13" s="53">
        <v>0</v>
      </c>
      <c r="I13" s="41">
        <f t="shared" si="0"/>
        <v>21999</v>
      </c>
      <c r="J13" s="166"/>
    </row>
    <row r="14" spans="1:10" ht="13.5" customHeight="1">
      <c r="A14" s="25" t="s">
        <v>14</v>
      </c>
      <c r="B14" s="46">
        <v>1.1169372923348485E-2</v>
      </c>
      <c r="C14" s="46">
        <v>28.409994432448133</v>
      </c>
      <c r="D14" s="46">
        <v>20.760034739100849</v>
      </c>
      <c r="E14" s="46">
        <v>6867.6741387979728</v>
      </c>
      <c r="F14" s="46">
        <v>145850.66665077742</v>
      </c>
      <c r="G14" s="46">
        <v>0</v>
      </c>
      <c r="H14" s="47">
        <v>0</v>
      </c>
      <c r="I14" s="48">
        <f t="shared" si="0"/>
        <v>152767.52198811987</v>
      </c>
      <c r="J14" s="166"/>
    </row>
    <row r="15" spans="1:10" ht="13.5" customHeight="1">
      <c r="A15" s="26" t="s">
        <v>15</v>
      </c>
      <c r="B15" s="43">
        <v>77795.624333346073</v>
      </c>
      <c r="C15" s="43">
        <v>163.1163870946101</v>
      </c>
      <c r="D15" s="43">
        <v>5717.1585891402046</v>
      </c>
      <c r="E15" s="43">
        <v>1.8904190971143866E-3</v>
      </c>
      <c r="F15" s="43">
        <v>0</v>
      </c>
      <c r="G15" s="43">
        <v>0</v>
      </c>
      <c r="H15" s="53">
        <v>0</v>
      </c>
      <c r="I15" s="41">
        <f t="shared" si="0"/>
        <v>83675.901199999978</v>
      </c>
      <c r="J15" s="166"/>
    </row>
    <row r="16" spans="1:10" ht="13.5" customHeight="1">
      <c r="A16" s="25" t="s">
        <v>16</v>
      </c>
      <c r="B16" s="46">
        <v>24898.545848385522</v>
      </c>
      <c r="C16" s="46">
        <v>9839.3395967260913</v>
      </c>
      <c r="D16" s="46">
        <v>10001.37768113745</v>
      </c>
      <c r="E16" s="46">
        <v>561.73687375093505</v>
      </c>
      <c r="F16" s="46">
        <v>0</v>
      </c>
      <c r="G16" s="46">
        <v>0</v>
      </c>
      <c r="H16" s="47">
        <v>0</v>
      </c>
      <c r="I16" s="48">
        <f t="shared" si="0"/>
        <v>45301</v>
      </c>
      <c r="J16" s="166"/>
    </row>
    <row r="17" spans="1:10" ht="13.5" customHeight="1">
      <c r="A17" s="26" t="s">
        <v>17</v>
      </c>
      <c r="B17" s="43">
        <v>3278.6176709514461</v>
      </c>
      <c r="C17" s="43">
        <v>60.800005804385165</v>
      </c>
      <c r="D17" s="43">
        <v>2869.5571507131385</v>
      </c>
      <c r="E17" s="43">
        <v>48.374572531030857</v>
      </c>
      <c r="F17" s="43">
        <v>672.07516365253593</v>
      </c>
      <c r="G17" s="43">
        <v>0</v>
      </c>
      <c r="H17" s="53">
        <v>0</v>
      </c>
      <c r="I17" s="41">
        <f t="shared" si="0"/>
        <v>6929.4245636525366</v>
      </c>
      <c r="J17" s="166"/>
    </row>
    <row r="18" spans="1:10" ht="13.5" customHeight="1">
      <c r="A18" s="25" t="s">
        <v>18</v>
      </c>
      <c r="B18" s="46">
        <v>6.9106034103932952E-9</v>
      </c>
      <c r="C18" s="46">
        <v>6.9106034103932952E-9</v>
      </c>
      <c r="D18" s="46">
        <v>307.99999998617881</v>
      </c>
      <c r="E18" s="46">
        <v>0</v>
      </c>
      <c r="F18" s="46">
        <v>0</v>
      </c>
      <c r="G18" s="46">
        <v>0</v>
      </c>
      <c r="H18" s="47">
        <v>0</v>
      </c>
      <c r="I18" s="48">
        <f t="shared" si="0"/>
        <v>308</v>
      </c>
      <c r="J18" s="166"/>
    </row>
    <row r="19" spans="1:10" ht="13.5" customHeight="1">
      <c r="A19" s="26" t="s">
        <v>19</v>
      </c>
      <c r="B19" s="43">
        <v>70567.346225985908</v>
      </c>
      <c r="C19" s="43">
        <v>31421.212405506263</v>
      </c>
      <c r="D19" s="43">
        <v>45356.519682183105</v>
      </c>
      <c r="E19" s="43">
        <v>4214.6456863247131</v>
      </c>
      <c r="F19" s="43">
        <v>4215</v>
      </c>
      <c r="G19" s="43">
        <v>0</v>
      </c>
      <c r="H19" s="53">
        <v>0</v>
      </c>
      <c r="I19" s="41">
        <f t="shared" si="0"/>
        <v>155774.72399999999</v>
      </c>
      <c r="J19" s="166"/>
    </row>
    <row r="20" spans="1:10" ht="13.5" customHeight="1">
      <c r="A20" s="25" t="s">
        <v>20</v>
      </c>
      <c r="B20" s="46">
        <v>7.7040056711765153E-4</v>
      </c>
      <c r="C20" s="46">
        <v>1.7234275026874537</v>
      </c>
      <c r="D20" s="46">
        <v>752.66659471096727</v>
      </c>
      <c r="E20" s="46">
        <v>0</v>
      </c>
      <c r="F20" s="46">
        <v>0</v>
      </c>
      <c r="G20" s="46">
        <v>0</v>
      </c>
      <c r="H20" s="47">
        <v>0</v>
      </c>
      <c r="I20" s="48">
        <f t="shared" si="0"/>
        <v>754.39079261422182</v>
      </c>
      <c r="J20" s="166"/>
    </row>
    <row r="21" spans="1:10" ht="13.5" customHeight="1">
      <c r="A21" s="26" t="s">
        <v>21</v>
      </c>
      <c r="B21" s="43">
        <v>9.3859889492334074E-4</v>
      </c>
      <c r="C21" s="43">
        <v>7.5125127934610694</v>
      </c>
      <c r="D21" s="43">
        <v>3280.9140002463791</v>
      </c>
      <c r="E21" s="43">
        <v>0</v>
      </c>
      <c r="F21" s="43">
        <v>0</v>
      </c>
      <c r="G21" s="43">
        <v>0</v>
      </c>
      <c r="H21" s="53">
        <v>0</v>
      </c>
      <c r="I21" s="41">
        <f t="shared" si="0"/>
        <v>3288.427451638735</v>
      </c>
      <c r="J21" s="166"/>
    </row>
    <row r="22" spans="1:10" ht="13.5" customHeight="1">
      <c r="A22" s="25" t="s">
        <v>22</v>
      </c>
      <c r="B22" s="46">
        <v>611.6933347225787</v>
      </c>
      <c r="C22" s="46">
        <v>1525.8862205740795</v>
      </c>
      <c r="D22" s="46">
        <v>2373.4194486452575</v>
      </c>
      <c r="E22" s="46">
        <v>9.9605808443633853E-4</v>
      </c>
      <c r="F22" s="46">
        <v>0</v>
      </c>
      <c r="G22" s="46">
        <v>0</v>
      </c>
      <c r="H22" s="47">
        <v>0</v>
      </c>
      <c r="I22" s="48">
        <f t="shared" si="0"/>
        <v>4511</v>
      </c>
      <c r="J22" s="166"/>
    </row>
    <row r="23" spans="1:10" ht="13.5" customHeight="1">
      <c r="A23" s="27" t="s">
        <v>23</v>
      </c>
      <c r="B23" s="43">
        <v>64753.565863512922</v>
      </c>
      <c r="C23" s="43">
        <v>225.94128404877094</v>
      </c>
      <c r="D23" s="43">
        <v>8305.2366296579585</v>
      </c>
      <c r="E23" s="43">
        <v>0.25622278034991369</v>
      </c>
      <c r="F23" s="43">
        <v>0</v>
      </c>
      <c r="G23" s="43">
        <v>0</v>
      </c>
      <c r="H23" s="53">
        <v>0</v>
      </c>
      <c r="I23" s="41">
        <f t="shared" si="0"/>
        <v>73285</v>
      </c>
      <c r="J23" s="166"/>
    </row>
    <row r="24" spans="1:10" ht="13.5" customHeight="1">
      <c r="A24" s="25" t="s">
        <v>24</v>
      </c>
      <c r="B24" s="46">
        <v>3046.3757676847235</v>
      </c>
      <c r="C24" s="46">
        <v>17171.488625755988</v>
      </c>
      <c r="D24" s="46">
        <v>864.87305334661437</v>
      </c>
      <c r="E24" s="46">
        <v>0.25088221147978601</v>
      </c>
      <c r="F24" s="46">
        <v>471.80226706171692</v>
      </c>
      <c r="G24" s="46">
        <v>0</v>
      </c>
      <c r="H24" s="47">
        <v>0</v>
      </c>
      <c r="I24" s="48">
        <f t="shared" si="0"/>
        <v>21554.790596060524</v>
      </c>
      <c r="J24" s="166"/>
    </row>
    <row r="25" spans="1:10" ht="13.5" customHeight="1">
      <c r="A25" s="27" t="s">
        <v>25</v>
      </c>
      <c r="B25" s="43">
        <v>2520.5137731160657</v>
      </c>
      <c r="C25" s="43">
        <v>8.3837654148921367E-9</v>
      </c>
      <c r="D25" s="43">
        <v>1834.289763173337</v>
      </c>
      <c r="E25" s="43">
        <v>0</v>
      </c>
      <c r="F25" s="43">
        <v>0</v>
      </c>
      <c r="G25" s="43">
        <v>0</v>
      </c>
      <c r="H25" s="53">
        <v>0</v>
      </c>
      <c r="I25" s="41">
        <f t="shared" si="0"/>
        <v>4354.8035362977862</v>
      </c>
      <c r="J25" s="166"/>
    </row>
    <row r="26" spans="1:10" ht="13.5" customHeight="1">
      <c r="A26" s="25" t="s">
        <v>26</v>
      </c>
      <c r="B26" s="46">
        <v>38378.692936951389</v>
      </c>
      <c r="C26" s="46">
        <v>1043.0179445129747</v>
      </c>
      <c r="D26" s="46">
        <v>5081.245426546473</v>
      </c>
      <c r="E26" s="46">
        <v>8.9165498122586484E-8</v>
      </c>
      <c r="F26" s="46">
        <v>0</v>
      </c>
      <c r="G26" s="46">
        <v>0</v>
      </c>
      <c r="H26" s="47">
        <v>0</v>
      </c>
      <c r="I26" s="48">
        <f t="shared" si="0"/>
        <v>44502.956308100001</v>
      </c>
      <c r="J26" s="166"/>
    </row>
    <row r="27" spans="1:10" ht="13.5" customHeight="1" thickBot="1">
      <c r="A27" s="27" t="s">
        <v>27</v>
      </c>
      <c r="B27" s="43">
        <v>19598.140160328618</v>
      </c>
      <c r="C27" s="43">
        <v>342.87026090401201</v>
      </c>
      <c r="D27" s="43">
        <v>37082.295785957132</v>
      </c>
      <c r="E27" s="43">
        <v>74938.549728301368</v>
      </c>
      <c r="F27" s="43">
        <v>11719.454</v>
      </c>
      <c r="G27" s="43">
        <v>26853.044500253785</v>
      </c>
      <c r="H27" s="53">
        <v>1235.4371642551039</v>
      </c>
      <c r="I27" s="41">
        <f t="shared" si="0"/>
        <v>171769.7916</v>
      </c>
      <c r="J27" s="166"/>
    </row>
    <row r="28" spans="1:10" ht="13.5" customHeight="1">
      <c r="A28" s="34" t="s">
        <v>28</v>
      </c>
      <c r="B28" s="130">
        <f t="shared" ref="B28:H28" si="1">SUM(B7:B27)</f>
        <v>322247.5836595404</v>
      </c>
      <c r="C28" s="130">
        <f t="shared" si="1"/>
        <v>65172.489349107193</v>
      </c>
      <c r="D28" s="130">
        <f t="shared" si="1"/>
        <v>135990.3719131003</v>
      </c>
      <c r="E28" s="130">
        <f t="shared" si="1"/>
        <v>87395.889228510408</v>
      </c>
      <c r="F28" s="130">
        <f t="shared" si="1"/>
        <v>278689.29767131089</v>
      </c>
      <c r="G28" s="130">
        <f t="shared" si="1"/>
        <v>26853.044500253785</v>
      </c>
      <c r="H28" s="131">
        <f t="shared" si="1"/>
        <v>1235.4371642551039</v>
      </c>
      <c r="I28" s="132">
        <f>SUM(B28:H28)</f>
        <v>917584.1134860781</v>
      </c>
      <c r="J28" s="180">
        <v>-1.0009326520375907</v>
      </c>
    </row>
    <row r="29" spans="1:10" ht="13.5" customHeight="1" thickBot="1">
      <c r="A29" s="32" t="s">
        <v>87</v>
      </c>
      <c r="B29" s="114">
        <f>B28/$I28</f>
        <v>0.35119132831894834</v>
      </c>
      <c r="C29" s="114">
        <f t="shared" ref="C29:I29" si="2">C28/$I28</f>
        <v>7.1026174484979263E-2</v>
      </c>
      <c r="D29" s="114">
        <f t="shared" si="2"/>
        <v>0.14820480206054001</v>
      </c>
      <c r="E29" s="114">
        <f t="shared" si="2"/>
        <v>9.5245643362848395E-2</v>
      </c>
      <c r="F29" s="114">
        <f t="shared" si="2"/>
        <v>0.30372070917021088</v>
      </c>
      <c r="G29" s="114">
        <f t="shared" si="2"/>
        <v>2.9264940516716138E-2</v>
      </c>
      <c r="H29" s="114">
        <f t="shared" si="2"/>
        <v>1.3464020857569569E-3</v>
      </c>
      <c r="I29" s="116">
        <f t="shared" si="2"/>
        <v>1</v>
      </c>
      <c r="J29" s="18"/>
    </row>
    <row r="30" spans="1:10" ht="13.5" customHeight="1" thickBot="1"/>
    <row r="31" spans="1:1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</row>
    <row r="32" spans="1:10" ht="13.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</row>
    <row r="33" spans="1:10" ht="13.5" customHeight="1">
      <c r="A33" s="24" t="s">
        <v>7</v>
      </c>
      <c r="B33" s="39">
        <v>3.5000000157777609</v>
      </c>
      <c r="C33" s="39">
        <v>3075.4999999842225</v>
      </c>
      <c r="D33" s="39">
        <v>5498.7240000000002</v>
      </c>
      <c r="E33" s="39">
        <v>1.5</v>
      </c>
      <c r="F33" s="235">
        <v>0</v>
      </c>
      <c r="G33" s="39">
        <v>0</v>
      </c>
      <c r="H33" s="40">
        <v>0</v>
      </c>
      <c r="I33" s="41">
        <f>SUM(B33:H33)</f>
        <v>8579.2240000000002</v>
      </c>
      <c r="J33" s="166"/>
    </row>
    <row r="34" spans="1:10" ht="13.5" customHeight="1">
      <c r="A34" s="25" t="s">
        <v>8</v>
      </c>
      <c r="B34" s="46">
        <v>1.98000063373494E-2</v>
      </c>
      <c r="C34" s="46">
        <v>262.99999999366264</v>
      </c>
      <c r="D34" s="46">
        <v>62.376100000000001</v>
      </c>
      <c r="E34" s="46">
        <v>0</v>
      </c>
      <c r="F34" s="236">
        <v>0</v>
      </c>
      <c r="G34" s="46">
        <v>0</v>
      </c>
      <c r="H34" s="47">
        <v>0</v>
      </c>
      <c r="I34" s="48">
        <f t="shared" ref="I34:I53" si="3">SUM(B34:H34)</f>
        <v>325.39589999999998</v>
      </c>
      <c r="J34" s="166"/>
    </row>
    <row r="35" spans="1:10" ht="13.5" customHeight="1">
      <c r="A35" s="26" t="s">
        <v>9</v>
      </c>
      <c r="B35" s="43">
        <v>258</v>
      </c>
      <c r="C35" s="43">
        <v>0</v>
      </c>
      <c r="D35" s="43">
        <v>0</v>
      </c>
      <c r="E35" s="43">
        <v>0</v>
      </c>
      <c r="F35" s="236">
        <v>0</v>
      </c>
      <c r="G35" s="43">
        <v>0</v>
      </c>
      <c r="H35" s="53">
        <v>0</v>
      </c>
      <c r="I35" s="41">
        <f t="shared" si="3"/>
        <v>258</v>
      </c>
      <c r="J35" s="166"/>
    </row>
    <row r="36" spans="1:10" ht="13.5" customHeight="1">
      <c r="A36" s="25" t="s">
        <v>10</v>
      </c>
      <c r="B36" s="46">
        <v>2.6690261901781227</v>
      </c>
      <c r="C36" s="46">
        <v>2.6666666938700558</v>
      </c>
      <c r="D36" s="46">
        <v>5414.6643071009512</v>
      </c>
      <c r="E36" s="46">
        <v>1.0000000149999997</v>
      </c>
      <c r="F36" s="236">
        <v>0</v>
      </c>
      <c r="G36" s="46">
        <v>0</v>
      </c>
      <c r="H36" s="47">
        <v>0</v>
      </c>
      <c r="I36" s="48">
        <f t="shared" si="3"/>
        <v>5421</v>
      </c>
      <c r="J36" s="166"/>
    </row>
    <row r="37" spans="1:10" ht="13.5" customHeight="1">
      <c r="A37" s="26" t="s">
        <v>11</v>
      </c>
      <c r="B37" s="43">
        <v>0</v>
      </c>
      <c r="C37" s="43">
        <v>0</v>
      </c>
      <c r="D37" s="43">
        <v>0</v>
      </c>
      <c r="E37" s="43">
        <v>0</v>
      </c>
      <c r="F37" s="236">
        <v>0</v>
      </c>
      <c r="G37" s="43">
        <v>0</v>
      </c>
      <c r="H37" s="53">
        <v>0</v>
      </c>
      <c r="I37" s="41">
        <f t="shared" si="3"/>
        <v>0</v>
      </c>
      <c r="J37" s="166"/>
    </row>
    <row r="38" spans="1:10" ht="13.5" customHeight="1">
      <c r="A38" s="25" t="s">
        <v>12</v>
      </c>
      <c r="B38" s="46">
        <v>1.2304633096920864E-2</v>
      </c>
      <c r="C38" s="46">
        <v>4.016754370957375E-3</v>
      </c>
      <c r="D38" s="46">
        <v>4.016754370957375E-3</v>
      </c>
      <c r="E38" s="46">
        <v>58.660142538749156</v>
      </c>
      <c r="F38" s="236">
        <v>0</v>
      </c>
      <c r="G38" s="46">
        <v>0</v>
      </c>
      <c r="H38" s="47">
        <v>0</v>
      </c>
      <c r="I38" s="48">
        <f t="shared" si="3"/>
        <v>58.680480680587991</v>
      </c>
      <c r="J38" s="166"/>
    </row>
    <row r="39" spans="1:10" ht="13.5" customHeight="1">
      <c r="A39" s="26" t="s">
        <v>13</v>
      </c>
      <c r="B39" s="43">
        <v>9.9999996000000166E-9</v>
      </c>
      <c r="C39" s="43">
        <v>9.9999996000000166E-9</v>
      </c>
      <c r="D39" s="43">
        <v>9.9999996000000166E-9</v>
      </c>
      <c r="E39" s="43">
        <v>0.99999997000000118</v>
      </c>
      <c r="F39" s="236">
        <v>0</v>
      </c>
      <c r="G39" s="43">
        <v>0</v>
      </c>
      <c r="H39" s="53">
        <v>0</v>
      </c>
      <c r="I39" s="41">
        <f t="shared" si="3"/>
        <v>1</v>
      </c>
      <c r="J39" s="166"/>
    </row>
    <row r="40" spans="1:10" ht="13.5" customHeight="1">
      <c r="A40" s="25" t="s">
        <v>14</v>
      </c>
      <c r="B40" s="46">
        <v>1.1169372923348485E-2</v>
      </c>
      <c r="C40" s="46">
        <v>23.113286588531746</v>
      </c>
      <c r="D40" s="46">
        <v>19.31993246238061</v>
      </c>
      <c r="E40" s="46">
        <v>5938.8093104842119</v>
      </c>
      <c r="F40" s="236">
        <v>0</v>
      </c>
      <c r="G40" s="46">
        <v>0</v>
      </c>
      <c r="H40" s="47">
        <v>0</v>
      </c>
      <c r="I40" s="48">
        <f t="shared" si="3"/>
        <v>5981.2536989080472</v>
      </c>
      <c r="J40" s="166"/>
    </row>
    <row r="41" spans="1:10" ht="13.5" customHeight="1">
      <c r="A41" s="26" t="s">
        <v>15</v>
      </c>
      <c r="B41" s="43">
        <v>286.63229545075001</v>
      </c>
      <c r="C41" s="43">
        <v>22.104973215029343</v>
      </c>
      <c r="D41" s="43">
        <v>177.74204091512348</v>
      </c>
      <c r="E41" s="43">
        <v>1.8904190971143866E-3</v>
      </c>
      <c r="F41" s="236">
        <v>0</v>
      </c>
      <c r="G41" s="43">
        <v>0</v>
      </c>
      <c r="H41" s="53">
        <v>0</v>
      </c>
      <c r="I41" s="41">
        <f t="shared" si="3"/>
        <v>486.48119999999994</v>
      </c>
      <c r="J41" s="166"/>
    </row>
    <row r="42" spans="1:10" ht="13.5" customHeight="1">
      <c r="A42" s="25" t="s">
        <v>16</v>
      </c>
      <c r="B42" s="46">
        <v>4876.6519921512436</v>
      </c>
      <c r="C42" s="46">
        <v>8661.7313781950452</v>
      </c>
      <c r="D42" s="46">
        <v>8928.2110708189193</v>
      </c>
      <c r="E42" s="46">
        <v>3.908834790816231E-3</v>
      </c>
      <c r="F42" s="236">
        <v>0</v>
      </c>
      <c r="G42" s="46">
        <v>0</v>
      </c>
      <c r="H42" s="47">
        <v>0</v>
      </c>
      <c r="I42" s="48">
        <f t="shared" si="3"/>
        <v>22466.59835</v>
      </c>
      <c r="J42" s="166"/>
    </row>
    <row r="43" spans="1:10" ht="13.5" customHeight="1">
      <c r="A43" s="26" t="s">
        <v>17</v>
      </c>
      <c r="B43" s="43">
        <v>431.36680161137588</v>
      </c>
      <c r="C43" s="43">
        <v>53.459768730626635</v>
      </c>
      <c r="D43" s="43">
        <v>2590.7513678921096</v>
      </c>
      <c r="E43" s="43">
        <v>20.686061765888205</v>
      </c>
      <c r="F43" s="236">
        <v>0</v>
      </c>
      <c r="G43" s="43">
        <v>0</v>
      </c>
      <c r="H43" s="53">
        <v>0</v>
      </c>
      <c r="I43" s="41">
        <f t="shared" si="3"/>
        <v>3096.2640000000001</v>
      </c>
      <c r="J43" s="166"/>
    </row>
    <row r="44" spans="1:10" ht="13.5" customHeight="1">
      <c r="A44" s="25" t="s">
        <v>18</v>
      </c>
      <c r="B44" s="46">
        <v>6.9106034103932952E-9</v>
      </c>
      <c r="C44" s="46">
        <v>6.9106034103932952E-9</v>
      </c>
      <c r="D44" s="46">
        <v>307.99999998617881</v>
      </c>
      <c r="E44" s="46">
        <v>0</v>
      </c>
      <c r="F44" s="236">
        <v>0</v>
      </c>
      <c r="G44" s="46">
        <v>0</v>
      </c>
      <c r="H44" s="47">
        <v>0</v>
      </c>
      <c r="I44" s="48">
        <f t="shared" si="3"/>
        <v>308</v>
      </c>
      <c r="J44" s="166"/>
    </row>
    <row r="45" spans="1:10" ht="13.5" customHeight="1">
      <c r="A45" s="26" t="s">
        <v>19</v>
      </c>
      <c r="B45" s="43">
        <v>12887.504731093328</v>
      </c>
      <c r="C45" s="43">
        <v>28218.443969798303</v>
      </c>
      <c r="D45" s="43">
        <v>32960.259096933252</v>
      </c>
      <c r="E45" s="43">
        <v>3722.792202175116</v>
      </c>
      <c r="F45" s="236">
        <v>0</v>
      </c>
      <c r="G45" s="43">
        <v>0</v>
      </c>
      <c r="H45" s="53">
        <v>0</v>
      </c>
      <c r="I45" s="41">
        <f t="shared" si="3"/>
        <v>77789</v>
      </c>
      <c r="J45" s="166"/>
    </row>
    <row r="46" spans="1:10" ht="13.5" customHeight="1">
      <c r="A46" s="25" t="s">
        <v>20</v>
      </c>
      <c r="B46" s="46">
        <v>7.7040056711765153E-4</v>
      </c>
      <c r="C46" s="46">
        <v>1.7234275026874537</v>
      </c>
      <c r="D46" s="46">
        <v>752.66659471096727</v>
      </c>
      <c r="E46" s="46">
        <v>0</v>
      </c>
      <c r="F46" s="236">
        <v>0</v>
      </c>
      <c r="G46" s="46">
        <v>0</v>
      </c>
      <c r="H46" s="47">
        <v>0</v>
      </c>
      <c r="I46" s="48">
        <f t="shared" si="3"/>
        <v>754.39079261422182</v>
      </c>
      <c r="J46" s="166"/>
    </row>
    <row r="47" spans="1:10" ht="13.5" customHeight="1">
      <c r="A47" s="26" t="s">
        <v>21</v>
      </c>
      <c r="B47" s="43">
        <v>9.3859889492334074E-4</v>
      </c>
      <c r="C47" s="43">
        <v>7.5125127934610694</v>
      </c>
      <c r="D47" s="43">
        <v>3280.9140002463791</v>
      </c>
      <c r="E47" s="43">
        <v>0</v>
      </c>
      <c r="F47" s="236">
        <v>0</v>
      </c>
      <c r="G47" s="43">
        <v>0</v>
      </c>
      <c r="H47" s="53">
        <v>0</v>
      </c>
      <c r="I47" s="41">
        <f t="shared" si="3"/>
        <v>3288.427451638735</v>
      </c>
      <c r="J47" s="166"/>
    </row>
    <row r="48" spans="1:10" ht="13.5" customHeight="1">
      <c r="A48" s="25" t="s">
        <v>22</v>
      </c>
      <c r="B48" s="46">
        <v>62.834197496306722</v>
      </c>
      <c r="C48" s="46">
        <v>1525.8862205740795</v>
      </c>
      <c r="D48" s="46">
        <v>2363.2785858715301</v>
      </c>
      <c r="E48" s="46">
        <v>9.9605808443633853E-4</v>
      </c>
      <c r="F48" s="236">
        <v>0</v>
      </c>
      <c r="G48" s="46">
        <v>0</v>
      </c>
      <c r="H48" s="47">
        <v>0</v>
      </c>
      <c r="I48" s="48">
        <f t="shared" si="3"/>
        <v>3952.0000000000009</v>
      </c>
      <c r="J48" s="166"/>
    </row>
    <row r="49" spans="1:10" ht="13.5" customHeight="1">
      <c r="A49" s="27" t="s">
        <v>23</v>
      </c>
      <c r="B49" s="43">
        <v>408.11432628130132</v>
      </c>
      <c r="C49" s="43">
        <v>107.11058874980566</v>
      </c>
      <c r="D49" s="43">
        <v>266.51886218854321</v>
      </c>
      <c r="E49" s="43">
        <v>0.25622278034991369</v>
      </c>
      <c r="F49" s="236">
        <v>0</v>
      </c>
      <c r="G49" s="43">
        <v>0</v>
      </c>
      <c r="H49" s="53">
        <v>0</v>
      </c>
      <c r="I49" s="41">
        <f t="shared" si="3"/>
        <v>782.00000000000011</v>
      </c>
      <c r="J49" s="166"/>
    </row>
    <row r="50" spans="1:10" ht="13.5" customHeight="1">
      <c r="A50" s="25" t="s">
        <v>24</v>
      </c>
      <c r="B50" s="46">
        <v>592.35855215381241</v>
      </c>
      <c r="C50" s="46">
        <v>17171.488625755988</v>
      </c>
      <c r="D50" s="46">
        <v>673.75478757073552</v>
      </c>
      <c r="E50" s="46">
        <v>0.25088221147978601</v>
      </c>
      <c r="F50" s="236">
        <v>0</v>
      </c>
      <c r="G50" s="46">
        <v>0</v>
      </c>
      <c r="H50" s="47">
        <v>0</v>
      </c>
      <c r="I50" s="48">
        <f t="shared" si="3"/>
        <v>18437.852847692015</v>
      </c>
      <c r="J50" s="166"/>
    </row>
    <row r="51" spans="1:10" ht="13.5" customHeight="1">
      <c r="A51" s="27" t="s">
        <v>25</v>
      </c>
      <c r="B51" s="43">
        <v>64.698500190416553</v>
      </c>
      <c r="C51" s="43">
        <v>8.3837654148921367E-9</v>
      </c>
      <c r="D51" s="43">
        <v>8.3837654148921367E-9</v>
      </c>
      <c r="E51" s="43">
        <v>0</v>
      </c>
      <c r="F51" s="236">
        <v>0</v>
      </c>
      <c r="G51" s="43">
        <v>0</v>
      </c>
      <c r="H51" s="53">
        <v>0</v>
      </c>
      <c r="I51" s="41">
        <f t="shared" si="3"/>
        <v>64.698500207184082</v>
      </c>
      <c r="J51" s="166"/>
    </row>
    <row r="52" spans="1:10" ht="13.5" customHeight="1">
      <c r="A52" s="25" t="s">
        <v>26</v>
      </c>
      <c r="B52" s="46">
        <v>3266.4451487293545</v>
      </c>
      <c r="C52" s="46">
        <v>911.76224473500702</v>
      </c>
      <c r="D52" s="46">
        <v>1784.6275065464738</v>
      </c>
      <c r="E52" s="46">
        <v>8.9165498122586484E-8</v>
      </c>
      <c r="F52" s="236">
        <v>0</v>
      </c>
      <c r="G52" s="46">
        <v>0</v>
      </c>
      <c r="H52" s="47">
        <v>0</v>
      </c>
      <c r="I52" s="48">
        <f t="shared" si="3"/>
        <v>5962.8349001000015</v>
      </c>
      <c r="J52" s="166"/>
    </row>
    <row r="53" spans="1:10" ht="13.5" customHeight="1" thickBot="1">
      <c r="A53" s="27" t="s">
        <v>27</v>
      </c>
      <c r="B53" s="43">
        <v>1350.2170818168333</v>
      </c>
      <c r="C53" s="43">
        <v>341.12103442598425</v>
      </c>
      <c r="D53" s="43">
        <v>9408.7631361545318</v>
      </c>
      <c r="E53" s="43">
        <v>45381.315838680857</v>
      </c>
      <c r="F53" s="237">
        <v>0</v>
      </c>
      <c r="G53" s="43">
        <v>8015.9000928430951</v>
      </c>
      <c r="H53" s="53">
        <v>1221.7467100382244</v>
      </c>
      <c r="I53" s="41">
        <f t="shared" si="3"/>
        <v>65719.063893959523</v>
      </c>
      <c r="J53" s="166"/>
    </row>
    <row r="54" spans="1:10" ht="13.5" customHeight="1">
      <c r="A54" s="34" t="s">
        <v>28</v>
      </c>
      <c r="B54" s="130">
        <f t="shared" ref="B54:H54" si="4">SUM(B33:B53)</f>
        <v>24491.03763620941</v>
      </c>
      <c r="C54" s="130">
        <f t="shared" si="4"/>
        <v>60386.628714515959</v>
      </c>
      <c r="D54" s="130">
        <f t="shared" si="4"/>
        <v>74490.575406170829</v>
      </c>
      <c r="E54" s="130">
        <f t="shared" si="4"/>
        <v>55126.277456022792</v>
      </c>
      <c r="F54" s="130">
        <f t="shared" si="4"/>
        <v>0</v>
      </c>
      <c r="G54" s="130">
        <f t="shared" si="4"/>
        <v>8015.9000928430951</v>
      </c>
      <c r="H54" s="131">
        <f t="shared" si="4"/>
        <v>1221.7467100382244</v>
      </c>
      <c r="I54" s="132">
        <f>SUM(B54:H54)</f>
        <v>223732.16601580032</v>
      </c>
      <c r="J54" s="166"/>
    </row>
    <row r="55" spans="1:10" ht="13.5" customHeight="1" thickBot="1">
      <c r="A55" s="32" t="s">
        <v>87</v>
      </c>
      <c r="B55" s="114">
        <f>B54/$I54</f>
        <v>0.10946587641975367</v>
      </c>
      <c r="C55" s="114">
        <f t="shared" ref="C55:I55" si="5">C54/$I54</f>
        <v>0.26990588698028944</v>
      </c>
      <c r="D55" s="114">
        <f t="shared" si="5"/>
        <v>0.33294531015674422</v>
      </c>
      <c r="E55" s="114">
        <f t="shared" si="5"/>
        <v>0.24639406321275095</v>
      </c>
      <c r="F55" s="114">
        <f t="shared" si="5"/>
        <v>0</v>
      </c>
      <c r="G55" s="114">
        <f t="shared" si="5"/>
        <v>3.582810748936744E-2</v>
      </c>
      <c r="H55" s="114">
        <f t="shared" si="5"/>
        <v>5.4607557410942097E-3</v>
      </c>
      <c r="I55" s="116">
        <f t="shared" si="5"/>
        <v>1</v>
      </c>
      <c r="J55" s="18"/>
    </row>
    <row r="56" spans="1:10" ht="15" thickBot="1"/>
    <row r="57" spans="1:10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</row>
    <row r="58" spans="1:10" ht="13.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</row>
    <row r="59" spans="1:10" ht="13.5" customHeight="1">
      <c r="A59" s="24" t="s">
        <v>7</v>
      </c>
      <c r="B59" s="242">
        <v>0</v>
      </c>
      <c r="C59" s="243">
        <v>0</v>
      </c>
      <c r="D59" s="243">
        <v>0</v>
      </c>
      <c r="E59" s="244">
        <v>0</v>
      </c>
      <c r="F59" s="39">
        <v>15.923999999999999</v>
      </c>
      <c r="G59" s="242">
        <v>0</v>
      </c>
      <c r="H59" s="244">
        <v>0</v>
      </c>
      <c r="I59" s="41">
        <f>SUM(B59:H59)</f>
        <v>15.923999999999999</v>
      </c>
    </row>
    <row r="60" spans="1:10" ht="13.5" customHeight="1">
      <c r="A60" s="25" t="s">
        <v>8</v>
      </c>
      <c r="B60" s="245">
        <v>0</v>
      </c>
      <c r="C60" s="246">
        <v>0</v>
      </c>
      <c r="D60" s="246">
        <v>0</v>
      </c>
      <c r="E60" s="247">
        <v>0</v>
      </c>
      <c r="F60" s="46">
        <v>0</v>
      </c>
      <c r="G60" s="245">
        <v>0</v>
      </c>
      <c r="H60" s="247">
        <v>0</v>
      </c>
      <c r="I60" s="48">
        <f t="shared" ref="I60:I79" si="6">SUM(B60:H60)</f>
        <v>0</v>
      </c>
    </row>
    <row r="61" spans="1:10" ht="13.5" customHeight="1">
      <c r="A61" s="26" t="s">
        <v>9</v>
      </c>
      <c r="B61" s="245">
        <v>0</v>
      </c>
      <c r="C61" s="246">
        <v>0</v>
      </c>
      <c r="D61" s="246">
        <v>0</v>
      </c>
      <c r="E61" s="247">
        <v>0</v>
      </c>
      <c r="F61" s="43">
        <v>0</v>
      </c>
      <c r="G61" s="245">
        <v>0</v>
      </c>
      <c r="H61" s="247">
        <v>0</v>
      </c>
      <c r="I61" s="41">
        <f t="shared" si="6"/>
        <v>0</v>
      </c>
    </row>
    <row r="62" spans="1:10" ht="13.5" customHeight="1">
      <c r="A62" s="25" t="s">
        <v>10</v>
      </c>
      <c r="B62" s="245">
        <v>0</v>
      </c>
      <c r="C62" s="246">
        <v>0</v>
      </c>
      <c r="D62" s="246">
        <v>0</v>
      </c>
      <c r="E62" s="247">
        <v>0</v>
      </c>
      <c r="F62" s="46">
        <v>0</v>
      </c>
      <c r="G62" s="245">
        <v>0</v>
      </c>
      <c r="H62" s="247">
        <v>0</v>
      </c>
      <c r="I62" s="48">
        <f t="shared" si="6"/>
        <v>0</v>
      </c>
    </row>
    <row r="63" spans="1:10" ht="13.5" customHeight="1">
      <c r="A63" s="26" t="s">
        <v>11</v>
      </c>
      <c r="B63" s="245">
        <v>0</v>
      </c>
      <c r="C63" s="246">
        <v>0</v>
      </c>
      <c r="D63" s="246">
        <v>0</v>
      </c>
      <c r="E63" s="247">
        <v>0</v>
      </c>
      <c r="F63" s="43">
        <v>0</v>
      </c>
      <c r="G63" s="245">
        <v>0</v>
      </c>
      <c r="H63" s="247">
        <v>0</v>
      </c>
      <c r="I63" s="41">
        <f t="shared" si="6"/>
        <v>0</v>
      </c>
    </row>
    <row r="64" spans="1:10" ht="13.5" customHeight="1">
      <c r="A64" s="25" t="s">
        <v>12</v>
      </c>
      <c r="B64" s="245">
        <v>0</v>
      </c>
      <c r="C64" s="246">
        <v>0</v>
      </c>
      <c r="D64" s="246">
        <v>0</v>
      </c>
      <c r="E64" s="247">
        <v>0</v>
      </c>
      <c r="F64" s="46">
        <v>94256.375589819203</v>
      </c>
      <c r="G64" s="245">
        <v>0</v>
      </c>
      <c r="H64" s="247">
        <v>0</v>
      </c>
      <c r="I64" s="48">
        <f t="shared" si="6"/>
        <v>94256.375589819203</v>
      </c>
    </row>
    <row r="65" spans="1:10" ht="13.5" customHeight="1">
      <c r="A65" s="26" t="s">
        <v>13</v>
      </c>
      <c r="B65" s="245">
        <v>0</v>
      </c>
      <c r="C65" s="246">
        <v>0</v>
      </c>
      <c r="D65" s="246">
        <v>0</v>
      </c>
      <c r="E65" s="247">
        <v>0</v>
      </c>
      <c r="F65" s="43">
        <v>21488</v>
      </c>
      <c r="G65" s="245">
        <v>0</v>
      </c>
      <c r="H65" s="247">
        <v>0</v>
      </c>
      <c r="I65" s="41">
        <f t="shared" si="6"/>
        <v>21488</v>
      </c>
    </row>
    <row r="66" spans="1:10" ht="13.5" customHeight="1">
      <c r="A66" s="25" t="s">
        <v>14</v>
      </c>
      <c r="B66" s="245">
        <v>0</v>
      </c>
      <c r="C66" s="246">
        <v>0</v>
      </c>
      <c r="D66" s="246">
        <v>0</v>
      </c>
      <c r="E66" s="247">
        <v>0</v>
      </c>
      <c r="F66" s="46">
        <v>135697.89386577337</v>
      </c>
      <c r="G66" s="245">
        <v>0</v>
      </c>
      <c r="H66" s="247">
        <v>0</v>
      </c>
      <c r="I66" s="48">
        <f t="shared" si="6"/>
        <v>135697.89386577337</v>
      </c>
    </row>
    <row r="67" spans="1:10" ht="13.5" customHeight="1">
      <c r="A67" s="26" t="s">
        <v>15</v>
      </c>
      <c r="B67" s="245">
        <v>0</v>
      </c>
      <c r="C67" s="246">
        <v>0</v>
      </c>
      <c r="D67" s="246">
        <v>0</v>
      </c>
      <c r="E67" s="247">
        <v>0</v>
      </c>
      <c r="F67" s="43">
        <v>0</v>
      </c>
      <c r="G67" s="245">
        <v>0</v>
      </c>
      <c r="H67" s="247">
        <v>0</v>
      </c>
      <c r="I67" s="41">
        <f t="shared" si="6"/>
        <v>0</v>
      </c>
    </row>
    <row r="68" spans="1:10" ht="13.5" customHeight="1">
      <c r="A68" s="25" t="s">
        <v>16</v>
      </c>
      <c r="B68" s="245">
        <v>0</v>
      </c>
      <c r="C68" s="246">
        <v>0</v>
      </c>
      <c r="D68" s="246">
        <v>0</v>
      </c>
      <c r="E68" s="247">
        <v>0</v>
      </c>
      <c r="F68" s="46">
        <v>0</v>
      </c>
      <c r="G68" s="245">
        <v>0</v>
      </c>
      <c r="H68" s="247">
        <v>0</v>
      </c>
      <c r="I68" s="48">
        <f t="shared" si="6"/>
        <v>0</v>
      </c>
    </row>
    <row r="69" spans="1:10" ht="13.5" customHeight="1">
      <c r="A69" s="26" t="s">
        <v>17</v>
      </c>
      <c r="B69" s="245">
        <v>0</v>
      </c>
      <c r="C69" s="246">
        <v>0</v>
      </c>
      <c r="D69" s="246">
        <v>0</v>
      </c>
      <c r="E69" s="247">
        <v>0</v>
      </c>
      <c r="F69" s="43">
        <v>672.07516365253593</v>
      </c>
      <c r="G69" s="245">
        <v>0</v>
      </c>
      <c r="H69" s="247">
        <v>0</v>
      </c>
      <c r="I69" s="41">
        <f t="shared" si="6"/>
        <v>672.07516365253593</v>
      </c>
    </row>
    <row r="70" spans="1:10" ht="13.5" customHeight="1">
      <c r="A70" s="25" t="s">
        <v>18</v>
      </c>
      <c r="B70" s="245">
        <v>0</v>
      </c>
      <c r="C70" s="246">
        <v>0</v>
      </c>
      <c r="D70" s="246">
        <v>0</v>
      </c>
      <c r="E70" s="247">
        <v>0</v>
      </c>
      <c r="F70" s="46">
        <v>0</v>
      </c>
      <c r="G70" s="245">
        <v>0</v>
      </c>
      <c r="H70" s="247">
        <v>0</v>
      </c>
      <c r="I70" s="48">
        <f t="shared" si="6"/>
        <v>0</v>
      </c>
    </row>
    <row r="71" spans="1:10" ht="13.5" customHeight="1">
      <c r="A71" s="26" t="s">
        <v>19</v>
      </c>
      <c r="B71" s="245">
        <v>0</v>
      </c>
      <c r="C71" s="246">
        <v>0</v>
      </c>
      <c r="D71" s="246">
        <v>0</v>
      </c>
      <c r="E71" s="247">
        <v>0</v>
      </c>
      <c r="F71" s="43">
        <v>4215</v>
      </c>
      <c r="G71" s="245">
        <v>0</v>
      </c>
      <c r="H71" s="247">
        <v>0</v>
      </c>
      <c r="I71" s="41">
        <f t="shared" si="6"/>
        <v>4215</v>
      </c>
    </row>
    <row r="72" spans="1:10" ht="13.5" customHeight="1">
      <c r="A72" s="25" t="s">
        <v>20</v>
      </c>
      <c r="B72" s="245">
        <v>0</v>
      </c>
      <c r="C72" s="246">
        <v>0</v>
      </c>
      <c r="D72" s="246">
        <v>0</v>
      </c>
      <c r="E72" s="247">
        <v>0</v>
      </c>
      <c r="F72" s="46">
        <v>0</v>
      </c>
      <c r="G72" s="245">
        <v>0</v>
      </c>
      <c r="H72" s="247">
        <v>0</v>
      </c>
      <c r="I72" s="48">
        <f t="shared" si="6"/>
        <v>0</v>
      </c>
    </row>
    <row r="73" spans="1:10" ht="13.5" customHeight="1">
      <c r="A73" s="26" t="s">
        <v>21</v>
      </c>
      <c r="B73" s="245">
        <v>0</v>
      </c>
      <c r="C73" s="246">
        <v>0</v>
      </c>
      <c r="D73" s="246">
        <v>0</v>
      </c>
      <c r="E73" s="247">
        <v>0</v>
      </c>
      <c r="F73" s="120">
        <v>0</v>
      </c>
      <c r="G73" s="245">
        <v>0</v>
      </c>
      <c r="H73" s="247">
        <v>0</v>
      </c>
      <c r="I73" s="41">
        <f t="shared" si="6"/>
        <v>0</v>
      </c>
    </row>
    <row r="74" spans="1:10" ht="13.5" customHeight="1">
      <c r="A74" s="25" t="s">
        <v>22</v>
      </c>
      <c r="B74" s="245">
        <v>0</v>
      </c>
      <c r="C74" s="246">
        <v>0</v>
      </c>
      <c r="D74" s="246">
        <v>0</v>
      </c>
      <c r="E74" s="247">
        <v>0</v>
      </c>
      <c r="F74" s="46">
        <v>0</v>
      </c>
      <c r="G74" s="245">
        <v>0</v>
      </c>
      <c r="H74" s="247">
        <v>0</v>
      </c>
      <c r="I74" s="48">
        <f t="shared" si="6"/>
        <v>0</v>
      </c>
    </row>
    <row r="75" spans="1:10" ht="13.5" customHeight="1">
      <c r="A75" s="27" t="s">
        <v>23</v>
      </c>
      <c r="B75" s="245">
        <v>0</v>
      </c>
      <c r="C75" s="246">
        <v>0</v>
      </c>
      <c r="D75" s="246">
        <v>0</v>
      </c>
      <c r="E75" s="247">
        <v>0</v>
      </c>
      <c r="F75" s="43">
        <v>0</v>
      </c>
      <c r="G75" s="245">
        <v>0</v>
      </c>
      <c r="H75" s="247">
        <v>0</v>
      </c>
      <c r="I75" s="41">
        <f t="shared" si="6"/>
        <v>0</v>
      </c>
    </row>
    <row r="76" spans="1:10" ht="13.5" customHeight="1">
      <c r="A76" s="25" t="s">
        <v>24</v>
      </c>
      <c r="B76" s="245">
        <v>0</v>
      </c>
      <c r="C76" s="246">
        <v>0</v>
      </c>
      <c r="D76" s="246">
        <v>0</v>
      </c>
      <c r="E76" s="247">
        <v>0</v>
      </c>
      <c r="F76" s="46">
        <v>249</v>
      </c>
      <c r="G76" s="245">
        <v>0</v>
      </c>
      <c r="H76" s="247">
        <v>0</v>
      </c>
      <c r="I76" s="48">
        <f t="shared" si="6"/>
        <v>249</v>
      </c>
    </row>
    <row r="77" spans="1:10" ht="13.5" customHeight="1">
      <c r="A77" s="27" t="s">
        <v>25</v>
      </c>
      <c r="B77" s="245">
        <v>0</v>
      </c>
      <c r="C77" s="246">
        <v>0</v>
      </c>
      <c r="D77" s="246">
        <v>0</v>
      </c>
      <c r="E77" s="247">
        <v>0</v>
      </c>
      <c r="F77" s="43">
        <v>0</v>
      </c>
      <c r="G77" s="245">
        <v>0</v>
      </c>
      <c r="H77" s="247">
        <v>0</v>
      </c>
      <c r="I77" s="41">
        <f t="shared" si="6"/>
        <v>0</v>
      </c>
    </row>
    <row r="78" spans="1:10" ht="13.5" customHeight="1">
      <c r="A78" s="25" t="s">
        <v>26</v>
      </c>
      <c r="B78" s="245">
        <v>0</v>
      </c>
      <c r="C78" s="246">
        <v>0</v>
      </c>
      <c r="D78" s="246">
        <v>0</v>
      </c>
      <c r="E78" s="247">
        <v>0</v>
      </c>
      <c r="F78" s="46">
        <v>0</v>
      </c>
      <c r="G78" s="245">
        <v>0</v>
      </c>
      <c r="H78" s="247">
        <v>0</v>
      </c>
      <c r="I78" s="48">
        <f t="shared" si="6"/>
        <v>0</v>
      </c>
    </row>
    <row r="79" spans="1:10" ht="13.5" customHeight="1" thickBot="1">
      <c r="A79" s="27" t="s">
        <v>27</v>
      </c>
      <c r="B79" s="248">
        <v>0</v>
      </c>
      <c r="C79" s="249">
        <v>0</v>
      </c>
      <c r="D79" s="249">
        <v>0</v>
      </c>
      <c r="E79" s="250">
        <v>0</v>
      </c>
      <c r="F79" s="43">
        <v>11719.454</v>
      </c>
      <c r="G79" s="248">
        <v>0</v>
      </c>
      <c r="H79" s="250">
        <v>0</v>
      </c>
      <c r="I79" s="41">
        <f t="shared" si="6"/>
        <v>11719.454</v>
      </c>
    </row>
    <row r="80" spans="1:10" ht="13.5" customHeight="1">
      <c r="A80" s="34" t="s">
        <v>28</v>
      </c>
      <c r="B80" s="130">
        <f t="shared" ref="B80:H80" si="7">SUM(B59:B79)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 t="shared" si="7"/>
        <v>268313.72261924512</v>
      </c>
      <c r="G80" s="130">
        <f t="shared" si="7"/>
        <v>0</v>
      </c>
      <c r="H80" s="131">
        <f t="shared" si="7"/>
        <v>0</v>
      </c>
      <c r="I80" s="132">
        <f>SUM(B80:H80)</f>
        <v>268313.72261924512</v>
      </c>
      <c r="J80" s="169">
        <v>0</v>
      </c>
    </row>
    <row r="81" spans="1:10" ht="15" thickBot="1">
      <c r="A81" s="32" t="s">
        <v>87</v>
      </c>
      <c r="B81" s="114">
        <f>B80/$I80</f>
        <v>0</v>
      </c>
      <c r="C81" s="114">
        <f t="shared" ref="C81:I81" si="8">C80/$I80</f>
        <v>0</v>
      </c>
      <c r="D81" s="114">
        <f t="shared" si="8"/>
        <v>0</v>
      </c>
      <c r="E81" s="114">
        <f t="shared" si="8"/>
        <v>0</v>
      </c>
      <c r="F81" s="114">
        <f t="shared" si="8"/>
        <v>1</v>
      </c>
      <c r="G81" s="114">
        <f t="shared" si="8"/>
        <v>0</v>
      </c>
      <c r="H81" s="114">
        <f t="shared" si="8"/>
        <v>0</v>
      </c>
      <c r="I81" s="116">
        <f t="shared" si="8"/>
        <v>1</v>
      </c>
      <c r="J81" s="18"/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</row>
    <row r="84" spans="1:10" ht="15">
      <c r="A84" s="263"/>
      <c r="B84" s="192" t="s">
        <v>104</v>
      </c>
      <c r="C84" s="193"/>
      <c r="D84" s="193"/>
      <c r="E84" s="193"/>
      <c r="F84" s="193"/>
      <c r="G84" s="193"/>
      <c r="H84" s="193"/>
      <c r="I84" s="194"/>
    </row>
    <row r="85" spans="1:10" ht="15">
      <c r="A85" s="24" t="s">
        <v>7</v>
      </c>
      <c r="B85" s="39">
        <v>4020.2856945010512</v>
      </c>
      <c r="C85" s="39">
        <v>0</v>
      </c>
      <c r="D85" s="39">
        <v>325.56630549894908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4345.8520000000008</v>
      </c>
    </row>
    <row r="86" spans="1:10" ht="15">
      <c r="A86" s="25" t="s">
        <v>8</v>
      </c>
      <c r="B86" s="46">
        <v>858.51450666802759</v>
      </c>
      <c r="C86" s="46">
        <v>0</v>
      </c>
      <c r="D86" s="46">
        <v>63.77919333197255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9">SUM(B86:H86)</f>
        <v>922.29370000000017</v>
      </c>
    </row>
    <row r="87" spans="1:10" ht="15">
      <c r="A87" s="26" t="s">
        <v>9</v>
      </c>
      <c r="B87" s="43">
        <v>2766.280608103466</v>
      </c>
      <c r="C87" s="43">
        <v>0</v>
      </c>
      <c r="D87" s="43">
        <v>197.7193918965348</v>
      </c>
      <c r="E87" s="43">
        <v>0</v>
      </c>
      <c r="F87" s="43">
        <v>0</v>
      </c>
      <c r="G87" s="43">
        <v>0</v>
      </c>
      <c r="H87" s="53">
        <v>0</v>
      </c>
      <c r="I87" s="41">
        <f t="shared" si="9"/>
        <v>2964.0000000000009</v>
      </c>
    </row>
    <row r="88" spans="1:10" ht="15">
      <c r="A88" s="25" t="s">
        <v>10</v>
      </c>
      <c r="B88" s="46">
        <v>8885.4289260479618</v>
      </c>
      <c r="C88" s="46">
        <v>0</v>
      </c>
      <c r="D88" s="46">
        <v>578.57107395203673</v>
      </c>
      <c r="E88" s="46">
        <v>0</v>
      </c>
      <c r="F88" s="46">
        <v>0</v>
      </c>
      <c r="G88" s="46">
        <v>0</v>
      </c>
      <c r="H88" s="47">
        <v>0</v>
      </c>
      <c r="I88" s="48">
        <f t="shared" si="9"/>
        <v>9463.9999999999982</v>
      </c>
    </row>
    <row r="89" spans="1:10" ht="15">
      <c r="A89" s="26" t="s">
        <v>11</v>
      </c>
      <c r="B89" s="43">
        <v>3.7439999999999998</v>
      </c>
      <c r="C89" s="43">
        <v>0</v>
      </c>
      <c r="D89" s="43">
        <v>0.25600000000000001</v>
      </c>
      <c r="E89" s="43">
        <v>0</v>
      </c>
      <c r="F89" s="43">
        <v>0</v>
      </c>
      <c r="G89" s="43">
        <v>0</v>
      </c>
      <c r="H89" s="53">
        <v>0</v>
      </c>
      <c r="I89" s="41">
        <f t="shared" si="9"/>
        <v>4</v>
      </c>
    </row>
    <row r="90" spans="1:10" ht="15">
      <c r="A90" s="25" t="s">
        <v>12</v>
      </c>
      <c r="B90" s="46">
        <v>0</v>
      </c>
      <c r="C90" s="46">
        <v>0</v>
      </c>
      <c r="D90" s="46">
        <v>0.39768437217748459</v>
      </c>
      <c r="E90" s="46">
        <v>192.23809472246199</v>
      </c>
      <c r="F90" s="46">
        <v>0</v>
      </c>
      <c r="G90" s="46">
        <v>0</v>
      </c>
      <c r="H90" s="47">
        <v>0</v>
      </c>
      <c r="I90" s="48">
        <f t="shared" si="9"/>
        <v>192.63577909463947</v>
      </c>
    </row>
    <row r="91" spans="1:10" ht="15">
      <c r="A91" s="26" t="s">
        <v>13</v>
      </c>
      <c r="B91" s="43">
        <v>0</v>
      </c>
      <c r="C91" s="43">
        <v>0</v>
      </c>
      <c r="D91" s="43">
        <v>0</v>
      </c>
      <c r="E91" s="43">
        <v>510</v>
      </c>
      <c r="F91" s="43">
        <v>0</v>
      </c>
      <c r="G91" s="43">
        <v>0</v>
      </c>
      <c r="H91" s="53">
        <v>0</v>
      </c>
      <c r="I91" s="41">
        <f t="shared" si="9"/>
        <v>510</v>
      </c>
    </row>
    <row r="92" spans="1:10" ht="15">
      <c r="A92" s="25" t="s">
        <v>14</v>
      </c>
      <c r="B92" s="46">
        <v>0</v>
      </c>
      <c r="C92" s="46">
        <v>5.2967078439163853</v>
      </c>
      <c r="D92" s="46">
        <v>1.4401022767202403</v>
      </c>
      <c r="E92" s="46">
        <v>928.86482831376122</v>
      </c>
      <c r="F92" s="46">
        <v>10152.772785004036</v>
      </c>
      <c r="G92" s="46">
        <v>0</v>
      </c>
      <c r="H92" s="47">
        <v>0</v>
      </c>
      <c r="I92" s="48">
        <f t="shared" si="9"/>
        <v>11088.374423438434</v>
      </c>
    </row>
    <row r="93" spans="1:10" ht="15">
      <c r="A93" s="26" t="s">
        <v>15</v>
      </c>
      <c r="B93" s="43">
        <v>77508.992037895339</v>
      </c>
      <c r="C93" s="43">
        <v>141.01141387958077</v>
      </c>
      <c r="D93" s="43">
        <v>5539.416548225081</v>
      </c>
      <c r="E93" s="43">
        <v>0</v>
      </c>
      <c r="F93" s="43">
        <v>0</v>
      </c>
      <c r="G93" s="43">
        <v>0</v>
      </c>
      <c r="H93" s="53">
        <v>0</v>
      </c>
      <c r="I93" s="41">
        <f t="shared" si="9"/>
        <v>83189.42</v>
      </c>
    </row>
    <row r="94" spans="1:10" ht="15">
      <c r="A94" s="25" t="s">
        <v>16</v>
      </c>
      <c r="B94" s="46">
        <v>20021.893856234277</v>
      </c>
      <c r="C94" s="46">
        <v>1177.6082185310454</v>
      </c>
      <c r="D94" s="46">
        <v>1073.1666103185303</v>
      </c>
      <c r="E94" s="46">
        <v>561.73296491614428</v>
      </c>
      <c r="F94" s="46">
        <v>0</v>
      </c>
      <c r="G94" s="46">
        <v>0</v>
      </c>
      <c r="H94" s="47">
        <v>0</v>
      </c>
      <c r="I94" s="48">
        <f t="shared" si="9"/>
        <v>22834.401649999996</v>
      </c>
    </row>
    <row r="95" spans="1:10" ht="15">
      <c r="A95" s="26" t="s">
        <v>17</v>
      </c>
      <c r="B95" s="43">
        <v>2847.25086934007</v>
      </c>
      <c r="C95" s="43">
        <v>7.3402370737585265</v>
      </c>
      <c r="D95" s="43">
        <v>278.80578282102869</v>
      </c>
      <c r="E95" s="43">
        <v>27.688510765142645</v>
      </c>
      <c r="F95" s="43">
        <v>0</v>
      </c>
      <c r="G95" s="43">
        <v>0</v>
      </c>
      <c r="H95" s="53">
        <v>0</v>
      </c>
      <c r="I95" s="41">
        <f t="shared" si="9"/>
        <v>3161.0853999999999</v>
      </c>
    </row>
    <row r="96" spans="1:10" ht="15">
      <c r="A96" s="25" t="s">
        <v>18</v>
      </c>
      <c r="B96" s="46">
        <v>0</v>
      </c>
      <c r="C96" s="46">
        <v>0</v>
      </c>
      <c r="D96" s="46">
        <v>0</v>
      </c>
      <c r="E96" s="46">
        <v>0</v>
      </c>
      <c r="F96" s="46">
        <v>0</v>
      </c>
      <c r="G96" s="46">
        <v>0</v>
      </c>
      <c r="H96" s="47">
        <v>0</v>
      </c>
      <c r="I96" s="48">
        <f t="shared" si="9"/>
        <v>0</v>
      </c>
    </row>
    <row r="97" spans="1:10" ht="15">
      <c r="A97" s="26" t="s">
        <v>19</v>
      </c>
      <c r="B97" s="43">
        <v>57679.841494892586</v>
      </c>
      <c r="C97" s="43">
        <v>3202.7684357079561</v>
      </c>
      <c r="D97" s="43">
        <v>12396.260585249855</v>
      </c>
      <c r="E97" s="43">
        <v>491.85348414959657</v>
      </c>
      <c r="F97" s="43">
        <v>0</v>
      </c>
      <c r="G97" s="43">
        <v>0</v>
      </c>
      <c r="H97" s="53">
        <v>0</v>
      </c>
      <c r="I97" s="41">
        <f t="shared" si="9"/>
        <v>73770.724000000002</v>
      </c>
    </row>
    <row r="98" spans="1:10" ht="15">
      <c r="A98" s="25" t="s">
        <v>20</v>
      </c>
      <c r="B98" s="46">
        <v>0</v>
      </c>
      <c r="C98" s="46">
        <v>0</v>
      </c>
      <c r="D98" s="46">
        <v>0</v>
      </c>
      <c r="E98" s="46">
        <v>0</v>
      </c>
      <c r="F98" s="46">
        <v>0</v>
      </c>
      <c r="G98" s="46">
        <v>0</v>
      </c>
      <c r="H98" s="47">
        <v>0</v>
      </c>
      <c r="I98" s="48">
        <f t="shared" si="9"/>
        <v>0</v>
      </c>
    </row>
    <row r="99" spans="1:10" ht="15">
      <c r="A99" s="26" t="s">
        <v>21</v>
      </c>
      <c r="B99" s="43">
        <v>0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53">
        <v>0</v>
      </c>
      <c r="I99" s="41">
        <f t="shared" si="9"/>
        <v>0</v>
      </c>
    </row>
    <row r="100" spans="1:10" ht="15">
      <c r="A100" s="25" t="s">
        <v>22</v>
      </c>
      <c r="B100" s="46">
        <v>548.85913722627186</v>
      </c>
      <c r="C100" s="46">
        <v>0</v>
      </c>
      <c r="D100" s="46">
        <v>10.140862773728102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9"/>
        <v>559</v>
      </c>
    </row>
    <row r="101" spans="1:10" ht="15">
      <c r="A101" s="27" t="s">
        <v>23</v>
      </c>
      <c r="B101" s="43">
        <v>64345.451537231616</v>
      </c>
      <c r="C101" s="43">
        <v>118.83069529896528</v>
      </c>
      <c r="D101" s="43">
        <v>8038.7177674694158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9"/>
        <v>72503</v>
      </c>
    </row>
    <row r="102" spans="1:10" ht="15">
      <c r="A102" s="25" t="s">
        <v>24</v>
      </c>
      <c r="B102" s="46">
        <v>2454.017215530911</v>
      </c>
      <c r="C102" s="46">
        <v>0</v>
      </c>
      <c r="D102" s="46">
        <v>191.11826577587877</v>
      </c>
      <c r="E102" s="46">
        <v>0</v>
      </c>
      <c r="F102" s="46">
        <v>222.80226706171686</v>
      </c>
      <c r="G102" s="46">
        <v>0</v>
      </c>
      <c r="H102" s="47">
        <v>0</v>
      </c>
      <c r="I102" s="48">
        <f t="shared" si="9"/>
        <v>2867.9377483685066</v>
      </c>
    </row>
    <row r="103" spans="1:10" ht="15">
      <c r="A103" s="27" t="s">
        <v>25</v>
      </c>
      <c r="B103" s="43">
        <v>2455.8152729256494</v>
      </c>
      <c r="C103" s="43">
        <v>0</v>
      </c>
      <c r="D103" s="43">
        <v>1834.2897631649532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9"/>
        <v>4290.1050360906029</v>
      </c>
    </row>
    <row r="104" spans="1:10" ht="15">
      <c r="A104" s="25" t="s">
        <v>26</v>
      </c>
      <c r="B104" s="46">
        <v>35112.247788222034</v>
      </c>
      <c r="C104" s="46">
        <v>131.25569977796783</v>
      </c>
      <c r="D104" s="46">
        <v>3296.6179199999997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9"/>
        <v>38540.121407999999</v>
      </c>
    </row>
    <row r="105" spans="1:10" ht="15.75" thickBot="1">
      <c r="A105" s="27" t="s">
        <v>27</v>
      </c>
      <c r="B105" s="43">
        <v>18247.923078511783</v>
      </c>
      <c r="C105" s="43">
        <v>1.7492264780277724</v>
      </c>
      <c r="D105" s="43">
        <v>27673.532649802597</v>
      </c>
      <c r="E105" s="43">
        <v>29557.233889620504</v>
      </c>
      <c r="F105" s="43">
        <v>0</v>
      </c>
      <c r="G105" s="43">
        <v>18837.144407410688</v>
      </c>
      <c r="H105" s="53">
        <v>13.690454216879552</v>
      </c>
      <c r="I105" s="41">
        <f t="shared" si="9"/>
        <v>94331.273706040476</v>
      </c>
    </row>
    <row r="106" spans="1:10" ht="15">
      <c r="A106" s="34" t="s">
        <v>28</v>
      </c>
      <c r="B106" s="130">
        <f t="shared" ref="B106:H106" si="10">SUM(B85:B105)</f>
        <v>297756.54602333106</v>
      </c>
      <c r="C106" s="130">
        <f t="shared" si="10"/>
        <v>4785.8606345912176</v>
      </c>
      <c r="D106" s="130">
        <f t="shared" si="10"/>
        <v>61499.796506929459</v>
      </c>
      <c r="E106" s="130">
        <f t="shared" si="10"/>
        <v>32269.611772487609</v>
      </c>
      <c r="F106" s="130">
        <f t="shared" si="10"/>
        <v>10375.575052065753</v>
      </c>
      <c r="G106" s="130">
        <f t="shared" si="10"/>
        <v>18837.144407410688</v>
      </c>
      <c r="H106" s="131">
        <f t="shared" si="10"/>
        <v>13.690454216879552</v>
      </c>
      <c r="I106" s="132">
        <f>SUM(B106:H106)</f>
        <v>425538.22485103266</v>
      </c>
    </row>
    <row r="107" spans="1:10" ht="13.5" customHeight="1" thickBot="1">
      <c r="A107" s="32" t="s">
        <v>87</v>
      </c>
      <c r="B107" s="114">
        <f>B106/$I106</f>
        <v>0.69971750746379158</v>
      </c>
      <c r="C107" s="114">
        <f t="shared" ref="C107:I107" si="11">C106/$I106</f>
        <v>1.1246605722121895E-2</v>
      </c>
      <c r="D107" s="114">
        <f t="shared" si="11"/>
        <v>0.14452237875565369</v>
      </c>
      <c r="E107" s="114">
        <f t="shared" si="11"/>
        <v>7.5832463191254251E-2</v>
      </c>
      <c r="F107" s="114">
        <f t="shared" si="11"/>
        <v>2.4382239822751318E-2</v>
      </c>
      <c r="G107" s="114">
        <f t="shared" si="11"/>
        <v>4.4266632954078261E-2</v>
      </c>
      <c r="H107" s="114">
        <f t="shared" si="11"/>
        <v>3.217209034904477E-5</v>
      </c>
      <c r="I107" s="116">
        <f t="shared" si="11"/>
        <v>1</v>
      </c>
      <c r="J107" s="18"/>
    </row>
    <row r="108" spans="1:10" ht="13.5" customHeight="1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0</v>
      </c>
      <c r="C111" s="39">
        <v>0</v>
      </c>
      <c r="D111" s="39">
        <v>0</v>
      </c>
      <c r="E111" s="39">
        <v>0</v>
      </c>
      <c r="F111" s="235">
        <v>0</v>
      </c>
      <c r="G111" s="39">
        <v>0</v>
      </c>
      <c r="H111" s="40">
        <v>0</v>
      </c>
      <c r="I111" s="41">
        <f>SUM(B111:H111)</f>
        <v>0</v>
      </c>
    </row>
    <row r="112" spans="1:10" ht="15">
      <c r="A112" s="25" t="s">
        <v>8</v>
      </c>
      <c r="B112" s="46">
        <v>1.9800000000000002E-2</v>
      </c>
      <c r="C112" s="46">
        <v>0</v>
      </c>
      <c r="D112" s="46">
        <v>0</v>
      </c>
      <c r="E112" s="46">
        <v>0</v>
      </c>
      <c r="F112" s="236">
        <v>0</v>
      </c>
      <c r="G112" s="46">
        <v>0</v>
      </c>
      <c r="H112" s="47">
        <v>0</v>
      </c>
      <c r="I112" s="48">
        <f t="shared" ref="I112:I131" si="12">SUM(B112:H112)</f>
        <v>1.9800000000000002E-2</v>
      </c>
    </row>
    <row r="113" spans="1:9" ht="15">
      <c r="A113" s="26" t="s">
        <v>9</v>
      </c>
      <c r="B113" s="43">
        <v>0</v>
      </c>
      <c r="C113" s="43">
        <v>0</v>
      </c>
      <c r="D113" s="43">
        <v>0</v>
      </c>
      <c r="E113" s="43">
        <v>0</v>
      </c>
      <c r="F113" s="236">
        <v>0</v>
      </c>
      <c r="G113" s="43">
        <v>0</v>
      </c>
      <c r="H113" s="53">
        <v>0</v>
      </c>
      <c r="I113" s="41">
        <f t="shared" si="12"/>
        <v>0</v>
      </c>
    </row>
    <row r="114" spans="1:9" ht="15">
      <c r="A114" s="25" t="s">
        <v>10</v>
      </c>
      <c r="B114" s="46">
        <v>2.3594963080669795E-3</v>
      </c>
      <c r="C114" s="46">
        <v>0</v>
      </c>
      <c r="D114" s="46">
        <v>4631.9976405036914</v>
      </c>
      <c r="E114" s="46">
        <v>0</v>
      </c>
      <c r="F114" s="236">
        <v>0</v>
      </c>
      <c r="G114" s="46">
        <v>0</v>
      </c>
      <c r="H114" s="47">
        <v>0</v>
      </c>
      <c r="I114" s="48">
        <f t="shared" si="12"/>
        <v>4631.9999999999991</v>
      </c>
    </row>
    <row r="115" spans="1:9" ht="15">
      <c r="A115" s="26" t="s">
        <v>11</v>
      </c>
      <c r="B115" s="43">
        <v>0</v>
      </c>
      <c r="C115" s="43">
        <v>0</v>
      </c>
      <c r="D115" s="43">
        <v>0</v>
      </c>
      <c r="E115" s="43">
        <v>0</v>
      </c>
      <c r="F115" s="236">
        <v>0</v>
      </c>
      <c r="G115" s="43">
        <v>0</v>
      </c>
      <c r="H115" s="53">
        <v>0</v>
      </c>
      <c r="I115" s="41">
        <f t="shared" si="12"/>
        <v>0</v>
      </c>
    </row>
    <row r="116" spans="1:9" ht="15">
      <c r="A116" s="25" t="s">
        <v>12</v>
      </c>
      <c r="B116" s="46">
        <v>0</v>
      </c>
      <c r="C116" s="46">
        <v>0</v>
      </c>
      <c r="D116" s="46">
        <v>0</v>
      </c>
      <c r="E116" s="46">
        <v>0</v>
      </c>
      <c r="F116" s="236">
        <v>0</v>
      </c>
      <c r="G116" s="46">
        <v>0</v>
      </c>
      <c r="H116" s="47">
        <v>0</v>
      </c>
      <c r="I116" s="48">
        <f t="shared" si="12"/>
        <v>0</v>
      </c>
    </row>
    <row r="117" spans="1:9" ht="15">
      <c r="A117" s="26" t="s">
        <v>13</v>
      </c>
      <c r="B117" s="43">
        <v>0</v>
      </c>
      <c r="C117" s="43">
        <v>0</v>
      </c>
      <c r="D117" s="43">
        <v>0</v>
      </c>
      <c r="E117" s="43">
        <v>0</v>
      </c>
      <c r="F117" s="236">
        <v>0</v>
      </c>
      <c r="G117" s="43">
        <v>0</v>
      </c>
      <c r="H117" s="53">
        <v>0</v>
      </c>
      <c r="I117" s="41">
        <f t="shared" si="12"/>
        <v>0</v>
      </c>
    </row>
    <row r="118" spans="1:9" ht="15">
      <c r="A118" s="25" t="s">
        <v>14</v>
      </c>
      <c r="B118" s="46">
        <v>0</v>
      </c>
      <c r="C118" s="46">
        <v>0</v>
      </c>
      <c r="D118" s="46">
        <v>0</v>
      </c>
      <c r="E118" s="46">
        <v>0</v>
      </c>
      <c r="F118" s="236">
        <v>0</v>
      </c>
      <c r="G118" s="46">
        <v>0</v>
      </c>
      <c r="H118" s="47">
        <v>0</v>
      </c>
      <c r="I118" s="48">
        <f t="shared" si="12"/>
        <v>0</v>
      </c>
    </row>
    <row r="119" spans="1:9" ht="15">
      <c r="A119" s="26" t="s">
        <v>15</v>
      </c>
      <c r="B119" s="43">
        <v>8.5599999999999996E-2</v>
      </c>
      <c r="C119" s="43">
        <v>0</v>
      </c>
      <c r="D119" s="43">
        <v>0</v>
      </c>
      <c r="E119" s="43">
        <v>0</v>
      </c>
      <c r="F119" s="236">
        <v>0</v>
      </c>
      <c r="G119" s="43">
        <v>0</v>
      </c>
      <c r="H119" s="53">
        <v>0</v>
      </c>
      <c r="I119" s="41">
        <f t="shared" si="12"/>
        <v>8.5599999999999996E-2</v>
      </c>
    </row>
    <row r="120" spans="1:9" ht="15">
      <c r="A120" s="25" t="s">
        <v>16</v>
      </c>
      <c r="B120" s="46">
        <v>5.8876713437152912E-3</v>
      </c>
      <c r="C120" s="46">
        <v>1050.4291534150302</v>
      </c>
      <c r="D120" s="46">
        <v>1.713608913626091</v>
      </c>
      <c r="E120" s="46">
        <v>0</v>
      </c>
      <c r="F120" s="236">
        <v>0</v>
      </c>
      <c r="G120" s="46">
        <v>0</v>
      </c>
      <c r="H120" s="47">
        <v>0</v>
      </c>
      <c r="I120" s="48">
        <f t="shared" si="12"/>
        <v>1052.1486500000001</v>
      </c>
    </row>
    <row r="121" spans="1:9" ht="15">
      <c r="A121" s="26" t="s">
        <v>17</v>
      </c>
      <c r="B121" s="43">
        <v>66.304703717379397</v>
      </c>
      <c r="C121" s="43">
        <v>0</v>
      </c>
      <c r="D121" s="43">
        <v>479.69529628262057</v>
      </c>
      <c r="E121" s="43">
        <v>0</v>
      </c>
      <c r="F121" s="236">
        <v>0</v>
      </c>
      <c r="G121" s="43">
        <v>0</v>
      </c>
      <c r="H121" s="53">
        <v>0</v>
      </c>
      <c r="I121" s="41">
        <f t="shared" si="12"/>
        <v>546</v>
      </c>
    </row>
    <row r="122" spans="1:9" ht="15">
      <c r="A122" s="25" t="s">
        <v>18</v>
      </c>
      <c r="B122" s="46">
        <v>0</v>
      </c>
      <c r="C122" s="46">
        <v>0</v>
      </c>
      <c r="D122" s="46">
        <v>0</v>
      </c>
      <c r="E122" s="46">
        <v>0</v>
      </c>
      <c r="F122" s="236">
        <v>0</v>
      </c>
      <c r="G122" s="46">
        <v>0</v>
      </c>
      <c r="H122" s="47">
        <v>0</v>
      </c>
      <c r="I122" s="48">
        <f t="shared" si="12"/>
        <v>0</v>
      </c>
    </row>
    <row r="123" spans="1:9" ht="15">
      <c r="A123" s="26" t="s">
        <v>19</v>
      </c>
      <c r="B123" s="43">
        <v>228.1574263679214</v>
      </c>
      <c r="C123" s="43">
        <v>3275.926753041123</v>
      </c>
      <c r="D123" s="43">
        <v>8609.9303388381068</v>
      </c>
      <c r="E123" s="43">
        <v>0.9854817528498232</v>
      </c>
      <c r="F123" s="236">
        <v>0</v>
      </c>
      <c r="G123" s="43">
        <v>0</v>
      </c>
      <c r="H123" s="53">
        <v>0</v>
      </c>
      <c r="I123" s="41">
        <f t="shared" si="12"/>
        <v>12115.000000000002</v>
      </c>
    </row>
    <row r="124" spans="1:9" ht="15">
      <c r="A124" s="25" t="s">
        <v>20</v>
      </c>
      <c r="B124" s="46">
        <v>7.7040056711765153E-4</v>
      </c>
      <c r="C124" s="46">
        <v>1.7234275026874537</v>
      </c>
      <c r="D124" s="46">
        <v>752.66659471096727</v>
      </c>
      <c r="E124" s="46">
        <v>0</v>
      </c>
      <c r="F124" s="236">
        <v>0</v>
      </c>
      <c r="G124" s="46">
        <v>0</v>
      </c>
      <c r="H124" s="47">
        <v>0</v>
      </c>
      <c r="I124" s="48">
        <f t="shared" si="12"/>
        <v>754.39079261422182</v>
      </c>
    </row>
    <row r="125" spans="1:9" ht="15">
      <c r="A125" s="26" t="s">
        <v>21</v>
      </c>
      <c r="B125" s="43">
        <v>9.3859889492334074E-4</v>
      </c>
      <c r="C125" s="43">
        <v>7.5125127934610694</v>
      </c>
      <c r="D125" s="43">
        <v>3280.9140002463791</v>
      </c>
      <c r="E125" s="43">
        <v>0</v>
      </c>
      <c r="F125" s="236">
        <v>0</v>
      </c>
      <c r="G125" s="43">
        <v>0</v>
      </c>
      <c r="H125" s="53">
        <v>0</v>
      </c>
      <c r="I125" s="41">
        <f t="shared" si="12"/>
        <v>3288.427451638735</v>
      </c>
    </row>
    <row r="126" spans="1:9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>
        <v>0</v>
      </c>
      <c r="G126" s="46">
        <v>0</v>
      </c>
      <c r="H126" s="47">
        <v>0</v>
      </c>
      <c r="I126" s="48">
        <f t="shared" si="12"/>
        <v>0</v>
      </c>
    </row>
    <row r="127" spans="1:9" ht="15">
      <c r="A127" s="27" t="s">
        <v>23</v>
      </c>
      <c r="B127" s="43">
        <v>0</v>
      </c>
      <c r="C127" s="43">
        <v>0</v>
      </c>
      <c r="D127" s="43">
        <v>0</v>
      </c>
      <c r="E127" s="43">
        <v>0</v>
      </c>
      <c r="F127" s="236">
        <v>0</v>
      </c>
      <c r="G127" s="43">
        <v>0</v>
      </c>
      <c r="H127" s="53">
        <v>0</v>
      </c>
      <c r="I127" s="41">
        <f t="shared" si="12"/>
        <v>0</v>
      </c>
    </row>
    <row r="128" spans="1:9" ht="15">
      <c r="A128" s="25" t="s">
        <v>24</v>
      </c>
      <c r="B128" s="46">
        <v>0</v>
      </c>
      <c r="C128" s="46">
        <v>0</v>
      </c>
      <c r="D128" s="46">
        <v>20</v>
      </c>
      <c r="E128" s="46">
        <v>0</v>
      </c>
      <c r="F128" s="236">
        <v>0</v>
      </c>
      <c r="G128" s="46">
        <v>0</v>
      </c>
      <c r="H128" s="47">
        <v>0</v>
      </c>
      <c r="I128" s="48">
        <f t="shared" si="12"/>
        <v>20</v>
      </c>
    </row>
    <row r="129" spans="1:10" ht="15">
      <c r="A129" s="27" t="s">
        <v>25</v>
      </c>
      <c r="B129" s="43">
        <v>0</v>
      </c>
      <c r="C129" s="43">
        <v>0</v>
      </c>
      <c r="D129" s="43">
        <v>0</v>
      </c>
      <c r="E129" s="43">
        <v>0</v>
      </c>
      <c r="F129" s="236">
        <v>0</v>
      </c>
      <c r="G129" s="43">
        <v>0</v>
      </c>
      <c r="H129" s="53">
        <v>0</v>
      </c>
      <c r="I129" s="41">
        <f t="shared" si="12"/>
        <v>0</v>
      </c>
    </row>
    <row r="130" spans="1:10" ht="15">
      <c r="A130" s="25" t="s">
        <v>26</v>
      </c>
      <c r="B130" s="46">
        <v>0.26836631918591897</v>
      </c>
      <c r="C130" s="46">
        <v>0</v>
      </c>
      <c r="D130" s="46">
        <v>1.5928336808140808</v>
      </c>
      <c r="E130" s="46">
        <v>0</v>
      </c>
      <c r="F130" s="236">
        <v>0</v>
      </c>
      <c r="G130" s="46">
        <v>0</v>
      </c>
      <c r="H130" s="47">
        <v>0</v>
      </c>
      <c r="I130" s="48">
        <f t="shared" si="12"/>
        <v>1.8611999999999997</v>
      </c>
    </row>
    <row r="131" spans="1:10" ht="15.75" thickBot="1">
      <c r="A131" s="27" t="s">
        <v>27</v>
      </c>
      <c r="B131" s="43">
        <v>67.460824967570034</v>
      </c>
      <c r="C131" s="43">
        <v>0</v>
      </c>
      <c r="D131" s="43">
        <v>0</v>
      </c>
      <c r="E131" s="43">
        <v>6007.5563176469377</v>
      </c>
      <c r="F131" s="237">
        <v>0</v>
      </c>
      <c r="G131" s="43">
        <v>1944.7244573854914</v>
      </c>
      <c r="H131" s="53">
        <v>0</v>
      </c>
      <c r="I131" s="41">
        <f t="shared" si="12"/>
        <v>8019.7415999999994</v>
      </c>
    </row>
    <row r="132" spans="1:10" ht="15">
      <c r="A132" s="34" t="s">
        <v>28</v>
      </c>
      <c r="B132" s="130">
        <f t="shared" ref="B132:H132" si="13">SUM(B111:B131)</f>
        <v>362.30667753917055</v>
      </c>
      <c r="C132" s="130">
        <f t="shared" si="13"/>
        <v>4335.5918467523015</v>
      </c>
      <c r="D132" s="130">
        <f t="shared" si="13"/>
        <v>17778.510313176204</v>
      </c>
      <c r="E132" s="130">
        <f t="shared" si="13"/>
        <v>6008.5417993997871</v>
      </c>
      <c r="F132" s="130">
        <f t="shared" si="13"/>
        <v>0</v>
      </c>
      <c r="G132" s="130">
        <f t="shared" si="13"/>
        <v>1944.7244573854914</v>
      </c>
      <c r="H132" s="131">
        <f t="shared" si="13"/>
        <v>0</v>
      </c>
      <c r="I132" s="132">
        <f>SUM(B132:H132)</f>
        <v>30429.675094252954</v>
      </c>
    </row>
    <row r="133" spans="1:10" ht="15" thickBot="1">
      <c r="A133" s="32" t="s">
        <v>87</v>
      </c>
      <c r="B133" s="114">
        <f>B132/$I132</f>
        <v>1.1906360367534681E-2</v>
      </c>
      <c r="C133" s="114">
        <f t="shared" ref="C133:I133" si="14">C132/$I132</f>
        <v>0.1424790712790468</v>
      </c>
      <c r="D133" s="114">
        <f t="shared" si="14"/>
        <v>0.58424910085661452</v>
      </c>
      <c r="E133" s="114">
        <f t="shared" si="14"/>
        <v>0.19745665311209909</v>
      </c>
      <c r="F133" s="114">
        <f t="shared" si="14"/>
        <v>0</v>
      </c>
      <c r="G133" s="114">
        <f t="shared" si="14"/>
        <v>6.3908814384704957E-2</v>
      </c>
      <c r="H133" s="114">
        <f t="shared" si="14"/>
        <v>0</v>
      </c>
      <c r="I133" s="116">
        <f t="shared" si="14"/>
        <v>1</v>
      </c>
      <c r="J133" s="18"/>
    </row>
    <row r="134" spans="1:10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1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10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10" ht="15">
      <c r="A137" s="24" t="s">
        <v>7</v>
      </c>
      <c r="B137" s="39">
        <v>0</v>
      </c>
      <c r="C137" s="39">
        <v>1410</v>
      </c>
      <c r="D137" s="39">
        <v>0</v>
      </c>
      <c r="E137" s="39">
        <v>0</v>
      </c>
      <c r="F137" s="235">
        <v>0</v>
      </c>
      <c r="G137" s="39">
        <v>0</v>
      </c>
      <c r="H137" s="40">
        <v>0</v>
      </c>
      <c r="I137" s="41">
        <f>SUM(B137:H137)</f>
        <v>1410</v>
      </c>
    </row>
    <row r="138" spans="1:1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>
        <v>0</v>
      </c>
      <c r="G138" s="46">
        <v>0</v>
      </c>
      <c r="H138" s="47">
        <v>0</v>
      </c>
      <c r="I138" s="48">
        <f t="shared" ref="I138:I157" si="15">SUM(B138:H138)</f>
        <v>0</v>
      </c>
    </row>
    <row r="139" spans="1:10" ht="15">
      <c r="A139" s="26" t="s">
        <v>9</v>
      </c>
      <c r="B139" s="43">
        <v>0</v>
      </c>
      <c r="C139" s="43">
        <v>0</v>
      </c>
      <c r="D139" s="43">
        <v>0</v>
      </c>
      <c r="E139" s="43">
        <v>0</v>
      </c>
      <c r="F139" s="236">
        <v>0</v>
      </c>
      <c r="G139" s="43">
        <v>0</v>
      </c>
      <c r="H139" s="53">
        <v>0</v>
      </c>
      <c r="I139" s="41">
        <f t="shared" si="15"/>
        <v>0</v>
      </c>
    </row>
    <row r="140" spans="1:10" ht="15">
      <c r="A140" s="25" t="s">
        <v>10</v>
      </c>
      <c r="B140" s="46">
        <v>0</v>
      </c>
      <c r="C140" s="46">
        <v>0</v>
      </c>
      <c r="D140" s="46">
        <v>301</v>
      </c>
      <c r="E140" s="46">
        <v>0</v>
      </c>
      <c r="F140" s="236">
        <v>0</v>
      </c>
      <c r="G140" s="46">
        <v>0</v>
      </c>
      <c r="H140" s="47">
        <v>0</v>
      </c>
      <c r="I140" s="48">
        <f t="shared" si="15"/>
        <v>301</v>
      </c>
    </row>
    <row r="141" spans="1:10" ht="15">
      <c r="A141" s="26" t="s">
        <v>11</v>
      </c>
      <c r="B141" s="43">
        <v>0</v>
      </c>
      <c r="C141" s="43">
        <v>0</v>
      </c>
      <c r="D141" s="43">
        <v>0</v>
      </c>
      <c r="E141" s="43">
        <v>0</v>
      </c>
      <c r="F141" s="236">
        <v>0</v>
      </c>
      <c r="G141" s="43">
        <v>0</v>
      </c>
      <c r="H141" s="53">
        <v>0</v>
      </c>
      <c r="I141" s="41">
        <f t="shared" si="15"/>
        <v>0</v>
      </c>
    </row>
    <row r="142" spans="1:10" ht="15">
      <c r="A142" s="25" t="s">
        <v>12</v>
      </c>
      <c r="B142" s="46">
        <v>0</v>
      </c>
      <c r="C142" s="46">
        <v>0</v>
      </c>
      <c r="D142" s="46">
        <v>0</v>
      </c>
      <c r="E142" s="46">
        <v>0</v>
      </c>
      <c r="F142" s="236">
        <v>0</v>
      </c>
      <c r="G142" s="46">
        <v>0</v>
      </c>
      <c r="H142" s="47">
        <v>0</v>
      </c>
      <c r="I142" s="48">
        <f t="shared" si="15"/>
        <v>0</v>
      </c>
    </row>
    <row r="143" spans="1:10" ht="15">
      <c r="A143" s="26" t="s">
        <v>13</v>
      </c>
      <c r="B143" s="43">
        <v>0</v>
      </c>
      <c r="C143" s="43">
        <v>0</v>
      </c>
      <c r="D143" s="43">
        <v>0</v>
      </c>
      <c r="E143" s="43">
        <v>0</v>
      </c>
      <c r="F143" s="236">
        <v>0</v>
      </c>
      <c r="G143" s="43">
        <v>0</v>
      </c>
      <c r="H143" s="53">
        <v>0</v>
      </c>
      <c r="I143" s="41">
        <f t="shared" si="15"/>
        <v>0</v>
      </c>
    </row>
    <row r="144" spans="1:10" ht="15">
      <c r="A144" s="25" t="s">
        <v>14</v>
      </c>
      <c r="B144" s="46">
        <v>0</v>
      </c>
      <c r="C144" s="46">
        <v>0</v>
      </c>
      <c r="D144" s="46">
        <v>19.316296368577181</v>
      </c>
      <c r="E144" s="46">
        <v>21.128645986860175</v>
      </c>
      <c r="F144" s="236">
        <v>0</v>
      </c>
      <c r="G144" s="46">
        <v>0</v>
      </c>
      <c r="H144" s="47">
        <v>0</v>
      </c>
      <c r="I144" s="48">
        <f t="shared" si="15"/>
        <v>40.444942355437355</v>
      </c>
    </row>
    <row r="145" spans="1:10" ht="15">
      <c r="A145" s="26" t="s">
        <v>15</v>
      </c>
      <c r="B145" s="43">
        <v>10.509597998559917</v>
      </c>
      <c r="C145" s="43">
        <v>4.3352492774837432E-7</v>
      </c>
      <c r="D145" s="43">
        <v>1.5679151553566206E-6</v>
      </c>
      <c r="E145" s="43">
        <v>0</v>
      </c>
      <c r="F145" s="236">
        <v>0</v>
      </c>
      <c r="G145" s="43">
        <v>0</v>
      </c>
      <c r="H145" s="53">
        <v>0</v>
      </c>
      <c r="I145" s="41">
        <f t="shared" si="15"/>
        <v>10.509600000000001</v>
      </c>
    </row>
    <row r="146" spans="1:10" ht="15">
      <c r="A146" s="25" t="s">
        <v>16</v>
      </c>
      <c r="B146" s="46">
        <v>114.46722539311372</v>
      </c>
      <c r="C146" s="46">
        <v>969.63892674783017</v>
      </c>
      <c r="D146" s="46">
        <v>56.691497859056035</v>
      </c>
      <c r="E146" s="46">
        <v>0</v>
      </c>
      <c r="F146" s="236">
        <v>0</v>
      </c>
      <c r="G146" s="46">
        <v>0</v>
      </c>
      <c r="H146" s="47">
        <v>0</v>
      </c>
      <c r="I146" s="48">
        <f t="shared" si="15"/>
        <v>1140.7976499999997</v>
      </c>
    </row>
    <row r="147" spans="1:10" ht="15">
      <c r="A147" s="26" t="s">
        <v>17</v>
      </c>
      <c r="B147" s="43">
        <v>0</v>
      </c>
      <c r="C147" s="43">
        <v>0</v>
      </c>
      <c r="D147" s="43">
        <v>3</v>
      </c>
      <c r="E147" s="43">
        <v>7</v>
      </c>
      <c r="F147" s="236">
        <v>0</v>
      </c>
      <c r="G147" s="43">
        <v>0</v>
      </c>
      <c r="H147" s="53">
        <v>0</v>
      </c>
      <c r="I147" s="41">
        <f t="shared" si="15"/>
        <v>10</v>
      </c>
    </row>
    <row r="148" spans="1:10" ht="15">
      <c r="A148" s="25" t="s">
        <v>18</v>
      </c>
      <c r="B148" s="46">
        <v>0</v>
      </c>
      <c r="C148" s="46">
        <v>0</v>
      </c>
      <c r="D148" s="46">
        <v>0</v>
      </c>
      <c r="E148" s="46">
        <v>0</v>
      </c>
      <c r="F148" s="236">
        <v>0</v>
      </c>
      <c r="G148" s="46">
        <v>0</v>
      </c>
      <c r="H148" s="47">
        <v>0</v>
      </c>
      <c r="I148" s="48">
        <f t="shared" si="15"/>
        <v>0</v>
      </c>
    </row>
    <row r="149" spans="1:10" ht="15">
      <c r="A149" s="26" t="s">
        <v>19</v>
      </c>
      <c r="B149" s="43">
        <v>147.86362975085046</v>
      </c>
      <c r="C149" s="43">
        <v>6773.4976841231555</v>
      </c>
      <c r="D149" s="43">
        <v>1409.638686125995</v>
      </c>
      <c r="E149" s="43">
        <v>0</v>
      </c>
      <c r="F149" s="236">
        <v>0</v>
      </c>
      <c r="G149" s="43">
        <v>0</v>
      </c>
      <c r="H149" s="53">
        <v>0</v>
      </c>
      <c r="I149" s="41">
        <f t="shared" si="15"/>
        <v>8331</v>
      </c>
    </row>
    <row r="150" spans="1:10" ht="15">
      <c r="A150" s="25" t="s">
        <v>20</v>
      </c>
      <c r="B150" s="46">
        <v>0</v>
      </c>
      <c r="C150" s="46">
        <v>0</v>
      </c>
      <c r="D150" s="46">
        <v>0</v>
      </c>
      <c r="E150" s="46">
        <v>0</v>
      </c>
      <c r="F150" s="236">
        <v>0</v>
      </c>
      <c r="G150" s="46">
        <v>0</v>
      </c>
      <c r="H150" s="47">
        <v>0</v>
      </c>
      <c r="I150" s="48">
        <f t="shared" si="15"/>
        <v>0</v>
      </c>
    </row>
    <row r="151" spans="1:10" ht="15">
      <c r="A151" s="26" t="s">
        <v>21</v>
      </c>
      <c r="B151" s="43">
        <v>0</v>
      </c>
      <c r="C151" s="43">
        <v>0</v>
      </c>
      <c r="D151" s="43">
        <v>0</v>
      </c>
      <c r="E151" s="43">
        <v>0</v>
      </c>
      <c r="F151" s="236">
        <v>0</v>
      </c>
      <c r="G151" s="43">
        <v>0</v>
      </c>
      <c r="H151" s="53">
        <v>0</v>
      </c>
      <c r="I151" s="41">
        <f t="shared" si="15"/>
        <v>0</v>
      </c>
    </row>
    <row r="152" spans="1:10" ht="15">
      <c r="A152" s="25" t="s">
        <v>22</v>
      </c>
      <c r="B152" s="46">
        <v>0</v>
      </c>
      <c r="C152" s="46">
        <v>988</v>
      </c>
      <c r="D152" s="46">
        <v>0</v>
      </c>
      <c r="E152" s="46">
        <v>0</v>
      </c>
      <c r="F152" s="236">
        <v>0</v>
      </c>
      <c r="G152" s="46">
        <v>0</v>
      </c>
      <c r="H152" s="47">
        <v>0</v>
      </c>
      <c r="I152" s="48">
        <f t="shared" si="15"/>
        <v>988</v>
      </c>
      <c r="J152" s="6"/>
    </row>
    <row r="153" spans="1:10" ht="15">
      <c r="A153" s="27" t="s">
        <v>23</v>
      </c>
      <c r="B153" s="43">
        <v>0</v>
      </c>
      <c r="C153" s="43">
        <v>0</v>
      </c>
      <c r="D153" s="43">
        <v>0</v>
      </c>
      <c r="E153" s="43">
        <v>0</v>
      </c>
      <c r="F153" s="236">
        <v>0</v>
      </c>
      <c r="G153" s="43">
        <v>0</v>
      </c>
      <c r="H153" s="53">
        <v>0</v>
      </c>
      <c r="I153" s="41">
        <f t="shared" si="15"/>
        <v>0</v>
      </c>
    </row>
    <row r="154" spans="1:10" ht="15">
      <c r="A154" s="25" t="s">
        <v>24</v>
      </c>
      <c r="B154" s="46">
        <v>0</v>
      </c>
      <c r="C154" s="46">
        <v>2062</v>
      </c>
      <c r="D154" s="46">
        <v>0</v>
      </c>
      <c r="E154" s="46">
        <v>0</v>
      </c>
      <c r="F154" s="236">
        <v>0</v>
      </c>
      <c r="G154" s="46">
        <v>0</v>
      </c>
      <c r="H154" s="47">
        <v>0</v>
      </c>
      <c r="I154" s="48">
        <f t="shared" si="15"/>
        <v>2062</v>
      </c>
    </row>
    <row r="155" spans="1:10" ht="15">
      <c r="A155" s="27" t="s">
        <v>25</v>
      </c>
      <c r="B155" s="43">
        <v>0</v>
      </c>
      <c r="C155" s="43">
        <v>0</v>
      </c>
      <c r="D155" s="43">
        <v>0</v>
      </c>
      <c r="E155" s="43">
        <v>0</v>
      </c>
      <c r="F155" s="236">
        <v>0</v>
      </c>
      <c r="G155" s="43">
        <v>0</v>
      </c>
      <c r="H155" s="53">
        <v>0</v>
      </c>
      <c r="I155" s="41">
        <f t="shared" si="15"/>
        <v>0</v>
      </c>
    </row>
    <row r="156" spans="1:10" ht="15">
      <c r="A156" s="25" t="s">
        <v>26</v>
      </c>
      <c r="B156" s="46">
        <v>999.91747561017269</v>
      </c>
      <c r="C156" s="46">
        <v>0</v>
      </c>
      <c r="D156" s="46">
        <v>40.96862438982739</v>
      </c>
      <c r="E156" s="46">
        <v>0</v>
      </c>
      <c r="F156" s="236">
        <v>0</v>
      </c>
      <c r="G156" s="46">
        <v>0</v>
      </c>
      <c r="H156" s="47">
        <v>0</v>
      </c>
      <c r="I156" s="48">
        <f t="shared" si="15"/>
        <v>1040.8861000000002</v>
      </c>
    </row>
    <row r="157" spans="1:10" ht="15.75" thickBot="1">
      <c r="A157" s="27" t="s">
        <v>27</v>
      </c>
      <c r="B157" s="43">
        <v>77.798946243038046</v>
      </c>
      <c r="C157" s="43">
        <v>0.428192154711029</v>
      </c>
      <c r="D157" s="43">
        <v>357.20146372789634</v>
      </c>
      <c r="E157" s="43">
        <v>7923.6173210325596</v>
      </c>
      <c r="F157" s="237">
        <v>0</v>
      </c>
      <c r="G157" s="43">
        <v>151.18394502459654</v>
      </c>
      <c r="H157" s="53">
        <v>939.03253181719845</v>
      </c>
      <c r="I157" s="41">
        <f t="shared" si="15"/>
        <v>9449.2623999999996</v>
      </c>
    </row>
    <row r="158" spans="1:10" ht="15">
      <c r="A158" s="34" t="s">
        <v>28</v>
      </c>
      <c r="B158" s="130">
        <f t="shared" ref="B158:H158" si="16">SUM(B137:B157)</f>
        <v>1350.5568749957349</v>
      </c>
      <c r="C158" s="130">
        <f t="shared" si="16"/>
        <v>12203.564803459223</v>
      </c>
      <c r="D158" s="130">
        <f t="shared" si="16"/>
        <v>2187.8165700392674</v>
      </c>
      <c r="E158" s="130">
        <f t="shared" si="16"/>
        <v>7951.7459670194194</v>
      </c>
      <c r="F158" s="130">
        <f t="shared" si="16"/>
        <v>0</v>
      </c>
      <c r="G158" s="130">
        <f t="shared" si="16"/>
        <v>151.18394502459654</v>
      </c>
      <c r="H158" s="131">
        <f t="shared" si="16"/>
        <v>939.03253181719845</v>
      </c>
      <c r="I158" s="132">
        <f>SUM(B158:H158)</f>
        <v>24783.900692355441</v>
      </c>
    </row>
    <row r="159" spans="1:10" ht="15" thickBot="1">
      <c r="A159" s="32" t="s">
        <v>87</v>
      </c>
      <c r="B159" s="114">
        <f>B158/$I158</f>
        <v>5.449331369425283E-2</v>
      </c>
      <c r="C159" s="114">
        <f t="shared" ref="C159:I159" si="17">C158/$I158</f>
        <v>0.49239887437183749</v>
      </c>
      <c r="D159" s="114">
        <f t="shared" si="17"/>
        <v>8.82757156428607E-2</v>
      </c>
      <c r="E159" s="114">
        <f t="shared" si="17"/>
        <v>0.32084319840226461</v>
      </c>
      <c r="F159" s="114">
        <f t="shared" si="17"/>
        <v>0</v>
      </c>
      <c r="G159" s="114">
        <f t="shared" si="17"/>
        <v>6.100086782191998E-3</v>
      </c>
      <c r="H159" s="114">
        <f t="shared" si="17"/>
        <v>3.7888811106592341E-2</v>
      </c>
      <c r="I159" s="116">
        <f t="shared" si="17"/>
        <v>1</v>
      </c>
      <c r="J159" s="18"/>
    </row>
    <row r="160" spans="1:10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>
        <v>0</v>
      </c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>
        <v>0</v>
      </c>
      <c r="G164" s="46">
        <v>0</v>
      </c>
      <c r="H164" s="47">
        <v>0</v>
      </c>
      <c r="I164" s="48">
        <f t="shared" ref="I164:I183" si="18">SUM(B164:H164)</f>
        <v>0</v>
      </c>
    </row>
    <row r="165" spans="1:9" ht="15">
      <c r="A165" s="26" t="s">
        <v>9</v>
      </c>
      <c r="B165" s="43">
        <v>0</v>
      </c>
      <c r="C165" s="43">
        <v>0</v>
      </c>
      <c r="D165" s="43">
        <v>0</v>
      </c>
      <c r="E165" s="43">
        <v>0</v>
      </c>
      <c r="F165" s="236">
        <v>0</v>
      </c>
      <c r="G165" s="43">
        <v>0</v>
      </c>
      <c r="H165" s="53">
        <v>0</v>
      </c>
      <c r="I165" s="41">
        <f t="shared" si="18"/>
        <v>0</v>
      </c>
    </row>
    <row r="166" spans="1:9" ht="15">
      <c r="A166" s="25" t="s">
        <v>10</v>
      </c>
      <c r="B166" s="46">
        <v>0</v>
      </c>
      <c r="C166" s="46">
        <v>0</v>
      </c>
      <c r="D166" s="46">
        <v>151</v>
      </c>
      <c r="E166" s="46">
        <v>0</v>
      </c>
      <c r="F166" s="236">
        <v>0</v>
      </c>
      <c r="G166" s="46">
        <v>0</v>
      </c>
      <c r="H166" s="47">
        <v>0</v>
      </c>
      <c r="I166" s="48">
        <f t="shared" si="18"/>
        <v>151</v>
      </c>
    </row>
    <row r="167" spans="1:9" ht="15">
      <c r="A167" s="26" t="s">
        <v>11</v>
      </c>
      <c r="B167" s="43">
        <v>0</v>
      </c>
      <c r="C167" s="43">
        <v>0</v>
      </c>
      <c r="D167" s="43">
        <v>0</v>
      </c>
      <c r="E167" s="43">
        <v>0</v>
      </c>
      <c r="F167" s="236">
        <v>0</v>
      </c>
      <c r="G167" s="43">
        <v>0</v>
      </c>
      <c r="H167" s="53">
        <v>0</v>
      </c>
      <c r="I167" s="41">
        <f t="shared" si="18"/>
        <v>0</v>
      </c>
    </row>
    <row r="168" spans="1:9" ht="15">
      <c r="A168" s="25" t="s">
        <v>12</v>
      </c>
      <c r="B168" s="46">
        <v>0</v>
      </c>
      <c r="C168" s="46">
        <v>0</v>
      </c>
      <c r="D168" s="46">
        <v>0</v>
      </c>
      <c r="E168" s="46">
        <v>0</v>
      </c>
      <c r="F168" s="236">
        <v>0</v>
      </c>
      <c r="G168" s="46">
        <v>0</v>
      </c>
      <c r="H168" s="47">
        <v>0</v>
      </c>
      <c r="I168" s="48">
        <f t="shared" si="18"/>
        <v>0</v>
      </c>
    </row>
    <row r="169" spans="1:9" ht="15">
      <c r="A169" s="26" t="s">
        <v>13</v>
      </c>
      <c r="B169" s="43">
        <v>0</v>
      </c>
      <c r="C169" s="43">
        <v>0</v>
      </c>
      <c r="D169" s="43">
        <v>0</v>
      </c>
      <c r="E169" s="43">
        <v>0</v>
      </c>
      <c r="F169" s="236">
        <v>0</v>
      </c>
      <c r="G169" s="43">
        <v>0</v>
      </c>
      <c r="H169" s="53">
        <v>0</v>
      </c>
      <c r="I169" s="41">
        <f t="shared" si="18"/>
        <v>0</v>
      </c>
    </row>
    <row r="170" spans="1:9" ht="15">
      <c r="A170" s="25" t="s">
        <v>14</v>
      </c>
      <c r="B170" s="46">
        <v>0</v>
      </c>
      <c r="C170" s="46">
        <v>0</v>
      </c>
      <c r="D170" s="46">
        <v>0</v>
      </c>
      <c r="E170" s="46">
        <v>1.4044417005916905</v>
      </c>
      <c r="F170" s="236">
        <v>0</v>
      </c>
      <c r="G170" s="46">
        <v>0</v>
      </c>
      <c r="H170" s="47">
        <v>0</v>
      </c>
      <c r="I170" s="48">
        <f t="shared" si="18"/>
        <v>1.4044417005916905</v>
      </c>
    </row>
    <row r="171" spans="1:9" ht="15">
      <c r="A171" s="26" t="s">
        <v>15</v>
      </c>
      <c r="B171" s="43">
        <v>0.29912530347957611</v>
      </c>
      <c r="C171" s="43">
        <v>9.2906401466755911E-2</v>
      </c>
      <c r="D171" s="43">
        <v>4.3471682910536682</v>
      </c>
      <c r="E171" s="43">
        <v>3.9999999032000022E-9</v>
      </c>
      <c r="F171" s="236">
        <v>0</v>
      </c>
      <c r="G171" s="43">
        <v>0</v>
      </c>
      <c r="H171" s="53">
        <v>0</v>
      </c>
      <c r="I171" s="41">
        <f t="shared" si="18"/>
        <v>4.7392000000000003</v>
      </c>
    </row>
    <row r="172" spans="1:9" ht="15">
      <c r="A172" s="25" t="s">
        <v>16</v>
      </c>
      <c r="B172" s="46">
        <v>118.62737907761237</v>
      </c>
      <c r="C172" s="46">
        <v>0</v>
      </c>
      <c r="D172" s="46">
        <v>296.36267092238762</v>
      </c>
      <c r="E172" s="46">
        <v>0</v>
      </c>
      <c r="F172" s="236">
        <v>0</v>
      </c>
      <c r="G172" s="46">
        <v>0</v>
      </c>
      <c r="H172" s="47">
        <v>0</v>
      </c>
      <c r="I172" s="48">
        <f t="shared" si="18"/>
        <v>414.99005</v>
      </c>
    </row>
    <row r="173" spans="1:9" ht="15">
      <c r="A173" s="26" t="s">
        <v>17</v>
      </c>
      <c r="B173" s="43">
        <v>0</v>
      </c>
      <c r="C173" s="43">
        <v>0</v>
      </c>
      <c r="D173" s="43">
        <v>257</v>
      </c>
      <c r="E173" s="43">
        <v>0</v>
      </c>
      <c r="F173" s="236">
        <v>0</v>
      </c>
      <c r="G173" s="43">
        <v>0</v>
      </c>
      <c r="H173" s="53">
        <v>0</v>
      </c>
      <c r="I173" s="41">
        <f t="shared" si="18"/>
        <v>257</v>
      </c>
    </row>
    <row r="174" spans="1:9" ht="15">
      <c r="A174" s="25" t="s">
        <v>18</v>
      </c>
      <c r="B174" s="46">
        <v>0</v>
      </c>
      <c r="C174" s="46">
        <v>0</v>
      </c>
      <c r="D174" s="46">
        <v>0</v>
      </c>
      <c r="E174" s="46">
        <v>0</v>
      </c>
      <c r="F174" s="236">
        <v>0</v>
      </c>
      <c r="G174" s="46">
        <v>0</v>
      </c>
      <c r="H174" s="47">
        <v>0</v>
      </c>
      <c r="I174" s="48">
        <f t="shared" si="18"/>
        <v>0</v>
      </c>
    </row>
    <row r="175" spans="1:9" ht="15">
      <c r="A175" s="26" t="s">
        <v>19</v>
      </c>
      <c r="B175" s="43">
        <v>106.9200313836255</v>
      </c>
      <c r="C175" s="43">
        <v>55.687516345638279</v>
      </c>
      <c r="D175" s="43">
        <v>1853.3924522707364</v>
      </c>
      <c r="E175" s="43">
        <v>0</v>
      </c>
      <c r="F175" s="236">
        <v>0</v>
      </c>
      <c r="G175" s="43">
        <v>0</v>
      </c>
      <c r="H175" s="53">
        <v>0</v>
      </c>
      <c r="I175" s="41">
        <f t="shared" si="18"/>
        <v>2016.0000000000002</v>
      </c>
    </row>
    <row r="176" spans="1:9" ht="15">
      <c r="A176" s="25" t="s">
        <v>20</v>
      </c>
      <c r="B176" s="46">
        <v>0</v>
      </c>
      <c r="C176" s="46">
        <v>0</v>
      </c>
      <c r="D176" s="46">
        <v>0</v>
      </c>
      <c r="E176" s="46">
        <v>0</v>
      </c>
      <c r="F176" s="236">
        <v>0</v>
      </c>
      <c r="G176" s="46">
        <v>0</v>
      </c>
      <c r="H176" s="47">
        <v>0</v>
      </c>
      <c r="I176" s="48">
        <f t="shared" si="18"/>
        <v>0</v>
      </c>
    </row>
    <row r="177" spans="1:10" ht="15">
      <c r="A177" s="26" t="s">
        <v>21</v>
      </c>
      <c r="B177" s="43">
        <v>0</v>
      </c>
      <c r="C177" s="43">
        <v>0</v>
      </c>
      <c r="D177" s="43">
        <v>0</v>
      </c>
      <c r="E177" s="43">
        <v>0</v>
      </c>
      <c r="F177" s="236">
        <v>0</v>
      </c>
      <c r="G177" s="43">
        <v>0</v>
      </c>
      <c r="H177" s="53">
        <v>0</v>
      </c>
      <c r="I177" s="41">
        <f t="shared" si="18"/>
        <v>0</v>
      </c>
    </row>
    <row r="178" spans="1:1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>
        <v>0</v>
      </c>
      <c r="G178" s="46">
        <v>0</v>
      </c>
      <c r="H178" s="47">
        <v>0</v>
      </c>
      <c r="I178" s="48">
        <f t="shared" si="18"/>
        <v>0</v>
      </c>
    </row>
    <row r="179" spans="1:10" ht="15">
      <c r="A179" s="27" t="s">
        <v>23</v>
      </c>
      <c r="B179" s="43">
        <v>0</v>
      </c>
      <c r="C179" s="43">
        <v>0</v>
      </c>
      <c r="D179" s="43">
        <v>0</v>
      </c>
      <c r="E179" s="43">
        <v>0</v>
      </c>
      <c r="F179" s="236">
        <v>0</v>
      </c>
      <c r="G179" s="43">
        <v>0</v>
      </c>
      <c r="H179" s="53">
        <v>0</v>
      </c>
      <c r="I179" s="41">
        <f t="shared" si="18"/>
        <v>0</v>
      </c>
    </row>
    <row r="180" spans="1:10" ht="15">
      <c r="A180" s="25" t="s">
        <v>24</v>
      </c>
      <c r="B180" s="46">
        <v>0</v>
      </c>
      <c r="C180" s="46">
        <v>0</v>
      </c>
      <c r="D180" s="46">
        <v>0</v>
      </c>
      <c r="E180" s="46">
        <v>0</v>
      </c>
      <c r="F180" s="236">
        <v>0</v>
      </c>
      <c r="G180" s="46">
        <v>0</v>
      </c>
      <c r="H180" s="47">
        <v>0</v>
      </c>
      <c r="I180" s="48">
        <f t="shared" si="18"/>
        <v>0</v>
      </c>
    </row>
    <row r="181" spans="1:10" ht="15">
      <c r="A181" s="27" t="s">
        <v>25</v>
      </c>
      <c r="B181" s="43">
        <v>0</v>
      </c>
      <c r="C181" s="43">
        <v>0</v>
      </c>
      <c r="D181" s="43">
        <v>0</v>
      </c>
      <c r="E181" s="43">
        <v>0</v>
      </c>
      <c r="F181" s="236">
        <v>0</v>
      </c>
      <c r="G181" s="43">
        <v>0</v>
      </c>
      <c r="H181" s="53">
        <v>0</v>
      </c>
      <c r="I181" s="41">
        <f t="shared" si="18"/>
        <v>0</v>
      </c>
    </row>
    <row r="182" spans="1:10" ht="15">
      <c r="A182" s="25" t="s">
        <v>26</v>
      </c>
      <c r="B182" s="46">
        <v>5.7255749028230403</v>
      </c>
      <c r="C182" s="46">
        <v>1.4888250971769603</v>
      </c>
      <c r="D182" s="46">
        <v>0</v>
      </c>
      <c r="E182" s="46">
        <v>0</v>
      </c>
      <c r="F182" s="236">
        <v>0</v>
      </c>
      <c r="G182" s="46">
        <v>0</v>
      </c>
      <c r="H182" s="47">
        <v>0</v>
      </c>
      <c r="I182" s="48">
        <f t="shared" si="18"/>
        <v>7.2144000000000004</v>
      </c>
    </row>
    <row r="183" spans="1:10" ht="15.75" thickBot="1">
      <c r="A183" s="27" t="s">
        <v>27</v>
      </c>
      <c r="B183" s="43">
        <v>24.95236589090166</v>
      </c>
      <c r="C183" s="43">
        <v>0</v>
      </c>
      <c r="D183" s="43">
        <v>616.85899177229101</v>
      </c>
      <c r="E183" s="43">
        <v>648.94031815652136</v>
      </c>
      <c r="F183" s="237">
        <v>0</v>
      </c>
      <c r="G183" s="43">
        <v>58.038780994469704</v>
      </c>
      <c r="H183" s="53">
        <v>185.46754318581634</v>
      </c>
      <c r="I183" s="41">
        <f t="shared" si="18"/>
        <v>1534.258</v>
      </c>
    </row>
    <row r="184" spans="1:10" ht="15">
      <c r="A184" s="34" t="s">
        <v>28</v>
      </c>
      <c r="B184" s="130">
        <f t="shared" ref="B184:H184" si="19">SUM(B163:B183)</f>
        <v>256.52447655844213</v>
      </c>
      <c r="C184" s="130">
        <f t="shared" si="19"/>
        <v>57.269247844281999</v>
      </c>
      <c r="D184" s="130">
        <f t="shared" si="19"/>
        <v>3178.961283256469</v>
      </c>
      <c r="E184" s="130">
        <f t="shared" si="19"/>
        <v>650.34475986111306</v>
      </c>
      <c r="F184" s="130">
        <f t="shared" si="19"/>
        <v>0</v>
      </c>
      <c r="G184" s="130">
        <f t="shared" si="19"/>
        <v>58.038780994469704</v>
      </c>
      <c r="H184" s="131">
        <f t="shared" si="19"/>
        <v>185.46754318581634</v>
      </c>
      <c r="I184" s="132">
        <f>SUM(B184:H184)</f>
        <v>4386.6060917005925</v>
      </c>
    </row>
    <row r="185" spans="1:10" ht="15" thickBot="1">
      <c r="A185" s="32" t="s">
        <v>87</v>
      </c>
      <c r="B185" s="114">
        <f>B184/$I184</f>
        <v>5.8479031669559624E-2</v>
      </c>
      <c r="C185" s="114">
        <f t="shared" ref="C185:I185" si="20">C184/$I184</f>
        <v>1.3055479942143596E-2</v>
      </c>
      <c r="D185" s="114">
        <f t="shared" si="20"/>
        <v>0.72469722988599927</v>
      </c>
      <c r="E185" s="114">
        <f t="shared" si="20"/>
        <v>0.14825693172942009</v>
      </c>
      <c r="F185" s="114">
        <f t="shared" si="20"/>
        <v>0</v>
      </c>
      <c r="G185" s="114">
        <f t="shared" si="20"/>
        <v>1.323090785477146E-2</v>
      </c>
      <c r="H185" s="114">
        <f t="shared" si="20"/>
        <v>4.2280418918105904E-2</v>
      </c>
      <c r="I185" s="116">
        <f t="shared" si="20"/>
        <v>1</v>
      </c>
      <c r="J185" s="18"/>
    </row>
    <row r="186" spans="1:10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1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10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10" ht="15">
      <c r="A189" s="24" t="s">
        <v>7</v>
      </c>
      <c r="B189" s="39">
        <v>0</v>
      </c>
      <c r="C189" s="39">
        <v>0</v>
      </c>
      <c r="D189" s="39">
        <v>5493</v>
      </c>
      <c r="E189" s="39">
        <v>0</v>
      </c>
      <c r="F189" s="235">
        <v>0</v>
      </c>
      <c r="G189" s="39">
        <v>0</v>
      </c>
      <c r="H189" s="40">
        <v>0</v>
      </c>
      <c r="I189" s="41">
        <f>SUM(B189:H189)</f>
        <v>5493</v>
      </c>
    </row>
    <row r="190" spans="1:10" ht="15">
      <c r="A190" s="25" t="s">
        <v>8</v>
      </c>
      <c r="B190" s="46">
        <v>0</v>
      </c>
      <c r="C190" s="46">
        <v>0</v>
      </c>
      <c r="D190" s="46">
        <v>61</v>
      </c>
      <c r="E190" s="46">
        <v>0</v>
      </c>
      <c r="F190" s="236">
        <v>0</v>
      </c>
      <c r="G190" s="46">
        <v>0</v>
      </c>
      <c r="H190" s="47">
        <v>0</v>
      </c>
      <c r="I190" s="48">
        <f t="shared" ref="I190:I209" si="21">SUM(B190:H190)</f>
        <v>61</v>
      </c>
    </row>
    <row r="191" spans="1:10" ht="15">
      <c r="A191" s="26" t="s">
        <v>9</v>
      </c>
      <c r="B191" s="43">
        <v>0</v>
      </c>
      <c r="C191" s="43">
        <v>0</v>
      </c>
      <c r="D191" s="43">
        <v>0</v>
      </c>
      <c r="E191" s="43">
        <v>0</v>
      </c>
      <c r="F191" s="236">
        <v>0</v>
      </c>
      <c r="G191" s="43">
        <v>0</v>
      </c>
      <c r="H191" s="53">
        <v>0</v>
      </c>
      <c r="I191" s="41">
        <f t="shared" si="21"/>
        <v>0</v>
      </c>
    </row>
    <row r="192" spans="1:10" ht="15">
      <c r="A192" s="25" t="s">
        <v>10</v>
      </c>
      <c r="B192" s="46">
        <v>0</v>
      </c>
      <c r="C192" s="46">
        <v>0</v>
      </c>
      <c r="D192" s="46">
        <v>137</v>
      </c>
      <c r="E192" s="46">
        <v>0</v>
      </c>
      <c r="F192" s="236">
        <v>0</v>
      </c>
      <c r="G192" s="46">
        <v>0</v>
      </c>
      <c r="H192" s="47">
        <v>0</v>
      </c>
      <c r="I192" s="48">
        <f t="shared" si="21"/>
        <v>137</v>
      </c>
    </row>
    <row r="193" spans="1:9" ht="15">
      <c r="A193" s="26" t="s">
        <v>11</v>
      </c>
      <c r="B193" s="43">
        <v>0</v>
      </c>
      <c r="C193" s="43">
        <v>0</v>
      </c>
      <c r="D193" s="43">
        <v>0</v>
      </c>
      <c r="E193" s="43">
        <v>0</v>
      </c>
      <c r="F193" s="236">
        <v>0</v>
      </c>
      <c r="G193" s="43">
        <v>0</v>
      </c>
      <c r="H193" s="53">
        <v>0</v>
      </c>
      <c r="I193" s="41">
        <f t="shared" si="21"/>
        <v>0</v>
      </c>
    </row>
    <row r="194" spans="1:9" ht="15">
      <c r="A194" s="25" t="s">
        <v>12</v>
      </c>
      <c r="B194" s="46">
        <v>0</v>
      </c>
      <c r="C194" s="46">
        <v>0</v>
      </c>
      <c r="D194" s="46">
        <v>0</v>
      </c>
      <c r="E194" s="46">
        <v>0</v>
      </c>
      <c r="F194" s="236">
        <v>0</v>
      </c>
      <c r="G194" s="46">
        <v>0</v>
      </c>
      <c r="H194" s="47">
        <v>0</v>
      </c>
      <c r="I194" s="48">
        <f t="shared" si="21"/>
        <v>0</v>
      </c>
    </row>
    <row r="195" spans="1:9" ht="15">
      <c r="A195" s="26" t="s">
        <v>13</v>
      </c>
      <c r="B195" s="43">
        <v>0</v>
      </c>
      <c r="C195" s="43">
        <v>0</v>
      </c>
      <c r="D195" s="43">
        <v>0</v>
      </c>
      <c r="E195" s="43">
        <v>0</v>
      </c>
      <c r="F195" s="236">
        <v>0</v>
      </c>
      <c r="G195" s="43">
        <v>0</v>
      </c>
      <c r="H195" s="53">
        <v>0</v>
      </c>
      <c r="I195" s="41">
        <f t="shared" si="21"/>
        <v>0</v>
      </c>
    </row>
    <row r="196" spans="1:9" ht="15">
      <c r="A196" s="25" t="s">
        <v>14</v>
      </c>
      <c r="B196" s="46">
        <v>4.5448176998588298E-8</v>
      </c>
      <c r="C196" s="46">
        <v>4.5448176998588298E-8</v>
      </c>
      <c r="D196" s="46">
        <v>3.6358541434441734E-8</v>
      </c>
      <c r="E196" s="46">
        <v>23.686567747140586</v>
      </c>
      <c r="F196" s="236">
        <v>0</v>
      </c>
      <c r="G196" s="46">
        <v>0</v>
      </c>
      <c r="H196" s="47">
        <v>0</v>
      </c>
      <c r="I196" s="48">
        <f t="shared" si="21"/>
        <v>23.686567874395482</v>
      </c>
    </row>
    <row r="197" spans="1:9" ht="15">
      <c r="A197" s="26" t="s">
        <v>15</v>
      </c>
      <c r="B197" s="43">
        <v>5.7990873884169858</v>
      </c>
      <c r="C197" s="43">
        <v>1.8011586029130613</v>
      </c>
      <c r="D197" s="43">
        <v>84.277754008669973</v>
      </c>
      <c r="E197" s="43">
        <v>0</v>
      </c>
      <c r="F197" s="236">
        <v>0</v>
      </c>
      <c r="G197" s="43">
        <v>0</v>
      </c>
      <c r="H197" s="53">
        <v>0</v>
      </c>
      <c r="I197" s="41">
        <f t="shared" si="21"/>
        <v>91.878000000000014</v>
      </c>
    </row>
    <row r="198" spans="1:9" ht="15">
      <c r="A198" s="25" t="s">
        <v>16</v>
      </c>
      <c r="B198" s="46">
        <v>236.55462425020673</v>
      </c>
      <c r="C198" s="46">
        <v>105.09634999096882</v>
      </c>
      <c r="D198" s="46">
        <v>4776.7416757588244</v>
      </c>
      <c r="E198" s="46">
        <v>0</v>
      </c>
      <c r="F198" s="236">
        <v>0</v>
      </c>
      <c r="G198" s="46">
        <v>0</v>
      </c>
      <c r="H198" s="47">
        <v>0</v>
      </c>
      <c r="I198" s="48">
        <f t="shared" si="21"/>
        <v>5118.3926499999998</v>
      </c>
    </row>
    <row r="199" spans="1:9" ht="15">
      <c r="A199" s="26" t="s">
        <v>17</v>
      </c>
      <c r="B199" s="43">
        <v>117.71621020664746</v>
      </c>
      <c r="C199" s="43">
        <v>5.6693152596790998E-8</v>
      </c>
      <c r="D199" s="43">
        <v>851.6541897366593</v>
      </c>
      <c r="E199" s="43">
        <v>0</v>
      </c>
      <c r="F199" s="236">
        <v>0</v>
      </c>
      <c r="G199" s="43">
        <v>0</v>
      </c>
      <c r="H199" s="53">
        <v>0</v>
      </c>
      <c r="I199" s="41">
        <f t="shared" si="21"/>
        <v>969.3703999999999</v>
      </c>
    </row>
    <row r="200" spans="1:9" ht="15">
      <c r="A200" s="25" t="s">
        <v>18</v>
      </c>
      <c r="B200" s="46">
        <v>6.9106034103932952E-9</v>
      </c>
      <c r="C200" s="46">
        <v>6.9106034103932952E-9</v>
      </c>
      <c r="D200" s="46">
        <v>307.99999998617881</v>
      </c>
      <c r="E200" s="46">
        <v>0</v>
      </c>
      <c r="F200" s="236">
        <v>0</v>
      </c>
      <c r="G200" s="46">
        <v>0</v>
      </c>
      <c r="H200" s="47">
        <v>0</v>
      </c>
      <c r="I200" s="48">
        <f t="shared" si="21"/>
        <v>308</v>
      </c>
    </row>
    <row r="201" spans="1:9" ht="15">
      <c r="A201" s="26" t="s">
        <v>19</v>
      </c>
      <c r="B201" s="43">
        <v>1685.8500727289784</v>
      </c>
      <c r="C201" s="43">
        <v>90.574600296749892</v>
      </c>
      <c r="D201" s="43">
        <v>9431.4187400102419</v>
      </c>
      <c r="E201" s="43">
        <v>719.15658696403102</v>
      </c>
      <c r="F201" s="236">
        <v>0</v>
      </c>
      <c r="G201" s="43">
        <v>0</v>
      </c>
      <c r="H201" s="53">
        <v>0</v>
      </c>
      <c r="I201" s="41">
        <f t="shared" si="21"/>
        <v>11927.000000000002</v>
      </c>
    </row>
    <row r="202" spans="1:9" ht="15">
      <c r="A202" s="25" t="s">
        <v>20</v>
      </c>
      <c r="B202" s="46">
        <v>0</v>
      </c>
      <c r="C202" s="46">
        <v>0</v>
      </c>
      <c r="D202" s="46">
        <v>0</v>
      </c>
      <c r="E202" s="46">
        <v>0</v>
      </c>
      <c r="F202" s="236">
        <v>0</v>
      </c>
      <c r="G202" s="46">
        <v>0</v>
      </c>
      <c r="H202" s="47">
        <v>0</v>
      </c>
      <c r="I202" s="48">
        <f t="shared" si="21"/>
        <v>0</v>
      </c>
    </row>
    <row r="203" spans="1:9" ht="15">
      <c r="A203" s="26" t="s">
        <v>21</v>
      </c>
      <c r="B203" s="43">
        <v>0</v>
      </c>
      <c r="C203" s="43">
        <v>0</v>
      </c>
      <c r="D203" s="43">
        <v>0</v>
      </c>
      <c r="E203" s="43">
        <v>0</v>
      </c>
      <c r="F203" s="236">
        <v>0</v>
      </c>
      <c r="G203" s="43">
        <v>0</v>
      </c>
      <c r="H203" s="53">
        <v>0</v>
      </c>
      <c r="I203" s="41">
        <f t="shared" si="21"/>
        <v>0</v>
      </c>
    </row>
    <row r="204" spans="1:9" ht="15">
      <c r="A204" s="25" t="s">
        <v>22</v>
      </c>
      <c r="B204" s="46">
        <v>2.5248285074210282</v>
      </c>
      <c r="C204" s="46">
        <v>1.6247318329512296E-8</v>
      </c>
      <c r="D204" s="46">
        <v>2163.4751714763315</v>
      </c>
      <c r="E204" s="46">
        <v>0</v>
      </c>
      <c r="F204" s="236">
        <v>0</v>
      </c>
      <c r="G204" s="46">
        <v>0</v>
      </c>
      <c r="H204" s="47">
        <v>0</v>
      </c>
      <c r="I204" s="48">
        <f t="shared" si="21"/>
        <v>2166</v>
      </c>
    </row>
    <row r="205" spans="1:9" ht="15">
      <c r="A205" s="27" t="s">
        <v>23</v>
      </c>
      <c r="B205" s="43">
        <v>1.2092609082813892</v>
      </c>
      <c r="C205" s="43">
        <v>2.0507569011576137</v>
      </c>
      <c r="D205" s="43">
        <v>3.7399821905609976</v>
      </c>
      <c r="E205" s="43">
        <v>0</v>
      </c>
      <c r="F205" s="236">
        <v>0</v>
      </c>
      <c r="G205" s="43">
        <v>0</v>
      </c>
      <c r="H205" s="53">
        <v>0</v>
      </c>
      <c r="I205" s="41">
        <f t="shared" si="21"/>
        <v>7</v>
      </c>
    </row>
    <row r="206" spans="1:9" ht="15">
      <c r="A206" s="25" t="s">
        <v>24</v>
      </c>
      <c r="B206" s="46">
        <v>0</v>
      </c>
      <c r="C206" s="46">
        <v>0</v>
      </c>
      <c r="D206" s="46">
        <v>2</v>
      </c>
      <c r="E206" s="46">
        <v>0</v>
      </c>
      <c r="F206" s="236">
        <v>0</v>
      </c>
      <c r="G206" s="46">
        <v>0</v>
      </c>
      <c r="H206" s="47">
        <v>0</v>
      </c>
      <c r="I206" s="48">
        <f t="shared" si="21"/>
        <v>2</v>
      </c>
    </row>
    <row r="207" spans="1:9" ht="15">
      <c r="A207" s="27" t="s">
        <v>25</v>
      </c>
      <c r="B207" s="43">
        <v>0</v>
      </c>
      <c r="C207" s="43">
        <v>0</v>
      </c>
      <c r="D207" s="43">
        <v>0</v>
      </c>
      <c r="E207" s="43">
        <v>0</v>
      </c>
      <c r="F207" s="236">
        <v>0</v>
      </c>
      <c r="G207" s="43">
        <v>0</v>
      </c>
      <c r="H207" s="53">
        <v>0</v>
      </c>
      <c r="I207" s="41">
        <f t="shared" si="21"/>
        <v>0</v>
      </c>
    </row>
    <row r="208" spans="1:9" ht="15">
      <c r="A208" s="25" t="s">
        <v>26</v>
      </c>
      <c r="B208" s="46">
        <v>9.2483999777192984</v>
      </c>
      <c r="C208" s="46">
        <v>1.1140350605741945E-8</v>
      </c>
      <c r="D208" s="46">
        <v>1.1140350605741945E-8</v>
      </c>
      <c r="E208" s="46">
        <v>0</v>
      </c>
      <c r="F208" s="236">
        <v>0</v>
      </c>
      <c r="G208" s="46">
        <v>0</v>
      </c>
      <c r="H208" s="47">
        <v>0</v>
      </c>
      <c r="I208" s="48">
        <f t="shared" si="21"/>
        <v>9.2484000000000002</v>
      </c>
    </row>
    <row r="209" spans="1:11" ht="15.75" thickBot="1">
      <c r="A209" s="27" t="s">
        <v>27</v>
      </c>
      <c r="B209" s="43">
        <v>9.9330335787222879</v>
      </c>
      <c r="C209" s="43">
        <v>3.507789944929196</v>
      </c>
      <c r="D209" s="43">
        <v>2659.7606120485189</v>
      </c>
      <c r="E209" s="43">
        <v>1826.2662643736901</v>
      </c>
      <c r="F209" s="237">
        <v>0</v>
      </c>
      <c r="G209" s="43">
        <v>142.87410734704929</v>
      </c>
      <c r="H209" s="53">
        <v>8.6345927070904409</v>
      </c>
      <c r="I209" s="41">
        <f t="shared" si="21"/>
        <v>4650.9764000000005</v>
      </c>
    </row>
    <row r="210" spans="1:11" ht="15">
      <c r="A210" s="34" t="s">
        <v>28</v>
      </c>
      <c r="B210" s="130">
        <f t="shared" ref="B210:H210" si="22">SUM(B189:B209)</f>
        <v>2068.8355175987522</v>
      </c>
      <c r="C210" s="130">
        <f t="shared" si="22"/>
        <v>203.0306558731582</v>
      </c>
      <c r="D210" s="130">
        <f t="shared" si="22"/>
        <v>25972.068125263482</v>
      </c>
      <c r="E210" s="130">
        <f t="shared" si="22"/>
        <v>2569.1094190848617</v>
      </c>
      <c r="F210" s="130">
        <f t="shared" si="22"/>
        <v>0</v>
      </c>
      <c r="G210" s="130">
        <f t="shared" si="22"/>
        <v>142.87410734704929</v>
      </c>
      <c r="H210" s="131">
        <f t="shared" si="22"/>
        <v>8.6345927070904409</v>
      </c>
      <c r="I210" s="132">
        <f>SUM(B210:H210)</f>
        <v>30964.552417874394</v>
      </c>
    </row>
    <row r="211" spans="1:11" ht="15" thickBot="1">
      <c r="A211" s="32" t="s">
        <v>87</v>
      </c>
      <c r="B211" s="114">
        <f>B210/$I210</f>
        <v>6.681302831958616E-2</v>
      </c>
      <c r="C211" s="114">
        <f t="shared" ref="C211:I211" si="23">C210/$I210</f>
        <v>6.55687358671324E-3</v>
      </c>
      <c r="D211" s="114">
        <f t="shared" si="23"/>
        <v>0.83876775529527814</v>
      </c>
      <c r="E211" s="114">
        <f t="shared" si="23"/>
        <v>8.2969370408268336E-2</v>
      </c>
      <c r="F211" s="114">
        <f t="shared" si="23"/>
        <v>0</v>
      </c>
      <c r="G211" s="114">
        <f t="shared" si="23"/>
        <v>4.6141182801200352E-3</v>
      </c>
      <c r="H211" s="114">
        <f t="shared" si="23"/>
        <v>2.7885411003409472E-4</v>
      </c>
      <c r="I211" s="116">
        <f t="shared" si="23"/>
        <v>1</v>
      </c>
      <c r="J211" s="18"/>
    </row>
    <row r="212" spans="1:11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11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11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11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>
        <v>0</v>
      </c>
      <c r="G215" s="39">
        <v>0</v>
      </c>
      <c r="H215" s="40">
        <v>0</v>
      </c>
      <c r="I215" s="41">
        <f>SUM(B215:H215)</f>
        <v>0</v>
      </c>
    </row>
    <row r="216" spans="1:11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>
        <v>0</v>
      </c>
      <c r="G216" s="46">
        <v>0</v>
      </c>
      <c r="H216" s="47">
        <v>0</v>
      </c>
      <c r="I216" s="48">
        <f t="shared" ref="I216:I235" si="24">SUM(B216:H216)</f>
        <v>0</v>
      </c>
      <c r="K216">
        <v>0.61458979485680931</v>
      </c>
    </row>
    <row r="217" spans="1:11" ht="15">
      <c r="A217" s="26" t="s">
        <v>9</v>
      </c>
      <c r="B217" s="43">
        <v>0</v>
      </c>
      <c r="C217" s="43">
        <v>0</v>
      </c>
      <c r="D217" s="43">
        <v>0</v>
      </c>
      <c r="E217" s="43">
        <v>0</v>
      </c>
      <c r="F217" s="236">
        <v>0</v>
      </c>
      <c r="G217" s="43">
        <v>0</v>
      </c>
      <c r="H217" s="53">
        <v>0</v>
      </c>
      <c r="I217" s="41">
        <f t="shared" si="24"/>
        <v>0</v>
      </c>
    </row>
    <row r="218" spans="1:11" ht="15">
      <c r="A218" s="25" t="s">
        <v>10</v>
      </c>
      <c r="B218" s="46">
        <v>0</v>
      </c>
      <c r="C218" s="46">
        <v>0</v>
      </c>
      <c r="D218" s="46">
        <v>0</v>
      </c>
      <c r="E218" s="46">
        <v>0</v>
      </c>
      <c r="F218" s="236">
        <v>0</v>
      </c>
      <c r="G218" s="46">
        <v>0</v>
      </c>
      <c r="H218" s="47">
        <v>0</v>
      </c>
      <c r="I218" s="48">
        <f t="shared" si="24"/>
        <v>0</v>
      </c>
    </row>
    <row r="219" spans="1:11" ht="15">
      <c r="A219" s="26" t="s">
        <v>11</v>
      </c>
      <c r="B219" s="43">
        <v>0</v>
      </c>
      <c r="C219" s="43">
        <v>0</v>
      </c>
      <c r="D219" s="43">
        <v>0</v>
      </c>
      <c r="E219" s="43">
        <v>0</v>
      </c>
      <c r="F219" s="236">
        <v>0</v>
      </c>
      <c r="G219" s="43">
        <v>0</v>
      </c>
      <c r="H219" s="53">
        <v>0</v>
      </c>
      <c r="I219" s="41">
        <f t="shared" si="24"/>
        <v>0</v>
      </c>
    </row>
    <row r="220" spans="1:11" ht="15">
      <c r="A220" s="25" t="s">
        <v>12</v>
      </c>
      <c r="B220" s="46">
        <v>0</v>
      </c>
      <c r="C220" s="46">
        <v>0</v>
      </c>
      <c r="D220" s="46">
        <v>0</v>
      </c>
      <c r="E220" s="46">
        <v>39.527280971081787</v>
      </c>
      <c r="F220" s="236">
        <v>0</v>
      </c>
      <c r="G220" s="46">
        <v>0</v>
      </c>
      <c r="H220" s="47">
        <v>0</v>
      </c>
      <c r="I220" s="48">
        <f t="shared" si="24"/>
        <v>39.527280971081787</v>
      </c>
    </row>
    <row r="221" spans="1:11" ht="15">
      <c r="A221" s="26" t="s">
        <v>13</v>
      </c>
      <c r="B221" s="43">
        <v>0</v>
      </c>
      <c r="C221" s="43">
        <v>0</v>
      </c>
      <c r="D221" s="43">
        <v>0</v>
      </c>
      <c r="E221" s="43">
        <v>0</v>
      </c>
      <c r="F221" s="236">
        <v>0</v>
      </c>
      <c r="G221" s="43">
        <v>0</v>
      </c>
      <c r="H221" s="53">
        <v>0</v>
      </c>
      <c r="I221" s="41">
        <f t="shared" si="24"/>
        <v>0</v>
      </c>
    </row>
    <row r="222" spans="1:11" ht="15">
      <c r="A222" s="25" t="s">
        <v>14</v>
      </c>
      <c r="B222" s="46">
        <v>0</v>
      </c>
      <c r="C222" s="46">
        <v>0</v>
      </c>
      <c r="D222" s="46">
        <v>0</v>
      </c>
      <c r="E222" s="46">
        <v>1.2032777314864674E-2</v>
      </c>
      <c r="F222" s="236">
        <v>0</v>
      </c>
      <c r="G222" s="46">
        <v>0</v>
      </c>
      <c r="H222" s="47">
        <v>0</v>
      </c>
      <c r="I222" s="48">
        <f t="shared" si="24"/>
        <v>1.2032777314864674E-2</v>
      </c>
    </row>
    <row r="223" spans="1:11" ht="15">
      <c r="A223" s="26" t="s">
        <v>15</v>
      </c>
      <c r="B223" s="43">
        <v>0.81515243830993833</v>
      </c>
      <c r="C223" s="43">
        <v>1.1848475616900616</v>
      </c>
      <c r="D223" s="43">
        <v>0</v>
      </c>
      <c r="E223" s="43">
        <v>0</v>
      </c>
      <c r="F223" s="236">
        <v>0</v>
      </c>
      <c r="G223" s="43">
        <v>0</v>
      </c>
      <c r="H223" s="53">
        <v>0</v>
      </c>
      <c r="I223" s="41">
        <f t="shared" si="24"/>
        <v>2</v>
      </c>
    </row>
    <row r="224" spans="1:11" ht="15">
      <c r="A224" s="25" t="s">
        <v>16</v>
      </c>
      <c r="B224" s="46">
        <v>0</v>
      </c>
      <c r="C224" s="46">
        <v>0</v>
      </c>
      <c r="D224" s="46">
        <v>229.96907499999998</v>
      </c>
      <c r="E224" s="46">
        <v>0</v>
      </c>
      <c r="F224" s="236">
        <v>0</v>
      </c>
      <c r="G224" s="46">
        <v>0</v>
      </c>
      <c r="H224" s="47">
        <v>0</v>
      </c>
      <c r="I224" s="48">
        <f t="shared" si="24"/>
        <v>229.96907499999998</v>
      </c>
    </row>
    <row r="225" spans="1:10" ht="15">
      <c r="A225" s="26" t="s">
        <v>17</v>
      </c>
      <c r="B225" s="43">
        <v>19.534632814531406</v>
      </c>
      <c r="C225" s="43">
        <v>0</v>
      </c>
      <c r="D225" s="43">
        <v>77.375994576724494</v>
      </c>
      <c r="E225" s="43">
        <v>4.0893726087441031</v>
      </c>
      <c r="F225" s="236">
        <v>0</v>
      </c>
      <c r="G225" s="43">
        <v>0</v>
      </c>
      <c r="H225" s="53">
        <v>0</v>
      </c>
      <c r="I225" s="41">
        <f t="shared" si="24"/>
        <v>101</v>
      </c>
    </row>
    <row r="226" spans="1:10" ht="15">
      <c r="A226" s="25" t="s">
        <v>18</v>
      </c>
      <c r="B226" s="46">
        <v>0</v>
      </c>
      <c r="C226" s="46">
        <v>0</v>
      </c>
      <c r="D226" s="46">
        <v>0</v>
      </c>
      <c r="E226" s="46">
        <v>0</v>
      </c>
      <c r="F226" s="236">
        <v>0</v>
      </c>
      <c r="G226" s="46">
        <v>0</v>
      </c>
      <c r="H226" s="47">
        <v>0</v>
      </c>
      <c r="I226" s="48">
        <f t="shared" si="24"/>
        <v>0</v>
      </c>
    </row>
    <row r="227" spans="1:10" ht="15">
      <c r="A227" s="26" t="s">
        <v>19</v>
      </c>
      <c r="B227" s="43">
        <v>960.50476750835139</v>
      </c>
      <c r="C227" s="43">
        <v>0</v>
      </c>
      <c r="D227" s="43">
        <v>453.55350581614005</v>
      </c>
      <c r="E227" s="43">
        <v>993.94172667550856</v>
      </c>
      <c r="F227" s="236">
        <v>0</v>
      </c>
      <c r="G227" s="43">
        <v>0</v>
      </c>
      <c r="H227" s="53">
        <v>0</v>
      </c>
      <c r="I227" s="41">
        <f t="shared" si="24"/>
        <v>2408</v>
      </c>
    </row>
    <row r="228" spans="1:10" ht="15">
      <c r="A228" s="25" t="s">
        <v>20</v>
      </c>
      <c r="B228" s="46">
        <v>0</v>
      </c>
      <c r="C228" s="46">
        <v>0</v>
      </c>
      <c r="D228" s="46">
        <v>0</v>
      </c>
      <c r="E228" s="46">
        <v>0</v>
      </c>
      <c r="F228" s="236">
        <v>0</v>
      </c>
      <c r="G228" s="46">
        <v>0</v>
      </c>
      <c r="H228" s="47">
        <v>0</v>
      </c>
      <c r="I228" s="48">
        <f t="shared" si="24"/>
        <v>0</v>
      </c>
    </row>
    <row r="229" spans="1:10" ht="15">
      <c r="A229" s="26" t="s">
        <v>21</v>
      </c>
      <c r="B229" s="43">
        <v>0</v>
      </c>
      <c r="C229" s="43">
        <v>0</v>
      </c>
      <c r="D229" s="43">
        <v>0</v>
      </c>
      <c r="E229" s="43">
        <v>0</v>
      </c>
      <c r="F229" s="236">
        <v>0</v>
      </c>
      <c r="G229" s="43">
        <v>0</v>
      </c>
      <c r="H229" s="53">
        <v>0</v>
      </c>
      <c r="I229" s="41">
        <f t="shared" si="24"/>
        <v>0</v>
      </c>
    </row>
    <row r="230" spans="1:10" ht="15">
      <c r="A230" s="25" t="s">
        <v>22</v>
      </c>
      <c r="B230" s="46">
        <v>6.993984740250766E-3</v>
      </c>
      <c r="C230" s="46">
        <v>0</v>
      </c>
      <c r="D230" s="46">
        <v>5.9930060152597493</v>
      </c>
      <c r="E230" s="46">
        <v>0</v>
      </c>
      <c r="F230" s="236">
        <v>0</v>
      </c>
      <c r="G230" s="46">
        <v>0</v>
      </c>
      <c r="H230" s="47">
        <v>0</v>
      </c>
      <c r="I230" s="48">
        <f t="shared" si="24"/>
        <v>6</v>
      </c>
    </row>
    <row r="231" spans="1:10" ht="15">
      <c r="A231" s="27" t="s">
        <v>23</v>
      </c>
      <c r="B231" s="43">
        <v>0</v>
      </c>
      <c r="C231" s="43">
        <v>0</v>
      </c>
      <c r="D231" s="43">
        <v>0</v>
      </c>
      <c r="E231" s="43">
        <v>0</v>
      </c>
      <c r="F231" s="236">
        <v>0</v>
      </c>
      <c r="G231" s="43">
        <v>0</v>
      </c>
      <c r="H231" s="53">
        <v>0</v>
      </c>
      <c r="I231" s="41">
        <f t="shared" si="24"/>
        <v>0</v>
      </c>
    </row>
    <row r="232" spans="1:10" ht="15">
      <c r="A232" s="25" t="s">
        <v>24</v>
      </c>
      <c r="B232" s="46">
        <v>0</v>
      </c>
      <c r="C232" s="46">
        <v>0</v>
      </c>
      <c r="D232" s="46">
        <v>0</v>
      </c>
      <c r="E232" s="46">
        <v>0</v>
      </c>
      <c r="F232" s="236">
        <v>0</v>
      </c>
      <c r="G232" s="46">
        <v>0</v>
      </c>
      <c r="H232" s="47">
        <v>0</v>
      </c>
      <c r="I232" s="48">
        <f t="shared" si="24"/>
        <v>0</v>
      </c>
    </row>
    <row r="233" spans="1:10" ht="15">
      <c r="A233" s="27" t="s">
        <v>25</v>
      </c>
      <c r="B233" s="43">
        <v>0</v>
      </c>
      <c r="C233" s="43">
        <v>0</v>
      </c>
      <c r="D233" s="43">
        <v>0</v>
      </c>
      <c r="E233" s="43">
        <v>0</v>
      </c>
      <c r="F233" s="236">
        <v>0</v>
      </c>
      <c r="G233" s="43">
        <v>0</v>
      </c>
      <c r="H233" s="53">
        <v>0</v>
      </c>
      <c r="I233" s="41">
        <f t="shared" si="24"/>
        <v>0</v>
      </c>
    </row>
    <row r="234" spans="1:10" ht="15">
      <c r="A234" s="25" t="s">
        <v>26</v>
      </c>
      <c r="B234" s="46">
        <v>508.55292402141089</v>
      </c>
      <c r="C234" s="46">
        <v>0</v>
      </c>
      <c r="D234" s="46">
        <v>117.11267607858909</v>
      </c>
      <c r="E234" s="46">
        <v>0</v>
      </c>
      <c r="F234" s="236">
        <v>0</v>
      </c>
      <c r="G234" s="46">
        <v>0</v>
      </c>
      <c r="H234" s="47">
        <v>0</v>
      </c>
      <c r="I234" s="48">
        <f t="shared" si="24"/>
        <v>625.66560010000001</v>
      </c>
    </row>
    <row r="235" spans="1:10" ht="15.75" thickBot="1">
      <c r="A235" s="27" t="s">
        <v>27</v>
      </c>
      <c r="B235" s="43">
        <v>214.95351898244473</v>
      </c>
      <c r="C235" s="43">
        <v>0</v>
      </c>
      <c r="D235" s="43">
        <v>792.05638694770141</v>
      </c>
      <c r="E235" s="43">
        <v>586.65145195291052</v>
      </c>
      <c r="F235" s="237">
        <v>0</v>
      </c>
      <c r="G235" s="43">
        <v>177.12484536212764</v>
      </c>
      <c r="H235" s="53">
        <v>20.697796754815677</v>
      </c>
      <c r="I235" s="41">
        <f t="shared" si="24"/>
        <v>1791.4839999999999</v>
      </c>
    </row>
    <row r="236" spans="1:10" ht="15">
      <c r="A236" s="34" t="s">
        <v>28</v>
      </c>
      <c r="B236" s="130">
        <f t="shared" ref="B236:H236" si="25">SUM(B215:B235)</f>
        <v>1704.3679897497886</v>
      </c>
      <c r="C236" s="130">
        <f t="shared" si="25"/>
        <v>1.1848475616900616</v>
      </c>
      <c r="D236" s="130">
        <f t="shared" si="25"/>
        <v>1676.0606444344148</v>
      </c>
      <c r="E236" s="130">
        <f t="shared" si="25"/>
        <v>1624.2218649855599</v>
      </c>
      <c r="F236" s="130">
        <f t="shared" si="25"/>
        <v>0</v>
      </c>
      <c r="G236" s="130">
        <f t="shared" si="25"/>
        <v>177.12484536212764</v>
      </c>
      <c r="H236" s="131">
        <f t="shared" si="25"/>
        <v>20.697796754815677</v>
      </c>
      <c r="I236" s="132">
        <f>SUM(B236:H236)</f>
        <v>5203.6579888483966</v>
      </c>
    </row>
    <row r="237" spans="1:10" ht="15" thickBot="1">
      <c r="A237" s="32" t="s">
        <v>87</v>
      </c>
      <c r="B237" s="114">
        <f>B236/$I236</f>
        <v>0.32753266901904449</v>
      </c>
      <c r="C237" s="114">
        <f t="shared" ref="C237:I237" si="26">C236/$I236</f>
        <v>2.2769512604964187E-4</v>
      </c>
      <c r="D237" s="114">
        <f t="shared" si="26"/>
        <v>0.32209277551027865</v>
      </c>
      <c r="E237" s="114">
        <f t="shared" si="26"/>
        <v>0.31213078731659893</v>
      </c>
      <c r="F237" s="114">
        <f t="shared" si="26"/>
        <v>0</v>
      </c>
      <c r="G237" s="114">
        <f t="shared" si="26"/>
        <v>3.4038525541400258E-2</v>
      </c>
      <c r="H237" s="114">
        <f t="shared" si="26"/>
        <v>3.9775474866280049E-3</v>
      </c>
      <c r="I237" s="116">
        <f t="shared" si="26"/>
        <v>1</v>
      </c>
      <c r="J237" s="18"/>
    </row>
    <row r="238" spans="1:10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1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10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0</v>
      </c>
      <c r="C241" s="39">
        <v>0</v>
      </c>
      <c r="D241" s="39">
        <v>0.224</v>
      </c>
      <c r="E241" s="39">
        <v>0</v>
      </c>
      <c r="F241" s="235">
        <v>0</v>
      </c>
      <c r="G241" s="39">
        <v>0</v>
      </c>
      <c r="H241" s="40">
        <v>0</v>
      </c>
      <c r="I241" s="41">
        <f>SUM(B241:H241)</f>
        <v>0.224</v>
      </c>
    </row>
    <row r="242" spans="1:9" ht="15">
      <c r="A242" s="25" t="s">
        <v>8</v>
      </c>
      <c r="B242" s="46">
        <v>0</v>
      </c>
      <c r="C242" s="46">
        <v>0</v>
      </c>
      <c r="D242" s="46">
        <v>1.3761000000000001</v>
      </c>
      <c r="E242" s="46">
        <v>0</v>
      </c>
      <c r="F242" s="236">
        <v>0</v>
      </c>
      <c r="G242" s="46">
        <v>0</v>
      </c>
      <c r="H242" s="47">
        <v>0</v>
      </c>
      <c r="I242" s="48">
        <f t="shared" ref="I242:I261" si="27">SUM(B242:H242)</f>
        <v>1.3761000000000001</v>
      </c>
    </row>
    <row r="243" spans="1:9" ht="15">
      <c r="A243" s="26" t="s">
        <v>9</v>
      </c>
      <c r="B243" s="43">
        <v>0</v>
      </c>
      <c r="C243" s="43">
        <v>0</v>
      </c>
      <c r="D243" s="43">
        <v>0</v>
      </c>
      <c r="E243" s="43">
        <v>0</v>
      </c>
      <c r="F243" s="236">
        <v>0</v>
      </c>
      <c r="G243" s="43">
        <v>0</v>
      </c>
      <c r="H243" s="53">
        <v>0</v>
      </c>
      <c r="I243" s="41">
        <f t="shared" si="27"/>
        <v>0</v>
      </c>
    </row>
    <row r="244" spans="1:9" ht="15">
      <c r="A244" s="25" t="s">
        <v>10</v>
      </c>
      <c r="B244" s="46">
        <v>1.2203389824303361E-8</v>
      </c>
      <c r="C244" s="46">
        <v>1.2203389824303361E-8</v>
      </c>
      <c r="D244" s="46">
        <v>75.999999975593227</v>
      </c>
      <c r="E244" s="46">
        <v>0</v>
      </c>
      <c r="F244" s="236">
        <v>0</v>
      </c>
      <c r="G244" s="46">
        <v>0</v>
      </c>
      <c r="H244" s="47">
        <v>0</v>
      </c>
      <c r="I244" s="48">
        <f t="shared" si="27"/>
        <v>76</v>
      </c>
    </row>
    <row r="245" spans="1:9" ht="15">
      <c r="A245" s="26" t="s">
        <v>11</v>
      </c>
      <c r="B245" s="43">
        <v>0</v>
      </c>
      <c r="C245" s="43">
        <v>0</v>
      </c>
      <c r="D245" s="43">
        <v>0</v>
      </c>
      <c r="E245" s="43">
        <v>0</v>
      </c>
      <c r="F245" s="236">
        <v>0</v>
      </c>
      <c r="G245" s="43">
        <v>0</v>
      </c>
      <c r="H245" s="53">
        <v>0</v>
      </c>
      <c r="I245" s="41">
        <f t="shared" si="27"/>
        <v>0</v>
      </c>
    </row>
    <row r="246" spans="1:9" ht="15">
      <c r="A246" s="25" t="s">
        <v>12</v>
      </c>
      <c r="B246" s="46">
        <v>5.034459431838927E-8</v>
      </c>
      <c r="C246" s="46">
        <v>5.034459431838927E-8</v>
      </c>
      <c r="D246" s="46">
        <v>5.034459431838927E-8</v>
      </c>
      <c r="E246" s="46">
        <v>1.6886664917657574</v>
      </c>
      <c r="F246" s="236">
        <v>0</v>
      </c>
      <c r="G246" s="46">
        <v>0</v>
      </c>
      <c r="H246" s="47">
        <v>0</v>
      </c>
      <c r="I246" s="48">
        <f t="shared" si="27"/>
        <v>1.6886666427995405</v>
      </c>
    </row>
    <row r="247" spans="1:9" ht="15">
      <c r="A247" s="26" t="s">
        <v>13</v>
      </c>
      <c r="B247" s="43">
        <v>0</v>
      </c>
      <c r="C247" s="43">
        <v>0</v>
      </c>
      <c r="D247" s="43">
        <v>0</v>
      </c>
      <c r="E247" s="43">
        <v>0</v>
      </c>
      <c r="F247" s="236">
        <v>0</v>
      </c>
      <c r="G247" s="43">
        <v>0</v>
      </c>
      <c r="H247" s="53">
        <v>0</v>
      </c>
      <c r="I247" s="41">
        <f t="shared" si="27"/>
        <v>0</v>
      </c>
    </row>
    <row r="248" spans="1:9" ht="15">
      <c r="A248" s="25" t="s">
        <v>14</v>
      </c>
      <c r="B248" s="46">
        <v>4.5448175613196311E-8</v>
      </c>
      <c r="C248" s="46">
        <v>4.5448175613196311E-8</v>
      </c>
      <c r="D248" s="46">
        <v>4.5448175613196311E-8</v>
      </c>
      <c r="E248" s="46">
        <v>7.8094303506400049</v>
      </c>
      <c r="F248" s="236">
        <v>0</v>
      </c>
      <c r="G248" s="46">
        <v>0</v>
      </c>
      <c r="H248" s="47">
        <v>0</v>
      </c>
      <c r="I248" s="48">
        <f t="shared" si="27"/>
        <v>7.8094304869845317</v>
      </c>
    </row>
    <row r="249" spans="1:9" ht="15">
      <c r="A249" s="26" t="s">
        <v>15</v>
      </c>
      <c r="B249" s="43">
        <v>80.971750853245553</v>
      </c>
      <c r="C249" s="43">
        <v>0.1773002462791298</v>
      </c>
      <c r="D249" s="43">
        <v>43.106148900475304</v>
      </c>
      <c r="E249" s="43">
        <v>0</v>
      </c>
      <c r="F249" s="236">
        <v>0</v>
      </c>
      <c r="G249" s="43">
        <v>0</v>
      </c>
      <c r="H249" s="53">
        <v>0</v>
      </c>
      <c r="I249" s="41">
        <f t="shared" si="27"/>
        <v>124.25519999999999</v>
      </c>
    </row>
    <row r="250" spans="1:9" ht="15">
      <c r="A250" s="25" t="s">
        <v>16</v>
      </c>
      <c r="B250" s="46">
        <v>1327.2042237150747</v>
      </c>
      <c r="C250" s="46">
        <v>6.6854072998663288E-3</v>
      </c>
      <c r="D250" s="46">
        <v>372.97316587762526</v>
      </c>
      <c r="E250" s="46">
        <v>0</v>
      </c>
      <c r="F250" s="236">
        <v>0</v>
      </c>
      <c r="G250" s="46">
        <v>0</v>
      </c>
      <c r="H250" s="47">
        <v>0</v>
      </c>
      <c r="I250" s="48">
        <f t="shared" si="27"/>
        <v>1700.1840749999997</v>
      </c>
    </row>
    <row r="251" spans="1:9" ht="15">
      <c r="A251" s="26" t="s">
        <v>17</v>
      </c>
      <c r="B251" s="43">
        <v>166.16077047250423</v>
      </c>
      <c r="C251" s="43">
        <v>5.8445365486871863E-8</v>
      </c>
      <c r="D251" s="43">
        <v>403.53584380760611</v>
      </c>
      <c r="E251" s="43">
        <v>9.0722856614442655</v>
      </c>
      <c r="F251" s="236">
        <v>0</v>
      </c>
      <c r="G251" s="43">
        <v>0</v>
      </c>
      <c r="H251" s="53">
        <v>0</v>
      </c>
      <c r="I251" s="41">
        <f t="shared" si="27"/>
        <v>578.76890000000003</v>
      </c>
    </row>
    <row r="252" spans="1:9" ht="15">
      <c r="A252" s="25" t="s">
        <v>18</v>
      </c>
      <c r="B252" s="46">
        <v>0</v>
      </c>
      <c r="C252" s="46">
        <v>0</v>
      </c>
      <c r="D252" s="46">
        <v>0</v>
      </c>
      <c r="E252" s="46">
        <v>0</v>
      </c>
      <c r="F252" s="236">
        <v>0</v>
      </c>
      <c r="G252" s="46">
        <v>0</v>
      </c>
      <c r="H252" s="47">
        <v>0</v>
      </c>
      <c r="I252" s="48">
        <f t="shared" si="27"/>
        <v>0</v>
      </c>
    </row>
    <row r="253" spans="1:9" ht="15">
      <c r="A253" s="26" t="s">
        <v>19</v>
      </c>
      <c r="B253" s="43">
        <v>3171.7455554215985</v>
      </c>
      <c r="C253" s="43">
        <v>215.77204288055802</v>
      </c>
      <c r="D253" s="43">
        <v>2895.4824016978432</v>
      </c>
      <c r="E253" s="43">
        <v>0</v>
      </c>
      <c r="F253" s="236">
        <v>0</v>
      </c>
      <c r="G253" s="43">
        <v>0</v>
      </c>
      <c r="H253" s="53">
        <v>0</v>
      </c>
      <c r="I253" s="41">
        <f t="shared" si="27"/>
        <v>6283</v>
      </c>
    </row>
    <row r="254" spans="1:9" ht="15">
      <c r="A254" s="25" t="s">
        <v>20</v>
      </c>
      <c r="B254" s="46">
        <v>0</v>
      </c>
      <c r="C254" s="46">
        <v>0</v>
      </c>
      <c r="D254" s="46">
        <v>0</v>
      </c>
      <c r="E254" s="46">
        <v>0</v>
      </c>
      <c r="F254" s="236">
        <v>0</v>
      </c>
      <c r="G254" s="46">
        <v>0</v>
      </c>
      <c r="H254" s="47">
        <v>0</v>
      </c>
      <c r="I254" s="48">
        <f t="shared" si="27"/>
        <v>0</v>
      </c>
    </row>
    <row r="255" spans="1:9" ht="15">
      <c r="A255" s="26" t="s">
        <v>21</v>
      </c>
      <c r="B255" s="43">
        <v>0</v>
      </c>
      <c r="C255" s="43">
        <v>0</v>
      </c>
      <c r="D255" s="43">
        <v>0</v>
      </c>
      <c r="E255" s="43">
        <v>0</v>
      </c>
      <c r="F255" s="236">
        <v>0</v>
      </c>
      <c r="G255" s="43">
        <v>0</v>
      </c>
      <c r="H255" s="53">
        <v>0</v>
      </c>
      <c r="I255" s="41">
        <f t="shared" si="27"/>
        <v>0</v>
      </c>
    </row>
    <row r="256" spans="1:9" ht="15">
      <c r="A256" s="25" t="s">
        <v>22</v>
      </c>
      <c r="B256" s="46">
        <v>0</v>
      </c>
      <c r="C256" s="46">
        <v>0</v>
      </c>
      <c r="D256" s="46">
        <v>0</v>
      </c>
      <c r="E256" s="46">
        <v>0</v>
      </c>
      <c r="F256" s="236">
        <v>0</v>
      </c>
      <c r="G256" s="46">
        <v>0</v>
      </c>
      <c r="H256" s="47">
        <v>0</v>
      </c>
      <c r="I256" s="48">
        <f t="shared" si="27"/>
        <v>0</v>
      </c>
    </row>
    <row r="257" spans="1:10" ht="15">
      <c r="A257" s="27" t="s">
        <v>23</v>
      </c>
      <c r="B257" s="43">
        <v>2.0741213435377217</v>
      </c>
      <c r="C257" s="43">
        <v>3.5151927722589775</v>
      </c>
      <c r="D257" s="43">
        <v>6.4106858842033017</v>
      </c>
      <c r="E257" s="43">
        <v>0</v>
      </c>
      <c r="F257" s="236">
        <v>0</v>
      </c>
      <c r="G257" s="43">
        <v>0</v>
      </c>
      <c r="H257" s="53">
        <v>0</v>
      </c>
      <c r="I257" s="41">
        <f t="shared" si="27"/>
        <v>12</v>
      </c>
    </row>
    <row r="258" spans="1:10" ht="15">
      <c r="A258" s="25" t="s">
        <v>24</v>
      </c>
      <c r="B258" s="46">
        <v>4.4511751232836998</v>
      </c>
      <c r="C258" s="46">
        <v>11.681613836894069</v>
      </c>
      <c r="D258" s="46">
        <v>6.867211039822231</v>
      </c>
      <c r="E258" s="46">
        <v>0</v>
      </c>
      <c r="F258" s="236">
        <v>0</v>
      </c>
      <c r="G258" s="46">
        <v>0</v>
      </c>
      <c r="H258" s="47">
        <v>0</v>
      </c>
      <c r="I258" s="48">
        <f t="shared" si="27"/>
        <v>23</v>
      </c>
    </row>
    <row r="259" spans="1:10" ht="15">
      <c r="A259" s="27" t="s">
        <v>25</v>
      </c>
      <c r="B259" s="43">
        <v>56.721676686260729</v>
      </c>
      <c r="C259" s="43">
        <v>8.3837654148921367E-9</v>
      </c>
      <c r="D259" s="43">
        <v>8.3837654148921367E-9</v>
      </c>
      <c r="E259" s="43">
        <v>0</v>
      </c>
      <c r="F259" s="236">
        <v>0</v>
      </c>
      <c r="G259" s="43">
        <v>0</v>
      </c>
      <c r="H259" s="53">
        <v>0</v>
      </c>
      <c r="I259" s="41">
        <f t="shared" si="27"/>
        <v>56.721676703028258</v>
      </c>
    </row>
    <row r="260" spans="1:10" ht="15">
      <c r="A260" s="25" t="s">
        <v>26</v>
      </c>
      <c r="B260" s="46">
        <v>550.67848490747133</v>
      </c>
      <c r="C260" s="46">
        <v>3.3363302111639977E-8</v>
      </c>
      <c r="D260" s="46">
        <v>9.8631150591654233</v>
      </c>
      <c r="E260" s="46">
        <v>0</v>
      </c>
      <c r="F260" s="236">
        <v>0</v>
      </c>
      <c r="G260" s="46">
        <v>0</v>
      </c>
      <c r="H260" s="47">
        <v>0</v>
      </c>
      <c r="I260" s="48">
        <f t="shared" si="27"/>
        <v>560.54160000000013</v>
      </c>
    </row>
    <row r="261" spans="1:10" ht="15.75" thickBot="1">
      <c r="A261" s="27" t="s">
        <v>27</v>
      </c>
      <c r="B261" s="43">
        <v>129.69183767554276</v>
      </c>
      <c r="C261" s="43">
        <v>0.31736361566906773</v>
      </c>
      <c r="D261" s="43">
        <v>2041.2251147199331</v>
      </c>
      <c r="E261" s="43">
        <v>1291.1173861662478</v>
      </c>
      <c r="F261" s="237">
        <v>0</v>
      </c>
      <c r="G261" s="43">
        <v>2480.2692555247081</v>
      </c>
      <c r="H261" s="53">
        <v>64.186642297898601</v>
      </c>
      <c r="I261" s="41">
        <f t="shared" si="27"/>
        <v>6006.8075999999992</v>
      </c>
    </row>
    <row r="262" spans="1:10" ht="15">
      <c r="A262" s="34" t="s">
        <v>28</v>
      </c>
      <c r="B262" s="130">
        <f t="shared" ref="B262:H262" si="28">SUM(B241:B261)</f>
        <v>5489.6995963065156</v>
      </c>
      <c r="C262" s="130">
        <f t="shared" si="28"/>
        <v>231.47019896714775</v>
      </c>
      <c r="D262" s="130">
        <f t="shared" si="28"/>
        <v>5857.0637870664432</v>
      </c>
      <c r="E262" s="130">
        <f t="shared" si="28"/>
        <v>1309.6877686700977</v>
      </c>
      <c r="F262" s="130">
        <f t="shared" si="28"/>
        <v>0</v>
      </c>
      <c r="G262" s="130">
        <f t="shared" si="28"/>
        <v>2480.2692555247081</v>
      </c>
      <c r="H262" s="131">
        <f t="shared" si="28"/>
        <v>64.186642297898601</v>
      </c>
      <c r="I262" s="132">
        <f>SUM(B262:H262)</f>
        <v>15432.37724883281</v>
      </c>
    </row>
    <row r="263" spans="1:10" ht="15" thickBot="1">
      <c r="A263" s="32" t="s">
        <v>87</v>
      </c>
      <c r="B263" s="114">
        <f>B262/$I262</f>
        <v>0.35572611450524999</v>
      </c>
      <c r="C263" s="114">
        <f t="shared" ref="C263:I263" si="29">C262/$I262</f>
        <v>1.4998998225283434E-2</v>
      </c>
      <c r="D263" s="114">
        <f t="shared" si="29"/>
        <v>0.37953088449217554</v>
      </c>
      <c r="E263" s="114">
        <f t="shared" si="29"/>
        <v>8.4866235937120629E-2</v>
      </c>
      <c r="F263" s="114">
        <f t="shared" si="29"/>
        <v>0</v>
      </c>
      <c r="G263" s="114">
        <f t="shared" si="29"/>
        <v>0.16071854747539283</v>
      </c>
      <c r="H263" s="114">
        <f t="shared" si="29"/>
        <v>4.159219364777594E-3</v>
      </c>
      <c r="I263" s="116">
        <f t="shared" si="29"/>
        <v>1</v>
      </c>
      <c r="J263" s="18"/>
    </row>
    <row r="264" spans="1:10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1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10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10" ht="15">
      <c r="A267" s="24" t="s">
        <v>7</v>
      </c>
      <c r="B267" s="39">
        <v>0</v>
      </c>
      <c r="C267" s="39">
        <v>0</v>
      </c>
      <c r="D267" s="39">
        <v>0</v>
      </c>
      <c r="E267" s="39">
        <v>0</v>
      </c>
      <c r="F267" s="235">
        <v>0</v>
      </c>
      <c r="G267" s="39">
        <v>0</v>
      </c>
      <c r="H267" s="40">
        <v>0</v>
      </c>
      <c r="I267" s="41">
        <f>SUM(B267:H267)</f>
        <v>0</v>
      </c>
    </row>
    <row r="268" spans="1:1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>
        <v>0</v>
      </c>
      <c r="G268" s="46">
        <v>0</v>
      </c>
      <c r="H268" s="47">
        <v>0</v>
      </c>
      <c r="I268" s="48">
        <f t="shared" ref="I268:I287" si="30">SUM(B268:H268)</f>
        <v>0</v>
      </c>
    </row>
    <row r="269" spans="1:10" ht="15">
      <c r="A269" s="26" t="s">
        <v>9</v>
      </c>
      <c r="B269" s="43">
        <v>0</v>
      </c>
      <c r="C269" s="43">
        <v>0</v>
      </c>
      <c r="D269" s="43">
        <v>0</v>
      </c>
      <c r="E269" s="43">
        <v>0</v>
      </c>
      <c r="F269" s="236">
        <v>0</v>
      </c>
      <c r="G269" s="43">
        <v>0</v>
      </c>
      <c r="H269" s="53">
        <v>0</v>
      </c>
      <c r="I269" s="41">
        <f t="shared" si="30"/>
        <v>0</v>
      </c>
    </row>
    <row r="270" spans="1:10" ht="15">
      <c r="A270" s="25" t="s">
        <v>10</v>
      </c>
      <c r="B270" s="46">
        <v>0</v>
      </c>
      <c r="C270" s="46">
        <v>0</v>
      </c>
      <c r="D270" s="46">
        <v>0</v>
      </c>
      <c r="E270" s="46">
        <v>0</v>
      </c>
      <c r="F270" s="236">
        <v>0</v>
      </c>
      <c r="G270" s="46">
        <v>0</v>
      </c>
      <c r="H270" s="47">
        <v>0</v>
      </c>
      <c r="I270" s="48">
        <f t="shared" si="30"/>
        <v>0</v>
      </c>
    </row>
    <row r="271" spans="1:10" ht="15">
      <c r="A271" s="26" t="s">
        <v>11</v>
      </c>
      <c r="B271" s="43">
        <v>0</v>
      </c>
      <c r="C271" s="43">
        <v>0</v>
      </c>
      <c r="D271" s="43">
        <v>0</v>
      </c>
      <c r="E271" s="43">
        <v>0</v>
      </c>
      <c r="F271" s="236">
        <v>0</v>
      </c>
      <c r="G271" s="43">
        <v>0</v>
      </c>
      <c r="H271" s="53">
        <v>0</v>
      </c>
      <c r="I271" s="41">
        <f t="shared" si="30"/>
        <v>0</v>
      </c>
    </row>
    <row r="272" spans="1:10" ht="15">
      <c r="A272" s="25" t="s">
        <v>12</v>
      </c>
      <c r="B272" s="46">
        <v>2.9846449637259143E-4</v>
      </c>
      <c r="C272" s="46">
        <v>5.034412478003819E-8</v>
      </c>
      <c r="D272" s="46">
        <v>5.034412478003819E-8</v>
      </c>
      <c r="E272" s="46">
        <v>8.4967296898002934E-2</v>
      </c>
      <c r="F272" s="236">
        <v>0</v>
      </c>
      <c r="G272" s="46">
        <v>0</v>
      </c>
      <c r="H272" s="47">
        <v>0</v>
      </c>
      <c r="I272" s="48">
        <f t="shared" si="30"/>
        <v>8.5265862082625085E-2</v>
      </c>
    </row>
    <row r="273" spans="1:9" ht="15">
      <c r="A273" s="26" t="s">
        <v>13</v>
      </c>
      <c r="B273" s="43">
        <v>0</v>
      </c>
      <c r="C273" s="43">
        <v>0</v>
      </c>
      <c r="D273" s="43">
        <v>0</v>
      </c>
      <c r="E273" s="43">
        <v>0</v>
      </c>
      <c r="F273" s="236">
        <v>0</v>
      </c>
      <c r="G273" s="43">
        <v>0</v>
      </c>
      <c r="H273" s="53">
        <v>0</v>
      </c>
      <c r="I273" s="41">
        <f t="shared" si="30"/>
        <v>0</v>
      </c>
    </row>
    <row r="274" spans="1:9" ht="15">
      <c r="A274" s="25" t="s">
        <v>14</v>
      </c>
      <c r="B274" s="46">
        <v>2.727279360014717E-4</v>
      </c>
      <c r="C274" s="46">
        <v>4.5448178175623144E-8</v>
      </c>
      <c r="D274" s="46">
        <v>4.5448178175623144E-8</v>
      </c>
      <c r="E274" s="46">
        <v>123.56778363632328</v>
      </c>
      <c r="F274" s="236">
        <v>0</v>
      </c>
      <c r="G274" s="46">
        <v>0</v>
      </c>
      <c r="H274" s="47">
        <v>0</v>
      </c>
      <c r="I274" s="48">
        <f t="shared" si="30"/>
        <v>123.56805645515564</v>
      </c>
    </row>
    <row r="275" spans="1:9" ht="15">
      <c r="A275" s="26" t="s">
        <v>15</v>
      </c>
      <c r="B275" s="43">
        <v>4.2952983003332195</v>
      </c>
      <c r="C275" s="43">
        <v>0.17822244905276785</v>
      </c>
      <c r="D275" s="43">
        <v>17.650879250614015</v>
      </c>
      <c r="E275" s="43">
        <v>0</v>
      </c>
      <c r="F275" s="236">
        <v>0</v>
      </c>
      <c r="G275" s="43">
        <v>0</v>
      </c>
      <c r="H275" s="53">
        <v>0</v>
      </c>
      <c r="I275" s="41">
        <f t="shared" si="30"/>
        <v>22.124400000000001</v>
      </c>
    </row>
    <row r="276" spans="1:9" ht="15">
      <c r="A276" s="25" t="s">
        <v>16</v>
      </c>
      <c r="B276" s="46">
        <v>144.15003388229906</v>
      </c>
      <c r="C276" s="46">
        <v>162.35589832613647</v>
      </c>
      <c r="D276" s="46">
        <v>83.257792791564512</v>
      </c>
      <c r="E276" s="46">
        <v>0</v>
      </c>
      <c r="F276" s="236">
        <v>0</v>
      </c>
      <c r="G276" s="46">
        <v>0</v>
      </c>
      <c r="H276" s="47">
        <v>0</v>
      </c>
      <c r="I276" s="48">
        <f t="shared" si="30"/>
        <v>389.76372500000002</v>
      </c>
    </row>
    <row r="277" spans="1:9" ht="15">
      <c r="A277" s="26" t="s">
        <v>17</v>
      </c>
      <c r="B277" s="43">
        <v>0.37923394500051538</v>
      </c>
      <c r="C277" s="43">
        <v>1.0312499990332033E-8</v>
      </c>
      <c r="D277" s="43">
        <v>32.620766044686988</v>
      </c>
      <c r="E277" s="43">
        <v>0</v>
      </c>
      <c r="F277" s="236">
        <v>0</v>
      </c>
      <c r="G277" s="43">
        <v>0</v>
      </c>
      <c r="H277" s="53">
        <v>0</v>
      </c>
      <c r="I277" s="41">
        <f t="shared" si="30"/>
        <v>33</v>
      </c>
    </row>
    <row r="278" spans="1:9" ht="15">
      <c r="A278" s="25" t="s">
        <v>18</v>
      </c>
      <c r="B278" s="46">
        <v>0</v>
      </c>
      <c r="C278" s="46">
        <v>0</v>
      </c>
      <c r="D278" s="46">
        <v>0</v>
      </c>
      <c r="E278" s="46">
        <v>0</v>
      </c>
      <c r="F278" s="236">
        <v>0</v>
      </c>
      <c r="G278" s="46">
        <v>0</v>
      </c>
      <c r="H278" s="47">
        <v>0</v>
      </c>
      <c r="I278" s="48">
        <f t="shared" si="30"/>
        <v>0</v>
      </c>
    </row>
    <row r="279" spans="1:9" ht="15">
      <c r="A279" s="26" t="s">
        <v>19</v>
      </c>
      <c r="B279" s="43">
        <v>65.547952543526463</v>
      </c>
      <c r="C279" s="43">
        <v>2.1531324866100741E-8</v>
      </c>
      <c r="D279" s="43">
        <v>2573.4520474349424</v>
      </c>
      <c r="E279" s="43">
        <v>0</v>
      </c>
      <c r="F279" s="236">
        <v>0</v>
      </c>
      <c r="G279" s="43">
        <v>0</v>
      </c>
      <c r="H279" s="53">
        <v>0</v>
      </c>
      <c r="I279" s="41">
        <f t="shared" si="30"/>
        <v>2639</v>
      </c>
    </row>
    <row r="280" spans="1:9" ht="15">
      <c r="A280" s="25" t="s">
        <v>20</v>
      </c>
      <c r="B280" s="46">
        <v>0</v>
      </c>
      <c r="C280" s="46">
        <v>0</v>
      </c>
      <c r="D280" s="46">
        <v>0</v>
      </c>
      <c r="E280" s="46">
        <v>0</v>
      </c>
      <c r="F280" s="236">
        <v>0</v>
      </c>
      <c r="G280" s="46">
        <v>0</v>
      </c>
      <c r="H280" s="47">
        <v>0</v>
      </c>
      <c r="I280" s="48">
        <f t="shared" si="30"/>
        <v>0</v>
      </c>
    </row>
    <row r="281" spans="1:9" ht="15">
      <c r="A281" s="26" t="s">
        <v>21</v>
      </c>
      <c r="B281" s="43">
        <v>0</v>
      </c>
      <c r="C281" s="43">
        <v>0</v>
      </c>
      <c r="D281" s="43">
        <v>0</v>
      </c>
      <c r="E281" s="43">
        <v>0</v>
      </c>
      <c r="F281" s="236">
        <v>0</v>
      </c>
      <c r="G281" s="43">
        <v>0</v>
      </c>
      <c r="H281" s="53">
        <v>0</v>
      </c>
      <c r="I281" s="41">
        <f t="shared" si="30"/>
        <v>0</v>
      </c>
    </row>
    <row r="282" spans="1:9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>
        <v>0</v>
      </c>
      <c r="G282" s="46">
        <v>0</v>
      </c>
      <c r="H282" s="47">
        <v>0</v>
      </c>
      <c r="I282" s="48">
        <f t="shared" si="30"/>
        <v>0</v>
      </c>
    </row>
    <row r="283" spans="1:9" ht="15">
      <c r="A283" s="27" t="s">
        <v>23</v>
      </c>
      <c r="B283" s="43">
        <v>2</v>
      </c>
      <c r="C283" s="43">
        <v>0</v>
      </c>
      <c r="D283" s="43">
        <v>0</v>
      </c>
      <c r="E283" s="43">
        <v>0</v>
      </c>
      <c r="F283" s="236">
        <v>0</v>
      </c>
      <c r="G283" s="43">
        <v>0</v>
      </c>
      <c r="H283" s="53">
        <v>0</v>
      </c>
      <c r="I283" s="41">
        <f t="shared" si="30"/>
        <v>2</v>
      </c>
    </row>
    <row r="284" spans="1:9" ht="15">
      <c r="A284" s="25" t="s">
        <v>24</v>
      </c>
      <c r="B284" s="46">
        <v>0</v>
      </c>
      <c r="C284" s="46">
        <v>0</v>
      </c>
      <c r="D284" s="46">
        <v>0</v>
      </c>
      <c r="E284" s="46">
        <v>0</v>
      </c>
      <c r="F284" s="236">
        <v>0</v>
      </c>
      <c r="G284" s="46">
        <v>0</v>
      </c>
      <c r="H284" s="47">
        <v>0</v>
      </c>
      <c r="I284" s="48">
        <f t="shared" si="30"/>
        <v>0</v>
      </c>
    </row>
    <row r="285" spans="1:9" ht="15">
      <c r="A285" s="27" t="s">
        <v>25</v>
      </c>
      <c r="B285" s="43">
        <v>0</v>
      </c>
      <c r="C285" s="43">
        <v>0</v>
      </c>
      <c r="D285" s="43">
        <v>0</v>
      </c>
      <c r="E285" s="43">
        <v>0</v>
      </c>
      <c r="F285" s="236">
        <v>0</v>
      </c>
      <c r="G285" s="43">
        <v>0</v>
      </c>
      <c r="H285" s="53">
        <v>0</v>
      </c>
      <c r="I285" s="41">
        <f t="shared" si="30"/>
        <v>0</v>
      </c>
    </row>
    <row r="286" spans="1:9" ht="15">
      <c r="A286" s="25" t="s">
        <v>26</v>
      </c>
      <c r="B286" s="46">
        <v>13.139999977708918</v>
      </c>
      <c r="C286" s="46">
        <v>1.1145539877033019E-8</v>
      </c>
      <c r="D286" s="46">
        <v>1.1145539877033019E-8</v>
      </c>
      <c r="E286" s="46">
        <v>0</v>
      </c>
      <c r="F286" s="236">
        <v>0</v>
      </c>
      <c r="G286" s="46">
        <v>0</v>
      </c>
      <c r="H286" s="47">
        <v>0</v>
      </c>
      <c r="I286" s="48">
        <f t="shared" si="30"/>
        <v>13.139999999999997</v>
      </c>
    </row>
    <row r="287" spans="1:9" ht="15.75" thickBot="1">
      <c r="A287" s="27" t="s">
        <v>27</v>
      </c>
      <c r="B287" s="43">
        <v>0.43379844423920266</v>
      </c>
      <c r="C287" s="43">
        <v>3.8642843873739436E-8</v>
      </c>
      <c r="D287" s="43">
        <v>1178.0828124799978</v>
      </c>
      <c r="E287" s="43">
        <v>269.65830707326757</v>
      </c>
      <c r="F287" s="237">
        <v>0</v>
      </c>
      <c r="G287" s="43">
        <v>22.075881963852634</v>
      </c>
      <c r="H287" s="53">
        <v>0</v>
      </c>
      <c r="I287" s="41">
        <f t="shared" si="30"/>
        <v>1470.2508000000003</v>
      </c>
    </row>
    <row r="288" spans="1:9" ht="15">
      <c r="A288" s="34" t="s">
        <v>28</v>
      </c>
      <c r="B288" s="130">
        <f t="shared" ref="B288:H288" si="31">SUM(B267:B287)</f>
        <v>229.94688828553979</v>
      </c>
      <c r="C288" s="130">
        <f t="shared" si="31"/>
        <v>162.53412095261376</v>
      </c>
      <c r="D288" s="130">
        <f t="shared" si="31"/>
        <v>3885.0642981087435</v>
      </c>
      <c r="E288" s="130">
        <f t="shared" si="31"/>
        <v>393.31105800648885</v>
      </c>
      <c r="F288" s="130">
        <f t="shared" si="31"/>
        <v>0</v>
      </c>
      <c r="G288" s="130">
        <f t="shared" si="31"/>
        <v>22.075881963852634</v>
      </c>
      <c r="H288" s="131">
        <f t="shared" si="31"/>
        <v>0</v>
      </c>
      <c r="I288" s="132">
        <f>SUM(B288:H288)</f>
        <v>4692.9322473172379</v>
      </c>
    </row>
    <row r="289" spans="1:10" ht="15" thickBot="1">
      <c r="A289" s="32" t="s">
        <v>87</v>
      </c>
      <c r="B289" s="114">
        <f>B288/$I288</f>
        <v>4.899855275281062E-2</v>
      </c>
      <c r="C289" s="114">
        <f t="shared" ref="C289:I289" si="32">C288/$I288</f>
        <v>3.4633809394015447E-2</v>
      </c>
      <c r="D289" s="114">
        <f t="shared" si="32"/>
        <v>0.8278543335735733</v>
      </c>
      <c r="E289" s="114">
        <f t="shared" si="32"/>
        <v>8.3809234243969549E-2</v>
      </c>
      <c r="F289" s="114">
        <f t="shared" si="32"/>
        <v>0</v>
      </c>
      <c r="G289" s="114">
        <f t="shared" si="32"/>
        <v>4.7040700356312483E-3</v>
      </c>
      <c r="H289" s="114">
        <f t="shared" si="32"/>
        <v>0</v>
      </c>
      <c r="I289" s="116">
        <f t="shared" si="32"/>
        <v>1</v>
      </c>
      <c r="J289" s="18"/>
    </row>
    <row r="290" spans="1:10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10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10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10" ht="15">
      <c r="A293" s="24" t="s">
        <v>7</v>
      </c>
      <c r="B293" s="39">
        <v>0</v>
      </c>
      <c r="C293" s="39">
        <v>0</v>
      </c>
      <c r="D293" s="39">
        <v>2</v>
      </c>
      <c r="E293" s="39">
        <v>0</v>
      </c>
      <c r="F293" s="235">
        <v>0</v>
      </c>
      <c r="G293" s="39">
        <v>0</v>
      </c>
      <c r="H293" s="40">
        <v>0</v>
      </c>
      <c r="I293" s="41">
        <f>SUM(B293:H293)</f>
        <v>2</v>
      </c>
    </row>
    <row r="294" spans="1:1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>
        <v>0</v>
      </c>
      <c r="G294" s="46">
        <v>0</v>
      </c>
      <c r="H294" s="47">
        <v>0</v>
      </c>
      <c r="I294" s="48">
        <f t="shared" ref="I294:I313" si="33">SUM(B294:H294)</f>
        <v>0</v>
      </c>
    </row>
    <row r="295" spans="1:10" ht="15">
      <c r="A295" s="26" t="s">
        <v>9</v>
      </c>
      <c r="B295" s="43">
        <v>0</v>
      </c>
      <c r="C295" s="43">
        <v>0</v>
      </c>
      <c r="D295" s="43">
        <v>0</v>
      </c>
      <c r="E295" s="43">
        <v>0</v>
      </c>
      <c r="F295" s="236">
        <v>0</v>
      </c>
      <c r="G295" s="43">
        <v>0</v>
      </c>
      <c r="H295" s="53">
        <v>0</v>
      </c>
      <c r="I295" s="41">
        <f t="shared" si="33"/>
        <v>0</v>
      </c>
    </row>
    <row r="296" spans="1:10" ht="15">
      <c r="A296" s="25" t="s">
        <v>10</v>
      </c>
      <c r="B296" s="46">
        <v>0</v>
      </c>
      <c r="C296" s="46">
        <v>0</v>
      </c>
      <c r="D296" s="46">
        <v>112</v>
      </c>
      <c r="E296" s="46">
        <v>0</v>
      </c>
      <c r="F296" s="236">
        <v>0</v>
      </c>
      <c r="G296" s="46">
        <v>0</v>
      </c>
      <c r="H296" s="47">
        <v>0</v>
      </c>
      <c r="I296" s="48">
        <f t="shared" si="33"/>
        <v>112</v>
      </c>
    </row>
    <row r="297" spans="1:10" ht="15">
      <c r="A297" s="26" t="s">
        <v>11</v>
      </c>
      <c r="B297" s="43">
        <v>0</v>
      </c>
      <c r="C297" s="43">
        <v>0</v>
      </c>
      <c r="D297" s="43">
        <v>0</v>
      </c>
      <c r="E297" s="43">
        <v>0</v>
      </c>
      <c r="F297" s="236">
        <v>0</v>
      </c>
      <c r="G297" s="43">
        <v>0</v>
      </c>
      <c r="H297" s="53">
        <v>0</v>
      </c>
      <c r="I297" s="41">
        <f t="shared" si="33"/>
        <v>0</v>
      </c>
    </row>
    <row r="298" spans="1:10" ht="15">
      <c r="A298" s="25" t="s">
        <v>12</v>
      </c>
      <c r="B298" s="46">
        <v>0</v>
      </c>
      <c r="C298" s="46">
        <v>0</v>
      </c>
      <c r="D298" s="46">
        <v>0</v>
      </c>
      <c r="E298" s="46">
        <v>0</v>
      </c>
      <c r="F298" s="236">
        <v>0</v>
      </c>
      <c r="G298" s="46">
        <v>0</v>
      </c>
      <c r="H298" s="47">
        <v>0</v>
      </c>
      <c r="I298" s="48">
        <f t="shared" si="33"/>
        <v>0</v>
      </c>
    </row>
    <row r="299" spans="1:10" ht="15">
      <c r="A299" s="26" t="s">
        <v>13</v>
      </c>
      <c r="B299" s="43">
        <v>0</v>
      </c>
      <c r="C299" s="43">
        <v>0</v>
      </c>
      <c r="D299" s="43">
        <v>0</v>
      </c>
      <c r="E299" s="43">
        <v>0</v>
      </c>
      <c r="F299" s="236">
        <v>0</v>
      </c>
      <c r="G299" s="43">
        <v>0</v>
      </c>
      <c r="H299" s="53">
        <v>0</v>
      </c>
      <c r="I299" s="41">
        <f t="shared" si="33"/>
        <v>0</v>
      </c>
    </row>
    <row r="300" spans="1:10" ht="15">
      <c r="A300" s="25" t="s">
        <v>14</v>
      </c>
      <c r="B300" s="46">
        <v>0</v>
      </c>
      <c r="C300" s="46">
        <v>0</v>
      </c>
      <c r="D300" s="46">
        <v>0</v>
      </c>
      <c r="E300" s="46">
        <v>5.99927811687638</v>
      </c>
      <c r="F300" s="236">
        <v>0</v>
      </c>
      <c r="G300" s="46">
        <v>0</v>
      </c>
      <c r="H300" s="47">
        <v>0</v>
      </c>
      <c r="I300" s="48">
        <f t="shared" si="33"/>
        <v>5.99927811687638</v>
      </c>
    </row>
    <row r="301" spans="1:10" ht="15">
      <c r="A301" s="26" t="s">
        <v>15</v>
      </c>
      <c r="B301" s="43">
        <v>44.253736244683672</v>
      </c>
      <c r="C301" s="43">
        <v>6.567063755316334</v>
      </c>
      <c r="D301" s="43">
        <v>0</v>
      </c>
      <c r="E301" s="43">
        <v>0</v>
      </c>
      <c r="F301" s="236">
        <v>0</v>
      </c>
      <c r="G301" s="43">
        <v>0</v>
      </c>
      <c r="H301" s="53">
        <v>0</v>
      </c>
      <c r="I301" s="41">
        <f t="shared" si="33"/>
        <v>50.820800000000006</v>
      </c>
    </row>
    <row r="302" spans="1:10" ht="15">
      <c r="A302" s="25" t="s">
        <v>16</v>
      </c>
      <c r="B302" s="46">
        <v>470.44094496826739</v>
      </c>
      <c r="C302" s="46">
        <v>2146.8953438499966</v>
      </c>
      <c r="D302" s="46">
        <v>108.62531118173641</v>
      </c>
      <c r="E302" s="46">
        <v>0</v>
      </c>
      <c r="F302" s="236">
        <v>0</v>
      </c>
      <c r="G302" s="46">
        <v>0</v>
      </c>
      <c r="H302" s="47">
        <v>0</v>
      </c>
      <c r="I302" s="48">
        <f t="shared" si="33"/>
        <v>2725.9616000000005</v>
      </c>
    </row>
    <row r="303" spans="1:10" ht="15">
      <c r="A303" s="26" t="s">
        <v>17</v>
      </c>
      <c r="B303" s="43">
        <v>9.4740958160300551E-2</v>
      </c>
      <c r="C303" s="43">
        <v>52.621970390975733</v>
      </c>
      <c r="D303" s="43">
        <v>19.061288650863968</v>
      </c>
      <c r="E303" s="43">
        <v>0</v>
      </c>
      <c r="F303" s="236">
        <v>0</v>
      </c>
      <c r="G303" s="43">
        <v>0</v>
      </c>
      <c r="H303" s="53">
        <v>0</v>
      </c>
      <c r="I303" s="41">
        <f t="shared" si="33"/>
        <v>71.778000000000006</v>
      </c>
    </row>
    <row r="304" spans="1:10" ht="15">
      <c r="A304" s="25" t="s">
        <v>18</v>
      </c>
      <c r="B304" s="46">
        <v>0</v>
      </c>
      <c r="C304" s="46">
        <v>0</v>
      </c>
      <c r="D304" s="46">
        <v>0</v>
      </c>
      <c r="E304" s="46">
        <v>0</v>
      </c>
      <c r="F304" s="236">
        <v>0</v>
      </c>
      <c r="G304" s="46">
        <v>0</v>
      </c>
      <c r="H304" s="47">
        <v>0</v>
      </c>
      <c r="I304" s="48">
        <f t="shared" si="33"/>
        <v>0</v>
      </c>
    </row>
    <row r="305" spans="1:10" ht="15">
      <c r="A305" s="26" t="s">
        <v>19</v>
      </c>
      <c r="B305" s="43">
        <v>352.27124968999016</v>
      </c>
      <c r="C305" s="43">
        <v>8099.986658740947</v>
      </c>
      <c r="D305" s="43">
        <v>683.76576586359818</v>
      </c>
      <c r="E305" s="43">
        <v>45.976325705464831</v>
      </c>
      <c r="F305" s="236">
        <v>0</v>
      </c>
      <c r="G305" s="43">
        <v>0</v>
      </c>
      <c r="H305" s="53">
        <v>0</v>
      </c>
      <c r="I305" s="41">
        <f t="shared" si="33"/>
        <v>9182</v>
      </c>
    </row>
    <row r="306" spans="1:10" ht="15">
      <c r="A306" s="25" t="s">
        <v>20</v>
      </c>
      <c r="B306" s="46">
        <v>0</v>
      </c>
      <c r="C306" s="46">
        <v>0</v>
      </c>
      <c r="D306" s="46">
        <v>0</v>
      </c>
      <c r="E306" s="46">
        <v>0</v>
      </c>
      <c r="F306" s="236">
        <v>0</v>
      </c>
      <c r="G306" s="46">
        <v>0</v>
      </c>
      <c r="H306" s="47">
        <v>0</v>
      </c>
      <c r="I306" s="48">
        <f t="shared" si="33"/>
        <v>0</v>
      </c>
    </row>
    <row r="307" spans="1:10" ht="15">
      <c r="A307" s="26" t="s">
        <v>21</v>
      </c>
      <c r="B307" s="43">
        <v>0</v>
      </c>
      <c r="C307" s="43">
        <v>0</v>
      </c>
      <c r="D307" s="43">
        <v>0</v>
      </c>
      <c r="E307" s="43">
        <v>0</v>
      </c>
      <c r="F307" s="236">
        <v>0</v>
      </c>
      <c r="G307" s="43">
        <v>0</v>
      </c>
      <c r="H307" s="53">
        <v>0</v>
      </c>
      <c r="I307" s="41">
        <f t="shared" si="33"/>
        <v>0</v>
      </c>
    </row>
    <row r="308" spans="1:10" ht="15">
      <c r="A308" s="25" t="s">
        <v>22</v>
      </c>
      <c r="B308" s="46">
        <v>2</v>
      </c>
      <c r="C308" s="46">
        <v>3</v>
      </c>
      <c r="D308" s="46">
        <v>0</v>
      </c>
      <c r="E308" s="46">
        <v>0</v>
      </c>
      <c r="F308" s="236">
        <v>0</v>
      </c>
      <c r="G308" s="46">
        <v>0</v>
      </c>
      <c r="H308" s="47">
        <v>0</v>
      </c>
      <c r="I308" s="48">
        <f t="shared" si="33"/>
        <v>5</v>
      </c>
    </row>
    <row r="309" spans="1:10" ht="15">
      <c r="A309" s="27" t="s">
        <v>23</v>
      </c>
      <c r="B309" s="43">
        <v>23</v>
      </c>
      <c r="C309" s="43">
        <v>0</v>
      </c>
      <c r="D309" s="43">
        <v>0</v>
      </c>
      <c r="E309" s="43">
        <v>0</v>
      </c>
      <c r="F309" s="236">
        <v>0</v>
      </c>
      <c r="G309" s="43">
        <v>0</v>
      </c>
      <c r="H309" s="53">
        <v>0</v>
      </c>
      <c r="I309" s="41">
        <f t="shared" si="33"/>
        <v>23</v>
      </c>
    </row>
    <row r="310" spans="1:10" ht="15">
      <c r="A310" s="25" t="s">
        <v>24</v>
      </c>
      <c r="B310" s="46">
        <v>2</v>
      </c>
      <c r="C310" s="46">
        <v>0</v>
      </c>
      <c r="D310" s="46">
        <v>0</v>
      </c>
      <c r="E310" s="46">
        <v>0</v>
      </c>
      <c r="F310" s="236">
        <v>0</v>
      </c>
      <c r="G310" s="46">
        <v>0</v>
      </c>
      <c r="H310" s="47">
        <v>0</v>
      </c>
      <c r="I310" s="48">
        <f t="shared" si="33"/>
        <v>2</v>
      </c>
    </row>
    <row r="311" spans="1:10" ht="15">
      <c r="A311" s="27" t="s">
        <v>25</v>
      </c>
      <c r="B311" s="43">
        <v>0</v>
      </c>
      <c r="C311" s="43">
        <v>0</v>
      </c>
      <c r="D311" s="43">
        <v>0</v>
      </c>
      <c r="E311" s="43">
        <v>0</v>
      </c>
      <c r="F311" s="236">
        <v>0</v>
      </c>
      <c r="G311" s="43">
        <v>0</v>
      </c>
      <c r="H311" s="53">
        <v>0</v>
      </c>
      <c r="I311" s="41">
        <f t="shared" si="33"/>
        <v>0</v>
      </c>
    </row>
    <row r="312" spans="1:10" ht="15">
      <c r="A312" s="25" t="s">
        <v>26</v>
      </c>
      <c r="B312" s="46">
        <v>55.78956134442862</v>
      </c>
      <c r="C312" s="46">
        <v>909.8448953886068</v>
      </c>
      <c r="D312" s="46">
        <v>136.87274326696462</v>
      </c>
      <c r="E312" s="46">
        <v>0</v>
      </c>
      <c r="F312" s="236">
        <v>0</v>
      </c>
      <c r="G312" s="46">
        <v>0</v>
      </c>
      <c r="H312" s="47">
        <v>0</v>
      </c>
      <c r="I312" s="48">
        <f t="shared" si="33"/>
        <v>1102.5072</v>
      </c>
    </row>
    <row r="313" spans="1:10" ht="15.75" thickBot="1">
      <c r="A313" s="27" t="s">
        <v>27</v>
      </c>
      <c r="B313" s="43">
        <v>64.334621193166612</v>
      </c>
      <c r="C313" s="43">
        <v>105.21018091929022</v>
      </c>
      <c r="D313" s="43">
        <v>327.47967516836121</v>
      </c>
      <c r="E313" s="43">
        <v>3637.1499068686899</v>
      </c>
      <c r="F313" s="237">
        <v>0</v>
      </c>
      <c r="G313" s="43">
        <v>356.90298576310386</v>
      </c>
      <c r="H313" s="53">
        <v>1.1861240469076899</v>
      </c>
      <c r="I313" s="41">
        <f t="shared" si="33"/>
        <v>4492.26349395952</v>
      </c>
    </row>
    <row r="314" spans="1:10" ht="15">
      <c r="A314" s="34" t="s">
        <v>28</v>
      </c>
      <c r="B314" s="130">
        <f t="shared" ref="B314:H314" si="34">SUM(B293:B313)</f>
        <v>1014.1848543986969</v>
      </c>
      <c r="C314" s="130">
        <f t="shared" si="34"/>
        <v>11324.126113045133</v>
      </c>
      <c r="D314" s="130">
        <f t="shared" si="34"/>
        <v>1389.8047841315242</v>
      </c>
      <c r="E314" s="130">
        <f t="shared" si="34"/>
        <v>3689.1255106910312</v>
      </c>
      <c r="F314" s="130">
        <f t="shared" si="34"/>
        <v>0</v>
      </c>
      <c r="G314" s="130">
        <f t="shared" si="34"/>
        <v>356.90298576310386</v>
      </c>
      <c r="H314" s="131">
        <f t="shared" si="34"/>
        <v>1.1861240469076899</v>
      </c>
      <c r="I314" s="132">
        <f>SUM(B314:H314)</f>
        <v>17775.330372076394</v>
      </c>
    </row>
    <row r="315" spans="1:10" ht="15" thickBot="1">
      <c r="A315" s="32" t="s">
        <v>87</v>
      </c>
      <c r="B315" s="114">
        <f>B314/$I314</f>
        <v>5.7055752729743871E-2</v>
      </c>
      <c r="C315" s="114">
        <f t="shared" ref="C315:I315" si="35">C314/$I314</f>
        <v>0.63706979707305011</v>
      </c>
      <c r="D315" s="114">
        <f t="shared" si="35"/>
        <v>7.8187282882505246E-2</v>
      </c>
      <c r="E315" s="114">
        <f t="shared" si="35"/>
        <v>0.20754188155548145</v>
      </c>
      <c r="F315" s="114">
        <f t="shared" si="35"/>
        <v>0</v>
      </c>
      <c r="G315" s="114">
        <f t="shared" si="35"/>
        <v>2.0078557095274559E-2</v>
      </c>
      <c r="H315" s="114">
        <f t="shared" si="35"/>
        <v>6.6728663944890429E-5</v>
      </c>
      <c r="I315" s="116">
        <f t="shared" si="35"/>
        <v>1</v>
      </c>
      <c r="J315" s="18"/>
    </row>
    <row r="316" spans="1:10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1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10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10" ht="15">
      <c r="A319" s="24" t="s">
        <v>7</v>
      </c>
      <c r="B319" s="39">
        <v>1.5777760924844041E-8</v>
      </c>
      <c r="C319" s="39">
        <v>1661.9999999842223</v>
      </c>
      <c r="D319" s="39">
        <v>0</v>
      </c>
      <c r="E319" s="39">
        <v>0</v>
      </c>
      <c r="F319" s="235">
        <v>0</v>
      </c>
      <c r="G319" s="39">
        <v>0</v>
      </c>
      <c r="H319" s="40">
        <v>0</v>
      </c>
      <c r="I319" s="41">
        <f>SUM(B319:H319)</f>
        <v>1662</v>
      </c>
    </row>
    <row r="320" spans="1:10" ht="15">
      <c r="A320" s="25" t="s">
        <v>8</v>
      </c>
      <c r="B320" s="46">
        <v>6.3373493974376547E-9</v>
      </c>
      <c r="C320" s="46">
        <v>262.99999999366264</v>
      </c>
      <c r="D320" s="46">
        <v>0</v>
      </c>
      <c r="E320" s="46">
        <v>0</v>
      </c>
      <c r="F320" s="236">
        <v>0</v>
      </c>
      <c r="G320" s="46">
        <v>0</v>
      </c>
      <c r="H320" s="47">
        <v>0</v>
      </c>
      <c r="I320" s="48">
        <f t="shared" ref="I320:I339" si="36">SUM(B320:H320)</f>
        <v>263</v>
      </c>
    </row>
    <row r="321" spans="1:9" ht="15">
      <c r="A321" s="26" t="s">
        <v>9</v>
      </c>
      <c r="B321" s="43">
        <v>258</v>
      </c>
      <c r="C321" s="43">
        <v>0</v>
      </c>
      <c r="D321" s="43">
        <v>0</v>
      </c>
      <c r="E321" s="43">
        <v>0</v>
      </c>
      <c r="F321" s="236">
        <v>0</v>
      </c>
      <c r="G321" s="43">
        <v>0</v>
      </c>
      <c r="H321" s="53">
        <v>0</v>
      </c>
      <c r="I321" s="41">
        <f t="shared" si="36"/>
        <v>258</v>
      </c>
    </row>
    <row r="322" spans="1:9" ht="15">
      <c r="A322" s="25" t="s">
        <v>10</v>
      </c>
      <c r="B322" s="46">
        <v>0</v>
      </c>
      <c r="C322" s="46">
        <v>0</v>
      </c>
      <c r="D322" s="46">
        <v>0</v>
      </c>
      <c r="E322" s="46">
        <v>0</v>
      </c>
      <c r="F322" s="236">
        <v>0</v>
      </c>
      <c r="G322" s="46">
        <v>0</v>
      </c>
      <c r="H322" s="47">
        <v>0</v>
      </c>
      <c r="I322" s="48">
        <f t="shared" si="36"/>
        <v>0</v>
      </c>
    </row>
    <row r="323" spans="1:9" ht="15">
      <c r="A323" s="26" t="s">
        <v>11</v>
      </c>
      <c r="B323" s="43">
        <v>0</v>
      </c>
      <c r="C323" s="43">
        <v>0</v>
      </c>
      <c r="D323" s="43">
        <v>0</v>
      </c>
      <c r="E323" s="43">
        <v>0</v>
      </c>
      <c r="F323" s="236">
        <v>0</v>
      </c>
      <c r="G323" s="43">
        <v>0</v>
      </c>
      <c r="H323" s="53">
        <v>0</v>
      </c>
      <c r="I323" s="41">
        <f t="shared" si="36"/>
        <v>0</v>
      </c>
    </row>
    <row r="324" spans="1:9" ht="15">
      <c r="A324" s="25" t="s">
        <v>12</v>
      </c>
      <c r="B324" s="46">
        <v>3.9995941651074438E-3</v>
      </c>
      <c r="C324" s="46">
        <v>0</v>
      </c>
      <c r="D324" s="46">
        <v>0</v>
      </c>
      <c r="E324" s="46">
        <v>2.265586857138544</v>
      </c>
      <c r="F324" s="236">
        <v>0</v>
      </c>
      <c r="G324" s="46">
        <v>0</v>
      </c>
      <c r="H324" s="47">
        <v>0</v>
      </c>
      <c r="I324" s="48">
        <f t="shared" si="36"/>
        <v>2.2695864513036517</v>
      </c>
    </row>
    <row r="325" spans="1:9" ht="15">
      <c r="A325" s="26" t="s">
        <v>13</v>
      </c>
      <c r="B325" s="43">
        <v>0</v>
      </c>
      <c r="C325" s="43">
        <v>0</v>
      </c>
      <c r="D325" s="43">
        <v>0</v>
      </c>
      <c r="E325" s="43">
        <v>0</v>
      </c>
      <c r="F325" s="236">
        <v>0</v>
      </c>
      <c r="G325" s="43">
        <v>0</v>
      </c>
      <c r="H325" s="53">
        <v>0</v>
      </c>
      <c r="I325" s="41">
        <f t="shared" si="36"/>
        <v>0</v>
      </c>
    </row>
    <row r="326" spans="1:9" ht="15">
      <c r="A326" s="25" t="s">
        <v>14</v>
      </c>
      <c r="B326" s="46">
        <v>3.6306902912073939E-3</v>
      </c>
      <c r="C326" s="46">
        <v>23.109650485638682</v>
      </c>
      <c r="D326" s="46">
        <v>0</v>
      </c>
      <c r="E326" s="46">
        <v>2.2028492481991777</v>
      </c>
      <c r="F326" s="236">
        <v>0</v>
      </c>
      <c r="G326" s="46">
        <v>0</v>
      </c>
      <c r="H326" s="47">
        <v>0</v>
      </c>
      <c r="I326" s="48">
        <f t="shared" si="36"/>
        <v>25.316130424129067</v>
      </c>
    </row>
    <row r="327" spans="1:9" ht="15">
      <c r="A327" s="26" t="s">
        <v>15</v>
      </c>
      <c r="B327" s="43">
        <v>0.3384600063913662</v>
      </c>
      <c r="C327" s="43">
        <v>2.2723399936086337</v>
      </c>
      <c r="D327" s="43">
        <v>0</v>
      </c>
      <c r="E327" s="43">
        <v>0</v>
      </c>
      <c r="F327" s="236">
        <v>0</v>
      </c>
      <c r="G327" s="43">
        <v>0</v>
      </c>
      <c r="H327" s="53">
        <v>0</v>
      </c>
      <c r="I327" s="41">
        <f t="shared" si="36"/>
        <v>2.6107999999999998</v>
      </c>
    </row>
    <row r="328" spans="1:9" ht="15">
      <c r="A328" s="25" t="s">
        <v>16</v>
      </c>
      <c r="B328" s="46">
        <v>294.91044155911794</v>
      </c>
      <c r="C328" s="46">
        <v>3162.3941144746573</v>
      </c>
      <c r="D328" s="46">
        <v>365.39399396622457</v>
      </c>
      <c r="E328" s="46">
        <v>0</v>
      </c>
      <c r="F328" s="236">
        <v>0</v>
      </c>
      <c r="G328" s="46">
        <v>0</v>
      </c>
      <c r="H328" s="47">
        <v>0</v>
      </c>
      <c r="I328" s="48">
        <f t="shared" si="36"/>
        <v>3822.6985499999996</v>
      </c>
    </row>
    <row r="329" spans="1:9" ht="15">
      <c r="A329" s="26" t="s">
        <v>17</v>
      </c>
      <c r="B329" s="43">
        <v>21.244681730653411</v>
      </c>
      <c r="C329" s="43">
        <v>0</v>
      </c>
      <c r="D329" s="43">
        <v>54.699918269346583</v>
      </c>
      <c r="E329" s="43">
        <v>0</v>
      </c>
      <c r="F329" s="236">
        <v>0</v>
      </c>
      <c r="G329" s="43">
        <v>0</v>
      </c>
      <c r="H329" s="53">
        <v>0</v>
      </c>
      <c r="I329" s="41">
        <f t="shared" si="36"/>
        <v>75.944599999999994</v>
      </c>
    </row>
    <row r="330" spans="1:9" ht="15">
      <c r="A330" s="25" t="s">
        <v>18</v>
      </c>
      <c r="B330" s="46">
        <v>0</v>
      </c>
      <c r="C330" s="46">
        <v>0</v>
      </c>
      <c r="D330" s="46">
        <v>0</v>
      </c>
      <c r="E330" s="46">
        <v>0</v>
      </c>
      <c r="F330" s="236">
        <v>0</v>
      </c>
      <c r="G330" s="46">
        <v>0</v>
      </c>
      <c r="H330" s="47">
        <v>0</v>
      </c>
      <c r="I330" s="48">
        <f t="shared" si="36"/>
        <v>0</v>
      </c>
    </row>
    <row r="331" spans="1:9" ht="15">
      <c r="A331" s="26" t="s">
        <v>19</v>
      </c>
      <c r="B331" s="43">
        <v>2909.764325363567</v>
      </c>
      <c r="C331" s="43">
        <v>4635.1361905059539</v>
      </c>
      <c r="D331" s="43">
        <v>1705.6026687953263</v>
      </c>
      <c r="E331" s="43">
        <v>1668.4968153351526</v>
      </c>
      <c r="F331" s="236">
        <v>0</v>
      </c>
      <c r="G331" s="43">
        <v>0</v>
      </c>
      <c r="H331" s="53">
        <v>0</v>
      </c>
      <c r="I331" s="41">
        <f t="shared" si="36"/>
        <v>10919</v>
      </c>
    </row>
    <row r="332" spans="1:9" ht="15">
      <c r="A332" s="25" t="s">
        <v>20</v>
      </c>
      <c r="B332" s="46">
        <v>0</v>
      </c>
      <c r="C332" s="46">
        <v>0</v>
      </c>
      <c r="D332" s="46">
        <v>0</v>
      </c>
      <c r="E332" s="46">
        <v>0</v>
      </c>
      <c r="F332" s="236">
        <v>0</v>
      </c>
      <c r="G332" s="46">
        <v>0</v>
      </c>
      <c r="H332" s="47">
        <v>0</v>
      </c>
      <c r="I332" s="48">
        <f t="shared" si="36"/>
        <v>0</v>
      </c>
    </row>
    <row r="333" spans="1:9" ht="15">
      <c r="A333" s="26" t="s">
        <v>21</v>
      </c>
      <c r="B333" s="43">
        <v>0</v>
      </c>
      <c r="C333" s="43">
        <v>0</v>
      </c>
      <c r="D333" s="43">
        <v>0</v>
      </c>
      <c r="E333" s="43">
        <v>0</v>
      </c>
      <c r="F333" s="236">
        <v>0</v>
      </c>
      <c r="G333" s="43">
        <v>0</v>
      </c>
      <c r="H333" s="53">
        <v>0</v>
      </c>
      <c r="I333" s="41">
        <f t="shared" si="36"/>
        <v>0</v>
      </c>
    </row>
    <row r="334" spans="1:9" ht="15">
      <c r="A334" s="25" t="s">
        <v>22</v>
      </c>
      <c r="B334" s="46">
        <v>0.83888232251726069</v>
      </c>
      <c r="C334" s="46">
        <v>45.11492552290072</v>
      </c>
      <c r="D334" s="46">
        <v>14.04619215458202</v>
      </c>
      <c r="E334" s="46">
        <v>0</v>
      </c>
      <c r="F334" s="236">
        <v>0</v>
      </c>
      <c r="G334" s="46">
        <v>0</v>
      </c>
      <c r="H334" s="47">
        <v>0</v>
      </c>
      <c r="I334" s="48">
        <f t="shared" si="36"/>
        <v>60</v>
      </c>
    </row>
    <row r="335" spans="1:9" ht="15">
      <c r="A335" s="27" t="s">
        <v>23</v>
      </c>
      <c r="B335" s="43">
        <v>54</v>
      </c>
      <c r="C335" s="43">
        <v>0</v>
      </c>
      <c r="D335" s="43">
        <v>0</v>
      </c>
      <c r="E335" s="43">
        <v>0</v>
      </c>
      <c r="F335" s="236">
        <v>0</v>
      </c>
      <c r="G335" s="43">
        <v>0</v>
      </c>
      <c r="H335" s="53">
        <v>0</v>
      </c>
      <c r="I335" s="41">
        <f t="shared" si="36"/>
        <v>54</v>
      </c>
    </row>
    <row r="336" spans="1:9" ht="15">
      <c r="A336" s="25" t="s">
        <v>24</v>
      </c>
      <c r="B336" s="46">
        <v>129.86424786842741</v>
      </c>
      <c r="C336" s="46">
        <v>14029.883916907467</v>
      </c>
      <c r="D336" s="46">
        <v>12.251835224105296</v>
      </c>
      <c r="E336" s="46">
        <v>0</v>
      </c>
      <c r="F336" s="236">
        <v>0</v>
      </c>
      <c r="G336" s="46">
        <v>0</v>
      </c>
      <c r="H336" s="47">
        <v>0</v>
      </c>
      <c r="I336" s="48">
        <f t="shared" si="36"/>
        <v>14172</v>
      </c>
    </row>
    <row r="337" spans="1:10" ht="15">
      <c r="A337" s="27" t="s">
        <v>25</v>
      </c>
      <c r="B337" s="43">
        <v>0</v>
      </c>
      <c r="C337" s="43">
        <v>0</v>
      </c>
      <c r="D337" s="43">
        <v>0</v>
      </c>
      <c r="E337" s="43">
        <v>0</v>
      </c>
      <c r="F337" s="236">
        <v>0</v>
      </c>
      <c r="G337" s="43">
        <v>0</v>
      </c>
      <c r="H337" s="53">
        <v>0</v>
      </c>
      <c r="I337" s="41">
        <f t="shared" si="36"/>
        <v>0</v>
      </c>
    </row>
    <row r="338" spans="1:10" ht="15">
      <c r="A338" s="25" t="s">
        <v>26</v>
      </c>
      <c r="B338" s="46">
        <v>597.41618365585498</v>
      </c>
      <c r="C338" s="46">
        <v>0</v>
      </c>
      <c r="D338" s="46">
        <v>1433.423016344145</v>
      </c>
      <c r="E338" s="46">
        <v>0</v>
      </c>
      <c r="F338" s="236">
        <v>0</v>
      </c>
      <c r="G338" s="46">
        <v>0</v>
      </c>
      <c r="H338" s="47">
        <v>0</v>
      </c>
      <c r="I338" s="48">
        <f t="shared" si="36"/>
        <v>2030.8391999999999</v>
      </c>
    </row>
    <row r="339" spans="1:10" ht="15.75" thickBot="1">
      <c r="A339" s="27" t="s">
        <v>27</v>
      </c>
      <c r="B339" s="43">
        <v>277.82081717316339</v>
      </c>
      <c r="C339" s="43">
        <v>180.85102174146431</v>
      </c>
      <c r="D339" s="43">
        <v>446.36493284460482</v>
      </c>
      <c r="E339" s="43">
        <v>13271.015500321155</v>
      </c>
      <c r="F339" s="237">
        <v>0</v>
      </c>
      <c r="G339" s="43">
        <v>1066.215727919614</v>
      </c>
      <c r="H339" s="53">
        <v>0</v>
      </c>
      <c r="I339" s="41">
        <f t="shared" si="36"/>
        <v>15242.268000000002</v>
      </c>
    </row>
    <row r="340" spans="1:10" ht="15">
      <c r="A340" s="34" t="s">
        <v>28</v>
      </c>
      <c r="B340" s="130">
        <f t="shared" ref="B340:H340" si="37">SUM(B319:B339)</f>
        <v>4544.2056699862642</v>
      </c>
      <c r="C340" s="130">
        <f t="shared" si="37"/>
        <v>24003.762159609578</v>
      </c>
      <c r="D340" s="130">
        <f t="shared" si="37"/>
        <v>4031.7825575983347</v>
      </c>
      <c r="E340" s="130">
        <f t="shared" si="37"/>
        <v>14943.980751761645</v>
      </c>
      <c r="F340" s="130">
        <f t="shared" si="37"/>
        <v>0</v>
      </c>
      <c r="G340" s="130">
        <f t="shared" si="37"/>
        <v>1066.215727919614</v>
      </c>
      <c r="H340" s="131">
        <f t="shared" si="37"/>
        <v>0</v>
      </c>
      <c r="I340" s="132">
        <f>SUM(B340:H340)</f>
        <v>48589.946866875434</v>
      </c>
    </row>
    <row r="341" spans="1:10" ht="15" thickBot="1">
      <c r="A341" s="32" t="s">
        <v>87</v>
      </c>
      <c r="B341" s="114">
        <f>B340/$I340</f>
        <v>9.3521519635250391E-2</v>
      </c>
      <c r="C341" s="114">
        <f t="shared" ref="C341:I341" si="38">C340/$I340</f>
        <v>0.49400675875143502</v>
      </c>
      <c r="D341" s="114">
        <f t="shared" si="38"/>
        <v>8.2975652734184557E-2</v>
      </c>
      <c r="E341" s="114">
        <f t="shared" si="38"/>
        <v>0.30755293461638261</v>
      </c>
      <c r="F341" s="114">
        <f t="shared" si="38"/>
        <v>0</v>
      </c>
      <c r="G341" s="114">
        <f t="shared" si="38"/>
        <v>2.1943134262747483E-2</v>
      </c>
      <c r="H341" s="114">
        <f t="shared" si="38"/>
        <v>0</v>
      </c>
      <c r="I341" s="116">
        <f t="shared" si="38"/>
        <v>1</v>
      </c>
      <c r="J341" s="18"/>
    </row>
    <row r="342" spans="1:10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1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10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1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>
        <v>0</v>
      </c>
      <c r="G345" s="39">
        <v>0</v>
      </c>
      <c r="H345" s="40">
        <v>0</v>
      </c>
      <c r="I345" s="41">
        <f>SUM(B345:H345)</f>
        <v>0</v>
      </c>
    </row>
    <row r="346" spans="1:1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>
        <v>0</v>
      </c>
      <c r="G346" s="46">
        <v>0</v>
      </c>
      <c r="H346" s="47">
        <v>0</v>
      </c>
      <c r="I346" s="48">
        <f t="shared" ref="I346:I365" si="39">SUM(B346:H346)</f>
        <v>0</v>
      </c>
    </row>
    <row r="347" spans="1:10" ht="15">
      <c r="A347" s="26" t="s">
        <v>9</v>
      </c>
      <c r="B347" s="43">
        <v>0</v>
      </c>
      <c r="C347" s="43">
        <v>0</v>
      </c>
      <c r="D347" s="43">
        <v>0</v>
      </c>
      <c r="E347" s="43">
        <v>0</v>
      </c>
      <c r="F347" s="236">
        <v>0</v>
      </c>
      <c r="G347" s="43">
        <v>0</v>
      </c>
      <c r="H347" s="53">
        <v>0</v>
      </c>
      <c r="I347" s="41">
        <f t="shared" si="39"/>
        <v>0</v>
      </c>
    </row>
    <row r="348" spans="1:10" ht="15">
      <c r="A348" s="25" t="s">
        <v>10</v>
      </c>
      <c r="B348" s="46">
        <v>0</v>
      </c>
      <c r="C348" s="46">
        <v>0</v>
      </c>
      <c r="D348" s="46">
        <v>0</v>
      </c>
      <c r="E348" s="46">
        <v>0</v>
      </c>
      <c r="F348" s="236">
        <v>0</v>
      </c>
      <c r="G348" s="46">
        <v>0</v>
      </c>
      <c r="H348" s="47">
        <v>0</v>
      </c>
      <c r="I348" s="48">
        <f t="shared" si="39"/>
        <v>0</v>
      </c>
    </row>
    <row r="349" spans="1:10" ht="15">
      <c r="A349" s="26" t="s">
        <v>11</v>
      </c>
      <c r="B349" s="43">
        <v>0</v>
      </c>
      <c r="C349" s="43">
        <v>0</v>
      </c>
      <c r="D349" s="43">
        <v>0</v>
      </c>
      <c r="E349" s="43">
        <v>0</v>
      </c>
      <c r="F349" s="236">
        <v>0</v>
      </c>
      <c r="G349" s="43">
        <v>0</v>
      </c>
      <c r="H349" s="53">
        <v>0</v>
      </c>
      <c r="I349" s="41">
        <f t="shared" si="39"/>
        <v>0</v>
      </c>
    </row>
    <row r="350" spans="1:10" ht="15">
      <c r="A350" s="25" t="s">
        <v>12</v>
      </c>
      <c r="B350" s="46">
        <v>5.0341217002023516E-8</v>
      </c>
      <c r="C350" s="46">
        <v>5.0341217002023516E-8</v>
      </c>
      <c r="D350" s="46">
        <v>5.0341217002023516E-8</v>
      </c>
      <c r="E350" s="46">
        <v>9.7428134635921829E-2</v>
      </c>
      <c r="F350" s="236">
        <v>0</v>
      </c>
      <c r="G350" s="46">
        <v>0</v>
      </c>
      <c r="H350" s="47">
        <v>0</v>
      </c>
      <c r="I350" s="48">
        <f t="shared" si="39"/>
        <v>9.742828565957283E-2</v>
      </c>
    </row>
    <row r="351" spans="1:10" ht="15">
      <c r="A351" s="26" t="s">
        <v>13</v>
      </c>
      <c r="B351" s="43">
        <v>0</v>
      </c>
      <c r="C351" s="43">
        <v>0</v>
      </c>
      <c r="D351" s="43">
        <v>0</v>
      </c>
      <c r="E351" s="43">
        <v>0</v>
      </c>
      <c r="F351" s="236">
        <v>0</v>
      </c>
      <c r="G351" s="43">
        <v>0</v>
      </c>
      <c r="H351" s="53">
        <v>0</v>
      </c>
      <c r="I351" s="41">
        <f t="shared" si="39"/>
        <v>0</v>
      </c>
    </row>
    <row r="352" spans="1:10" ht="15">
      <c r="A352" s="25" t="s">
        <v>14</v>
      </c>
      <c r="B352" s="46">
        <v>4.5448176471755762E-8</v>
      </c>
      <c r="C352" s="46">
        <v>4.5448176471755762E-8</v>
      </c>
      <c r="D352" s="46">
        <v>4.5448176471755762E-8</v>
      </c>
      <c r="E352" s="46">
        <v>30.475464184213234</v>
      </c>
      <c r="F352" s="236">
        <v>0</v>
      </c>
      <c r="G352" s="46">
        <v>0</v>
      </c>
      <c r="H352" s="47">
        <v>0</v>
      </c>
      <c r="I352" s="48">
        <f t="shared" si="39"/>
        <v>30.475464320557762</v>
      </c>
    </row>
    <row r="353" spans="1:10" ht="15">
      <c r="A353" s="26" t="s">
        <v>15</v>
      </c>
      <c r="B353" s="43">
        <v>1.2433251909580776</v>
      </c>
      <c r="C353" s="43">
        <v>1.1564888778230124E-8</v>
      </c>
      <c r="D353" s="43">
        <v>9.3362747859121438</v>
      </c>
      <c r="E353" s="43">
        <v>1.1564888778230124E-8</v>
      </c>
      <c r="F353" s="236">
        <v>0</v>
      </c>
      <c r="G353" s="43">
        <v>0</v>
      </c>
      <c r="H353" s="53">
        <v>0</v>
      </c>
      <c r="I353" s="41">
        <f t="shared" si="39"/>
        <v>10.579599999999999</v>
      </c>
    </row>
    <row r="354" spans="1:10" ht="15">
      <c r="A354" s="25" t="s">
        <v>16</v>
      </c>
      <c r="B354" s="46">
        <v>2.1322110904855225</v>
      </c>
      <c r="C354" s="46">
        <v>62.761434285189786</v>
      </c>
      <c r="D354" s="46">
        <v>1003.0721545930611</v>
      </c>
      <c r="E354" s="46">
        <v>3.1263431499400457E-8</v>
      </c>
      <c r="F354" s="236">
        <v>0</v>
      </c>
      <c r="G354" s="46">
        <v>0</v>
      </c>
      <c r="H354" s="47">
        <v>0</v>
      </c>
      <c r="I354" s="48">
        <f t="shared" si="39"/>
        <v>1067.9657999999999</v>
      </c>
    </row>
    <row r="355" spans="1:10" ht="15">
      <c r="A355" s="26" t="s">
        <v>17</v>
      </c>
      <c r="B355" s="43">
        <v>20.485571519625417</v>
      </c>
      <c r="C355" s="43">
        <v>0.50000002249999964</v>
      </c>
      <c r="D355" s="43">
        <v>0.51442843537458338</v>
      </c>
      <c r="E355" s="43">
        <v>0.50000002249999964</v>
      </c>
      <c r="F355" s="236">
        <v>0</v>
      </c>
      <c r="G355" s="43">
        <v>0</v>
      </c>
      <c r="H355" s="53">
        <v>0</v>
      </c>
      <c r="I355" s="41">
        <f t="shared" si="39"/>
        <v>22</v>
      </c>
    </row>
    <row r="356" spans="1:10" ht="15">
      <c r="A356" s="25" t="s">
        <v>18</v>
      </c>
      <c r="B356" s="46">
        <v>0</v>
      </c>
      <c r="C356" s="46">
        <v>0</v>
      </c>
      <c r="D356" s="46">
        <v>0</v>
      </c>
      <c r="E356" s="46">
        <v>0</v>
      </c>
      <c r="F356" s="236">
        <v>0</v>
      </c>
      <c r="G356" s="46">
        <v>0</v>
      </c>
      <c r="H356" s="47">
        <v>0</v>
      </c>
      <c r="I356" s="48">
        <f t="shared" si="39"/>
        <v>0</v>
      </c>
    </row>
    <row r="357" spans="1:10" ht="15">
      <c r="A357" s="26" t="s">
        <v>19</v>
      </c>
      <c r="B357" s="43">
        <v>36.208565394815587</v>
      </c>
      <c r="C357" s="43">
        <v>972.80126490416001</v>
      </c>
      <c r="D357" s="43">
        <v>1239.9901696452553</v>
      </c>
      <c r="E357" s="43">
        <v>5.5769178093812908E-8</v>
      </c>
      <c r="F357" s="236">
        <v>0</v>
      </c>
      <c r="G357" s="43">
        <v>0</v>
      </c>
      <c r="H357" s="53">
        <v>0</v>
      </c>
      <c r="I357" s="41">
        <f t="shared" si="39"/>
        <v>2249</v>
      </c>
    </row>
    <row r="358" spans="1:10" ht="15">
      <c r="A358" s="25" t="s">
        <v>20</v>
      </c>
      <c r="B358" s="46">
        <v>0</v>
      </c>
      <c r="C358" s="46">
        <v>0</v>
      </c>
      <c r="D358" s="46">
        <v>0</v>
      </c>
      <c r="E358" s="46">
        <v>0</v>
      </c>
      <c r="F358" s="236">
        <v>0</v>
      </c>
      <c r="G358" s="46">
        <v>0</v>
      </c>
      <c r="H358" s="47">
        <v>0</v>
      </c>
      <c r="I358" s="48">
        <f t="shared" si="39"/>
        <v>0</v>
      </c>
    </row>
    <row r="359" spans="1:10" ht="15">
      <c r="A359" s="26" t="s">
        <v>21</v>
      </c>
      <c r="B359" s="43">
        <v>0</v>
      </c>
      <c r="C359" s="43">
        <v>0</v>
      </c>
      <c r="D359" s="43">
        <v>0</v>
      </c>
      <c r="E359" s="43">
        <v>0</v>
      </c>
      <c r="F359" s="236">
        <v>0</v>
      </c>
      <c r="G359" s="43">
        <v>0</v>
      </c>
      <c r="H359" s="53">
        <v>0</v>
      </c>
      <c r="I359" s="41">
        <f t="shared" si="39"/>
        <v>0</v>
      </c>
    </row>
    <row r="360" spans="1:10" ht="15">
      <c r="A360" s="25" t="s">
        <v>22</v>
      </c>
      <c r="B360" s="46">
        <v>8.9949322539934737</v>
      </c>
      <c r="C360" s="46">
        <v>484.24045150317056</v>
      </c>
      <c r="D360" s="46">
        <v>150.76461621068788</v>
      </c>
      <c r="E360" s="46">
        <v>3.2148181458238385E-8</v>
      </c>
      <c r="F360" s="236">
        <v>0</v>
      </c>
      <c r="G360" s="46">
        <v>0</v>
      </c>
      <c r="H360" s="47">
        <v>0</v>
      </c>
      <c r="I360" s="48">
        <f t="shared" si="39"/>
        <v>644</v>
      </c>
    </row>
    <row r="361" spans="1:10" ht="15">
      <c r="A361" s="27" t="s">
        <v>23</v>
      </c>
      <c r="B361" s="43">
        <v>60.077303685735444</v>
      </c>
      <c r="C361" s="43">
        <v>91.695981771563083</v>
      </c>
      <c r="D361" s="43">
        <v>167.22671417009886</v>
      </c>
      <c r="E361" s="43">
        <v>3.7260260761781278E-7</v>
      </c>
      <c r="F361" s="236">
        <v>0</v>
      </c>
      <c r="G361" s="43">
        <v>0</v>
      </c>
      <c r="H361" s="53">
        <v>0</v>
      </c>
      <c r="I361" s="41">
        <f t="shared" si="39"/>
        <v>319</v>
      </c>
    </row>
    <row r="362" spans="1:10" ht="15">
      <c r="A362" s="25" t="s">
        <v>24</v>
      </c>
      <c r="B362" s="46">
        <v>360.17549079524576</v>
      </c>
      <c r="C362" s="46">
        <v>1048.2411812225077</v>
      </c>
      <c r="D362" s="46">
        <v>590.18617562664349</v>
      </c>
      <c r="E362" s="46">
        <v>0.25000004761737954</v>
      </c>
      <c r="F362" s="236">
        <v>0</v>
      </c>
      <c r="G362" s="46">
        <v>0</v>
      </c>
      <c r="H362" s="47">
        <v>0</v>
      </c>
      <c r="I362" s="48">
        <f t="shared" si="39"/>
        <v>1998.8528476920144</v>
      </c>
    </row>
    <row r="363" spans="1:10" ht="15">
      <c r="A363" s="27" t="s">
        <v>25</v>
      </c>
      <c r="B363" s="43">
        <v>0</v>
      </c>
      <c r="C363" s="43">
        <v>0</v>
      </c>
      <c r="D363" s="43">
        <v>0</v>
      </c>
      <c r="E363" s="43">
        <v>0</v>
      </c>
      <c r="F363" s="236">
        <v>0</v>
      </c>
      <c r="G363" s="43">
        <v>0</v>
      </c>
      <c r="H363" s="53">
        <v>0</v>
      </c>
      <c r="I363" s="41">
        <f t="shared" si="39"/>
        <v>0</v>
      </c>
    </row>
    <row r="364" spans="1:10" ht="15">
      <c r="A364" s="25" t="s">
        <v>26</v>
      </c>
      <c r="B364" s="46">
        <v>103.29938144733455</v>
      </c>
      <c r="C364" s="46">
        <v>1.4614921696818764E-3</v>
      </c>
      <c r="D364" s="46">
        <v>10.376357027057589</v>
      </c>
      <c r="E364" s="46">
        <v>3.3438186185869295E-8</v>
      </c>
      <c r="F364" s="236">
        <v>0</v>
      </c>
      <c r="G364" s="46">
        <v>0</v>
      </c>
      <c r="H364" s="47">
        <v>0</v>
      </c>
      <c r="I364" s="48">
        <f t="shared" si="39"/>
        <v>113.67720000000001</v>
      </c>
    </row>
    <row r="365" spans="1:10" ht="15.75" thickBot="1">
      <c r="A365" s="27" t="s">
        <v>27</v>
      </c>
      <c r="B365" s="43">
        <v>15.660177122388465</v>
      </c>
      <c r="C365" s="43">
        <v>25.867440319976943</v>
      </c>
      <c r="D365" s="43">
        <v>15.222637909125243</v>
      </c>
      <c r="E365" s="43">
        <v>2520.5365366221486</v>
      </c>
      <c r="F365" s="237">
        <v>0</v>
      </c>
      <c r="G365" s="43">
        <v>32.426003228775613</v>
      </c>
      <c r="H365" s="53">
        <v>0.1376047975853063</v>
      </c>
      <c r="I365" s="41">
        <f t="shared" si="39"/>
        <v>2609.8504000000003</v>
      </c>
    </row>
    <row r="366" spans="1:10" ht="15">
      <c r="A366" s="34" t="s">
        <v>28</v>
      </c>
      <c r="B366" s="130">
        <f t="shared" ref="B366:H366" si="40">SUM(B345:B365)</f>
        <v>608.27695859637174</v>
      </c>
      <c r="C366" s="130">
        <f t="shared" si="40"/>
        <v>2686.1092156285922</v>
      </c>
      <c r="D366" s="130">
        <f t="shared" si="40"/>
        <v>3186.689528499006</v>
      </c>
      <c r="E366" s="130">
        <f t="shared" si="40"/>
        <v>2551.8594295479015</v>
      </c>
      <c r="F366" s="130">
        <f t="shared" si="40"/>
        <v>0</v>
      </c>
      <c r="G366" s="130">
        <f t="shared" si="40"/>
        <v>32.426003228775613</v>
      </c>
      <c r="H366" s="131">
        <f t="shared" si="40"/>
        <v>0.1376047975853063</v>
      </c>
      <c r="I366" s="132">
        <f>SUM(B366:H366)</f>
        <v>9065.4987402982315</v>
      </c>
    </row>
    <row r="367" spans="1:10" ht="15" thickBot="1">
      <c r="A367" s="32" t="s">
        <v>87</v>
      </c>
      <c r="B367" s="114">
        <f>B366/$I366</f>
        <v>6.7098013691452019E-2</v>
      </c>
      <c r="C367" s="114">
        <f t="shared" ref="C367:I367" si="41">C366/$I366</f>
        <v>0.29630021387441352</v>
      </c>
      <c r="D367" s="114">
        <f t="shared" si="41"/>
        <v>0.35151839074594282</v>
      </c>
      <c r="E367" s="114">
        <f t="shared" si="41"/>
        <v>0.28149134456379088</v>
      </c>
      <c r="F367" s="114">
        <f t="shared" si="41"/>
        <v>0</v>
      </c>
      <c r="G367" s="114">
        <f t="shared" si="41"/>
        <v>3.5768581693839474E-3</v>
      </c>
      <c r="H367" s="114">
        <f t="shared" si="41"/>
        <v>1.5178955016961313E-5</v>
      </c>
      <c r="I367" s="116">
        <f t="shared" si="41"/>
        <v>1</v>
      </c>
      <c r="J367" s="18"/>
    </row>
    <row r="368" spans="1:10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1.5</v>
      </c>
      <c r="C371" s="39">
        <v>1.5</v>
      </c>
      <c r="D371" s="39">
        <v>1.5</v>
      </c>
      <c r="E371" s="39">
        <v>1.5</v>
      </c>
      <c r="F371" s="235">
        <v>0</v>
      </c>
      <c r="G371" s="39">
        <v>0</v>
      </c>
      <c r="H371" s="40">
        <v>0</v>
      </c>
      <c r="I371" s="41">
        <f>SUM(B371:H371)</f>
        <v>6</v>
      </c>
    </row>
    <row r="372" spans="1:9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>
        <v>0</v>
      </c>
      <c r="G372" s="46">
        <v>0</v>
      </c>
      <c r="H372" s="47">
        <v>0</v>
      </c>
      <c r="I372" s="48">
        <f t="shared" ref="I372:I391" si="42">SUM(B372:H372)</f>
        <v>0</v>
      </c>
    </row>
    <row r="373" spans="1:9" ht="15">
      <c r="A373" s="26" t="s">
        <v>9</v>
      </c>
      <c r="B373" s="43">
        <v>0</v>
      </c>
      <c r="C373" s="43">
        <v>0</v>
      </c>
      <c r="D373" s="43">
        <v>0</v>
      </c>
      <c r="E373" s="43">
        <v>0</v>
      </c>
      <c r="F373" s="236">
        <v>0</v>
      </c>
      <c r="G373" s="43">
        <v>0</v>
      </c>
      <c r="H373" s="53">
        <v>0</v>
      </c>
      <c r="I373" s="41">
        <f t="shared" si="42"/>
        <v>0</v>
      </c>
    </row>
    <row r="374" spans="1:9" ht="15">
      <c r="A374" s="25" t="s">
        <v>10</v>
      </c>
      <c r="B374" s="46">
        <v>1.0000000149999997</v>
      </c>
      <c r="C374" s="46">
        <v>1.0000000149999997</v>
      </c>
      <c r="D374" s="46">
        <v>3.9999999550000012</v>
      </c>
      <c r="E374" s="46">
        <v>1.0000000149999997</v>
      </c>
      <c r="F374" s="236">
        <v>0</v>
      </c>
      <c r="G374" s="46">
        <v>0</v>
      </c>
      <c r="H374" s="47">
        <v>0</v>
      </c>
      <c r="I374" s="48">
        <f t="shared" si="42"/>
        <v>7</v>
      </c>
    </row>
    <row r="375" spans="1:9" ht="15">
      <c r="A375" s="26" t="s">
        <v>11</v>
      </c>
      <c r="B375" s="43">
        <v>0</v>
      </c>
      <c r="C375" s="43">
        <v>0</v>
      </c>
      <c r="D375" s="43">
        <v>0</v>
      </c>
      <c r="E375" s="43">
        <v>0</v>
      </c>
      <c r="F375" s="236">
        <v>0</v>
      </c>
      <c r="G375" s="43">
        <v>0</v>
      </c>
      <c r="H375" s="53">
        <v>0</v>
      </c>
      <c r="I375" s="41">
        <f t="shared" si="42"/>
        <v>0</v>
      </c>
    </row>
    <row r="376" spans="1:9" ht="15">
      <c r="A376" s="25" t="s">
        <v>12</v>
      </c>
      <c r="B376" s="46">
        <v>4.0166033410212743E-3</v>
      </c>
      <c r="C376" s="46">
        <v>4.0166033410212743E-3</v>
      </c>
      <c r="D376" s="46">
        <v>4.0166033410212743E-3</v>
      </c>
      <c r="E376" s="46">
        <v>13.631888144196147</v>
      </c>
      <c r="F376" s="236">
        <v>0</v>
      </c>
      <c r="G376" s="46">
        <v>0</v>
      </c>
      <c r="H376" s="47">
        <v>0</v>
      </c>
      <c r="I376" s="48">
        <f t="shared" si="42"/>
        <v>13.64393795421921</v>
      </c>
    </row>
    <row r="377" spans="1:9" ht="15">
      <c r="A377" s="26" t="s">
        <v>13</v>
      </c>
      <c r="B377" s="43">
        <v>9.9999996000000166E-9</v>
      </c>
      <c r="C377" s="43">
        <v>9.9999996000000166E-9</v>
      </c>
      <c r="D377" s="43">
        <v>9.9999996000000166E-9</v>
      </c>
      <c r="E377" s="43">
        <v>0.99999997000000118</v>
      </c>
      <c r="F377" s="236">
        <v>0</v>
      </c>
      <c r="G377" s="43">
        <v>0</v>
      </c>
      <c r="H377" s="53">
        <v>0</v>
      </c>
      <c r="I377" s="41">
        <f t="shared" si="42"/>
        <v>1</v>
      </c>
    </row>
    <row r="378" spans="1:9" ht="15">
      <c r="A378" s="25" t="s">
        <v>14</v>
      </c>
      <c r="B378" s="46">
        <v>3.6358756521899624E-3</v>
      </c>
      <c r="C378" s="46">
        <v>3.6358756521899624E-3</v>
      </c>
      <c r="D378" s="46">
        <v>3.6358756521899624E-3</v>
      </c>
      <c r="E378" s="46">
        <v>5710.0937765248109</v>
      </c>
      <c r="F378" s="236">
        <v>0</v>
      </c>
      <c r="G378" s="46">
        <v>0</v>
      </c>
      <c r="H378" s="47">
        <v>0</v>
      </c>
      <c r="I378" s="48">
        <f t="shared" si="42"/>
        <v>5710.1046841517673</v>
      </c>
    </row>
    <row r="379" spans="1:9" ht="15">
      <c r="A379" s="26" t="s">
        <v>15</v>
      </c>
      <c r="B379" s="43">
        <v>113.07112878940332</v>
      </c>
      <c r="C379" s="43">
        <v>1.890403532225705E-3</v>
      </c>
      <c r="D379" s="43">
        <v>1.890403532225705E-3</v>
      </c>
      <c r="E379" s="43">
        <v>1.890403532225705E-3</v>
      </c>
      <c r="F379" s="236">
        <v>0</v>
      </c>
      <c r="G379" s="43">
        <v>0</v>
      </c>
      <c r="H379" s="53">
        <v>0</v>
      </c>
      <c r="I379" s="41">
        <f t="shared" si="42"/>
        <v>113.07680000000001</v>
      </c>
    </row>
    <row r="380" spans="1:9" ht="15">
      <c r="A380" s="25" t="s">
        <v>16</v>
      </c>
      <c r="B380" s="46">
        <v>260.17772451178007</v>
      </c>
      <c r="C380" s="46">
        <v>3.9088035273847311E-3</v>
      </c>
      <c r="D380" s="46">
        <v>1155.3594578811651</v>
      </c>
      <c r="E380" s="46">
        <v>3.9088035273847311E-3</v>
      </c>
      <c r="F380" s="236">
        <v>0</v>
      </c>
      <c r="G380" s="46">
        <v>0</v>
      </c>
      <c r="H380" s="47">
        <v>0</v>
      </c>
      <c r="I380" s="48">
        <f t="shared" si="42"/>
        <v>1415.5449999999998</v>
      </c>
    </row>
    <row r="381" spans="1:9" ht="15">
      <c r="A381" s="26" t="s">
        <v>17</v>
      </c>
      <c r="B381" s="43">
        <v>14.112722871538457</v>
      </c>
      <c r="C381" s="43">
        <v>4.4648113665590166E-3</v>
      </c>
      <c r="D381" s="43">
        <v>356.28044750572843</v>
      </c>
      <c r="E381" s="43">
        <v>4.4648113665590166E-3</v>
      </c>
      <c r="F381" s="236">
        <v>0</v>
      </c>
      <c r="G381" s="43">
        <v>0</v>
      </c>
      <c r="H381" s="53">
        <v>0</v>
      </c>
      <c r="I381" s="41">
        <f t="shared" si="42"/>
        <v>370.40210000000002</v>
      </c>
    </row>
    <row r="382" spans="1:9" ht="15">
      <c r="A382" s="25" t="s">
        <v>18</v>
      </c>
      <c r="B382" s="46">
        <v>0</v>
      </c>
      <c r="C382" s="46">
        <v>0</v>
      </c>
      <c r="D382" s="46">
        <v>0</v>
      </c>
      <c r="E382" s="46">
        <v>0</v>
      </c>
      <c r="F382" s="236">
        <v>0</v>
      </c>
      <c r="G382" s="46">
        <v>0</v>
      </c>
      <c r="H382" s="47">
        <v>0</v>
      </c>
      <c r="I382" s="48">
        <f t="shared" si="42"/>
        <v>0</v>
      </c>
    </row>
    <row r="383" spans="1:9" ht="15">
      <c r="A383" s="26" t="s">
        <v>19</v>
      </c>
      <c r="B383" s="43">
        <v>430.02200986006835</v>
      </c>
      <c r="C383" s="43">
        <v>36.312277438511714</v>
      </c>
      <c r="D383" s="43">
        <v>1008.6545623172185</v>
      </c>
      <c r="E383" s="43">
        <v>1.1150384201311821E-2</v>
      </c>
      <c r="F383" s="236">
        <v>0</v>
      </c>
      <c r="G383" s="43">
        <v>0</v>
      </c>
      <c r="H383" s="53">
        <v>0</v>
      </c>
      <c r="I383" s="41">
        <f t="shared" si="42"/>
        <v>1475</v>
      </c>
    </row>
    <row r="384" spans="1:9" ht="15">
      <c r="A384" s="25" t="s">
        <v>20</v>
      </c>
      <c r="B384" s="46">
        <v>0</v>
      </c>
      <c r="C384" s="46">
        <v>0</v>
      </c>
      <c r="D384" s="46">
        <v>0</v>
      </c>
      <c r="E384" s="46">
        <v>0</v>
      </c>
      <c r="F384" s="236">
        <v>0</v>
      </c>
      <c r="G384" s="46">
        <v>0</v>
      </c>
      <c r="H384" s="47">
        <v>0</v>
      </c>
      <c r="I384" s="48">
        <f t="shared" si="42"/>
        <v>0</v>
      </c>
    </row>
    <row r="385" spans="1:10" ht="15">
      <c r="A385" s="26" t="s">
        <v>21</v>
      </c>
      <c r="B385" s="43">
        <v>0</v>
      </c>
      <c r="C385" s="43">
        <v>0</v>
      </c>
      <c r="D385" s="43">
        <v>0</v>
      </c>
      <c r="E385" s="43">
        <v>0</v>
      </c>
      <c r="F385" s="236">
        <v>0</v>
      </c>
      <c r="G385" s="43">
        <v>0</v>
      </c>
      <c r="H385" s="53">
        <v>0</v>
      </c>
      <c r="I385" s="41">
        <f t="shared" si="42"/>
        <v>0</v>
      </c>
    </row>
    <row r="386" spans="1:10" ht="15">
      <c r="A386" s="25" t="s">
        <v>22</v>
      </c>
      <c r="B386" s="46">
        <v>3.1332419048755868</v>
      </c>
      <c r="C386" s="46">
        <v>9.9602593625488026E-4</v>
      </c>
      <c r="D386" s="46">
        <v>1.8647660432519031</v>
      </c>
      <c r="E386" s="46">
        <v>9.9602593625488026E-4</v>
      </c>
      <c r="F386" s="236">
        <v>0</v>
      </c>
      <c r="G386" s="46">
        <v>0</v>
      </c>
      <c r="H386" s="47">
        <v>0</v>
      </c>
      <c r="I386" s="48">
        <f t="shared" si="42"/>
        <v>4.9999999999999991</v>
      </c>
    </row>
    <row r="387" spans="1:10" ht="15">
      <c r="A387" s="27" t="s">
        <v>23</v>
      </c>
      <c r="B387" s="43">
        <v>140.23133277675808</v>
      </c>
      <c r="C387" s="43">
        <v>0.25622240774730604</v>
      </c>
      <c r="D387" s="43">
        <v>0.25622240774730604</v>
      </c>
      <c r="E387" s="43">
        <v>0.25622240774730604</v>
      </c>
      <c r="F387" s="236">
        <v>0</v>
      </c>
      <c r="G387" s="43">
        <v>0</v>
      </c>
      <c r="H387" s="53">
        <v>0</v>
      </c>
      <c r="I387" s="41">
        <f t="shared" si="42"/>
        <v>141.00000000000003</v>
      </c>
    </row>
    <row r="388" spans="1:10" ht="15">
      <c r="A388" s="25" t="s">
        <v>24</v>
      </c>
      <c r="B388" s="46">
        <v>44.997353508412772</v>
      </c>
      <c r="C388" s="46">
        <v>8.8216386240649598E-4</v>
      </c>
      <c r="D388" s="46">
        <v>8.8216386240649598E-4</v>
      </c>
      <c r="E388" s="46">
        <v>8.8216386240649598E-4</v>
      </c>
      <c r="F388" s="236">
        <v>0</v>
      </c>
      <c r="G388" s="46">
        <v>0</v>
      </c>
      <c r="H388" s="47">
        <v>0</v>
      </c>
      <c r="I388" s="48">
        <f t="shared" si="42"/>
        <v>44.999999999999993</v>
      </c>
    </row>
    <row r="389" spans="1:10" ht="15">
      <c r="A389" s="27" t="s">
        <v>25</v>
      </c>
      <c r="B389" s="43">
        <v>0</v>
      </c>
      <c r="C389" s="43">
        <v>0</v>
      </c>
      <c r="D389" s="43">
        <v>0</v>
      </c>
      <c r="E389" s="43">
        <v>0</v>
      </c>
      <c r="F389" s="236">
        <v>0</v>
      </c>
      <c r="G389" s="43">
        <v>0</v>
      </c>
      <c r="H389" s="53">
        <v>0</v>
      </c>
      <c r="I389" s="41">
        <f t="shared" si="42"/>
        <v>0</v>
      </c>
    </row>
    <row r="390" spans="1:10" ht="15">
      <c r="A390" s="25" t="s">
        <v>26</v>
      </c>
      <c r="B390" s="46">
        <v>102.13559983281806</v>
      </c>
      <c r="C390" s="46">
        <v>5.5727311936717196E-8</v>
      </c>
      <c r="D390" s="46">
        <v>5.5727311936717196E-8</v>
      </c>
      <c r="E390" s="46">
        <v>5.5727311936717196E-8</v>
      </c>
      <c r="F390" s="236">
        <v>0</v>
      </c>
      <c r="G390" s="46">
        <v>0</v>
      </c>
      <c r="H390" s="47">
        <v>0</v>
      </c>
      <c r="I390" s="48">
        <f t="shared" si="42"/>
        <v>102.1356</v>
      </c>
    </row>
    <row r="391" spans="1:10" ht="15.75" thickBot="1">
      <c r="A391" s="27" t="s">
        <v>27</v>
      </c>
      <c r="B391" s="43">
        <v>164.98395823483975</v>
      </c>
      <c r="C391" s="43">
        <v>0.20507703431463431</v>
      </c>
      <c r="D391" s="43">
        <v>44.592027459668302</v>
      </c>
      <c r="E391" s="43">
        <v>712.51489855579086</v>
      </c>
      <c r="F391" s="237">
        <v>0</v>
      </c>
      <c r="G391" s="43">
        <v>601.5512387153866</v>
      </c>
      <c r="H391" s="53">
        <v>0</v>
      </c>
      <c r="I391" s="41">
        <f t="shared" si="42"/>
        <v>1523.8472000000002</v>
      </c>
    </row>
    <row r="392" spans="1:10" ht="15">
      <c r="A392" s="34" t="s">
        <v>28</v>
      </c>
      <c r="B392" s="130">
        <f t="shared" ref="B392:H392" si="43">SUM(B371:B391)</f>
        <v>1275.3727247944878</v>
      </c>
      <c r="C392" s="130">
        <f t="shared" si="43"/>
        <v>39.293371648519006</v>
      </c>
      <c r="D392" s="130">
        <f t="shared" si="43"/>
        <v>2572.5179086818953</v>
      </c>
      <c r="E392" s="130">
        <f t="shared" si="43"/>
        <v>6440.0200782656984</v>
      </c>
      <c r="F392" s="130">
        <f t="shared" si="43"/>
        <v>0</v>
      </c>
      <c r="G392" s="130">
        <f t="shared" si="43"/>
        <v>601.5512387153866</v>
      </c>
      <c r="H392" s="131">
        <f t="shared" si="43"/>
        <v>0</v>
      </c>
      <c r="I392" s="132">
        <f>SUM(B392:H392)</f>
        <v>10928.755322105986</v>
      </c>
    </row>
    <row r="393" spans="1:10" ht="15" thickBot="1">
      <c r="A393" s="32" t="s">
        <v>87</v>
      </c>
      <c r="B393" s="114">
        <f>B392/$I392</f>
        <v>0.11669880852897727</v>
      </c>
      <c r="C393" s="114">
        <f t="shared" ref="C393:I393" si="44">C392/$I392</f>
        <v>3.5954114160684785E-3</v>
      </c>
      <c r="D393" s="114">
        <f t="shared" si="44"/>
        <v>0.23538983469401781</v>
      </c>
      <c r="E393" s="114">
        <f t="shared" si="44"/>
        <v>0.58927296736520751</v>
      </c>
      <c r="F393" s="114">
        <f t="shared" si="44"/>
        <v>0</v>
      </c>
      <c r="G393" s="114">
        <f t="shared" si="44"/>
        <v>5.5042977995729055E-2</v>
      </c>
      <c r="H393" s="114">
        <f t="shared" si="44"/>
        <v>0</v>
      </c>
      <c r="I393" s="116">
        <f t="shared" si="44"/>
        <v>1</v>
      </c>
      <c r="J393" s="18"/>
    </row>
    <row r="394" spans="1:10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1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10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1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>
        <v>0</v>
      </c>
      <c r="G397" s="39">
        <v>0</v>
      </c>
      <c r="H397" s="40">
        <v>0</v>
      </c>
      <c r="I397" s="41">
        <f>SUM(B397:H397)</f>
        <v>0</v>
      </c>
    </row>
    <row r="398" spans="1:1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>
        <v>0</v>
      </c>
      <c r="G398" s="46">
        <v>0</v>
      </c>
      <c r="H398" s="47">
        <v>0</v>
      </c>
      <c r="I398" s="48">
        <f t="shared" ref="I398:I417" si="45">SUM(B398:H398)</f>
        <v>0</v>
      </c>
    </row>
    <row r="399" spans="1:10" ht="15">
      <c r="A399" s="26" t="s">
        <v>9</v>
      </c>
      <c r="B399" s="43">
        <v>0</v>
      </c>
      <c r="C399" s="43">
        <v>0</v>
      </c>
      <c r="D399" s="43">
        <v>0</v>
      </c>
      <c r="E399" s="43">
        <v>0</v>
      </c>
      <c r="F399" s="236">
        <v>0</v>
      </c>
      <c r="G399" s="43">
        <v>0</v>
      </c>
      <c r="H399" s="53">
        <v>0</v>
      </c>
      <c r="I399" s="41">
        <f t="shared" si="45"/>
        <v>0</v>
      </c>
    </row>
    <row r="400" spans="1:10" ht="15">
      <c r="A400" s="25" t="s">
        <v>10</v>
      </c>
      <c r="B400" s="46">
        <v>0</v>
      </c>
      <c r="C400" s="46">
        <v>0</v>
      </c>
      <c r="D400" s="46">
        <v>0</v>
      </c>
      <c r="E400" s="46">
        <v>0</v>
      </c>
      <c r="F400" s="236">
        <v>0</v>
      </c>
      <c r="G400" s="46">
        <v>0</v>
      </c>
      <c r="H400" s="47">
        <v>0</v>
      </c>
      <c r="I400" s="48">
        <f t="shared" si="45"/>
        <v>0</v>
      </c>
    </row>
    <row r="401" spans="1:9" ht="15">
      <c r="A401" s="26" t="s">
        <v>11</v>
      </c>
      <c r="B401" s="43">
        <v>0</v>
      </c>
      <c r="C401" s="43">
        <v>0</v>
      </c>
      <c r="D401" s="43">
        <v>0</v>
      </c>
      <c r="E401" s="43">
        <v>0</v>
      </c>
      <c r="F401" s="236">
        <v>0</v>
      </c>
      <c r="G401" s="43">
        <v>0</v>
      </c>
      <c r="H401" s="53">
        <v>0</v>
      </c>
      <c r="I401" s="41">
        <f t="shared" si="45"/>
        <v>0</v>
      </c>
    </row>
    <row r="402" spans="1:9" ht="15">
      <c r="A402" s="25" t="s">
        <v>12</v>
      </c>
      <c r="B402" s="46">
        <v>3.9898704086082353E-3</v>
      </c>
      <c r="C402" s="46">
        <v>0</v>
      </c>
      <c r="D402" s="46">
        <v>0</v>
      </c>
      <c r="E402" s="46">
        <v>1.3643246430329845</v>
      </c>
      <c r="F402" s="236">
        <v>0</v>
      </c>
      <c r="G402" s="46">
        <v>0</v>
      </c>
      <c r="H402" s="47">
        <v>0</v>
      </c>
      <c r="I402" s="48">
        <f t="shared" si="45"/>
        <v>1.3683145134415928</v>
      </c>
    </row>
    <row r="403" spans="1:9" ht="15">
      <c r="A403" s="26" t="s">
        <v>13</v>
      </c>
      <c r="B403" s="43">
        <v>0</v>
      </c>
      <c r="C403" s="43">
        <v>0</v>
      </c>
      <c r="D403" s="43">
        <v>0</v>
      </c>
      <c r="E403" s="43">
        <v>0</v>
      </c>
      <c r="F403" s="236">
        <v>0</v>
      </c>
      <c r="G403" s="43">
        <v>0</v>
      </c>
      <c r="H403" s="53">
        <v>0</v>
      </c>
      <c r="I403" s="41">
        <f t="shared" si="45"/>
        <v>0</v>
      </c>
    </row>
    <row r="404" spans="1:9" ht="15">
      <c r="A404" s="25" t="s">
        <v>14</v>
      </c>
      <c r="B404" s="46">
        <v>3.6298972512540401E-3</v>
      </c>
      <c r="C404" s="46">
        <v>0</v>
      </c>
      <c r="D404" s="46">
        <v>0</v>
      </c>
      <c r="E404" s="46">
        <v>9.0902694127536829</v>
      </c>
      <c r="F404" s="236">
        <v>0</v>
      </c>
      <c r="G404" s="46">
        <v>0</v>
      </c>
      <c r="H404" s="47">
        <v>0</v>
      </c>
      <c r="I404" s="48">
        <f t="shared" si="45"/>
        <v>9.0938993100049377</v>
      </c>
    </row>
    <row r="405" spans="1:9" ht="15">
      <c r="A405" s="26" t="s">
        <v>15</v>
      </c>
      <c r="B405" s="43">
        <v>5.4945177539373056</v>
      </c>
      <c r="C405" s="43">
        <v>1.1836673783159184</v>
      </c>
      <c r="D405" s="43">
        <v>8.4694148677467744</v>
      </c>
      <c r="E405" s="43">
        <v>0</v>
      </c>
      <c r="F405" s="236">
        <v>0</v>
      </c>
      <c r="G405" s="43">
        <v>0</v>
      </c>
      <c r="H405" s="53">
        <v>0</v>
      </c>
      <c r="I405" s="41">
        <f t="shared" si="45"/>
        <v>15.147599999999999</v>
      </c>
    </row>
    <row r="406" spans="1:9" ht="15">
      <c r="A406" s="25" t="s">
        <v>16</v>
      </c>
      <c r="B406" s="46">
        <v>544.36220804207164</v>
      </c>
      <c r="C406" s="46">
        <v>858.60192537963553</v>
      </c>
      <c r="D406" s="46">
        <v>0.45641657829272264</v>
      </c>
      <c r="E406" s="46">
        <v>0</v>
      </c>
      <c r="F406" s="236">
        <v>0</v>
      </c>
      <c r="G406" s="46">
        <v>0</v>
      </c>
      <c r="H406" s="47">
        <v>0</v>
      </c>
      <c r="I406" s="48">
        <f t="shared" si="45"/>
        <v>1403.4205499999998</v>
      </c>
    </row>
    <row r="407" spans="1:9" ht="15">
      <c r="A407" s="26" t="s">
        <v>17</v>
      </c>
      <c r="B407" s="43">
        <v>3.0000000149999999</v>
      </c>
      <c r="C407" s="43">
        <v>0</v>
      </c>
      <c r="D407" s="43">
        <v>5.9999999849999996</v>
      </c>
      <c r="E407" s="43">
        <v>0</v>
      </c>
      <c r="F407" s="236">
        <v>0</v>
      </c>
      <c r="G407" s="43">
        <v>0</v>
      </c>
      <c r="H407" s="53">
        <v>0</v>
      </c>
      <c r="I407" s="41">
        <f t="shared" si="45"/>
        <v>9</v>
      </c>
    </row>
    <row r="408" spans="1:9" ht="15">
      <c r="A408" s="25" t="s">
        <v>18</v>
      </c>
      <c r="B408" s="46">
        <v>0</v>
      </c>
      <c r="C408" s="46">
        <v>0</v>
      </c>
      <c r="D408" s="46">
        <v>0</v>
      </c>
      <c r="E408" s="46">
        <v>0</v>
      </c>
      <c r="F408" s="236">
        <v>0</v>
      </c>
      <c r="G408" s="46">
        <v>0</v>
      </c>
      <c r="H408" s="47">
        <v>0</v>
      </c>
      <c r="I408" s="48">
        <f t="shared" si="45"/>
        <v>0</v>
      </c>
    </row>
    <row r="409" spans="1:9" ht="15">
      <c r="A409" s="26" t="s">
        <v>19</v>
      </c>
      <c r="B409" s="43">
        <v>819.39674102299989</v>
      </c>
      <c r="C409" s="43">
        <v>2477.0286264014576</v>
      </c>
      <c r="D409" s="43">
        <v>352.39932084642714</v>
      </c>
      <c r="E409" s="43">
        <v>50.175311729115954</v>
      </c>
      <c r="F409" s="236">
        <v>0</v>
      </c>
      <c r="G409" s="43">
        <v>0</v>
      </c>
      <c r="H409" s="53">
        <v>0</v>
      </c>
      <c r="I409" s="41">
        <f t="shared" si="45"/>
        <v>3699.0000000000005</v>
      </c>
    </row>
    <row r="410" spans="1:9" ht="15">
      <c r="A410" s="25" t="s">
        <v>20</v>
      </c>
      <c r="B410" s="46">
        <v>0</v>
      </c>
      <c r="C410" s="46">
        <v>0</v>
      </c>
      <c r="D410" s="46">
        <v>0</v>
      </c>
      <c r="E410" s="46">
        <v>0</v>
      </c>
      <c r="F410" s="236">
        <v>0</v>
      </c>
      <c r="G410" s="46">
        <v>0</v>
      </c>
      <c r="H410" s="47">
        <v>0</v>
      </c>
      <c r="I410" s="48">
        <f t="shared" si="45"/>
        <v>0</v>
      </c>
    </row>
    <row r="411" spans="1:9" ht="15">
      <c r="A411" s="26" t="s">
        <v>21</v>
      </c>
      <c r="B411" s="43">
        <v>0</v>
      </c>
      <c r="C411" s="43">
        <v>0</v>
      </c>
      <c r="D411" s="43">
        <v>0</v>
      </c>
      <c r="E411" s="43">
        <v>0</v>
      </c>
      <c r="F411" s="236">
        <v>0</v>
      </c>
      <c r="G411" s="43">
        <v>0</v>
      </c>
      <c r="H411" s="53">
        <v>0</v>
      </c>
      <c r="I411" s="41">
        <f t="shared" si="45"/>
        <v>0</v>
      </c>
    </row>
    <row r="412" spans="1:9" ht="15">
      <c r="A412" s="25" t="s">
        <v>22</v>
      </c>
      <c r="B412" s="46">
        <v>8.3333333194444449E-9</v>
      </c>
      <c r="C412" s="46">
        <v>4.9999999916666669</v>
      </c>
      <c r="D412" s="46">
        <v>0</v>
      </c>
      <c r="E412" s="46">
        <v>0</v>
      </c>
      <c r="F412" s="236">
        <v>0</v>
      </c>
      <c r="G412" s="46">
        <v>0</v>
      </c>
      <c r="H412" s="47">
        <v>0</v>
      </c>
      <c r="I412" s="48">
        <f t="shared" si="45"/>
        <v>5</v>
      </c>
    </row>
    <row r="413" spans="1:9" ht="15">
      <c r="A413" s="27" t="s">
        <v>23</v>
      </c>
      <c r="B413" s="43">
        <v>5</v>
      </c>
      <c r="C413" s="43">
        <v>0</v>
      </c>
      <c r="D413" s="43">
        <v>0</v>
      </c>
      <c r="E413" s="43">
        <v>0</v>
      </c>
      <c r="F413" s="236">
        <v>0</v>
      </c>
      <c r="G413" s="43">
        <v>0</v>
      </c>
      <c r="H413" s="53">
        <v>0</v>
      </c>
      <c r="I413" s="41">
        <f t="shared" si="45"/>
        <v>5</v>
      </c>
    </row>
    <row r="414" spans="1:9" ht="15">
      <c r="A414" s="25" t="s">
        <v>24</v>
      </c>
      <c r="B414" s="46">
        <v>0</v>
      </c>
      <c r="C414" s="46">
        <v>0</v>
      </c>
      <c r="D414" s="46">
        <v>0</v>
      </c>
      <c r="E414" s="46">
        <v>0</v>
      </c>
      <c r="F414" s="236">
        <v>0</v>
      </c>
      <c r="G414" s="46">
        <v>0</v>
      </c>
      <c r="H414" s="47">
        <v>0</v>
      </c>
      <c r="I414" s="48">
        <f t="shared" si="45"/>
        <v>0</v>
      </c>
    </row>
    <row r="415" spans="1:9" ht="15">
      <c r="A415" s="27" t="s">
        <v>25</v>
      </c>
      <c r="B415" s="43">
        <v>0</v>
      </c>
      <c r="C415" s="43">
        <v>0</v>
      </c>
      <c r="D415" s="43">
        <v>0</v>
      </c>
      <c r="E415" s="43">
        <v>0</v>
      </c>
      <c r="F415" s="236">
        <v>0</v>
      </c>
      <c r="G415" s="43">
        <v>0</v>
      </c>
      <c r="H415" s="53">
        <v>0</v>
      </c>
      <c r="I415" s="41">
        <f t="shared" si="45"/>
        <v>0</v>
      </c>
    </row>
    <row r="416" spans="1:9" ht="15">
      <c r="A416" s="25" t="s">
        <v>26</v>
      </c>
      <c r="B416" s="46">
        <v>147.76919999999998</v>
      </c>
      <c r="C416" s="46">
        <v>0</v>
      </c>
      <c r="D416" s="46">
        <v>0</v>
      </c>
      <c r="E416" s="46">
        <v>0</v>
      </c>
      <c r="F416" s="236">
        <v>0</v>
      </c>
      <c r="G416" s="46">
        <v>0</v>
      </c>
      <c r="H416" s="47">
        <v>0</v>
      </c>
      <c r="I416" s="48">
        <f t="shared" si="45"/>
        <v>147.76919999999998</v>
      </c>
    </row>
    <row r="417" spans="1:10" ht="15.75" thickBot="1">
      <c r="A417" s="27" t="s">
        <v>27</v>
      </c>
      <c r="B417" s="43">
        <v>50.668403799708294</v>
      </c>
      <c r="C417" s="43">
        <v>23.875634264984278</v>
      </c>
      <c r="D417" s="43">
        <v>1.472235214554432</v>
      </c>
      <c r="E417" s="43">
        <v>1910.5435802720563</v>
      </c>
      <c r="F417" s="237">
        <v>0</v>
      </c>
      <c r="G417" s="43">
        <v>349.5721464486968</v>
      </c>
      <c r="H417" s="53">
        <v>0</v>
      </c>
      <c r="I417" s="41">
        <f t="shared" si="45"/>
        <v>2336.1320000000001</v>
      </c>
    </row>
    <row r="418" spans="1:10" ht="15">
      <c r="A418" s="34" t="s">
        <v>28</v>
      </c>
      <c r="B418" s="130">
        <f t="shared" ref="B418:H418" si="46">SUM(B397:B417)</f>
        <v>1575.6986904097103</v>
      </c>
      <c r="C418" s="130">
        <f t="shared" si="46"/>
        <v>3365.68985341606</v>
      </c>
      <c r="D418" s="130">
        <f t="shared" si="46"/>
        <v>368.79738749202107</v>
      </c>
      <c r="E418" s="130">
        <f t="shared" si="46"/>
        <v>1971.1734860569588</v>
      </c>
      <c r="F418" s="130">
        <f t="shared" si="46"/>
        <v>0</v>
      </c>
      <c r="G418" s="130">
        <f t="shared" si="46"/>
        <v>349.5721464486968</v>
      </c>
      <c r="H418" s="131">
        <f t="shared" si="46"/>
        <v>0</v>
      </c>
      <c r="I418" s="132">
        <f>SUM(B418:H418)</f>
        <v>7630.9315638234466</v>
      </c>
    </row>
    <row r="419" spans="1:10" ht="15" thickBot="1">
      <c r="A419" s="32" t="s">
        <v>87</v>
      </c>
      <c r="B419" s="114">
        <f>B418/$I418</f>
        <v>0.20648837920126922</v>
      </c>
      <c r="C419" s="114">
        <f t="shared" ref="C419:I419" si="47">C418/$I418</f>
        <v>0.44105884389948519</v>
      </c>
      <c r="D419" s="114">
        <f t="shared" si="47"/>
        <v>4.8329274664237282E-2</v>
      </c>
      <c r="E419" s="114">
        <f t="shared" si="47"/>
        <v>0.25831361080498416</v>
      </c>
      <c r="F419" s="114">
        <f t="shared" si="47"/>
        <v>0</v>
      </c>
      <c r="G419" s="114">
        <f t="shared" si="47"/>
        <v>4.5809891430024188E-2</v>
      </c>
      <c r="H419" s="114">
        <f t="shared" si="47"/>
        <v>0</v>
      </c>
      <c r="I419" s="116">
        <f t="shared" si="47"/>
        <v>1</v>
      </c>
      <c r="J419" s="18"/>
    </row>
    <row r="420" spans="1:10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1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10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10" ht="15">
      <c r="A423" s="24" t="s">
        <v>7</v>
      </c>
      <c r="B423" s="39">
        <v>2</v>
      </c>
      <c r="C423" s="39">
        <v>2</v>
      </c>
      <c r="D423" s="39">
        <v>2</v>
      </c>
      <c r="E423" s="39">
        <v>0</v>
      </c>
      <c r="F423" s="235">
        <v>0</v>
      </c>
      <c r="G423" s="39">
        <v>0</v>
      </c>
      <c r="H423" s="40">
        <v>0</v>
      </c>
      <c r="I423" s="41">
        <f>SUM(B423:H423)</f>
        <v>6</v>
      </c>
    </row>
    <row r="424" spans="1:1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>
        <v>0</v>
      </c>
      <c r="G424" s="46">
        <v>0</v>
      </c>
      <c r="H424" s="47">
        <v>0</v>
      </c>
      <c r="I424" s="48">
        <f t="shared" ref="I424:I443" si="48">SUM(B424:H424)</f>
        <v>0</v>
      </c>
    </row>
    <row r="425" spans="1:10" ht="15">
      <c r="A425" s="26" t="s">
        <v>9</v>
      </c>
      <c r="B425" s="43">
        <v>0</v>
      </c>
      <c r="C425" s="43">
        <v>0</v>
      </c>
      <c r="D425" s="43">
        <v>0</v>
      </c>
      <c r="E425" s="43">
        <v>0</v>
      </c>
      <c r="F425" s="236">
        <v>0</v>
      </c>
      <c r="G425" s="43">
        <v>0</v>
      </c>
      <c r="H425" s="53">
        <v>0</v>
      </c>
      <c r="I425" s="41">
        <f t="shared" si="48"/>
        <v>0</v>
      </c>
    </row>
    <row r="426" spans="1:10" ht="15">
      <c r="A426" s="25" t="s">
        <v>10</v>
      </c>
      <c r="B426" s="46">
        <v>1.6666666666666665</v>
      </c>
      <c r="C426" s="46">
        <v>1.6666666666666665</v>
      </c>
      <c r="D426" s="46">
        <v>1.6666666666666665</v>
      </c>
      <c r="E426" s="46">
        <v>0</v>
      </c>
      <c r="F426" s="236">
        <v>0</v>
      </c>
      <c r="G426" s="46">
        <v>0</v>
      </c>
      <c r="H426" s="47">
        <v>0</v>
      </c>
      <c r="I426" s="48">
        <f t="shared" si="48"/>
        <v>5</v>
      </c>
    </row>
    <row r="427" spans="1:10" ht="15">
      <c r="A427" s="26" t="s">
        <v>11</v>
      </c>
      <c r="B427" s="43">
        <v>0</v>
      </c>
      <c r="C427" s="43">
        <v>0</v>
      </c>
      <c r="D427" s="43">
        <v>0</v>
      </c>
      <c r="E427" s="43">
        <v>0</v>
      </c>
      <c r="F427" s="236">
        <v>0</v>
      </c>
      <c r="G427" s="43">
        <v>0</v>
      </c>
      <c r="H427" s="53">
        <v>0</v>
      </c>
      <c r="I427" s="41">
        <f t="shared" si="48"/>
        <v>0</v>
      </c>
    </row>
    <row r="428" spans="1:10" ht="15">
      <c r="A428" s="25" t="s">
        <v>12</v>
      </c>
      <c r="B428" s="46">
        <v>0</v>
      </c>
      <c r="C428" s="46">
        <v>0</v>
      </c>
      <c r="D428" s="46">
        <v>0</v>
      </c>
      <c r="E428" s="46">
        <v>0</v>
      </c>
      <c r="F428" s="236">
        <v>0</v>
      </c>
      <c r="G428" s="46">
        <v>0</v>
      </c>
      <c r="H428" s="47">
        <v>0</v>
      </c>
      <c r="I428" s="48">
        <f t="shared" si="48"/>
        <v>0</v>
      </c>
    </row>
    <row r="429" spans="1:10" ht="15">
      <c r="A429" s="26" t="s">
        <v>13</v>
      </c>
      <c r="B429" s="43">
        <v>0</v>
      </c>
      <c r="C429" s="43">
        <v>0</v>
      </c>
      <c r="D429" s="43">
        <v>0</v>
      </c>
      <c r="E429" s="43">
        <v>0</v>
      </c>
      <c r="F429" s="236">
        <v>0</v>
      </c>
      <c r="G429" s="43">
        <v>0</v>
      </c>
      <c r="H429" s="53">
        <v>0</v>
      </c>
      <c r="I429" s="41">
        <f t="shared" si="48"/>
        <v>0</v>
      </c>
    </row>
    <row r="430" spans="1:10" ht="15">
      <c r="A430" s="25" t="s">
        <v>14</v>
      </c>
      <c r="B430" s="46">
        <v>4.5448166533118313E-8</v>
      </c>
      <c r="C430" s="46">
        <v>4.5448166533118313E-8</v>
      </c>
      <c r="D430" s="46">
        <v>4.5448166533118313E-8</v>
      </c>
      <c r="E430" s="46">
        <v>3.3387707984867743</v>
      </c>
      <c r="F430" s="236">
        <v>0</v>
      </c>
      <c r="G430" s="46">
        <v>0</v>
      </c>
      <c r="H430" s="47">
        <v>0</v>
      </c>
      <c r="I430" s="48">
        <f t="shared" si="48"/>
        <v>3.338770934831274</v>
      </c>
    </row>
    <row r="431" spans="1:10" ht="15">
      <c r="A431" s="26" t="s">
        <v>15</v>
      </c>
      <c r="B431" s="43">
        <v>19.455515183031153</v>
      </c>
      <c r="C431" s="43">
        <v>8.6455759777646382</v>
      </c>
      <c r="D431" s="43">
        <v>10.552508839204211</v>
      </c>
      <c r="E431" s="43">
        <v>0</v>
      </c>
      <c r="F431" s="236">
        <v>0</v>
      </c>
      <c r="G431" s="43">
        <v>0</v>
      </c>
      <c r="H431" s="53">
        <v>0</v>
      </c>
      <c r="I431" s="41">
        <f t="shared" si="48"/>
        <v>38.653599999999997</v>
      </c>
    </row>
    <row r="432" spans="1:10" ht="15">
      <c r="A432" s="25" t="s">
        <v>16</v>
      </c>
      <c r="B432" s="46">
        <v>1363.6190879898706</v>
      </c>
      <c r="C432" s="46">
        <v>143.54763751477429</v>
      </c>
      <c r="D432" s="46">
        <v>477.5942494953552</v>
      </c>
      <c r="E432" s="46">
        <v>0</v>
      </c>
      <c r="F432" s="236">
        <v>0</v>
      </c>
      <c r="G432" s="46">
        <v>0</v>
      </c>
      <c r="H432" s="47">
        <v>0</v>
      </c>
      <c r="I432" s="48">
        <f t="shared" si="48"/>
        <v>1984.7609750000001</v>
      </c>
    </row>
    <row r="433" spans="1:10" ht="15">
      <c r="A433" s="26" t="s">
        <v>17</v>
      </c>
      <c r="B433" s="43">
        <v>2.3335333603353328</v>
      </c>
      <c r="C433" s="43">
        <v>0.33333338033333287</v>
      </c>
      <c r="D433" s="43">
        <v>49.313194597498054</v>
      </c>
      <c r="E433" s="43">
        <v>1.9938661833281517E-2</v>
      </c>
      <c r="F433" s="236">
        <v>0</v>
      </c>
      <c r="G433" s="43">
        <v>0</v>
      </c>
      <c r="H433" s="53">
        <v>0</v>
      </c>
      <c r="I433" s="41">
        <f t="shared" si="48"/>
        <v>52</v>
      </c>
    </row>
    <row r="434" spans="1:10" ht="15">
      <c r="A434" s="25" t="s">
        <v>18</v>
      </c>
      <c r="B434" s="46">
        <v>0</v>
      </c>
      <c r="C434" s="46">
        <v>0</v>
      </c>
      <c r="D434" s="46">
        <v>0</v>
      </c>
      <c r="E434" s="46">
        <v>0</v>
      </c>
      <c r="F434" s="236">
        <v>0</v>
      </c>
      <c r="G434" s="46">
        <v>0</v>
      </c>
      <c r="H434" s="47">
        <v>0</v>
      </c>
      <c r="I434" s="48">
        <f t="shared" si="48"/>
        <v>0</v>
      </c>
    </row>
    <row r="435" spans="1:10" ht="15">
      <c r="A435" s="26" t="s">
        <v>19</v>
      </c>
      <c r="B435" s="43">
        <v>1973.2524040570324</v>
      </c>
      <c r="C435" s="43">
        <v>1585.7203550985182</v>
      </c>
      <c r="D435" s="43">
        <v>742.97843727142629</v>
      </c>
      <c r="E435" s="43">
        <v>244.04880357302252</v>
      </c>
      <c r="F435" s="236">
        <v>0</v>
      </c>
      <c r="G435" s="43">
        <v>0</v>
      </c>
      <c r="H435" s="53">
        <v>0</v>
      </c>
      <c r="I435" s="41">
        <f t="shared" si="48"/>
        <v>4545.9999999999991</v>
      </c>
    </row>
    <row r="436" spans="1:10" ht="15">
      <c r="A436" s="25" t="s">
        <v>20</v>
      </c>
      <c r="B436" s="46">
        <v>0</v>
      </c>
      <c r="C436" s="46">
        <v>0</v>
      </c>
      <c r="D436" s="46">
        <v>0</v>
      </c>
      <c r="E436" s="46">
        <v>0</v>
      </c>
      <c r="F436" s="236">
        <v>0</v>
      </c>
      <c r="G436" s="46">
        <v>0</v>
      </c>
      <c r="H436" s="47">
        <v>0</v>
      </c>
      <c r="I436" s="48">
        <f t="shared" si="48"/>
        <v>0</v>
      </c>
    </row>
    <row r="437" spans="1:10" ht="15">
      <c r="A437" s="26" t="s">
        <v>21</v>
      </c>
      <c r="B437" s="43">
        <v>0</v>
      </c>
      <c r="C437" s="43">
        <v>0</v>
      </c>
      <c r="D437" s="43">
        <v>0</v>
      </c>
      <c r="E437" s="43">
        <v>0</v>
      </c>
      <c r="F437" s="236">
        <v>0</v>
      </c>
      <c r="G437" s="43">
        <v>0</v>
      </c>
      <c r="H437" s="53">
        <v>0</v>
      </c>
      <c r="I437" s="41">
        <f t="shared" si="48"/>
        <v>0</v>
      </c>
    </row>
    <row r="438" spans="1:10" ht="15">
      <c r="A438" s="25" t="s">
        <v>22</v>
      </c>
      <c r="B438" s="46">
        <v>45.335318514425794</v>
      </c>
      <c r="C438" s="46">
        <v>0.52984751415787057</v>
      </c>
      <c r="D438" s="46">
        <v>27.134833971416342</v>
      </c>
      <c r="E438" s="46">
        <v>0</v>
      </c>
      <c r="F438" s="236">
        <v>0</v>
      </c>
      <c r="G438" s="46">
        <v>0</v>
      </c>
      <c r="H438" s="47">
        <v>0</v>
      </c>
      <c r="I438" s="48">
        <f t="shared" si="48"/>
        <v>73</v>
      </c>
    </row>
    <row r="439" spans="1:10" ht="15">
      <c r="A439" s="27" t="s">
        <v>23</v>
      </c>
      <c r="B439" s="43">
        <v>120.5223075669886</v>
      </c>
      <c r="C439" s="43">
        <v>9.5924348970786859</v>
      </c>
      <c r="D439" s="43">
        <v>88.885257535932737</v>
      </c>
      <c r="E439" s="43">
        <v>0</v>
      </c>
      <c r="F439" s="236">
        <v>0</v>
      </c>
      <c r="G439" s="43">
        <v>0</v>
      </c>
      <c r="H439" s="53">
        <v>0</v>
      </c>
      <c r="I439" s="41">
        <f t="shared" si="48"/>
        <v>219.00000000000003</v>
      </c>
    </row>
    <row r="440" spans="1:10" ht="15">
      <c r="A440" s="25" t="s">
        <v>24</v>
      </c>
      <c r="B440" s="46">
        <v>50.870284858442858</v>
      </c>
      <c r="C440" s="46">
        <v>19.681031625255159</v>
      </c>
      <c r="D440" s="46">
        <v>42.44868351630199</v>
      </c>
      <c r="E440" s="46">
        <v>0</v>
      </c>
      <c r="F440" s="236">
        <v>0</v>
      </c>
      <c r="G440" s="46">
        <v>0</v>
      </c>
      <c r="H440" s="47">
        <v>0</v>
      </c>
      <c r="I440" s="48">
        <f t="shared" si="48"/>
        <v>113</v>
      </c>
    </row>
    <row r="441" spans="1:10" ht="15">
      <c r="A441" s="27" t="s">
        <v>25</v>
      </c>
      <c r="B441" s="43">
        <v>7.9768235041558322</v>
      </c>
      <c r="C441" s="43">
        <v>0</v>
      </c>
      <c r="D441" s="43">
        <v>0</v>
      </c>
      <c r="E441" s="43">
        <v>0</v>
      </c>
      <c r="F441" s="236">
        <v>0</v>
      </c>
      <c r="G441" s="43">
        <v>0</v>
      </c>
      <c r="H441" s="53">
        <v>0</v>
      </c>
      <c r="I441" s="41">
        <f t="shared" si="48"/>
        <v>7.9768235041558322</v>
      </c>
    </row>
    <row r="442" spans="1:10" ht="15">
      <c r="A442" s="25" t="s">
        <v>26</v>
      </c>
      <c r="B442" s="46">
        <v>172.50399673242578</v>
      </c>
      <c r="C442" s="46">
        <v>0.42706264567717866</v>
      </c>
      <c r="D442" s="46">
        <v>34.418140621897045</v>
      </c>
      <c r="E442" s="46">
        <v>0</v>
      </c>
      <c r="F442" s="236">
        <v>0</v>
      </c>
      <c r="G442" s="46">
        <v>0</v>
      </c>
      <c r="H442" s="47">
        <v>0</v>
      </c>
      <c r="I442" s="48">
        <f t="shared" si="48"/>
        <v>207.3492</v>
      </c>
    </row>
    <row r="443" spans="1:10" ht="15.75" thickBot="1">
      <c r="A443" s="27" t="s">
        <v>27</v>
      </c>
      <c r="B443" s="69">
        <v>251.52477851110808</v>
      </c>
      <c r="C443" s="69">
        <v>0.85833439200168737</v>
      </c>
      <c r="D443" s="69">
        <v>928.44624586187911</v>
      </c>
      <c r="E443" s="69">
        <v>4775.7480496388771</v>
      </c>
      <c r="F443" s="237">
        <v>0</v>
      </c>
      <c r="G443" s="43">
        <v>632.94071716522228</v>
      </c>
      <c r="H443" s="53">
        <v>2.4038744309120741</v>
      </c>
      <c r="I443" s="41">
        <f t="shared" si="48"/>
        <v>6591.9219999999996</v>
      </c>
    </row>
    <row r="444" spans="1:10" ht="15">
      <c r="A444" s="34" t="s">
        <v>28</v>
      </c>
      <c r="B444" s="130">
        <f t="shared" ref="B444:H444" si="49">SUM(B423:B443)</f>
        <v>4011.0607169899317</v>
      </c>
      <c r="C444" s="130">
        <f t="shared" si="49"/>
        <v>1773.0022797576758</v>
      </c>
      <c r="D444" s="130">
        <f t="shared" si="49"/>
        <v>2405.4382184230262</v>
      </c>
      <c r="E444" s="130">
        <f t="shared" si="49"/>
        <v>5023.1555626722193</v>
      </c>
      <c r="F444" s="130">
        <f t="shared" si="49"/>
        <v>0</v>
      </c>
      <c r="G444" s="130">
        <f t="shared" si="49"/>
        <v>632.94071716522228</v>
      </c>
      <c r="H444" s="131">
        <f t="shared" si="49"/>
        <v>2.4038744309120741</v>
      </c>
      <c r="I444" s="132">
        <f>SUM(B444:H444)</f>
        <v>13848.001369438987</v>
      </c>
    </row>
    <row r="445" spans="1:10" ht="15" thickBot="1">
      <c r="A445" s="32" t="s">
        <v>87</v>
      </c>
      <c r="B445" s="114">
        <f>B444/$I444</f>
        <v>0.28964906992585232</v>
      </c>
      <c r="C445" s="114">
        <f t="shared" ref="C445:I445" si="50">C444/$I444</f>
        <v>0.1280330809087365</v>
      </c>
      <c r="D445" s="114">
        <f t="shared" si="50"/>
        <v>0.17370291598407575</v>
      </c>
      <c r="E445" s="114">
        <f t="shared" si="50"/>
        <v>0.36273505675394935</v>
      </c>
      <c r="F445" s="114">
        <f t="shared" si="50"/>
        <v>0</v>
      </c>
      <c r="G445" s="114">
        <f t="shared" si="50"/>
        <v>4.5706286436543307E-2</v>
      </c>
      <c r="H445" s="114">
        <f t="shared" si="50"/>
        <v>1.7358999084280565E-4</v>
      </c>
      <c r="I445" s="116">
        <f t="shared" si="50"/>
        <v>1</v>
      </c>
      <c r="J445" s="18"/>
    </row>
    <row r="446" spans="1:10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1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10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>
        <v>0</v>
      </c>
      <c r="C449" s="243">
        <v>0</v>
      </c>
      <c r="D449" s="243">
        <v>0</v>
      </c>
      <c r="E449" s="244">
        <v>0</v>
      </c>
      <c r="F449" s="39">
        <v>15.923999999999999</v>
      </c>
      <c r="G449" s="242">
        <v>0</v>
      </c>
      <c r="H449" s="244">
        <v>0</v>
      </c>
      <c r="I449" s="41">
        <f>SUM(B449:H449)</f>
        <v>15.923999999999999</v>
      </c>
    </row>
    <row r="450" spans="1:9" ht="15">
      <c r="A450" s="25" t="s">
        <v>8</v>
      </c>
      <c r="B450" s="245">
        <v>0</v>
      </c>
      <c r="C450" s="246">
        <v>0</v>
      </c>
      <c r="D450" s="246">
        <v>0</v>
      </c>
      <c r="E450" s="247">
        <v>0</v>
      </c>
      <c r="F450" s="46">
        <v>0</v>
      </c>
      <c r="G450" s="245">
        <v>0</v>
      </c>
      <c r="H450" s="247">
        <v>0</v>
      </c>
      <c r="I450" s="48">
        <f t="shared" ref="I450:I469" si="51">SUM(B450:H450)</f>
        <v>0</v>
      </c>
    </row>
    <row r="451" spans="1:9" ht="15">
      <c r="A451" s="26" t="s">
        <v>9</v>
      </c>
      <c r="B451" s="245">
        <v>0</v>
      </c>
      <c r="C451" s="246">
        <v>0</v>
      </c>
      <c r="D451" s="246">
        <v>0</v>
      </c>
      <c r="E451" s="247">
        <v>0</v>
      </c>
      <c r="F451" s="43">
        <v>0</v>
      </c>
      <c r="G451" s="245">
        <v>0</v>
      </c>
      <c r="H451" s="247">
        <v>0</v>
      </c>
      <c r="I451" s="41">
        <f t="shared" si="51"/>
        <v>0</v>
      </c>
    </row>
    <row r="452" spans="1:9" ht="15">
      <c r="A452" s="25" t="s">
        <v>10</v>
      </c>
      <c r="B452" s="245">
        <v>0</v>
      </c>
      <c r="C452" s="246">
        <v>0</v>
      </c>
      <c r="D452" s="246">
        <v>0</v>
      </c>
      <c r="E452" s="247">
        <v>0</v>
      </c>
      <c r="F452" s="46">
        <v>0</v>
      </c>
      <c r="G452" s="245">
        <v>0</v>
      </c>
      <c r="H452" s="247">
        <v>0</v>
      </c>
      <c r="I452" s="48">
        <f t="shared" si="51"/>
        <v>0</v>
      </c>
    </row>
    <row r="453" spans="1:9" ht="15">
      <c r="A453" s="26" t="s">
        <v>11</v>
      </c>
      <c r="B453" s="245">
        <v>0</v>
      </c>
      <c r="C453" s="246">
        <v>0</v>
      </c>
      <c r="D453" s="246">
        <v>0</v>
      </c>
      <c r="E453" s="247">
        <v>0</v>
      </c>
      <c r="F453" s="43">
        <v>0</v>
      </c>
      <c r="G453" s="245">
        <v>0</v>
      </c>
      <c r="H453" s="247">
        <v>0</v>
      </c>
      <c r="I453" s="41">
        <f t="shared" si="51"/>
        <v>0</v>
      </c>
    </row>
    <row r="454" spans="1:9" ht="15">
      <c r="A454" s="25" t="s">
        <v>12</v>
      </c>
      <c r="B454" s="245">
        <v>0</v>
      </c>
      <c r="C454" s="246">
        <v>0</v>
      </c>
      <c r="D454" s="246">
        <v>0</v>
      </c>
      <c r="E454" s="247">
        <v>0</v>
      </c>
      <c r="F454" s="46">
        <v>0</v>
      </c>
      <c r="G454" s="245">
        <v>0</v>
      </c>
      <c r="H454" s="247">
        <v>0</v>
      </c>
      <c r="I454" s="48">
        <f t="shared" si="51"/>
        <v>0</v>
      </c>
    </row>
    <row r="455" spans="1:9" ht="15">
      <c r="A455" s="26" t="s">
        <v>13</v>
      </c>
      <c r="B455" s="245">
        <v>0</v>
      </c>
      <c r="C455" s="246">
        <v>0</v>
      </c>
      <c r="D455" s="246">
        <v>0</v>
      </c>
      <c r="E455" s="247">
        <v>0</v>
      </c>
      <c r="F455" s="43">
        <v>0</v>
      </c>
      <c r="G455" s="245">
        <v>0</v>
      </c>
      <c r="H455" s="247">
        <v>0</v>
      </c>
      <c r="I455" s="41">
        <f t="shared" si="51"/>
        <v>0</v>
      </c>
    </row>
    <row r="456" spans="1:9" ht="15">
      <c r="A456" s="25" t="s">
        <v>14</v>
      </c>
      <c r="B456" s="245">
        <v>0</v>
      </c>
      <c r="C456" s="246">
        <v>0</v>
      </c>
      <c r="D456" s="246">
        <v>0</v>
      </c>
      <c r="E456" s="247">
        <v>0</v>
      </c>
      <c r="F456" s="46">
        <v>1743.1265987001302</v>
      </c>
      <c r="G456" s="245">
        <v>0</v>
      </c>
      <c r="H456" s="247">
        <v>0</v>
      </c>
      <c r="I456" s="48">
        <f t="shared" si="51"/>
        <v>1743.1265987001302</v>
      </c>
    </row>
    <row r="457" spans="1:9" ht="15">
      <c r="A457" s="26" t="s">
        <v>15</v>
      </c>
      <c r="B457" s="245">
        <v>0</v>
      </c>
      <c r="C457" s="246">
        <v>0</v>
      </c>
      <c r="D457" s="246">
        <v>0</v>
      </c>
      <c r="E457" s="247">
        <v>0</v>
      </c>
      <c r="F457" s="43">
        <v>0</v>
      </c>
      <c r="G457" s="245">
        <v>0</v>
      </c>
      <c r="H457" s="247">
        <v>0</v>
      </c>
      <c r="I457" s="41">
        <f t="shared" si="51"/>
        <v>0</v>
      </c>
    </row>
    <row r="458" spans="1:9" ht="15">
      <c r="A458" s="25" t="s">
        <v>16</v>
      </c>
      <c r="B458" s="245">
        <v>0</v>
      </c>
      <c r="C458" s="246">
        <v>0</v>
      </c>
      <c r="D458" s="246">
        <v>0</v>
      </c>
      <c r="E458" s="247">
        <v>0</v>
      </c>
      <c r="F458" s="46">
        <v>0</v>
      </c>
      <c r="G458" s="245">
        <v>0</v>
      </c>
      <c r="H458" s="247">
        <v>0</v>
      </c>
      <c r="I458" s="48">
        <f t="shared" si="51"/>
        <v>0</v>
      </c>
    </row>
    <row r="459" spans="1:9" ht="15">
      <c r="A459" s="26" t="s">
        <v>17</v>
      </c>
      <c r="B459" s="245">
        <v>0</v>
      </c>
      <c r="C459" s="246">
        <v>0</v>
      </c>
      <c r="D459" s="246">
        <v>0</v>
      </c>
      <c r="E459" s="247">
        <v>0</v>
      </c>
      <c r="F459" s="43">
        <v>0</v>
      </c>
      <c r="G459" s="245">
        <v>0</v>
      </c>
      <c r="H459" s="247">
        <v>0</v>
      </c>
      <c r="I459" s="41">
        <f t="shared" si="51"/>
        <v>0</v>
      </c>
    </row>
    <row r="460" spans="1:9" ht="15">
      <c r="A460" s="25" t="s">
        <v>18</v>
      </c>
      <c r="B460" s="245">
        <v>0</v>
      </c>
      <c r="C460" s="246">
        <v>0</v>
      </c>
      <c r="D460" s="246">
        <v>0</v>
      </c>
      <c r="E460" s="247">
        <v>0</v>
      </c>
      <c r="F460" s="46">
        <v>0</v>
      </c>
      <c r="G460" s="245">
        <v>0</v>
      </c>
      <c r="H460" s="247">
        <v>0</v>
      </c>
      <c r="I460" s="48">
        <f t="shared" si="51"/>
        <v>0</v>
      </c>
    </row>
    <row r="461" spans="1:9" ht="15">
      <c r="A461" s="26" t="s">
        <v>19</v>
      </c>
      <c r="B461" s="245">
        <v>0</v>
      </c>
      <c r="C461" s="246">
        <v>0</v>
      </c>
      <c r="D461" s="246">
        <v>0</v>
      </c>
      <c r="E461" s="247">
        <v>0</v>
      </c>
      <c r="F461" s="43">
        <v>0</v>
      </c>
      <c r="G461" s="245">
        <v>0</v>
      </c>
      <c r="H461" s="247">
        <v>0</v>
      </c>
      <c r="I461" s="41">
        <f t="shared" si="51"/>
        <v>0</v>
      </c>
    </row>
    <row r="462" spans="1:9" ht="15">
      <c r="A462" s="25" t="s">
        <v>20</v>
      </c>
      <c r="B462" s="245">
        <v>0</v>
      </c>
      <c r="C462" s="246">
        <v>0</v>
      </c>
      <c r="D462" s="246">
        <v>0</v>
      </c>
      <c r="E462" s="247">
        <v>0</v>
      </c>
      <c r="F462" s="46">
        <v>0</v>
      </c>
      <c r="G462" s="245">
        <v>0</v>
      </c>
      <c r="H462" s="247">
        <v>0</v>
      </c>
      <c r="I462" s="48">
        <f t="shared" si="51"/>
        <v>0</v>
      </c>
    </row>
    <row r="463" spans="1:9" ht="15">
      <c r="A463" s="26" t="s">
        <v>21</v>
      </c>
      <c r="B463" s="245">
        <v>0</v>
      </c>
      <c r="C463" s="246">
        <v>0</v>
      </c>
      <c r="D463" s="246">
        <v>0</v>
      </c>
      <c r="E463" s="247">
        <v>0</v>
      </c>
      <c r="F463" s="43">
        <v>0</v>
      </c>
      <c r="G463" s="245">
        <v>0</v>
      </c>
      <c r="H463" s="247">
        <v>0</v>
      </c>
      <c r="I463" s="41">
        <f t="shared" si="51"/>
        <v>0</v>
      </c>
    </row>
    <row r="464" spans="1:9" ht="15">
      <c r="A464" s="25" t="s">
        <v>22</v>
      </c>
      <c r="B464" s="245">
        <v>0</v>
      </c>
      <c r="C464" s="246">
        <v>0</v>
      </c>
      <c r="D464" s="246">
        <v>0</v>
      </c>
      <c r="E464" s="247">
        <v>0</v>
      </c>
      <c r="F464" s="46">
        <v>0</v>
      </c>
      <c r="G464" s="245">
        <v>0</v>
      </c>
      <c r="H464" s="247">
        <v>0</v>
      </c>
      <c r="I464" s="48">
        <f t="shared" si="51"/>
        <v>0</v>
      </c>
    </row>
    <row r="465" spans="1:10" ht="15">
      <c r="A465" s="27" t="s">
        <v>23</v>
      </c>
      <c r="B465" s="245">
        <v>0</v>
      </c>
      <c r="C465" s="246">
        <v>0</v>
      </c>
      <c r="D465" s="246">
        <v>0</v>
      </c>
      <c r="E465" s="247">
        <v>0</v>
      </c>
      <c r="F465" s="43">
        <v>0</v>
      </c>
      <c r="G465" s="245">
        <v>0</v>
      </c>
      <c r="H465" s="247">
        <v>0</v>
      </c>
      <c r="I465" s="41">
        <f t="shared" si="51"/>
        <v>0</v>
      </c>
    </row>
    <row r="466" spans="1:10" ht="15">
      <c r="A466" s="25" t="s">
        <v>24</v>
      </c>
      <c r="B466" s="245">
        <v>0</v>
      </c>
      <c r="C466" s="246">
        <v>0</v>
      </c>
      <c r="D466" s="246">
        <v>0</v>
      </c>
      <c r="E466" s="247">
        <v>0</v>
      </c>
      <c r="F466" s="46">
        <v>0</v>
      </c>
      <c r="G466" s="245">
        <v>0</v>
      </c>
      <c r="H466" s="247">
        <v>0</v>
      </c>
      <c r="I466" s="48">
        <f t="shared" si="51"/>
        <v>0</v>
      </c>
    </row>
    <row r="467" spans="1:10" ht="15">
      <c r="A467" s="27" t="s">
        <v>25</v>
      </c>
      <c r="B467" s="245">
        <v>0</v>
      </c>
      <c r="C467" s="246">
        <v>0</v>
      </c>
      <c r="D467" s="246">
        <v>0</v>
      </c>
      <c r="E467" s="247">
        <v>0</v>
      </c>
      <c r="F467" s="43">
        <v>0</v>
      </c>
      <c r="G467" s="245">
        <v>0</v>
      </c>
      <c r="H467" s="247">
        <v>0</v>
      </c>
      <c r="I467" s="41">
        <f t="shared" si="51"/>
        <v>0</v>
      </c>
    </row>
    <row r="468" spans="1:10" ht="15">
      <c r="A468" s="25" t="s">
        <v>26</v>
      </c>
      <c r="B468" s="245">
        <v>0</v>
      </c>
      <c r="C468" s="246">
        <v>0</v>
      </c>
      <c r="D468" s="246">
        <v>0</v>
      </c>
      <c r="E468" s="247">
        <v>0</v>
      </c>
      <c r="F468" s="46">
        <v>0</v>
      </c>
      <c r="G468" s="245">
        <v>0</v>
      </c>
      <c r="H468" s="247">
        <v>0</v>
      </c>
      <c r="I468" s="48">
        <f t="shared" si="51"/>
        <v>0</v>
      </c>
    </row>
    <row r="469" spans="1:10" ht="15.75" thickBot="1">
      <c r="A469" s="27" t="s">
        <v>27</v>
      </c>
      <c r="B469" s="248">
        <v>0</v>
      </c>
      <c r="C469" s="249">
        <v>0</v>
      </c>
      <c r="D469" s="249">
        <v>0</v>
      </c>
      <c r="E469" s="250">
        <v>0</v>
      </c>
      <c r="F469" s="43">
        <v>7461.8516</v>
      </c>
      <c r="G469" s="248">
        <v>0</v>
      </c>
      <c r="H469" s="250">
        <v>0</v>
      </c>
      <c r="I469" s="41">
        <f t="shared" si="51"/>
        <v>7461.8516</v>
      </c>
    </row>
    <row r="470" spans="1:10" ht="15">
      <c r="A470" s="34" t="s">
        <v>28</v>
      </c>
      <c r="B470" s="130">
        <f t="shared" ref="B470:H470" si="52">SUM(B449:B469)</f>
        <v>0</v>
      </c>
      <c r="C470" s="130">
        <f t="shared" si="52"/>
        <v>0</v>
      </c>
      <c r="D470" s="130">
        <f t="shared" si="52"/>
        <v>0</v>
      </c>
      <c r="E470" s="130">
        <f t="shared" si="52"/>
        <v>0</v>
      </c>
      <c r="F470" s="130">
        <f t="shared" si="52"/>
        <v>9220.9021987001306</v>
      </c>
      <c r="G470" s="130">
        <f t="shared" si="52"/>
        <v>0</v>
      </c>
      <c r="H470" s="130">
        <f t="shared" si="52"/>
        <v>0</v>
      </c>
      <c r="I470" s="132">
        <f>SUM(B470:H470)</f>
        <v>9220.9021987001306</v>
      </c>
      <c r="J470" s="169">
        <v>0</v>
      </c>
    </row>
    <row r="471" spans="1:10" ht="15" thickBot="1">
      <c r="A471" s="32" t="s">
        <v>87</v>
      </c>
      <c r="B471" s="114">
        <f>B470/$I470</f>
        <v>0</v>
      </c>
      <c r="C471" s="114">
        <f t="shared" ref="C471:I471" si="53">C470/$I470</f>
        <v>0</v>
      </c>
      <c r="D471" s="114">
        <f t="shared" si="53"/>
        <v>0</v>
      </c>
      <c r="E471" s="114">
        <f t="shared" si="53"/>
        <v>0</v>
      </c>
      <c r="F471" s="114">
        <f t="shared" si="53"/>
        <v>1</v>
      </c>
      <c r="G471" s="114">
        <f t="shared" si="53"/>
        <v>0</v>
      </c>
      <c r="H471" s="114">
        <f t="shared" si="53"/>
        <v>0</v>
      </c>
      <c r="I471" s="116">
        <f t="shared" si="53"/>
        <v>1</v>
      </c>
      <c r="J471" s="18"/>
    </row>
    <row r="472" spans="1:10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0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0" ht="15">
      <c r="A475" s="24" t="s">
        <v>7</v>
      </c>
      <c r="B475" s="242">
        <v>0</v>
      </c>
      <c r="C475" s="243">
        <v>0</v>
      </c>
      <c r="D475" s="243">
        <v>0</v>
      </c>
      <c r="E475" s="244">
        <v>0</v>
      </c>
      <c r="F475" s="39">
        <v>0</v>
      </c>
      <c r="G475" s="242">
        <v>0</v>
      </c>
      <c r="H475" s="244">
        <v>0</v>
      </c>
      <c r="I475" s="41">
        <f>SUM(B475:H475)</f>
        <v>0</v>
      </c>
    </row>
    <row r="476" spans="1:10" ht="15">
      <c r="A476" s="25" t="s">
        <v>8</v>
      </c>
      <c r="B476" s="245">
        <v>0</v>
      </c>
      <c r="C476" s="246">
        <v>0</v>
      </c>
      <c r="D476" s="246">
        <v>0</v>
      </c>
      <c r="E476" s="247">
        <v>0</v>
      </c>
      <c r="F476" s="46">
        <v>0</v>
      </c>
      <c r="G476" s="245">
        <v>0</v>
      </c>
      <c r="H476" s="247">
        <v>0</v>
      </c>
      <c r="I476" s="48">
        <f t="shared" ref="I476:I495" si="54">SUM(B476:H476)</f>
        <v>0</v>
      </c>
    </row>
    <row r="477" spans="1:10" ht="15">
      <c r="A477" s="26" t="s">
        <v>9</v>
      </c>
      <c r="B477" s="245">
        <v>0</v>
      </c>
      <c r="C477" s="246">
        <v>0</v>
      </c>
      <c r="D477" s="246">
        <v>0</v>
      </c>
      <c r="E477" s="247">
        <v>0</v>
      </c>
      <c r="F477" s="43">
        <v>0</v>
      </c>
      <c r="G477" s="245">
        <v>0</v>
      </c>
      <c r="H477" s="247">
        <v>0</v>
      </c>
      <c r="I477" s="41">
        <f t="shared" si="54"/>
        <v>0</v>
      </c>
    </row>
    <row r="478" spans="1:10" ht="15">
      <c r="A478" s="25" t="s">
        <v>10</v>
      </c>
      <c r="B478" s="245">
        <v>0</v>
      </c>
      <c r="C478" s="246">
        <v>0</v>
      </c>
      <c r="D478" s="246">
        <v>0</v>
      </c>
      <c r="E478" s="247">
        <v>0</v>
      </c>
      <c r="F478" s="46">
        <v>0</v>
      </c>
      <c r="G478" s="245">
        <v>0</v>
      </c>
      <c r="H478" s="247">
        <v>0</v>
      </c>
      <c r="I478" s="48">
        <f t="shared" si="54"/>
        <v>0</v>
      </c>
    </row>
    <row r="479" spans="1:10" ht="15">
      <c r="A479" s="26" t="s">
        <v>11</v>
      </c>
      <c r="B479" s="245">
        <v>0</v>
      </c>
      <c r="C479" s="246">
        <v>0</v>
      </c>
      <c r="D479" s="246">
        <v>0</v>
      </c>
      <c r="E479" s="247">
        <v>0</v>
      </c>
      <c r="F479" s="43">
        <v>0</v>
      </c>
      <c r="G479" s="245">
        <v>0</v>
      </c>
      <c r="H479" s="247">
        <v>0</v>
      </c>
      <c r="I479" s="41">
        <f t="shared" si="54"/>
        <v>0</v>
      </c>
    </row>
    <row r="480" spans="1:10" ht="15">
      <c r="A480" s="25" t="s">
        <v>12</v>
      </c>
      <c r="B480" s="245">
        <v>0</v>
      </c>
      <c r="C480" s="246">
        <v>0</v>
      </c>
      <c r="D480" s="246">
        <v>0</v>
      </c>
      <c r="E480" s="247">
        <v>0</v>
      </c>
      <c r="F480" s="46">
        <v>94022.925064521623</v>
      </c>
      <c r="G480" s="245">
        <v>0</v>
      </c>
      <c r="H480" s="247">
        <v>0</v>
      </c>
      <c r="I480" s="48">
        <f t="shared" si="54"/>
        <v>94022.925064521623</v>
      </c>
    </row>
    <row r="481" spans="1:10" ht="15">
      <c r="A481" s="26" t="s">
        <v>13</v>
      </c>
      <c r="B481" s="245">
        <v>0</v>
      </c>
      <c r="C481" s="246">
        <v>0</v>
      </c>
      <c r="D481" s="246">
        <v>0</v>
      </c>
      <c r="E481" s="247">
        <v>0</v>
      </c>
      <c r="F481" s="43">
        <v>0</v>
      </c>
      <c r="G481" s="245">
        <v>0</v>
      </c>
      <c r="H481" s="247">
        <v>0</v>
      </c>
      <c r="I481" s="41">
        <f t="shared" si="54"/>
        <v>0</v>
      </c>
    </row>
    <row r="482" spans="1:10" ht="15">
      <c r="A482" s="25" t="s">
        <v>14</v>
      </c>
      <c r="B482" s="245">
        <v>0</v>
      </c>
      <c r="C482" s="246">
        <v>0</v>
      </c>
      <c r="D482" s="246">
        <v>0</v>
      </c>
      <c r="E482" s="247">
        <v>0</v>
      </c>
      <c r="F482" s="46">
        <v>133036.11719457191</v>
      </c>
      <c r="G482" s="245">
        <v>0</v>
      </c>
      <c r="H482" s="247">
        <v>0</v>
      </c>
      <c r="I482" s="48">
        <f t="shared" si="54"/>
        <v>133036.11719457191</v>
      </c>
    </row>
    <row r="483" spans="1:10" ht="15">
      <c r="A483" s="26" t="s">
        <v>15</v>
      </c>
      <c r="B483" s="245">
        <v>0</v>
      </c>
      <c r="C483" s="246">
        <v>0</v>
      </c>
      <c r="D483" s="246">
        <v>0</v>
      </c>
      <c r="E483" s="247">
        <v>0</v>
      </c>
      <c r="F483" s="43">
        <v>0</v>
      </c>
      <c r="G483" s="245">
        <v>0</v>
      </c>
      <c r="H483" s="247">
        <v>0</v>
      </c>
      <c r="I483" s="41">
        <f t="shared" si="54"/>
        <v>0</v>
      </c>
    </row>
    <row r="484" spans="1:10" ht="15">
      <c r="A484" s="25" t="s">
        <v>16</v>
      </c>
      <c r="B484" s="245">
        <v>0</v>
      </c>
      <c r="C484" s="246">
        <v>0</v>
      </c>
      <c r="D484" s="246">
        <v>0</v>
      </c>
      <c r="E484" s="247">
        <v>0</v>
      </c>
      <c r="F484" s="46">
        <v>0</v>
      </c>
      <c r="G484" s="245">
        <v>0</v>
      </c>
      <c r="H484" s="247">
        <v>0</v>
      </c>
      <c r="I484" s="48">
        <f t="shared" si="54"/>
        <v>0</v>
      </c>
    </row>
    <row r="485" spans="1:10" ht="15">
      <c r="A485" s="26" t="s">
        <v>17</v>
      </c>
      <c r="B485" s="245">
        <v>0</v>
      </c>
      <c r="C485" s="246">
        <v>0</v>
      </c>
      <c r="D485" s="246">
        <v>0</v>
      </c>
      <c r="E485" s="247">
        <v>0</v>
      </c>
      <c r="F485" s="43">
        <v>672.07516365253593</v>
      </c>
      <c r="G485" s="245">
        <v>0</v>
      </c>
      <c r="H485" s="247">
        <v>0</v>
      </c>
      <c r="I485" s="41">
        <f t="shared" si="54"/>
        <v>672.07516365253593</v>
      </c>
    </row>
    <row r="486" spans="1:10" ht="15">
      <c r="A486" s="25" t="s">
        <v>18</v>
      </c>
      <c r="B486" s="245">
        <v>0</v>
      </c>
      <c r="C486" s="246">
        <v>0</v>
      </c>
      <c r="D486" s="246">
        <v>0</v>
      </c>
      <c r="E486" s="247">
        <v>0</v>
      </c>
      <c r="F486" s="46">
        <v>0</v>
      </c>
      <c r="G486" s="245">
        <v>0</v>
      </c>
      <c r="H486" s="247">
        <v>0</v>
      </c>
      <c r="I486" s="48">
        <f t="shared" si="54"/>
        <v>0</v>
      </c>
    </row>
    <row r="487" spans="1:10" ht="15">
      <c r="A487" s="26" t="s">
        <v>19</v>
      </c>
      <c r="B487" s="245">
        <v>0</v>
      </c>
      <c r="C487" s="246">
        <v>0</v>
      </c>
      <c r="D487" s="246">
        <v>0</v>
      </c>
      <c r="E487" s="247">
        <v>0</v>
      </c>
      <c r="F487" s="43">
        <v>0</v>
      </c>
      <c r="G487" s="245">
        <v>0</v>
      </c>
      <c r="H487" s="247">
        <v>0</v>
      </c>
      <c r="I487" s="41">
        <f t="shared" si="54"/>
        <v>0</v>
      </c>
    </row>
    <row r="488" spans="1:10" ht="15">
      <c r="A488" s="25" t="s">
        <v>20</v>
      </c>
      <c r="B488" s="245">
        <v>0</v>
      </c>
      <c r="C488" s="246">
        <v>0</v>
      </c>
      <c r="D488" s="246">
        <v>0</v>
      </c>
      <c r="E488" s="247">
        <v>0</v>
      </c>
      <c r="F488" s="46">
        <v>0</v>
      </c>
      <c r="G488" s="245">
        <v>0</v>
      </c>
      <c r="H488" s="247">
        <v>0</v>
      </c>
      <c r="I488" s="48">
        <f t="shared" si="54"/>
        <v>0</v>
      </c>
    </row>
    <row r="489" spans="1:10" ht="15">
      <c r="A489" s="26" t="s">
        <v>21</v>
      </c>
      <c r="B489" s="245">
        <v>0</v>
      </c>
      <c r="C489" s="246">
        <v>0</v>
      </c>
      <c r="D489" s="246">
        <v>0</v>
      </c>
      <c r="E489" s="247">
        <v>0</v>
      </c>
      <c r="F489" s="43">
        <v>0</v>
      </c>
      <c r="G489" s="245">
        <v>0</v>
      </c>
      <c r="H489" s="247">
        <v>0</v>
      </c>
      <c r="I489" s="41">
        <f t="shared" si="54"/>
        <v>0</v>
      </c>
    </row>
    <row r="490" spans="1:10" ht="15">
      <c r="A490" s="25" t="s">
        <v>22</v>
      </c>
      <c r="B490" s="245">
        <v>0</v>
      </c>
      <c r="C490" s="246">
        <v>0</v>
      </c>
      <c r="D490" s="246">
        <v>0</v>
      </c>
      <c r="E490" s="247">
        <v>0</v>
      </c>
      <c r="F490" s="46">
        <v>0</v>
      </c>
      <c r="G490" s="245">
        <v>0</v>
      </c>
      <c r="H490" s="247">
        <v>0</v>
      </c>
      <c r="I490" s="48">
        <f t="shared" si="54"/>
        <v>0</v>
      </c>
    </row>
    <row r="491" spans="1:10" ht="15">
      <c r="A491" s="27" t="s">
        <v>23</v>
      </c>
      <c r="B491" s="245">
        <v>0</v>
      </c>
      <c r="C491" s="246">
        <v>0</v>
      </c>
      <c r="D491" s="246">
        <v>0</v>
      </c>
      <c r="E491" s="247">
        <v>0</v>
      </c>
      <c r="F491" s="43">
        <v>0</v>
      </c>
      <c r="G491" s="245">
        <v>0</v>
      </c>
      <c r="H491" s="247">
        <v>0</v>
      </c>
      <c r="I491" s="41">
        <f t="shared" si="54"/>
        <v>0</v>
      </c>
    </row>
    <row r="492" spans="1:10" ht="15">
      <c r="A492" s="25" t="s">
        <v>24</v>
      </c>
      <c r="B492" s="245">
        <v>0</v>
      </c>
      <c r="C492" s="246">
        <v>0</v>
      </c>
      <c r="D492" s="246">
        <v>0</v>
      </c>
      <c r="E492" s="247">
        <v>0</v>
      </c>
      <c r="F492" s="46">
        <v>249</v>
      </c>
      <c r="G492" s="245">
        <v>0</v>
      </c>
      <c r="H492" s="247">
        <v>0</v>
      </c>
      <c r="I492" s="48">
        <f t="shared" si="54"/>
        <v>249</v>
      </c>
    </row>
    <row r="493" spans="1:10" ht="15">
      <c r="A493" s="27" t="s">
        <v>25</v>
      </c>
      <c r="B493" s="245">
        <v>0</v>
      </c>
      <c r="C493" s="246">
        <v>0</v>
      </c>
      <c r="D493" s="246">
        <v>0</v>
      </c>
      <c r="E493" s="247">
        <v>0</v>
      </c>
      <c r="F493" s="43">
        <v>0</v>
      </c>
      <c r="G493" s="245">
        <v>0</v>
      </c>
      <c r="H493" s="247">
        <v>0</v>
      </c>
      <c r="I493" s="41">
        <f t="shared" si="54"/>
        <v>0</v>
      </c>
    </row>
    <row r="494" spans="1:10" ht="15">
      <c r="A494" s="25" t="s">
        <v>26</v>
      </c>
      <c r="B494" s="245">
        <v>0</v>
      </c>
      <c r="C494" s="246">
        <v>0</v>
      </c>
      <c r="D494" s="246">
        <v>0</v>
      </c>
      <c r="E494" s="247">
        <v>0</v>
      </c>
      <c r="F494" s="46">
        <v>0</v>
      </c>
      <c r="G494" s="245">
        <v>0</v>
      </c>
      <c r="H494" s="247">
        <v>0</v>
      </c>
      <c r="I494" s="48">
        <f t="shared" si="54"/>
        <v>0</v>
      </c>
    </row>
    <row r="495" spans="1:10" ht="15.75" thickBot="1">
      <c r="A495" s="27" t="s">
        <v>27</v>
      </c>
      <c r="B495" s="248">
        <v>0</v>
      </c>
      <c r="C495" s="249">
        <v>0</v>
      </c>
      <c r="D495" s="249">
        <v>0</v>
      </c>
      <c r="E495" s="250">
        <v>0</v>
      </c>
      <c r="F495" s="43">
        <v>3694.7928000000002</v>
      </c>
      <c r="G495" s="248">
        <v>0</v>
      </c>
      <c r="H495" s="250">
        <v>0</v>
      </c>
      <c r="I495" s="41">
        <f t="shared" si="54"/>
        <v>3694.7928000000002</v>
      </c>
    </row>
    <row r="496" spans="1:10" ht="15">
      <c r="A496" s="34" t="s">
        <v>28</v>
      </c>
      <c r="B496" s="130">
        <f t="shared" ref="B496:H496" si="55">SUM(B475:B495)</f>
        <v>0</v>
      </c>
      <c r="C496" s="130">
        <f t="shared" si="55"/>
        <v>0</v>
      </c>
      <c r="D496" s="130">
        <f t="shared" si="55"/>
        <v>0</v>
      </c>
      <c r="E496" s="130">
        <f t="shared" si="55"/>
        <v>0</v>
      </c>
      <c r="F496" s="130">
        <f t="shared" si="55"/>
        <v>231674.91022274608</v>
      </c>
      <c r="G496" s="130">
        <f t="shared" si="55"/>
        <v>0</v>
      </c>
      <c r="H496" s="130">
        <f t="shared" si="55"/>
        <v>0</v>
      </c>
      <c r="I496" s="132">
        <f>SUM(B496:H496)</f>
        <v>231674.91022274608</v>
      </c>
      <c r="J496" s="169">
        <v>0</v>
      </c>
    </row>
    <row r="497" spans="1:10" ht="15" thickBot="1">
      <c r="A497" s="32" t="s">
        <v>87</v>
      </c>
      <c r="B497" s="114">
        <f>B496/$I496</f>
        <v>0</v>
      </c>
      <c r="C497" s="114">
        <f t="shared" ref="C497:I497" si="56">C496/$I496</f>
        <v>0</v>
      </c>
      <c r="D497" s="114">
        <f t="shared" si="56"/>
        <v>0</v>
      </c>
      <c r="E497" s="114">
        <f t="shared" si="56"/>
        <v>0</v>
      </c>
      <c r="F497" s="114">
        <f t="shared" si="56"/>
        <v>1</v>
      </c>
      <c r="G497" s="114">
        <f t="shared" si="56"/>
        <v>0</v>
      </c>
      <c r="H497" s="114">
        <f t="shared" si="56"/>
        <v>0</v>
      </c>
      <c r="I497" s="116">
        <f t="shared" si="56"/>
        <v>1</v>
      </c>
      <c r="J497" s="18"/>
    </row>
    <row r="498" spans="1:10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10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10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10" ht="15">
      <c r="A501" s="24" t="s">
        <v>7</v>
      </c>
      <c r="B501" s="242">
        <v>0</v>
      </c>
      <c r="C501" s="243">
        <v>0</v>
      </c>
      <c r="D501" s="243">
        <v>0</v>
      </c>
      <c r="E501" s="244">
        <v>0</v>
      </c>
      <c r="F501" s="39">
        <v>0</v>
      </c>
      <c r="G501" s="242">
        <v>0</v>
      </c>
      <c r="H501" s="244">
        <v>0</v>
      </c>
      <c r="I501" s="41">
        <f>SUM(B501:H501)</f>
        <v>0</v>
      </c>
    </row>
    <row r="502" spans="1:10" ht="15">
      <c r="A502" s="25" t="s">
        <v>8</v>
      </c>
      <c r="B502" s="245">
        <v>0</v>
      </c>
      <c r="C502" s="246">
        <v>0</v>
      </c>
      <c r="D502" s="246">
        <v>0</v>
      </c>
      <c r="E502" s="247">
        <v>0</v>
      </c>
      <c r="F502" s="46">
        <v>0</v>
      </c>
      <c r="G502" s="245">
        <v>0</v>
      </c>
      <c r="H502" s="247">
        <v>0</v>
      </c>
      <c r="I502" s="48">
        <f t="shared" ref="I502:I521" si="57">SUM(B502:H502)</f>
        <v>0</v>
      </c>
    </row>
    <row r="503" spans="1:10" ht="15">
      <c r="A503" s="26" t="s">
        <v>9</v>
      </c>
      <c r="B503" s="245">
        <v>0</v>
      </c>
      <c r="C503" s="246">
        <v>0</v>
      </c>
      <c r="D503" s="246">
        <v>0</v>
      </c>
      <c r="E503" s="247">
        <v>0</v>
      </c>
      <c r="F503" s="43">
        <v>0</v>
      </c>
      <c r="G503" s="245">
        <v>0</v>
      </c>
      <c r="H503" s="247">
        <v>0</v>
      </c>
      <c r="I503" s="41">
        <f t="shared" si="57"/>
        <v>0</v>
      </c>
    </row>
    <row r="504" spans="1:10" ht="15">
      <c r="A504" s="25" t="s">
        <v>10</v>
      </c>
      <c r="B504" s="245">
        <v>0</v>
      </c>
      <c r="C504" s="246">
        <v>0</v>
      </c>
      <c r="D504" s="246">
        <v>0</v>
      </c>
      <c r="E504" s="247">
        <v>0</v>
      </c>
      <c r="F504" s="46">
        <v>0</v>
      </c>
      <c r="G504" s="245">
        <v>0</v>
      </c>
      <c r="H504" s="247">
        <v>0</v>
      </c>
      <c r="I504" s="48">
        <f t="shared" si="57"/>
        <v>0</v>
      </c>
    </row>
    <row r="505" spans="1:10" ht="15">
      <c r="A505" s="26" t="s">
        <v>11</v>
      </c>
      <c r="B505" s="245">
        <v>0</v>
      </c>
      <c r="C505" s="246">
        <v>0</v>
      </c>
      <c r="D505" s="246">
        <v>0</v>
      </c>
      <c r="E505" s="247">
        <v>0</v>
      </c>
      <c r="F505" s="43">
        <v>0</v>
      </c>
      <c r="G505" s="245">
        <v>0</v>
      </c>
      <c r="H505" s="247">
        <v>0</v>
      </c>
      <c r="I505" s="41">
        <f t="shared" si="57"/>
        <v>0</v>
      </c>
    </row>
    <row r="506" spans="1:10" ht="15">
      <c r="A506" s="25" t="s">
        <v>12</v>
      </c>
      <c r="B506" s="245">
        <v>0</v>
      </c>
      <c r="C506" s="246">
        <v>0</v>
      </c>
      <c r="D506" s="246">
        <v>0</v>
      </c>
      <c r="E506" s="247">
        <v>0</v>
      </c>
      <c r="F506" s="46">
        <v>0</v>
      </c>
      <c r="G506" s="245">
        <v>0</v>
      </c>
      <c r="H506" s="247">
        <v>0</v>
      </c>
      <c r="I506" s="48">
        <f t="shared" si="57"/>
        <v>0</v>
      </c>
    </row>
    <row r="507" spans="1:10" ht="15">
      <c r="A507" s="26" t="s">
        <v>13</v>
      </c>
      <c r="B507" s="245">
        <v>0</v>
      </c>
      <c r="C507" s="246">
        <v>0</v>
      </c>
      <c r="D507" s="246">
        <v>0</v>
      </c>
      <c r="E507" s="247">
        <v>0</v>
      </c>
      <c r="F507" s="43">
        <v>0</v>
      </c>
      <c r="G507" s="245">
        <v>0</v>
      </c>
      <c r="H507" s="247">
        <v>0</v>
      </c>
      <c r="I507" s="41">
        <f t="shared" si="57"/>
        <v>0</v>
      </c>
    </row>
    <row r="508" spans="1:10" ht="15">
      <c r="A508" s="25" t="s">
        <v>14</v>
      </c>
      <c r="B508" s="245">
        <v>0</v>
      </c>
      <c r="C508" s="246">
        <v>0</v>
      </c>
      <c r="D508" s="246">
        <v>0</v>
      </c>
      <c r="E508" s="247">
        <v>0</v>
      </c>
      <c r="F508" s="46">
        <v>0</v>
      </c>
      <c r="G508" s="245">
        <v>0</v>
      </c>
      <c r="H508" s="247">
        <v>0</v>
      </c>
      <c r="I508" s="48">
        <f t="shared" si="57"/>
        <v>0</v>
      </c>
    </row>
    <row r="509" spans="1:10" ht="15">
      <c r="A509" s="26" t="s">
        <v>15</v>
      </c>
      <c r="B509" s="245">
        <v>0</v>
      </c>
      <c r="C509" s="246">
        <v>0</v>
      </c>
      <c r="D509" s="246">
        <v>0</v>
      </c>
      <c r="E509" s="247">
        <v>0</v>
      </c>
      <c r="F509" s="43">
        <v>0</v>
      </c>
      <c r="G509" s="245">
        <v>0</v>
      </c>
      <c r="H509" s="247">
        <v>0</v>
      </c>
      <c r="I509" s="41">
        <f t="shared" si="57"/>
        <v>0</v>
      </c>
    </row>
    <row r="510" spans="1:10" ht="15">
      <c r="A510" s="25" t="s">
        <v>16</v>
      </c>
      <c r="B510" s="245">
        <v>0</v>
      </c>
      <c r="C510" s="246">
        <v>0</v>
      </c>
      <c r="D510" s="246">
        <v>0</v>
      </c>
      <c r="E510" s="247">
        <v>0</v>
      </c>
      <c r="F510" s="46">
        <v>0</v>
      </c>
      <c r="G510" s="245">
        <v>0</v>
      </c>
      <c r="H510" s="247">
        <v>0</v>
      </c>
      <c r="I510" s="48">
        <f t="shared" si="57"/>
        <v>0</v>
      </c>
    </row>
    <row r="511" spans="1:10" ht="15">
      <c r="A511" s="26" t="s">
        <v>17</v>
      </c>
      <c r="B511" s="245">
        <v>0</v>
      </c>
      <c r="C511" s="246">
        <v>0</v>
      </c>
      <c r="D511" s="246">
        <v>0</v>
      </c>
      <c r="E511" s="247">
        <v>0</v>
      </c>
      <c r="F511" s="43">
        <v>0</v>
      </c>
      <c r="G511" s="245">
        <v>0</v>
      </c>
      <c r="H511" s="247">
        <v>0</v>
      </c>
      <c r="I511" s="41">
        <f t="shared" si="57"/>
        <v>0</v>
      </c>
    </row>
    <row r="512" spans="1:10" ht="15">
      <c r="A512" s="25" t="s">
        <v>18</v>
      </c>
      <c r="B512" s="245">
        <v>0</v>
      </c>
      <c r="C512" s="246">
        <v>0</v>
      </c>
      <c r="D512" s="246">
        <v>0</v>
      </c>
      <c r="E512" s="247">
        <v>0</v>
      </c>
      <c r="F512" s="46">
        <v>0</v>
      </c>
      <c r="G512" s="245">
        <v>0</v>
      </c>
      <c r="H512" s="247">
        <v>0</v>
      </c>
      <c r="I512" s="48">
        <f t="shared" si="57"/>
        <v>0</v>
      </c>
    </row>
    <row r="513" spans="1:10" ht="15">
      <c r="A513" s="26" t="s">
        <v>19</v>
      </c>
      <c r="B513" s="245">
        <v>0</v>
      </c>
      <c r="C513" s="246">
        <v>0</v>
      </c>
      <c r="D513" s="246">
        <v>0</v>
      </c>
      <c r="E513" s="247">
        <v>0</v>
      </c>
      <c r="F513" s="43">
        <v>4215</v>
      </c>
      <c r="G513" s="245">
        <v>0</v>
      </c>
      <c r="H513" s="247">
        <v>0</v>
      </c>
      <c r="I513" s="41">
        <f t="shared" si="57"/>
        <v>4215</v>
      </c>
    </row>
    <row r="514" spans="1:10" ht="15">
      <c r="A514" s="25" t="s">
        <v>20</v>
      </c>
      <c r="B514" s="245">
        <v>0</v>
      </c>
      <c r="C514" s="246">
        <v>0</v>
      </c>
      <c r="D514" s="246">
        <v>0</v>
      </c>
      <c r="E514" s="247">
        <v>0</v>
      </c>
      <c r="F514" s="46">
        <v>0</v>
      </c>
      <c r="G514" s="245">
        <v>0</v>
      </c>
      <c r="H514" s="247">
        <v>0</v>
      </c>
      <c r="I514" s="48">
        <f t="shared" si="57"/>
        <v>0</v>
      </c>
    </row>
    <row r="515" spans="1:10" ht="15">
      <c r="A515" s="26" t="s">
        <v>21</v>
      </c>
      <c r="B515" s="245">
        <v>0</v>
      </c>
      <c r="C515" s="246">
        <v>0</v>
      </c>
      <c r="D515" s="246">
        <v>0</v>
      </c>
      <c r="E515" s="247">
        <v>0</v>
      </c>
      <c r="F515" s="43">
        <v>0</v>
      </c>
      <c r="G515" s="245">
        <v>0</v>
      </c>
      <c r="H515" s="247">
        <v>0</v>
      </c>
      <c r="I515" s="41">
        <f t="shared" si="57"/>
        <v>0</v>
      </c>
    </row>
    <row r="516" spans="1:10" ht="15">
      <c r="A516" s="25" t="s">
        <v>22</v>
      </c>
      <c r="B516" s="245">
        <v>0</v>
      </c>
      <c r="C516" s="246">
        <v>0</v>
      </c>
      <c r="D516" s="246">
        <v>0</v>
      </c>
      <c r="E516" s="247">
        <v>0</v>
      </c>
      <c r="F516" s="46">
        <v>0</v>
      </c>
      <c r="G516" s="245">
        <v>0</v>
      </c>
      <c r="H516" s="247">
        <v>0</v>
      </c>
      <c r="I516" s="48">
        <f t="shared" si="57"/>
        <v>0</v>
      </c>
    </row>
    <row r="517" spans="1:10" ht="15">
      <c r="A517" s="27" t="s">
        <v>23</v>
      </c>
      <c r="B517" s="245">
        <v>0</v>
      </c>
      <c r="C517" s="246">
        <v>0</v>
      </c>
      <c r="D517" s="246">
        <v>0</v>
      </c>
      <c r="E517" s="247">
        <v>0</v>
      </c>
      <c r="F517" s="43">
        <v>0</v>
      </c>
      <c r="G517" s="245">
        <v>0</v>
      </c>
      <c r="H517" s="247">
        <v>0</v>
      </c>
      <c r="I517" s="41">
        <f t="shared" si="57"/>
        <v>0</v>
      </c>
    </row>
    <row r="518" spans="1:10" ht="15">
      <c r="A518" s="25" t="s">
        <v>24</v>
      </c>
      <c r="B518" s="245">
        <v>0</v>
      </c>
      <c r="C518" s="246">
        <v>0</v>
      </c>
      <c r="D518" s="246">
        <v>0</v>
      </c>
      <c r="E518" s="247">
        <v>0</v>
      </c>
      <c r="F518" s="46">
        <v>0</v>
      </c>
      <c r="G518" s="245">
        <v>0</v>
      </c>
      <c r="H518" s="247">
        <v>0</v>
      </c>
      <c r="I518" s="48">
        <f t="shared" si="57"/>
        <v>0</v>
      </c>
    </row>
    <row r="519" spans="1:10" ht="15">
      <c r="A519" s="27" t="s">
        <v>25</v>
      </c>
      <c r="B519" s="245">
        <v>0</v>
      </c>
      <c r="C519" s="246">
        <v>0</v>
      </c>
      <c r="D519" s="246">
        <v>0</v>
      </c>
      <c r="E519" s="247">
        <v>0</v>
      </c>
      <c r="F519" s="43">
        <v>0</v>
      </c>
      <c r="G519" s="245">
        <v>0</v>
      </c>
      <c r="H519" s="247">
        <v>0</v>
      </c>
      <c r="I519" s="41">
        <f t="shared" si="57"/>
        <v>0</v>
      </c>
    </row>
    <row r="520" spans="1:10" ht="15">
      <c r="A520" s="25" t="s">
        <v>26</v>
      </c>
      <c r="B520" s="245">
        <v>0</v>
      </c>
      <c r="C520" s="246">
        <v>0</v>
      </c>
      <c r="D520" s="246">
        <v>0</v>
      </c>
      <c r="E520" s="247">
        <v>0</v>
      </c>
      <c r="F520" s="46">
        <v>0</v>
      </c>
      <c r="G520" s="245">
        <v>0</v>
      </c>
      <c r="H520" s="247">
        <v>0</v>
      </c>
      <c r="I520" s="48">
        <f t="shared" si="57"/>
        <v>0</v>
      </c>
    </row>
    <row r="521" spans="1:10" ht="15.75" thickBot="1">
      <c r="A521" s="27" t="s">
        <v>27</v>
      </c>
      <c r="B521" s="248">
        <v>0</v>
      </c>
      <c r="C521" s="249">
        <v>0</v>
      </c>
      <c r="D521" s="249">
        <v>0</v>
      </c>
      <c r="E521" s="250">
        <v>0</v>
      </c>
      <c r="F521" s="43">
        <v>562.80960000000005</v>
      </c>
      <c r="G521" s="248">
        <v>0</v>
      </c>
      <c r="H521" s="250">
        <v>0</v>
      </c>
      <c r="I521" s="41">
        <f t="shared" si="57"/>
        <v>562.80960000000005</v>
      </c>
    </row>
    <row r="522" spans="1:10" ht="15">
      <c r="A522" s="34" t="s">
        <v>28</v>
      </c>
      <c r="B522" s="130">
        <f t="shared" ref="B522:H522" si="58">SUM(B501:B521)</f>
        <v>0</v>
      </c>
      <c r="C522" s="130">
        <f t="shared" si="58"/>
        <v>0</v>
      </c>
      <c r="D522" s="130">
        <f t="shared" si="58"/>
        <v>0</v>
      </c>
      <c r="E522" s="130">
        <f t="shared" si="58"/>
        <v>0</v>
      </c>
      <c r="F522" s="130">
        <f t="shared" si="58"/>
        <v>4777.8096000000005</v>
      </c>
      <c r="G522" s="130">
        <f t="shared" si="58"/>
        <v>0</v>
      </c>
      <c r="H522" s="130">
        <f t="shared" si="58"/>
        <v>0</v>
      </c>
      <c r="I522" s="132">
        <f>SUM(B522:H522)</f>
        <v>4777.8096000000005</v>
      </c>
      <c r="J522" s="169">
        <v>0</v>
      </c>
    </row>
    <row r="523" spans="1:10" ht="15" thickBot="1">
      <c r="A523" s="32" t="s">
        <v>87</v>
      </c>
      <c r="B523" s="114">
        <f>B522/$I522</f>
        <v>0</v>
      </c>
      <c r="C523" s="114">
        <f t="shared" ref="C523:I523" si="59">C522/$I522</f>
        <v>0</v>
      </c>
      <c r="D523" s="114">
        <f t="shared" si="59"/>
        <v>0</v>
      </c>
      <c r="E523" s="114">
        <f t="shared" si="59"/>
        <v>0</v>
      </c>
      <c r="F523" s="114">
        <f t="shared" si="59"/>
        <v>1</v>
      </c>
      <c r="G523" s="114">
        <f t="shared" si="59"/>
        <v>0</v>
      </c>
      <c r="H523" s="114">
        <f t="shared" si="59"/>
        <v>0</v>
      </c>
      <c r="I523" s="116">
        <f t="shared" si="59"/>
        <v>1</v>
      </c>
      <c r="J523" s="18"/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>
        <v>0</v>
      </c>
      <c r="C527" s="243">
        <v>0</v>
      </c>
      <c r="D527" s="243">
        <v>0</v>
      </c>
      <c r="E527" s="244">
        <v>0</v>
      </c>
      <c r="F527" s="39">
        <v>0</v>
      </c>
      <c r="G527" s="242">
        <v>0</v>
      </c>
      <c r="H527" s="244">
        <v>0</v>
      </c>
      <c r="I527" s="41">
        <f>SUM(B527:H527)</f>
        <v>0</v>
      </c>
    </row>
    <row r="528" spans="1:10" ht="15">
      <c r="A528" s="25" t="s">
        <v>8</v>
      </c>
      <c r="B528" s="245">
        <v>0</v>
      </c>
      <c r="C528" s="246">
        <v>0</v>
      </c>
      <c r="D528" s="246">
        <v>0</v>
      </c>
      <c r="E528" s="247">
        <v>0</v>
      </c>
      <c r="F528" s="46">
        <v>0</v>
      </c>
      <c r="G528" s="245">
        <v>0</v>
      </c>
      <c r="H528" s="247">
        <v>0</v>
      </c>
      <c r="I528" s="48">
        <f t="shared" ref="I528:I547" si="60">SUM(B528:H528)</f>
        <v>0</v>
      </c>
    </row>
    <row r="529" spans="1:9" ht="15">
      <c r="A529" s="26" t="s">
        <v>9</v>
      </c>
      <c r="B529" s="245">
        <v>0</v>
      </c>
      <c r="C529" s="246">
        <v>0</v>
      </c>
      <c r="D529" s="246">
        <v>0</v>
      </c>
      <c r="E529" s="247">
        <v>0</v>
      </c>
      <c r="F529" s="43">
        <v>0</v>
      </c>
      <c r="G529" s="245">
        <v>0</v>
      </c>
      <c r="H529" s="247">
        <v>0</v>
      </c>
      <c r="I529" s="41">
        <f t="shared" si="60"/>
        <v>0</v>
      </c>
    </row>
    <row r="530" spans="1:9" ht="15">
      <c r="A530" s="25" t="s">
        <v>10</v>
      </c>
      <c r="B530" s="245">
        <v>0</v>
      </c>
      <c r="C530" s="246">
        <v>0</v>
      </c>
      <c r="D530" s="246">
        <v>0</v>
      </c>
      <c r="E530" s="247">
        <v>0</v>
      </c>
      <c r="F530" s="46">
        <v>0</v>
      </c>
      <c r="G530" s="245">
        <v>0</v>
      </c>
      <c r="H530" s="247">
        <v>0</v>
      </c>
      <c r="I530" s="48">
        <f t="shared" si="60"/>
        <v>0</v>
      </c>
    </row>
    <row r="531" spans="1:9" ht="15">
      <c r="A531" s="26" t="s">
        <v>11</v>
      </c>
      <c r="B531" s="245">
        <v>0</v>
      </c>
      <c r="C531" s="246">
        <v>0</v>
      </c>
      <c r="D531" s="246">
        <v>0</v>
      </c>
      <c r="E531" s="247">
        <v>0</v>
      </c>
      <c r="F531" s="43">
        <v>0</v>
      </c>
      <c r="G531" s="245">
        <v>0</v>
      </c>
      <c r="H531" s="247">
        <v>0</v>
      </c>
      <c r="I531" s="41">
        <f t="shared" si="60"/>
        <v>0</v>
      </c>
    </row>
    <row r="532" spans="1:9" ht="15">
      <c r="A532" s="25" t="s">
        <v>12</v>
      </c>
      <c r="B532" s="245">
        <v>0</v>
      </c>
      <c r="C532" s="246">
        <v>0</v>
      </c>
      <c r="D532" s="246">
        <v>0</v>
      </c>
      <c r="E532" s="247">
        <v>0</v>
      </c>
      <c r="F532" s="46">
        <v>122.85150029758279</v>
      </c>
      <c r="G532" s="245">
        <v>0</v>
      </c>
      <c r="H532" s="247">
        <v>0</v>
      </c>
      <c r="I532" s="48">
        <f t="shared" si="60"/>
        <v>122.85150029758279</v>
      </c>
    </row>
    <row r="533" spans="1:9" ht="15">
      <c r="A533" s="26" t="s">
        <v>13</v>
      </c>
      <c r="B533" s="245">
        <v>0</v>
      </c>
      <c r="C533" s="246">
        <v>0</v>
      </c>
      <c r="D533" s="246">
        <v>0</v>
      </c>
      <c r="E533" s="247">
        <v>0</v>
      </c>
      <c r="F533" s="43">
        <v>0</v>
      </c>
      <c r="G533" s="245">
        <v>0</v>
      </c>
      <c r="H533" s="247">
        <v>0</v>
      </c>
      <c r="I533" s="41">
        <f t="shared" si="60"/>
        <v>0</v>
      </c>
    </row>
    <row r="534" spans="1:9" ht="15">
      <c r="A534" s="25" t="s">
        <v>14</v>
      </c>
      <c r="B534" s="245">
        <v>0</v>
      </c>
      <c r="C534" s="246">
        <v>0</v>
      </c>
      <c r="D534" s="246">
        <v>0</v>
      </c>
      <c r="E534" s="247">
        <v>0</v>
      </c>
      <c r="F534" s="46">
        <v>918.65007250136227</v>
      </c>
      <c r="G534" s="245">
        <v>0</v>
      </c>
      <c r="H534" s="247">
        <v>0</v>
      </c>
      <c r="I534" s="48">
        <f t="shared" si="60"/>
        <v>918.65007250136227</v>
      </c>
    </row>
    <row r="535" spans="1:9" ht="15">
      <c r="A535" s="26" t="s">
        <v>15</v>
      </c>
      <c r="B535" s="245">
        <v>0</v>
      </c>
      <c r="C535" s="246">
        <v>0</v>
      </c>
      <c r="D535" s="246">
        <v>0</v>
      </c>
      <c r="E535" s="247">
        <v>0</v>
      </c>
      <c r="F535" s="43">
        <v>0</v>
      </c>
      <c r="G535" s="245">
        <v>0</v>
      </c>
      <c r="H535" s="247">
        <v>0</v>
      </c>
      <c r="I535" s="41">
        <f t="shared" si="60"/>
        <v>0</v>
      </c>
    </row>
    <row r="536" spans="1:9" ht="15">
      <c r="A536" s="25" t="s">
        <v>16</v>
      </c>
      <c r="B536" s="245">
        <v>0</v>
      </c>
      <c r="C536" s="246">
        <v>0</v>
      </c>
      <c r="D536" s="246">
        <v>0</v>
      </c>
      <c r="E536" s="247">
        <v>0</v>
      </c>
      <c r="F536" s="46">
        <v>0</v>
      </c>
      <c r="G536" s="245">
        <v>0</v>
      </c>
      <c r="H536" s="247">
        <v>0</v>
      </c>
      <c r="I536" s="48">
        <f t="shared" si="60"/>
        <v>0</v>
      </c>
    </row>
    <row r="537" spans="1:9" ht="15">
      <c r="A537" s="26" t="s">
        <v>17</v>
      </c>
      <c r="B537" s="245">
        <v>0</v>
      </c>
      <c r="C537" s="246">
        <v>0</v>
      </c>
      <c r="D537" s="246">
        <v>0</v>
      </c>
      <c r="E537" s="247">
        <v>0</v>
      </c>
      <c r="F537" s="43">
        <v>0</v>
      </c>
      <c r="G537" s="245">
        <v>0</v>
      </c>
      <c r="H537" s="247">
        <v>0</v>
      </c>
      <c r="I537" s="41">
        <f t="shared" si="60"/>
        <v>0</v>
      </c>
    </row>
    <row r="538" spans="1:9" ht="15">
      <c r="A538" s="25" t="s">
        <v>18</v>
      </c>
      <c r="B538" s="245">
        <v>0</v>
      </c>
      <c r="C538" s="246">
        <v>0</v>
      </c>
      <c r="D538" s="246">
        <v>0</v>
      </c>
      <c r="E538" s="247">
        <v>0</v>
      </c>
      <c r="F538" s="46">
        <v>0</v>
      </c>
      <c r="G538" s="245">
        <v>0</v>
      </c>
      <c r="H538" s="247">
        <v>0</v>
      </c>
      <c r="I538" s="48">
        <f t="shared" si="60"/>
        <v>0</v>
      </c>
    </row>
    <row r="539" spans="1:9" ht="15">
      <c r="A539" s="26" t="s">
        <v>19</v>
      </c>
      <c r="B539" s="245">
        <v>0</v>
      </c>
      <c r="C539" s="246">
        <v>0</v>
      </c>
      <c r="D539" s="246">
        <v>0</v>
      </c>
      <c r="E539" s="247">
        <v>0</v>
      </c>
      <c r="F539" s="43">
        <v>0</v>
      </c>
      <c r="G539" s="245">
        <v>0</v>
      </c>
      <c r="H539" s="247">
        <v>0</v>
      </c>
      <c r="I539" s="41">
        <f t="shared" si="60"/>
        <v>0</v>
      </c>
    </row>
    <row r="540" spans="1:9" ht="15">
      <c r="A540" s="25" t="s">
        <v>20</v>
      </c>
      <c r="B540" s="245">
        <v>0</v>
      </c>
      <c r="C540" s="246">
        <v>0</v>
      </c>
      <c r="D540" s="246">
        <v>0</v>
      </c>
      <c r="E540" s="247">
        <v>0</v>
      </c>
      <c r="F540" s="46">
        <v>0</v>
      </c>
      <c r="G540" s="245">
        <v>0</v>
      </c>
      <c r="H540" s="247">
        <v>0</v>
      </c>
      <c r="I540" s="48">
        <f t="shared" si="60"/>
        <v>0</v>
      </c>
    </row>
    <row r="541" spans="1:9" ht="15">
      <c r="A541" s="26" t="s">
        <v>21</v>
      </c>
      <c r="B541" s="245">
        <v>0</v>
      </c>
      <c r="C541" s="246">
        <v>0</v>
      </c>
      <c r="D541" s="246">
        <v>0</v>
      </c>
      <c r="E541" s="247">
        <v>0</v>
      </c>
      <c r="F541" s="43">
        <v>0</v>
      </c>
      <c r="G541" s="245">
        <v>0</v>
      </c>
      <c r="H541" s="247">
        <v>0</v>
      </c>
      <c r="I541" s="41">
        <f t="shared" si="60"/>
        <v>0</v>
      </c>
    </row>
    <row r="542" spans="1:9" ht="15">
      <c r="A542" s="25" t="s">
        <v>22</v>
      </c>
      <c r="B542" s="245">
        <v>0</v>
      </c>
      <c r="C542" s="246">
        <v>0</v>
      </c>
      <c r="D542" s="246">
        <v>0</v>
      </c>
      <c r="E542" s="247">
        <v>0</v>
      </c>
      <c r="F542" s="46">
        <v>0</v>
      </c>
      <c r="G542" s="245">
        <v>0</v>
      </c>
      <c r="H542" s="247">
        <v>0</v>
      </c>
      <c r="I542" s="48">
        <f t="shared" si="60"/>
        <v>0</v>
      </c>
    </row>
    <row r="543" spans="1:9" ht="15">
      <c r="A543" s="27" t="s">
        <v>23</v>
      </c>
      <c r="B543" s="245">
        <v>0</v>
      </c>
      <c r="C543" s="246">
        <v>0</v>
      </c>
      <c r="D543" s="246">
        <v>0</v>
      </c>
      <c r="E543" s="247">
        <v>0</v>
      </c>
      <c r="F543" s="43">
        <v>0</v>
      </c>
      <c r="G543" s="245">
        <v>0</v>
      </c>
      <c r="H543" s="247">
        <v>0</v>
      </c>
      <c r="I543" s="41">
        <f t="shared" si="60"/>
        <v>0</v>
      </c>
    </row>
    <row r="544" spans="1:9" ht="15">
      <c r="A544" s="25" t="s">
        <v>24</v>
      </c>
      <c r="B544" s="245">
        <v>0</v>
      </c>
      <c r="C544" s="246">
        <v>0</v>
      </c>
      <c r="D544" s="246">
        <v>0</v>
      </c>
      <c r="E544" s="247">
        <v>0</v>
      </c>
      <c r="F544" s="46">
        <v>0</v>
      </c>
      <c r="G544" s="245">
        <v>0</v>
      </c>
      <c r="H544" s="247">
        <v>0</v>
      </c>
      <c r="I544" s="48">
        <f t="shared" si="60"/>
        <v>0</v>
      </c>
    </row>
    <row r="545" spans="1:10" ht="15">
      <c r="A545" s="27" t="s">
        <v>25</v>
      </c>
      <c r="B545" s="245">
        <v>0</v>
      </c>
      <c r="C545" s="246">
        <v>0</v>
      </c>
      <c r="D545" s="246">
        <v>0</v>
      </c>
      <c r="E545" s="247">
        <v>0</v>
      </c>
      <c r="F545" s="43">
        <v>0</v>
      </c>
      <c r="G545" s="245">
        <v>0</v>
      </c>
      <c r="H545" s="247">
        <v>0</v>
      </c>
      <c r="I545" s="41">
        <f t="shared" si="60"/>
        <v>0</v>
      </c>
    </row>
    <row r="546" spans="1:10" ht="15">
      <c r="A546" s="25" t="s">
        <v>26</v>
      </c>
      <c r="B546" s="245">
        <v>0</v>
      </c>
      <c r="C546" s="246">
        <v>0</v>
      </c>
      <c r="D546" s="246">
        <v>0</v>
      </c>
      <c r="E546" s="247">
        <v>0</v>
      </c>
      <c r="F546" s="46">
        <v>0</v>
      </c>
      <c r="G546" s="245">
        <v>0</v>
      </c>
      <c r="H546" s="247">
        <v>0</v>
      </c>
      <c r="I546" s="48">
        <f t="shared" si="60"/>
        <v>0</v>
      </c>
    </row>
    <row r="547" spans="1:10" ht="15.75" thickBot="1">
      <c r="A547" s="27" t="s">
        <v>27</v>
      </c>
      <c r="B547" s="248">
        <v>0</v>
      </c>
      <c r="C547" s="249">
        <v>0</v>
      </c>
      <c r="D547" s="249">
        <v>0</v>
      </c>
      <c r="E547" s="250">
        <v>0</v>
      </c>
      <c r="F547" s="43">
        <v>0</v>
      </c>
      <c r="G547" s="248">
        <v>0</v>
      </c>
      <c r="H547" s="250">
        <v>0</v>
      </c>
      <c r="I547" s="41">
        <f t="shared" si="60"/>
        <v>0</v>
      </c>
    </row>
    <row r="548" spans="1:10" ht="15">
      <c r="A548" s="34" t="s">
        <v>28</v>
      </c>
      <c r="B548" s="130">
        <f t="shared" ref="B548:H548" si="61">SUM(B527:B547)</f>
        <v>0</v>
      </c>
      <c r="C548" s="130">
        <f t="shared" si="61"/>
        <v>0</v>
      </c>
      <c r="D548" s="130">
        <f t="shared" si="61"/>
        <v>0</v>
      </c>
      <c r="E548" s="130">
        <f t="shared" si="61"/>
        <v>0</v>
      </c>
      <c r="F548" s="130">
        <f t="shared" si="61"/>
        <v>1041.5015727989451</v>
      </c>
      <c r="G548" s="130">
        <f t="shared" si="61"/>
        <v>0</v>
      </c>
      <c r="H548" s="130">
        <f t="shared" si="61"/>
        <v>0</v>
      </c>
      <c r="I548" s="132">
        <f>SUM(B548:H548)</f>
        <v>1041.5015727989451</v>
      </c>
      <c r="J548" s="169">
        <v>0</v>
      </c>
    </row>
    <row r="549" spans="1:10" ht="15" thickBot="1">
      <c r="A549" s="32" t="s">
        <v>87</v>
      </c>
      <c r="B549" s="114">
        <f>B548/$I548</f>
        <v>0</v>
      </c>
      <c r="C549" s="114">
        <f t="shared" ref="C549:I549" si="62">C548/$I548</f>
        <v>0</v>
      </c>
      <c r="D549" s="114">
        <f t="shared" si="62"/>
        <v>0</v>
      </c>
      <c r="E549" s="114">
        <f t="shared" si="62"/>
        <v>0</v>
      </c>
      <c r="F549" s="114">
        <f t="shared" si="62"/>
        <v>1</v>
      </c>
      <c r="G549" s="114">
        <f t="shared" si="62"/>
        <v>0</v>
      </c>
      <c r="H549" s="114">
        <f t="shared" si="62"/>
        <v>0</v>
      </c>
      <c r="I549" s="116">
        <f t="shared" si="62"/>
        <v>1</v>
      </c>
      <c r="J549" s="18"/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>
        <v>0</v>
      </c>
      <c r="C553" s="243">
        <v>0</v>
      </c>
      <c r="D553" s="243">
        <v>0</v>
      </c>
      <c r="E553" s="244">
        <v>0</v>
      </c>
      <c r="F553" s="39">
        <v>0</v>
      </c>
      <c r="G553" s="242">
        <v>0</v>
      </c>
      <c r="H553" s="244">
        <v>0</v>
      </c>
      <c r="I553" s="41">
        <f>SUM(B553:H553)</f>
        <v>0</v>
      </c>
    </row>
    <row r="554" spans="1:10" ht="15">
      <c r="A554" s="25" t="s">
        <v>8</v>
      </c>
      <c r="B554" s="245">
        <v>0</v>
      </c>
      <c r="C554" s="246">
        <v>0</v>
      </c>
      <c r="D554" s="246">
        <v>0</v>
      </c>
      <c r="E554" s="247">
        <v>0</v>
      </c>
      <c r="F554" s="46">
        <v>0</v>
      </c>
      <c r="G554" s="245">
        <v>0</v>
      </c>
      <c r="H554" s="247">
        <v>0</v>
      </c>
      <c r="I554" s="48">
        <f t="shared" ref="I554:I573" si="63">SUM(B554:H554)</f>
        <v>0</v>
      </c>
    </row>
    <row r="555" spans="1:10" ht="15">
      <c r="A555" s="26" t="s">
        <v>9</v>
      </c>
      <c r="B555" s="245">
        <v>0</v>
      </c>
      <c r="C555" s="246">
        <v>0</v>
      </c>
      <c r="D555" s="246">
        <v>0</v>
      </c>
      <c r="E555" s="247">
        <v>0</v>
      </c>
      <c r="F555" s="43">
        <v>0</v>
      </c>
      <c r="G555" s="245">
        <v>0</v>
      </c>
      <c r="H555" s="247">
        <v>0</v>
      </c>
      <c r="I555" s="41">
        <f t="shared" si="63"/>
        <v>0</v>
      </c>
    </row>
    <row r="556" spans="1:10" ht="15">
      <c r="A556" s="25" t="s">
        <v>10</v>
      </c>
      <c r="B556" s="245">
        <v>0</v>
      </c>
      <c r="C556" s="246">
        <v>0</v>
      </c>
      <c r="D556" s="246">
        <v>0</v>
      </c>
      <c r="E556" s="247">
        <v>0</v>
      </c>
      <c r="F556" s="46">
        <v>0</v>
      </c>
      <c r="G556" s="245">
        <v>0</v>
      </c>
      <c r="H556" s="247">
        <v>0</v>
      </c>
      <c r="I556" s="48">
        <f t="shared" si="63"/>
        <v>0</v>
      </c>
    </row>
    <row r="557" spans="1:10" ht="15">
      <c r="A557" s="26" t="s">
        <v>11</v>
      </c>
      <c r="B557" s="245">
        <v>0</v>
      </c>
      <c r="C557" s="246">
        <v>0</v>
      </c>
      <c r="D557" s="246">
        <v>0</v>
      </c>
      <c r="E557" s="247">
        <v>0</v>
      </c>
      <c r="F557" s="43">
        <v>0</v>
      </c>
      <c r="G557" s="245">
        <v>0</v>
      </c>
      <c r="H557" s="247">
        <v>0</v>
      </c>
      <c r="I557" s="41">
        <f t="shared" si="63"/>
        <v>0</v>
      </c>
    </row>
    <row r="558" spans="1:10" ht="15">
      <c r="A558" s="25" t="s">
        <v>12</v>
      </c>
      <c r="B558" s="245">
        <v>0</v>
      </c>
      <c r="C558" s="246">
        <v>0</v>
      </c>
      <c r="D558" s="246">
        <v>0</v>
      </c>
      <c r="E558" s="247">
        <v>0</v>
      </c>
      <c r="F558" s="46">
        <v>110.59902499999997</v>
      </c>
      <c r="G558" s="245">
        <v>0</v>
      </c>
      <c r="H558" s="247">
        <v>0</v>
      </c>
      <c r="I558" s="48">
        <f t="shared" si="63"/>
        <v>110.59902499999997</v>
      </c>
    </row>
    <row r="559" spans="1:10" ht="15">
      <c r="A559" s="26" t="s">
        <v>13</v>
      </c>
      <c r="B559" s="245">
        <v>0</v>
      </c>
      <c r="C559" s="246">
        <v>0</v>
      </c>
      <c r="D559" s="246">
        <v>0</v>
      </c>
      <c r="E559" s="247">
        <v>0</v>
      </c>
      <c r="F559" s="43">
        <v>21488</v>
      </c>
      <c r="G559" s="245">
        <v>0</v>
      </c>
      <c r="H559" s="247">
        <v>0</v>
      </c>
      <c r="I559" s="41">
        <f t="shared" si="63"/>
        <v>21488</v>
      </c>
    </row>
    <row r="560" spans="1:10" ht="15">
      <c r="A560" s="25" t="s">
        <v>14</v>
      </c>
      <c r="B560" s="245">
        <v>0</v>
      </c>
      <c r="C560" s="246">
        <v>0</v>
      </c>
      <c r="D560" s="246">
        <v>0</v>
      </c>
      <c r="E560" s="247">
        <v>0</v>
      </c>
      <c r="F560" s="46">
        <v>0</v>
      </c>
      <c r="G560" s="245">
        <v>0</v>
      </c>
      <c r="H560" s="247">
        <v>0</v>
      </c>
      <c r="I560" s="48">
        <f t="shared" si="63"/>
        <v>0</v>
      </c>
    </row>
    <row r="561" spans="1:10" ht="15">
      <c r="A561" s="26" t="s">
        <v>15</v>
      </c>
      <c r="B561" s="245">
        <v>0</v>
      </c>
      <c r="C561" s="246">
        <v>0</v>
      </c>
      <c r="D561" s="246">
        <v>0</v>
      </c>
      <c r="E561" s="247">
        <v>0</v>
      </c>
      <c r="F561" s="43">
        <v>0</v>
      </c>
      <c r="G561" s="245">
        <v>0</v>
      </c>
      <c r="H561" s="247">
        <v>0</v>
      </c>
      <c r="I561" s="41">
        <f t="shared" si="63"/>
        <v>0</v>
      </c>
    </row>
    <row r="562" spans="1:10" ht="15">
      <c r="A562" s="25" t="s">
        <v>16</v>
      </c>
      <c r="B562" s="245">
        <v>0</v>
      </c>
      <c r="C562" s="246">
        <v>0</v>
      </c>
      <c r="D562" s="246">
        <v>0</v>
      </c>
      <c r="E562" s="247">
        <v>0</v>
      </c>
      <c r="F562" s="46">
        <v>0</v>
      </c>
      <c r="G562" s="245">
        <v>0</v>
      </c>
      <c r="H562" s="247">
        <v>0</v>
      </c>
      <c r="I562" s="48">
        <f t="shared" si="63"/>
        <v>0</v>
      </c>
    </row>
    <row r="563" spans="1:10" ht="15">
      <c r="A563" s="26" t="s">
        <v>17</v>
      </c>
      <c r="B563" s="245">
        <v>0</v>
      </c>
      <c r="C563" s="246">
        <v>0</v>
      </c>
      <c r="D563" s="246">
        <v>0</v>
      </c>
      <c r="E563" s="247">
        <v>0</v>
      </c>
      <c r="F563" s="43">
        <v>0</v>
      </c>
      <c r="G563" s="245">
        <v>0</v>
      </c>
      <c r="H563" s="247">
        <v>0</v>
      </c>
      <c r="I563" s="41">
        <f t="shared" si="63"/>
        <v>0</v>
      </c>
    </row>
    <row r="564" spans="1:10" ht="15">
      <c r="A564" s="25" t="s">
        <v>18</v>
      </c>
      <c r="B564" s="245">
        <v>0</v>
      </c>
      <c r="C564" s="246">
        <v>0</v>
      </c>
      <c r="D564" s="246">
        <v>0</v>
      </c>
      <c r="E564" s="247">
        <v>0</v>
      </c>
      <c r="F564" s="46">
        <v>0</v>
      </c>
      <c r="G564" s="245">
        <v>0</v>
      </c>
      <c r="H564" s="247">
        <v>0</v>
      </c>
      <c r="I564" s="48">
        <f t="shared" si="63"/>
        <v>0</v>
      </c>
    </row>
    <row r="565" spans="1:10" ht="15">
      <c r="A565" s="26" t="s">
        <v>19</v>
      </c>
      <c r="B565" s="245">
        <v>0</v>
      </c>
      <c r="C565" s="246">
        <v>0</v>
      </c>
      <c r="D565" s="246">
        <v>0</v>
      </c>
      <c r="E565" s="247">
        <v>0</v>
      </c>
      <c r="F565" s="43">
        <v>0</v>
      </c>
      <c r="G565" s="245">
        <v>0</v>
      </c>
      <c r="H565" s="247">
        <v>0</v>
      </c>
      <c r="I565" s="41">
        <f t="shared" si="63"/>
        <v>0</v>
      </c>
    </row>
    <row r="566" spans="1:10" ht="15">
      <c r="A566" s="25" t="s">
        <v>20</v>
      </c>
      <c r="B566" s="245">
        <v>0</v>
      </c>
      <c r="C566" s="246">
        <v>0</v>
      </c>
      <c r="D566" s="246">
        <v>0</v>
      </c>
      <c r="E566" s="247">
        <v>0</v>
      </c>
      <c r="F566" s="46">
        <v>0</v>
      </c>
      <c r="G566" s="245">
        <v>0</v>
      </c>
      <c r="H566" s="247">
        <v>0</v>
      </c>
      <c r="I566" s="48">
        <f t="shared" si="63"/>
        <v>0</v>
      </c>
    </row>
    <row r="567" spans="1:10" ht="15">
      <c r="A567" s="26" t="s">
        <v>21</v>
      </c>
      <c r="B567" s="245">
        <v>0</v>
      </c>
      <c r="C567" s="246">
        <v>0</v>
      </c>
      <c r="D567" s="246">
        <v>0</v>
      </c>
      <c r="E567" s="247">
        <v>0</v>
      </c>
      <c r="F567" s="43">
        <v>0</v>
      </c>
      <c r="G567" s="245">
        <v>0</v>
      </c>
      <c r="H567" s="247">
        <v>0</v>
      </c>
      <c r="I567" s="41">
        <f t="shared" si="63"/>
        <v>0</v>
      </c>
    </row>
    <row r="568" spans="1:10" ht="15">
      <c r="A568" s="25" t="s">
        <v>22</v>
      </c>
      <c r="B568" s="245">
        <v>0</v>
      </c>
      <c r="C568" s="246">
        <v>0</v>
      </c>
      <c r="D568" s="246">
        <v>0</v>
      </c>
      <c r="E568" s="247">
        <v>0</v>
      </c>
      <c r="F568" s="46">
        <v>0</v>
      </c>
      <c r="G568" s="245">
        <v>0</v>
      </c>
      <c r="H568" s="247">
        <v>0</v>
      </c>
      <c r="I568" s="48">
        <f t="shared" si="63"/>
        <v>0</v>
      </c>
    </row>
    <row r="569" spans="1:10" ht="15">
      <c r="A569" s="27" t="s">
        <v>23</v>
      </c>
      <c r="B569" s="245">
        <v>0</v>
      </c>
      <c r="C569" s="246">
        <v>0</v>
      </c>
      <c r="D569" s="246">
        <v>0</v>
      </c>
      <c r="E569" s="247">
        <v>0</v>
      </c>
      <c r="F569" s="43">
        <v>0</v>
      </c>
      <c r="G569" s="245">
        <v>0</v>
      </c>
      <c r="H569" s="247">
        <v>0</v>
      </c>
      <c r="I569" s="41">
        <f t="shared" si="63"/>
        <v>0</v>
      </c>
    </row>
    <row r="570" spans="1:10" ht="15">
      <c r="A570" s="25" t="s">
        <v>24</v>
      </c>
      <c r="B570" s="245">
        <v>0</v>
      </c>
      <c r="C570" s="246">
        <v>0</v>
      </c>
      <c r="D570" s="246">
        <v>0</v>
      </c>
      <c r="E570" s="247">
        <v>0</v>
      </c>
      <c r="F570" s="46">
        <v>0</v>
      </c>
      <c r="G570" s="245">
        <v>0</v>
      </c>
      <c r="H570" s="247">
        <v>0</v>
      </c>
      <c r="I570" s="48">
        <f t="shared" si="63"/>
        <v>0</v>
      </c>
    </row>
    <row r="571" spans="1:10" ht="15">
      <c r="A571" s="27" t="s">
        <v>25</v>
      </c>
      <c r="B571" s="245">
        <v>0</v>
      </c>
      <c r="C571" s="246">
        <v>0</v>
      </c>
      <c r="D571" s="246">
        <v>0</v>
      </c>
      <c r="E571" s="247">
        <v>0</v>
      </c>
      <c r="F571" s="43">
        <v>0</v>
      </c>
      <c r="G571" s="245">
        <v>0</v>
      </c>
      <c r="H571" s="247">
        <v>0</v>
      </c>
      <c r="I571" s="41">
        <f t="shared" si="63"/>
        <v>0</v>
      </c>
    </row>
    <row r="572" spans="1:10" ht="15">
      <c r="A572" s="25" t="s">
        <v>26</v>
      </c>
      <c r="B572" s="245">
        <v>0</v>
      </c>
      <c r="C572" s="246">
        <v>0</v>
      </c>
      <c r="D572" s="246">
        <v>0</v>
      </c>
      <c r="E572" s="247">
        <v>0</v>
      </c>
      <c r="F572" s="46">
        <v>0</v>
      </c>
      <c r="G572" s="245">
        <v>0</v>
      </c>
      <c r="H572" s="247">
        <v>0</v>
      </c>
      <c r="I572" s="48">
        <f t="shared" si="63"/>
        <v>0</v>
      </c>
    </row>
    <row r="573" spans="1:10" ht="15.75" thickBot="1">
      <c r="A573" s="27" t="s">
        <v>27</v>
      </c>
      <c r="B573" s="248">
        <v>0</v>
      </c>
      <c r="C573" s="249">
        <v>0</v>
      </c>
      <c r="D573" s="249">
        <v>0</v>
      </c>
      <c r="E573" s="250">
        <v>0</v>
      </c>
      <c r="F573" s="43">
        <v>0</v>
      </c>
      <c r="G573" s="248">
        <v>0</v>
      </c>
      <c r="H573" s="250">
        <v>0</v>
      </c>
      <c r="I573" s="41">
        <f t="shared" si="63"/>
        <v>0</v>
      </c>
    </row>
    <row r="574" spans="1:10" ht="15">
      <c r="A574" s="31" t="s">
        <v>28</v>
      </c>
      <c r="B574" s="130">
        <f t="shared" ref="B574:H574" si="64">SUM(B553:B573)</f>
        <v>0</v>
      </c>
      <c r="C574" s="130">
        <f t="shared" si="64"/>
        <v>0</v>
      </c>
      <c r="D574" s="130">
        <f t="shared" si="64"/>
        <v>0</v>
      </c>
      <c r="E574" s="130">
        <f t="shared" si="64"/>
        <v>0</v>
      </c>
      <c r="F574" s="130">
        <f t="shared" si="64"/>
        <v>21598.599025</v>
      </c>
      <c r="G574" s="130">
        <f t="shared" si="64"/>
        <v>0</v>
      </c>
      <c r="H574" s="130">
        <f t="shared" si="64"/>
        <v>0</v>
      </c>
      <c r="I574" s="132">
        <f>SUM(B574:H574)</f>
        <v>21598.599025</v>
      </c>
      <c r="J574" s="169">
        <v>0</v>
      </c>
    </row>
    <row r="575" spans="1:10" ht="15" thickBot="1">
      <c r="A575" s="32" t="s">
        <v>87</v>
      </c>
      <c r="B575" s="114">
        <f>B574/$I574</f>
        <v>0</v>
      </c>
      <c r="C575" s="114">
        <f t="shared" ref="C575:I575" si="65">C574/$I574</f>
        <v>0</v>
      </c>
      <c r="D575" s="114">
        <f t="shared" si="65"/>
        <v>0</v>
      </c>
      <c r="E575" s="114">
        <f t="shared" si="65"/>
        <v>0</v>
      </c>
      <c r="F575" s="114">
        <f t="shared" si="65"/>
        <v>1</v>
      </c>
      <c r="G575" s="114">
        <f t="shared" si="65"/>
        <v>0</v>
      </c>
      <c r="H575" s="114">
        <f t="shared" si="65"/>
        <v>0</v>
      </c>
      <c r="I575" s="116">
        <f t="shared" si="65"/>
        <v>1</v>
      </c>
      <c r="J575" s="18"/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9" ht="28.5" customHeight="1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9" ht="15">
      <c r="A579" s="24" t="s">
        <v>7</v>
      </c>
      <c r="B579" s="39">
        <v>286.70682073868772</v>
      </c>
      <c r="C579" s="39">
        <v>0</v>
      </c>
      <c r="D579" s="39">
        <v>54.665179261312247</v>
      </c>
      <c r="E579" s="39">
        <v>0</v>
      </c>
      <c r="F579" s="235">
        <v>0</v>
      </c>
      <c r="G579" s="39">
        <v>0</v>
      </c>
      <c r="H579" s="40">
        <v>0</v>
      </c>
      <c r="I579" s="41">
        <f>SUM(B579:H579)</f>
        <v>341.37199999999996</v>
      </c>
    </row>
    <row r="580" spans="1:9" ht="15">
      <c r="A580" s="25" t="s">
        <v>8</v>
      </c>
      <c r="B580" s="46">
        <v>21.130905068027459</v>
      </c>
      <c r="C580" s="46">
        <v>0</v>
      </c>
      <c r="D580" s="46">
        <v>6.5221949319725407</v>
      </c>
      <c r="E580" s="46">
        <v>0</v>
      </c>
      <c r="F580" s="236">
        <v>0</v>
      </c>
      <c r="G580" s="46">
        <v>0</v>
      </c>
      <c r="H580" s="47">
        <v>0</v>
      </c>
      <c r="I580" s="48">
        <f t="shared" ref="I580:I599" si="66">SUM(B580:H580)</f>
        <v>27.653100000000002</v>
      </c>
    </row>
    <row r="581" spans="1:9" ht="15">
      <c r="A581" s="26" t="s">
        <v>9</v>
      </c>
      <c r="B581" s="43">
        <v>91.942778503465192</v>
      </c>
      <c r="C581" s="43">
        <v>0</v>
      </c>
      <c r="D581" s="43">
        <v>22.342521496534815</v>
      </c>
      <c r="E581" s="43">
        <v>0</v>
      </c>
      <c r="F581" s="236">
        <v>0</v>
      </c>
      <c r="G581" s="43">
        <v>0</v>
      </c>
      <c r="H581" s="53">
        <v>0</v>
      </c>
      <c r="I581" s="41">
        <f t="shared" si="66"/>
        <v>114.28530000000001</v>
      </c>
    </row>
    <row r="582" spans="1:9" ht="15">
      <c r="A582" s="25" t="s">
        <v>10</v>
      </c>
      <c r="B582" s="46">
        <v>225.5598</v>
      </c>
      <c r="C582" s="46">
        <v>0</v>
      </c>
      <c r="D582" s="46">
        <v>0</v>
      </c>
      <c r="E582" s="46">
        <v>0</v>
      </c>
      <c r="F582" s="236">
        <v>0</v>
      </c>
      <c r="G582" s="46">
        <v>0</v>
      </c>
      <c r="H582" s="47">
        <v>0</v>
      </c>
      <c r="I582" s="48">
        <f t="shared" si="66"/>
        <v>225.5598</v>
      </c>
    </row>
    <row r="583" spans="1:9" ht="15">
      <c r="A583" s="26" t="s">
        <v>11</v>
      </c>
      <c r="B583" s="43">
        <v>0</v>
      </c>
      <c r="C583" s="43">
        <v>0</v>
      </c>
      <c r="D583" s="43">
        <v>0</v>
      </c>
      <c r="E583" s="43">
        <v>0</v>
      </c>
      <c r="F583" s="236">
        <v>0</v>
      </c>
      <c r="G583" s="43">
        <v>0</v>
      </c>
      <c r="H583" s="53">
        <v>0</v>
      </c>
      <c r="I583" s="41">
        <f t="shared" si="66"/>
        <v>0</v>
      </c>
    </row>
    <row r="584" spans="1:9" ht="15">
      <c r="A584" s="25" t="s">
        <v>12</v>
      </c>
      <c r="B584" s="46">
        <v>0</v>
      </c>
      <c r="C584" s="46">
        <v>0</v>
      </c>
      <c r="D584" s="46">
        <v>0.39768437217748459</v>
      </c>
      <c r="E584" s="46">
        <v>11.627300425710677</v>
      </c>
      <c r="F584" s="236">
        <v>0</v>
      </c>
      <c r="G584" s="46">
        <v>0</v>
      </c>
      <c r="H584" s="47">
        <v>0</v>
      </c>
      <c r="I584" s="48">
        <f t="shared" si="66"/>
        <v>12.024984797888163</v>
      </c>
    </row>
    <row r="585" spans="1:9" ht="15">
      <c r="A585" s="26" t="s">
        <v>13</v>
      </c>
      <c r="B585" s="43">
        <v>0</v>
      </c>
      <c r="C585" s="43">
        <v>0</v>
      </c>
      <c r="D585" s="43">
        <v>0</v>
      </c>
      <c r="E585" s="43">
        <v>510</v>
      </c>
      <c r="F585" s="236">
        <v>0</v>
      </c>
      <c r="G585" s="43">
        <v>0</v>
      </c>
      <c r="H585" s="53">
        <v>0</v>
      </c>
      <c r="I585" s="41">
        <f t="shared" si="66"/>
        <v>510</v>
      </c>
    </row>
    <row r="586" spans="1:9" ht="15">
      <c r="A586" s="25" t="s">
        <v>14</v>
      </c>
      <c r="B586" s="46">
        <v>0</v>
      </c>
      <c r="C586" s="46">
        <v>0</v>
      </c>
      <c r="D586" s="46">
        <v>1.4401022767202403</v>
      </c>
      <c r="E586" s="46">
        <v>671.78561345490584</v>
      </c>
      <c r="F586" s="236">
        <v>0</v>
      </c>
      <c r="G586" s="46">
        <v>0</v>
      </c>
      <c r="H586" s="47">
        <v>0</v>
      </c>
      <c r="I586" s="48">
        <f t="shared" si="66"/>
        <v>673.22571573162611</v>
      </c>
    </row>
    <row r="587" spans="1:9" ht="15">
      <c r="A587" s="26" t="s">
        <v>15</v>
      </c>
      <c r="B587" s="43">
        <v>9205.7547194500621</v>
      </c>
      <c r="C587" s="43">
        <v>139.70510592485553</v>
      </c>
      <c r="D587" s="43">
        <v>165.18697462508172</v>
      </c>
      <c r="E587" s="43">
        <v>0</v>
      </c>
      <c r="F587" s="236">
        <v>0</v>
      </c>
      <c r="G587" s="43">
        <v>0</v>
      </c>
      <c r="H587" s="53">
        <v>0</v>
      </c>
      <c r="I587" s="41">
        <f t="shared" si="66"/>
        <v>9510.6467999999986</v>
      </c>
    </row>
    <row r="588" spans="1:9" ht="15">
      <c r="A588" s="25" t="s">
        <v>16</v>
      </c>
      <c r="B588" s="46">
        <v>9643.7018200577495</v>
      </c>
      <c r="C588" s="46">
        <v>1168.0914446462016</v>
      </c>
      <c r="D588" s="46">
        <v>251.86612037990338</v>
      </c>
      <c r="E588" s="46">
        <v>561.73296491614428</v>
      </c>
      <c r="F588" s="236">
        <v>0</v>
      </c>
      <c r="G588" s="46">
        <v>0</v>
      </c>
      <c r="H588" s="47">
        <v>0</v>
      </c>
      <c r="I588" s="48">
        <f t="shared" si="66"/>
        <v>11625.392349999998</v>
      </c>
    </row>
    <row r="589" spans="1:9" ht="15">
      <c r="A589" s="26" t="s">
        <v>17</v>
      </c>
      <c r="B589" s="43">
        <v>1354.7135168389793</v>
      </c>
      <c r="C589" s="43">
        <v>7.3402370737585265</v>
      </c>
      <c r="D589" s="43">
        <v>171.93537616522337</v>
      </c>
      <c r="E589" s="43">
        <v>23.437769922038669</v>
      </c>
      <c r="F589" s="236">
        <v>0</v>
      </c>
      <c r="G589" s="43">
        <v>0</v>
      </c>
      <c r="H589" s="53">
        <v>0</v>
      </c>
      <c r="I589" s="41">
        <f t="shared" si="66"/>
        <v>1557.4268999999999</v>
      </c>
    </row>
    <row r="590" spans="1:9" ht="15">
      <c r="A590" s="25" t="s">
        <v>18</v>
      </c>
      <c r="B590" s="46">
        <v>0</v>
      </c>
      <c r="C590" s="46">
        <v>0</v>
      </c>
      <c r="D590" s="46">
        <v>0</v>
      </c>
      <c r="E590" s="46">
        <v>0</v>
      </c>
      <c r="F590" s="236">
        <v>0</v>
      </c>
      <c r="G590" s="46">
        <v>0</v>
      </c>
      <c r="H590" s="47">
        <v>0</v>
      </c>
      <c r="I590" s="48">
        <f t="shared" si="66"/>
        <v>0</v>
      </c>
    </row>
    <row r="591" spans="1:9" ht="15">
      <c r="A591" s="26" t="s">
        <v>19</v>
      </c>
      <c r="B591" s="43">
        <v>20323.839111038498</v>
      </c>
      <c r="C591" s="43">
        <v>3202.7684357079561</v>
      </c>
      <c r="D591" s="43">
        <v>624.63976256515571</v>
      </c>
      <c r="E591" s="43">
        <v>491.85348414959657</v>
      </c>
      <c r="F591" s="236">
        <v>0</v>
      </c>
      <c r="G591" s="43">
        <v>0</v>
      </c>
      <c r="H591" s="53">
        <v>0</v>
      </c>
      <c r="I591" s="41">
        <f t="shared" si="66"/>
        <v>24643.100793461206</v>
      </c>
    </row>
    <row r="592" spans="1:9" ht="15">
      <c r="A592" s="25" t="s">
        <v>20</v>
      </c>
      <c r="B592" s="46">
        <v>0</v>
      </c>
      <c r="C592" s="46">
        <v>0</v>
      </c>
      <c r="D592" s="46">
        <v>0</v>
      </c>
      <c r="E592" s="46">
        <v>0</v>
      </c>
      <c r="F592" s="236">
        <v>0</v>
      </c>
      <c r="G592" s="46">
        <v>0</v>
      </c>
      <c r="H592" s="47">
        <v>0</v>
      </c>
      <c r="I592" s="48">
        <f t="shared" si="66"/>
        <v>0</v>
      </c>
    </row>
    <row r="593" spans="1:10" ht="15">
      <c r="A593" s="26" t="s">
        <v>21</v>
      </c>
      <c r="B593" s="43">
        <v>0</v>
      </c>
      <c r="C593" s="43">
        <v>0</v>
      </c>
      <c r="D593" s="43">
        <v>0</v>
      </c>
      <c r="E593" s="43">
        <v>0</v>
      </c>
      <c r="F593" s="236">
        <v>0</v>
      </c>
      <c r="G593" s="43">
        <v>0</v>
      </c>
      <c r="H593" s="53">
        <v>0</v>
      </c>
      <c r="I593" s="41">
        <f t="shared" si="66"/>
        <v>0</v>
      </c>
    </row>
    <row r="594" spans="1:10" ht="15">
      <c r="A594" s="25" t="s">
        <v>22</v>
      </c>
      <c r="B594" s="46">
        <v>548.85913722627186</v>
      </c>
      <c r="C594" s="46">
        <v>0</v>
      </c>
      <c r="D594" s="46">
        <v>10.140862773728102</v>
      </c>
      <c r="E594" s="46">
        <v>0</v>
      </c>
      <c r="F594" s="236">
        <v>0</v>
      </c>
      <c r="G594" s="46">
        <v>0</v>
      </c>
      <c r="H594" s="47">
        <v>0</v>
      </c>
      <c r="I594" s="48">
        <f t="shared" si="66"/>
        <v>559</v>
      </c>
    </row>
    <row r="595" spans="1:10" ht="15">
      <c r="A595" s="27" t="s">
        <v>23</v>
      </c>
      <c r="B595" s="43">
        <v>904.25083056999313</v>
      </c>
      <c r="C595" s="43">
        <v>0</v>
      </c>
      <c r="D595" s="43">
        <v>160.74916943000693</v>
      </c>
      <c r="E595" s="43">
        <v>0</v>
      </c>
      <c r="F595" s="236">
        <v>0</v>
      </c>
      <c r="G595" s="43">
        <v>0</v>
      </c>
      <c r="H595" s="53">
        <v>0</v>
      </c>
      <c r="I595" s="41">
        <f t="shared" si="66"/>
        <v>1065</v>
      </c>
    </row>
    <row r="596" spans="1:10" ht="15">
      <c r="A596" s="25" t="s">
        <v>24</v>
      </c>
      <c r="B596" s="46">
        <v>543.31204094435714</v>
      </c>
      <c r="C596" s="46">
        <v>0</v>
      </c>
      <c r="D596" s="46">
        <v>33.511061911095652</v>
      </c>
      <c r="E596" s="46">
        <v>0</v>
      </c>
      <c r="F596" s="236">
        <v>0</v>
      </c>
      <c r="G596" s="46">
        <v>0</v>
      </c>
      <c r="H596" s="47">
        <v>0</v>
      </c>
      <c r="I596" s="48">
        <f t="shared" si="66"/>
        <v>576.82310285545282</v>
      </c>
    </row>
    <row r="597" spans="1:10" ht="15">
      <c r="A597" s="27" t="s">
        <v>25</v>
      </c>
      <c r="B597" s="43">
        <v>1821.9345059691109</v>
      </c>
      <c r="C597" s="43">
        <v>0</v>
      </c>
      <c r="D597" s="43">
        <v>0</v>
      </c>
      <c r="E597" s="43">
        <v>0</v>
      </c>
      <c r="F597" s="236">
        <v>0</v>
      </c>
      <c r="G597" s="43">
        <v>0</v>
      </c>
      <c r="H597" s="53">
        <v>0</v>
      </c>
      <c r="I597" s="41">
        <f t="shared" si="66"/>
        <v>1821.9345059691109</v>
      </c>
    </row>
    <row r="598" spans="1:10" ht="15">
      <c r="A598" s="25" t="s">
        <v>26</v>
      </c>
      <c r="B598" s="46">
        <v>20703.374508222034</v>
      </c>
      <c r="C598" s="46">
        <v>131.25569977796783</v>
      </c>
      <c r="D598" s="46">
        <v>0</v>
      </c>
      <c r="E598" s="46">
        <v>0</v>
      </c>
      <c r="F598" s="236">
        <v>0</v>
      </c>
      <c r="G598" s="46">
        <v>0</v>
      </c>
      <c r="H598" s="47">
        <v>0</v>
      </c>
      <c r="I598" s="48">
        <f t="shared" si="66"/>
        <v>20834.630208000002</v>
      </c>
    </row>
    <row r="599" spans="1:10" ht="15.75" thickBot="1">
      <c r="A599" s="27" t="s">
        <v>27</v>
      </c>
      <c r="B599" s="43">
        <v>7897.0193140890487</v>
      </c>
      <c r="C599" s="43">
        <v>0</v>
      </c>
      <c r="D599" s="43">
        <v>17417.109646190092</v>
      </c>
      <c r="E599" s="43">
        <v>3838.0937380302626</v>
      </c>
      <c r="F599" s="237">
        <v>0</v>
      </c>
      <c r="G599" s="43">
        <v>11932.693733200398</v>
      </c>
      <c r="H599" s="53">
        <v>3.1064745306780757</v>
      </c>
      <c r="I599" s="41">
        <f t="shared" si="66"/>
        <v>41088.022906040482</v>
      </c>
    </row>
    <row r="600" spans="1:10" ht="15">
      <c r="A600" s="34" t="s">
        <v>28</v>
      </c>
      <c r="B600" s="130">
        <f t="shared" ref="B600:H600" si="67">SUM(B579:B599)</f>
        <v>73572.099808716288</v>
      </c>
      <c r="C600" s="130">
        <f t="shared" si="67"/>
        <v>4649.1609231307393</v>
      </c>
      <c r="D600" s="130">
        <f t="shared" si="67"/>
        <v>18920.506656379006</v>
      </c>
      <c r="E600" s="130">
        <f t="shared" si="67"/>
        <v>6108.5308708986586</v>
      </c>
      <c r="F600" s="130">
        <f t="shared" si="67"/>
        <v>0</v>
      </c>
      <c r="G600" s="130">
        <f t="shared" si="67"/>
        <v>11932.693733200398</v>
      </c>
      <c r="H600" s="131">
        <f t="shared" si="67"/>
        <v>3.1064745306780757</v>
      </c>
      <c r="I600" s="132">
        <f>SUM(B600:H600)</f>
        <v>115186.09846685576</v>
      </c>
    </row>
    <row r="601" spans="1:10" ht="15" thickBot="1">
      <c r="A601" s="32" t="s">
        <v>87</v>
      </c>
      <c r="B601" s="114">
        <f>B600/$I600</f>
        <v>0.638723776462368</v>
      </c>
      <c r="C601" s="114">
        <f t="shared" ref="C601:I601" si="68">C600/$I600</f>
        <v>4.0362170305373375E-2</v>
      </c>
      <c r="D601" s="114">
        <f t="shared" si="68"/>
        <v>0.16426033096192844</v>
      </c>
      <c r="E601" s="114">
        <f t="shared" si="68"/>
        <v>5.3031841100654682E-2</v>
      </c>
      <c r="F601" s="114">
        <f t="shared" si="68"/>
        <v>0</v>
      </c>
      <c r="G601" s="114">
        <f t="shared" si="68"/>
        <v>0.1035949119904775</v>
      </c>
      <c r="H601" s="114">
        <f t="shared" si="68"/>
        <v>2.6969179198060506E-5</v>
      </c>
      <c r="I601" s="116">
        <f t="shared" si="68"/>
        <v>1</v>
      </c>
      <c r="J601" s="18"/>
    </row>
    <row r="602" spans="1:10" ht="15" thickBot="1">
      <c r="A602" s="17"/>
      <c r="B602" s="17"/>
      <c r="C602" s="17"/>
      <c r="D602" s="17"/>
      <c r="E602" s="17"/>
      <c r="F602" s="17"/>
      <c r="G602" s="17"/>
      <c r="H602" s="17"/>
      <c r="I602" s="17"/>
    </row>
    <row r="603" spans="1:1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</row>
    <row r="604" spans="1:10" ht="1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</row>
    <row r="605" spans="1:10" ht="15">
      <c r="A605" s="24" t="s">
        <v>7</v>
      </c>
      <c r="B605" s="39">
        <v>3720.5887680000001</v>
      </c>
      <c r="C605" s="39">
        <v>0</v>
      </c>
      <c r="D605" s="39">
        <v>254.39923200000001</v>
      </c>
      <c r="E605" s="39">
        <v>0</v>
      </c>
      <c r="F605" s="235">
        <v>0</v>
      </c>
      <c r="G605" s="39">
        <v>0</v>
      </c>
      <c r="H605" s="40">
        <v>0</v>
      </c>
      <c r="I605" s="41">
        <f>SUM(B605:H605)</f>
        <v>3974.9880000000003</v>
      </c>
    </row>
    <row r="606" spans="1:10" ht="15">
      <c r="A606" s="25" t="s">
        <v>8</v>
      </c>
      <c r="B606" s="46">
        <v>837.38360160000002</v>
      </c>
      <c r="C606" s="46">
        <v>0</v>
      </c>
      <c r="D606" s="46">
        <v>57.256998400000001</v>
      </c>
      <c r="E606" s="46">
        <v>0</v>
      </c>
      <c r="F606" s="236">
        <v>0</v>
      </c>
      <c r="G606" s="46">
        <v>0</v>
      </c>
      <c r="H606" s="47">
        <v>0</v>
      </c>
      <c r="I606" s="48">
        <f t="shared" ref="I606:I625" si="69">SUM(B606:H606)</f>
        <v>894.64060000000006</v>
      </c>
    </row>
    <row r="607" spans="1:10" ht="15">
      <c r="A607" s="26" t="s">
        <v>9</v>
      </c>
      <c r="B607" s="43">
        <v>2564.8867295999999</v>
      </c>
      <c r="C607" s="43">
        <v>0</v>
      </c>
      <c r="D607" s="43">
        <v>175.3768704</v>
      </c>
      <c r="E607" s="43">
        <v>0</v>
      </c>
      <c r="F607" s="236">
        <v>0</v>
      </c>
      <c r="G607" s="43">
        <v>0</v>
      </c>
      <c r="H607" s="53">
        <v>0</v>
      </c>
      <c r="I607" s="41">
        <f t="shared" si="69"/>
        <v>2740.2635999999998</v>
      </c>
    </row>
    <row r="608" spans="1:10" ht="15">
      <c r="A608" s="25" t="s">
        <v>10</v>
      </c>
      <c r="B608" s="46">
        <v>8451.8564831999993</v>
      </c>
      <c r="C608" s="46">
        <v>0</v>
      </c>
      <c r="D608" s="46">
        <v>577.90471679999996</v>
      </c>
      <c r="E608" s="46">
        <v>0</v>
      </c>
      <c r="F608" s="236">
        <v>0</v>
      </c>
      <c r="G608" s="46">
        <v>0</v>
      </c>
      <c r="H608" s="47">
        <v>0</v>
      </c>
      <c r="I608" s="48">
        <f t="shared" si="69"/>
        <v>9029.761199999999</v>
      </c>
    </row>
    <row r="609" spans="1:9" ht="15">
      <c r="A609" s="26" t="s">
        <v>11</v>
      </c>
      <c r="B609" s="43">
        <v>3.7439999999999998</v>
      </c>
      <c r="C609" s="43">
        <v>0</v>
      </c>
      <c r="D609" s="43">
        <v>0.25600000000000001</v>
      </c>
      <c r="E609" s="43">
        <v>0</v>
      </c>
      <c r="F609" s="236">
        <v>0</v>
      </c>
      <c r="G609" s="43">
        <v>0</v>
      </c>
      <c r="H609" s="53">
        <v>0</v>
      </c>
      <c r="I609" s="41">
        <f t="shared" si="69"/>
        <v>4</v>
      </c>
    </row>
    <row r="610" spans="1:9" ht="15">
      <c r="A610" s="25" t="s">
        <v>12</v>
      </c>
      <c r="B610" s="46">
        <v>0</v>
      </c>
      <c r="C610" s="46">
        <v>0</v>
      </c>
      <c r="D610" s="46">
        <v>0</v>
      </c>
      <c r="E610" s="46">
        <v>0</v>
      </c>
      <c r="F610" s="236">
        <v>0</v>
      </c>
      <c r="G610" s="46">
        <v>0</v>
      </c>
      <c r="H610" s="47">
        <v>0</v>
      </c>
      <c r="I610" s="48">
        <f t="shared" si="69"/>
        <v>0</v>
      </c>
    </row>
    <row r="611" spans="1:9" ht="15">
      <c r="A611" s="26" t="s">
        <v>13</v>
      </c>
      <c r="B611" s="43">
        <v>0</v>
      </c>
      <c r="C611" s="43">
        <v>0</v>
      </c>
      <c r="D611" s="43">
        <v>0</v>
      </c>
      <c r="E611" s="43">
        <v>0</v>
      </c>
      <c r="F611" s="236">
        <v>0</v>
      </c>
      <c r="G611" s="43">
        <v>0</v>
      </c>
      <c r="H611" s="53">
        <v>0</v>
      </c>
      <c r="I611" s="41">
        <f t="shared" si="69"/>
        <v>0</v>
      </c>
    </row>
    <row r="612" spans="1:9" ht="15">
      <c r="A612" s="25" t="s">
        <v>14</v>
      </c>
      <c r="B612" s="46">
        <v>0</v>
      </c>
      <c r="C612" s="46">
        <v>0</v>
      </c>
      <c r="D612" s="46">
        <v>0</v>
      </c>
      <c r="E612" s="46">
        <v>0</v>
      </c>
      <c r="F612" s="236">
        <v>0</v>
      </c>
      <c r="G612" s="46">
        <v>0</v>
      </c>
      <c r="H612" s="47">
        <v>0</v>
      </c>
      <c r="I612" s="48">
        <f t="shared" si="69"/>
        <v>0</v>
      </c>
    </row>
    <row r="613" spans="1:9" ht="15">
      <c r="A613" s="26" t="s">
        <v>15</v>
      </c>
      <c r="B613" s="43">
        <v>68245.353626399999</v>
      </c>
      <c r="C613" s="43">
        <v>0</v>
      </c>
      <c r="D613" s="43">
        <v>5374.2295735999996</v>
      </c>
      <c r="E613" s="43">
        <v>0</v>
      </c>
      <c r="F613" s="236">
        <v>0</v>
      </c>
      <c r="G613" s="43">
        <v>0</v>
      </c>
      <c r="H613" s="53">
        <v>0</v>
      </c>
      <c r="I613" s="41">
        <f t="shared" si="69"/>
        <v>73619.583199999994</v>
      </c>
    </row>
    <row r="614" spans="1:9" ht="15">
      <c r="A614" s="25" t="s">
        <v>16</v>
      </c>
      <c r="B614" s="46">
        <v>8176.2864660000005</v>
      </c>
      <c r="C614" s="46">
        <v>0</v>
      </c>
      <c r="D614" s="46">
        <v>643.87153399999988</v>
      </c>
      <c r="E614" s="46">
        <v>0</v>
      </c>
      <c r="F614" s="236">
        <v>0</v>
      </c>
      <c r="G614" s="46">
        <v>0</v>
      </c>
      <c r="H614" s="47">
        <v>0</v>
      </c>
      <c r="I614" s="48">
        <f t="shared" si="69"/>
        <v>8820.1579999999994</v>
      </c>
    </row>
    <row r="615" spans="1:9" ht="15">
      <c r="A615" s="26" t="s">
        <v>17</v>
      </c>
      <c r="B615" s="43">
        <v>1348.2365868000002</v>
      </c>
      <c r="C615" s="43">
        <v>0</v>
      </c>
      <c r="D615" s="43">
        <v>106.17181319999999</v>
      </c>
      <c r="E615" s="43">
        <v>0</v>
      </c>
      <c r="F615" s="236">
        <v>0</v>
      </c>
      <c r="G615" s="43">
        <v>0</v>
      </c>
      <c r="H615" s="53">
        <v>0</v>
      </c>
      <c r="I615" s="41">
        <f t="shared" si="69"/>
        <v>1454.4084000000003</v>
      </c>
    </row>
    <row r="616" spans="1:9" ht="15">
      <c r="A616" s="25" t="s">
        <v>18</v>
      </c>
      <c r="B616" s="46">
        <v>0</v>
      </c>
      <c r="C616" s="46">
        <v>0</v>
      </c>
      <c r="D616" s="46">
        <v>0</v>
      </c>
      <c r="E616" s="46">
        <v>0</v>
      </c>
      <c r="F616" s="236">
        <v>0</v>
      </c>
      <c r="G616" s="46">
        <v>0</v>
      </c>
      <c r="H616" s="47">
        <v>0</v>
      </c>
      <c r="I616" s="48">
        <f t="shared" si="69"/>
        <v>0</v>
      </c>
    </row>
    <row r="617" spans="1:9" ht="15">
      <c r="A617" s="26" t="s">
        <v>19</v>
      </c>
      <c r="B617" s="43">
        <v>36919.753636969472</v>
      </c>
      <c r="C617" s="43">
        <v>0</v>
      </c>
      <c r="D617" s="43">
        <v>11658.869569569308</v>
      </c>
      <c r="E617" s="43">
        <v>0</v>
      </c>
      <c r="F617" s="236">
        <v>0</v>
      </c>
      <c r="G617" s="43">
        <v>0</v>
      </c>
      <c r="H617" s="53">
        <v>0</v>
      </c>
      <c r="I617" s="41">
        <f t="shared" si="69"/>
        <v>48578.623206538781</v>
      </c>
    </row>
    <row r="618" spans="1:9" ht="15">
      <c r="A618" s="25" t="s">
        <v>20</v>
      </c>
      <c r="B618" s="46">
        <v>0</v>
      </c>
      <c r="C618" s="46">
        <v>0</v>
      </c>
      <c r="D618" s="46">
        <v>0</v>
      </c>
      <c r="E618" s="46">
        <v>0</v>
      </c>
      <c r="F618" s="236">
        <v>0</v>
      </c>
      <c r="G618" s="46">
        <v>0</v>
      </c>
      <c r="H618" s="47">
        <v>0</v>
      </c>
      <c r="I618" s="48">
        <f t="shared" si="69"/>
        <v>0</v>
      </c>
    </row>
    <row r="619" spans="1:9" ht="15">
      <c r="A619" s="26" t="s">
        <v>21</v>
      </c>
      <c r="B619" s="43">
        <v>0</v>
      </c>
      <c r="C619" s="43">
        <v>0</v>
      </c>
      <c r="D619" s="43">
        <v>0</v>
      </c>
      <c r="E619" s="43">
        <v>0</v>
      </c>
      <c r="F619" s="236">
        <v>0</v>
      </c>
      <c r="G619" s="43">
        <v>0</v>
      </c>
      <c r="H619" s="53">
        <v>0</v>
      </c>
      <c r="I619" s="41">
        <f t="shared" si="69"/>
        <v>0</v>
      </c>
    </row>
    <row r="620" spans="1:9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>
        <v>0</v>
      </c>
      <c r="G620" s="46">
        <v>0</v>
      </c>
      <c r="H620" s="47">
        <v>0</v>
      </c>
      <c r="I620" s="48">
        <f t="shared" si="69"/>
        <v>0</v>
      </c>
    </row>
    <row r="621" spans="1:9" ht="15">
      <c r="A621" s="27" t="s">
        <v>23</v>
      </c>
      <c r="B621" s="43">
        <v>60817.81</v>
      </c>
      <c r="C621" s="43">
        <v>0</v>
      </c>
      <c r="D621" s="43">
        <v>6384.19</v>
      </c>
      <c r="E621" s="43">
        <v>0</v>
      </c>
      <c r="F621" s="236">
        <v>0</v>
      </c>
      <c r="G621" s="43">
        <v>0</v>
      </c>
      <c r="H621" s="53">
        <v>0</v>
      </c>
      <c r="I621" s="41">
        <f t="shared" si="69"/>
        <v>67202</v>
      </c>
    </row>
    <row r="622" spans="1:9" ht="15">
      <c r="A622" s="25" t="s">
        <v>24</v>
      </c>
      <c r="B622" s="46">
        <v>1430.0414000535361</v>
      </c>
      <c r="C622" s="46">
        <v>0</v>
      </c>
      <c r="D622" s="46">
        <v>150.11484309954247</v>
      </c>
      <c r="E622" s="46">
        <v>0</v>
      </c>
      <c r="F622" s="236">
        <v>0</v>
      </c>
      <c r="G622" s="46">
        <v>0</v>
      </c>
      <c r="H622" s="47">
        <v>0</v>
      </c>
      <c r="I622" s="48">
        <f t="shared" si="69"/>
        <v>1580.1562431530785</v>
      </c>
    </row>
    <row r="623" spans="1:9" ht="15">
      <c r="A623" s="27" t="s">
        <v>25</v>
      </c>
      <c r="B623" s="43">
        <v>600.99759798908156</v>
      </c>
      <c r="C623" s="43">
        <v>0</v>
      </c>
      <c r="D623" s="43">
        <v>1834.2897631649532</v>
      </c>
      <c r="E623" s="43">
        <v>0</v>
      </c>
      <c r="F623" s="236">
        <v>0</v>
      </c>
      <c r="G623" s="43">
        <v>0</v>
      </c>
      <c r="H623" s="53">
        <v>0</v>
      </c>
      <c r="I623" s="41">
        <f t="shared" si="69"/>
        <v>2435.2873611540349</v>
      </c>
    </row>
    <row r="624" spans="1:9" ht="15">
      <c r="A624" s="25" t="s">
        <v>26</v>
      </c>
      <c r="B624" s="46">
        <v>14164.282080000001</v>
      </c>
      <c r="C624" s="46">
        <v>0</v>
      </c>
      <c r="D624" s="46">
        <v>3296.6179199999997</v>
      </c>
      <c r="E624" s="46">
        <v>0</v>
      </c>
      <c r="F624" s="236">
        <v>0</v>
      </c>
      <c r="G624" s="46">
        <v>0</v>
      </c>
      <c r="H624" s="47">
        <v>0</v>
      </c>
      <c r="I624" s="48">
        <f t="shared" si="69"/>
        <v>17460.900000000001</v>
      </c>
    </row>
    <row r="625" spans="1:10" ht="15.75" thickBot="1">
      <c r="A625" s="27" t="s">
        <v>27</v>
      </c>
      <c r="B625" s="43">
        <v>9004.6443290365405</v>
      </c>
      <c r="C625" s="43">
        <v>0</v>
      </c>
      <c r="D625" s="43">
        <v>10228.576567934708</v>
      </c>
      <c r="E625" s="43">
        <v>23482.078519381277</v>
      </c>
      <c r="F625" s="237">
        <v>0</v>
      </c>
      <c r="G625" s="43">
        <v>6150.0681836474778</v>
      </c>
      <c r="H625" s="53">
        <v>0</v>
      </c>
      <c r="I625" s="41">
        <f t="shared" si="69"/>
        <v>48865.367600000005</v>
      </c>
    </row>
    <row r="626" spans="1:10" ht="15">
      <c r="A626" s="34" t="s">
        <v>28</v>
      </c>
      <c r="B626" s="130">
        <f t="shared" ref="B626:H626" si="70">SUM(B605:B625)</f>
        <v>216285.86530564862</v>
      </c>
      <c r="C626" s="130">
        <f t="shared" si="70"/>
        <v>0</v>
      </c>
      <c r="D626" s="130">
        <f t="shared" si="70"/>
        <v>40742.125402168509</v>
      </c>
      <c r="E626" s="130">
        <f t="shared" si="70"/>
        <v>23482.078519381277</v>
      </c>
      <c r="F626" s="130">
        <f t="shared" si="70"/>
        <v>0</v>
      </c>
      <c r="G626" s="130">
        <f t="shared" si="70"/>
        <v>6150.0681836474778</v>
      </c>
      <c r="H626" s="131">
        <f t="shared" si="70"/>
        <v>0</v>
      </c>
      <c r="I626" s="132">
        <f>SUM(B626:H626)</f>
        <v>286660.1374108459</v>
      </c>
    </row>
    <row r="627" spans="1:10" ht="15" thickBot="1">
      <c r="A627" s="32" t="s">
        <v>87</v>
      </c>
      <c r="B627" s="114">
        <f>B626/$I626</f>
        <v>0.75450276155998719</v>
      </c>
      <c r="C627" s="114">
        <f t="shared" ref="C627:I627" si="71">C626/$I626</f>
        <v>0</v>
      </c>
      <c r="D627" s="114">
        <f t="shared" si="71"/>
        <v>0.14212693041368443</v>
      </c>
      <c r="E627" s="114">
        <f t="shared" si="71"/>
        <v>8.1916093152939462E-2</v>
      </c>
      <c r="F627" s="114">
        <f t="shared" si="71"/>
        <v>0</v>
      </c>
      <c r="G627" s="114">
        <f t="shared" si="71"/>
        <v>2.1454214873388906E-2</v>
      </c>
      <c r="H627" s="114">
        <f t="shared" si="71"/>
        <v>0</v>
      </c>
      <c r="I627" s="116">
        <f t="shared" si="71"/>
        <v>1</v>
      </c>
      <c r="J627" s="18"/>
    </row>
    <row r="628" spans="1:10" ht="15" thickBot="1">
      <c r="A628" s="17"/>
      <c r="B628" s="17"/>
      <c r="C628" s="17"/>
      <c r="D628" s="17"/>
      <c r="E628" s="17"/>
      <c r="F628" s="17"/>
      <c r="G628" s="17"/>
      <c r="H628" s="17"/>
      <c r="I628" s="17"/>
    </row>
    <row r="629" spans="1:1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</row>
    <row r="630" spans="1:10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</row>
    <row r="631" spans="1:10" ht="15">
      <c r="A631" s="24" t="s">
        <v>7</v>
      </c>
      <c r="B631" s="39">
        <v>12.990105762363173</v>
      </c>
      <c r="C631" s="39">
        <v>0</v>
      </c>
      <c r="D631" s="39">
        <v>16.501894237636826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29.491999999999997</v>
      </c>
    </row>
    <row r="632" spans="1:10" ht="15">
      <c r="A632" s="25" t="s">
        <v>8</v>
      </c>
      <c r="B632" s="46">
        <v>0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2">SUM(B632:H632)</f>
        <v>0</v>
      </c>
    </row>
    <row r="633" spans="1:10" ht="15">
      <c r="A633" s="26" t="s">
        <v>9</v>
      </c>
      <c r="B633" s="43">
        <v>109.4511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2"/>
        <v>109.4511</v>
      </c>
    </row>
    <row r="634" spans="1:10" ht="15">
      <c r="A634" s="25" t="s">
        <v>10</v>
      </c>
      <c r="B634" s="46">
        <v>208.01264284796329</v>
      </c>
      <c r="C634" s="46">
        <v>0</v>
      </c>
      <c r="D634" s="46">
        <v>0.66635715203668988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2"/>
        <v>208.67899999999997</v>
      </c>
    </row>
    <row r="635" spans="1:10" ht="15">
      <c r="A635" s="26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2"/>
        <v>0</v>
      </c>
    </row>
    <row r="636" spans="1:10" ht="15">
      <c r="A636" s="25" t="s">
        <v>12</v>
      </c>
      <c r="B636" s="46">
        <v>0</v>
      </c>
      <c r="C636" s="46">
        <v>0</v>
      </c>
      <c r="D636" s="46">
        <v>0</v>
      </c>
      <c r="E636" s="46">
        <v>180.61079429675135</v>
      </c>
      <c r="F636" s="46">
        <v>0</v>
      </c>
      <c r="G636" s="46">
        <v>0</v>
      </c>
      <c r="H636" s="47">
        <v>0</v>
      </c>
      <c r="I636" s="48">
        <f t="shared" si="72"/>
        <v>180.61079429675135</v>
      </c>
    </row>
    <row r="637" spans="1:10" ht="15">
      <c r="A637" s="26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53">
        <v>0</v>
      </c>
      <c r="I637" s="41">
        <f t="shared" si="72"/>
        <v>0</v>
      </c>
    </row>
    <row r="638" spans="1:10" ht="15">
      <c r="A638" s="25" t="s">
        <v>14</v>
      </c>
      <c r="B638" s="46">
        <v>0</v>
      </c>
      <c r="C638" s="46">
        <v>5.2967078439163853</v>
      </c>
      <c r="D638" s="46">
        <v>0</v>
      </c>
      <c r="E638" s="46">
        <v>257.07921485885544</v>
      </c>
      <c r="F638" s="46">
        <v>10152.772785004036</v>
      </c>
      <c r="G638" s="46">
        <v>0</v>
      </c>
      <c r="H638" s="47">
        <v>0</v>
      </c>
      <c r="I638" s="48">
        <f t="shared" si="72"/>
        <v>10415.148707706807</v>
      </c>
    </row>
    <row r="639" spans="1:10" ht="15">
      <c r="A639" s="26" t="s">
        <v>15</v>
      </c>
      <c r="B639" s="43">
        <v>57.883692045274749</v>
      </c>
      <c r="C639" s="43">
        <v>1.3063079547252476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2"/>
        <v>59.19</v>
      </c>
    </row>
    <row r="640" spans="1:10" ht="15">
      <c r="A640" s="25" t="s">
        <v>16</v>
      </c>
      <c r="B640" s="46">
        <v>2201.9055701765296</v>
      </c>
      <c r="C640" s="46">
        <v>9.516773884843543</v>
      </c>
      <c r="D640" s="46">
        <v>177.42895593862704</v>
      </c>
      <c r="E640" s="46">
        <v>0</v>
      </c>
      <c r="F640" s="46">
        <v>0</v>
      </c>
      <c r="G640" s="46">
        <v>0</v>
      </c>
      <c r="H640" s="47">
        <v>0</v>
      </c>
      <c r="I640" s="48">
        <f t="shared" si="72"/>
        <v>2388.8513000000003</v>
      </c>
    </row>
    <row r="641" spans="1:10" ht="15">
      <c r="A641" s="26" t="s">
        <v>17</v>
      </c>
      <c r="B641" s="43">
        <v>144.30076570109068</v>
      </c>
      <c r="C641" s="43">
        <v>0</v>
      </c>
      <c r="D641" s="43">
        <v>0.69859345580534404</v>
      </c>
      <c r="E641" s="43">
        <v>4.2507408431039773</v>
      </c>
      <c r="F641" s="43">
        <v>0</v>
      </c>
      <c r="G641" s="43">
        <v>0</v>
      </c>
      <c r="H641" s="53">
        <v>0</v>
      </c>
      <c r="I641" s="41">
        <f t="shared" si="72"/>
        <v>149.2501</v>
      </c>
    </row>
    <row r="642" spans="1:10" ht="15">
      <c r="A642" s="25" t="s">
        <v>18</v>
      </c>
      <c r="B642" s="46">
        <v>0</v>
      </c>
      <c r="C642" s="46">
        <v>0</v>
      </c>
      <c r="D642" s="46">
        <v>0</v>
      </c>
      <c r="E642" s="46">
        <v>0</v>
      </c>
      <c r="F642" s="46">
        <v>0</v>
      </c>
      <c r="G642" s="46">
        <v>0</v>
      </c>
      <c r="H642" s="47">
        <v>0</v>
      </c>
      <c r="I642" s="48">
        <f t="shared" si="72"/>
        <v>0</v>
      </c>
    </row>
    <row r="643" spans="1:10" ht="15">
      <c r="A643" s="26" t="s">
        <v>19</v>
      </c>
      <c r="B643" s="43">
        <v>436.24874688460716</v>
      </c>
      <c r="C643" s="43">
        <v>0</v>
      </c>
      <c r="D643" s="43">
        <v>112.75125311539276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2"/>
        <v>548.99999999999989</v>
      </c>
    </row>
    <row r="644" spans="1:10" ht="15">
      <c r="A644" s="25" t="s">
        <v>20</v>
      </c>
      <c r="B644" s="46">
        <v>0</v>
      </c>
      <c r="C644" s="46">
        <v>0</v>
      </c>
      <c r="D644" s="46">
        <v>0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2"/>
        <v>0</v>
      </c>
    </row>
    <row r="645" spans="1:10" ht="15">
      <c r="A645" s="26" t="s">
        <v>21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53">
        <v>0</v>
      </c>
      <c r="I645" s="41">
        <f t="shared" si="72"/>
        <v>0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2"/>
        <v>0</v>
      </c>
    </row>
    <row r="647" spans="1:10" ht="15">
      <c r="A647" s="27" t="s">
        <v>23</v>
      </c>
      <c r="B647" s="43">
        <v>2623.3907066616266</v>
      </c>
      <c r="C647" s="43">
        <v>118.83069529896528</v>
      </c>
      <c r="D647" s="43">
        <v>1493.7785980394083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2"/>
        <v>4236</v>
      </c>
    </row>
    <row r="648" spans="1:10" ht="15">
      <c r="A648" s="25" t="s">
        <v>24</v>
      </c>
      <c r="B648" s="46">
        <v>480.66377453301754</v>
      </c>
      <c r="C648" s="46">
        <v>0</v>
      </c>
      <c r="D648" s="46">
        <v>7.4923607652406687</v>
      </c>
      <c r="E648" s="46">
        <v>0</v>
      </c>
      <c r="F648" s="46">
        <v>222.80226706171686</v>
      </c>
      <c r="G648" s="46">
        <v>0</v>
      </c>
      <c r="H648" s="47">
        <v>0</v>
      </c>
      <c r="I648" s="48">
        <f t="shared" si="72"/>
        <v>710.95840235997503</v>
      </c>
    </row>
    <row r="649" spans="1:10" ht="15">
      <c r="A649" s="27" t="s">
        <v>25</v>
      </c>
      <c r="B649" s="43">
        <v>32.883168967456875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2"/>
        <v>32.883168967456875</v>
      </c>
    </row>
    <row r="650" spans="1:10" ht="15">
      <c r="A650" s="25" t="s">
        <v>26</v>
      </c>
      <c r="B650" s="46">
        <v>244.59120000000001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2"/>
        <v>244.59120000000001</v>
      </c>
    </row>
    <row r="651" spans="1:10" ht="15.75" thickBot="1">
      <c r="A651" s="27" t="s">
        <v>27</v>
      </c>
      <c r="B651" s="43">
        <v>1346.2594353861946</v>
      </c>
      <c r="C651" s="43">
        <v>1.7492264780277724</v>
      </c>
      <c r="D651" s="43">
        <v>27.846435677798777</v>
      </c>
      <c r="E651" s="43">
        <v>2237.0616322089677</v>
      </c>
      <c r="F651" s="43">
        <v>0</v>
      </c>
      <c r="G651" s="43">
        <v>754.38249056280983</v>
      </c>
      <c r="H651" s="53">
        <v>10.583979686201475</v>
      </c>
      <c r="I651" s="41">
        <f t="shared" si="72"/>
        <v>4377.8832000000002</v>
      </c>
    </row>
    <row r="652" spans="1:10" ht="15">
      <c r="A652" s="34" t="s">
        <v>28</v>
      </c>
      <c r="B652" s="130">
        <f t="shared" ref="B652:H652" si="73">SUM(B631:B651)</f>
        <v>7898.5809089661234</v>
      </c>
      <c r="C652" s="130">
        <f t="shared" si="73"/>
        <v>136.69971146047823</v>
      </c>
      <c r="D652" s="130">
        <f t="shared" si="73"/>
        <v>1837.1644483819464</v>
      </c>
      <c r="E652" s="130">
        <f t="shared" si="73"/>
        <v>2679.0023822076782</v>
      </c>
      <c r="F652" s="130">
        <f t="shared" si="73"/>
        <v>10375.575052065753</v>
      </c>
      <c r="G652" s="130">
        <f t="shared" si="73"/>
        <v>754.38249056280983</v>
      </c>
      <c r="H652" s="131">
        <f t="shared" si="73"/>
        <v>10.583979686201475</v>
      </c>
      <c r="I652" s="132">
        <f>SUM(B652:H652)</f>
        <v>23691.98897333099</v>
      </c>
    </row>
    <row r="653" spans="1:10" ht="15" thickBot="1">
      <c r="A653" s="32" t="s">
        <v>87</v>
      </c>
      <c r="B653" s="79">
        <f>B652/$I652</f>
        <v>0.33338614659399013</v>
      </c>
      <c r="C653" s="79">
        <f t="shared" ref="C653:I653" si="74">C652/$I652</f>
        <v>5.7698706349371921E-3</v>
      </c>
      <c r="D653" s="79">
        <f t="shared" si="74"/>
        <v>7.7543698439584793E-2</v>
      </c>
      <c r="E653" s="79">
        <f t="shared" si="74"/>
        <v>0.1130762970227325</v>
      </c>
      <c r="F653" s="79">
        <f t="shared" si="74"/>
        <v>0.43793600713494646</v>
      </c>
      <c r="G653" s="79">
        <f t="shared" si="74"/>
        <v>3.1841247748848119E-2</v>
      </c>
      <c r="H653" s="79">
        <f t="shared" si="74"/>
        <v>4.4673242496083326E-4</v>
      </c>
      <c r="I653" s="80">
        <f t="shared" si="74"/>
        <v>1</v>
      </c>
      <c r="J653" s="18"/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578:I578"/>
    <mergeCell ref="F579:F599"/>
    <mergeCell ref="F605:F625"/>
    <mergeCell ref="B630:I630"/>
    <mergeCell ref="B526:I526"/>
    <mergeCell ref="B527:E547"/>
    <mergeCell ref="G527:H547"/>
    <mergeCell ref="B552:I552"/>
    <mergeCell ref="B553:E573"/>
    <mergeCell ref="G553:H573"/>
    <mergeCell ref="B604:I604"/>
    <mergeCell ref="B474:I474"/>
    <mergeCell ref="B475:E495"/>
    <mergeCell ref="G475:H495"/>
    <mergeCell ref="B500:I500"/>
    <mergeCell ref="B501:E521"/>
    <mergeCell ref="G501:H521"/>
    <mergeCell ref="F397:F417"/>
    <mergeCell ref="B422:I422"/>
    <mergeCell ref="F423:F443"/>
    <mergeCell ref="B448:I448"/>
    <mergeCell ref="B449:E469"/>
    <mergeCell ref="G449:H469"/>
    <mergeCell ref="B344:I344"/>
    <mergeCell ref="F345:F365"/>
    <mergeCell ref="B370:I370"/>
    <mergeCell ref="F371:F391"/>
    <mergeCell ref="B396:I396"/>
    <mergeCell ref="F267:F287"/>
    <mergeCell ref="B292:I292"/>
    <mergeCell ref="F293:F313"/>
    <mergeCell ref="B318:I318"/>
    <mergeCell ref="F319:F339"/>
    <mergeCell ref="B214:I214"/>
    <mergeCell ref="F215:F235"/>
    <mergeCell ref="B240:I240"/>
    <mergeCell ref="F241:F261"/>
    <mergeCell ref="B266:I266"/>
    <mergeCell ref="A629:A630"/>
    <mergeCell ref="B6:I6"/>
    <mergeCell ref="B32:I32"/>
    <mergeCell ref="F33:F53"/>
    <mergeCell ref="B58:I58"/>
    <mergeCell ref="B59:E79"/>
    <mergeCell ref="G59:H79"/>
    <mergeCell ref="B84:I84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A499:A500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6">
    <tabColor rgb="FF92D050"/>
  </sheetPr>
  <dimension ref="A1:J654"/>
  <sheetViews>
    <sheetView zoomScale="60" zoomScaleNormal="60" workbookViewId="0">
      <selection activeCell="J28" sqref="J28"/>
    </sheetView>
  </sheetViews>
  <sheetFormatPr baseColWidth="10" defaultRowHeight="14.25"/>
  <cols>
    <col min="1" max="1" width="42.625" customWidth="1"/>
    <col min="2" max="9" width="16.625" style="1" customWidth="1"/>
    <col min="10" max="10" width="15" style="144" customWidth="1"/>
  </cols>
  <sheetData>
    <row r="1" spans="1:10" ht="15" customHeight="1" thickTop="1">
      <c r="A1" s="200" t="s">
        <v>81</v>
      </c>
      <c r="B1" s="201"/>
      <c r="C1" s="201"/>
      <c r="D1" s="201"/>
      <c r="E1" s="201"/>
      <c r="F1" s="201"/>
      <c r="G1" s="201"/>
      <c r="H1" s="201"/>
      <c r="I1" s="202"/>
    </row>
    <row r="2" spans="1:10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0" ht="48.7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</row>
    <row r="6" spans="1:10" ht="13.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</row>
    <row r="7" spans="1:10" ht="13.5" customHeight="1">
      <c r="A7" s="24" t="s">
        <v>7</v>
      </c>
      <c r="B7" s="39">
        <v>3838.1701526903848</v>
      </c>
      <c r="C7" s="39">
        <v>2452.9999999887114</v>
      </c>
      <c r="D7" s="39">
        <v>4891.2978473209032</v>
      </c>
      <c r="E7" s="39">
        <v>0</v>
      </c>
      <c r="F7" s="39">
        <v>8.532</v>
      </c>
      <c r="G7" s="39">
        <v>0</v>
      </c>
      <c r="H7" s="40">
        <v>0</v>
      </c>
      <c r="I7" s="41">
        <f>SUM(B7:H7)</f>
        <v>11191</v>
      </c>
      <c r="J7" s="166"/>
    </row>
    <row r="8" spans="1:10" ht="13.5" customHeight="1">
      <c r="A8" s="25" t="s">
        <v>8</v>
      </c>
      <c r="B8" s="46">
        <v>1053.5952603389012</v>
      </c>
      <c r="C8" s="46">
        <v>1212.9999999707711</v>
      </c>
      <c r="D8" s="46">
        <v>120.40473969032766</v>
      </c>
      <c r="E8" s="46">
        <v>0</v>
      </c>
      <c r="F8" s="46">
        <v>0</v>
      </c>
      <c r="G8" s="46">
        <v>0</v>
      </c>
      <c r="H8" s="47">
        <v>0</v>
      </c>
      <c r="I8" s="48">
        <f t="shared" ref="I8:I27" si="0">SUM(B8:H8)</f>
        <v>2386.9999999999995</v>
      </c>
      <c r="J8" s="166"/>
    </row>
    <row r="9" spans="1:10" ht="13.5" customHeight="1">
      <c r="A9" s="26" t="s">
        <v>9</v>
      </c>
      <c r="B9" s="43">
        <v>3119.0980650787387</v>
      </c>
      <c r="C9" s="43">
        <v>0</v>
      </c>
      <c r="D9" s="43">
        <v>203.90193492126107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3323</v>
      </c>
      <c r="J9" s="166"/>
    </row>
    <row r="10" spans="1:10" ht="13.5" customHeight="1">
      <c r="A10" s="25" t="s">
        <v>10</v>
      </c>
      <c r="B10" s="46">
        <v>9666.4204443448107</v>
      </c>
      <c r="C10" s="46">
        <v>7.4576271148520543E-9</v>
      </c>
      <c r="D10" s="46">
        <v>6203.5795556477333</v>
      </c>
      <c r="E10" s="46">
        <v>0</v>
      </c>
      <c r="F10" s="46">
        <v>0</v>
      </c>
      <c r="G10" s="46">
        <v>0</v>
      </c>
      <c r="H10" s="47">
        <v>0</v>
      </c>
      <c r="I10" s="48">
        <f t="shared" si="0"/>
        <v>15870.000000000002</v>
      </c>
      <c r="J10" s="166"/>
    </row>
    <row r="11" spans="1:10" ht="13.5" customHeight="1">
      <c r="A11" s="26" t="s">
        <v>11</v>
      </c>
      <c r="B11" s="43">
        <v>3.7439999999999998</v>
      </c>
      <c r="C11" s="43">
        <v>0</v>
      </c>
      <c r="D11" s="43">
        <v>0.25600000000000001</v>
      </c>
      <c r="E11" s="43">
        <v>0</v>
      </c>
      <c r="F11" s="43">
        <v>0</v>
      </c>
      <c r="G11" s="43">
        <v>0</v>
      </c>
      <c r="H11" s="53">
        <v>0</v>
      </c>
      <c r="I11" s="41">
        <f t="shared" si="0"/>
        <v>4</v>
      </c>
      <c r="J11" s="166"/>
    </row>
    <row r="12" spans="1:10" ht="13.5" customHeight="1">
      <c r="A12" s="25" t="s">
        <v>12</v>
      </c>
      <c r="B12" s="46">
        <v>1.3273328584815194E-2</v>
      </c>
      <c r="C12" s="46">
        <v>4.332977683304649E-3</v>
      </c>
      <c r="D12" s="46">
        <v>0.43332548021299133</v>
      </c>
      <c r="E12" s="46">
        <v>256.98899771881156</v>
      </c>
      <c r="F12" s="46">
        <v>101690.47170924474</v>
      </c>
      <c r="G12" s="46">
        <v>0</v>
      </c>
      <c r="H12" s="47">
        <v>0</v>
      </c>
      <c r="I12" s="48">
        <f t="shared" si="0"/>
        <v>101947.91163875003</v>
      </c>
      <c r="J12" s="166"/>
    </row>
    <row r="13" spans="1:10" ht="13.5" customHeight="1">
      <c r="A13" s="26" t="s">
        <v>13</v>
      </c>
      <c r="B13" s="43">
        <v>0</v>
      </c>
      <c r="C13" s="43">
        <v>0</v>
      </c>
      <c r="D13" s="43">
        <v>0</v>
      </c>
      <c r="E13" s="43">
        <v>246</v>
      </c>
      <c r="F13" s="43">
        <v>19360</v>
      </c>
      <c r="G13" s="43">
        <v>0</v>
      </c>
      <c r="H13" s="53">
        <v>0</v>
      </c>
      <c r="I13" s="41">
        <f t="shared" si="0"/>
        <v>19606</v>
      </c>
      <c r="J13" s="166"/>
    </row>
    <row r="14" spans="1:10" ht="13.5" customHeight="1">
      <c r="A14" s="25" t="s">
        <v>14</v>
      </c>
      <c r="B14" s="46">
        <v>8.9821716459401839E-3</v>
      </c>
      <c r="C14" s="46">
        <v>23.899744105130154</v>
      </c>
      <c r="D14" s="46">
        <v>16.694777467093704</v>
      </c>
      <c r="E14" s="46">
        <v>5573.9467766458356</v>
      </c>
      <c r="F14" s="46">
        <v>117237.83865642281</v>
      </c>
      <c r="G14" s="46">
        <v>0</v>
      </c>
      <c r="H14" s="47">
        <v>0</v>
      </c>
      <c r="I14" s="48">
        <f t="shared" si="0"/>
        <v>122852.38893681252</v>
      </c>
      <c r="J14" s="166"/>
    </row>
    <row r="15" spans="1:10" ht="13.5" customHeight="1">
      <c r="A15" s="26" t="s">
        <v>15</v>
      </c>
      <c r="B15" s="43">
        <v>65642.855571118096</v>
      </c>
      <c r="C15" s="43">
        <v>67.397305690351999</v>
      </c>
      <c r="D15" s="43">
        <v>4993.020025633693</v>
      </c>
      <c r="E15" s="43">
        <v>7.9755785690159813E-4</v>
      </c>
      <c r="F15" s="43">
        <v>0</v>
      </c>
      <c r="G15" s="43">
        <v>0</v>
      </c>
      <c r="H15" s="53">
        <v>0</v>
      </c>
      <c r="I15" s="41">
        <f t="shared" si="0"/>
        <v>70703.273700000005</v>
      </c>
      <c r="J15" s="166"/>
    </row>
    <row r="16" spans="1:10" ht="13.5" customHeight="1">
      <c r="A16" s="25" t="s">
        <v>16</v>
      </c>
      <c r="B16" s="46">
        <v>21310.994862271225</v>
      </c>
      <c r="C16" s="46">
        <v>10284.658165234661</v>
      </c>
      <c r="D16" s="46">
        <v>9792.121181893066</v>
      </c>
      <c r="E16" s="46">
        <v>466.22579060104709</v>
      </c>
      <c r="F16" s="46">
        <v>0</v>
      </c>
      <c r="G16" s="46">
        <v>0</v>
      </c>
      <c r="H16" s="47">
        <v>0</v>
      </c>
      <c r="I16" s="48">
        <f t="shared" si="0"/>
        <v>41854</v>
      </c>
      <c r="J16" s="166"/>
    </row>
    <row r="17" spans="1:10" ht="13.5" customHeight="1">
      <c r="A17" s="26" t="s">
        <v>17</v>
      </c>
      <c r="B17" s="43">
        <v>4092.7396539075316</v>
      </c>
      <c r="C17" s="43">
        <v>98.455885796824674</v>
      </c>
      <c r="D17" s="43">
        <v>2795.0827382030047</v>
      </c>
      <c r="E17" s="43">
        <v>60.843422092640104</v>
      </c>
      <c r="F17" s="43">
        <v>495.50323596976597</v>
      </c>
      <c r="G17" s="43">
        <v>0</v>
      </c>
      <c r="H17" s="53">
        <v>0</v>
      </c>
      <c r="I17" s="41">
        <f t="shared" si="0"/>
        <v>7542.6249359697676</v>
      </c>
      <c r="J17" s="166"/>
    </row>
    <row r="18" spans="1:10" ht="13.5" customHeight="1">
      <c r="A18" s="25" t="s">
        <v>18</v>
      </c>
      <c r="B18" s="46">
        <v>1.1475073841606032E-8</v>
      </c>
      <c r="C18" s="46">
        <v>1.1475073841606032E-8</v>
      </c>
      <c r="D18" s="46">
        <v>396.99999997704981</v>
      </c>
      <c r="E18" s="46">
        <v>0</v>
      </c>
      <c r="F18" s="46">
        <v>0</v>
      </c>
      <c r="G18" s="46">
        <v>0</v>
      </c>
      <c r="H18" s="47">
        <v>0</v>
      </c>
      <c r="I18" s="48">
        <f t="shared" si="0"/>
        <v>396.99999999999994</v>
      </c>
      <c r="J18" s="166"/>
    </row>
    <row r="19" spans="1:10" ht="13.5" customHeight="1">
      <c r="A19" s="26" t="s">
        <v>19</v>
      </c>
      <c r="B19" s="43">
        <v>64353.749279035597</v>
      </c>
      <c r="C19" s="43">
        <v>29965.314505089762</v>
      </c>
      <c r="D19" s="43">
        <v>42241.973469168515</v>
      </c>
      <c r="E19" s="43">
        <v>3959.4107467061212</v>
      </c>
      <c r="F19" s="43">
        <v>4092</v>
      </c>
      <c r="G19" s="43">
        <v>0</v>
      </c>
      <c r="H19" s="53">
        <v>0</v>
      </c>
      <c r="I19" s="41">
        <f t="shared" si="0"/>
        <v>144612.448</v>
      </c>
      <c r="J19" s="166"/>
    </row>
    <row r="20" spans="1:10" ht="13.5" customHeight="1">
      <c r="A20" s="25" t="s">
        <v>20</v>
      </c>
      <c r="B20" s="46">
        <v>8.1131773756720716E-4</v>
      </c>
      <c r="C20" s="46">
        <v>1.8445741070903576</v>
      </c>
      <c r="D20" s="46">
        <v>805.57453662006583</v>
      </c>
      <c r="E20" s="46">
        <v>0</v>
      </c>
      <c r="F20" s="46">
        <v>0</v>
      </c>
      <c r="G20" s="46">
        <v>0</v>
      </c>
      <c r="H20" s="47">
        <v>0</v>
      </c>
      <c r="I20" s="48">
        <f t="shared" si="0"/>
        <v>807.41992204489372</v>
      </c>
      <c r="J20" s="166"/>
    </row>
    <row r="21" spans="1:10" ht="13.5" customHeight="1">
      <c r="A21" s="26" t="s">
        <v>21</v>
      </c>
      <c r="B21" s="43">
        <v>8.9643254558946397E-4</v>
      </c>
      <c r="C21" s="43">
        <v>7.175014805196156</v>
      </c>
      <c r="D21" s="43">
        <v>3133.5196589392808</v>
      </c>
      <c r="E21" s="43">
        <v>0</v>
      </c>
      <c r="F21" s="43">
        <v>0</v>
      </c>
      <c r="G21" s="43">
        <v>0</v>
      </c>
      <c r="H21" s="53">
        <v>0</v>
      </c>
      <c r="I21" s="41">
        <f t="shared" si="0"/>
        <v>3140.6955701770225</v>
      </c>
      <c r="J21" s="166"/>
    </row>
    <row r="22" spans="1:10" ht="13.5" customHeight="1">
      <c r="A22" s="25" t="s">
        <v>22</v>
      </c>
      <c r="B22" s="46">
        <v>585.77821218249403</v>
      </c>
      <c r="C22" s="46">
        <v>2332.7184748333389</v>
      </c>
      <c r="D22" s="46">
        <v>2157.5013189255792</v>
      </c>
      <c r="E22" s="46">
        <v>1.9940585869668882E-3</v>
      </c>
      <c r="F22" s="46">
        <v>0</v>
      </c>
      <c r="G22" s="46">
        <v>0</v>
      </c>
      <c r="H22" s="47">
        <v>0</v>
      </c>
      <c r="I22" s="48">
        <f t="shared" si="0"/>
        <v>5075.9999999999991</v>
      </c>
      <c r="J22" s="166"/>
    </row>
    <row r="23" spans="1:10" ht="13.5" customHeight="1">
      <c r="A23" s="27" t="s">
        <v>23</v>
      </c>
      <c r="B23" s="43">
        <v>59428.666071186293</v>
      </c>
      <c r="C23" s="43">
        <v>241.84309917522125</v>
      </c>
      <c r="D23" s="43">
        <v>7682.4780694316905</v>
      </c>
      <c r="E23" s="43">
        <v>1.0127602067979322</v>
      </c>
      <c r="F23" s="43">
        <v>0</v>
      </c>
      <c r="G23" s="43">
        <v>0</v>
      </c>
      <c r="H23" s="53">
        <v>0</v>
      </c>
      <c r="I23" s="41">
        <f t="shared" si="0"/>
        <v>67354</v>
      </c>
      <c r="J23" s="166"/>
    </row>
    <row r="24" spans="1:10" ht="13.5" customHeight="1">
      <c r="A24" s="25" t="s">
        <v>24</v>
      </c>
      <c r="B24" s="46">
        <v>2721.3793199891247</v>
      </c>
      <c r="C24" s="46">
        <v>18209.813024626488</v>
      </c>
      <c r="D24" s="46">
        <v>561.9973713002305</v>
      </c>
      <c r="E24" s="46">
        <v>5.2931760609794252E-4</v>
      </c>
      <c r="F24" s="46">
        <v>436.09531811651124</v>
      </c>
      <c r="G24" s="46">
        <v>0</v>
      </c>
      <c r="H24" s="47">
        <v>0</v>
      </c>
      <c r="I24" s="48">
        <f t="shared" si="0"/>
        <v>21929.28556334996</v>
      </c>
      <c r="J24" s="166"/>
    </row>
    <row r="25" spans="1:10" ht="13.5" customHeight="1">
      <c r="A25" s="27" t="s">
        <v>25</v>
      </c>
      <c r="B25" s="43">
        <v>2328.3746610204444</v>
      </c>
      <c r="C25" s="43">
        <v>7.599372804836466E-9</v>
      </c>
      <c r="D25" s="43">
        <v>1618.9875697128864</v>
      </c>
      <c r="E25" s="43">
        <v>0</v>
      </c>
      <c r="F25" s="43">
        <v>0</v>
      </c>
      <c r="G25" s="43">
        <v>0</v>
      </c>
      <c r="H25" s="53">
        <v>0</v>
      </c>
      <c r="I25" s="41">
        <f t="shared" si="0"/>
        <v>3947.36223074093</v>
      </c>
      <c r="J25" s="166"/>
    </row>
    <row r="26" spans="1:10" ht="13.5" customHeight="1">
      <c r="A26" s="25" t="s">
        <v>26</v>
      </c>
      <c r="B26" s="46">
        <v>30074.312418213067</v>
      </c>
      <c r="C26" s="46">
        <v>770.47005594405869</v>
      </c>
      <c r="D26" s="46">
        <v>4170.4569578769515</v>
      </c>
      <c r="E26" s="46">
        <v>6.5922753371737645E-8</v>
      </c>
      <c r="F26" s="46">
        <v>0</v>
      </c>
      <c r="G26" s="46">
        <v>0</v>
      </c>
      <c r="H26" s="47">
        <v>0</v>
      </c>
      <c r="I26" s="48">
        <f t="shared" si="0"/>
        <v>35015.239432099996</v>
      </c>
      <c r="J26" s="166"/>
    </row>
    <row r="27" spans="1:10" ht="13.5" customHeight="1" thickBot="1">
      <c r="A27" s="27" t="s">
        <v>27</v>
      </c>
      <c r="B27" s="43">
        <v>18594.840116717107</v>
      </c>
      <c r="C27" s="43">
        <v>387.4650937049035</v>
      </c>
      <c r="D27" s="43">
        <v>35812.039079285445</v>
      </c>
      <c r="E27" s="43">
        <v>73817.923793843162</v>
      </c>
      <c r="F27" s="43">
        <v>11573.1428</v>
      </c>
      <c r="G27" s="43">
        <v>24856.638359063196</v>
      </c>
      <c r="H27" s="53">
        <v>1079.7919573861848</v>
      </c>
      <c r="I27" s="41">
        <f t="shared" si="0"/>
        <v>166121.8412</v>
      </c>
      <c r="J27" s="166"/>
    </row>
    <row r="28" spans="1:10" ht="13.5" customHeight="1">
      <c r="A28" s="34" t="s">
        <v>28</v>
      </c>
      <c r="B28" s="130">
        <f t="shared" ref="B28:H28" si="1">SUM(B7:B27)</f>
        <v>286814.74205135577</v>
      </c>
      <c r="C28" s="130">
        <f t="shared" si="1"/>
        <v>66057.059276076718</v>
      </c>
      <c r="D28" s="130">
        <f t="shared" si="1"/>
        <v>127598.32015749499</v>
      </c>
      <c r="E28" s="130">
        <f t="shared" si="1"/>
        <v>84382.355608814381</v>
      </c>
      <c r="F28" s="130">
        <f t="shared" si="1"/>
        <v>254893.58371975386</v>
      </c>
      <c r="G28" s="130">
        <f t="shared" si="1"/>
        <v>24856.638359063196</v>
      </c>
      <c r="H28" s="131">
        <f t="shared" si="1"/>
        <v>1079.7919573861848</v>
      </c>
      <c r="I28" s="132">
        <f>SUM(B28:H28)</f>
        <v>845682.49112994515</v>
      </c>
      <c r="J28" s="180">
        <v>-0.9988730694167316</v>
      </c>
    </row>
    <row r="29" spans="1:10" ht="13.5" customHeight="1" thickBot="1">
      <c r="A29" s="32" t="s">
        <v>87</v>
      </c>
      <c r="B29" s="114">
        <f>B28/$I28</f>
        <v>0.33915180349558005</v>
      </c>
      <c r="C29" s="114">
        <f t="shared" ref="C29:I29" si="2">C28/$I28</f>
        <v>7.8110945856069022E-2</v>
      </c>
      <c r="D29" s="114">
        <f t="shared" si="2"/>
        <v>0.15088206448144212</v>
      </c>
      <c r="E29" s="114">
        <f t="shared" si="2"/>
        <v>9.9780185227754031E-2</v>
      </c>
      <c r="F29" s="114">
        <f t="shared" si="2"/>
        <v>0.30140577154338605</v>
      </c>
      <c r="G29" s="114">
        <f t="shared" si="2"/>
        <v>2.9392400362754815E-2</v>
      </c>
      <c r="H29" s="114">
        <f t="shared" si="2"/>
        <v>1.2768290330138418E-3</v>
      </c>
      <c r="I29" s="116">
        <f t="shared" si="2"/>
        <v>1</v>
      </c>
      <c r="J29" s="18"/>
    </row>
    <row r="30" spans="1:10" ht="13.5" customHeight="1" thickBot="1"/>
    <row r="31" spans="1:1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</row>
    <row r="32" spans="1:10" ht="13.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</row>
    <row r="33" spans="1:10" ht="13.5" customHeight="1">
      <c r="A33" s="24" t="s">
        <v>7</v>
      </c>
      <c r="B33" s="39">
        <v>1.1288511886818147E-8</v>
      </c>
      <c r="C33" s="39">
        <v>2452.9999999887114</v>
      </c>
      <c r="D33" s="39">
        <v>4585</v>
      </c>
      <c r="E33" s="39">
        <v>0</v>
      </c>
      <c r="F33" s="235">
        <v>0</v>
      </c>
      <c r="G33" s="39">
        <v>0</v>
      </c>
      <c r="H33" s="40">
        <v>0</v>
      </c>
      <c r="I33" s="41">
        <f>SUM(B33:H33)</f>
        <v>7038</v>
      </c>
      <c r="J33" s="166"/>
    </row>
    <row r="34" spans="1:10" ht="13.5" customHeight="1">
      <c r="A34" s="25" t="s">
        <v>8</v>
      </c>
      <c r="B34" s="46">
        <v>2.9228915661946292E-8</v>
      </c>
      <c r="C34" s="46">
        <v>1212.9999999707711</v>
      </c>
      <c r="D34" s="46">
        <v>39</v>
      </c>
      <c r="E34" s="46">
        <v>0</v>
      </c>
      <c r="F34" s="236">
        <v>0</v>
      </c>
      <c r="G34" s="46">
        <v>0</v>
      </c>
      <c r="H34" s="47">
        <v>0</v>
      </c>
      <c r="I34" s="48">
        <f t="shared" ref="I34:I53" si="3">SUM(B34:H34)</f>
        <v>1252</v>
      </c>
      <c r="J34" s="166"/>
    </row>
    <row r="35" spans="1:10" ht="13.5" customHeight="1">
      <c r="A35" s="26" t="s">
        <v>9</v>
      </c>
      <c r="B35" s="43">
        <v>276</v>
      </c>
      <c r="C35" s="43">
        <v>0</v>
      </c>
      <c r="D35" s="43">
        <v>0</v>
      </c>
      <c r="E35" s="43">
        <v>0</v>
      </c>
      <c r="F35" s="236">
        <v>0</v>
      </c>
      <c r="G35" s="43">
        <v>0</v>
      </c>
      <c r="H35" s="53">
        <v>0</v>
      </c>
      <c r="I35" s="41">
        <f t="shared" si="3"/>
        <v>276</v>
      </c>
      <c r="J35" s="166"/>
    </row>
    <row r="36" spans="1:10" ht="13.5" customHeight="1">
      <c r="A36" s="25" t="s">
        <v>10</v>
      </c>
      <c r="B36" s="46">
        <v>2.6693644643935917E-3</v>
      </c>
      <c r="C36" s="46">
        <v>7.4576271148520543E-9</v>
      </c>
      <c r="D36" s="46">
        <v>5573.9973306280781</v>
      </c>
      <c r="E36" s="46">
        <v>0</v>
      </c>
      <c r="F36" s="236">
        <v>0</v>
      </c>
      <c r="G36" s="46">
        <v>0</v>
      </c>
      <c r="H36" s="47">
        <v>0</v>
      </c>
      <c r="I36" s="48">
        <f t="shared" si="3"/>
        <v>5574</v>
      </c>
      <c r="J36" s="166"/>
    </row>
    <row r="37" spans="1:10" ht="13.5" customHeight="1">
      <c r="A37" s="26" t="s">
        <v>11</v>
      </c>
      <c r="B37" s="43">
        <v>0</v>
      </c>
      <c r="C37" s="43">
        <v>0</v>
      </c>
      <c r="D37" s="43">
        <v>0</v>
      </c>
      <c r="E37" s="43">
        <v>0</v>
      </c>
      <c r="F37" s="236">
        <v>0</v>
      </c>
      <c r="G37" s="43">
        <v>0</v>
      </c>
      <c r="H37" s="53">
        <v>0</v>
      </c>
      <c r="I37" s="41">
        <f t="shared" si="3"/>
        <v>0</v>
      </c>
      <c r="J37" s="166"/>
    </row>
    <row r="38" spans="1:10" ht="13.5" customHeight="1">
      <c r="A38" s="25" t="s">
        <v>12</v>
      </c>
      <c r="B38" s="46">
        <v>1.3273328584815194E-2</v>
      </c>
      <c r="C38" s="46">
        <v>4.332977683304649E-3</v>
      </c>
      <c r="D38" s="46">
        <v>4.332977683304649E-3</v>
      </c>
      <c r="E38" s="46">
        <v>63.278225414437983</v>
      </c>
      <c r="F38" s="236">
        <v>0</v>
      </c>
      <c r="G38" s="46">
        <v>0</v>
      </c>
      <c r="H38" s="47">
        <v>0</v>
      </c>
      <c r="I38" s="48">
        <f t="shared" si="3"/>
        <v>63.300164698389409</v>
      </c>
      <c r="J38" s="166"/>
    </row>
    <row r="39" spans="1:10" ht="13.5" customHeight="1">
      <c r="A39" s="26" t="s">
        <v>13</v>
      </c>
      <c r="B39" s="43">
        <v>0</v>
      </c>
      <c r="C39" s="43">
        <v>0</v>
      </c>
      <c r="D39" s="43">
        <v>0</v>
      </c>
      <c r="E39" s="43">
        <v>0</v>
      </c>
      <c r="F39" s="236">
        <v>0</v>
      </c>
      <c r="G39" s="43">
        <v>0</v>
      </c>
      <c r="H39" s="53">
        <v>0</v>
      </c>
      <c r="I39" s="41">
        <f t="shared" si="3"/>
        <v>0</v>
      </c>
      <c r="J39" s="166"/>
    </row>
    <row r="40" spans="1:10" ht="13.5" customHeight="1">
      <c r="A40" s="25" t="s">
        <v>14</v>
      </c>
      <c r="B40" s="46">
        <v>8.9821716459401839E-3</v>
      </c>
      <c r="C40" s="46">
        <v>18.587212448249101</v>
      </c>
      <c r="D40" s="46">
        <v>15.536677909850832</v>
      </c>
      <c r="E40" s="46">
        <v>4775.863870367124</v>
      </c>
      <c r="F40" s="236">
        <v>0</v>
      </c>
      <c r="G40" s="46">
        <v>0</v>
      </c>
      <c r="H40" s="47">
        <v>0</v>
      </c>
      <c r="I40" s="48">
        <f t="shared" si="3"/>
        <v>4809.9967428968703</v>
      </c>
      <c r="J40" s="166"/>
    </row>
    <row r="41" spans="1:10" ht="13.5" customHeight="1">
      <c r="A41" s="26" t="s">
        <v>15</v>
      </c>
      <c r="B41" s="43">
        <v>116.58414736177924</v>
      </c>
      <c r="C41" s="43">
        <v>8.3177970863827486</v>
      </c>
      <c r="D41" s="43">
        <v>69.023257993981119</v>
      </c>
      <c r="E41" s="43">
        <v>7.9755785690159813E-4</v>
      </c>
      <c r="F41" s="236">
        <v>0</v>
      </c>
      <c r="G41" s="43">
        <v>0</v>
      </c>
      <c r="H41" s="53">
        <v>0</v>
      </c>
      <c r="I41" s="41">
        <f t="shared" si="3"/>
        <v>193.92600000000004</v>
      </c>
      <c r="J41" s="166"/>
    </row>
    <row r="42" spans="1:10" ht="13.5" customHeight="1">
      <c r="A42" s="25" t="s">
        <v>16</v>
      </c>
      <c r="B42" s="46">
        <v>4075.0377843055908</v>
      </c>
      <c r="C42" s="46">
        <v>9306.7093157567033</v>
      </c>
      <c r="D42" s="46">
        <v>8852.4900823500411</v>
      </c>
      <c r="E42" s="46">
        <v>2.4575876668690199E-3</v>
      </c>
      <c r="F42" s="236">
        <v>0</v>
      </c>
      <c r="G42" s="46">
        <v>0</v>
      </c>
      <c r="H42" s="47">
        <v>0</v>
      </c>
      <c r="I42" s="48">
        <f t="shared" si="3"/>
        <v>22234.23964</v>
      </c>
      <c r="J42" s="166"/>
    </row>
    <row r="43" spans="1:10" ht="13.5" customHeight="1">
      <c r="A43" s="26" t="s">
        <v>17</v>
      </c>
      <c r="B43" s="43">
        <v>376.41957150520432</v>
      </c>
      <c r="C43" s="43">
        <v>85.041378956071156</v>
      </c>
      <c r="D43" s="43">
        <v>2392.1015404128407</v>
      </c>
      <c r="E43" s="43">
        <v>14.452209125883618</v>
      </c>
      <c r="F43" s="236">
        <v>0</v>
      </c>
      <c r="G43" s="43">
        <v>0</v>
      </c>
      <c r="H43" s="53">
        <v>0</v>
      </c>
      <c r="I43" s="41">
        <f t="shared" si="3"/>
        <v>2868.0146999999997</v>
      </c>
      <c r="J43" s="166"/>
    </row>
    <row r="44" spans="1:10" ht="13.5" customHeight="1">
      <c r="A44" s="25" t="s">
        <v>18</v>
      </c>
      <c r="B44" s="46">
        <v>1.1475073841606032E-8</v>
      </c>
      <c r="C44" s="46">
        <v>1.1475073841606032E-8</v>
      </c>
      <c r="D44" s="46">
        <v>396.99999997704981</v>
      </c>
      <c r="E44" s="46">
        <v>0</v>
      </c>
      <c r="F44" s="236">
        <v>0</v>
      </c>
      <c r="G44" s="46">
        <v>0</v>
      </c>
      <c r="H44" s="47">
        <v>0</v>
      </c>
      <c r="I44" s="48">
        <f t="shared" si="3"/>
        <v>396.99999999999994</v>
      </c>
      <c r="J44" s="166"/>
    </row>
    <row r="45" spans="1:10" ht="13.5" customHeight="1">
      <c r="A45" s="26" t="s">
        <v>19</v>
      </c>
      <c r="B45" s="43">
        <v>11876.657276064883</v>
      </c>
      <c r="C45" s="43">
        <v>26929.899932180972</v>
      </c>
      <c r="D45" s="43">
        <v>31183.184769946361</v>
      </c>
      <c r="E45" s="43">
        <v>3493.2580218077833</v>
      </c>
      <c r="F45" s="236">
        <v>0</v>
      </c>
      <c r="G45" s="43">
        <v>0</v>
      </c>
      <c r="H45" s="53">
        <v>0</v>
      </c>
      <c r="I45" s="41">
        <f t="shared" si="3"/>
        <v>73482.999999999985</v>
      </c>
      <c r="J45" s="166"/>
    </row>
    <row r="46" spans="1:10" ht="13.5" customHeight="1">
      <c r="A46" s="25" t="s">
        <v>20</v>
      </c>
      <c r="B46" s="46">
        <v>8.1131773756720716E-4</v>
      </c>
      <c r="C46" s="46">
        <v>1.8445741070903576</v>
      </c>
      <c r="D46" s="46">
        <v>805.57453662006583</v>
      </c>
      <c r="E46" s="46">
        <v>0</v>
      </c>
      <c r="F46" s="236">
        <v>0</v>
      </c>
      <c r="G46" s="46">
        <v>0</v>
      </c>
      <c r="H46" s="47">
        <v>0</v>
      </c>
      <c r="I46" s="48">
        <f t="shared" si="3"/>
        <v>807.41992204489372</v>
      </c>
      <c r="J46" s="166"/>
    </row>
    <row r="47" spans="1:10" ht="13.5" customHeight="1">
      <c r="A47" s="26" t="s">
        <v>21</v>
      </c>
      <c r="B47" s="43">
        <v>8.9643254558946397E-4</v>
      </c>
      <c r="C47" s="43">
        <v>7.175014805196156</v>
      </c>
      <c r="D47" s="43">
        <v>3133.5196589392808</v>
      </c>
      <c r="E47" s="43">
        <v>0</v>
      </c>
      <c r="F47" s="236">
        <v>0</v>
      </c>
      <c r="G47" s="43">
        <v>0</v>
      </c>
      <c r="H47" s="53">
        <v>0</v>
      </c>
      <c r="I47" s="41">
        <f t="shared" si="3"/>
        <v>3140.6955701770225</v>
      </c>
      <c r="J47" s="166"/>
    </row>
    <row r="48" spans="1:10" ht="13.5" customHeight="1">
      <c r="A48" s="25" t="s">
        <v>22</v>
      </c>
      <c r="B48" s="46">
        <v>70.302278293777135</v>
      </c>
      <c r="C48" s="46">
        <v>2332.7184748333389</v>
      </c>
      <c r="D48" s="46">
        <v>2147.9772528142962</v>
      </c>
      <c r="E48" s="46">
        <v>1.9940585869668882E-3</v>
      </c>
      <c r="F48" s="236">
        <v>0</v>
      </c>
      <c r="G48" s="46">
        <v>0</v>
      </c>
      <c r="H48" s="47">
        <v>0</v>
      </c>
      <c r="I48" s="48">
        <f t="shared" si="3"/>
        <v>4550.9999999999991</v>
      </c>
      <c r="J48" s="166"/>
    </row>
    <row r="49" spans="1:10" ht="13.5" customHeight="1">
      <c r="A49" s="27" t="s">
        <v>23</v>
      </c>
      <c r="B49" s="43">
        <v>612.8637223226649</v>
      </c>
      <c r="C49" s="43">
        <v>133.53211840343064</v>
      </c>
      <c r="D49" s="43">
        <v>325.59139906710652</v>
      </c>
      <c r="E49" s="43">
        <v>1.0127602067979322</v>
      </c>
      <c r="F49" s="236">
        <v>0</v>
      </c>
      <c r="G49" s="43">
        <v>0</v>
      </c>
      <c r="H49" s="53">
        <v>0</v>
      </c>
      <c r="I49" s="41">
        <f t="shared" si="3"/>
        <v>1073.0000000000002</v>
      </c>
      <c r="J49" s="166"/>
    </row>
    <row r="50" spans="1:10" ht="13.5" customHeight="1">
      <c r="A50" s="25" t="s">
        <v>24</v>
      </c>
      <c r="B50" s="46">
        <v>422.61210002024387</v>
      </c>
      <c r="C50" s="46">
        <v>18209.813024626488</v>
      </c>
      <c r="D50" s="46">
        <v>384.16040476920051</v>
      </c>
      <c r="E50" s="46">
        <v>5.2931760609794252E-4</v>
      </c>
      <c r="F50" s="236">
        <v>0</v>
      </c>
      <c r="G50" s="46">
        <v>0</v>
      </c>
      <c r="H50" s="47">
        <v>0</v>
      </c>
      <c r="I50" s="48">
        <f t="shared" si="3"/>
        <v>19016.586058733541</v>
      </c>
      <c r="J50" s="166"/>
    </row>
    <row r="51" spans="1:10" ht="13.5" customHeight="1">
      <c r="A51" s="27" t="s">
        <v>25</v>
      </c>
      <c r="B51" s="43">
        <v>58.632468808267824</v>
      </c>
      <c r="C51" s="43">
        <v>7.599372804836466E-9</v>
      </c>
      <c r="D51" s="43">
        <v>7.599372804836466E-9</v>
      </c>
      <c r="E51" s="43">
        <v>0</v>
      </c>
      <c r="F51" s="236">
        <v>0</v>
      </c>
      <c r="G51" s="43">
        <v>0</v>
      </c>
      <c r="H51" s="53">
        <v>0</v>
      </c>
      <c r="I51" s="41">
        <f t="shared" si="3"/>
        <v>58.632468823466574</v>
      </c>
      <c r="J51" s="166"/>
    </row>
    <row r="52" spans="1:10" ht="13.5" customHeight="1">
      <c r="A52" s="25" t="s">
        <v>26</v>
      </c>
      <c r="B52" s="46">
        <v>2415.0671729281412</v>
      </c>
      <c r="C52" s="46">
        <v>674.11638010898446</v>
      </c>
      <c r="D52" s="46">
        <v>1319.4773469969521</v>
      </c>
      <c r="E52" s="46">
        <v>6.5922753371737645E-8</v>
      </c>
      <c r="F52" s="236">
        <v>0</v>
      </c>
      <c r="G52" s="46">
        <v>0</v>
      </c>
      <c r="H52" s="47">
        <v>0</v>
      </c>
      <c r="I52" s="48">
        <f t="shared" si="3"/>
        <v>4408.6609001000006</v>
      </c>
      <c r="J52" s="166"/>
    </row>
    <row r="53" spans="1:10" ht="13.5" customHeight="1" thickBot="1">
      <c r="A53" s="27" t="s">
        <v>27</v>
      </c>
      <c r="B53" s="43">
        <v>1476.9929607868003</v>
      </c>
      <c r="C53" s="43">
        <v>385.80391967564321</v>
      </c>
      <c r="D53" s="43">
        <v>10524.77118997596</v>
      </c>
      <c r="E53" s="43">
        <v>46626.179194484095</v>
      </c>
      <c r="F53" s="237">
        <v>0</v>
      </c>
      <c r="G53" s="43">
        <v>8171.6943590296614</v>
      </c>
      <c r="H53" s="53">
        <v>1067.0675760478375</v>
      </c>
      <c r="I53" s="41">
        <f t="shared" si="3"/>
        <v>68252.509199999986</v>
      </c>
      <c r="J53" s="166"/>
    </row>
    <row r="54" spans="1:10" ht="13.5" customHeight="1">
      <c r="A54" s="34" t="s">
        <v>28</v>
      </c>
      <c r="B54" s="130">
        <f t="shared" ref="B54:H54" si="4">SUM(B33:B53)</f>
        <v>21777.196115064326</v>
      </c>
      <c r="C54" s="130">
        <f t="shared" si="4"/>
        <v>61759.563475952251</v>
      </c>
      <c r="D54" s="130">
        <f t="shared" si="4"/>
        <v>71748.409781386334</v>
      </c>
      <c r="E54" s="130">
        <f t="shared" si="4"/>
        <v>54974.050059993759</v>
      </c>
      <c r="F54" s="130">
        <f t="shared" si="4"/>
        <v>0</v>
      </c>
      <c r="G54" s="130">
        <f t="shared" si="4"/>
        <v>8171.6943590296614</v>
      </c>
      <c r="H54" s="131">
        <f t="shared" si="4"/>
        <v>1067.0675760478375</v>
      </c>
      <c r="I54" s="132">
        <f>SUM(B54:H54)</f>
        <v>219497.98136747416</v>
      </c>
      <c r="J54" s="166"/>
    </row>
    <row r="55" spans="1:10" ht="13.5" customHeight="1" thickBot="1">
      <c r="A55" s="32" t="s">
        <v>87</v>
      </c>
      <c r="B55" s="114">
        <f>B54/$I54</f>
        <v>9.9213650983905277E-2</v>
      </c>
      <c r="C55" s="114">
        <f t="shared" ref="C55:I55" si="5">C54/$I54</f>
        <v>0.28136734147252601</v>
      </c>
      <c r="D55" s="114">
        <f t="shared" si="5"/>
        <v>0.32687503244628113</v>
      </c>
      <c r="E55" s="114">
        <f t="shared" si="5"/>
        <v>0.25045355641771733</v>
      </c>
      <c r="F55" s="114">
        <f t="shared" si="5"/>
        <v>0</v>
      </c>
      <c r="G55" s="114">
        <f t="shared" si="5"/>
        <v>3.722901827214966E-2</v>
      </c>
      <c r="H55" s="114">
        <f t="shared" si="5"/>
        <v>4.8614004074205974E-3</v>
      </c>
      <c r="I55" s="116">
        <f t="shared" si="5"/>
        <v>1</v>
      </c>
      <c r="J55" s="18"/>
    </row>
    <row r="56" spans="1:10" ht="15" thickBot="1"/>
    <row r="57" spans="1:10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</row>
    <row r="58" spans="1:10" ht="13.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</row>
    <row r="59" spans="1:10" ht="13.5" customHeight="1">
      <c r="A59" s="24" t="s">
        <v>7</v>
      </c>
      <c r="B59" s="242">
        <v>0</v>
      </c>
      <c r="C59" s="243">
        <v>0</v>
      </c>
      <c r="D59" s="243">
        <v>0</v>
      </c>
      <c r="E59" s="244">
        <v>0</v>
      </c>
      <c r="F59" s="39">
        <v>8.532</v>
      </c>
      <c r="G59" s="242">
        <v>0</v>
      </c>
      <c r="H59" s="244">
        <v>0</v>
      </c>
      <c r="I59" s="41">
        <f>SUM(B59:H59)</f>
        <v>8.532</v>
      </c>
    </row>
    <row r="60" spans="1:10" ht="13.5" customHeight="1">
      <c r="A60" s="25" t="s">
        <v>8</v>
      </c>
      <c r="B60" s="245">
        <v>0</v>
      </c>
      <c r="C60" s="246">
        <v>0</v>
      </c>
      <c r="D60" s="246">
        <v>0</v>
      </c>
      <c r="E60" s="247">
        <v>0</v>
      </c>
      <c r="F60" s="46">
        <v>0</v>
      </c>
      <c r="G60" s="245">
        <v>0</v>
      </c>
      <c r="H60" s="247">
        <v>0</v>
      </c>
      <c r="I60" s="48">
        <f t="shared" ref="I60:I79" si="6">SUM(B60:H60)</f>
        <v>0</v>
      </c>
    </row>
    <row r="61" spans="1:10" ht="13.5" customHeight="1">
      <c r="A61" s="26" t="s">
        <v>9</v>
      </c>
      <c r="B61" s="245">
        <v>0</v>
      </c>
      <c r="C61" s="246">
        <v>0</v>
      </c>
      <c r="D61" s="246">
        <v>0</v>
      </c>
      <c r="E61" s="247">
        <v>0</v>
      </c>
      <c r="F61" s="43">
        <v>0</v>
      </c>
      <c r="G61" s="245">
        <v>0</v>
      </c>
      <c r="H61" s="247">
        <v>0</v>
      </c>
      <c r="I61" s="41">
        <f t="shared" si="6"/>
        <v>0</v>
      </c>
    </row>
    <row r="62" spans="1:10" ht="13.5" customHeight="1">
      <c r="A62" s="25" t="s">
        <v>10</v>
      </c>
      <c r="B62" s="245">
        <v>0</v>
      </c>
      <c r="C62" s="246">
        <v>0</v>
      </c>
      <c r="D62" s="246">
        <v>0</v>
      </c>
      <c r="E62" s="247">
        <v>0</v>
      </c>
      <c r="F62" s="46">
        <v>0</v>
      </c>
      <c r="G62" s="245">
        <v>0</v>
      </c>
      <c r="H62" s="247">
        <v>0</v>
      </c>
      <c r="I62" s="48">
        <f t="shared" si="6"/>
        <v>0</v>
      </c>
    </row>
    <row r="63" spans="1:10" ht="13.5" customHeight="1">
      <c r="A63" s="26" t="s">
        <v>11</v>
      </c>
      <c r="B63" s="245">
        <v>0</v>
      </c>
      <c r="C63" s="246">
        <v>0</v>
      </c>
      <c r="D63" s="246">
        <v>0</v>
      </c>
      <c r="E63" s="247">
        <v>0</v>
      </c>
      <c r="F63" s="43">
        <v>0</v>
      </c>
      <c r="G63" s="245">
        <v>0</v>
      </c>
      <c r="H63" s="247">
        <v>0</v>
      </c>
      <c r="I63" s="41">
        <f t="shared" si="6"/>
        <v>0</v>
      </c>
    </row>
    <row r="64" spans="1:10" ht="13.5" customHeight="1">
      <c r="A64" s="25" t="s">
        <v>12</v>
      </c>
      <c r="B64" s="245">
        <v>0</v>
      </c>
      <c r="C64" s="246">
        <v>0</v>
      </c>
      <c r="D64" s="246">
        <v>0</v>
      </c>
      <c r="E64" s="247">
        <v>0</v>
      </c>
      <c r="F64" s="46">
        <v>101690.47170924474</v>
      </c>
      <c r="G64" s="245">
        <v>0</v>
      </c>
      <c r="H64" s="247">
        <v>0</v>
      </c>
      <c r="I64" s="48">
        <f t="shared" si="6"/>
        <v>101690.47170924474</v>
      </c>
    </row>
    <row r="65" spans="1:10" ht="13.5" customHeight="1">
      <c r="A65" s="26" t="s">
        <v>13</v>
      </c>
      <c r="B65" s="245">
        <v>0</v>
      </c>
      <c r="C65" s="246">
        <v>0</v>
      </c>
      <c r="D65" s="246">
        <v>0</v>
      </c>
      <c r="E65" s="247">
        <v>0</v>
      </c>
      <c r="F65" s="43">
        <v>19360</v>
      </c>
      <c r="G65" s="245">
        <v>0</v>
      </c>
      <c r="H65" s="247">
        <v>0</v>
      </c>
      <c r="I65" s="41">
        <f t="shared" si="6"/>
        <v>19360</v>
      </c>
    </row>
    <row r="66" spans="1:10" ht="13.5" customHeight="1">
      <c r="A66" s="25" t="s">
        <v>14</v>
      </c>
      <c r="B66" s="245">
        <v>0</v>
      </c>
      <c r="C66" s="246">
        <v>0</v>
      </c>
      <c r="D66" s="246">
        <v>0</v>
      </c>
      <c r="E66" s="247">
        <v>0</v>
      </c>
      <c r="F66" s="46">
        <v>107054.73465769946</v>
      </c>
      <c r="G66" s="245">
        <v>0</v>
      </c>
      <c r="H66" s="247">
        <v>0</v>
      </c>
      <c r="I66" s="48">
        <f t="shared" si="6"/>
        <v>107054.73465769946</v>
      </c>
    </row>
    <row r="67" spans="1:10" ht="13.5" customHeight="1">
      <c r="A67" s="26" t="s">
        <v>15</v>
      </c>
      <c r="B67" s="245">
        <v>0</v>
      </c>
      <c r="C67" s="246">
        <v>0</v>
      </c>
      <c r="D67" s="246">
        <v>0</v>
      </c>
      <c r="E67" s="247">
        <v>0</v>
      </c>
      <c r="F67" s="43">
        <v>0</v>
      </c>
      <c r="G67" s="245">
        <v>0</v>
      </c>
      <c r="H67" s="247">
        <v>0</v>
      </c>
      <c r="I67" s="41">
        <f t="shared" si="6"/>
        <v>0</v>
      </c>
    </row>
    <row r="68" spans="1:10" ht="13.5" customHeight="1">
      <c r="A68" s="25" t="s">
        <v>16</v>
      </c>
      <c r="B68" s="245">
        <v>0</v>
      </c>
      <c r="C68" s="246">
        <v>0</v>
      </c>
      <c r="D68" s="246">
        <v>0</v>
      </c>
      <c r="E68" s="247">
        <v>0</v>
      </c>
      <c r="F68" s="46">
        <v>0</v>
      </c>
      <c r="G68" s="245">
        <v>0</v>
      </c>
      <c r="H68" s="247">
        <v>0</v>
      </c>
      <c r="I68" s="48">
        <f t="shared" si="6"/>
        <v>0</v>
      </c>
    </row>
    <row r="69" spans="1:10" ht="13.5" customHeight="1">
      <c r="A69" s="26" t="s">
        <v>17</v>
      </c>
      <c r="B69" s="245">
        <v>0</v>
      </c>
      <c r="C69" s="246">
        <v>0</v>
      </c>
      <c r="D69" s="246">
        <v>0</v>
      </c>
      <c r="E69" s="247">
        <v>0</v>
      </c>
      <c r="F69" s="43">
        <v>495.50323596976597</v>
      </c>
      <c r="G69" s="245">
        <v>0</v>
      </c>
      <c r="H69" s="247">
        <v>0</v>
      </c>
      <c r="I69" s="41">
        <f t="shared" si="6"/>
        <v>495.50323596976597</v>
      </c>
    </row>
    <row r="70" spans="1:10" ht="13.5" customHeight="1">
      <c r="A70" s="25" t="s">
        <v>18</v>
      </c>
      <c r="B70" s="245">
        <v>0</v>
      </c>
      <c r="C70" s="246">
        <v>0</v>
      </c>
      <c r="D70" s="246">
        <v>0</v>
      </c>
      <c r="E70" s="247">
        <v>0</v>
      </c>
      <c r="F70" s="46">
        <v>0</v>
      </c>
      <c r="G70" s="245">
        <v>0</v>
      </c>
      <c r="H70" s="247">
        <v>0</v>
      </c>
      <c r="I70" s="48">
        <f t="shared" si="6"/>
        <v>0</v>
      </c>
    </row>
    <row r="71" spans="1:10" ht="13.5" customHeight="1">
      <c r="A71" s="26" t="s">
        <v>19</v>
      </c>
      <c r="B71" s="245">
        <v>0</v>
      </c>
      <c r="C71" s="246">
        <v>0</v>
      </c>
      <c r="D71" s="246">
        <v>0</v>
      </c>
      <c r="E71" s="247">
        <v>0</v>
      </c>
      <c r="F71" s="43">
        <v>4092</v>
      </c>
      <c r="G71" s="245">
        <v>0</v>
      </c>
      <c r="H71" s="247">
        <v>0</v>
      </c>
      <c r="I71" s="41">
        <f t="shared" si="6"/>
        <v>4092</v>
      </c>
    </row>
    <row r="72" spans="1:10" ht="13.5" customHeight="1">
      <c r="A72" s="25" t="s">
        <v>20</v>
      </c>
      <c r="B72" s="245">
        <v>0</v>
      </c>
      <c r="C72" s="246">
        <v>0</v>
      </c>
      <c r="D72" s="246">
        <v>0</v>
      </c>
      <c r="E72" s="247">
        <v>0</v>
      </c>
      <c r="F72" s="46">
        <v>0</v>
      </c>
      <c r="G72" s="245">
        <v>0</v>
      </c>
      <c r="H72" s="247">
        <v>0</v>
      </c>
      <c r="I72" s="48">
        <f t="shared" si="6"/>
        <v>0</v>
      </c>
    </row>
    <row r="73" spans="1:10" ht="13.5" customHeight="1">
      <c r="A73" s="26" t="s">
        <v>21</v>
      </c>
      <c r="B73" s="245">
        <v>0</v>
      </c>
      <c r="C73" s="246">
        <v>0</v>
      </c>
      <c r="D73" s="246">
        <v>0</v>
      </c>
      <c r="E73" s="247">
        <v>0</v>
      </c>
      <c r="F73" s="120">
        <v>0</v>
      </c>
      <c r="G73" s="245">
        <v>0</v>
      </c>
      <c r="H73" s="247">
        <v>0</v>
      </c>
      <c r="I73" s="41">
        <f t="shared" si="6"/>
        <v>0</v>
      </c>
    </row>
    <row r="74" spans="1:10" ht="13.5" customHeight="1">
      <c r="A74" s="25" t="s">
        <v>22</v>
      </c>
      <c r="B74" s="245">
        <v>0</v>
      </c>
      <c r="C74" s="246">
        <v>0</v>
      </c>
      <c r="D74" s="246">
        <v>0</v>
      </c>
      <c r="E74" s="247">
        <v>0</v>
      </c>
      <c r="F74" s="46">
        <v>0</v>
      </c>
      <c r="G74" s="245">
        <v>0</v>
      </c>
      <c r="H74" s="247">
        <v>0</v>
      </c>
      <c r="I74" s="48">
        <f t="shared" si="6"/>
        <v>0</v>
      </c>
    </row>
    <row r="75" spans="1:10" ht="13.5" customHeight="1">
      <c r="A75" s="27" t="s">
        <v>23</v>
      </c>
      <c r="B75" s="245">
        <v>0</v>
      </c>
      <c r="C75" s="246">
        <v>0</v>
      </c>
      <c r="D75" s="246">
        <v>0</v>
      </c>
      <c r="E75" s="247">
        <v>0</v>
      </c>
      <c r="F75" s="43">
        <v>0</v>
      </c>
      <c r="G75" s="245">
        <v>0</v>
      </c>
      <c r="H75" s="247">
        <v>0</v>
      </c>
      <c r="I75" s="41">
        <f t="shared" si="6"/>
        <v>0</v>
      </c>
    </row>
    <row r="76" spans="1:10" ht="13.5" customHeight="1">
      <c r="A76" s="25" t="s">
        <v>24</v>
      </c>
      <c r="B76" s="245">
        <v>0</v>
      </c>
      <c r="C76" s="246">
        <v>0</v>
      </c>
      <c r="D76" s="246">
        <v>0</v>
      </c>
      <c r="E76" s="247">
        <v>0</v>
      </c>
      <c r="F76" s="46">
        <v>232</v>
      </c>
      <c r="G76" s="245">
        <v>0</v>
      </c>
      <c r="H76" s="247">
        <v>0</v>
      </c>
      <c r="I76" s="48">
        <f t="shared" si="6"/>
        <v>232</v>
      </c>
    </row>
    <row r="77" spans="1:10" ht="13.5" customHeight="1">
      <c r="A77" s="27" t="s">
        <v>25</v>
      </c>
      <c r="B77" s="245">
        <v>0</v>
      </c>
      <c r="C77" s="246">
        <v>0</v>
      </c>
      <c r="D77" s="246">
        <v>0</v>
      </c>
      <c r="E77" s="247">
        <v>0</v>
      </c>
      <c r="F77" s="43">
        <v>0</v>
      </c>
      <c r="G77" s="245">
        <v>0</v>
      </c>
      <c r="H77" s="247">
        <v>0</v>
      </c>
      <c r="I77" s="41">
        <f t="shared" si="6"/>
        <v>0</v>
      </c>
    </row>
    <row r="78" spans="1:10" ht="13.5" customHeight="1">
      <c r="A78" s="25" t="s">
        <v>26</v>
      </c>
      <c r="B78" s="245">
        <v>0</v>
      </c>
      <c r="C78" s="246">
        <v>0</v>
      </c>
      <c r="D78" s="246">
        <v>0</v>
      </c>
      <c r="E78" s="247">
        <v>0</v>
      </c>
      <c r="F78" s="46">
        <v>0</v>
      </c>
      <c r="G78" s="245">
        <v>0</v>
      </c>
      <c r="H78" s="247">
        <v>0</v>
      </c>
      <c r="I78" s="48">
        <f t="shared" si="6"/>
        <v>0</v>
      </c>
    </row>
    <row r="79" spans="1:10" ht="13.5" customHeight="1" thickBot="1">
      <c r="A79" s="27" t="s">
        <v>27</v>
      </c>
      <c r="B79" s="248">
        <v>0</v>
      </c>
      <c r="C79" s="249">
        <v>0</v>
      </c>
      <c r="D79" s="249">
        <v>0</v>
      </c>
      <c r="E79" s="250">
        <v>0</v>
      </c>
      <c r="F79" s="43">
        <v>11573.1428</v>
      </c>
      <c r="G79" s="248">
        <v>0</v>
      </c>
      <c r="H79" s="250">
        <v>0</v>
      </c>
      <c r="I79" s="41">
        <f t="shared" si="6"/>
        <v>11573.1428</v>
      </c>
    </row>
    <row r="80" spans="1:10" ht="13.5" customHeight="1">
      <c r="A80" s="34" t="s">
        <v>28</v>
      </c>
      <c r="B80" s="130">
        <f t="shared" ref="B80:H80" si="7">SUM(B59:B79)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 t="shared" si="7"/>
        <v>244506.38440291397</v>
      </c>
      <c r="G80" s="130">
        <f t="shared" si="7"/>
        <v>0</v>
      </c>
      <c r="H80" s="131">
        <f t="shared" si="7"/>
        <v>0</v>
      </c>
      <c r="I80" s="132">
        <f>SUM(B80:H80)</f>
        <v>244506.38440291397</v>
      </c>
      <c r="J80" s="169">
        <v>0</v>
      </c>
    </row>
    <row r="81" spans="1:10" ht="15" thickBot="1">
      <c r="A81" s="32" t="s">
        <v>87</v>
      </c>
      <c r="B81" s="114">
        <f>B80/$I80</f>
        <v>0</v>
      </c>
      <c r="C81" s="114">
        <f t="shared" ref="C81:I81" si="8">C80/$I80</f>
        <v>0</v>
      </c>
      <c r="D81" s="114">
        <f t="shared" si="8"/>
        <v>0</v>
      </c>
      <c r="E81" s="114">
        <f t="shared" si="8"/>
        <v>0</v>
      </c>
      <c r="F81" s="114">
        <f t="shared" si="8"/>
        <v>1</v>
      </c>
      <c r="G81" s="114">
        <f t="shared" si="8"/>
        <v>0</v>
      </c>
      <c r="H81" s="114">
        <f t="shared" si="8"/>
        <v>0</v>
      </c>
      <c r="I81" s="116">
        <f t="shared" si="8"/>
        <v>1</v>
      </c>
      <c r="J81" s="18"/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</row>
    <row r="84" spans="1:10" ht="15">
      <c r="A84" s="263"/>
      <c r="B84" s="192" t="s">
        <v>104</v>
      </c>
      <c r="C84" s="193"/>
      <c r="D84" s="193"/>
      <c r="E84" s="193"/>
      <c r="F84" s="193"/>
      <c r="G84" s="193"/>
      <c r="H84" s="193"/>
      <c r="I84" s="194"/>
    </row>
    <row r="85" spans="1:10" ht="15">
      <c r="A85" s="24" t="s">
        <v>7</v>
      </c>
      <c r="B85" s="39">
        <v>3838.1701526790957</v>
      </c>
      <c r="C85" s="39">
        <v>0</v>
      </c>
      <c r="D85" s="39">
        <v>306.29784732090428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4144.4679999999998</v>
      </c>
    </row>
    <row r="86" spans="1:10" ht="15">
      <c r="A86" s="25" t="s">
        <v>8</v>
      </c>
      <c r="B86" s="46">
        <v>1053.5952603096723</v>
      </c>
      <c r="C86" s="46">
        <v>0</v>
      </c>
      <c r="D86" s="46">
        <v>81.404739690327673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9">SUM(B86:H86)</f>
        <v>1135</v>
      </c>
    </row>
    <row r="87" spans="1:10" ht="15">
      <c r="A87" s="26" t="s">
        <v>9</v>
      </c>
      <c r="B87" s="43">
        <v>2843.0980650787387</v>
      </c>
      <c r="C87" s="43">
        <v>0</v>
      </c>
      <c r="D87" s="43">
        <v>203.90193492126107</v>
      </c>
      <c r="E87" s="43">
        <v>0</v>
      </c>
      <c r="F87" s="43">
        <v>0</v>
      </c>
      <c r="G87" s="43">
        <v>0</v>
      </c>
      <c r="H87" s="53">
        <v>0</v>
      </c>
      <c r="I87" s="41">
        <f t="shared" si="9"/>
        <v>3047</v>
      </c>
    </row>
    <row r="88" spans="1:10" ht="15">
      <c r="A88" s="25" t="s">
        <v>10</v>
      </c>
      <c r="B88" s="46">
        <v>9666.4177749803457</v>
      </c>
      <c r="C88" s="46">
        <v>0</v>
      </c>
      <c r="D88" s="46">
        <v>629.5822250196552</v>
      </c>
      <c r="E88" s="46">
        <v>0</v>
      </c>
      <c r="F88" s="46">
        <v>0</v>
      </c>
      <c r="G88" s="46">
        <v>0</v>
      </c>
      <c r="H88" s="47">
        <v>0</v>
      </c>
      <c r="I88" s="48">
        <f t="shared" si="9"/>
        <v>10296</v>
      </c>
    </row>
    <row r="89" spans="1:10" ht="15">
      <c r="A89" s="26" t="s">
        <v>11</v>
      </c>
      <c r="B89" s="43">
        <v>3.7439999999999998</v>
      </c>
      <c r="C89" s="43">
        <v>0</v>
      </c>
      <c r="D89" s="43">
        <v>0.25600000000000001</v>
      </c>
      <c r="E89" s="43">
        <v>0</v>
      </c>
      <c r="F89" s="43">
        <v>0</v>
      </c>
      <c r="G89" s="43">
        <v>0</v>
      </c>
      <c r="H89" s="53">
        <v>0</v>
      </c>
      <c r="I89" s="41">
        <f t="shared" si="9"/>
        <v>4</v>
      </c>
    </row>
    <row r="90" spans="1:10" ht="15">
      <c r="A90" s="25" t="s">
        <v>12</v>
      </c>
      <c r="B90" s="46">
        <v>0</v>
      </c>
      <c r="C90" s="46">
        <v>0</v>
      </c>
      <c r="D90" s="46">
        <v>0.42899250252968679</v>
      </c>
      <c r="E90" s="46">
        <v>193.71077230437359</v>
      </c>
      <c r="F90" s="46">
        <v>0</v>
      </c>
      <c r="G90" s="46">
        <v>0</v>
      </c>
      <c r="H90" s="47">
        <v>0</v>
      </c>
      <c r="I90" s="48">
        <f t="shared" si="9"/>
        <v>194.13976480690329</v>
      </c>
    </row>
    <row r="91" spans="1:10" ht="15">
      <c r="A91" s="26" t="s">
        <v>13</v>
      </c>
      <c r="B91" s="43">
        <v>0</v>
      </c>
      <c r="C91" s="43">
        <v>0</v>
      </c>
      <c r="D91" s="43">
        <v>0</v>
      </c>
      <c r="E91" s="43">
        <v>246</v>
      </c>
      <c r="F91" s="43">
        <v>0</v>
      </c>
      <c r="G91" s="43">
        <v>0</v>
      </c>
      <c r="H91" s="53">
        <v>0</v>
      </c>
      <c r="I91" s="41">
        <f t="shared" si="9"/>
        <v>246</v>
      </c>
    </row>
    <row r="92" spans="1:10" ht="15">
      <c r="A92" s="25" t="s">
        <v>14</v>
      </c>
      <c r="B92" s="46">
        <v>0</v>
      </c>
      <c r="C92" s="46">
        <v>5.3125316568810454</v>
      </c>
      <c r="D92" s="46">
        <v>1.1580995572428758</v>
      </c>
      <c r="E92" s="46">
        <v>798.08290627871111</v>
      </c>
      <c r="F92" s="46">
        <v>10183.103998723349</v>
      </c>
      <c r="G92" s="46">
        <v>0</v>
      </c>
      <c r="H92" s="47">
        <v>0</v>
      </c>
      <c r="I92" s="48">
        <f t="shared" si="9"/>
        <v>10987.657536216184</v>
      </c>
    </row>
    <row r="93" spans="1:10" ht="15">
      <c r="A93" s="26" t="s">
        <v>15</v>
      </c>
      <c r="B93" s="43">
        <v>65526.271423756327</v>
      </c>
      <c r="C93" s="43">
        <v>59.079508603969245</v>
      </c>
      <c r="D93" s="43">
        <v>4923.9967676397127</v>
      </c>
      <c r="E93" s="43">
        <v>0</v>
      </c>
      <c r="F93" s="43">
        <v>0</v>
      </c>
      <c r="G93" s="43">
        <v>0</v>
      </c>
      <c r="H93" s="53">
        <v>0</v>
      </c>
      <c r="I93" s="41">
        <f t="shared" si="9"/>
        <v>70509.347699999998</v>
      </c>
    </row>
    <row r="94" spans="1:10" ht="15">
      <c r="A94" s="25" t="s">
        <v>16</v>
      </c>
      <c r="B94" s="46">
        <v>17235.957077965628</v>
      </c>
      <c r="C94" s="46">
        <v>977.94884947796015</v>
      </c>
      <c r="D94" s="46">
        <v>939.63109954302661</v>
      </c>
      <c r="E94" s="46">
        <v>466.22333301338017</v>
      </c>
      <c r="F94" s="46">
        <v>0</v>
      </c>
      <c r="G94" s="46">
        <v>0</v>
      </c>
      <c r="H94" s="47">
        <v>0</v>
      </c>
      <c r="I94" s="48">
        <f t="shared" si="9"/>
        <v>19619.760359999993</v>
      </c>
    </row>
    <row r="95" spans="1:10" ht="15">
      <c r="A95" s="26" t="s">
        <v>17</v>
      </c>
      <c r="B95" s="43">
        <v>3716.320082402327</v>
      </c>
      <c r="C95" s="43">
        <v>13.414506840753518</v>
      </c>
      <c r="D95" s="43">
        <v>402.98119779016315</v>
      </c>
      <c r="E95" s="43">
        <v>46.391212966756491</v>
      </c>
      <c r="F95" s="43">
        <v>0</v>
      </c>
      <c r="G95" s="43">
        <v>0</v>
      </c>
      <c r="H95" s="53">
        <v>0</v>
      </c>
      <c r="I95" s="41">
        <f t="shared" si="9"/>
        <v>4179.107</v>
      </c>
    </row>
    <row r="96" spans="1:10" ht="15">
      <c r="A96" s="25" t="s">
        <v>18</v>
      </c>
      <c r="B96" s="46">
        <v>0</v>
      </c>
      <c r="C96" s="46">
        <v>0</v>
      </c>
      <c r="D96" s="46">
        <v>0</v>
      </c>
      <c r="E96" s="46">
        <v>0</v>
      </c>
      <c r="F96" s="46">
        <v>0</v>
      </c>
      <c r="G96" s="46">
        <v>0</v>
      </c>
      <c r="H96" s="47">
        <v>0</v>
      </c>
      <c r="I96" s="48">
        <f t="shared" si="9"/>
        <v>0</v>
      </c>
    </row>
    <row r="97" spans="1:10" ht="15">
      <c r="A97" s="26" t="s">
        <v>19</v>
      </c>
      <c r="B97" s="43">
        <v>52477.092002970705</v>
      </c>
      <c r="C97" s="43">
        <v>3035.4145729087913</v>
      </c>
      <c r="D97" s="43">
        <v>11058.788699222156</v>
      </c>
      <c r="E97" s="43">
        <v>466.15272489833717</v>
      </c>
      <c r="F97" s="43">
        <v>0</v>
      </c>
      <c r="G97" s="43">
        <v>0</v>
      </c>
      <c r="H97" s="53">
        <v>0</v>
      </c>
      <c r="I97" s="41">
        <f t="shared" si="9"/>
        <v>67037.447999999989</v>
      </c>
    </row>
    <row r="98" spans="1:10" ht="15">
      <c r="A98" s="25" t="s">
        <v>20</v>
      </c>
      <c r="B98" s="46">
        <v>0</v>
      </c>
      <c r="C98" s="46">
        <v>0</v>
      </c>
      <c r="D98" s="46">
        <v>0</v>
      </c>
      <c r="E98" s="46">
        <v>0</v>
      </c>
      <c r="F98" s="46">
        <v>0</v>
      </c>
      <c r="G98" s="46">
        <v>0</v>
      </c>
      <c r="H98" s="47">
        <v>0</v>
      </c>
      <c r="I98" s="48">
        <f t="shared" si="9"/>
        <v>0</v>
      </c>
    </row>
    <row r="99" spans="1:10" ht="15">
      <c r="A99" s="26" t="s">
        <v>21</v>
      </c>
      <c r="B99" s="43">
        <v>0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53">
        <v>0</v>
      </c>
      <c r="I99" s="41">
        <f t="shared" si="9"/>
        <v>0</v>
      </c>
    </row>
    <row r="100" spans="1:10" ht="15">
      <c r="A100" s="25" t="s">
        <v>22</v>
      </c>
      <c r="B100" s="46">
        <v>515.4759338887169</v>
      </c>
      <c r="C100" s="46">
        <v>0</v>
      </c>
      <c r="D100" s="46">
        <v>9.5240661112830995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9"/>
        <v>525</v>
      </c>
    </row>
    <row r="101" spans="1:10" ht="15">
      <c r="A101" s="27" t="s">
        <v>23</v>
      </c>
      <c r="B101" s="43">
        <v>58815.802348863632</v>
      </c>
      <c r="C101" s="43">
        <v>108.3109807717906</v>
      </c>
      <c r="D101" s="43">
        <v>7356.8866703645836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9"/>
        <v>66281</v>
      </c>
    </row>
    <row r="102" spans="1:10" ht="15">
      <c r="A102" s="25" t="s">
        <v>24</v>
      </c>
      <c r="B102" s="46">
        <v>2298.7672199688805</v>
      </c>
      <c r="C102" s="46">
        <v>0</v>
      </c>
      <c r="D102" s="46">
        <v>177.83696653102996</v>
      </c>
      <c r="E102" s="46">
        <v>0</v>
      </c>
      <c r="F102" s="46">
        <v>204.09531811651121</v>
      </c>
      <c r="G102" s="46">
        <v>0</v>
      </c>
      <c r="H102" s="47">
        <v>0</v>
      </c>
      <c r="I102" s="48">
        <f t="shared" si="9"/>
        <v>2680.699504616422</v>
      </c>
    </row>
    <row r="103" spans="1:10" ht="15">
      <c r="A103" s="27" t="s">
        <v>25</v>
      </c>
      <c r="B103" s="43">
        <v>2269.7421922121766</v>
      </c>
      <c r="C103" s="43">
        <v>0</v>
      </c>
      <c r="D103" s="43">
        <v>1618.9875697052867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9"/>
        <v>3888.7297619174633</v>
      </c>
    </row>
    <row r="104" spans="1:10" ht="15">
      <c r="A104" s="25" t="s">
        <v>26</v>
      </c>
      <c r="B104" s="46">
        <v>27659.245245284928</v>
      </c>
      <c r="C104" s="46">
        <v>96.353675835074199</v>
      </c>
      <c r="D104" s="46">
        <v>2850.9796108800001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9"/>
        <v>30606.578532000003</v>
      </c>
    </row>
    <row r="105" spans="1:10" ht="15.75" thickBot="1">
      <c r="A105" s="27" t="s">
        <v>27</v>
      </c>
      <c r="B105" s="43">
        <v>17117.847155930307</v>
      </c>
      <c r="C105" s="43">
        <v>1.6611740292602266</v>
      </c>
      <c r="D105" s="43">
        <v>25287.267889309493</v>
      </c>
      <c r="E105" s="43">
        <v>27191.744599359063</v>
      </c>
      <c r="F105" s="43">
        <v>0</v>
      </c>
      <c r="G105" s="43">
        <v>16684.944000033534</v>
      </c>
      <c r="H105" s="53">
        <v>12.724381338346893</v>
      </c>
      <c r="I105" s="41">
        <f t="shared" si="9"/>
        <v>86296.189200000008</v>
      </c>
    </row>
    <row r="106" spans="1:10" ht="15">
      <c r="A106" s="34" t="s">
        <v>28</v>
      </c>
      <c r="B106" s="130">
        <f t="shared" ref="B106:H106" si="10">SUM(B85:B105)</f>
        <v>265037.54593629146</v>
      </c>
      <c r="C106" s="130">
        <f t="shared" si="10"/>
        <v>4297.4958001244804</v>
      </c>
      <c r="D106" s="130">
        <f t="shared" si="10"/>
        <v>55849.910376108659</v>
      </c>
      <c r="E106" s="130">
        <f t="shared" si="10"/>
        <v>29408.305548820623</v>
      </c>
      <c r="F106" s="130">
        <f t="shared" si="10"/>
        <v>10387.19931683986</v>
      </c>
      <c r="G106" s="130">
        <f t="shared" si="10"/>
        <v>16684.944000033534</v>
      </c>
      <c r="H106" s="131">
        <f t="shared" si="10"/>
        <v>12.724381338346893</v>
      </c>
      <c r="I106" s="132">
        <f>SUM(B106:H106)</f>
        <v>381678.12535955699</v>
      </c>
    </row>
    <row r="107" spans="1:10" ht="13.5" customHeight="1" thickBot="1">
      <c r="A107" s="32" t="s">
        <v>87</v>
      </c>
      <c r="B107" s="114">
        <f>B106/$I106</f>
        <v>0.6944006699011499</v>
      </c>
      <c r="C107" s="114">
        <f t="shared" ref="C107:I107" si="11">C106/$I106</f>
        <v>1.1259476282734457E-2</v>
      </c>
      <c r="D107" s="114">
        <f t="shared" si="11"/>
        <v>0.14632724975657349</v>
      </c>
      <c r="E107" s="114">
        <f t="shared" si="11"/>
        <v>7.705001569350288E-2</v>
      </c>
      <c r="F107" s="114">
        <f t="shared" si="11"/>
        <v>2.7214552332687859E-2</v>
      </c>
      <c r="G107" s="114">
        <f t="shared" si="11"/>
        <v>4.3714698043844168E-2</v>
      </c>
      <c r="H107" s="114">
        <f t="shared" si="11"/>
        <v>3.3337989507153403E-5</v>
      </c>
      <c r="I107" s="116">
        <f t="shared" si="11"/>
        <v>1</v>
      </c>
      <c r="J107" s="18"/>
    </row>
    <row r="108" spans="1:10" ht="13.5" customHeight="1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0</v>
      </c>
      <c r="C111" s="39">
        <v>0</v>
      </c>
      <c r="D111" s="39">
        <v>0</v>
      </c>
      <c r="E111" s="39">
        <v>0</v>
      </c>
      <c r="F111" s="235">
        <v>0</v>
      </c>
      <c r="G111" s="39">
        <v>0</v>
      </c>
      <c r="H111" s="40">
        <v>0</v>
      </c>
      <c r="I111" s="41">
        <f>SUM(B111:H111)</f>
        <v>0</v>
      </c>
    </row>
    <row r="112" spans="1:1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>
        <v>0</v>
      </c>
      <c r="G112" s="46">
        <v>0</v>
      </c>
      <c r="H112" s="47">
        <v>0</v>
      </c>
      <c r="I112" s="48">
        <f t="shared" ref="I112:I131" si="12">SUM(B112:H112)</f>
        <v>0</v>
      </c>
    </row>
    <row r="113" spans="1:9" ht="15">
      <c r="A113" s="26" t="s">
        <v>9</v>
      </c>
      <c r="B113" s="43">
        <v>0</v>
      </c>
      <c r="C113" s="43">
        <v>0</v>
      </c>
      <c r="D113" s="43">
        <v>0</v>
      </c>
      <c r="E113" s="43">
        <v>0</v>
      </c>
      <c r="F113" s="236">
        <v>0</v>
      </c>
      <c r="G113" s="43">
        <v>0</v>
      </c>
      <c r="H113" s="53">
        <v>0</v>
      </c>
      <c r="I113" s="41">
        <f t="shared" si="12"/>
        <v>0</v>
      </c>
    </row>
    <row r="114" spans="1:9" ht="15">
      <c r="A114" s="25" t="s">
        <v>10</v>
      </c>
      <c r="B114" s="46">
        <v>2.6693570067664769E-3</v>
      </c>
      <c r="C114" s="46">
        <v>0</v>
      </c>
      <c r="D114" s="46">
        <v>5084.9973306429929</v>
      </c>
      <c r="E114" s="46">
        <v>0</v>
      </c>
      <c r="F114" s="236">
        <v>0</v>
      </c>
      <c r="G114" s="46">
        <v>0</v>
      </c>
      <c r="H114" s="47">
        <v>0</v>
      </c>
      <c r="I114" s="48">
        <f t="shared" si="12"/>
        <v>5085</v>
      </c>
    </row>
    <row r="115" spans="1:9" ht="15">
      <c r="A115" s="26" t="s">
        <v>11</v>
      </c>
      <c r="B115" s="43">
        <v>0</v>
      </c>
      <c r="C115" s="43">
        <v>0</v>
      </c>
      <c r="D115" s="43">
        <v>0</v>
      </c>
      <c r="E115" s="43">
        <v>0</v>
      </c>
      <c r="F115" s="236">
        <v>0</v>
      </c>
      <c r="G115" s="43">
        <v>0</v>
      </c>
      <c r="H115" s="53">
        <v>0</v>
      </c>
      <c r="I115" s="41">
        <f t="shared" si="12"/>
        <v>0</v>
      </c>
    </row>
    <row r="116" spans="1:9" ht="15">
      <c r="A116" s="25" t="s">
        <v>12</v>
      </c>
      <c r="B116" s="46">
        <v>0</v>
      </c>
      <c r="C116" s="46">
        <v>0</v>
      </c>
      <c r="D116" s="46">
        <v>0</v>
      </c>
      <c r="E116" s="46">
        <v>0</v>
      </c>
      <c r="F116" s="236">
        <v>0</v>
      </c>
      <c r="G116" s="46">
        <v>0</v>
      </c>
      <c r="H116" s="47">
        <v>0</v>
      </c>
      <c r="I116" s="48">
        <f t="shared" si="12"/>
        <v>0</v>
      </c>
    </row>
    <row r="117" spans="1:9" ht="15">
      <c r="A117" s="26" t="s">
        <v>13</v>
      </c>
      <c r="B117" s="43">
        <v>0</v>
      </c>
      <c r="C117" s="43">
        <v>0</v>
      </c>
      <c r="D117" s="43">
        <v>0</v>
      </c>
      <c r="E117" s="43">
        <v>0</v>
      </c>
      <c r="F117" s="236">
        <v>0</v>
      </c>
      <c r="G117" s="43">
        <v>0</v>
      </c>
      <c r="H117" s="53">
        <v>0</v>
      </c>
      <c r="I117" s="41">
        <f t="shared" si="12"/>
        <v>0</v>
      </c>
    </row>
    <row r="118" spans="1:9" ht="15">
      <c r="A118" s="25" t="s">
        <v>14</v>
      </c>
      <c r="B118" s="46">
        <v>0</v>
      </c>
      <c r="C118" s="46">
        <v>0</v>
      </c>
      <c r="D118" s="46">
        <v>0</v>
      </c>
      <c r="E118" s="46">
        <v>0</v>
      </c>
      <c r="F118" s="236">
        <v>0</v>
      </c>
      <c r="G118" s="46">
        <v>0</v>
      </c>
      <c r="H118" s="47">
        <v>0</v>
      </c>
      <c r="I118" s="48">
        <f t="shared" si="12"/>
        <v>0</v>
      </c>
    </row>
    <row r="119" spans="1:9" ht="15">
      <c r="A119" s="26" t="s">
        <v>15</v>
      </c>
      <c r="B119" s="43">
        <v>0</v>
      </c>
      <c r="C119" s="43">
        <v>0</v>
      </c>
      <c r="D119" s="43">
        <v>0</v>
      </c>
      <c r="E119" s="43">
        <v>0</v>
      </c>
      <c r="F119" s="236">
        <v>0</v>
      </c>
      <c r="G119" s="43">
        <v>0</v>
      </c>
      <c r="H119" s="53">
        <v>0</v>
      </c>
      <c r="I119" s="41">
        <f t="shared" si="12"/>
        <v>0</v>
      </c>
    </row>
    <row r="120" spans="1:9" ht="15">
      <c r="A120" s="25" t="s">
        <v>16</v>
      </c>
      <c r="B120" s="46">
        <v>5.2146619989124152E-3</v>
      </c>
      <c r="C120" s="46">
        <v>930.97653246982304</v>
      </c>
      <c r="D120" s="46">
        <v>1.5187408681779755</v>
      </c>
      <c r="E120" s="46">
        <v>0</v>
      </c>
      <c r="F120" s="236">
        <v>0</v>
      </c>
      <c r="G120" s="46">
        <v>0</v>
      </c>
      <c r="H120" s="47">
        <v>0</v>
      </c>
      <c r="I120" s="48">
        <f t="shared" si="12"/>
        <v>932.5004879999999</v>
      </c>
    </row>
    <row r="121" spans="1:9" ht="15">
      <c r="A121" s="26" t="s">
        <v>17</v>
      </c>
      <c r="B121" s="43">
        <v>18.822802972840051</v>
      </c>
      <c r="C121" s="43">
        <v>0</v>
      </c>
      <c r="D121" s="43">
        <v>136.17719702715993</v>
      </c>
      <c r="E121" s="43">
        <v>0</v>
      </c>
      <c r="F121" s="236">
        <v>0</v>
      </c>
      <c r="G121" s="43">
        <v>0</v>
      </c>
      <c r="H121" s="53">
        <v>0</v>
      </c>
      <c r="I121" s="41">
        <f t="shared" si="12"/>
        <v>155</v>
      </c>
    </row>
    <row r="122" spans="1:9" ht="15">
      <c r="A122" s="25" t="s">
        <v>18</v>
      </c>
      <c r="B122" s="46">
        <v>0</v>
      </c>
      <c r="C122" s="46">
        <v>0</v>
      </c>
      <c r="D122" s="46">
        <v>0</v>
      </c>
      <c r="E122" s="46">
        <v>0</v>
      </c>
      <c r="F122" s="236">
        <v>0</v>
      </c>
      <c r="G122" s="46">
        <v>0</v>
      </c>
      <c r="H122" s="47">
        <v>0</v>
      </c>
      <c r="I122" s="48">
        <f t="shared" si="12"/>
        <v>0</v>
      </c>
    </row>
    <row r="123" spans="1:9" ht="15">
      <c r="A123" s="26" t="s">
        <v>19</v>
      </c>
      <c r="B123" s="43">
        <v>211.73536480846391</v>
      </c>
      <c r="C123" s="43">
        <v>3040.1357395329214</v>
      </c>
      <c r="D123" s="43">
        <v>7990.2143458156697</v>
      </c>
      <c r="E123" s="43">
        <v>0.9145498429459813</v>
      </c>
      <c r="F123" s="236">
        <v>0</v>
      </c>
      <c r="G123" s="43">
        <v>0</v>
      </c>
      <c r="H123" s="53">
        <v>0</v>
      </c>
      <c r="I123" s="41">
        <f t="shared" si="12"/>
        <v>11243.000000000002</v>
      </c>
    </row>
    <row r="124" spans="1:9" ht="15">
      <c r="A124" s="25" t="s">
        <v>20</v>
      </c>
      <c r="B124" s="46">
        <v>8.1131773756720716E-4</v>
      </c>
      <c r="C124" s="46">
        <v>1.8445741070903576</v>
      </c>
      <c r="D124" s="46">
        <v>805.57453662006583</v>
      </c>
      <c r="E124" s="46">
        <v>0</v>
      </c>
      <c r="F124" s="236">
        <v>0</v>
      </c>
      <c r="G124" s="46">
        <v>0</v>
      </c>
      <c r="H124" s="47">
        <v>0</v>
      </c>
      <c r="I124" s="48">
        <f t="shared" si="12"/>
        <v>807.41992204489372</v>
      </c>
    </row>
    <row r="125" spans="1:9" ht="15">
      <c r="A125" s="26" t="s">
        <v>21</v>
      </c>
      <c r="B125" s="43">
        <v>8.9643254558946397E-4</v>
      </c>
      <c r="C125" s="43">
        <v>7.175014805196156</v>
      </c>
      <c r="D125" s="43">
        <v>3133.5196589392808</v>
      </c>
      <c r="E125" s="43">
        <v>0</v>
      </c>
      <c r="F125" s="236">
        <v>0</v>
      </c>
      <c r="G125" s="43">
        <v>0</v>
      </c>
      <c r="H125" s="53">
        <v>0</v>
      </c>
      <c r="I125" s="41">
        <f t="shared" si="12"/>
        <v>3140.6955701770225</v>
      </c>
    </row>
    <row r="126" spans="1:9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>
        <v>0</v>
      </c>
      <c r="G126" s="46">
        <v>0</v>
      </c>
      <c r="H126" s="47">
        <v>0</v>
      </c>
      <c r="I126" s="48">
        <f t="shared" si="12"/>
        <v>0</v>
      </c>
    </row>
    <row r="127" spans="1:9" ht="15">
      <c r="A127" s="27" t="s">
        <v>23</v>
      </c>
      <c r="B127" s="43">
        <v>0</v>
      </c>
      <c r="C127" s="43">
        <v>0</v>
      </c>
      <c r="D127" s="43">
        <v>0</v>
      </c>
      <c r="E127" s="43">
        <v>0</v>
      </c>
      <c r="F127" s="236">
        <v>0</v>
      </c>
      <c r="G127" s="43">
        <v>0</v>
      </c>
      <c r="H127" s="53">
        <v>0</v>
      </c>
      <c r="I127" s="41">
        <f t="shared" si="12"/>
        <v>0</v>
      </c>
    </row>
    <row r="128" spans="1:9" ht="15">
      <c r="A128" s="25" t="s">
        <v>24</v>
      </c>
      <c r="B128" s="46">
        <v>0</v>
      </c>
      <c r="C128" s="46">
        <v>0</v>
      </c>
      <c r="D128" s="46">
        <v>0</v>
      </c>
      <c r="E128" s="46">
        <v>0</v>
      </c>
      <c r="F128" s="236">
        <v>0</v>
      </c>
      <c r="G128" s="46">
        <v>0</v>
      </c>
      <c r="H128" s="47">
        <v>0</v>
      </c>
      <c r="I128" s="48">
        <f t="shared" si="12"/>
        <v>0</v>
      </c>
    </row>
    <row r="129" spans="1:10" ht="15">
      <c r="A129" s="27" t="s">
        <v>25</v>
      </c>
      <c r="B129" s="43">
        <v>0</v>
      </c>
      <c r="C129" s="43">
        <v>0</v>
      </c>
      <c r="D129" s="43">
        <v>0</v>
      </c>
      <c r="E129" s="43">
        <v>0</v>
      </c>
      <c r="F129" s="236">
        <v>0</v>
      </c>
      <c r="G129" s="43">
        <v>0</v>
      </c>
      <c r="H129" s="53">
        <v>0</v>
      </c>
      <c r="I129" s="41">
        <f t="shared" si="12"/>
        <v>0</v>
      </c>
    </row>
    <row r="130" spans="1:10" ht="15">
      <c r="A130" s="25" t="s">
        <v>26</v>
      </c>
      <c r="B130" s="46">
        <v>0.19830468383972202</v>
      </c>
      <c r="C130" s="46">
        <v>0</v>
      </c>
      <c r="D130" s="46">
        <v>1.176895316160278</v>
      </c>
      <c r="E130" s="46">
        <v>0</v>
      </c>
      <c r="F130" s="236">
        <v>0</v>
      </c>
      <c r="G130" s="46">
        <v>0</v>
      </c>
      <c r="H130" s="47">
        <v>0</v>
      </c>
      <c r="I130" s="48">
        <f t="shared" si="12"/>
        <v>1.3752</v>
      </c>
    </row>
    <row r="131" spans="1:10" ht="15.75" thickBot="1">
      <c r="A131" s="27" t="s">
        <v>27</v>
      </c>
      <c r="B131" s="43">
        <v>46.835608136677095</v>
      </c>
      <c r="C131" s="43">
        <v>0</v>
      </c>
      <c r="D131" s="43">
        <v>0</v>
      </c>
      <c r="E131" s="43">
        <v>4170.8271571305077</v>
      </c>
      <c r="F131" s="237">
        <v>0</v>
      </c>
      <c r="G131" s="43">
        <v>1350.1512347328139</v>
      </c>
      <c r="H131" s="53">
        <v>0</v>
      </c>
      <c r="I131" s="41">
        <f t="shared" si="12"/>
        <v>5567.8139999999985</v>
      </c>
    </row>
    <row r="132" spans="1:10" ht="15">
      <c r="A132" s="34" t="s">
        <v>28</v>
      </c>
      <c r="B132" s="130">
        <f t="shared" ref="B132:H132" si="13">SUM(B111:B131)</f>
        <v>277.60167237110966</v>
      </c>
      <c r="C132" s="130">
        <f t="shared" si="13"/>
        <v>3980.1318609150308</v>
      </c>
      <c r="D132" s="130">
        <f t="shared" si="13"/>
        <v>17153.178705229508</v>
      </c>
      <c r="E132" s="130">
        <f t="shared" si="13"/>
        <v>4171.7417069734538</v>
      </c>
      <c r="F132" s="130">
        <f t="shared" si="13"/>
        <v>0</v>
      </c>
      <c r="G132" s="130">
        <f t="shared" si="13"/>
        <v>1350.1512347328139</v>
      </c>
      <c r="H132" s="131">
        <f t="shared" si="13"/>
        <v>0</v>
      </c>
      <c r="I132" s="132">
        <f>SUM(B132:H132)</f>
        <v>26932.805180221916</v>
      </c>
    </row>
    <row r="133" spans="1:10" ht="15" thickBot="1">
      <c r="A133" s="32" t="s">
        <v>87</v>
      </c>
      <c r="B133" s="114">
        <f>B132/$I132</f>
        <v>1.0307194906491441E-2</v>
      </c>
      <c r="C133" s="114">
        <f t="shared" ref="C133:I133" si="14">C132/$I132</f>
        <v>0.14778007096853904</v>
      </c>
      <c r="D133" s="114">
        <f t="shared" si="14"/>
        <v>0.63688793612281913</v>
      </c>
      <c r="E133" s="114">
        <f t="shared" si="14"/>
        <v>0.1548944374363562</v>
      </c>
      <c r="F133" s="114">
        <f t="shared" si="14"/>
        <v>0</v>
      </c>
      <c r="G133" s="114">
        <f t="shared" si="14"/>
        <v>5.0130360565794181E-2</v>
      </c>
      <c r="H133" s="114">
        <f t="shared" si="14"/>
        <v>0</v>
      </c>
      <c r="I133" s="116">
        <f t="shared" si="14"/>
        <v>1</v>
      </c>
      <c r="J133" s="18"/>
    </row>
    <row r="134" spans="1:10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1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10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10" ht="15">
      <c r="A137" s="24" t="s">
        <v>7</v>
      </c>
      <c r="B137" s="39">
        <v>0</v>
      </c>
      <c r="C137" s="39">
        <v>1256</v>
      </c>
      <c r="D137" s="39">
        <v>0</v>
      </c>
      <c r="E137" s="39">
        <v>0</v>
      </c>
      <c r="F137" s="235">
        <v>0</v>
      </c>
      <c r="G137" s="39">
        <v>0</v>
      </c>
      <c r="H137" s="40">
        <v>0</v>
      </c>
      <c r="I137" s="41">
        <f>SUM(B137:H137)</f>
        <v>1256</v>
      </c>
    </row>
    <row r="138" spans="1:1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>
        <v>0</v>
      </c>
      <c r="G138" s="46">
        <v>0</v>
      </c>
      <c r="H138" s="47">
        <v>0</v>
      </c>
      <c r="I138" s="48">
        <f t="shared" ref="I138:I157" si="15">SUM(B138:H138)</f>
        <v>0</v>
      </c>
    </row>
    <row r="139" spans="1:10" ht="15">
      <c r="A139" s="26" t="s">
        <v>9</v>
      </c>
      <c r="B139" s="43">
        <v>0</v>
      </c>
      <c r="C139" s="43">
        <v>0</v>
      </c>
      <c r="D139" s="43">
        <v>0</v>
      </c>
      <c r="E139" s="43">
        <v>0</v>
      </c>
      <c r="F139" s="236">
        <v>0</v>
      </c>
      <c r="G139" s="43">
        <v>0</v>
      </c>
      <c r="H139" s="53">
        <v>0</v>
      </c>
      <c r="I139" s="41">
        <f t="shared" si="15"/>
        <v>0</v>
      </c>
    </row>
    <row r="140" spans="1:10" ht="15">
      <c r="A140" s="25" t="s">
        <v>10</v>
      </c>
      <c r="B140" s="46">
        <v>0</v>
      </c>
      <c r="C140" s="46">
        <v>0</v>
      </c>
      <c r="D140" s="46">
        <v>168</v>
      </c>
      <c r="E140" s="46">
        <v>0</v>
      </c>
      <c r="F140" s="236">
        <v>0</v>
      </c>
      <c r="G140" s="46">
        <v>0</v>
      </c>
      <c r="H140" s="47">
        <v>0</v>
      </c>
      <c r="I140" s="48">
        <f t="shared" si="15"/>
        <v>168</v>
      </c>
    </row>
    <row r="141" spans="1:10" ht="15">
      <c r="A141" s="26" t="s">
        <v>11</v>
      </c>
      <c r="B141" s="43">
        <v>0</v>
      </c>
      <c r="C141" s="43">
        <v>0</v>
      </c>
      <c r="D141" s="43">
        <v>0</v>
      </c>
      <c r="E141" s="43">
        <v>0</v>
      </c>
      <c r="F141" s="236">
        <v>0</v>
      </c>
      <c r="G141" s="43">
        <v>0</v>
      </c>
      <c r="H141" s="53">
        <v>0</v>
      </c>
      <c r="I141" s="41">
        <f t="shared" si="15"/>
        <v>0</v>
      </c>
    </row>
    <row r="142" spans="1:10" ht="15">
      <c r="A142" s="25" t="s">
        <v>12</v>
      </c>
      <c r="B142" s="46">
        <v>0</v>
      </c>
      <c r="C142" s="46">
        <v>0</v>
      </c>
      <c r="D142" s="46">
        <v>0</v>
      </c>
      <c r="E142" s="46">
        <v>0</v>
      </c>
      <c r="F142" s="236">
        <v>0</v>
      </c>
      <c r="G142" s="46">
        <v>0</v>
      </c>
      <c r="H142" s="47">
        <v>0</v>
      </c>
      <c r="I142" s="48">
        <f t="shared" si="15"/>
        <v>0</v>
      </c>
    </row>
    <row r="143" spans="1:10" ht="15">
      <c r="A143" s="26" t="s">
        <v>13</v>
      </c>
      <c r="B143" s="43">
        <v>0</v>
      </c>
      <c r="C143" s="43">
        <v>0</v>
      </c>
      <c r="D143" s="43">
        <v>0</v>
      </c>
      <c r="E143" s="43">
        <v>0</v>
      </c>
      <c r="F143" s="236">
        <v>0</v>
      </c>
      <c r="G143" s="43">
        <v>0</v>
      </c>
      <c r="H143" s="53">
        <v>0</v>
      </c>
      <c r="I143" s="41">
        <f t="shared" si="15"/>
        <v>0</v>
      </c>
    </row>
    <row r="144" spans="1:10" ht="15">
      <c r="A144" s="25" t="s">
        <v>14</v>
      </c>
      <c r="B144" s="46">
        <v>0</v>
      </c>
      <c r="C144" s="46">
        <v>0</v>
      </c>
      <c r="D144" s="46">
        <v>15.53375384071219</v>
      </c>
      <c r="E144" s="46">
        <v>16.991206776126557</v>
      </c>
      <c r="F144" s="236">
        <v>0</v>
      </c>
      <c r="G144" s="46">
        <v>0</v>
      </c>
      <c r="H144" s="47">
        <v>0</v>
      </c>
      <c r="I144" s="48">
        <f t="shared" si="15"/>
        <v>32.524960616838747</v>
      </c>
    </row>
    <row r="145" spans="1:10" ht="15">
      <c r="A145" s="26" t="s">
        <v>15</v>
      </c>
      <c r="B145" s="43">
        <v>4.4518000000000004</v>
      </c>
      <c r="C145" s="43">
        <v>0</v>
      </c>
      <c r="D145" s="43">
        <v>0</v>
      </c>
      <c r="E145" s="43">
        <v>0</v>
      </c>
      <c r="F145" s="236">
        <v>0</v>
      </c>
      <c r="G145" s="43">
        <v>0</v>
      </c>
      <c r="H145" s="53">
        <v>0</v>
      </c>
      <c r="I145" s="41">
        <f t="shared" si="15"/>
        <v>4.4518000000000004</v>
      </c>
    </row>
    <row r="146" spans="1:10" ht="15">
      <c r="A146" s="25" t="s">
        <v>16</v>
      </c>
      <c r="B146" s="46">
        <v>107.97075447269738</v>
      </c>
      <c r="C146" s="46">
        <v>914.60805595238946</v>
      </c>
      <c r="D146" s="46">
        <v>53.474029574912919</v>
      </c>
      <c r="E146" s="46">
        <v>0</v>
      </c>
      <c r="F146" s="236">
        <v>0</v>
      </c>
      <c r="G146" s="46">
        <v>0</v>
      </c>
      <c r="H146" s="47">
        <v>0</v>
      </c>
      <c r="I146" s="48">
        <f t="shared" si="15"/>
        <v>1076.0528399999998</v>
      </c>
    </row>
    <row r="147" spans="1:10" ht="15">
      <c r="A147" s="26" t="s">
        <v>17</v>
      </c>
      <c r="B147" s="43">
        <v>0</v>
      </c>
      <c r="C147" s="43">
        <v>0</v>
      </c>
      <c r="D147" s="43">
        <v>0</v>
      </c>
      <c r="E147" s="43">
        <v>0</v>
      </c>
      <c r="F147" s="236">
        <v>0</v>
      </c>
      <c r="G147" s="43">
        <v>0</v>
      </c>
      <c r="H147" s="53">
        <v>0</v>
      </c>
      <c r="I147" s="41">
        <f t="shared" si="15"/>
        <v>0</v>
      </c>
    </row>
    <row r="148" spans="1:10" ht="15">
      <c r="A148" s="25" t="s">
        <v>18</v>
      </c>
      <c r="B148" s="46">
        <v>0</v>
      </c>
      <c r="C148" s="46">
        <v>0</v>
      </c>
      <c r="D148" s="46">
        <v>0</v>
      </c>
      <c r="E148" s="46">
        <v>0</v>
      </c>
      <c r="F148" s="236">
        <v>0</v>
      </c>
      <c r="G148" s="46">
        <v>0</v>
      </c>
      <c r="H148" s="47">
        <v>0</v>
      </c>
      <c r="I148" s="48">
        <f t="shared" si="15"/>
        <v>0</v>
      </c>
    </row>
    <row r="149" spans="1:10" ht="15">
      <c r="A149" s="26" t="s">
        <v>19</v>
      </c>
      <c r="B149" s="43">
        <v>146.42599274624627</v>
      </c>
      <c r="C149" s="43">
        <v>6707.6408467057227</v>
      </c>
      <c r="D149" s="43">
        <v>1395.9331605480311</v>
      </c>
      <c r="E149" s="43">
        <v>0</v>
      </c>
      <c r="F149" s="236">
        <v>0</v>
      </c>
      <c r="G149" s="43">
        <v>0</v>
      </c>
      <c r="H149" s="53">
        <v>0</v>
      </c>
      <c r="I149" s="41">
        <f t="shared" si="15"/>
        <v>8250</v>
      </c>
    </row>
    <row r="150" spans="1:10" ht="15">
      <c r="A150" s="25" t="s">
        <v>20</v>
      </c>
      <c r="B150" s="46">
        <v>0</v>
      </c>
      <c r="C150" s="46">
        <v>0</v>
      </c>
      <c r="D150" s="46">
        <v>0</v>
      </c>
      <c r="E150" s="46">
        <v>0</v>
      </c>
      <c r="F150" s="236">
        <v>0</v>
      </c>
      <c r="G150" s="46">
        <v>0</v>
      </c>
      <c r="H150" s="47">
        <v>0</v>
      </c>
      <c r="I150" s="48">
        <f t="shared" si="15"/>
        <v>0</v>
      </c>
    </row>
    <row r="151" spans="1:10" ht="15">
      <c r="A151" s="26" t="s">
        <v>21</v>
      </c>
      <c r="B151" s="43">
        <v>0</v>
      </c>
      <c r="C151" s="43">
        <v>0</v>
      </c>
      <c r="D151" s="43">
        <v>0</v>
      </c>
      <c r="E151" s="43">
        <v>0</v>
      </c>
      <c r="F151" s="236">
        <v>0</v>
      </c>
      <c r="G151" s="43">
        <v>0</v>
      </c>
      <c r="H151" s="53">
        <v>0</v>
      </c>
      <c r="I151" s="41">
        <f t="shared" si="15"/>
        <v>0</v>
      </c>
    </row>
    <row r="152" spans="1:10" ht="15">
      <c r="A152" s="25" t="s">
        <v>22</v>
      </c>
      <c r="B152" s="46">
        <v>0</v>
      </c>
      <c r="C152" s="46">
        <v>1907</v>
      </c>
      <c r="D152" s="46">
        <v>0</v>
      </c>
      <c r="E152" s="46">
        <v>0</v>
      </c>
      <c r="F152" s="236">
        <v>0</v>
      </c>
      <c r="G152" s="46">
        <v>0</v>
      </c>
      <c r="H152" s="47">
        <v>0</v>
      </c>
      <c r="I152" s="48">
        <f t="shared" si="15"/>
        <v>1907</v>
      </c>
      <c r="J152" s="6"/>
    </row>
    <row r="153" spans="1:10" ht="15">
      <c r="A153" s="27" t="s">
        <v>23</v>
      </c>
      <c r="B153" s="43">
        <v>0</v>
      </c>
      <c r="C153" s="43">
        <v>0</v>
      </c>
      <c r="D153" s="43">
        <v>0</v>
      </c>
      <c r="E153" s="43">
        <v>0</v>
      </c>
      <c r="F153" s="236">
        <v>0</v>
      </c>
      <c r="G153" s="43">
        <v>0</v>
      </c>
      <c r="H153" s="53">
        <v>0</v>
      </c>
      <c r="I153" s="41">
        <f t="shared" si="15"/>
        <v>0</v>
      </c>
    </row>
    <row r="154" spans="1:10" ht="15">
      <c r="A154" s="25" t="s">
        <v>24</v>
      </c>
      <c r="B154" s="46">
        <v>0</v>
      </c>
      <c r="C154" s="46">
        <v>1722</v>
      </c>
      <c r="D154" s="46">
        <v>0</v>
      </c>
      <c r="E154" s="46">
        <v>0</v>
      </c>
      <c r="F154" s="236">
        <v>0</v>
      </c>
      <c r="G154" s="46">
        <v>0</v>
      </c>
      <c r="H154" s="47">
        <v>0</v>
      </c>
      <c r="I154" s="48">
        <f t="shared" si="15"/>
        <v>1722</v>
      </c>
    </row>
    <row r="155" spans="1:10" ht="15">
      <c r="A155" s="27" t="s">
        <v>25</v>
      </c>
      <c r="B155" s="43">
        <v>0</v>
      </c>
      <c r="C155" s="43">
        <v>0</v>
      </c>
      <c r="D155" s="43">
        <v>0</v>
      </c>
      <c r="E155" s="43">
        <v>0</v>
      </c>
      <c r="F155" s="236">
        <v>0</v>
      </c>
      <c r="G155" s="43">
        <v>0</v>
      </c>
      <c r="H155" s="53">
        <v>0</v>
      </c>
      <c r="I155" s="41">
        <f t="shared" si="15"/>
        <v>0</v>
      </c>
    </row>
    <row r="156" spans="1:10" ht="15">
      <c r="A156" s="25" t="s">
        <v>26</v>
      </c>
      <c r="B156" s="46">
        <v>739.29605882374756</v>
      </c>
      <c r="C156" s="46">
        <v>0</v>
      </c>
      <c r="D156" s="46">
        <v>30.290441176252397</v>
      </c>
      <c r="E156" s="46">
        <v>0</v>
      </c>
      <c r="F156" s="236">
        <v>0</v>
      </c>
      <c r="G156" s="46">
        <v>0</v>
      </c>
      <c r="H156" s="47">
        <v>0</v>
      </c>
      <c r="I156" s="48">
        <f t="shared" si="15"/>
        <v>769.5865</v>
      </c>
    </row>
    <row r="157" spans="1:10" ht="15.75" thickBot="1">
      <c r="A157" s="27" t="s">
        <v>27</v>
      </c>
      <c r="B157" s="43">
        <v>64.519304134340487</v>
      </c>
      <c r="C157" s="43">
        <v>0.35510326542773285</v>
      </c>
      <c r="D157" s="43">
        <v>296.23010321369327</v>
      </c>
      <c r="E157" s="43">
        <v>6571.1208244748668</v>
      </c>
      <c r="F157" s="237">
        <v>0</v>
      </c>
      <c r="G157" s="43">
        <v>125.37808544089674</v>
      </c>
      <c r="H157" s="53">
        <v>778.74737947077517</v>
      </c>
      <c r="I157" s="41">
        <f t="shared" si="15"/>
        <v>7836.3508000000002</v>
      </c>
    </row>
    <row r="158" spans="1:10" ht="15">
      <c r="A158" s="34" t="s">
        <v>28</v>
      </c>
      <c r="B158" s="130">
        <f t="shared" ref="B158:H158" si="16">SUM(B137:B157)</f>
        <v>1062.6639101770318</v>
      </c>
      <c r="C158" s="130">
        <f t="shared" si="16"/>
        <v>12507.60400592354</v>
      </c>
      <c r="D158" s="130">
        <f t="shared" si="16"/>
        <v>1959.4614883536019</v>
      </c>
      <c r="E158" s="130">
        <f t="shared" si="16"/>
        <v>6588.1120312509938</v>
      </c>
      <c r="F158" s="130">
        <f t="shared" si="16"/>
        <v>0</v>
      </c>
      <c r="G158" s="130">
        <f t="shared" si="16"/>
        <v>125.37808544089674</v>
      </c>
      <c r="H158" s="131">
        <f t="shared" si="16"/>
        <v>778.74737947077517</v>
      </c>
      <c r="I158" s="132">
        <f>SUM(B158:H158)</f>
        <v>23021.966900616841</v>
      </c>
    </row>
    <row r="159" spans="1:10" ht="15" thickBot="1">
      <c r="A159" s="32" t="s">
        <v>87</v>
      </c>
      <c r="B159" s="114">
        <f>B158/$I158</f>
        <v>4.6158693336865113E-2</v>
      </c>
      <c r="C159" s="114">
        <f t="shared" ref="C159:I159" si="17">C158/$I158</f>
        <v>0.54328998299395592</v>
      </c>
      <c r="D159" s="114">
        <f t="shared" si="17"/>
        <v>8.5112688104034273E-2</v>
      </c>
      <c r="E159" s="114">
        <f t="shared" si="17"/>
        <v>0.28616634102946586</v>
      </c>
      <c r="F159" s="114">
        <f t="shared" si="17"/>
        <v>0</v>
      </c>
      <c r="G159" s="114">
        <f t="shared" si="17"/>
        <v>5.4460197072708598E-3</v>
      </c>
      <c r="H159" s="114">
        <f t="shared" si="17"/>
        <v>3.3826274828407894E-2</v>
      </c>
      <c r="I159" s="116">
        <f t="shared" si="17"/>
        <v>1</v>
      </c>
      <c r="J159" s="18"/>
    </row>
    <row r="160" spans="1:10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>
        <v>0</v>
      </c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>
        <v>0</v>
      </c>
      <c r="G164" s="46">
        <v>0</v>
      </c>
      <c r="H164" s="47">
        <v>0</v>
      </c>
      <c r="I164" s="48">
        <f t="shared" ref="I164:I183" si="18">SUM(B164:H164)</f>
        <v>0</v>
      </c>
    </row>
    <row r="165" spans="1:9" ht="15">
      <c r="A165" s="26" t="s">
        <v>9</v>
      </c>
      <c r="B165" s="43">
        <v>0</v>
      </c>
      <c r="C165" s="43">
        <v>0</v>
      </c>
      <c r="D165" s="43">
        <v>0</v>
      </c>
      <c r="E165" s="43">
        <v>0</v>
      </c>
      <c r="F165" s="236">
        <v>0</v>
      </c>
      <c r="G165" s="43">
        <v>0</v>
      </c>
      <c r="H165" s="53">
        <v>0</v>
      </c>
      <c r="I165" s="41">
        <f t="shared" si="18"/>
        <v>0</v>
      </c>
    </row>
    <row r="166" spans="1:9" ht="15">
      <c r="A166" s="25" t="s">
        <v>10</v>
      </c>
      <c r="B166" s="46">
        <v>0</v>
      </c>
      <c r="C166" s="46">
        <v>0</v>
      </c>
      <c r="D166" s="46">
        <v>92</v>
      </c>
      <c r="E166" s="46">
        <v>0</v>
      </c>
      <c r="F166" s="236">
        <v>0</v>
      </c>
      <c r="G166" s="46">
        <v>0</v>
      </c>
      <c r="H166" s="47">
        <v>0</v>
      </c>
      <c r="I166" s="48">
        <f t="shared" si="18"/>
        <v>92</v>
      </c>
    </row>
    <row r="167" spans="1:9" ht="15">
      <c r="A167" s="26" t="s">
        <v>11</v>
      </c>
      <c r="B167" s="43">
        <v>0</v>
      </c>
      <c r="C167" s="43">
        <v>0</v>
      </c>
      <c r="D167" s="43">
        <v>0</v>
      </c>
      <c r="E167" s="43">
        <v>0</v>
      </c>
      <c r="F167" s="236">
        <v>0</v>
      </c>
      <c r="G167" s="43">
        <v>0</v>
      </c>
      <c r="H167" s="53">
        <v>0</v>
      </c>
      <c r="I167" s="41">
        <f t="shared" si="18"/>
        <v>0</v>
      </c>
    </row>
    <row r="168" spans="1:9" ht="15">
      <c r="A168" s="25" t="s">
        <v>12</v>
      </c>
      <c r="B168" s="46">
        <v>0</v>
      </c>
      <c r="C168" s="46">
        <v>0</v>
      </c>
      <c r="D168" s="46">
        <v>0</v>
      </c>
      <c r="E168" s="46">
        <v>0</v>
      </c>
      <c r="F168" s="236">
        <v>0</v>
      </c>
      <c r="G168" s="46">
        <v>0</v>
      </c>
      <c r="H168" s="47">
        <v>0</v>
      </c>
      <c r="I168" s="48">
        <f t="shared" si="18"/>
        <v>0</v>
      </c>
    </row>
    <row r="169" spans="1:9" ht="15">
      <c r="A169" s="26" t="s">
        <v>13</v>
      </c>
      <c r="B169" s="43">
        <v>0</v>
      </c>
      <c r="C169" s="43">
        <v>0</v>
      </c>
      <c r="D169" s="43">
        <v>0</v>
      </c>
      <c r="E169" s="43">
        <v>0</v>
      </c>
      <c r="F169" s="236">
        <v>0</v>
      </c>
      <c r="G169" s="43">
        <v>0</v>
      </c>
      <c r="H169" s="53">
        <v>0</v>
      </c>
      <c r="I169" s="41">
        <f t="shared" si="18"/>
        <v>0</v>
      </c>
    </row>
    <row r="170" spans="1:9" ht="15">
      <c r="A170" s="25" t="s">
        <v>14</v>
      </c>
      <c r="B170" s="46">
        <v>0</v>
      </c>
      <c r="C170" s="46">
        <v>0</v>
      </c>
      <c r="D170" s="46">
        <v>0</v>
      </c>
      <c r="E170" s="46">
        <v>1.1294220819738598</v>
      </c>
      <c r="F170" s="236">
        <v>0</v>
      </c>
      <c r="G170" s="46">
        <v>0</v>
      </c>
      <c r="H170" s="47">
        <v>0</v>
      </c>
      <c r="I170" s="48">
        <f t="shared" si="18"/>
        <v>1.1294220819738598</v>
      </c>
    </row>
    <row r="171" spans="1:9" ht="15">
      <c r="A171" s="26" t="s">
        <v>15</v>
      </c>
      <c r="B171" s="43">
        <v>7.0072779133707783E-2</v>
      </c>
      <c r="C171" s="43">
        <v>2.1764146597269194E-2</v>
      </c>
      <c r="D171" s="43">
        <v>1.0183630742690233</v>
      </c>
      <c r="E171" s="43">
        <v>0</v>
      </c>
      <c r="F171" s="236">
        <v>0</v>
      </c>
      <c r="G171" s="43">
        <v>0</v>
      </c>
      <c r="H171" s="53">
        <v>0</v>
      </c>
      <c r="I171" s="41">
        <f t="shared" si="18"/>
        <v>1.1102000000000003</v>
      </c>
    </row>
    <row r="172" spans="1:9" ht="15">
      <c r="A172" s="25" t="s">
        <v>16</v>
      </c>
      <c r="B172" s="46">
        <v>84.804996209043537</v>
      </c>
      <c r="C172" s="46">
        <v>0</v>
      </c>
      <c r="D172" s="46">
        <v>211.86537979095647</v>
      </c>
      <c r="E172" s="46">
        <v>0</v>
      </c>
      <c r="F172" s="236">
        <v>0</v>
      </c>
      <c r="G172" s="46">
        <v>0</v>
      </c>
      <c r="H172" s="47">
        <v>0</v>
      </c>
      <c r="I172" s="48">
        <f t="shared" si="18"/>
        <v>296.67037600000003</v>
      </c>
    </row>
    <row r="173" spans="1:9" ht="15">
      <c r="A173" s="26" t="s">
        <v>17</v>
      </c>
      <c r="B173" s="43">
        <v>0</v>
      </c>
      <c r="C173" s="43">
        <v>0</v>
      </c>
      <c r="D173" s="43">
        <v>272</v>
      </c>
      <c r="E173" s="43">
        <v>0</v>
      </c>
      <c r="F173" s="236">
        <v>0</v>
      </c>
      <c r="G173" s="43">
        <v>0</v>
      </c>
      <c r="H173" s="53">
        <v>0</v>
      </c>
      <c r="I173" s="41">
        <f t="shared" si="18"/>
        <v>272</v>
      </c>
    </row>
    <row r="174" spans="1:9" ht="15">
      <c r="A174" s="25" t="s">
        <v>18</v>
      </c>
      <c r="B174" s="46">
        <v>0</v>
      </c>
      <c r="C174" s="46">
        <v>0</v>
      </c>
      <c r="D174" s="46">
        <v>0</v>
      </c>
      <c r="E174" s="46">
        <v>0</v>
      </c>
      <c r="F174" s="236">
        <v>0</v>
      </c>
      <c r="G174" s="46">
        <v>0</v>
      </c>
      <c r="H174" s="47">
        <v>0</v>
      </c>
      <c r="I174" s="48">
        <f t="shared" si="18"/>
        <v>0</v>
      </c>
    </row>
    <row r="175" spans="1:9" ht="15">
      <c r="A175" s="26" t="s">
        <v>19</v>
      </c>
      <c r="B175" s="43">
        <v>114.29199782937906</v>
      </c>
      <c r="C175" s="43">
        <v>59.527082202801587</v>
      </c>
      <c r="D175" s="43">
        <v>1981.1809199678194</v>
      </c>
      <c r="E175" s="43">
        <v>0</v>
      </c>
      <c r="F175" s="236">
        <v>0</v>
      </c>
      <c r="G175" s="43">
        <v>0</v>
      </c>
      <c r="H175" s="53">
        <v>0</v>
      </c>
      <c r="I175" s="41">
        <f t="shared" si="18"/>
        <v>2155</v>
      </c>
    </row>
    <row r="176" spans="1:9" ht="15">
      <c r="A176" s="25" t="s">
        <v>20</v>
      </c>
      <c r="B176" s="46">
        <v>0</v>
      </c>
      <c r="C176" s="46">
        <v>0</v>
      </c>
      <c r="D176" s="46">
        <v>0</v>
      </c>
      <c r="E176" s="46">
        <v>0</v>
      </c>
      <c r="F176" s="236">
        <v>0</v>
      </c>
      <c r="G176" s="46">
        <v>0</v>
      </c>
      <c r="H176" s="47">
        <v>0</v>
      </c>
      <c r="I176" s="48">
        <f t="shared" si="18"/>
        <v>0</v>
      </c>
    </row>
    <row r="177" spans="1:10" ht="15">
      <c r="A177" s="26" t="s">
        <v>21</v>
      </c>
      <c r="B177" s="43">
        <v>0</v>
      </c>
      <c r="C177" s="43">
        <v>0</v>
      </c>
      <c r="D177" s="43">
        <v>0</v>
      </c>
      <c r="E177" s="43">
        <v>0</v>
      </c>
      <c r="F177" s="236">
        <v>0</v>
      </c>
      <c r="G177" s="43">
        <v>0</v>
      </c>
      <c r="H177" s="53">
        <v>0</v>
      </c>
      <c r="I177" s="41">
        <f t="shared" si="18"/>
        <v>0</v>
      </c>
    </row>
    <row r="178" spans="1:1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>
        <v>0</v>
      </c>
      <c r="G178" s="46">
        <v>0</v>
      </c>
      <c r="H178" s="47">
        <v>0</v>
      </c>
      <c r="I178" s="48">
        <f t="shared" si="18"/>
        <v>0</v>
      </c>
    </row>
    <row r="179" spans="1:10" ht="15">
      <c r="A179" s="27" t="s">
        <v>23</v>
      </c>
      <c r="B179" s="43">
        <v>0</v>
      </c>
      <c r="C179" s="43">
        <v>0</v>
      </c>
      <c r="D179" s="43">
        <v>0</v>
      </c>
      <c r="E179" s="43">
        <v>0</v>
      </c>
      <c r="F179" s="236">
        <v>0</v>
      </c>
      <c r="G179" s="43">
        <v>0</v>
      </c>
      <c r="H179" s="53">
        <v>0</v>
      </c>
      <c r="I179" s="41">
        <f t="shared" si="18"/>
        <v>0</v>
      </c>
    </row>
    <row r="180" spans="1:10" ht="15">
      <c r="A180" s="25" t="s">
        <v>24</v>
      </c>
      <c r="B180" s="46">
        <v>0</v>
      </c>
      <c r="C180" s="46">
        <v>0</v>
      </c>
      <c r="D180" s="46">
        <v>0</v>
      </c>
      <c r="E180" s="46">
        <v>0</v>
      </c>
      <c r="F180" s="236">
        <v>0</v>
      </c>
      <c r="G180" s="46">
        <v>0</v>
      </c>
      <c r="H180" s="47">
        <v>0</v>
      </c>
      <c r="I180" s="48">
        <f t="shared" si="18"/>
        <v>0</v>
      </c>
    </row>
    <row r="181" spans="1:10" ht="15">
      <c r="A181" s="27" t="s">
        <v>25</v>
      </c>
      <c r="B181" s="43">
        <v>0</v>
      </c>
      <c r="C181" s="43">
        <v>0</v>
      </c>
      <c r="D181" s="43">
        <v>0</v>
      </c>
      <c r="E181" s="43">
        <v>0</v>
      </c>
      <c r="F181" s="236">
        <v>0</v>
      </c>
      <c r="G181" s="43">
        <v>0</v>
      </c>
      <c r="H181" s="53">
        <v>0</v>
      </c>
      <c r="I181" s="41">
        <f t="shared" si="18"/>
        <v>0</v>
      </c>
    </row>
    <row r="182" spans="1:10" ht="15">
      <c r="A182" s="25" t="s">
        <v>26</v>
      </c>
      <c r="B182" s="46">
        <v>4.2341826377164393</v>
      </c>
      <c r="C182" s="46">
        <v>1.1010173622835604</v>
      </c>
      <c r="D182" s="46">
        <v>0</v>
      </c>
      <c r="E182" s="46">
        <v>0</v>
      </c>
      <c r="F182" s="236">
        <v>0</v>
      </c>
      <c r="G182" s="46">
        <v>0</v>
      </c>
      <c r="H182" s="47">
        <v>0</v>
      </c>
      <c r="I182" s="48">
        <f t="shared" si="18"/>
        <v>5.3351999999999995</v>
      </c>
    </row>
    <row r="183" spans="1:10" ht="15.75" thickBot="1">
      <c r="A183" s="27" t="s">
        <v>27</v>
      </c>
      <c r="B183" s="43">
        <v>24.064360665911931</v>
      </c>
      <c r="C183" s="43">
        <v>0</v>
      </c>
      <c r="D183" s="43">
        <v>594.90620340061093</v>
      </c>
      <c r="E183" s="43">
        <v>625.84581899163015</v>
      </c>
      <c r="F183" s="237">
        <v>0</v>
      </c>
      <c r="G183" s="43">
        <v>55.973295861698524</v>
      </c>
      <c r="H183" s="53">
        <v>178.86712108014873</v>
      </c>
      <c r="I183" s="41">
        <f t="shared" si="18"/>
        <v>1479.6568000000002</v>
      </c>
    </row>
    <row r="184" spans="1:10" ht="15">
      <c r="A184" s="34" t="s">
        <v>28</v>
      </c>
      <c r="B184" s="130">
        <f t="shared" ref="B184:H184" si="19">SUM(B163:B183)</f>
        <v>227.46561012118465</v>
      </c>
      <c r="C184" s="130">
        <f t="shared" si="19"/>
        <v>60.649863711682421</v>
      </c>
      <c r="D184" s="130">
        <f t="shared" si="19"/>
        <v>3152.9708662336561</v>
      </c>
      <c r="E184" s="130">
        <f t="shared" si="19"/>
        <v>626.97524107360402</v>
      </c>
      <c r="F184" s="130">
        <f t="shared" si="19"/>
        <v>0</v>
      </c>
      <c r="G184" s="130">
        <f t="shared" si="19"/>
        <v>55.973295861698524</v>
      </c>
      <c r="H184" s="131">
        <f t="shared" si="19"/>
        <v>178.86712108014873</v>
      </c>
      <c r="I184" s="132">
        <f>SUM(B184:H184)</f>
        <v>4302.9019980819739</v>
      </c>
    </row>
    <row r="185" spans="1:10" ht="15" thickBot="1">
      <c r="A185" s="32" t="s">
        <v>87</v>
      </c>
      <c r="B185" s="114">
        <f>B184/$I184</f>
        <v>5.2863302539211406E-2</v>
      </c>
      <c r="C185" s="114">
        <f t="shared" ref="C185:I185" si="20">C184/$I184</f>
        <v>1.4095106915917956E-2</v>
      </c>
      <c r="D185" s="114">
        <f t="shared" si="20"/>
        <v>0.73275451489229793</v>
      </c>
      <c r="E185" s="114">
        <f t="shared" si="20"/>
        <v>0.14570985845205847</v>
      </c>
      <c r="F185" s="114">
        <f t="shared" si="20"/>
        <v>0</v>
      </c>
      <c r="G185" s="114">
        <f t="shared" si="20"/>
        <v>1.3008266487744485E-2</v>
      </c>
      <c r="H185" s="114">
        <f t="shared" si="20"/>
        <v>4.1568950712769906E-2</v>
      </c>
      <c r="I185" s="116">
        <f t="shared" si="20"/>
        <v>1</v>
      </c>
      <c r="J185" s="18"/>
    </row>
    <row r="186" spans="1:10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1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10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10" ht="15">
      <c r="A189" s="24" t="s">
        <v>7</v>
      </c>
      <c r="B189" s="39">
        <v>0</v>
      </c>
      <c r="C189" s="39">
        <v>0</v>
      </c>
      <c r="D189" s="39">
        <v>4585</v>
      </c>
      <c r="E189" s="39">
        <v>0</v>
      </c>
      <c r="F189" s="235">
        <v>0</v>
      </c>
      <c r="G189" s="39">
        <v>0</v>
      </c>
      <c r="H189" s="40">
        <v>0</v>
      </c>
      <c r="I189" s="41">
        <f>SUM(B189:H189)</f>
        <v>4585</v>
      </c>
    </row>
    <row r="190" spans="1:10" ht="15">
      <c r="A190" s="25" t="s">
        <v>8</v>
      </c>
      <c r="B190" s="46">
        <v>0</v>
      </c>
      <c r="C190" s="46">
        <v>0</v>
      </c>
      <c r="D190" s="46">
        <v>39</v>
      </c>
      <c r="E190" s="46">
        <v>0</v>
      </c>
      <c r="F190" s="236">
        <v>0</v>
      </c>
      <c r="G190" s="46">
        <v>0</v>
      </c>
      <c r="H190" s="47">
        <v>0</v>
      </c>
      <c r="I190" s="48">
        <f t="shared" ref="I190:I209" si="21">SUM(B190:H190)</f>
        <v>39</v>
      </c>
    </row>
    <row r="191" spans="1:10" ht="15">
      <c r="A191" s="26" t="s">
        <v>9</v>
      </c>
      <c r="B191" s="43">
        <v>0</v>
      </c>
      <c r="C191" s="43">
        <v>0</v>
      </c>
      <c r="D191" s="43">
        <v>0</v>
      </c>
      <c r="E191" s="43">
        <v>0</v>
      </c>
      <c r="F191" s="236">
        <v>0</v>
      </c>
      <c r="G191" s="43">
        <v>0</v>
      </c>
      <c r="H191" s="53">
        <v>0</v>
      </c>
      <c r="I191" s="41">
        <f t="shared" si="21"/>
        <v>0</v>
      </c>
    </row>
    <row r="192" spans="1:10" ht="15">
      <c r="A192" s="25" t="s">
        <v>10</v>
      </c>
      <c r="B192" s="46">
        <v>0</v>
      </c>
      <c r="C192" s="46">
        <v>0</v>
      </c>
      <c r="D192" s="46">
        <v>122</v>
      </c>
      <c r="E192" s="46">
        <v>0</v>
      </c>
      <c r="F192" s="236">
        <v>0</v>
      </c>
      <c r="G192" s="46">
        <v>0</v>
      </c>
      <c r="H192" s="47">
        <v>0</v>
      </c>
      <c r="I192" s="48">
        <f t="shared" si="21"/>
        <v>122</v>
      </c>
    </row>
    <row r="193" spans="1:9" ht="15">
      <c r="A193" s="26" t="s">
        <v>11</v>
      </c>
      <c r="B193" s="43">
        <v>0</v>
      </c>
      <c r="C193" s="43">
        <v>0</v>
      </c>
      <c r="D193" s="43">
        <v>0</v>
      </c>
      <c r="E193" s="43">
        <v>0</v>
      </c>
      <c r="F193" s="236">
        <v>0</v>
      </c>
      <c r="G193" s="43">
        <v>0</v>
      </c>
      <c r="H193" s="53">
        <v>0</v>
      </c>
      <c r="I193" s="41">
        <f t="shared" si="21"/>
        <v>0</v>
      </c>
    </row>
    <row r="194" spans="1:9" ht="15">
      <c r="A194" s="25" t="s">
        <v>12</v>
      </c>
      <c r="B194" s="46">
        <v>0</v>
      </c>
      <c r="C194" s="46">
        <v>0</v>
      </c>
      <c r="D194" s="46">
        <v>0</v>
      </c>
      <c r="E194" s="46">
        <v>0</v>
      </c>
      <c r="F194" s="236">
        <v>0</v>
      </c>
      <c r="G194" s="46">
        <v>0</v>
      </c>
      <c r="H194" s="47">
        <v>0</v>
      </c>
      <c r="I194" s="48">
        <f t="shared" si="21"/>
        <v>0</v>
      </c>
    </row>
    <row r="195" spans="1:9" ht="15">
      <c r="A195" s="26" t="s">
        <v>13</v>
      </c>
      <c r="B195" s="43">
        <v>0</v>
      </c>
      <c r="C195" s="43">
        <v>0</v>
      </c>
      <c r="D195" s="43">
        <v>0</v>
      </c>
      <c r="E195" s="43">
        <v>0</v>
      </c>
      <c r="F195" s="236">
        <v>0</v>
      </c>
      <c r="G195" s="43">
        <v>0</v>
      </c>
      <c r="H195" s="53">
        <v>0</v>
      </c>
      <c r="I195" s="41">
        <f t="shared" si="21"/>
        <v>0</v>
      </c>
    </row>
    <row r="196" spans="1:9" ht="15">
      <c r="A196" s="25" t="s">
        <v>14</v>
      </c>
      <c r="B196" s="46">
        <v>3.6548455280156293E-8</v>
      </c>
      <c r="C196" s="46">
        <v>3.6548455280156293E-8</v>
      </c>
      <c r="D196" s="46">
        <v>2.9238764091894815E-8</v>
      </c>
      <c r="E196" s="46">
        <v>19.048232937344228</v>
      </c>
      <c r="F196" s="236">
        <v>0</v>
      </c>
      <c r="G196" s="46">
        <v>0</v>
      </c>
      <c r="H196" s="47">
        <v>0</v>
      </c>
      <c r="I196" s="48">
        <f t="shared" si="21"/>
        <v>19.048233039679904</v>
      </c>
    </row>
    <row r="197" spans="1:9" ht="15">
      <c r="A197" s="26" t="s">
        <v>15</v>
      </c>
      <c r="B197" s="43">
        <v>2.443496261448888</v>
      </c>
      <c r="C197" s="43">
        <v>0.75893395238624062</v>
      </c>
      <c r="D197" s="43">
        <v>35.511169786164871</v>
      </c>
      <c r="E197" s="43">
        <v>0</v>
      </c>
      <c r="F197" s="236">
        <v>0</v>
      </c>
      <c r="G197" s="43">
        <v>0</v>
      </c>
      <c r="H197" s="53">
        <v>0</v>
      </c>
      <c r="I197" s="41">
        <f t="shared" si="21"/>
        <v>38.7136</v>
      </c>
    </row>
    <row r="198" spans="1:9" ht="15">
      <c r="A198" s="25" t="s">
        <v>16</v>
      </c>
      <c r="B198" s="46">
        <v>252.16796499276663</v>
      </c>
      <c r="C198" s="46">
        <v>112.0330358768781</v>
      </c>
      <c r="D198" s="46">
        <v>5092.0214791303551</v>
      </c>
      <c r="E198" s="46">
        <v>0</v>
      </c>
      <c r="F198" s="236">
        <v>0</v>
      </c>
      <c r="G198" s="46">
        <v>0</v>
      </c>
      <c r="H198" s="47">
        <v>0</v>
      </c>
      <c r="I198" s="48">
        <f t="shared" si="21"/>
        <v>5456.2224800000004</v>
      </c>
    </row>
    <row r="199" spans="1:9" ht="15">
      <c r="A199" s="26" t="s">
        <v>17</v>
      </c>
      <c r="B199" s="43">
        <v>127.31525600835582</v>
      </c>
      <c r="C199" s="43">
        <v>6.3422874165232111E-8</v>
      </c>
      <c r="D199" s="43">
        <v>921.10144392822133</v>
      </c>
      <c r="E199" s="43">
        <v>0</v>
      </c>
      <c r="F199" s="236">
        <v>0</v>
      </c>
      <c r="G199" s="43">
        <v>0</v>
      </c>
      <c r="H199" s="53">
        <v>0</v>
      </c>
      <c r="I199" s="41">
        <f t="shared" si="21"/>
        <v>1048.4167</v>
      </c>
    </row>
    <row r="200" spans="1:9" ht="15">
      <c r="A200" s="25" t="s">
        <v>18</v>
      </c>
      <c r="B200" s="46">
        <v>1.1475073841606032E-8</v>
      </c>
      <c r="C200" s="46">
        <v>1.1475073841606032E-8</v>
      </c>
      <c r="D200" s="46">
        <v>396.99999997704981</v>
      </c>
      <c r="E200" s="46">
        <v>0</v>
      </c>
      <c r="F200" s="236">
        <v>0</v>
      </c>
      <c r="G200" s="46">
        <v>0</v>
      </c>
      <c r="H200" s="47">
        <v>0</v>
      </c>
      <c r="I200" s="48">
        <f t="shared" si="21"/>
        <v>396.99999999999994</v>
      </c>
    </row>
    <row r="201" spans="1:9" ht="15">
      <c r="A201" s="26" t="s">
        <v>19</v>
      </c>
      <c r="B201" s="43">
        <v>1568.673103642659</v>
      </c>
      <c r="C201" s="43">
        <v>84.279107411164688</v>
      </c>
      <c r="D201" s="43">
        <v>8775.8770165703154</v>
      </c>
      <c r="E201" s="43">
        <v>669.17077237586079</v>
      </c>
      <c r="F201" s="236">
        <v>0</v>
      </c>
      <c r="G201" s="43">
        <v>0</v>
      </c>
      <c r="H201" s="53">
        <v>0</v>
      </c>
      <c r="I201" s="41">
        <f t="shared" si="21"/>
        <v>11098</v>
      </c>
    </row>
    <row r="202" spans="1:9" ht="15">
      <c r="A202" s="25" t="s">
        <v>20</v>
      </c>
      <c r="B202" s="46">
        <v>0</v>
      </c>
      <c r="C202" s="46">
        <v>0</v>
      </c>
      <c r="D202" s="46">
        <v>0</v>
      </c>
      <c r="E202" s="46">
        <v>0</v>
      </c>
      <c r="F202" s="236">
        <v>0</v>
      </c>
      <c r="G202" s="46">
        <v>0</v>
      </c>
      <c r="H202" s="47">
        <v>0</v>
      </c>
      <c r="I202" s="48">
        <f t="shared" si="21"/>
        <v>0</v>
      </c>
    </row>
    <row r="203" spans="1:9" ht="15">
      <c r="A203" s="26" t="s">
        <v>21</v>
      </c>
      <c r="B203" s="43">
        <v>0</v>
      </c>
      <c r="C203" s="43">
        <v>0</v>
      </c>
      <c r="D203" s="43">
        <v>0</v>
      </c>
      <c r="E203" s="43">
        <v>0</v>
      </c>
      <c r="F203" s="236">
        <v>0</v>
      </c>
      <c r="G203" s="43">
        <v>0</v>
      </c>
      <c r="H203" s="53">
        <v>0</v>
      </c>
      <c r="I203" s="41">
        <f t="shared" si="21"/>
        <v>0</v>
      </c>
    </row>
    <row r="204" spans="1:9" ht="15">
      <c r="A204" s="25" t="s">
        <v>22</v>
      </c>
      <c r="B204" s="46">
        <v>2.3021866583876713</v>
      </c>
      <c r="C204" s="46">
        <v>1.4773456548050931E-8</v>
      </c>
      <c r="D204" s="46">
        <v>1972.697813326839</v>
      </c>
      <c r="E204" s="46">
        <v>0</v>
      </c>
      <c r="F204" s="236">
        <v>0</v>
      </c>
      <c r="G204" s="46">
        <v>0</v>
      </c>
      <c r="H204" s="47">
        <v>0</v>
      </c>
      <c r="I204" s="48">
        <f t="shared" si="21"/>
        <v>1975</v>
      </c>
    </row>
    <row r="205" spans="1:9" ht="15">
      <c r="A205" s="27" t="s">
        <v>23</v>
      </c>
      <c r="B205" s="43">
        <v>10.537845057880677</v>
      </c>
      <c r="C205" s="43">
        <v>17.870881567230633</v>
      </c>
      <c r="D205" s="43">
        <v>32.591273374888694</v>
      </c>
      <c r="E205" s="43">
        <v>0</v>
      </c>
      <c r="F205" s="236">
        <v>0</v>
      </c>
      <c r="G205" s="43">
        <v>0</v>
      </c>
      <c r="H205" s="53">
        <v>0</v>
      </c>
      <c r="I205" s="41">
        <f t="shared" si="21"/>
        <v>61</v>
      </c>
    </row>
    <row r="206" spans="1:9" ht="15">
      <c r="A206" s="25" t="s">
        <v>24</v>
      </c>
      <c r="B206" s="46">
        <v>0</v>
      </c>
      <c r="C206" s="46">
        <v>0</v>
      </c>
      <c r="D206" s="46">
        <v>0</v>
      </c>
      <c r="E206" s="46">
        <v>0</v>
      </c>
      <c r="F206" s="236">
        <v>0</v>
      </c>
      <c r="G206" s="46">
        <v>0</v>
      </c>
      <c r="H206" s="47">
        <v>0</v>
      </c>
      <c r="I206" s="48">
        <f t="shared" si="21"/>
        <v>0</v>
      </c>
    </row>
    <row r="207" spans="1:9" ht="15">
      <c r="A207" s="27" t="s">
        <v>25</v>
      </c>
      <c r="B207" s="43">
        <v>0</v>
      </c>
      <c r="C207" s="43">
        <v>0</v>
      </c>
      <c r="D207" s="43">
        <v>0</v>
      </c>
      <c r="E207" s="43">
        <v>0</v>
      </c>
      <c r="F207" s="236">
        <v>0</v>
      </c>
      <c r="G207" s="43">
        <v>0</v>
      </c>
      <c r="H207" s="53">
        <v>0</v>
      </c>
      <c r="I207" s="41">
        <f t="shared" si="21"/>
        <v>0</v>
      </c>
    </row>
    <row r="208" spans="1:9" ht="15">
      <c r="A208" s="25" t="s">
        <v>26</v>
      </c>
      <c r="B208" s="46">
        <v>6.8363999835087732</v>
      </c>
      <c r="C208" s="46">
        <v>8.2456138341712042E-9</v>
      </c>
      <c r="D208" s="46">
        <v>8.2456138341712042E-9</v>
      </c>
      <c r="E208" s="46">
        <v>0</v>
      </c>
      <c r="F208" s="236">
        <v>0</v>
      </c>
      <c r="G208" s="46">
        <v>0</v>
      </c>
      <c r="H208" s="47">
        <v>0</v>
      </c>
      <c r="I208" s="48">
        <f t="shared" si="21"/>
        <v>6.8364000000000011</v>
      </c>
    </row>
    <row r="209" spans="1:10" ht="15.75" thickBot="1">
      <c r="A209" s="27" t="s">
        <v>27</v>
      </c>
      <c r="B209" s="43">
        <v>11.085821473689053</v>
      </c>
      <c r="C209" s="43">
        <v>3.9148899264742507</v>
      </c>
      <c r="D209" s="43">
        <v>2968.441722686629</v>
      </c>
      <c r="E209" s="43">
        <v>2038.2153759794919</v>
      </c>
      <c r="F209" s="237">
        <v>0</v>
      </c>
      <c r="G209" s="43">
        <v>159.45550115276811</v>
      </c>
      <c r="H209" s="53">
        <v>9.6366887809471056</v>
      </c>
      <c r="I209" s="41">
        <f t="shared" si="21"/>
        <v>5190.75</v>
      </c>
    </row>
    <row r="210" spans="1:10" ht="15">
      <c r="A210" s="34" t="s">
        <v>28</v>
      </c>
      <c r="B210" s="130">
        <f t="shared" ref="B210:H210" si="22">SUM(B189:B209)</f>
        <v>1981.3620741267202</v>
      </c>
      <c r="C210" s="130">
        <f t="shared" si="22"/>
        <v>218.8568488685994</v>
      </c>
      <c r="D210" s="130">
        <f t="shared" si="22"/>
        <v>24941.241918817945</v>
      </c>
      <c r="E210" s="130">
        <f t="shared" si="22"/>
        <v>2726.4343812926968</v>
      </c>
      <c r="F210" s="130">
        <f t="shared" si="22"/>
        <v>0</v>
      </c>
      <c r="G210" s="130">
        <f t="shared" si="22"/>
        <v>159.45550115276811</v>
      </c>
      <c r="H210" s="131">
        <f t="shared" si="22"/>
        <v>9.6366887809471056</v>
      </c>
      <c r="I210" s="132">
        <f>SUM(B210:H210)</f>
        <v>30036.987413039671</v>
      </c>
    </row>
    <row r="211" spans="1:10" ht="15" thickBot="1">
      <c r="A211" s="32" t="s">
        <v>87</v>
      </c>
      <c r="B211" s="114">
        <f>B210/$I210</f>
        <v>6.5964074455302085E-2</v>
      </c>
      <c r="C211" s="114">
        <f t="shared" ref="C211:I211" si="23">C210/$I210</f>
        <v>7.286244983862435E-3</v>
      </c>
      <c r="D211" s="114">
        <f t="shared" si="23"/>
        <v>0.8303509794724101</v>
      </c>
      <c r="E211" s="114">
        <f t="shared" si="23"/>
        <v>9.0769235403051637E-2</v>
      </c>
      <c r="F211" s="114">
        <f t="shared" si="23"/>
        <v>0</v>
      </c>
      <c r="G211" s="114">
        <f t="shared" si="23"/>
        <v>5.3086382785360563E-3</v>
      </c>
      <c r="H211" s="114">
        <f t="shared" si="23"/>
        <v>3.2082740683786492E-4</v>
      </c>
      <c r="I211" s="116">
        <f t="shared" si="23"/>
        <v>1</v>
      </c>
      <c r="J211" s="18"/>
    </row>
    <row r="212" spans="1:10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1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10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1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>
        <v>0</v>
      </c>
      <c r="G215" s="39">
        <v>0</v>
      </c>
      <c r="H215" s="40">
        <v>0</v>
      </c>
      <c r="I215" s="41">
        <f>SUM(B215:H215)</f>
        <v>0</v>
      </c>
    </row>
    <row r="216" spans="1:1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>
        <v>0</v>
      </c>
      <c r="G216" s="46">
        <v>0</v>
      </c>
      <c r="H216" s="47">
        <v>0</v>
      </c>
      <c r="I216" s="48">
        <f t="shared" ref="I216:I235" si="24">SUM(B216:H216)</f>
        <v>0</v>
      </c>
    </row>
    <row r="217" spans="1:10" ht="15">
      <c r="A217" s="26" t="s">
        <v>9</v>
      </c>
      <c r="B217" s="43">
        <v>0</v>
      </c>
      <c r="C217" s="43">
        <v>0</v>
      </c>
      <c r="D217" s="43">
        <v>0</v>
      </c>
      <c r="E217" s="43">
        <v>0</v>
      </c>
      <c r="F217" s="236">
        <v>0</v>
      </c>
      <c r="G217" s="43">
        <v>0</v>
      </c>
      <c r="H217" s="53">
        <v>0</v>
      </c>
      <c r="I217" s="41">
        <f t="shared" si="24"/>
        <v>0</v>
      </c>
    </row>
    <row r="218" spans="1:10" ht="15">
      <c r="A218" s="25" t="s">
        <v>10</v>
      </c>
      <c r="B218" s="46">
        <v>0</v>
      </c>
      <c r="C218" s="46">
        <v>0</v>
      </c>
      <c r="D218" s="46">
        <v>0</v>
      </c>
      <c r="E218" s="46">
        <v>0</v>
      </c>
      <c r="F218" s="236">
        <v>0</v>
      </c>
      <c r="G218" s="46">
        <v>0</v>
      </c>
      <c r="H218" s="47">
        <v>0</v>
      </c>
      <c r="I218" s="48">
        <f t="shared" si="24"/>
        <v>0</v>
      </c>
    </row>
    <row r="219" spans="1:10" ht="15">
      <c r="A219" s="26" t="s">
        <v>11</v>
      </c>
      <c r="B219" s="43">
        <v>0</v>
      </c>
      <c r="C219" s="43">
        <v>0</v>
      </c>
      <c r="D219" s="43">
        <v>0</v>
      </c>
      <c r="E219" s="43">
        <v>0</v>
      </c>
      <c r="F219" s="236">
        <v>0</v>
      </c>
      <c r="G219" s="43">
        <v>0</v>
      </c>
      <c r="H219" s="53">
        <v>0</v>
      </c>
      <c r="I219" s="41">
        <f t="shared" si="24"/>
        <v>0</v>
      </c>
    </row>
    <row r="220" spans="1:10" ht="15">
      <c r="A220" s="25" t="s">
        <v>12</v>
      </c>
      <c r="B220" s="46">
        <v>0</v>
      </c>
      <c r="C220" s="46">
        <v>0</v>
      </c>
      <c r="D220" s="46">
        <v>0</v>
      </c>
      <c r="E220" s="46">
        <v>42.639108721150983</v>
      </c>
      <c r="F220" s="236">
        <v>0</v>
      </c>
      <c r="G220" s="46">
        <v>0</v>
      </c>
      <c r="H220" s="47">
        <v>0</v>
      </c>
      <c r="I220" s="48">
        <f t="shared" si="24"/>
        <v>42.639108721150983</v>
      </c>
    </row>
    <row r="221" spans="1:10" ht="15">
      <c r="A221" s="26" t="s">
        <v>13</v>
      </c>
      <c r="B221" s="43">
        <v>0</v>
      </c>
      <c r="C221" s="43">
        <v>0</v>
      </c>
      <c r="D221" s="43">
        <v>0</v>
      </c>
      <c r="E221" s="43">
        <v>0</v>
      </c>
      <c r="F221" s="236">
        <v>0</v>
      </c>
      <c r="G221" s="43">
        <v>0</v>
      </c>
      <c r="H221" s="53">
        <v>0</v>
      </c>
      <c r="I221" s="41">
        <f t="shared" si="24"/>
        <v>0</v>
      </c>
    </row>
    <row r="222" spans="1:10" ht="15">
      <c r="A222" s="25" t="s">
        <v>14</v>
      </c>
      <c r="B222" s="46">
        <v>0</v>
      </c>
      <c r="C222" s="46">
        <v>0</v>
      </c>
      <c r="D222" s="46">
        <v>0</v>
      </c>
      <c r="E222" s="46">
        <v>9.6765030553826372E-3</v>
      </c>
      <c r="F222" s="236">
        <v>0</v>
      </c>
      <c r="G222" s="46">
        <v>0</v>
      </c>
      <c r="H222" s="47">
        <v>0</v>
      </c>
      <c r="I222" s="48">
        <f t="shared" si="24"/>
        <v>9.6765030553826372E-3</v>
      </c>
    </row>
    <row r="223" spans="1:10" ht="15">
      <c r="A223" s="26" t="s">
        <v>15</v>
      </c>
      <c r="B223" s="43">
        <v>0</v>
      </c>
      <c r="C223" s="43">
        <v>0</v>
      </c>
      <c r="D223" s="43">
        <v>0</v>
      </c>
      <c r="E223" s="43">
        <v>0</v>
      </c>
      <c r="F223" s="236">
        <v>0</v>
      </c>
      <c r="G223" s="43">
        <v>0</v>
      </c>
      <c r="H223" s="53">
        <v>0</v>
      </c>
      <c r="I223" s="41">
        <f t="shared" si="24"/>
        <v>0</v>
      </c>
    </row>
    <row r="224" spans="1:10" ht="15">
      <c r="A224" s="25" t="s">
        <v>16</v>
      </c>
      <c r="B224" s="46">
        <v>0</v>
      </c>
      <c r="C224" s="46">
        <v>0</v>
      </c>
      <c r="D224" s="46">
        <v>705.4674</v>
      </c>
      <c r="E224" s="46">
        <v>0</v>
      </c>
      <c r="F224" s="236">
        <v>0</v>
      </c>
      <c r="G224" s="46">
        <v>0</v>
      </c>
      <c r="H224" s="47">
        <v>0</v>
      </c>
      <c r="I224" s="48">
        <f t="shared" si="24"/>
        <v>705.4674</v>
      </c>
    </row>
    <row r="225" spans="1:10" ht="15">
      <c r="A225" s="26" t="s">
        <v>17</v>
      </c>
      <c r="B225" s="43">
        <v>22.435815905798449</v>
      </c>
      <c r="C225" s="43">
        <v>0</v>
      </c>
      <c r="D225" s="43">
        <v>88.867478919802394</v>
      </c>
      <c r="E225" s="43">
        <v>4.6967051743991677</v>
      </c>
      <c r="F225" s="236">
        <v>0</v>
      </c>
      <c r="G225" s="43">
        <v>0</v>
      </c>
      <c r="H225" s="53">
        <v>0</v>
      </c>
      <c r="I225" s="41">
        <f t="shared" si="24"/>
        <v>116.00000000000001</v>
      </c>
    </row>
    <row r="226" spans="1:10" ht="15">
      <c r="A226" s="25" t="s">
        <v>18</v>
      </c>
      <c r="B226" s="46">
        <v>0</v>
      </c>
      <c r="C226" s="46">
        <v>0</v>
      </c>
      <c r="D226" s="46">
        <v>0</v>
      </c>
      <c r="E226" s="46">
        <v>0</v>
      </c>
      <c r="F226" s="236">
        <v>0</v>
      </c>
      <c r="G226" s="46">
        <v>0</v>
      </c>
      <c r="H226" s="47">
        <v>0</v>
      </c>
      <c r="I226" s="48">
        <f t="shared" si="24"/>
        <v>0</v>
      </c>
    </row>
    <row r="227" spans="1:10" ht="15">
      <c r="A227" s="26" t="s">
        <v>19</v>
      </c>
      <c r="B227" s="43">
        <v>1019.1402329667101</v>
      </c>
      <c r="C227" s="43">
        <v>0</v>
      </c>
      <c r="D227" s="43">
        <v>481.24136518282307</v>
      </c>
      <c r="E227" s="43">
        <v>1054.6184018504671</v>
      </c>
      <c r="F227" s="236">
        <v>0</v>
      </c>
      <c r="G227" s="43">
        <v>0</v>
      </c>
      <c r="H227" s="53">
        <v>0</v>
      </c>
      <c r="I227" s="41">
        <f t="shared" si="24"/>
        <v>2555</v>
      </c>
    </row>
    <row r="228" spans="1:10" ht="15">
      <c r="A228" s="25" t="s">
        <v>20</v>
      </c>
      <c r="B228" s="46">
        <v>0</v>
      </c>
      <c r="C228" s="46">
        <v>0</v>
      </c>
      <c r="D228" s="46">
        <v>0</v>
      </c>
      <c r="E228" s="46">
        <v>0</v>
      </c>
      <c r="F228" s="236">
        <v>0</v>
      </c>
      <c r="G228" s="46">
        <v>0</v>
      </c>
      <c r="H228" s="47">
        <v>0</v>
      </c>
      <c r="I228" s="48">
        <f t="shared" si="24"/>
        <v>0</v>
      </c>
    </row>
    <row r="229" spans="1:10" ht="15">
      <c r="A229" s="26" t="s">
        <v>21</v>
      </c>
      <c r="B229" s="43">
        <v>0</v>
      </c>
      <c r="C229" s="43">
        <v>0</v>
      </c>
      <c r="D229" s="43">
        <v>0</v>
      </c>
      <c r="E229" s="43">
        <v>0</v>
      </c>
      <c r="F229" s="236">
        <v>0</v>
      </c>
      <c r="G229" s="43">
        <v>0</v>
      </c>
      <c r="H229" s="53">
        <v>0</v>
      </c>
      <c r="I229" s="41">
        <f t="shared" si="24"/>
        <v>0</v>
      </c>
    </row>
    <row r="230" spans="1:10" ht="15">
      <c r="A230" s="25" t="s">
        <v>22</v>
      </c>
      <c r="B230" s="46">
        <v>1.1656641233751278E-2</v>
      </c>
      <c r="C230" s="46">
        <v>0</v>
      </c>
      <c r="D230" s="46">
        <v>9.9883433587662491</v>
      </c>
      <c r="E230" s="46">
        <v>0</v>
      </c>
      <c r="F230" s="236">
        <v>0</v>
      </c>
      <c r="G230" s="46">
        <v>0</v>
      </c>
      <c r="H230" s="47">
        <v>0</v>
      </c>
      <c r="I230" s="48">
        <f t="shared" si="24"/>
        <v>10</v>
      </c>
    </row>
    <row r="231" spans="1:10" ht="15">
      <c r="A231" s="27" t="s">
        <v>23</v>
      </c>
      <c r="B231" s="43">
        <v>0</v>
      </c>
      <c r="C231" s="43">
        <v>0</v>
      </c>
      <c r="D231" s="43">
        <v>0</v>
      </c>
      <c r="E231" s="43">
        <v>0</v>
      </c>
      <c r="F231" s="236">
        <v>0</v>
      </c>
      <c r="G231" s="43">
        <v>0</v>
      </c>
      <c r="H231" s="53">
        <v>0</v>
      </c>
      <c r="I231" s="41">
        <f t="shared" si="24"/>
        <v>0</v>
      </c>
    </row>
    <row r="232" spans="1:10" ht="15">
      <c r="A232" s="25" t="s">
        <v>24</v>
      </c>
      <c r="B232" s="46">
        <v>0</v>
      </c>
      <c r="C232" s="46">
        <v>0</v>
      </c>
      <c r="D232" s="46">
        <v>0</v>
      </c>
      <c r="E232" s="46">
        <v>0</v>
      </c>
      <c r="F232" s="236">
        <v>0</v>
      </c>
      <c r="G232" s="46">
        <v>0</v>
      </c>
      <c r="H232" s="47">
        <v>0</v>
      </c>
      <c r="I232" s="48">
        <f t="shared" si="24"/>
        <v>0</v>
      </c>
    </row>
    <row r="233" spans="1:10" ht="15">
      <c r="A233" s="27" t="s">
        <v>25</v>
      </c>
      <c r="B233" s="43">
        <v>0</v>
      </c>
      <c r="C233" s="43">
        <v>0</v>
      </c>
      <c r="D233" s="43">
        <v>0</v>
      </c>
      <c r="E233" s="43">
        <v>0</v>
      </c>
      <c r="F233" s="236">
        <v>0</v>
      </c>
      <c r="G233" s="43">
        <v>0</v>
      </c>
      <c r="H233" s="53">
        <v>0</v>
      </c>
      <c r="I233" s="41">
        <f t="shared" si="24"/>
        <v>0</v>
      </c>
    </row>
    <row r="234" spans="1:10" ht="15">
      <c r="A234" s="25" t="s">
        <v>26</v>
      </c>
      <c r="B234" s="46">
        <v>376.00424426017474</v>
      </c>
      <c r="C234" s="46">
        <v>0</v>
      </c>
      <c r="D234" s="46">
        <v>86.588555839825247</v>
      </c>
      <c r="E234" s="46">
        <v>0</v>
      </c>
      <c r="F234" s="236">
        <v>0</v>
      </c>
      <c r="G234" s="46">
        <v>0</v>
      </c>
      <c r="H234" s="47">
        <v>0</v>
      </c>
      <c r="I234" s="48">
        <f t="shared" si="24"/>
        <v>462.59280009999998</v>
      </c>
    </row>
    <row r="235" spans="1:10" ht="15.75" thickBot="1">
      <c r="A235" s="27" t="s">
        <v>27</v>
      </c>
      <c r="B235" s="43">
        <v>220.01430072760769</v>
      </c>
      <c r="C235" s="43">
        <v>0</v>
      </c>
      <c r="D235" s="43">
        <v>810.70425334702418</v>
      </c>
      <c r="E235" s="43">
        <v>600.4633447414335</v>
      </c>
      <c r="F235" s="237">
        <v>0</v>
      </c>
      <c r="G235" s="43">
        <v>181.2950035815976</v>
      </c>
      <c r="H235" s="53">
        <v>21.185097602336807</v>
      </c>
      <c r="I235" s="41">
        <f t="shared" si="24"/>
        <v>1833.6619999999996</v>
      </c>
    </row>
    <row r="236" spans="1:10" ht="15">
      <c r="A236" s="34" t="s">
        <v>28</v>
      </c>
      <c r="B236" s="130">
        <f t="shared" ref="B236:H236" si="25">SUM(B215:B235)</f>
        <v>1637.6062505015248</v>
      </c>
      <c r="C236" s="130">
        <f t="shared" si="25"/>
        <v>0</v>
      </c>
      <c r="D236" s="130">
        <f t="shared" si="25"/>
        <v>2182.8573966482409</v>
      </c>
      <c r="E236" s="130">
        <f t="shared" si="25"/>
        <v>1702.4272369905061</v>
      </c>
      <c r="F236" s="130">
        <f t="shared" si="25"/>
        <v>0</v>
      </c>
      <c r="G236" s="130">
        <f t="shared" si="25"/>
        <v>181.2950035815976</v>
      </c>
      <c r="H236" s="131">
        <f t="shared" si="25"/>
        <v>21.185097602336807</v>
      </c>
      <c r="I236" s="132">
        <f>SUM(B236:H236)</f>
        <v>5725.3709853242062</v>
      </c>
    </row>
    <row r="237" spans="1:10" ht="15" thickBot="1">
      <c r="A237" s="32" t="s">
        <v>87</v>
      </c>
      <c r="B237" s="114">
        <f>B236/$I236</f>
        <v>0.28602622514753834</v>
      </c>
      <c r="C237" s="114">
        <f t="shared" ref="C237:I237" si="26">C236/$I236</f>
        <v>0</v>
      </c>
      <c r="D237" s="114">
        <f t="shared" si="26"/>
        <v>0.38126042875536631</v>
      </c>
      <c r="E237" s="114">
        <f t="shared" si="26"/>
        <v>0.29734793454508418</v>
      </c>
      <c r="F237" s="114">
        <f t="shared" si="26"/>
        <v>0</v>
      </c>
      <c r="G237" s="114">
        <f t="shared" si="26"/>
        <v>3.1665197599650662E-2</v>
      </c>
      <c r="H237" s="114">
        <f t="shared" si="26"/>
        <v>3.7002139523605341E-3</v>
      </c>
      <c r="I237" s="116">
        <f t="shared" si="26"/>
        <v>1</v>
      </c>
      <c r="J237" s="18"/>
    </row>
    <row r="238" spans="1:10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1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10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>
        <v>0</v>
      </c>
      <c r="G241" s="39">
        <v>0</v>
      </c>
      <c r="H241" s="40">
        <v>0</v>
      </c>
      <c r="I241" s="41">
        <f>SUM(B241:H241)</f>
        <v>0</v>
      </c>
    </row>
    <row r="242" spans="1:9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>
        <v>0</v>
      </c>
      <c r="G242" s="46">
        <v>0</v>
      </c>
      <c r="H242" s="47">
        <v>0</v>
      </c>
      <c r="I242" s="48">
        <f t="shared" ref="I242:I261" si="27">SUM(B242:H242)</f>
        <v>0</v>
      </c>
    </row>
    <row r="243" spans="1:9" ht="15">
      <c r="A243" s="26" t="s">
        <v>9</v>
      </c>
      <c r="B243" s="43">
        <v>0</v>
      </c>
      <c r="C243" s="43">
        <v>0</v>
      </c>
      <c r="D243" s="43">
        <v>0</v>
      </c>
      <c r="E243" s="43">
        <v>0</v>
      </c>
      <c r="F243" s="236">
        <v>0</v>
      </c>
      <c r="G243" s="43">
        <v>0</v>
      </c>
      <c r="H243" s="53">
        <v>0</v>
      </c>
      <c r="I243" s="41">
        <f t="shared" si="27"/>
        <v>0</v>
      </c>
    </row>
    <row r="244" spans="1:9" ht="15">
      <c r="A244" s="25" t="s">
        <v>10</v>
      </c>
      <c r="B244" s="46">
        <v>7.4576271148520543E-9</v>
      </c>
      <c r="C244" s="46">
        <v>7.4576271148520543E-9</v>
      </c>
      <c r="D244" s="46">
        <v>45.999999985084742</v>
      </c>
      <c r="E244" s="46">
        <v>0</v>
      </c>
      <c r="F244" s="236">
        <v>0</v>
      </c>
      <c r="G244" s="46">
        <v>0</v>
      </c>
      <c r="H244" s="47">
        <v>0</v>
      </c>
      <c r="I244" s="48">
        <f t="shared" si="27"/>
        <v>45.999999999999993</v>
      </c>
    </row>
    <row r="245" spans="1:9" ht="15">
      <c r="A245" s="26" t="s">
        <v>11</v>
      </c>
      <c r="B245" s="43">
        <v>0</v>
      </c>
      <c r="C245" s="43">
        <v>0</v>
      </c>
      <c r="D245" s="43">
        <v>0</v>
      </c>
      <c r="E245" s="43">
        <v>0</v>
      </c>
      <c r="F245" s="236">
        <v>0</v>
      </c>
      <c r="G245" s="43">
        <v>0</v>
      </c>
      <c r="H245" s="53">
        <v>0</v>
      </c>
      <c r="I245" s="41">
        <f t="shared" si="27"/>
        <v>0</v>
      </c>
    </row>
    <row r="246" spans="1:9" ht="15">
      <c r="A246" s="25" t="s">
        <v>12</v>
      </c>
      <c r="B246" s="46">
        <v>5.4308026707795356E-8</v>
      </c>
      <c r="C246" s="46">
        <v>5.4308026707795356E-8</v>
      </c>
      <c r="D246" s="46">
        <v>5.4308026707795356E-8</v>
      </c>
      <c r="E246" s="46">
        <v>1.8216085793718633</v>
      </c>
      <c r="F246" s="236">
        <v>0</v>
      </c>
      <c r="G246" s="46">
        <v>0</v>
      </c>
      <c r="H246" s="47">
        <v>0</v>
      </c>
      <c r="I246" s="48">
        <f t="shared" si="27"/>
        <v>1.8216087422959435</v>
      </c>
    </row>
    <row r="247" spans="1:9" ht="15">
      <c r="A247" s="26" t="s">
        <v>13</v>
      </c>
      <c r="B247" s="43">
        <v>0</v>
      </c>
      <c r="C247" s="43">
        <v>0</v>
      </c>
      <c r="D247" s="43">
        <v>0</v>
      </c>
      <c r="E247" s="43">
        <v>0</v>
      </c>
      <c r="F247" s="236">
        <v>0</v>
      </c>
      <c r="G247" s="43">
        <v>0</v>
      </c>
      <c r="H247" s="53">
        <v>0</v>
      </c>
      <c r="I247" s="41">
        <f t="shared" si="27"/>
        <v>0</v>
      </c>
    </row>
    <row r="248" spans="1:9" ht="15">
      <c r="A248" s="25" t="s">
        <v>14</v>
      </c>
      <c r="B248" s="46">
        <v>3.654845416605358E-8</v>
      </c>
      <c r="C248" s="46">
        <v>3.654845416605358E-8</v>
      </c>
      <c r="D248" s="46">
        <v>3.654845416605358E-8</v>
      </c>
      <c r="E248" s="46">
        <v>6.2801774412805855</v>
      </c>
      <c r="F248" s="236">
        <v>0</v>
      </c>
      <c r="G248" s="46">
        <v>0</v>
      </c>
      <c r="H248" s="47">
        <v>0</v>
      </c>
      <c r="I248" s="48">
        <f t="shared" si="27"/>
        <v>6.2801775509259476</v>
      </c>
    </row>
    <row r="249" spans="1:9" ht="15">
      <c r="A249" s="26" t="s">
        <v>15</v>
      </c>
      <c r="B249" s="43">
        <v>34.065752249038091</v>
      </c>
      <c r="C249" s="43">
        <v>7.4592264997653659E-2</v>
      </c>
      <c r="D249" s="43">
        <v>18.135255485964255</v>
      </c>
      <c r="E249" s="43">
        <v>0</v>
      </c>
      <c r="F249" s="236">
        <v>0</v>
      </c>
      <c r="G249" s="43">
        <v>0</v>
      </c>
      <c r="H249" s="53">
        <v>0</v>
      </c>
      <c r="I249" s="41">
        <f t="shared" si="27"/>
        <v>52.275599999999997</v>
      </c>
    </row>
    <row r="250" spans="1:9" ht="15">
      <c r="A250" s="25" t="s">
        <v>16</v>
      </c>
      <c r="B250" s="46">
        <v>1013.0517986675719</v>
      </c>
      <c r="C250" s="46">
        <v>5.102955006167983E-3</v>
      </c>
      <c r="D250" s="46">
        <v>284.68952237742195</v>
      </c>
      <c r="E250" s="46">
        <v>0</v>
      </c>
      <c r="F250" s="236">
        <v>0</v>
      </c>
      <c r="G250" s="46">
        <v>0</v>
      </c>
      <c r="H250" s="47">
        <v>0</v>
      </c>
      <c r="I250" s="48">
        <f t="shared" si="27"/>
        <v>1297.7464239999999</v>
      </c>
    </row>
    <row r="251" spans="1:9" ht="15">
      <c r="A251" s="26" t="s">
        <v>17</v>
      </c>
      <c r="B251" s="43">
        <v>178.31174310699211</v>
      </c>
      <c r="C251" s="43">
        <v>6.318435260453898E-8</v>
      </c>
      <c r="D251" s="43">
        <v>433.04553482003558</v>
      </c>
      <c r="E251" s="43">
        <v>9.735722009787926</v>
      </c>
      <c r="F251" s="236">
        <v>0</v>
      </c>
      <c r="G251" s="43">
        <v>0</v>
      </c>
      <c r="H251" s="53">
        <v>0</v>
      </c>
      <c r="I251" s="41">
        <f t="shared" si="27"/>
        <v>621.09299999999996</v>
      </c>
    </row>
    <row r="252" spans="1:9" ht="15">
      <c r="A252" s="25" t="s">
        <v>18</v>
      </c>
      <c r="B252" s="46">
        <v>0</v>
      </c>
      <c r="C252" s="46">
        <v>0</v>
      </c>
      <c r="D252" s="46">
        <v>0</v>
      </c>
      <c r="E252" s="46">
        <v>0</v>
      </c>
      <c r="F252" s="236">
        <v>0</v>
      </c>
      <c r="G252" s="46">
        <v>0</v>
      </c>
      <c r="H252" s="47">
        <v>0</v>
      </c>
      <c r="I252" s="48">
        <f t="shared" si="27"/>
        <v>0</v>
      </c>
    </row>
    <row r="253" spans="1:9" ht="15">
      <c r="A253" s="26" t="s">
        <v>19</v>
      </c>
      <c r="B253" s="43">
        <v>3096.0234746778146</v>
      </c>
      <c r="C253" s="43">
        <v>210.62071287384674</v>
      </c>
      <c r="D253" s="43">
        <v>2826.3558124483379</v>
      </c>
      <c r="E253" s="43">
        <v>0</v>
      </c>
      <c r="F253" s="236">
        <v>0</v>
      </c>
      <c r="G253" s="43">
        <v>0</v>
      </c>
      <c r="H253" s="53">
        <v>0</v>
      </c>
      <c r="I253" s="41">
        <f t="shared" si="27"/>
        <v>6132.9999999999991</v>
      </c>
    </row>
    <row r="254" spans="1:9" ht="15">
      <c r="A254" s="25" t="s">
        <v>20</v>
      </c>
      <c r="B254" s="46">
        <v>0</v>
      </c>
      <c r="C254" s="46">
        <v>0</v>
      </c>
      <c r="D254" s="46">
        <v>0</v>
      </c>
      <c r="E254" s="46">
        <v>0</v>
      </c>
      <c r="F254" s="236">
        <v>0</v>
      </c>
      <c r="G254" s="46">
        <v>0</v>
      </c>
      <c r="H254" s="47">
        <v>0</v>
      </c>
      <c r="I254" s="48">
        <f t="shared" si="27"/>
        <v>0</v>
      </c>
    </row>
    <row r="255" spans="1:9" ht="15">
      <c r="A255" s="26" t="s">
        <v>21</v>
      </c>
      <c r="B255" s="43">
        <v>0</v>
      </c>
      <c r="C255" s="43">
        <v>0</v>
      </c>
      <c r="D255" s="43">
        <v>0</v>
      </c>
      <c r="E255" s="43">
        <v>0</v>
      </c>
      <c r="F255" s="236">
        <v>0</v>
      </c>
      <c r="G255" s="43">
        <v>0</v>
      </c>
      <c r="H255" s="53">
        <v>0</v>
      </c>
      <c r="I255" s="41">
        <f t="shared" si="27"/>
        <v>0</v>
      </c>
    </row>
    <row r="256" spans="1:9" ht="15">
      <c r="A256" s="25" t="s">
        <v>22</v>
      </c>
      <c r="B256" s="46">
        <v>0</v>
      </c>
      <c r="C256" s="46">
        <v>0</v>
      </c>
      <c r="D256" s="46">
        <v>0</v>
      </c>
      <c r="E256" s="46">
        <v>0</v>
      </c>
      <c r="F256" s="236">
        <v>0</v>
      </c>
      <c r="G256" s="46">
        <v>0</v>
      </c>
      <c r="H256" s="47">
        <v>0</v>
      </c>
      <c r="I256" s="48">
        <f t="shared" si="27"/>
        <v>0</v>
      </c>
    </row>
    <row r="257" spans="1:10" ht="15">
      <c r="A257" s="27" t="s">
        <v>23</v>
      </c>
      <c r="B257" s="43">
        <v>10.371158029264905</v>
      </c>
      <c r="C257" s="43">
        <v>17.575768615287245</v>
      </c>
      <c r="D257" s="43">
        <v>32.05307335544785</v>
      </c>
      <c r="E257" s="43">
        <v>0</v>
      </c>
      <c r="F257" s="236">
        <v>0</v>
      </c>
      <c r="G257" s="43">
        <v>0</v>
      </c>
      <c r="H257" s="53">
        <v>0</v>
      </c>
      <c r="I257" s="41">
        <f t="shared" si="27"/>
        <v>60</v>
      </c>
    </row>
    <row r="258" spans="1:10" ht="15">
      <c r="A258" s="25" t="s">
        <v>24</v>
      </c>
      <c r="B258" s="46">
        <v>0</v>
      </c>
      <c r="C258" s="46">
        <v>0</v>
      </c>
      <c r="D258" s="46">
        <v>0</v>
      </c>
      <c r="E258" s="46">
        <v>0</v>
      </c>
      <c r="F258" s="236">
        <v>0</v>
      </c>
      <c r="G258" s="46">
        <v>0</v>
      </c>
      <c r="H258" s="47">
        <v>0</v>
      </c>
      <c r="I258" s="48">
        <f t="shared" si="27"/>
        <v>0</v>
      </c>
    </row>
    <row r="259" spans="1:10" ht="15">
      <c r="A259" s="27" t="s">
        <v>25</v>
      </c>
      <c r="B259" s="43">
        <v>51.401919239517667</v>
      </c>
      <c r="C259" s="43">
        <v>7.599372804836466E-9</v>
      </c>
      <c r="D259" s="43">
        <v>7.599372804836466E-9</v>
      </c>
      <c r="E259" s="43">
        <v>0</v>
      </c>
      <c r="F259" s="236">
        <v>0</v>
      </c>
      <c r="G259" s="43">
        <v>0</v>
      </c>
      <c r="H259" s="53">
        <v>0</v>
      </c>
      <c r="I259" s="41">
        <f t="shared" si="27"/>
        <v>51.401919254716418</v>
      </c>
    </row>
    <row r="260" spans="1:10" ht="15">
      <c r="A260" s="25" t="s">
        <v>26</v>
      </c>
      <c r="B260" s="46">
        <v>407.1468571507163</v>
      </c>
      <c r="C260" s="46">
        <v>2.4695330117076431E-8</v>
      </c>
      <c r="D260" s="46">
        <v>7.2923428245884718</v>
      </c>
      <c r="E260" s="46">
        <v>0</v>
      </c>
      <c r="F260" s="236">
        <v>0</v>
      </c>
      <c r="G260" s="46">
        <v>0</v>
      </c>
      <c r="H260" s="47">
        <v>0</v>
      </c>
      <c r="I260" s="48">
        <f t="shared" si="27"/>
        <v>414.43920000000008</v>
      </c>
    </row>
    <row r="261" spans="1:10" ht="15.75" thickBot="1">
      <c r="A261" s="27" t="s">
        <v>27</v>
      </c>
      <c r="B261" s="43">
        <v>147.97431321525229</v>
      </c>
      <c r="C261" s="43">
        <v>0.36210191720786922</v>
      </c>
      <c r="D261" s="43">
        <v>2328.9737417712699</v>
      </c>
      <c r="E261" s="43">
        <v>1473.1243840972029</v>
      </c>
      <c r="F261" s="237">
        <v>0</v>
      </c>
      <c r="G261" s="43">
        <v>2829.9093162158056</v>
      </c>
      <c r="H261" s="53">
        <v>73.234942783261545</v>
      </c>
      <c r="I261" s="41">
        <f t="shared" si="27"/>
        <v>6853.5787999999993</v>
      </c>
    </row>
    <row r="262" spans="1:10" ht="15">
      <c r="A262" s="34" t="s">
        <v>28</v>
      </c>
      <c r="B262" s="130">
        <f t="shared" ref="B262:H262" si="28">SUM(B241:B261)</f>
        <v>4938.3470164344826</v>
      </c>
      <c r="C262" s="130">
        <f t="shared" si="28"/>
        <v>228.63827882013885</v>
      </c>
      <c r="D262" s="130">
        <f t="shared" si="28"/>
        <v>5976.5452831666062</v>
      </c>
      <c r="E262" s="130">
        <f t="shared" si="28"/>
        <v>1490.9618921276433</v>
      </c>
      <c r="F262" s="130">
        <f t="shared" si="28"/>
        <v>0</v>
      </c>
      <c r="G262" s="130">
        <f t="shared" si="28"/>
        <v>2829.9093162158056</v>
      </c>
      <c r="H262" s="131">
        <f t="shared" si="28"/>
        <v>73.234942783261545</v>
      </c>
      <c r="I262" s="132">
        <f>SUM(B262:H262)</f>
        <v>15537.636729547939</v>
      </c>
    </row>
    <row r="263" spans="1:10" ht="15" thickBot="1">
      <c r="A263" s="32" t="s">
        <v>87</v>
      </c>
      <c r="B263" s="114">
        <f>B262/$I262</f>
        <v>0.31783128299319957</v>
      </c>
      <c r="C263" s="114">
        <f t="shared" ref="C263:I263" si="29">C262/$I262</f>
        <v>1.4715125781344675E-2</v>
      </c>
      <c r="D263" s="114">
        <f t="shared" si="29"/>
        <v>0.3846495697637855</v>
      </c>
      <c r="E263" s="114">
        <f t="shared" si="29"/>
        <v>9.5958086682016414E-2</v>
      </c>
      <c r="F263" s="114">
        <f t="shared" si="29"/>
        <v>0</v>
      </c>
      <c r="G263" s="114">
        <f t="shared" si="29"/>
        <v>0.1821325447025135</v>
      </c>
      <c r="H263" s="114">
        <f t="shared" si="29"/>
        <v>4.7133900771402755E-3</v>
      </c>
      <c r="I263" s="116">
        <f t="shared" si="29"/>
        <v>1</v>
      </c>
      <c r="J263" s="18"/>
    </row>
    <row r="264" spans="1:10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1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10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10" ht="15">
      <c r="A267" s="24" t="s">
        <v>7</v>
      </c>
      <c r="B267" s="39">
        <v>0</v>
      </c>
      <c r="C267" s="39">
        <v>0</v>
      </c>
      <c r="D267" s="39">
        <v>0</v>
      </c>
      <c r="E267" s="39">
        <v>0</v>
      </c>
      <c r="F267" s="235">
        <v>0</v>
      </c>
      <c r="G267" s="39">
        <v>0</v>
      </c>
      <c r="H267" s="40">
        <v>0</v>
      </c>
      <c r="I267" s="41">
        <f>SUM(B267:H267)</f>
        <v>0</v>
      </c>
    </row>
    <row r="268" spans="1:1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>
        <v>0</v>
      </c>
      <c r="G268" s="46">
        <v>0</v>
      </c>
      <c r="H268" s="47">
        <v>0</v>
      </c>
      <c r="I268" s="48">
        <f t="shared" ref="I268:I287" si="30">SUM(B268:H268)</f>
        <v>0</v>
      </c>
    </row>
    <row r="269" spans="1:10" ht="15">
      <c r="A269" s="26" t="s">
        <v>9</v>
      </c>
      <c r="B269" s="43">
        <v>0</v>
      </c>
      <c r="C269" s="43">
        <v>0</v>
      </c>
      <c r="D269" s="43">
        <v>0</v>
      </c>
      <c r="E269" s="43">
        <v>0</v>
      </c>
      <c r="F269" s="236">
        <v>0</v>
      </c>
      <c r="G269" s="43">
        <v>0</v>
      </c>
      <c r="H269" s="53">
        <v>0</v>
      </c>
      <c r="I269" s="41">
        <f t="shared" si="30"/>
        <v>0</v>
      </c>
    </row>
    <row r="270" spans="1:10" ht="15">
      <c r="A270" s="25" t="s">
        <v>10</v>
      </c>
      <c r="B270" s="46">
        <v>0</v>
      </c>
      <c r="C270" s="46">
        <v>0</v>
      </c>
      <c r="D270" s="46">
        <v>0</v>
      </c>
      <c r="E270" s="46">
        <v>0</v>
      </c>
      <c r="F270" s="236">
        <v>0</v>
      </c>
      <c r="G270" s="46">
        <v>0</v>
      </c>
      <c r="H270" s="47">
        <v>0</v>
      </c>
      <c r="I270" s="48">
        <f t="shared" si="30"/>
        <v>0</v>
      </c>
    </row>
    <row r="271" spans="1:10" ht="15">
      <c r="A271" s="26" t="s">
        <v>11</v>
      </c>
      <c r="B271" s="43">
        <v>0</v>
      </c>
      <c r="C271" s="43">
        <v>0</v>
      </c>
      <c r="D271" s="43">
        <v>0</v>
      </c>
      <c r="E271" s="43">
        <v>0</v>
      </c>
      <c r="F271" s="236">
        <v>0</v>
      </c>
      <c r="G271" s="43">
        <v>0</v>
      </c>
      <c r="H271" s="53">
        <v>0</v>
      </c>
      <c r="I271" s="41">
        <f t="shared" si="30"/>
        <v>0</v>
      </c>
    </row>
    <row r="272" spans="1:10" ht="15">
      <c r="A272" s="25" t="s">
        <v>12</v>
      </c>
      <c r="B272" s="46">
        <v>3.2196143518055419E-4</v>
      </c>
      <c r="C272" s="46">
        <v>5.4307520204532071E-8</v>
      </c>
      <c r="D272" s="46">
        <v>5.4307520204532071E-8</v>
      </c>
      <c r="E272" s="46">
        <v>9.165643882327254E-2</v>
      </c>
      <c r="F272" s="236">
        <v>0</v>
      </c>
      <c r="G272" s="46">
        <v>0</v>
      </c>
      <c r="H272" s="47">
        <v>0</v>
      </c>
      <c r="I272" s="48">
        <f t="shared" si="30"/>
        <v>9.19785088734935E-2</v>
      </c>
    </row>
    <row r="273" spans="1:9" ht="15">
      <c r="A273" s="26" t="s">
        <v>13</v>
      </c>
      <c r="B273" s="43">
        <v>0</v>
      </c>
      <c r="C273" s="43">
        <v>0</v>
      </c>
      <c r="D273" s="43">
        <v>0</v>
      </c>
      <c r="E273" s="43">
        <v>0</v>
      </c>
      <c r="F273" s="236">
        <v>0</v>
      </c>
      <c r="G273" s="43">
        <v>0</v>
      </c>
      <c r="H273" s="53">
        <v>0</v>
      </c>
      <c r="I273" s="41">
        <f t="shared" si="30"/>
        <v>0</v>
      </c>
    </row>
    <row r="274" spans="1:9" ht="15">
      <c r="A274" s="25" t="s">
        <v>14</v>
      </c>
      <c r="B274" s="46">
        <v>2.1932199333118979E-4</v>
      </c>
      <c r="C274" s="46">
        <v>3.6548456226702635E-8</v>
      </c>
      <c r="D274" s="46">
        <v>3.6548456226702635E-8</v>
      </c>
      <c r="E274" s="46">
        <v>99.37057793188211</v>
      </c>
      <c r="F274" s="236">
        <v>0</v>
      </c>
      <c r="G274" s="46">
        <v>0</v>
      </c>
      <c r="H274" s="47">
        <v>0</v>
      </c>
      <c r="I274" s="48">
        <f t="shared" si="30"/>
        <v>99.370797326972351</v>
      </c>
    </row>
    <row r="275" spans="1:9" ht="15">
      <c r="A275" s="26" t="s">
        <v>15</v>
      </c>
      <c r="B275" s="43">
        <v>1.6076990467274117</v>
      </c>
      <c r="C275" s="43">
        <v>6.670734562445324E-2</v>
      </c>
      <c r="D275" s="43">
        <v>6.6065936076481355</v>
      </c>
      <c r="E275" s="43">
        <v>0</v>
      </c>
      <c r="F275" s="236">
        <v>0</v>
      </c>
      <c r="G275" s="43">
        <v>0</v>
      </c>
      <c r="H275" s="53">
        <v>0</v>
      </c>
      <c r="I275" s="41">
        <f t="shared" si="30"/>
        <v>8.2810000000000006</v>
      </c>
    </row>
    <row r="276" spans="1:9" ht="15">
      <c r="A276" s="25" t="s">
        <v>16</v>
      </c>
      <c r="B276" s="46">
        <v>109.84655829383422</v>
      </c>
      <c r="C276" s="46">
        <v>123.71995987698878</v>
      </c>
      <c r="D276" s="46">
        <v>63.444881829176985</v>
      </c>
      <c r="E276" s="46">
        <v>0</v>
      </c>
      <c r="F276" s="236">
        <v>0</v>
      </c>
      <c r="G276" s="46">
        <v>0</v>
      </c>
      <c r="H276" s="47">
        <v>0</v>
      </c>
      <c r="I276" s="48">
        <f t="shared" si="30"/>
        <v>297.01139999999998</v>
      </c>
    </row>
    <row r="277" spans="1:9" ht="15">
      <c r="A277" s="26" t="s">
        <v>17</v>
      </c>
      <c r="B277" s="43">
        <v>0.42520169590966878</v>
      </c>
      <c r="C277" s="43">
        <v>1.1562499989160157E-8</v>
      </c>
      <c r="D277" s="43">
        <v>36.574798292527838</v>
      </c>
      <c r="E277" s="43">
        <v>0</v>
      </c>
      <c r="F277" s="236">
        <v>0</v>
      </c>
      <c r="G277" s="43">
        <v>0</v>
      </c>
      <c r="H277" s="53">
        <v>0</v>
      </c>
      <c r="I277" s="41">
        <f t="shared" si="30"/>
        <v>37.000000000000007</v>
      </c>
    </row>
    <row r="278" spans="1:9" ht="15">
      <c r="A278" s="25" t="s">
        <v>18</v>
      </c>
      <c r="B278" s="46">
        <v>0</v>
      </c>
      <c r="C278" s="46">
        <v>0</v>
      </c>
      <c r="D278" s="46">
        <v>0</v>
      </c>
      <c r="E278" s="46">
        <v>0</v>
      </c>
      <c r="F278" s="236">
        <v>0</v>
      </c>
      <c r="G278" s="46">
        <v>0</v>
      </c>
      <c r="H278" s="47">
        <v>0</v>
      </c>
      <c r="I278" s="48">
        <f t="shared" si="30"/>
        <v>0</v>
      </c>
    </row>
    <row r="279" spans="1:9" ht="15">
      <c r="A279" s="26" t="s">
        <v>19</v>
      </c>
      <c r="B279" s="43">
        <v>62.567371146962373</v>
      </c>
      <c r="C279" s="43">
        <v>2.042554926360102E-8</v>
      </c>
      <c r="D279" s="43">
        <v>2456.432628832612</v>
      </c>
      <c r="E279" s="43">
        <v>0</v>
      </c>
      <c r="F279" s="236">
        <v>0</v>
      </c>
      <c r="G279" s="43">
        <v>0</v>
      </c>
      <c r="H279" s="53">
        <v>0</v>
      </c>
      <c r="I279" s="41">
        <f t="shared" si="30"/>
        <v>2519</v>
      </c>
    </row>
    <row r="280" spans="1:9" ht="15">
      <c r="A280" s="25" t="s">
        <v>20</v>
      </c>
      <c r="B280" s="46">
        <v>0</v>
      </c>
      <c r="C280" s="46">
        <v>0</v>
      </c>
      <c r="D280" s="46">
        <v>0</v>
      </c>
      <c r="E280" s="46">
        <v>0</v>
      </c>
      <c r="F280" s="236">
        <v>0</v>
      </c>
      <c r="G280" s="46">
        <v>0</v>
      </c>
      <c r="H280" s="47">
        <v>0</v>
      </c>
      <c r="I280" s="48">
        <f t="shared" si="30"/>
        <v>0</v>
      </c>
    </row>
    <row r="281" spans="1:9" ht="15">
      <c r="A281" s="26" t="s">
        <v>21</v>
      </c>
      <c r="B281" s="43">
        <v>0</v>
      </c>
      <c r="C281" s="43">
        <v>0</v>
      </c>
      <c r="D281" s="43">
        <v>0</v>
      </c>
      <c r="E281" s="43">
        <v>0</v>
      </c>
      <c r="F281" s="236">
        <v>0</v>
      </c>
      <c r="G281" s="43">
        <v>0</v>
      </c>
      <c r="H281" s="53">
        <v>0</v>
      </c>
      <c r="I281" s="41">
        <f t="shared" si="30"/>
        <v>0</v>
      </c>
    </row>
    <row r="282" spans="1:9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>
        <v>0</v>
      </c>
      <c r="G282" s="46">
        <v>0</v>
      </c>
      <c r="H282" s="47">
        <v>0</v>
      </c>
      <c r="I282" s="48">
        <f t="shared" si="30"/>
        <v>0</v>
      </c>
    </row>
    <row r="283" spans="1:9" ht="15">
      <c r="A283" s="27" t="s">
        <v>23</v>
      </c>
      <c r="B283" s="43">
        <v>0</v>
      </c>
      <c r="C283" s="43">
        <v>0</v>
      </c>
      <c r="D283" s="43">
        <v>0</v>
      </c>
      <c r="E283" s="43">
        <v>0</v>
      </c>
      <c r="F283" s="236">
        <v>0</v>
      </c>
      <c r="G283" s="43">
        <v>0</v>
      </c>
      <c r="H283" s="53">
        <v>0</v>
      </c>
      <c r="I283" s="41">
        <f t="shared" si="30"/>
        <v>0</v>
      </c>
    </row>
    <row r="284" spans="1:9" ht="15">
      <c r="A284" s="25" t="s">
        <v>24</v>
      </c>
      <c r="B284" s="46">
        <v>0</v>
      </c>
      <c r="C284" s="46">
        <v>0</v>
      </c>
      <c r="D284" s="46">
        <v>0</v>
      </c>
      <c r="E284" s="46">
        <v>0</v>
      </c>
      <c r="F284" s="236">
        <v>0</v>
      </c>
      <c r="G284" s="46">
        <v>0</v>
      </c>
      <c r="H284" s="47">
        <v>0</v>
      </c>
      <c r="I284" s="48">
        <f t="shared" si="30"/>
        <v>0</v>
      </c>
    </row>
    <row r="285" spans="1:9" ht="15">
      <c r="A285" s="27" t="s">
        <v>25</v>
      </c>
      <c r="B285" s="43">
        <v>0</v>
      </c>
      <c r="C285" s="43">
        <v>0</v>
      </c>
      <c r="D285" s="43">
        <v>0</v>
      </c>
      <c r="E285" s="43">
        <v>0</v>
      </c>
      <c r="F285" s="236">
        <v>0</v>
      </c>
      <c r="G285" s="43">
        <v>0</v>
      </c>
      <c r="H285" s="53">
        <v>0</v>
      </c>
      <c r="I285" s="41">
        <f t="shared" si="30"/>
        <v>0</v>
      </c>
    </row>
    <row r="286" spans="1:9" ht="15">
      <c r="A286" s="25" t="s">
        <v>26</v>
      </c>
      <c r="B286" s="46">
        <v>9.7163999835179968</v>
      </c>
      <c r="C286" s="46">
        <v>8.2410015434506987E-9</v>
      </c>
      <c r="D286" s="46">
        <v>8.2410015434506987E-9</v>
      </c>
      <c r="E286" s="46">
        <v>0</v>
      </c>
      <c r="F286" s="236">
        <v>0</v>
      </c>
      <c r="G286" s="46">
        <v>0</v>
      </c>
      <c r="H286" s="47">
        <v>0</v>
      </c>
      <c r="I286" s="48">
        <f t="shared" si="30"/>
        <v>9.7163999999999984</v>
      </c>
    </row>
    <row r="287" spans="1:9" ht="15.75" thickBot="1">
      <c r="A287" s="27" t="s">
        <v>27</v>
      </c>
      <c r="B287" s="43">
        <v>0.42850982695690809</v>
      </c>
      <c r="C287" s="43">
        <v>3.8170042728368386E-8</v>
      </c>
      <c r="D287" s="43">
        <v>1163.7203461916447</v>
      </c>
      <c r="E287" s="43">
        <v>266.37079765229515</v>
      </c>
      <c r="F287" s="237">
        <v>0</v>
      </c>
      <c r="G287" s="43">
        <v>21.806746290933336</v>
      </c>
      <c r="H287" s="53">
        <v>0</v>
      </c>
      <c r="I287" s="41">
        <f t="shared" si="30"/>
        <v>1452.3263999999999</v>
      </c>
    </row>
    <row r="288" spans="1:9" ht="15">
      <c r="A288" s="34" t="s">
        <v>28</v>
      </c>
      <c r="B288" s="130">
        <f t="shared" ref="B288:H288" si="31">SUM(B267:B287)</f>
        <v>184.59228127733709</v>
      </c>
      <c r="C288" s="130">
        <f t="shared" si="31"/>
        <v>123.78666739186831</v>
      </c>
      <c r="D288" s="130">
        <f t="shared" si="31"/>
        <v>3726.7792488527066</v>
      </c>
      <c r="E288" s="130">
        <f t="shared" si="31"/>
        <v>365.83303202300056</v>
      </c>
      <c r="F288" s="130">
        <f t="shared" si="31"/>
        <v>0</v>
      </c>
      <c r="G288" s="130">
        <f t="shared" si="31"/>
        <v>21.806746290933336</v>
      </c>
      <c r="H288" s="131">
        <f t="shared" si="31"/>
        <v>0</v>
      </c>
      <c r="I288" s="132">
        <f>SUM(B288:H288)</f>
        <v>4422.7979758358451</v>
      </c>
    </row>
    <row r="289" spans="1:10" ht="15" thickBot="1">
      <c r="A289" s="32" t="s">
        <v>87</v>
      </c>
      <c r="B289" s="114">
        <f>B288/$I288</f>
        <v>4.1736539241870256E-2</v>
      </c>
      <c r="C289" s="114">
        <f t="shared" ref="C289:I289" si="32">C288/$I288</f>
        <v>2.7988316009047283E-2</v>
      </c>
      <c r="D289" s="114">
        <f t="shared" si="32"/>
        <v>0.84262931954254572</v>
      </c>
      <c r="E289" s="114">
        <f t="shared" si="32"/>
        <v>8.2715293355415664E-2</v>
      </c>
      <c r="F289" s="114">
        <f t="shared" si="32"/>
        <v>0</v>
      </c>
      <c r="G289" s="114">
        <f t="shared" si="32"/>
        <v>4.9305318511212752E-3</v>
      </c>
      <c r="H289" s="114">
        <f t="shared" si="32"/>
        <v>0</v>
      </c>
      <c r="I289" s="116">
        <f t="shared" si="32"/>
        <v>1</v>
      </c>
      <c r="J289" s="18"/>
    </row>
    <row r="290" spans="1:10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10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10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1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>
        <v>0</v>
      </c>
      <c r="G293" s="39">
        <v>0</v>
      </c>
      <c r="H293" s="40">
        <v>0</v>
      </c>
      <c r="I293" s="41">
        <f>SUM(B293:H293)</f>
        <v>0</v>
      </c>
    </row>
    <row r="294" spans="1:1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>
        <v>0</v>
      </c>
      <c r="G294" s="46">
        <v>0</v>
      </c>
      <c r="H294" s="47">
        <v>0</v>
      </c>
      <c r="I294" s="48">
        <f t="shared" ref="I294:I313" si="33">SUM(B294:H294)</f>
        <v>0</v>
      </c>
    </row>
    <row r="295" spans="1:10" ht="15">
      <c r="A295" s="26" t="s">
        <v>9</v>
      </c>
      <c r="B295" s="43">
        <v>0</v>
      </c>
      <c r="C295" s="43">
        <v>0</v>
      </c>
      <c r="D295" s="43">
        <v>0</v>
      </c>
      <c r="E295" s="43">
        <v>0</v>
      </c>
      <c r="F295" s="236">
        <v>0</v>
      </c>
      <c r="G295" s="43">
        <v>0</v>
      </c>
      <c r="H295" s="53">
        <v>0</v>
      </c>
      <c r="I295" s="41">
        <f t="shared" si="33"/>
        <v>0</v>
      </c>
    </row>
    <row r="296" spans="1:10" ht="15">
      <c r="A296" s="25" t="s">
        <v>10</v>
      </c>
      <c r="B296" s="46">
        <v>0</v>
      </c>
      <c r="C296" s="46">
        <v>0</v>
      </c>
      <c r="D296" s="46">
        <v>61</v>
      </c>
      <c r="E296" s="46">
        <v>0</v>
      </c>
      <c r="F296" s="236">
        <v>0</v>
      </c>
      <c r="G296" s="46">
        <v>0</v>
      </c>
      <c r="H296" s="47">
        <v>0</v>
      </c>
      <c r="I296" s="48">
        <f t="shared" si="33"/>
        <v>61</v>
      </c>
    </row>
    <row r="297" spans="1:10" ht="15">
      <c r="A297" s="26" t="s">
        <v>11</v>
      </c>
      <c r="B297" s="43">
        <v>0</v>
      </c>
      <c r="C297" s="43">
        <v>0</v>
      </c>
      <c r="D297" s="43">
        <v>0</v>
      </c>
      <c r="E297" s="43">
        <v>0</v>
      </c>
      <c r="F297" s="236">
        <v>0</v>
      </c>
      <c r="G297" s="43">
        <v>0</v>
      </c>
      <c r="H297" s="53">
        <v>0</v>
      </c>
      <c r="I297" s="41">
        <f t="shared" si="33"/>
        <v>0</v>
      </c>
    </row>
    <row r="298" spans="1:10" ht="15">
      <c r="A298" s="25" t="s">
        <v>12</v>
      </c>
      <c r="B298" s="46">
        <v>0</v>
      </c>
      <c r="C298" s="46">
        <v>0</v>
      </c>
      <c r="D298" s="46">
        <v>0</v>
      </c>
      <c r="E298" s="46">
        <v>0</v>
      </c>
      <c r="F298" s="236">
        <v>0</v>
      </c>
      <c r="G298" s="46">
        <v>0</v>
      </c>
      <c r="H298" s="47">
        <v>0</v>
      </c>
      <c r="I298" s="48">
        <f t="shared" si="33"/>
        <v>0</v>
      </c>
    </row>
    <row r="299" spans="1:10" ht="15">
      <c r="A299" s="26" t="s">
        <v>13</v>
      </c>
      <c r="B299" s="43">
        <v>0</v>
      </c>
      <c r="C299" s="43">
        <v>0</v>
      </c>
      <c r="D299" s="43">
        <v>0</v>
      </c>
      <c r="E299" s="43">
        <v>0</v>
      </c>
      <c r="F299" s="236">
        <v>0</v>
      </c>
      <c r="G299" s="43">
        <v>0</v>
      </c>
      <c r="H299" s="53">
        <v>0</v>
      </c>
      <c r="I299" s="41">
        <f t="shared" si="33"/>
        <v>0</v>
      </c>
    </row>
    <row r="300" spans="1:10" ht="15">
      <c r="A300" s="25" t="s">
        <v>14</v>
      </c>
      <c r="B300" s="46">
        <v>0</v>
      </c>
      <c r="C300" s="46">
        <v>0</v>
      </c>
      <c r="D300" s="46">
        <v>0</v>
      </c>
      <c r="E300" s="46">
        <v>4.8244915956626206</v>
      </c>
      <c r="F300" s="236">
        <v>0</v>
      </c>
      <c r="G300" s="46">
        <v>0</v>
      </c>
      <c r="H300" s="47">
        <v>0</v>
      </c>
      <c r="I300" s="48">
        <f t="shared" si="33"/>
        <v>4.8244915956626206</v>
      </c>
    </row>
    <row r="301" spans="1:10" ht="15">
      <c r="A301" s="26" t="s">
        <v>15</v>
      </c>
      <c r="B301" s="43">
        <v>17.793431450316433</v>
      </c>
      <c r="C301" s="43">
        <v>2.6404685496835634</v>
      </c>
      <c r="D301" s="43">
        <v>0</v>
      </c>
      <c r="E301" s="43">
        <v>0</v>
      </c>
      <c r="F301" s="236">
        <v>0</v>
      </c>
      <c r="G301" s="43">
        <v>0</v>
      </c>
      <c r="H301" s="53">
        <v>0</v>
      </c>
      <c r="I301" s="41">
        <f t="shared" si="33"/>
        <v>20.433899999999998</v>
      </c>
    </row>
    <row r="302" spans="1:10" ht="15">
      <c r="A302" s="25" t="s">
        <v>16</v>
      </c>
      <c r="B302" s="46">
        <v>621.18581363000135</v>
      </c>
      <c r="C302" s="46">
        <v>2834.8317577626631</v>
      </c>
      <c r="D302" s="46">
        <v>143.43246060733617</v>
      </c>
      <c r="E302" s="46">
        <v>0</v>
      </c>
      <c r="F302" s="236">
        <v>0</v>
      </c>
      <c r="G302" s="46">
        <v>0</v>
      </c>
      <c r="H302" s="47">
        <v>0</v>
      </c>
      <c r="I302" s="48">
        <f t="shared" si="33"/>
        <v>3599.4500320000006</v>
      </c>
    </row>
    <row r="303" spans="1:10" ht="15">
      <c r="A303" s="26" t="s">
        <v>17</v>
      </c>
      <c r="B303" s="43">
        <v>0.15249970714355249</v>
      </c>
      <c r="C303" s="43">
        <v>84.702912338743346</v>
      </c>
      <c r="D303" s="43">
        <v>30.681987954113108</v>
      </c>
      <c r="E303" s="43">
        <v>0</v>
      </c>
      <c r="F303" s="236">
        <v>0</v>
      </c>
      <c r="G303" s="43">
        <v>0</v>
      </c>
      <c r="H303" s="53">
        <v>0</v>
      </c>
      <c r="I303" s="41">
        <f t="shared" si="33"/>
        <v>115.53740000000001</v>
      </c>
    </row>
    <row r="304" spans="1:10" ht="15">
      <c r="A304" s="25" t="s">
        <v>18</v>
      </c>
      <c r="B304" s="46">
        <v>0</v>
      </c>
      <c r="C304" s="46">
        <v>0</v>
      </c>
      <c r="D304" s="46">
        <v>0</v>
      </c>
      <c r="E304" s="46">
        <v>0</v>
      </c>
      <c r="F304" s="236">
        <v>0</v>
      </c>
      <c r="G304" s="46">
        <v>0</v>
      </c>
      <c r="H304" s="47">
        <v>0</v>
      </c>
      <c r="I304" s="48">
        <f t="shared" si="33"/>
        <v>0</v>
      </c>
    </row>
    <row r="305" spans="1:10" ht="15">
      <c r="A305" s="26" t="s">
        <v>19</v>
      </c>
      <c r="B305" s="43">
        <v>361.32548786542441</v>
      </c>
      <c r="C305" s="43">
        <v>8308.1762526706862</v>
      </c>
      <c r="D305" s="43">
        <v>701.34022902454456</v>
      </c>
      <c r="E305" s="43">
        <v>47.158030439345225</v>
      </c>
      <c r="F305" s="236">
        <v>0</v>
      </c>
      <c r="G305" s="43">
        <v>0</v>
      </c>
      <c r="H305" s="53">
        <v>0</v>
      </c>
      <c r="I305" s="41">
        <f t="shared" si="33"/>
        <v>9418</v>
      </c>
    </row>
    <row r="306" spans="1:10" ht="15">
      <c r="A306" s="25" t="s">
        <v>20</v>
      </c>
      <c r="B306" s="46">
        <v>0</v>
      </c>
      <c r="C306" s="46">
        <v>0</v>
      </c>
      <c r="D306" s="46">
        <v>0</v>
      </c>
      <c r="E306" s="46">
        <v>0</v>
      </c>
      <c r="F306" s="236">
        <v>0</v>
      </c>
      <c r="G306" s="46">
        <v>0</v>
      </c>
      <c r="H306" s="47">
        <v>0</v>
      </c>
      <c r="I306" s="48">
        <f t="shared" si="33"/>
        <v>0</v>
      </c>
    </row>
    <row r="307" spans="1:10" ht="15">
      <c r="A307" s="26" t="s">
        <v>21</v>
      </c>
      <c r="B307" s="43">
        <v>0</v>
      </c>
      <c r="C307" s="43">
        <v>0</v>
      </c>
      <c r="D307" s="43">
        <v>0</v>
      </c>
      <c r="E307" s="43">
        <v>0</v>
      </c>
      <c r="F307" s="236">
        <v>0</v>
      </c>
      <c r="G307" s="43">
        <v>0</v>
      </c>
      <c r="H307" s="53">
        <v>0</v>
      </c>
      <c r="I307" s="41">
        <f t="shared" si="33"/>
        <v>0</v>
      </c>
    </row>
    <row r="308" spans="1:1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>
        <v>0</v>
      </c>
      <c r="G308" s="46">
        <v>0</v>
      </c>
      <c r="H308" s="47">
        <v>0</v>
      </c>
      <c r="I308" s="48">
        <f t="shared" si="33"/>
        <v>0</v>
      </c>
    </row>
    <row r="309" spans="1:10" ht="15">
      <c r="A309" s="27" t="s">
        <v>23</v>
      </c>
      <c r="B309" s="43">
        <v>93</v>
      </c>
      <c r="C309" s="43">
        <v>0</v>
      </c>
      <c r="D309" s="43">
        <v>0</v>
      </c>
      <c r="E309" s="43">
        <v>0</v>
      </c>
      <c r="F309" s="236">
        <v>0</v>
      </c>
      <c r="G309" s="43">
        <v>0</v>
      </c>
      <c r="H309" s="53">
        <v>0</v>
      </c>
      <c r="I309" s="41">
        <f t="shared" si="33"/>
        <v>93</v>
      </c>
    </row>
    <row r="310" spans="1:10" ht="15">
      <c r="A310" s="25" t="s">
        <v>24</v>
      </c>
      <c r="B310" s="46">
        <v>9</v>
      </c>
      <c r="C310" s="46">
        <v>0</v>
      </c>
      <c r="D310" s="46">
        <v>0</v>
      </c>
      <c r="E310" s="46">
        <v>0</v>
      </c>
      <c r="F310" s="236">
        <v>0</v>
      </c>
      <c r="G310" s="46">
        <v>0</v>
      </c>
      <c r="H310" s="47">
        <v>0</v>
      </c>
      <c r="I310" s="48">
        <f t="shared" si="33"/>
        <v>9</v>
      </c>
    </row>
    <row r="311" spans="1:10" ht="15">
      <c r="A311" s="27" t="s">
        <v>25</v>
      </c>
      <c r="B311" s="43">
        <v>0</v>
      </c>
      <c r="C311" s="43">
        <v>0</v>
      </c>
      <c r="D311" s="43">
        <v>0</v>
      </c>
      <c r="E311" s="43">
        <v>0</v>
      </c>
      <c r="F311" s="236">
        <v>0</v>
      </c>
      <c r="G311" s="43">
        <v>0</v>
      </c>
      <c r="H311" s="53">
        <v>0</v>
      </c>
      <c r="I311" s="41">
        <f t="shared" si="33"/>
        <v>0</v>
      </c>
    </row>
    <row r="312" spans="1:10" ht="15">
      <c r="A312" s="25" t="s">
        <v>26</v>
      </c>
      <c r="B312" s="46">
        <v>41.24830097016914</v>
      </c>
      <c r="C312" s="46">
        <v>672.69852848483458</v>
      </c>
      <c r="D312" s="46">
        <v>101.19757054499632</v>
      </c>
      <c r="E312" s="46">
        <v>0</v>
      </c>
      <c r="F312" s="236">
        <v>0</v>
      </c>
      <c r="G312" s="46">
        <v>0</v>
      </c>
      <c r="H312" s="47">
        <v>0</v>
      </c>
      <c r="I312" s="48">
        <f t="shared" si="33"/>
        <v>815.14440000000002</v>
      </c>
    </row>
    <row r="313" spans="1:10" ht="15.75" thickBot="1">
      <c r="A313" s="27" t="s">
        <v>27</v>
      </c>
      <c r="B313" s="43">
        <v>88.256240311774917</v>
      </c>
      <c r="C313" s="43">
        <v>144.33060828287682</v>
      </c>
      <c r="D313" s="43">
        <v>449.24683433048261</v>
      </c>
      <c r="E313" s="43">
        <v>4989.5557054223937</v>
      </c>
      <c r="F313" s="237">
        <v>0</v>
      </c>
      <c r="G313" s="43">
        <v>489.6106496830385</v>
      </c>
      <c r="H313" s="53">
        <v>1.6271619694339494</v>
      </c>
      <c r="I313" s="41">
        <f t="shared" si="33"/>
        <v>6162.6272000000017</v>
      </c>
    </row>
    <row r="314" spans="1:10" ht="15">
      <c r="A314" s="34" t="s">
        <v>28</v>
      </c>
      <c r="B314" s="130">
        <f t="shared" ref="B314:H314" si="34">SUM(B293:B313)</f>
        <v>1231.9617739348298</v>
      </c>
      <c r="C314" s="130">
        <f t="shared" si="34"/>
        <v>12047.380528089487</v>
      </c>
      <c r="D314" s="130">
        <f t="shared" si="34"/>
        <v>1486.899082461473</v>
      </c>
      <c r="E314" s="130">
        <f t="shared" si="34"/>
        <v>5041.5382274574013</v>
      </c>
      <c r="F314" s="130">
        <f t="shared" si="34"/>
        <v>0</v>
      </c>
      <c r="G314" s="130">
        <f t="shared" si="34"/>
        <v>489.6106496830385</v>
      </c>
      <c r="H314" s="131">
        <f t="shared" si="34"/>
        <v>1.6271619694339494</v>
      </c>
      <c r="I314" s="132">
        <f>SUM(B314:H314)</f>
        <v>20299.017423595666</v>
      </c>
    </row>
    <row r="315" spans="1:10" ht="15" thickBot="1">
      <c r="A315" s="32" t="s">
        <v>87</v>
      </c>
      <c r="B315" s="114">
        <f>B314/$I314</f>
        <v>6.0690709713997884E-2</v>
      </c>
      <c r="C315" s="114">
        <f t="shared" ref="C315:I315" si="35">C314/$I314</f>
        <v>0.59349574793140281</v>
      </c>
      <c r="D315" s="114">
        <f t="shared" si="35"/>
        <v>7.3249805713900967E-2</v>
      </c>
      <c r="E315" s="114">
        <f t="shared" si="35"/>
        <v>0.24836365831171195</v>
      </c>
      <c r="F315" s="114">
        <f t="shared" si="35"/>
        <v>0</v>
      </c>
      <c r="G315" s="114">
        <f t="shared" si="35"/>
        <v>2.4119918686995805E-2</v>
      </c>
      <c r="H315" s="114">
        <f t="shared" si="35"/>
        <v>8.0159641990480257E-5</v>
      </c>
      <c r="I315" s="116">
        <f t="shared" si="35"/>
        <v>1</v>
      </c>
      <c r="J315" s="18"/>
    </row>
    <row r="316" spans="1:10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1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10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10" ht="15">
      <c r="A319" s="24" t="s">
        <v>7</v>
      </c>
      <c r="B319" s="39">
        <v>1.1288511886818147E-8</v>
      </c>
      <c r="C319" s="39">
        <v>1196.9999999887116</v>
      </c>
      <c r="D319" s="39">
        <v>0</v>
      </c>
      <c r="E319" s="39">
        <v>0</v>
      </c>
      <c r="F319" s="235">
        <v>0</v>
      </c>
      <c r="G319" s="39">
        <v>0</v>
      </c>
      <c r="H319" s="40">
        <v>0</v>
      </c>
      <c r="I319" s="41">
        <f>SUM(B319:H319)</f>
        <v>1197</v>
      </c>
    </row>
    <row r="320" spans="1:10" ht="15">
      <c r="A320" s="25" t="s">
        <v>8</v>
      </c>
      <c r="B320" s="46">
        <v>2.9228915661946292E-8</v>
      </c>
      <c r="C320" s="46">
        <v>1212.9999999707711</v>
      </c>
      <c r="D320" s="46">
        <v>0</v>
      </c>
      <c r="E320" s="46">
        <v>0</v>
      </c>
      <c r="F320" s="236">
        <v>0</v>
      </c>
      <c r="G320" s="46">
        <v>0</v>
      </c>
      <c r="H320" s="47">
        <v>0</v>
      </c>
      <c r="I320" s="48">
        <f t="shared" ref="I320:I339" si="36">SUM(B320:H320)</f>
        <v>1213</v>
      </c>
    </row>
    <row r="321" spans="1:9" ht="15">
      <c r="A321" s="26" t="s">
        <v>9</v>
      </c>
      <c r="B321" s="43">
        <v>276</v>
      </c>
      <c r="C321" s="43">
        <v>0</v>
      </c>
      <c r="D321" s="43">
        <v>0</v>
      </c>
      <c r="E321" s="43">
        <v>0</v>
      </c>
      <c r="F321" s="236">
        <v>0</v>
      </c>
      <c r="G321" s="43">
        <v>0</v>
      </c>
      <c r="H321" s="53">
        <v>0</v>
      </c>
      <c r="I321" s="41">
        <f t="shared" si="36"/>
        <v>276</v>
      </c>
    </row>
    <row r="322" spans="1:9" ht="15">
      <c r="A322" s="25" t="s">
        <v>10</v>
      </c>
      <c r="B322" s="46">
        <v>0</v>
      </c>
      <c r="C322" s="46">
        <v>0</v>
      </c>
      <c r="D322" s="46">
        <v>0</v>
      </c>
      <c r="E322" s="46">
        <v>0</v>
      </c>
      <c r="F322" s="236">
        <v>0</v>
      </c>
      <c r="G322" s="46">
        <v>0</v>
      </c>
      <c r="H322" s="47">
        <v>0</v>
      </c>
      <c r="I322" s="48">
        <f t="shared" si="36"/>
        <v>0</v>
      </c>
    </row>
    <row r="323" spans="1:9" ht="15">
      <c r="A323" s="26" t="s">
        <v>11</v>
      </c>
      <c r="B323" s="43">
        <v>0</v>
      </c>
      <c r="C323" s="43">
        <v>0</v>
      </c>
      <c r="D323" s="43">
        <v>0</v>
      </c>
      <c r="E323" s="43">
        <v>0</v>
      </c>
      <c r="F323" s="236">
        <v>0</v>
      </c>
      <c r="G323" s="43">
        <v>0</v>
      </c>
      <c r="H323" s="53">
        <v>0</v>
      </c>
      <c r="I323" s="41">
        <f t="shared" si="36"/>
        <v>0</v>
      </c>
    </row>
    <row r="324" spans="1:9" ht="15">
      <c r="A324" s="25" t="s">
        <v>12</v>
      </c>
      <c r="B324" s="46">
        <v>4.3144665217742682E-3</v>
      </c>
      <c r="C324" s="46">
        <v>0</v>
      </c>
      <c r="D324" s="46">
        <v>0</v>
      </c>
      <c r="E324" s="46">
        <v>2.4439476216291167</v>
      </c>
      <c r="F324" s="236">
        <v>0</v>
      </c>
      <c r="G324" s="46">
        <v>0</v>
      </c>
      <c r="H324" s="47">
        <v>0</v>
      </c>
      <c r="I324" s="48">
        <f t="shared" si="36"/>
        <v>2.4482620881508912</v>
      </c>
    </row>
    <row r="325" spans="1:9" ht="15">
      <c r="A325" s="26" t="s">
        <v>13</v>
      </c>
      <c r="B325" s="43">
        <v>0</v>
      </c>
      <c r="C325" s="43">
        <v>0</v>
      </c>
      <c r="D325" s="43">
        <v>0</v>
      </c>
      <c r="E325" s="43">
        <v>0</v>
      </c>
      <c r="F325" s="236">
        <v>0</v>
      </c>
      <c r="G325" s="43">
        <v>0</v>
      </c>
      <c r="H325" s="53">
        <v>0</v>
      </c>
      <c r="I325" s="41">
        <f t="shared" si="36"/>
        <v>0</v>
      </c>
    </row>
    <row r="326" spans="1:9" ht="15">
      <c r="A326" s="25" t="s">
        <v>14</v>
      </c>
      <c r="B326" s="46">
        <v>2.9197237492807008E-3</v>
      </c>
      <c r="C326" s="46">
        <v>18.584288371800767</v>
      </c>
      <c r="D326" s="46">
        <v>0</v>
      </c>
      <c r="E326" s="46">
        <v>1.7714844148585849</v>
      </c>
      <c r="F326" s="236">
        <v>0</v>
      </c>
      <c r="G326" s="46">
        <v>0</v>
      </c>
      <c r="H326" s="47">
        <v>0</v>
      </c>
      <c r="I326" s="48">
        <f t="shared" si="36"/>
        <v>20.35869251040863</v>
      </c>
    </row>
    <row r="327" spans="1:9" ht="15">
      <c r="A327" s="26" t="s">
        <v>15</v>
      </c>
      <c r="B327" s="43">
        <v>0.13639853945941782</v>
      </c>
      <c r="C327" s="43">
        <v>0.93110146054058218</v>
      </c>
      <c r="D327" s="43">
        <v>0</v>
      </c>
      <c r="E327" s="43">
        <v>0</v>
      </c>
      <c r="F327" s="236">
        <v>0</v>
      </c>
      <c r="G327" s="43">
        <v>0</v>
      </c>
      <c r="H327" s="53">
        <v>0</v>
      </c>
      <c r="I327" s="41">
        <f t="shared" si="36"/>
        <v>1.0674999999999999</v>
      </c>
    </row>
    <row r="328" spans="1:9" ht="15">
      <c r="A328" s="25" t="s">
        <v>16</v>
      </c>
      <c r="B328" s="46">
        <v>337.85167300609834</v>
      </c>
      <c r="C328" s="46">
        <v>3622.8630927941003</v>
      </c>
      <c r="D328" s="46">
        <v>418.59817819980123</v>
      </c>
      <c r="E328" s="46">
        <v>0</v>
      </c>
      <c r="F328" s="236">
        <v>0</v>
      </c>
      <c r="G328" s="46">
        <v>0</v>
      </c>
      <c r="H328" s="47">
        <v>0</v>
      </c>
      <c r="I328" s="48">
        <f t="shared" si="36"/>
        <v>4379.3129440000002</v>
      </c>
    </row>
    <row r="329" spans="1:9" ht="15">
      <c r="A329" s="26" t="s">
        <v>17</v>
      </c>
      <c r="B329" s="43">
        <v>10.355608771723768</v>
      </c>
      <c r="C329" s="43">
        <v>0</v>
      </c>
      <c r="D329" s="43">
        <v>26.662991228276226</v>
      </c>
      <c r="E329" s="43">
        <v>0</v>
      </c>
      <c r="F329" s="236">
        <v>0</v>
      </c>
      <c r="G329" s="43">
        <v>0</v>
      </c>
      <c r="H329" s="53">
        <v>0</v>
      </c>
      <c r="I329" s="41">
        <f t="shared" si="36"/>
        <v>37.018599999999992</v>
      </c>
    </row>
    <row r="330" spans="1:9" ht="15">
      <c r="A330" s="25" t="s">
        <v>18</v>
      </c>
      <c r="B330" s="46">
        <v>0</v>
      </c>
      <c r="C330" s="46">
        <v>0</v>
      </c>
      <c r="D330" s="46">
        <v>0</v>
      </c>
      <c r="E330" s="46">
        <v>0</v>
      </c>
      <c r="F330" s="236">
        <v>0</v>
      </c>
      <c r="G330" s="46">
        <v>0</v>
      </c>
      <c r="H330" s="47">
        <v>0</v>
      </c>
      <c r="I330" s="48">
        <f t="shared" si="36"/>
        <v>0</v>
      </c>
    </row>
    <row r="331" spans="1:9" ht="15">
      <c r="A331" s="26" t="s">
        <v>19</v>
      </c>
      <c r="B331" s="43">
        <v>2607.3023290811916</v>
      </c>
      <c r="C331" s="43">
        <v>4153.3265412751844</v>
      </c>
      <c r="D331" s="43">
        <v>1528.3099658834753</v>
      </c>
      <c r="E331" s="43">
        <v>1495.0611637601476</v>
      </c>
      <c r="F331" s="236">
        <v>0</v>
      </c>
      <c r="G331" s="43">
        <v>0</v>
      </c>
      <c r="H331" s="53">
        <v>0</v>
      </c>
      <c r="I331" s="41">
        <f t="shared" si="36"/>
        <v>9783.9999999999982</v>
      </c>
    </row>
    <row r="332" spans="1:9" ht="15">
      <c r="A332" s="25" t="s">
        <v>20</v>
      </c>
      <c r="B332" s="46">
        <v>0</v>
      </c>
      <c r="C332" s="46">
        <v>0</v>
      </c>
      <c r="D332" s="46">
        <v>0</v>
      </c>
      <c r="E332" s="46">
        <v>0</v>
      </c>
      <c r="F332" s="236">
        <v>0</v>
      </c>
      <c r="G332" s="46">
        <v>0</v>
      </c>
      <c r="H332" s="47">
        <v>0</v>
      </c>
      <c r="I332" s="48">
        <f t="shared" si="36"/>
        <v>0</v>
      </c>
    </row>
    <row r="333" spans="1:9" ht="15">
      <c r="A333" s="26" t="s">
        <v>21</v>
      </c>
      <c r="B333" s="43">
        <v>0</v>
      </c>
      <c r="C333" s="43">
        <v>0</v>
      </c>
      <c r="D333" s="43">
        <v>0</v>
      </c>
      <c r="E333" s="43">
        <v>0</v>
      </c>
      <c r="F333" s="236">
        <v>0</v>
      </c>
      <c r="G333" s="43">
        <v>0</v>
      </c>
      <c r="H333" s="53">
        <v>0</v>
      </c>
      <c r="I333" s="41">
        <f t="shared" si="36"/>
        <v>0</v>
      </c>
    </row>
    <row r="334" spans="1:9" ht="15">
      <c r="A334" s="25" t="s">
        <v>22</v>
      </c>
      <c r="B334" s="46">
        <v>0</v>
      </c>
      <c r="C334" s="46">
        <v>0</v>
      </c>
      <c r="D334" s="46">
        <v>0</v>
      </c>
      <c r="E334" s="46">
        <v>0</v>
      </c>
      <c r="F334" s="236">
        <v>0</v>
      </c>
      <c r="G334" s="46">
        <v>0</v>
      </c>
      <c r="H334" s="47">
        <v>0</v>
      </c>
      <c r="I334" s="48">
        <f t="shared" si="36"/>
        <v>0</v>
      </c>
    </row>
    <row r="335" spans="1:9" ht="15">
      <c r="A335" s="27" t="s">
        <v>23</v>
      </c>
      <c r="B335" s="43">
        <v>0</v>
      </c>
      <c r="C335" s="43">
        <v>0</v>
      </c>
      <c r="D335" s="43">
        <v>0</v>
      </c>
      <c r="E335" s="43">
        <v>0</v>
      </c>
      <c r="F335" s="236">
        <v>0</v>
      </c>
      <c r="G335" s="43">
        <v>0</v>
      </c>
      <c r="H335" s="53">
        <v>0</v>
      </c>
      <c r="I335" s="41">
        <f t="shared" si="36"/>
        <v>0</v>
      </c>
    </row>
    <row r="336" spans="1:9" ht="15">
      <c r="A336" s="25" t="s">
        <v>24</v>
      </c>
      <c r="B336" s="46">
        <v>146.85326243090356</v>
      </c>
      <c r="C336" s="46">
        <v>15865.292100869796</v>
      </c>
      <c r="D336" s="46">
        <v>13.854636699303638</v>
      </c>
      <c r="E336" s="46">
        <v>0</v>
      </c>
      <c r="F336" s="236">
        <v>0</v>
      </c>
      <c r="G336" s="46">
        <v>0</v>
      </c>
      <c r="H336" s="47">
        <v>0</v>
      </c>
      <c r="I336" s="48">
        <f t="shared" si="36"/>
        <v>16026.000000000002</v>
      </c>
    </row>
    <row r="337" spans="1:10" ht="15">
      <c r="A337" s="27" t="s">
        <v>25</v>
      </c>
      <c r="B337" s="43">
        <v>0</v>
      </c>
      <c r="C337" s="43">
        <v>0</v>
      </c>
      <c r="D337" s="43">
        <v>0</v>
      </c>
      <c r="E337" s="43">
        <v>0</v>
      </c>
      <c r="F337" s="236">
        <v>0</v>
      </c>
      <c r="G337" s="43">
        <v>0</v>
      </c>
      <c r="H337" s="53">
        <v>0</v>
      </c>
      <c r="I337" s="41">
        <f t="shared" si="36"/>
        <v>0</v>
      </c>
    </row>
    <row r="338" spans="1:10" ht="15">
      <c r="A338" s="25" t="s">
        <v>26</v>
      </c>
      <c r="B338" s="46">
        <v>441.70431433032343</v>
      </c>
      <c r="C338" s="46">
        <v>0</v>
      </c>
      <c r="D338" s="46">
        <v>1059.8124856696766</v>
      </c>
      <c r="E338" s="46">
        <v>0</v>
      </c>
      <c r="F338" s="236">
        <v>0</v>
      </c>
      <c r="G338" s="46">
        <v>0</v>
      </c>
      <c r="H338" s="47">
        <v>0</v>
      </c>
      <c r="I338" s="48">
        <f t="shared" si="36"/>
        <v>1501.5167999999999</v>
      </c>
    </row>
    <row r="339" spans="1:10" ht="15.75" thickBot="1">
      <c r="A339" s="27" t="s">
        <v>27</v>
      </c>
      <c r="B339" s="43">
        <v>283.25491284943837</v>
      </c>
      <c r="C339" s="43">
        <v>184.38841597021548</v>
      </c>
      <c r="D339" s="43">
        <v>455.09570318893066</v>
      </c>
      <c r="E339" s="43">
        <v>13530.592765566651</v>
      </c>
      <c r="F339" s="237">
        <v>0</v>
      </c>
      <c r="G339" s="43">
        <v>1087.0706024247647</v>
      </c>
      <c r="H339" s="53">
        <v>0</v>
      </c>
      <c r="I339" s="41">
        <f t="shared" si="36"/>
        <v>15540.402400000001</v>
      </c>
    </row>
    <row r="340" spans="1:10" ht="15">
      <c r="A340" s="34" t="s">
        <v>28</v>
      </c>
      <c r="B340" s="130">
        <f t="shared" ref="B340:H340" si="37">SUM(B319:B339)</f>
        <v>4103.4657332399274</v>
      </c>
      <c r="C340" s="130">
        <f t="shared" si="37"/>
        <v>26255.385540701118</v>
      </c>
      <c r="D340" s="130">
        <f t="shared" si="37"/>
        <v>3502.3339608694637</v>
      </c>
      <c r="E340" s="130">
        <f t="shared" si="37"/>
        <v>15029.869361363286</v>
      </c>
      <c r="F340" s="130">
        <f t="shared" si="37"/>
        <v>0</v>
      </c>
      <c r="G340" s="130">
        <f t="shared" si="37"/>
        <v>1087.0706024247647</v>
      </c>
      <c r="H340" s="131">
        <f t="shared" si="37"/>
        <v>0</v>
      </c>
      <c r="I340" s="132">
        <f>SUM(B340:H340)</f>
        <v>49978.125198598558</v>
      </c>
    </row>
    <row r="341" spans="1:10" ht="15" thickBot="1">
      <c r="A341" s="32" t="s">
        <v>87</v>
      </c>
      <c r="B341" s="114">
        <f>B340/$I340</f>
        <v>8.2105235379157301E-2</v>
      </c>
      <c r="C341" s="114">
        <f t="shared" ref="C341:I341" si="38">C340/$I340</f>
        <v>0.52533754390285425</v>
      </c>
      <c r="D341" s="114">
        <f t="shared" si="38"/>
        <v>7.0077337774320375E-2</v>
      </c>
      <c r="E341" s="114">
        <f t="shared" si="38"/>
        <v>0.30072895495056984</v>
      </c>
      <c r="F341" s="114">
        <f t="shared" si="38"/>
        <v>0</v>
      </c>
      <c r="G341" s="114">
        <f t="shared" si="38"/>
        <v>2.1750927993098218E-2</v>
      </c>
      <c r="H341" s="114">
        <f t="shared" si="38"/>
        <v>0</v>
      </c>
      <c r="I341" s="116">
        <f t="shared" si="38"/>
        <v>1</v>
      </c>
      <c r="J341" s="18"/>
    </row>
    <row r="342" spans="1:10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1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10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1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>
        <v>0</v>
      </c>
      <c r="G345" s="39">
        <v>0</v>
      </c>
      <c r="H345" s="40">
        <v>0</v>
      </c>
      <c r="I345" s="41">
        <f>SUM(B345:H345)</f>
        <v>0</v>
      </c>
    </row>
    <row r="346" spans="1:1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>
        <v>0</v>
      </c>
      <c r="G346" s="46">
        <v>0</v>
      </c>
      <c r="H346" s="47">
        <v>0</v>
      </c>
      <c r="I346" s="48">
        <f t="shared" ref="I346:I365" si="39">SUM(B346:H346)</f>
        <v>0</v>
      </c>
    </row>
    <row r="347" spans="1:10" ht="15">
      <c r="A347" s="26" t="s">
        <v>9</v>
      </c>
      <c r="B347" s="43">
        <v>0</v>
      </c>
      <c r="C347" s="43">
        <v>0</v>
      </c>
      <c r="D347" s="43">
        <v>0</v>
      </c>
      <c r="E347" s="43">
        <v>0</v>
      </c>
      <c r="F347" s="236">
        <v>0</v>
      </c>
      <c r="G347" s="43">
        <v>0</v>
      </c>
      <c r="H347" s="53">
        <v>0</v>
      </c>
      <c r="I347" s="41">
        <f t="shared" si="39"/>
        <v>0</v>
      </c>
    </row>
    <row r="348" spans="1:10" ht="15">
      <c r="A348" s="25" t="s">
        <v>10</v>
      </c>
      <c r="B348" s="46">
        <v>0</v>
      </c>
      <c r="C348" s="46">
        <v>0</v>
      </c>
      <c r="D348" s="46">
        <v>0</v>
      </c>
      <c r="E348" s="46">
        <v>0</v>
      </c>
      <c r="F348" s="236">
        <v>0</v>
      </c>
      <c r="G348" s="46">
        <v>0</v>
      </c>
      <c r="H348" s="47">
        <v>0</v>
      </c>
      <c r="I348" s="48">
        <f t="shared" si="39"/>
        <v>0</v>
      </c>
    </row>
    <row r="349" spans="1:10" ht="15">
      <c r="A349" s="26" t="s">
        <v>11</v>
      </c>
      <c r="B349" s="43">
        <v>0</v>
      </c>
      <c r="C349" s="43">
        <v>0</v>
      </c>
      <c r="D349" s="43">
        <v>0</v>
      </c>
      <c r="E349" s="43">
        <v>0</v>
      </c>
      <c r="F349" s="236">
        <v>0</v>
      </c>
      <c r="G349" s="43">
        <v>0</v>
      </c>
      <c r="H349" s="53">
        <v>0</v>
      </c>
      <c r="I349" s="41">
        <f t="shared" si="39"/>
        <v>0</v>
      </c>
    </row>
    <row r="350" spans="1:10" ht="15">
      <c r="A350" s="25" t="s">
        <v>12</v>
      </c>
      <c r="B350" s="46">
        <v>5.4304383508562639E-8</v>
      </c>
      <c r="C350" s="46">
        <v>5.4304383508562639E-8</v>
      </c>
      <c r="D350" s="46">
        <v>5.4304383508562639E-8</v>
      </c>
      <c r="E350" s="46">
        <v>0.10509826942762043</v>
      </c>
      <c r="F350" s="236">
        <v>0</v>
      </c>
      <c r="G350" s="46">
        <v>0</v>
      </c>
      <c r="H350" s="47">
        <v>0</v>
      </c>
      <c r="I350" s="48">
        <f t="shared" si="39"/>
        <v>0.10509843234077096</v>
      </c>
    </row>
    <row r="351" spans="1:10" ht="15">
      <c r="A351" s="26" t="s">
        <v>13</v>
      </c>
      <c r="B351" s="43">
        <v>0</v>
      </c>
      <c r="C351" s="43">
        <v>0</v>
      </c>
      <c r="D351" s="43">
        <v>0</v>
      </c>
      <c r="E351" s="43">
        <v>0</v>
      </c>
      <c r="F351" s="236">
        <v>0</v>
      </c>
      <c r="G351" s="43">
        <v>0</v>
      </c>
      <c r="H351" s="53">
        <v>0</v>
      </c>
      <c r="I351" s="41">
        <f t="shared" si="39"/>
        <v>0</v>
      </c>
    </row>
    <row r="352" spans="1:10" ht="15">
      <c r="A352" s="25" t="s">
        <v>14</v>
      </c>
      <c r="B352" s="46">
        <v>3.654845485648879E-8</v>
      </c>
      <c r="C352" s="46">
        <v>3.654845485648879E-8</v>
      </c>
      <c r="D352" s="46">
        <v>3.654845485648879E-8</v>
      </c>
      <c r="E352" s="46">
        <v>24.507718756537134</v>
      </c>
      <c r="F352" s="236">
        <v>0</v>
      </c>
      <c r="G352" s="46">
        <v>0</v>
      </c>
      <c r="H352" s="47">
        <v>0</v>
      </c>
      <c r="I352" s="48">
        <f t="shared" si="39"/>
        <v>24.507718866182497</v>
      </c>
    </row>
    <row r="353" spans="1:10" ht="15">
      <c r="A353" s="26" t="s">
        <v>15</v>
      </c>
      <c r="B353" s="43">
        <v>0.22587606874924138</v>
      </c>
      <c r="C353" s="43">
        <v>2.0401111020439503E-9</v>
      </c>
      <c r="D353" s="43">
        <v>1.695623927170536</v>
      </c>
      <c r="E353" s="43">
        <v>2.0401111020439503E-9</v>
      </c>
      <c r="F353" s="236">
        <v>0</v>
      </c>
      <c r="G353" s="43">
        <v>0</v>
      </c>
      <c r="H353" s="53">
        <v>0</v>
      </c>
      <c r="I353" s="41">
        <f t="shared" si="39"/>
        <v>1.9214999999999998</v>
      </c>
    </row>
    <row r="354" spans="1:10" ht="15">
      <c r="A354" s="25" t="s">
        <v>16</v>
      </c>
      <c r="B354" s="46">
        <v>1.7045971979470558</v>
      </c>
      <c r="C354" s="46">
        <v>50.174659497963063</v>
      </c>
      <c r="D354" s="46">
        <v>801.90652728604368</v>
      </c>
      <c r="E354" s="46">
        <v>1.8046110350460663E-8</v>
      </c>
      <c r="F354" s="236">
        <v>0</v>
      </c>
      <c r="G354" s="46">
        <v>0</v>
      </c>
      <c r="H354" s="47">
        <v>0</v>
      </c>
      <c r="I354" s="48">
        <f t="shared" si="39"/>
        <v>853.78578399999992</v>
      </c>
    </row>
    <row r="355" spans="1:10" ht="15">
      <c r="A355" s="26" t="s">
        <v>17</v>
      </c>
      <c r="B355" s="43">
        <v>0</v>
      </c>
      <c r="C355" s="43">
        <v>0</v>
      </c>
      <c r="D355" s="43">
        <v>0</v>
      </c>
      <c r="E355" s="43">
        <v>0</v>
      </c>
      <c r="F355" s="236">
        <v>0</v>
      </c>
      <c r="G355" s="43">
        <v>0</v>
      </c>
      <c r="H355" s="53">
        <v>0</v>
      </c>
      <c r="I355" s="41">
        <f t="shared" si="39"/>
        <v>0</v>
      </c>
    </row>
    <row r="356" spans="1:10" ht="15">
      <c r="A356" s="25" t="s">
        <v>18</v>
      </c>
      <c r="B356" s="46">
        <v>0</v>
      </c>
      <c r="C356" s="46">
        <v>0</v>
      </c>
      <c r="D356" s="46">
        <v>0</v>
      </c>
      <c r="E356" s="46">
        <v>0</v>
      </c>
      <c r="F356" s="236">
        <v>0</v>
      </c>
      <c r="G356" s="46">
        <v>0</v>
      </c>
      <c r="H356" s="47">
        <v>0</v>
      </c>
      <c r="I356" s="48">
        <f t="shared" si="39"/>
        <v>0</v>
      </c>
    </row>
    <row r="357" spans="1:10" ht="15">
      <c r="A357" s="26" t="s">
        <v>19</v>
      </c>
      <c r="B357" s="43">
        <v>32.891996043567119</v>
      </c>
      <c r="C357" s="43">
        <v>883.69630244504526</v>
      </c>
      <c r="D357" s="43">
        <v>1126.4117014605488</v>
      </c>
      <c r="E357" s="43">
        <v>5.0838772017708444E-8</v>
      </c>
      <c r="F357" s="236">
        <v>0</v>
      </c>
      <c r="G357" s="43">
        <v>0</v>
      </c>
      <c r="H357" s="53">
        <v>0</v>
      </c>
      <c r="I357" s="41">
        <f t="shared" si="39"/>
        <v>2042.9999999999998</v>
      </c>
    </row>
    <row r="358" spans="1:10" ht="15">
      <c r="A358" s="25" t="s">
        <v>20</v>
      </c>
      <c r="B358" s="46">
        <v>0</v>
      </c>
      <c r="C358" s="46">
        <v>0</v>
      </c>
      <c r="D358" s="46">
        <v>0</v>
      </c>
      <c r="E358" s="46">
        <v>0</v>
      </c>
      <c r="F358" s="236">
        <v>0</v>
      </c>
      <c r="G358" s="46">
        <v>0</v>
      </c>
      <c r="H358" s="47">
        <v>0</v>
      </c>
      <c r="I358" s="48">
        <f t="shared" si="39"/>
        <v>0</v>
      </c>
    </row>
    <row r="359" spans="1:10" ht="15">
      <c r="A359" s="26" t="s">
        <v>21</v>
      </c>
      <c r="B359" s="43">
        <v>0</v>
      </c>
      <c r="C359" s="43">
        <v>0</v>
      </c>
      <c r="D359" s="43">
        <v>0</v>
      </c>
      <c r="E359" s="43">
        <v>0</v>
      </c>
      <c r="F359" s="236">
        <v>0</v>
      </c>
      <c r="G359" s="43">
        <v>0</v>
      </c>
      <c r="H359" s="53">
        <v>0</v>
      </c>
      <c r="I359" s="41">
        <f t="shared" si="39"/>
        <v>0</v>
      </c>
    </row>
    <row r="360" spans="1:10" ht="15">
      <c r="A360" s="25" t="s">
        <v>22</v>
      </c>
      <c r="B360" s="46">
        <v>7.7099419330358883</v>
      </c>
      <c r="C360" s="46">
        <v>415.06324414336001</v>
      </c>
      <c r="D360" s="46">
        <v>129.22681389494542</v>
      </c>
      <c r="E360" s="46">
        <v>2.8658696039792352E-8</v>
      </c>
      <c r="F360" s="236">
        <v>0</v>
      </c>
      <c r="G360" s="46">
        <v>0</v>
      </c>
      <c r="H360" s="47">
        <v>0</v>
      </c>
      <c r="I360" s="48">
        <f t="shared" si="39"/>
        <v>552.00000000000011</v>
      </c>
    </row>
    <row r="361" spans="1:10" ht="15">
      <c r="A361" s="27" t="s">
        <v>23</v>
      </c>
      <c r="B361" s="43">
        <v>56.794656442736034</v>
      </c>
      <c r="C361" s="43">
        <v>86.129771808983776</v>
      </c>
      <c r="D361" s="43">
        <v>157.07557140700578</v>
      </c>
      <c r="E361" s="43">
        <v>3.4127439918239659E-7</v>
      </c>
      <c r="F361" s="236">
        <v>0</v>
      </c>
      <c r="G361" s="43">
        <v>0</v>
      </c>
      <c r="H361" s="53">
        <v>0</v>
      </c>
      <c r="I361" s="41">
        <f t="shared" si="39"/>
        <v>300</v>
      </c>
    </row>
    <row r="362" spans="1:10" ht="15">
      <c r="A362" s="25" t="s">
        <v>24</v>
      </c>
      <c r="B362" s="46">
        <v>209.44703623370637</v>
      </c>
      <c r="C362" s="46">
        <v>609.844683194396</v>
      </c>
      <c r="D362" s="46">
        <v>343.29433927990328</v>
      </c>
      <c r="E362" s="46">
        <v>2.553107816694545E-8</v>
      </c>
      <c r="F362" s="236">
        <v>0</v>
      </c>
      <c r="G362" s="46">
        <v>0</v>
      </c>
      <c r="H362" s="47">
        <v>0</v>
      </c>
      <c r="I362" s="48">
        <f t="shared" si="39"/>
        <v>1162.5860587335367</v>
      </c>
    </row>
    <row r="363" spans="1:10" ht="15">
      <c r="A363" s="27" t="s">
        <v>25</v>
      </c>
      <c r="B363" s="43">
        <v>0</v>
      </c>
      <c r="C363" s="43">
        <v>0</v>
      </c>
      <c r="D363" s="43">
        <v>0</v>
      </c>
      <c r="E363" s="43">
        <v>0</v>
      </c>
      <c r="F363" s="236">
        <v>0</v>
      </c>
      <c r="G363" s="43">
        <v>0</v>
      </c>
      <c r="H363" s="53">
        <v>0</v>
      </c>
      <c r="I363" s="41">
        <f t="shared" si="39"/>
        <v>0</v>
      </c>
    </row>
    <row r="364" spans="1:10" ht="15">
      <c r="A364" s="25" t="s">
        <v>26</v>
      </c>
      <c r="B364" s="46">
        <v>76.372909372942814</v>
      </c>
      <c r="C364" s="46">
        <v>1.0805331796942081E-3</v>
      </c>
      <c r="D364" s="46">
        <v>7.6716100691547746</v>
      </c>
      <c r="E364" s="46">
        <v>2.4722731948460245E-8</v>
      </c>
      <c r="F364" s="236">
        <v>0</v>
      </c>
      <c r="G364" s="46">
        <v>0</v>
      </c>
      <c r="H364" s="47">
        <v>0</v>
      </c>
      <c r="I364" s="48">
        <f t="shared" si="39"/>
        <v>84.045600000000022</v>
      </c>
    </row>
    <row r="365" spans="1:10" ht="15.75" thickBot="1">
      <c r="A365" s="27" t="s">
        <v>27</v>
      </c>
      <c r="B365" s="43">
        <v>15.79693130751485</v>
      </c>
      <c r="C365" s="43">
        <v>26.093330531476226</v>
      </c>
      <c r="D365" s="43">
        <v>15.355571235898349</v>
      </c>
      <c r="E365" s="43">
        <v>2542.5473936808016</v>
      </c>
      <c r="F365" s="237">
        <v>0</v>
      </c>
      <c r="G365" s="43">
        <v>32.709166797992744</v>
      </c>
      <c r="H365" s="53">
        <v>0.13880644631613342</v>
      </c>
      <c r="I365" s="41">
        <f t="shared" si="39"/>
        <v>2632.6412</v>
      </c>
    </row>
    <row r="366" spans="1:10" ht="15">
      <c r="A366" s="34" t="s">
        <v>28</v>
      </c>
      <c r="B366" s="130">
        <f t="shared" ref="B366:H366" si="40">SUM(B345:B365)</f>
        <v>400.9439446910522</v>
      </c>
      <c r="C366" s="130">
        <f t="shared" si="40"/>
        <v>2071.003072247297</v>
      </c>
      <c r="D366" s="130">
        <f t="shared" si="40"/>
        <v>2582.6377586515237</v>
      </c>
      <c r="E366" s="130">
        <f t="shared" si="40"/>
        <v>2567.1602111978782</v>
      </c>
      <c r="F366" s="130">
        <f t="shared" si="40"/>
        <v>0</v>
      </c>
      <c r="G366" s="130">
        <f t="shared" si="40"/>
        <v>32.709166797992744</v>
      </c>
      <c r="H366" s="131">
        <f t="shared" si="40"/>
        <v>0.13880644631613342</v>
      </c>
      <c r="I366" s="132">
        <f>SUM(B366:H366)</f>
        <v>7654.5929600320605</v>
      </c>
    </row>
    <row r="367" spans="1:10" ht="15" thickBot="1">
      <c r="A367" s="32" t="s">
        <v>87</v>
      </c>
      <c r="B367" s="114">
        <f>B366/$I366</f>
        <v>5.2379525179791254E-2</v>
      </c>
      <c r="C367" s="114">
        <f t="shared" ref="C367:I367" si="41">C366/$I366</f>
        <v>0.27055691701190376</v>
      </c>
      <c r="D367" s="114">
        <f t="shared" si="41"/>
        <v>0.33739713818051359</v>
      </c>
      <c r="E367" s="114">
        <f t="shared" si="41"/>
        <v>0.3353751433423216</v>
      </c>
      <c r="F367" s="114">
        <f t="shared" si="41"/>
        <v>0</v>
      </c>
      <c r="G367" s="114">
        <f t="shared" si="41"/>
        <v>4.2731425392285973E-3</v>
      </c>
      <c r="H367" s="114">
        <f t="shared" si="41"/>
        <v>1.8133746241100198E-5</v>
      </c>
      <c r="I367" s="116">
        <f t="shared" si="41"/>
        <v>1</v>
      </c>
      <c r="J367" s="18"/>
    </row>
    <row r="368" spans="1:10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>
        <v>0</v>
      </c>
      <c r="G371" s="39">
        <v>0</v>
      </c>
      <c r="H371" s="40">
        <v>0</v>
      </c>
      <c r="I371" s="41">
        <f>SUM(B371:H371)</f>
        <v>0</v>
      </c>
    </row>
    <row r="372" spans="1:9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>
        <v>0</v>
      </c>
      <c r="G372" s="46">
        <v>0</v>
      </c>
      <c r="H372" s="47">
        <v>0</v>
      </c>
      <c r="I372" s="48">
        <f t="shared" ref="I372:I391" si="42">SUM(B372:H372)</f>
        <v>0</v>
      </c>
    </row>
    <row r="373" spans="1:9" ht="15">
      <c r="A373" s="26" t="s">
        <v>9</v>
      </c>
      <c r="B373" s="43">
        <v>0</v>
      </c>
      <c r="C373" s="43">
        <v>0</v>
      </c>
      <c r="D373" s="43">
        <v>0</v>
      </c>
      <c r="E373" s="43">
        <v>0</v>
      </c>
      <c r="F373" s="236">
        <v>0</v>
      </c>
      <c r="G373" s="43">
        <v>0</v>
      </c>
      <c r="H373" s="53">
        <v>0</v>
      </c>
      <c r="I373" s="41">
        <f t="shared" si="42"/>
        <v>0</v>
      </c>
    </row>
    <row r="374" spans="1:9" ht="15">
      <c r="A374" s="25" t="s">
        <v>10</v>
      </c>
      <c r="B374" s="46">
        <v>0</v>
      </c>
      <c r="C374" s="46">
        <v>0</v>
      </c>
      <c r="D374" s="46">
        <v>0</v>
      </c>
      <c r="E374" s="46">
        <v>0</v>
      </c>
      <c r="F374" s="236">
        <v>0</v>
      </c>
      <c r="G374" s="46">
        <v>0</v>
      </c>
      <c r="H374" s="47">
        <v>0</v>
      </c>
      <c r="I374" s="48">
        <f t="shared" si="42"/>
        <v>0</v>
      </c>
    </row>
    <row r="375" spans="1:9" ht="15">
      <c r="A375" s="26" t="s">
        <v>11</v>
      </c>
      <c r="B375" s="43">
        <v>0</v>
      </c>
      <c r="C375" s="43">
        <v>0</v>
      </c>
      <c r="D375" s="43">
        <v>0</v>
      </c>
      <c r="E375" s="43">
        <v>0</v>
      </c>
      <c r="F375" s="236">
        <v>0</v>
      </c>
      <c r="G375" s="43">
        <v>0</v>
      </c>
      <c r="H375" s="53">
        <v>0</v>
      </c>
      <c r="I375" s="41">
        <f t="shared" si="42"/>
        <v>0</v>
      </c>
    </row>
    <row r="376" spans="1:9" ht="15">
      <c r="A376" s="25" t="s">
        <v>12</v>
      </c>
      <c r="B376" s="46">
        <v>4.3328147633742283E-3</v>
      </c>
      <c r="C376" s="46">
        <v>4.3328147633742283E-3</v>
      </c>
      <c r="D376" s="46">
        <v>4.3328147633742283E-3</v>
      </c>
      <c r="E376" s="46">
        <v>14.705073214628475</v>
      </c>
      <c r="F376" s="236">
        <v>0</v>
      </c>
      <c r="G376" s="46">
        <v>0</v>
      </c>
      <c r="H376" s="47">
        <v>0</v>
      </c>
      <c r="I376" s="48">
        <f t="shared" si="42"/>
        <v>14.718071658918598</v>
      </c>
    </row>
    <row r="377" spans="1:9" ht="15">
      <c r="A377" s="26" t="s">
        <v>13</v>
      </c>
      <c r="B377" s="43">
        <v>0</v>
      </c>
      <c r="C377" s="43">
        <v>0</v>
      </c>
      <c r="D377" s="43">
        <v>0</v>
      </c>
      <c r="E377" s="43">
        <v>0</v>
      </c>
      <c r="F377" s="236">
        <v>0</v>
      </c>
      <c r="G377" s="43">
        <v>0</v>
      </c>
      <c r="H377" s="53">
        <v>0</v>
      </c>
      <c r="I377" s="41">
        <f t="shared" si="42"/>
        <v>0</v>
      </c>
    </row>
    <row r="378" spans="1:9" ht="15">
      <c r="A378" s="25" t="s">
        <v>14</v>
      </c>
      <c r="B378" s="46">
        <v>2.9238937060644165E-3</v>
      </c>
      <c r="C378" s="46">
        <v>2.9238937060644165E-3</v>
      </c>
      <c r="D378" s="46">
        <v>2.9238937060644165E-3</v>
      </c>
      <c r="E378" s="46">
        <v>4591.9357126975256</v>
      </c>
      <c r="F378" s="236">
        <v>0</v>
      </c>
      <c r="G378" s="46">
        <v>0</v>
      </c>
      <c r="H378" s="47">
        <v>0</v>
      </c>
      <c r="I378" s="48">
        <f t="shared" si="42"/>
        <v>4591.9444843786441</v>
      </c>
    </row>
    <row r="379" spans="1:9" ht="15">
      <c r="A379" s="26" t="s">
        <v>15</v>
      </c>
      <c r="B379" s="43">
        <v>46.612007332549638</v>
      </c>
      <c r="C379" s="43">
        <v>7.9755581679049616E-4</v>
      </c>
      <c r="D379" s="43">
        <v>7.9755581679049616E-4</v>
      </c>
      <c r="E379" s="43">
        <v>7.9755581679049616E-4</v>
      </c>
      <c r="F379" s="236">
        <v>0</v>
      </c>
      <c r="G379" s="43">
        <v>0</v>
      </c>
      <c r="H379" s="53">
        <v>0</v>
      </c>
      <c r="I379" s="41">
        <f t="shared" si="42"/>
        <v>46.614400000000003</v>
      </c>
    </row>
    <row r="380" spans="1:9" ht="15">
      <c r="A380" s="25" t="s">
        <v>16</v>
      </c>
      <c r="B380" s="46">
        <v>163.8475841473693</v>
      </c>
      <c r="C380" s="46">
        <v>2.457569620758669E-3</v>
      </c>
      <c r="D380" s="46">
        <v>727.59057271338918</v>
      </c>
      <c r="E380" s="46">
        <v>2.457569620758669E-3</v>
      </c>
      <c r="F380" s="236">
        <v>0</v>
      </c>
      <c r="G380" s="46">
        <v>0</v>
      </c>
      <c r="H380" s="47">
        <v>0</v>
      </c>
      <c r="I380" s="48">
        <f t="shared" si="42"/>
        <v>891.44307200000003</v>
      </c>
    </row>
    <row r="381" spans="1:9" ht="15">
      <c r="A381" s="26" t="s">
        <v>17</v>
      </c>
      <c r="B381" s="43">
        <v>16.267209977106713</v>
      </c>
      <c r="C381" s="43">
        <v>5.1331098247514679E-3</v>
      </c>
      <c r="D381" s="43">
        <v>410.67152380324382</v>
      </c>
      <c r="E381" s="43">
        <v>5.1331098247514679E-3</v>
      </c>
      <c r="F381" s="236">
        <v>0</v>
      </c>
      <c r="G381" s="43">
        <v>0</v>
      </c>
      <c r="H381" s="53">
        <v>0</v>
      </c>
      <c r="I381" s="41">
        <f t="shared" si="42"/>
        <v>426.94900000000001</v>
      </c>
    </row>
    <row r="382" spans="1:9" ht="15">
      <c r="A382" s="25" t="s">
        <v>18</v>
      </c>
      <c r="B382" s="46">
        <v>0</v>
      </c>
      <c r="C382" s="46">
        <v>0</v>
      </c>
      <c r="D382" s="46">
        <v>0</v>
      </c>
      <c r="E382" s="46">
        <v>0</v>
      </c>
      <c r="F382" s="236">
        <v>0</v>
      </c>
      <c r="G382" s="46">
        <v>0</v>
      </c>
      <c r="H382" s="47">
        <v>0</v>
      </c>
      <c r="I382" s="48">
        <f t="shared" si="42"/>
        <v>0</v>
      </c>
    </row>
    <row r="383" spans="1:9" ht="15">
      <c r="A383" s="26" t="s">
        <v>19</v>
      </c>
      <c r="B383" s="43">
        <v>446.63981378819619</v>
      </c>
      <c r="C383" s="43">
        <v>37.715508626183926</v>
      </c>
      <c r="D383" s="43">
        <v>1047.6331217319</v>
      </c>
      <c r="E383" s="43">
        <v>1.155585371992777E-2</v>
      </c>
      <c r="F383" s="236">
        <v>0</v>
      </c>
      <c r="G383" s="43">
        <v>0</v>
      </c>
      <c r="H383" s="53">
        <v>0</v>
      </c>
      <c r="I383" s="41">
        <f t="shared" si="42"/>
        <v>1532</v>
      </c>
    </row>
    <row r="384" spans="1:9" ht="15">
      <c r="A384" s="25" t="s">
        <v>20</v>
      </c>
      <c r="B384" s="46">
        <v>0</v>
      </c>
      <c r="C384" s="46">
        <v>0</v>
      </c>
      <c r="D384" s="46">
        <v>0</v>
      </c>
      <c r="E384" s="46">
        <v>0</v>
      </c>
      <c r="F384" s="236">
        <v>0</v>
      </c>
      <c r="G384" s="46">
        <v>0</v>
      </c>
      <c r="H384" s="47">
        <v>0</v>
      </c>
      <c r="I384" s="48">
        <f t="shared" si="42"/>
        <v>0</v>
      </c>
    </row>
    <row r="385" spans="1:10" ht="15">
      <c r="A385" s="26" t="s">
        <v>21</v>
      </c>
      <c r="B385" s="43">
        <v>0</v>
      </c>
      <c r="C385" s="43">
        <v>0</v>
      </c>
      <c r="D385" s="43">
        <v>0</v>
      </c>
      <c r="E385" s="43">
        <v>0</v>
      </c>
      <c r="F385" s="236">
        <v>0</v>
      </c>
      <c r="G385" s="43">
        <v>0</v>
      </c>
      <c r="H385" s="53">
        <v>0</v>
      </c>
      <c r="I385" s="41">
        <f t="shared" si="42"/>
        <v>0</v>
      </c>
    </row>
    <row r="386" spans="1:10" ht="15">
      <c r="A386" s="25" t="s">
        <v>22</v>
      </c>
      <c r="B386" s="46">
        <v>4.3856346025875599</v>
      </c>
      <c r="C386" s="46">
        <v>1.9940299282708487E-3</v>
      </c>
      <c r="D386" s="46">
        <v>2.6103773375558985</v>
      </c>
      <c r="E386" s="46">
        <v>1.9940299282708487E-3</v>
      </c>
      <c r="F386" s="236">
        <v>0</v>
      </c>
      <c r="G386" s="46">
        <v>0</v>
      </c>
      <c r="H386" s="47">
        <v>0</v>
      </c>
      <c r="I386" s="48">
        <f t="shared" si="42"/>
        <v>7.0000000000000009</v>
      </c>
    </row>
    <row r="387" spans="1:10" ht="15">
      <c r="A387" s="27" t="s">
        <v>23</v>
      </c>
      <c r="B387" s="43">
        <v>286.96172040342947</v>
      </c>
      <c r="C387" s="43">
        <v>1.0127598655235333</v>
      </c>
      <c r="D387" s="43">
        <v>1.0127598655235333</v>
      </c>
      <c r="E387" s="43">
        <v>1.0127598655235333</v>
      </c>
      <c r="F387" s="236">
        <v>0</v>
      </c>
      <c r="G387" s="43">
        <v>0</v>
      </c>
      <c r="H387" s="53">
        <v>0</v>
      </c>
      <c r="I387" s="41">
        <f t="shared" si="42"/>
        <v>290.00000000000011</v>
      </c>
    </row>
    <row r="388" spans="1:10" ht="15">
      <c r="A388" s="25" t="s">
        <v>24</v>
      </c>
      <c r="B388" s="46">
        <v>24.998412123774937</v>
      </c>
      <c r="C388" s="46">
        <v>5.2929207501977544E-4</v>
      </c>
      <c r="D388" s="46">
        <v>5.2929207501977544E-4</v>
      </c>
      <c r="E388" s="46">
        <v>5.2929207501977544E-4</v>
      </c>
      <c r="F388" s="236">
        <v>0</v>
      </c>
      <c r="G388" s="46">
        <v>0</v>
      </c>
      <c r="H388" s="47">
        <v>0</v>
      </c>
      <c r="I388" s="48">
        <f t="shared" si="42"/>
        <v>24.999999999999993</v>
      </c>
    </row>
    <row r="389" spans="1:10" ht="15">
      <c r="A389" s="27" t="s">
        <v>25</v>
      </c>
      <c r="B389" s="43">
        <v>0</v>
      </c>
      <c r="C389" s="43">
        <v>0</v>
      </c>
      <c r="D389" s="43">
        <v>0</v>
      </c>
      <c r="E389" s="43">
        <v>0</v>
      </c>
      <c r="F389" s="236">
        <v>0</v>
      </c>
      <c r="G389" s="43">
        <v>0</v>
      </c>
      <c r="H389" s="53">
        <v>0</v>
      </c>
      <c r="I389" s="41">
        <f t="shared" si="42"/>
        <v>0</v>
      </c>
    </row>
    <row r="390" spans="1:10" ht="15">
      <c r="A390" s="25" t="s">
        <v>26</v>
      </c>
      <c r="B390" s="46">
        <v>75.513599876399937</v>
      </c>
      <c r="C390" s="46">
        <v>4.1200021423277394E-8</v>
      </c>
      <c r="D390" s="46">
        <v>4.1200021423277394E-8</v>
      </c>
      <c r="E390" s="46">
        <v>4.1200021423277394E-8</v>
      </c>
      <c r="F390" s="236">
        <v>0</v>
      </c>
      <c r="G390" s="46">
        <v>0</v>
      </c>
      <c r="H390" s="47">
        <v>0</v>
      </c>
      <c r="I390" s="48">
        <f t="shared" si="42"/>
        <v>75.513600000000011</v>
      </c>
    </row>
    <row r="391" spans="1:10" ht="15.75" thickBot="1">
      <c r="A391" s="27" t="s">
        <v>27</v>
      </c>
      <c r="B391" s="43">
        <v>142.09124297298777</v>
      </c>
      <c r="C391" s="43">
        <v>0.17662111530990057</v>
      </c>
      <c r="D391" s="43">
        <v>38.40456172964079</v>
      </c>
      <c r="E391" s="43">
        <v>613.6483125738398</v>
      </c>
      <c r="F391" s="237">
        <v>0</v>
      </c>
      <c r="G391" s="43">
        <v>518.08166160822157</v>
      </c>
      <c r="H391" s="53">
        <v>0</v>
      </c>
      <c r="I391" s="41">
        <f t="shared" si="42"/>
        <v>1312.4023999999999</v>
      </c>
    </row>
    <row r="392" spans="1:10" ht="15">
      <c r="A392" s="34" t="s">
        <v>28</v>
      </c>
      <c r="B392" s="130">
        <f t="shared" ref="B392:H392" si="43">SUM(B371:B391)</f>
        <v>1207.3244819328711</v>
      </c>
      <c r="C392" s="130">
        <f t="shared" si="43"/>
        <v>38.923057913952412</v>
      </c>
      <c r="D392" s="130">
        <f t="shared" si="43"/>
        <v>2227.9315007788141</v>
      </c>
      <c r="E392" s="130">
        <f t="shared" si="43"/>
        <v>5221.3243258037019</v>
      </c>
      <c r="F392" s="130">
        <f t="shared" si="43"/>
        <v>0</v>
      </c>
      <c r="G392" s="130">
        <f t="shared" si="43"/>
        <v>518.08166160822157</v>
      </c>
      <c r="H392" s="131">
        <f t="shared" si="43"/>
        <v>0</v>
      </c>
      <c r="I392" s="132">
        <f>SUM(B392:H392)</f>
        <v>9213.5850280375616</v>
      </c>
    </row>
    <row r="393" spans="1:10" ht="15" thickBot="1">
      <c r="A393" s="32" t="s">
        <v>87</v>
      </c>
      <c r="B393" s="114">
        <f>B392/$I392</f>
        <v>0.13103742769604895</v>
      </c>
      <c r="C393" s="114">
        <f t="shared" ref="C393:I393" si="44">C392/$I392</f>
        <v>4.2245290834682613E-3</v>
      </c>
      <c r="D393" s="114">
        <f t="shared" si="44"/>
        <v>0.24180940361423572</v>
      </c>
      <c r="E393" s="114">
        <f t="shared" si="44"/>
        <v>0.56669844690366011</v>
      </c>
      <c r="F393" s="114">
        <f t="shared" si="44"/>
        <v>0</v>
      </c>
      <c r="G393" s="114">
        <f t="shared" si="44"/>
        <v>5.6230192702586897E-2</v>
      </c>
      <c r="H393" s="114">
        <f t="shared" si="44"/>
        <v>0</v>
      </c>
      <c r="I393" s="116">
        <f t="shared" si="44"/>
        <v>1</v>
      </c>
      <c r="J393" s="18"/>
    </row>
    <row r="394" spans="1:10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1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10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1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>
        <v>0</v>
      </c>
      <c r="G397" s="39">
        <v>0</v>
      </c>
      <c r="H397" s="40">
        <v>0</v>
      </c>
      <c r="I397" s="41">
        <f>SUM(B397:H397)</f>
        <v>0</v>
      </c>
    </row>
    <row r="398" spans="1:1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>
        <v>0</v>
      </c>
      <c r="G398" s="46">
        <v>0</v>
      </c>
      <c r="H398" s="47">
        <v>0</v>
      </c>
      <c r="I398" s="48">
        <f t="shared" ref="I398:I417" si="45">SUM(B398:H398)</f>
        <v>0</v>
      </c>
    </row>
    <row r="399" spans="1:10" ht="15">
      <c r="A399" s="26" t="s">
        <v>9</v>
      </c>
      <c r="B399" s="43">
        <v>0</v>
      </c>
      <c r="C399" s="43">
        <v>0</v>
      </c>
      <c r="D399" s="43">
        <v>0</v>
      </c>
      <c r="E399" s="43">
        <v>0</v>
      </c>
      <c r="F399" s="236">
        <v>0</v>
      </c>
      <c r="G399" s="43">
        <v>0</v>
      </c>
      <c r="H399" s="53">
        <v>0</v>
      </c>
      <c r="I399" s="41">
        <f t="shared" si="45"/>
        <v>0</v>
      </c>
    </row>
    <row r="400" spans="1:10" ht="15">
      <c r="A400" s="25" t="s">
        <v>10</v>
      </c>
      <c r="B400" s="46">
        <v>0</v>
      </c>
      <c r="C400" s="46">
        <v>0</v>
      </c>
      <c r="D400" s="46">
        <v>0</v>
      </c>
      <c r="E400" s="46">
        <v>0</v>
      </c>
      <c r="F400" s="236">
        <v>0</v>
      </c>
      <c r="G400" s="46">
        <v>0</v>
      </c>
      <c r="H400" s="47">
        <v>0</v>
      </c>
      <c r="I400" s="48">
        <f t="shared" si="45"/>
        <v>0</v>
      </c>
    </row>
    <row r="401" spans="1:9" ht="15">
      <c r="A401" s="26" t="s">
        <v>11</v>
      </c>
      <c r="B401" s="43">
        <v>0</v>
      </c>
      <c r="C401" s="43">
        <v>0</v>
      </c>
      <c r="D401" s="43">
        <v>0</v>
      </c>
      <c r="E401" s="43">
        <v>0</v>
      </c>
      <c r="F401" s="236">
        <v>0</v>
      </c>
      <c r="G401" s="43">
        <v>0</v>
      </c>
      <c r="H401" s="53">
        <v>0</v>
      </c>
      <c r="I401" s="41">
        <f t="shared" si="45"/>
        <v>0</v>
      </c>
    </row>
    <row r="402" spans="1:9" ht="15">
      <c r="A402" s="25" t="s">
        <v>12</v>
      </c>
      <c r="B402" s="46">
        <v>4.3039772520759266E-3</v>
      </c>
      <c r="C402" s="46">
        <v>0</v>
      </c>
      <c r="D402" s="46">
        <v>0</v>
      </c>
      <c r="E402" s="46">
        <v>1.4717325694066541</v>
      </c>
      <c r="F402" s="236">
        <v>0</v>
      </c>
      <c r="G402" s="46">
        <v>0</v>
      </c>
      <c r="H402" s="47">
        <v>0</v>
      </c>
      <c r="I402" s="48">
        <f t="shared" si="45"/>
        <v>1.47603654665873</v>
      </c>
    </row>
    <row r="403" spans="1:9" ht="15">
      <c r="A403" s="26" t="s">
        <v>13</v>
      </c>
      <c r="B403" s="43">
        <v>0</v>
      </c>
      <c r="C403" s="43">
        <v>0</v>
      </c>
      <c r="D403" s="43">
        <v>0</v>
      </c>
      <c r="E403" s="43">
        <v>0</v>
      </c>
      <c r="F403" s="236">
        <v>0</v>
      </c>
      <c r="G403" s="43">
        <v>0</v>
      </c>
      <c r="H403" s="53">
        <v>0</v>
      </c>
      <c r="I403" s="41">
        <f t="shared" si="45"/>
        <v>0</v>
      </c>
    </row>
    <row r="404" spans="1:9" ht="15">
      <c r="A404" s="25" t="s">
        <v>14</v>
      </c>
      <c r="B404" s="46">
        <v>2.9190860034527103E-3</v>
      </c>
      <c r="C404" s="46">
        <v>0</v>
      </c>
      <c r="D404" s="46">
        <v>0</v>
      </c>
      <c r="E404" s="46">
        <v>7.3102009158017554</v>
      </c>
      <c r="F404" s="236">
        <v>0</v>
      </c>
      <c r="G404" s="46">
        <v>0</v>
      </c>
      <c r="H404" s="47">
        <v>0</v>
      </c>
      <c r="I404" s="48">
        <f t="shared" si="45"/>
        <v>7.313120001805208</v>
      </c>
    </row>
    <row r="405" spans="1:9" ht="15">
      <c r="A405" s="26" t="s">
        <v>15</v>
      </c>
      <c r="B405" s="43">
        <v>1.0842971320103139</v>
      </c>
      <c r="C405" s="43">
        <v>0.23355593506351235</v>
      </c>
      <c r="D405" s="43">
        <v>1.6711469329261737</v>
      </c>
      <c r="E405" s="43">
        <v>0</v>
      </c>
      <c r="F405" s="236">
        <v>0</v>
      </c>
      <c r="G405" s="43">
        <v>0</v>
      </c>
      <c r="H405" s="53">
        <v>0</v>
      </c>
      <c r="I405" s="41">
        <f t="shared" si="45"/>
        <v>2.9889999999999999</v>
      </c>
    </row>
    <row r="406" spans="1:9" ht="15">
      <c r="A406" s="25" t="s">
        <v>16</v>
      </c>
      <c r="B406" s="46">
        <v>388.55414456340878</v>
      </c>
      <c r="C406" s="46">
        <v>612.85176300633145</v>
      </c>
      <c r="D406" s="46">
        <v>0.32578043025973252</v>
      </c>
      <c r="E406" s="46">
        <v>0</v>
      </c>
      <c r="F406" s="236">
        <v>0</v>
      </c>
      <c r="G406" s="46">
        <v>0</v>
      </c>
      <c r="H406" s="47">
        <v>0</v>
      </c>
      <c r="I406" s="48">
        <f t="shared" si="45"/>
        <v>1001.7316880000001</v>
      </c>
    </row>
    <row r="407" spans="1:9" ht="15">
      <c r="A407" s="26" t="s">
        <v>17</v>
      </c>
      <c r="B407" s="43">
        <v>0</v>
      </c>
      <c r="C407" s="43">
        <v>0</v>
      </c>
      <c r="D407" s="43">
        <v>0</v>
      </c>
      <c r="E407" s="43">
        <v>0</v>
      </c>
      <c r="F407" s="236">
        <v>0</v>
      </c>
      <c r="G407" s="43">
        <v>0</v>
      </c>
      <c r="H407" s="53">
        <v>0</v>
      </c>
      <c r="I407" s="41">
        <f t="shared" si="45"/>
        <v>0</v>
      </c>
    </row>
    <row r="408" spans="1:9" ht="15">
      <c r="A408" s="25" t="s">
        <v>18</v>
      </c>
      <c r="B408" s="46">
        <v>0</v>
      </c>
      <c r="C408" s="46">
        <v>0</v>
      </c>
      <c r="D408" s="46">
        <v>0</v>
      </c>
      <c r="E408" s="46">
        <v>0</v>
      </c>
      <c r="F408" s="236">
        <v>0</v>
      </c>
      <c r="G408" s="46">
        <v>0</v>
      </c>
      <c r="H408" s="47">
        <v>0</v>
      </c>
      <c r="I408" s="48">
        <f t="shared" si="45"/>
        <v>0</v>
      </c>
    </row>
    <row r="409" spans="1:9" ht="15">
      <c r="A409" s="26" t="s">
        <v>19</v>
      </c>
      <c r="B409" s="43">
        <v>752.0550756514391</v>
      </c>
      <c r="C409" s="43">
        <v>2273.4556280296629</v>
      </c>
      <c r="D409" s="43">
        <v>323.43761018864149</v>
      </c>
      <c r="E409" s="43">
        <v>46.051686130256947</v>
      </c>
      <c r="F409" s="236">
        <v>0</v>
      </c>
      <c r="G409" s="43">
        <v>0</v>
      </c>
      <c r="H409" s="53">
        <v>0</v>
      </c>
      <c r="I409" s="41">
        <f t="shared" si="45"/>
        <v>3395.0000000000005</v>
      </c>
    </row>
    <row r="410" spans="1:9" ht="15">
      <c r="A410" s="25" t="s">
        <v>20</v>
      </c>
      <c r="B410" s="46">
        <v>0</v>
      </c>
      <c r="C410" s="46">
        <v>0</v>
      </c>
      <c r="D410" s="46">
        <v>0</v>
      </c>
      <c r="E410" s="46">
        <v>0</v>
      </c>
      <c r="F410" s="236">
        <v>0</v>
      </c>
      <c r="G410" s="46">
        <v>0</v>
      </c>
      <c r="H410" s="47">
        <v>0</v>
      </c>
      <c r="I410" s="48">
        <f t="shared" si="45"/>
        <v>0</v>
      </c>
    </row>
    <row r="411" spans="1:9" ht="15">
      <c r="A411" s="26" t="s">
        <v>21</v>
      </c>
      <c r="B411" s="43">
        <v>0</v>
      </c>
      <c r="C411" s="43">
        <v>0</v>
      </c>
      <c r="D411" s="43">
        <v>0</v>
      </c>
      <c r="E411" s="43">
        <v>0</v>
      </c>
      <c r="F411" s="236">
        <v>0</v>
      </c>
      <c r="G411" s="43">
        <v>0</v>
      </c>
      <c r="H411" s="53">
        <v>0</v>
      </c>
      <c r="I411" s="41">
        <f t="shared" si="45"/>
        <v>0</v>
      </c>
    </row>
    <row r="412" spans="1:9" ht="15">
      <c r="A412" s="25" t="s">
        <v>22</v>
      </c>
      <c r="B412" s="46">
        <v>1.666666663888889E-8</v>
      </c>
      <c r="C412" s="46">
        <v>9.9999999833333337</v>
      </c>
      <c r="D412" s="46">
        <v>0</v>
      </c>
      <c r="E412" s="46">
        <v>0</v>
      </c>
      <c r="F412" s="236">
        <v>0</v>
      </c>
      <c r="G412" s="46">
        <v>0</v>
      </c>
      <c r="H412" s="47">
        <v>0</v>
      </c>
      <c r="I412" s="48">
        <f t="shared" si="45"/>
        <v>10</v>
      </c>
    </row>
    <row r="413" spans="1:9" ht="15">
      <c r="A413" s="27" t="s">
        <v>23</v>
      </c>
      <c r="B413" s="43">
        <v>21</v>
      </c>
      <c r="C413" s="43">
        <v>0</v>
      </c>
      <c r="D413" s="43">
        <v>0</v>
      </c>
      <c r="E413" s="43">
        <v>0</v>
      </c>
      <c r="F413" s="236">
        <v>0</v>
      </c>
      <c r="G413" s="43">
        <v>0</v>
      </c>
      <c r="H413" s="53">
        <v>0</v>
      </c>
      <c r="I413" s="41">
        <f t="shared" si="45"/>
        <v>21</v>
      </c>
    </row>
    <row r="414" spans="1:9" ht="15">
      <c r="A414" s="25" t="s">
        <v>24</v>
      </c>
      <c r="B414" s="46">
        <v>0</v>
      </c>
      <c r="C414" s="46">
        <v>0</v>
      </c>
      <c r="D414" s="46">
        <v>0</v>
      </c>
      <c r="E414" s="46">
        <v>0</v>
      </c>
      <c r="F414" s="236">
        <v>0</v>
      </c>
      <c r="G414" s="46">
        <v>0</v>
      </c>
      <c r="H414" s="47">
        <v>0</v>
      </c>
      <c r="I414" s="48">
        <f t="shared" si="45"/>
        <v>0</v>
      </c>
    </row>
    <row r="415" spans="1:9" ht="15">
      <c r="A415" s="27" t="s">
        <v>25</v>
      </c>
      <c r="B415" s="43">
        <v>0</v>
      </c>
      <c r="C415" s="43">
        <v>0</v>
      </c>
      <c r="D415" s="43">
        <v>0</v>
      </c>
      <c r="E415" s="43">
        <v>0</v>
      </c>
      <c r="F415" s="236">
        <v>0</v>
      </c>
      <c r="G415" s="43">
        <v>0</v>
      </c>
      <c r="H415" s="53">
        <v>0</v>
      </c>
      <c r="I415" s="41">
        <f t="shared" si="45"/>
        <v>0</v>
      </c>
    </row>
    <row r="416" spans="1:9" ht="15">
      <c r="A416" s="25" t="s">
        <v>26</v>
      </c>
      <c r="B416" s="46">
        <v>109.25279999999998</v>
      </c>
      <c r="C416" s="46">
        <v>0</v>
      </c>
      <c r="D416" s="46">
        <v>0</v>
      </c>
      <c r="E416" s="46">
        <v>0</v>
      </c>
      <c r="F416" s="236">
        <v>0</v>
      </c>
      <c r="G416" s="46">
        <v>0</v>
      </c>
      <c r="H416" s="47">
        <v>0</v>
      </c>
      <c r="I416" s="48">
        <f t="shared" si="45"/>
        <v>109.25279999999998</v>
      </c>
    </row>
    <row r="417" spans="1:10" ht="15.75" thickBot="1">
      <c r="A417" s="27" t="s">
        <v>27</v>
      </c>
      <c r="B417" s="43">
        <v>52.813803159681733</v>
      </c>
      <c r="C417" s="43">
        <v>24.886575337324746</v>
      </c>
      <c r="D417" s="43">
        <v>1.5345725342679377</v>
      </c>
      <c r="E417" s="43">
        <v>1991.4397338299982</v>
      </c>
      <c r="F417" s="237">
        <v>0</v>
      </c>
      <c r="G417" s="43">
        <v>364.37371513872711</v>
      </c>
      <c r="H417" s="53">
        <v>0</v>
      </c>
      <c r="I417" s="41">
        <f t="shared" si="45"/>
        <v>2435.0483999999997</v>
      </c>
    </row>
    <row r="418" spans="1:10" ht="15">
      <c r="A418" s="34" t="s">
        <v>28</v>
      </c>
      <c r="B418" s="130">
        <f t="shared" ref="B418:H418" si="46">SUM(B397:B417)</f>
        <v>1324.7673435864622</v>
      </c>
      <c r="C418" s="130">
        <f t="shared" si="46"/>
        <v>2921.4275222917158</v>
      </c>
      <c r="D418" s="130">
        <f t="shared" si="46"/>
        <v>326.96911008609538</v>
      </c>
      <c r="E418" s="130">
        <f t="shared" si="46"/>
        <v>2046.2733534454635</v>
      </c>
      <c r="F418" s="130">
        <f t="shared" si="46"/>
        <v>0</v>
      </c>
      <c r="G418" s="130">
        <f t="shared" si="46"/>
        <v>364.37371513872711</v>
      </c>
      <c r="H418" s="131">
        <f t="shared" si="46"/>
        <v>0</v>
      </c>
      <c r="I418" s="132">
        <f>SUM(B418:H418)</f>
        <v>6983.8110445484645</v>
      </c>
    </row>
    <row r="419" spans="1:10" ht="15" thickBot="1">
      <c r="A419" s="32" t="s">
        <v>87</v>
      </c>
      <c r="B419" s="114">
        <f>B418/$I418</f>
        <v>0.18969117794510926</v>
      </c>
      <c r="C419" s="114">
        <f t="shared" ref="C419:I419" si="47">C418/$I418</f>
        <v>0.41831422752655523</v>
      </c>
      <c r="D419" s="114">
        <f t="shared" si="47"/>
        <v>4.6818149574840831E-2</v>
      </c>
      <c r="E419" s="114">
        <f t="shared" si="47"/>
        <v>0.29300239373497605</v>
      </c>
      <c r="F419" s="114">
        <f t="shared" si="47"/>
        <v>0</v>
      </c>
      <c r="G419" s="114">
        <f t="shared" si="47"/>
        <v>5.217405121851855E-2</v>
      </c>
      <c r="H419" s="114">
        <f t="shared" si="47"/>
        <v>0</v>
      </c>
      <c r="I419" s="116">
        <f t="shared" si="47"/>
        <v>1</v>
      </c>
      <c r="J419" s="18"/>
    </row>
    <row r="420" spans="1:10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1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10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1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>
        <v>0</v>
      </c>
      <c r="G423" s="39">
        <v>0</v>
      </c>
      <c r="H423" s="40">
        <v>0</v>
      </c>
      <c r="I423" s="41">
        <f>SUM(B423:H423)</f>
        <v>0</v>
      </c>
    </row>
    <row r="424" spans="1:1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>
        <v>0</v>
      </c>
      <c r="G424" s="46">
        <v>0</v>
      </c>
      <c r="H424" s="47">
        <v>0</v>
      </c>
      <c r="I424" s="48">
        <f t="shared" ref="I424:I443" si="48">SUM(B424:H424)</f>
        <v>0</v>
      </c>
    </row>
    <row r="425" spans="1:10" ht="15">
      <c r="A425" s="26" t="s">
        <v>9</v>
      </c>
      <c r="B425" s="43">
        <v>0</v>
      </c>
      <c r="C425" s="43">
        <v>0</v>
      </c>
      <c r="D425" s="43">
        <v>0</v>
      </c>
      <c r="E425" s="43">
        <v>0</v>
      </c>
      <c r="F425" s="236">
        <v>0</v>
      </c>
      <c r="G425" s="43">
        <v>0</v>
      </c>
      <c r="H425" s="53">
        <v>0</v>
      </c>
      <c r="I425" s="41">
        <f t="shared" si="48"/>
        <v>0</v>
      </c>
    </row>
    <row r="426" spans="1:10" ht="15">
      <c r="A426" s="25" t="s">
        <v>10</v>
      </c>
      <c r="B426" s="46">
        <v>0</v>
      </c>
      <c r="C426" s="46">
        <v>0</v>
      </c>
      <c r="D426" s="46">
        <v>0</v>
      </c>
      <c r="E426" s="46">
        <v>0</v>
      </c>
      <c r="F426" s="236">
        <v>0</v>
      </c>
      <c r="G426" s="46">
        <v>0</v>
      </c>
      <c r="H426" s="47">
        <v>0</v>
      </c>
      <c r="I426" s="48">
        <f t="shared" si="48"/>
        <v>0</v>
      </c>
    </row>
    <row r="427" spans="1:10" ht="15">
      <c r="A427" s="26" t="s">
        <v>11</v>
      </c>
      <c r="B427" s="43">
        <v>0</v>
      </c>
      <c r="C427" s="43">
        <v>0</v>
      </c>
      <c r="D427" s="43">
        <v>0</v>
      </c>
      <c r="E427" s="43">
        <v>0</v>
      </c>
      <c r="F427" s="236">
        <v>0</v>
      </c>
      <c r="G427" s="43">
        <v>0</v>
      </c>
      <c r="H427" s="53">
        <v>0</v>
      </c>
      <c r="I427" s="41">
        <f t="shared" si="48"/>
        <v>0</v>
      </c>
    </row>
    <row r="428" spans="1:10" ht="15">
      <c r="A428" s="25" t="s">
        <v>12</v>
      </c>
      <c r="B428" s="46">
        <v>0</v>
      </c>
      <c r="C428" s="46">
        <v>0</v>
      </c>
      <c r="D428" s="46">
        <v>0</v>
      </c>
      <c r="E428" s="46">
        <v>0</v>
      </c>
      <c r="F428" s="236">
        <v>0</v>
      </c>
      <c r="G428" s="46">
        <v>0</v>
      </c>
      <c r="H428" s="47">
        <v>0</v>
      </c>
      <c r="I428" s="48">
        <f t="shared" si="48"/>
        <v>0</v>
      </c>
    </row>
    <row r="429" spans="1:10" ht="15">
      <c r="A429" s="26" t="s">
        <v>13</v>
      </c>
      <c r="B429" s="43">
        <v>0</v>
      </c>
      <c r="C429" s="43">
        <v>0</v>
      </c>
      <c r="D429" s="43">
        <v>0</v>
      </c>
      <c r="E429" s="43">
        <v>0</v>
      </c>
      <c r="F429" s="236">
        <v>0</v>
      </c>
      <c r="G429" s="43">
        <v>0</v>
      </c>
      <c r="H429" s="53">
        <v>0</v>
      </c>
      <c r="I429" s="41">
        <f t="shared" si="48"/>
        <v>0</v>
      </c>
    </row>
    <row r="430" spans="1:10" ht="15">
      <c r="A430" s="25" t="s">
        <v>14</v>
      </c>
      <c r="B430" s="46">
        <v>3.6548446864048384E-8</v>
      </c>
      <c r="C430" s="46">
        <v>3.6548446864048384E-8</v>
      </c>
      <c r="D430" s="46">
        <v>3.6548446864048384E-8</v>
      </c>
      <c r="E430" s="46">
        <v>2.6849683150762229</v>
      </c>
      <c r="F430" s="236">
        <v>0</v>
      </c>
      <c r="G430" s="46">
        <v>0</v>
      </c>
      <c r="H430" s="47">
        <v>0</v>
      </c>
      <c r="I430" s="48">
        <f t="shared" si="48"/>
        <v>2.6849684247215637</v>
      </c>
    </row>
    <row r="431" spans="1:10" ht="15">
      <c r="A431" s="26" t="s">
        <v>15</v>
      </c>
      <c r="B431" s="43">
        <v>8.0933165023460987</v>
      </c>
      <c r="C431" s="43">
        <v>3.5898758736325727</v>
      </c>
      <c r="D431" s="43">
        <v>4.3843076240213295</v>
      </c>
      <c r="E431" s="43">
        <v>0</v>
      </c>
      <c r="F431" s="236">
        <v>0</v>
      </c>
      <c r="G431" s="43">
        <v>0</v>
      </c>
      <c r="H431" s="53">
        <v>0</v>
      </c>
      <c r="I431" s="41">
        <f t="shared" si="48"/>
        <v>16.067499999999999</v>
      </c>
    </row>
    <row r="432" spans="1:10" ht="15">
      <c r="A432" s="25" t="s">
        <v>16</v>
      </c>
      <c r="B432" s="46">
        <v>994.04668446285348</v>
      </c>
      <c r="C432" s="46">
        <v>104.6428979949374</v>
      </c>
      <c r="D432" s="46">
        <v>348.15512954220924</v>
      </c>
      <c r="E432" s="46">
        <v>0</v>
      </c>
      <c r="F432" s="236">
        <v>0</v>
      </c>
      <c r="G432" s="46">
        <v>0</v>
      </c>
      <c r="H432" s="47">
        <v>0</v>
      </c>
      <c r="I432" s="48">
        <f t="shared" si="48"/>
        <v>1446.8447120000001</v>
      </c>
    </row>
    <row r="433" spans="1:10" ht="15">
      <c r="A433" s="26" t="s">
        <v>17</v>
      </c>
      <c r="B433" s="43">
        <v>2.3334333593343328</v>
      </c>
      <c r="C433" s="43">
        <v>0.33333336933333302</v>
      </c>
      <c r="D433" s="43">
        <v>36.318584439460558</v>
      </c>
      <c r="E433" s="43">
        <v>1.4648831871772546E-2</v>
      </c>
      <c r="F433" s="236">
        <v>0</v>
      </c>
      <c r="G433" s="43">
        <v>0</v>
      </c>
      <c r="H433" s="53">
        <v>0</v>
      </c>
      <c r="I433" s="41">
        <f t="shared" si="48"/>
        <v>39</v>
      </c>
    </row>
    <row r="434" spans="1:10" ht="15">
      <c r="A434" s="25" t="s">
        <v>18</v>
      </c>
      <c r="B434" s="46">
        <v>0</v>
      </c>
      <c r="C434" s="46">
        <v>0</v>
      </c>
      <c r="D434" s="46">
        <v>0</v>
      </c>
      <c r="E434" s="46">
        <v>0</v>
      </c>
      <c r="F434" s="236">
        <v>0</v>
      </c>
      <c r="G434" s="46">
        <v>0</v>
      </c>
      <c r="H434" s="47">
        <v>0</v>
      </c>
      <c r="I434" s="48">
        <f t="shared" si="48"/>
        <v>0</v>
      </c>
    </row>
    <row r="435" spans="1:10" ht="15">
      <c r="A435" s="26" t="s">
        <v>19</v>
      </c>
      <c r="B435" s="43">
        <v>1457.5850358168304</v>
      </c>
      <c r="C435" s="43">
        <v>1171.326210387328</v>
      </c>
      <c r="D435" s="43">
        <v>548.81689229163965</v>
      </c>
      <c r="E435" s="43">
        <v>180.27186150420178</v>
      </c>
      <c r="F435" s="236">
        <v>0</v>
      </c>
      <c r="G435" s="43">
        <v>0</v>
      </c>
      <c r="H435" s="53">
        <v>0</v>
      </c>
      <c r="I435" s="41">
        <f t="shared" si="48"/>
        <v>3358</v>
      </c>
    </row>
    <row r="436" spans="1:10" ht="15">
      <c r="A436" s="25" t="s">
        <v>20</v>
      </c>
      <c r="B436" s="46">
        <v>0</v>
      </c>
      <c r="C436" s="46">
        <v>0</v>
      </c>
      <c r="D436" s="46">
        <v>0</v>
      </c>
      <c r="E436" s="46">
        <v>0</v>
      </c>
      <c r="F436" s="236">
        <v>0</v>
      </c>
      <c r="G436" s="46">
        <v>0</v>
      </c>
      <c r="H436" s="47">
        <v>0</v>
      </c>
      <c r="I436" s="48">
        <f t="shared" si="48"/>
        <v>0</v>
      </c>
    </row>
    <row r="437" spans="1:10" ht="15">
      <c r="A437" s="26" t="s">
        <v>21</v>
      </c>
      <c r="B437" s="43">
        <v>0</v>
      </c>
      <c r="C437" s="43">
        <v>0</v>
      </c>
      <c r="D437" s="43">
        <v>0</v>
      </c>
      <c r="E437" s="43">
        <v>0</v>
      </c>
      <c r="F437" s="236">
        <v>0</v>
      </c>
      <c r="G437" s="43">
        <v>0</v>
      </c>
      <c r="H437" s="53">
        <v>0</v>
      </c>
      <c r="I437" s="41">
        <f t="shared" si="48"/>
        <v>0</v>
      </c>
    </row>
    <row r="438" spans="1:10" ht="15">
      <c r="A438" s="25" t="s">
        <v>22</v>
      </c>
      <c r="B438" s="46">
        <v>55.892858441865606</v>
      </c>
      <c r="C438" s="46">
        <v>0.65323666194466257</v>
      </c>
      <c r="D438" s="46">
        <v>33.453904896189734</v>
      </c>
      <c r="E438" s="46">
        <v>0</v>
      </c>
      <c r="F438" s="236">
        <v>0</v>
      </c>
      <c r="G438" s="46">
        <v>0</v>
      </c>
      <c r="H438" s="47">
        <v>0</v>
      </c>
      <c r="I438" s="48">
        <f t="shared" si="48"/>
        <v>90</v>
      </c>
    </row>
    <row r="439" spans="1:10" ht="15">
      <c r="A439" s="27" t="s">
        <v>23</v>
      </c>
      <c r="B439" s="43">
        <v>134.19834238935385</v>
      </c>
      <c r="C439" s="43">
        <v>10.942936546405482</v>
      </c>
      <c r="D439" s="43">
        <v>102.85872106424067</v>
      </c>
      <c r="E439" s="43">
        <v>0</v>
      </c>
      <c r="F439" s="236">
        <v>0</v>
      </c>
      <c r="G439" s="43">
        <v>0</v>
      </c>
      <c r="H439" s="53">
        <v>0</v>
      </c>
      <c r="I439" s="41">
        <f t="shared" si="48"/>
        <v>248</v>
      </c>
    </row>
    <row r="440" spans="1:10" ht="15">
      <c r="A440" s="25" t="s">
        <v>24</v>
      </c>
      <c r="B440" s="46">
        <v>32.313389231859084</v>
      </c>
      <c r="C440" s="46">
        <v>12.675711270222383</v>
      </c>
      <c r="D440" s="46">
        <v>27.010899497918537</v>
      </c>
      <c r="E440" s="46">
        <v>0</v>
      </c>
      <c r="F440" s="236">
        <v>0</v>
      </c>
      <c r="G440" s="46">
        <v>0</v>
      </c>
      <c r="H440" s="47">
        <v>0</v>
      </c>
      <c r="I440" s="48">
        <f t="shared" si="48"/>
        <v>72</v>
      </c>
    </row>
    <row r="441" spans="1:10" ht="15">
      <c r="A441" s="27" t="s">
        <v>25</v>
      </c>
      <c r="B441" s="43">
        <v>7.2305495687501562</v>
      </c>
      <c r="C441" s="43">
        <v>0</v>
      </c>
      <c r="D441" s="43">
        <v>0</v>
      </c>
      <c r="E441" s="43">
        <v>0</v>
      </c>
      <c r="F441" s="236">
        <v>0</v>
      </c>
      <c r="G441" s="43">
        <v>0</v>
      </c>
      <c r="H441" s="53">
        <v>0</v>
      </c>
      <c r="I441" s="41">
        <f t="shared" si="48"/>
        <v>7.2305495687501562</v>
      </c>
    </row>
    <row r="442" spans="1:10" ht="15">
      <c r="A442" s="25" t="s">
        <v>26</v>
      </c>
      <c r="B442" s="46">
        <v>127.54280085508418</v>
      </c>
      <c r="C442" s="46">
        <v>0.31575364630464597</v>
      </c>
      <c r="D442" s="46">
        <v>25.447445498611195</v>
      </c>
      <c r="E442" s="46">
        <v>0</v>
      </c>
      <c r="F442" s="236">
        <v>0</v>
      </c>
      <c r="G442" s="46">
        <v>0</v>
      </c>
      <c r="H442" s="47">
        <v>0</v>
      </c>
      <c r="I442" s="48">
        <f t="shared" si="48"/>
        <v>153.30600000000001</v>
      </c>
    </row>
    <row r="443" spans="1:10" ht="15.75" thickBot="1">
      <c r="A443" s="27" t="s">
        <v>27</v>
      </c>
      <c r="B443" s="69">
        <v>379.85761200496734</v>
      </c>
      <c r="C443" s="69">
        <v>1.2962732911602166</v>
      </c>
      <c r="D443" s="69">
        <v>1402.1575763458668</v>
      </c>
      <c r="E443" s="69">
        <v>7212.4275803429855</v>
      </c>
      <c r="F443" s="237">
        <v>0</v>
      </c>
      <c r="G443" s="43">
        <v>955.87938010040273</v>
      </c>
      <c r="H443" s="53">
        <v>3.6303779146185389</v>
      </c>
      <c r="I443" s="41">
        <f t="shared" si="48"/>
        <v>9955.2488000000012</v>
      </c>
    </row>
    <row r="444" spans="1:10" ht="15">
      <c r="A444" s="34" t="s">
        <v>28</v>
      </c>
      <c r="B444" s="130">
        <f t="shared" ref="B444:H444" si="49">SUM(B423:B443)</f>
        <v>3199.094022669793</v>
      </c>
      <c r="C444" s="130">
        <f t="shared" si="49"/>
        <v>1305.7762290778171</v>
      </c>
      <c r="D444" s="130">
        <f t="shared" si="49"/>
        <v>2528.6034612367062</v>
      </c>
      <c r="E444" s="130">
        <f t="shared" si="49"/>
        <v>7395.399058994135</v>
      </c>
      <c r="F444" s="130">
        <f t="shared" si="49"/>
        <v>0</v>
      </c>
      <c r="G444" s="130">
        <f t="shared" si="49"/>
        <v>955.87938010040273</v>
      </c>
      <c r="H444" s="131">
        <f t="shared" si="49"/>
        <v>3.6303779146185389</v>
      </c>
      <c r="I444" s="132">
        <f>SUM(B444:H444)</f>
        <v>15388.382529993472</v>
      </c>
    </row>
    <row r="445" spans="1:10" ht="15" thickBot="1">
      <c r="A445" s="32" t="s">
        <v>87</v>
      </c>
      <c r="B445" s="114">
        <f>B444/$I444</f>
        <v>0.20789020655253687</v>
      </c>
      <c r="C445" s="114">
        <f t="shared" ref="C445:I445" si="50">C444/$I444</f>
        <v>8.4854676996281492E-2</v>
      </c>
      <c r="D445" s="114">
        <f t="shared" si="50"/>
        <v>0.1643189891015647</v>
      </c>
      <c r="E445" s="114">
        <f t="shared" si="50"/>
        <v>0.48058326107891941</v>
      </c>
      <c r="F445" s="114">
        <f t="shared" si="50"/>
        <v>0</v>
      </c>
      <c r="G445" s="114">
        <f t="shared" si="50"/>
        <v>6.211694947388393E-2</v>
      </c>
      <c r="H445" s="114">
        <f t="shared" si="50"/>
        <v>2.359167968136076E-4</v>
      </c>
      <c r="I445" s="116">
        <f t="shared" si="50"/>
        <v>1</v>
      </c>
      <c r="J445" s="18"/>
    </row>
    <row r="446" spans="1:10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1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10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>
        <v>0</v>
      </c>
      <c r="C449" s="243">
        <v>0</v>
      </c>
      <c r="D449" s="243">
        <v>0</v>
      </c>
      <c r="E449" s="244">
        <v>0</v>
      </c>
      <c r="F449" s="39">
        <v>8.532</v>
      </c>
      <c r="G449" s="242">
        <v>0</v>
      </c>
      <c r="H449" s="244">
        <v>0</v>
      </c>
      <c r="I449" s="41">
        <f>SUM(B449:H449)</f>
        <v>8.532</v>
      </c>
    </row>
    <row r="450" spans="1:9" ht="15">
      <c r="A450" s="25" t="s">
        <v>8</v>
      </c>
      <c r="B450" s="245">
        <v>0</v>
      </c>
      <c r="C450" s="246">
        <v>0</v>
      </c>
      <c r="D450" s="246">
        <v>0</v>
      </c>
      <c r="E450" s="247">
        <v>0</v>
      </c>
      <c r="F450" s="46">
        <v>0</v>
      </c>
      <c r="G450" s="245">
        <v>0</v>
      </c>
      <c r="H450" s="247">
        <v>0</v>
      </c>
      <c r="I450" s="48">
        <f t="shared" ref="I450:I469" si="51">SUM(B450:H450)</f>
        <v>0</v>
      </c>
    </row>
    <row r="451" spans="1:9" ht="15">
      <c r="A451" s="26" t="s">
        <v>9</v>
      </c>
      <c r="B451" s="245">
        <v>0</v>
      </c>
      <c r="C451" s="246">
        <v>0</v>
      </c>
      <c r="D451" s="246">
        <v>0</v>
      </c>
      <c r="E451" s="247">
        <v>0</v>
      </c>
      <c r="F451" s="43">
        <v>0</v>
      </c>
      <c r="G451" s="245">
        <v>0</v>
      </c>
      <c r="H451" s="247">
        <v>0</v>
      </c>
      <c r="I451" s="41">
        <f t="shared" si="51"/>
        <v>0</v>
      </c>
    </row>
    <row r="452" spans="1:9" ht="15">
      <c r="A452" s="25" t="s">
        <v>10</v>
      </c>
      <c r="B452" s="245">
        <v>0</v>
      </c>
      <c r="C452" s="246">
        <v>0</v>
      </c>
      <c r="D452" s="246">
        <v>0</v>
      </c>
      <c r="E452" s="247">
        <v>0</v>
      </c>
      <c r="F452" s="46">
        <v>0</v>
      </c>
      <c r="G452" s="245">
        <v>0</v>
      </c>
      <c r="H452" s="247">
        <v>0</v>
      </c>
      <c r="I452" s="48">
        <f t="shared" si="51"/>
        <v>0</v>
      </c>
    </row>
    <row r="453" spans="1:9" ht="15">
      <c r="A453" s="26" t="s">
        <v>11</v>
      </c>
      <c r="B453" s="245">
        <v>0</v>
      </c>
      <c r="C453" s="246">
        <v>0</v>
      </c>
      <c r="D453" s="246">
        <v>0</v>
      </c>
      <c r="E453" s="247">
        <v>0</v>
      </c>
      <c r="F453" s="43">
        <v>0</v>
      </c>
      <c r="G453" s="245">
        <v>0</v>
      </c>
      <c r="H453" s="247">
        <v>0</v>
      </c>
      <c r="I453" s="41">
        <f t="shared" si="51"/>
        <v>0</v>
      </c>
    </row>
    <row r="454" spans="1:9" ht="15">
      <c r="A454" s="25" t="s">
        <v>12</v>
      </c>
      <c r="B454" s="245">
        <v>0</v>
      </c>
      <c r="C454" s="246">
        <v>0</v>
      </c>
      <c r="D454" s="246">
        <v>0</v>
      </c>
      <c r="E454" s="247">
        <v>0</v>
      </c>
      <c r="F454" s="46">
        <v>0</v>
      </c>
      <c r="G454" s="245">
        <v>0</v>
      </c>
      <c r="H454" s="247">
        <v>0</v>
      </c>
      <c r="I454" s="48">
        <f t="shared" si="51"/>
        <v>0</v>
      </c>
    </row>
    <row r="455" spans="1:9" ht="15">
      <c r="A455" s="26" t="s">
        <v>13</v>
      </c>
      <c r="B455" s="245">
        <v>0</v>
      </c>
      <c r="C455" s="246">
        <v>0</v>
      </c>
      <c r="D455" s="246">
        <v>0</v>
      </c>
      <c r="E455" s="247">
        <v>0</v>
      </c>
      <c r="F455" s="43">
        <v>0</v>
      </c>
      <c r="G455" s="245">
        <v>0</v>
      </c>
      <c r="H455" s="247">
        <v>0</v>
      </c>
      <c r="I455" s="41">
        <f t="shared" si="51"/>
        <v>0</v>
      </c>
    </row>
    <row r="456" spans="1:9" ht="15">
      <c r="A456" s="25" t="s">
        <v>14</v>
      </c>
      <c r="B456" s="245">
        <v>0</v>
      </c>
      <c r="C456" s="246">
        <v>0</v>
      </c>
      <c r="D456" s="246">
        <v>0</v>
      </c>
      <c r="E456" s="247">
        <v>0</v>
      </c>
      <c r="F456" s="46">
        <v>1934.3387887243002</v>
      </c>
      <c r="G456" s="245">
        <v>0</v>
      </c>
      <c r="H456" s="247">
        <v>0</v>
      </c>
      <c r="I456" s="48">
        <f t="shared" si="51"/>
        <v>1934.3387887243002</v>
      </c>
    </row>
    <row r="457" spans="1:9" ht="15">
      <c r="A457" s="26" t="s">
        <v>15</v>
      </c>
      <c r="B457" s="245">
        <v>0</v>
      </c>
      <c r="C457" s="246">
        <v>0</v>
      </c>
      <c r="D457" s="246">
        <v>0</v>
      </c>
      <c r="E457" s="247">
        <v>0</v>
      </c>
      <c r="F457" s="43">
        <v>0</v>
      </c>
      <c r="G457" s="245">
        <v>0</v>
      </c>
      <c r="H457" s="247">
        <v>0</v>
      </c>
      <c r="I457" s="41">
        <f t="shared" si="51"/>
        <v>0</v>
      </c>
    </row>
    <row r="458" spans="1:9" ht="15">
      <c r="A458" s="25" t="s">
        <v>16</v>
      </c>
      <c r="B458" s="245">
        <v>0</v>
      </c>
      <c r="C458" s="246">
        <v>0</v>
      </c>
      <c r="D458" s="246">
        <v>0</v>
      </c>
      <c r="E458" s="247">
        <v>0</v>
      </c>
      <c r="F458" s="46">
        <v>0</v>
      </c>
      <c r="G458" s="245">
        <v>0</v>
      </c>
      <c r="H458" s="247">
        <v>0</v>
      </c>
      <c r="I458" s="48">
        <f t="shared" si="51"/>
        <v>0</v>
      </c>
    </row>
    <row r="459" spans="1:9" ht="15">
      <c r="A459" s="26" t="s">
        <v>17</v>
      </c>
      <c r="B459" s="245">
        <v>0</v>
      </c>
      <c r="C459" s="246">
        <v>0</v>
      </c>
      <c r="D459" s="246">
        <v>0</v>
      </c>
      <c r="E459" s="247">
        <v>0</v>
      </c>
      <c r="F459" s="43">
        <v>0</v>
      </c>
      <c r="G459" s="245">
        <v>0</v>
      </c>
      <c r="H459" s="247">
        <v>0</v>
      </c>
      <c r="I459" s="41">
        <f t="shared" si="51"/>
        <v>0</v>
      </c>
    </row>
    <row r="460" spans="1:9" ht="15">
      <c r="A460" s="25" t="s">
        <v>18</v>
      </c>
      <c r="B460" s="245">
        <v>0</v>
      </c>
      <c r="C460" s="246">
        <v>0</v>
      </c>
      <c r="D460" s="246">
        <v>0</v>
      </c>
      <c r="E460" s="247">
        <v>0</v>
      </c>
      <c r="F460" s="46">
        <v>0</v>
      </c>
      <c r="G460" s="245">
        <v>0</v>
      </c>
      <c r="H460" s="247">
        <v>0</v>
      </c>
      <c r="I460" s="48">
        <f t="shared" si="51"/>
        <v>0</v>
      </c>
    </row>
    <row r="461" spans="1:9" ht="15">
      <c r="A461" s="26" t="s">
        <v>19</v>
      </c>
      <c r="B461" s="245">
        <v>0</v>
      </c>
      <c r="C461" s="246">
        <v>0</v>
      </c>
      <c r="D461" s="246">
        <v>0</v>
      </c>
      <c r="E461" s="247">
        <v>0</v>
      </c>
      <c r="F461" s="43">
        <v>0</v>
      </c>
      <c r="G461" s="245">
        <v>0</v>
      </c>
      <c r="H461" s="247">
        <v>0</v>
      </c>
      <c r="I461" s="41">
        <f t="shared" si="51"/>
        <v>0</v>
      </c>
    </row>
    <row r="462" spans="1:9" ht="15">
      <c r="A462" s="25" t="s">
        <v>20</v>
      </c>
      <c r="B462" s="245">
        <v>0</v>
      </c>
      <c r="C462" s="246">
        <v>0</v>
      </c>
      <c r="D462" s="246">
        <v>0</v>
      </c>
      <c r="E462" s="247">
        <v>0</v>
      </c>
      <c r="F462" s="46">
        <v>0</v>
      </c>
      <c r="G462" s="245">
        <v>0</v>
      </c>
      <c r="H462" s="247">
        <v>0</v>
      </c>
      <c r="I462" s="48">
        <f t="shared" si="51"/>
        <v>0</v>
      </c>
    </row>
    <row r="463" spans="1:9" ht="15">
      <c r="A463" s="26" t="s">
        <v>21</v>
      </c>
      <c r="B463" s="245">
        <v>0</v>
      </c>
      <c r="C463" s="246">
        <v>0</v>
      </c>
      <c r="D463" s="246">
        <v>0</v>
      </c>
      <c r="E463" s="247">
        <v>0</v>
      </c>
      <c r="F463" s="43">
        <v>0</v>
      </c>
      <c r="G463" s="245">
        <v>0</v>
      </c>
      <c r="H463" s="247">
        <v>0</v>
      </c>
      <c r="I463" s="41">
        <f t="shared" si="51"/>
        <v>0</v>
      </c>
    </row>
    <row r="464" spans="1:9" ht="15">
      <c r="A464" s="25" t="s">
        <v>22</v>
      </c>
      <c r="B464" s="245">
        <v>0</v>
      </c>
      <c r="C464" s="246">
        <v>0</v>
      </c>
      <c r="D464" s="246">
        <v>0</v>
      </c>
      <c r="E464" s="247">
        <v>0</v>
      </c>
      <c r="F464" s="46">
        <v>0</v>
      </c>
      <c r="G464" s="245">
        <v>0</v>
      </c>
      <c r="H464" s="247">
        <v>0</v>
      </c>
      <c r="I464" s="48">
        <f t="shared" si="51"/>
        <v>0</v>
      </c>
    </row>
    <row r="465" spans="1:10" ht="15">
      <c r="A465" s="27" t="s">
        <v>23</v>
      </c>
      <c r="B465" s="245">
        <v>0</v>
      </c>
      <c r="C465" s="246">
        <v>0</v>
      </c>
      <c r="D465" s="246">
        <v>0</v>
      </c>
      <c r="E465" s="247">
        <v>0</v>
      </c>
      <c r="F465" s="43">
        <v>0</v>
      </c>
      <c r="G465" s="245">
        <v>0</v>
      </c>
      <c r="H465" s="247">
        <v>0</v>
      </c>
      <c r="I465" s="41">
        <f t="shared" si="51"/>
        <v>0</v>
      </c>
    </row>
    <row r="466" spans="1:10" ht="15">
      <c r="A466" s="25" t="s">
        <v>24</v>
      </c>
      <c r="B466" s="245">
        <v>0</v>
      </c>
      <c r="C466" s="246">
        <v>0</v>
      </c>
      <c r="D466" s="246">
        <v>0</v>
      </c>
      <c r="E466" s="247">
        <v>0</v>
      </c>
      <c r="F466" s="46">
        <v>0</v>
      </c>
      <c r="G466" s="245">
        <v>0</v>
      </c>
      <c r="H466" s="247">
        <v>0</v>
      </c>
      <c r="I466" s="48">
        <f t="shared" si="51"/>
        <v>0</v>
      </c>
    </row>
    <row r="467" spans="1:10" ht="15">
      <c r="A467" s="27" t="s">
        <v>25</v>
      </c>
      <c r="B467" s="245">
        <v>0</v>
      </c>
      <c r="C467" s="246">
        <v>0</v>
      </c>
      <c r="D467" s="246">
        <v>0</v>
      </c>
      <c r="E467" s="247">
        <v>0</v>
      </c>
      <c r="F467" s="43">
        <v>0</v>
      </c>
      <c r="G467" s="245">
        <v>0</v>
      </c>
      <c r="H467" s="247">
        <v>0</v>
      </c>
      <c r="I467" s="41">
        <f t="shared" si="51"/>
        <v>0</v>
      </c>
    </row>
    <row r="468" spans="1:10" ht="15">
      <c r="A468" s="25" t="s">
        <v>26</v>
      </c>
      <c r="B468" s="245">
        <v>0</v>
      </c>
      <c r="C468" s="246">
        <v>0</v>
      </c>
      <c r="D468" s="246">
        <v>0</v>
      </c>
      <c r="E468" s="247">
        <v>0</v>
      </c>
      <c r="F468" s="46">
        <v>0</v>
      </c>
      <c r="G468" s="245">
        <v>0</v>
      </c>
      <c r="H468" s="247">
        <v>0</v>
      </c>
      <c r="I468" s="48">
        <f t="shared" si="51"/>
        <v>0</v>
      </c>
    </row>
    <row r="469" spans="1:10" ht="15.75" thickBot="1">
      <c r="A469" s="27" t="s">
        <v>27</v>
      </c>
      <c r="B469" s="248">
        <v>0</v>
      </c>
      <c r="C469" s="249">
        <v>0</v>
      </c>
      <c r="D469" s="249">
        <v>0</v>
      </c>
      <c r="E469" s="250">
        <v>0</v>
      </c>
      <c r="F469" s="43">
        <v>7545.6048000000001</v>
      </c>
      <c r="G469" s="248">
        <v>0</v>
      </c>
      <c r="H469" s="250">
        <v>0</v>
      </c>
      <c r="I469" s="41">
        <f t="shared" si="51"/>
        <v>7545.6048000000001</v>
      </c>
    </row>
    <row r="470" spans="1:10" ht="15">
      <c r="A470" s="34" t="s">
        <v>28</v>
      </c>
      <c r="B470" s="130">
        <f t="shared" ref="B470:H470" si="52">SUM(B449:B469)</f>
        <v>0</v>
      </c>
      <c r="C470" s="130">
        <f t="shared" si="52"/>
        <v>0</v>
      </c>
      <c r="D470" s="130">
        <f t="shared" si="52"/>
        <v>0</v>
      </c>
      <c r="E470" s="130">
        <f t="shared" si="52"/>
        <v>0</v>
      </c>
      <c r="F470" s="130">
        <f t="shared" si="52"/>
        <v>9488.4755887243009</v>
      </c>
      <c r="G470" s="130">
        <f t="shared" si="52"/>
        <v>0</v>
      </c>
      <c r="H470" s="130">
        <f t="shared" si="52"/>
        <v>0</v>
      </c>
      <c r="I470" s="132">
        <f>SUM(B470:H470)</f>
        <v>9488.4755887243009</v>
      </c>
      <c r="J470" s="169">
        <v>-1</v>
      </c>
    </row>
    <row r="471" spans="1:10" ht="15" thickBot="1">
      <c r="A471" s="32" t="s">
        <v>87</v>
      </c>
      <c r="B471" s="114">
        <f>B470/$I470</f>
        <v>0</v>
      </c>
      <c r="C471" s="114">
        <f t="shared" ref="C471:I471" si="53">C470/$I470</f>
        <v>0</v>
      </c>
      <c r="D471" s="114">
        <f t="shared" si="53"/>
        <v>0</v>
      </c>
      <c r="E471" s="114">
        <f t="shared" si="53"/>
        <v>0</v>
      </c>
      <c r="F471" s="114">
        <f t="shared" si="53"/>
        <v>1</v>
      </c>
      <c r="G471" s="114">
        <f t="shared" si="53"/>
        <v>0</v>
      </c>
      <c r="H471" s="114">
        <f t="shared" si="53"/>
        <v>0</v>
      </c>
      <c r="I471" s="116">
        <f t="shared" si="53"/>
        <v>1</v>
      </c>
      <c r="J471" s="18"/>
    </row>
    <row r="472" spans="1:10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0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0" ht="15">
      <c r="A475" s="24" t="s">
        <v>7</v>
      </c>
      <c r="B475" s="242">
        <v>0</v>
      </c>
      <c r="C475" s="243">
        <v>0</v>
      </c>
      <c r="D475" s="243">
        <v>0</v>
      </c>
      <c r="E475" s="244">
        <v>0</v>
      </c>
      <c r="F475" s="39">
        <v>0</v>
      </c>
      <c r="G475" s="242">
        <v>0</v>
      </c>
      <c r="H475" s="244">
        <v>0</v>
      </c>
      <c r="I475" s="41">
        <f>SUM(B475:H475)</f>
        <v>0</v>
      </c>
    </row>
    <row r="476" spans="1:10" ht="15">
      <c r="A476" s="25" t="s">
        <v>8</v>
      </c>
      <c r="B476" s="245">
        <v>0</v>
      </c>
      <c r="C476" s="246">
        <v>0</v>
      </c>
      <c r="D476" s="246">
        <v>0</v>
      </c>
      <c r="E476" s="247">
        <v>0</v>
      </c>
      <c r="F476" s="46">
        <v>0</v>
      </c>
      <c r="G476" s="245">
        <v>0</v>
      </c>
      <c r="H476" s="247">
        <v>0</v>
      </c>
      <c r="I476" s="48">
        <f t="shared" ref="I476:I495" si="54">SUM(B476:H476)</f>
        <v>0</v>
      </c>
    </row>
    <row r="477" spans="1:10" ht="15">
      <c r="A477" s="26" t="s">
        <v>9</v>
      </c>
      <c r="B477" s="245">
        <v>0</v>
      </c>
      <c r="C477" s="246">
        <v>0</v>
      </c>
      <c r="D477" s="246">
        <v>0</v>
      </c>
      <c r="E477" s="247">
        <v>0</v>
      </c>
      <c r="F477" s="43">
        <v>0</v>
      </c>
      <c r="G477" s="245">
        <v>0</v>
      </c>
      <c r="H477" s="247">
        <v>0</v>
      </c>
      <c r="I477" s="41">
        <f t="shared" si="54"/>
        <v>0</v>
      </c>
    </row>
    <row r="478" spans="1:10" ht="15">
      <c r="A478" s="25" t="s">
        <v>10</v>
      </c>
      <c r="B478" s="245">
        <v>0</v>
      </c>
      <c r="C478" s="246">
        <v>0</v>
      </c>
      <c r="D478" s="246">
        <v>0</v>
      </c>
      <c r="E478" s="247">
        <v>0</v>
      </c>
      <c r="F478" s="46">
        <v>0</v>
      </c>
      <c r="G478" s="245">
        <v>0</v>
      </c>
      <c r="H478" s="247">
        <v>0</v>
      </c>
      <c r="I478" s="48">
        <f t="shared" si="54"/>
        <v>0</v>
      </c>
    </row>
    <row r="479" spans="1:10" ht="15">
      <c r="A479" s="26" t="s">
        <v>11</v>
      </c>
      <c r="B479" s="245">
        <v>0</v>
      </c>
      <c r="C479" s="246">
        <v>0</v>
      </c>
      <c r="D479" s="246">
        <v>0</v>
      </c>
      <c r="E479" s="247">
        <v>0</v>
      </c>
      <c r="F479" s="43">
        <v>0</v>
      </c>
      <c r="G479" s="245">
        <v>0</v>
      </c>
      <c r="H479" s="247">
        <v>0</v>
      </c>
      <c r="I479" s="41">
        <f t="shared" si="54"/>
        <v>0</v>
      </c>
    </row>
    <row r="480" spans="1:10" ht="15">
      <c r="A480" s="25" t="s">
        <v>12</v>
      </c>
      <c r="B480" s="245">
        <v>0</v>
      </c>
      <c r="C480" s="246">
        <v>0</v>
      </c>
      <c r="D480" s="246">
        <v>0</v>
      </c>
      <c r="E480" s="247">
        <v>0</v>
      </c>
      <c r="F480" s="46">
        <v>101456.32323031088</v>
      </c>
      <c r="G480" s="245">
        <v>0</v>
      </c>
      <c r="H480" s="247">
        <v>0</v>
      </c>
      <c r="I480" s="48">
        <f t="shared" si="54"/>
        <v>101456.32323031088</v>
      </c>
    </row>
    <row r="481" spans="1:10" ht="15">
      <c r="A481" s="26" t="s">
        <v>13</v>
      </c>
      <c r="B481" s="245">
        <v>0</v>
      </c>
      <c r="C481" s="246">
        <v>0</v>
      </c>
      <c r="D481" s="246">
        <v>0</v>
      </c>
      <c r="E481" s="247">
        <v>0</v>
      </c>
      <c r="F481" s="43">
        <v>0</v>
      </c>
      <c r="G481" s="245">
        <v>0</v>
      </c>
      <c r="H481" s="247">
        <v>0</v>
      </c>
      <c r="I481" s="41">
        <f t="shared" si="54"/>
        <v>0</v>
      </c>
    </row>
    <row r="482" spans="1:10" ht="15">
      <c r="A482" s="25" t="s">
        <v>14</v>
      </c>
      <c r="B482" s="245">
        <v>0</v>
      </c>
      <c r="C482" s="246">
        <v>0</v>
      </c>
      <c r="D482" s="246">
        <v>0</v>
      </c>
      <c r="E482" s="247">
        <v>0</v>
      </c>
      <c r="F482" s="46">
        <v>104224.02685516613</v>
      </c>
      <c r="G482" s="245">
        <v>0</v>
      </c>
      <c r="H482" s="247">
        <v>0</v>
      </c>
      <c r="I482" s="48">
        <f t="shared" si="54"/>
        <v>104224.02685516613</v>
      </c>
    </row>
    <row r="483" spans="1:10" ht="15">
      <c r="A483" s="26" t="s">
        <v>15</v>
      </c>
      <c r="B483" s="245">
        <v>0</v>
      </c>
      <c r="C483" s="246">
        <v>0</v>
      </c>
      <c r="D483" s="246">
        <v>0</v>
      </c>
      <c r="E483" s="247">
        <v>0</v>
      </c>
      <c r="F483" s="43">
        <v>0</v>
      </c>
      <c r="G483" s="245">
        <v>0</v>
      </c>
      <c r="H483" s="247">
        <v>0</v>
      </c>
      <c r="I483" s="41">
        <f t="shared" si="54"/>
        <v>0</v>
      </c>
    </row>
    <row r="484" spans="1:10" ht="15">
      <c r="A484" s="25" t="s">
        <v>16</v>
      </c>
      <c r="B484" s="245">
        <v>0</v>
      </c>
      <c r="C484" s="246">
        <v>0</v>
      </c>
      <c r="D484" s="246">
        <v>0</v>
      </c>
      <c r="E484" s="247">
        <v>0</v>
      </c>
      <c r="F484" s="46">
        <v>0</v>
      </c>
      <c r="G484" s="245">
        <v>0</v>
      </c>
      <c r="H484" s="247">
        <v>0</v>
      </c>
      <c r="I484" s="48">
        <f t="shared" si="54"/>
        <v>0</v>
      </c>
    </row>
    <row r="485" spans="1:10" ht="15">
      <c r="A485" s="26" t="s">
        <v>17</v>
      </c>
      <c r="B485" s="245">
        <v>0</v>
      </c>
      <c r="C485" s="246">
        <v>0</v>
      </c>
      <c r="D485" s="246">
        <v>0</v>
      </c>
      <c r="E485" s="247">
        <v>0</v>
      </c>
      <c r="F485" s="43">
        <v>495.50323596976597</v>
      </c>
      <c r="G485" s="245">
        <v>0</v>
      </c>
      <c r="H485" s="247">
        <v>0</v>
      </c>
      <c r="I485" s="41">
        <f t="shared" si="54"/>
        <v>495.50323596976597</v>
      </c>
    </row>
    <row r="486" spans="1:10" ht="15">
      <c r="A486" s="25" t="s">
        <v>18</v>
      </c>
      <c r="B486" s="245">
        <v>0</v>
      </c>
      <c r="C486" s="246">
        <v>0</v>
      </c>
      <c r="D486" s="246">
        <v>0</v>
      </c>
      <c r="E486" s="247">
        <v>0</v>
      </c>
      <c r="F486" s="46">
        <v>0</v>
      </c>
      <c r="G486" s="245">
        <v>0</v>
      </c>
      <c r="H486" s="247">
        <v>0</v>
      </c>
      <c r="I486" s="48">
        <f t="shared" si="54"/>
        <v>0</v>
      </c>
    </row>
    <row r="487" spans="1:10" ht="15">
      <c r="A487" s="26" t="s">
        <v>19</v>
      </c>
      <c r="B487" s="245">
        <v>0</v>
      </c>
      <c r="C487" s="246">
        <v>0</v>
      </c>
      <c r="D487" s="246">
        <v>0</v>
      </c>
      <c r="E487" s="247">
        <v>0</v>
      </c>
      <c r="F487" s="43">
        <v>0</v>
      </c>
      <c r="G487" s="245">
        <v>0</v>
      </c>
      <c r="H487" s="247">
        <v>0</v>
      </c>
      <c r="I487" s="41">
        <f t="shared" si="54"/>
        <v>0</v>
      </c>
    </row>
    <row r="488" spans="1:10" ht="15">
      <c r="A488" s="25" t="s">
        <v>20</v>
      </c>
      <c r="B488" s="245">
        <v>0</v>
      </c>
      <c r="C488" s="246">
        <v>0</v>
      </c>
      <c r="D488" s="246">
        <v>0</v>
      </c>
      <c r="E488" s="247">
        <v>0</v>
      </c>
      <c r="F488" s="46">
        <v>0</v>
      </c>
      <c r="G488" s="245">
        <v>0</v>
      </c>
      <c r="H488" s="247">
        <v>0</v>
      </c>
      <c r="I488" s="48">
        <f t="shared" si="54"/>
        <v>0</v>
      </c>
    </row>
    <row r="489" spans="1:10" ht="15">
      <c r="A489" s="26" t="s">
        <v>21</v>
      </c>
      <c r="B489" s="245">
        <v>0</v>
      </c>
      <c r="C489" s="246">
        <v>0</v>
      </c>
      <c r="D489" s="246">
        <v>0</v>
      </c>
      <c r="E489" s="247">
        <v>0</v>
      </c>
      <c r="F489" s="43">
        <v>0</v>
      </c>
      <c r="G489" s="245">
        <v>0</v>
      </c>
      <c r="H489" s="247">
        <v>0</v>
      </c>
      <c r="I489" s="41">
        <f t="shared" si="54"/>
        <v>0</v>
      </c>
    </row>
    <row r="490" spans="1:10" ht="15">
      <c r="A490" s="25" t="s">
        <v>22</v>
      </c>
      <c r="B490" s="245">
        <v>0</v>
      </c>
      <c r="C490" s="246">
        <v>0</v>
      </c>
      <c r="D490" s="246">
        <v>0</v>
      </c>
      <c r="E490" s="247">
        <v>0</v>
      </c>
      <c r="F490" s="46">
        <v>0</v>
      </c>
      <c r="G490" s="245">
        <v>0</v>
      </c>
      <c r="H490" s="247">
        <v>0</v>
      </c>
      <c r="I490" s="48">
        <f t="shared" si="54"/>
        <v>0</v>
      </c>
    </row>
    <row r="491" spans="1:10" ht="15">
      <c r="A491" s="27" t="s">
        <v>23</v>
      </c>
      <c r="B491" s="245">
        <v>0</v>
      </c>
      <c r="C491" s="246">
        <v>0</v>
      </c>
      <c r="D491" s="246">
        <v>0</v>
      </c>
      <c r="E491" s="247">
        <v>0</v>
      </c>
      <c r="F491" s="43">
        <v>0</v>
      </c>
      <c r="G491" s="245">
        <v>0</v>
      </c>
      <c r="H491" s="247">
        <v>0</v>
      </c>
      <c r="I491" s="41">
        <f t="shared" si="54"/>
        <v>0</v>
      </c>
    </row>
    <row r="492" spans="1:10" ht="15">
      <c r="A492" s="25" t="s">
        <v>24</v>
      </c>
      <c r="B492" s="245">
        <v>0</v>
      </c>
      <c r="C492" s="246">
        <v>0</v>
      </c>
      <c r="D492" s="246">
        <v>0</v>
      </c>
      <c r="E492" s="247">
        <v>0</v>
      </c>
      <c r="F492" s="46">
        <v>232</v>
      </c>
      <c r="G492" s="245">
        <v>0</v>
      </c>
      <c r="H492" s="247">
        <v>0</v>
      </c>
      <c r="I492" s="48">
        <f t="shared" si="54"/>
        <v>232</v>
      </c>
    </row>
    <row r="493" spans="1:10" ht="15">
      <c r="A493" s="27" t="s">
        <v>25</v>
      </c>
      <c r="B493" s="245">
        <v>0</v>
      </c>
      <c r="C493" s="246">
        <v>0</v>
      </c>
      <c r="D493" s="246">
        <v>0</v>
      </c>
      <c r="E493" s="247">
        <v>0</v>
      </c>
      <c r="F493" s="43">
        <v>0</v>
      </c>
      <c r="G493" s="245">
        <v>0</v>
      </c>
      <c r="H493" s="247">
        <v>0</v>
      </c>
      <c r="I493" s="41">
        <f t="shared" si="54"/>
        <v>0</v>
      </c>
    </row>
    <row r="494" spans="1:10" ht="15">
      <c r="A494" s="25" t="s">
        <v>26</v>
      </c>
      <c r="B494" s="245">
        <v>0</v>
      </c>
      <c r="C494" s="246">
        <v>0</v>
      </c>
      <c r="D494" s="246">
        <v>0</v>
      </c>
      <c r="E494" s="247">
        <v>0</v>
      </c>
      <c r="F494" s="46">
        <v>0</v>
      </c>
      <c r="G494" s="245">
        <v>0</v>
      </c>
      <c r="H494" s="247">
        <v>0</v>
      </c>
      <c r="I494" s="48">
        <f t="shared" si="54"/>
        <v>0</v>
      </c>
    </row>
    <row r="495" spans="1:10" ht="15.75" thickBot="1">
      <c r="A495" s="27" t="s">
        <v>27</v>
      </c>
      <c r="B495" s="248">
        <v>0</v>
      </c>
      <c r="C495" s="249">
        <v>0</v>
      </c>
      <c r="D495" s="249">
        <v>0</v>
      </c>
      <c r="E495" s="250">
        <v>0</v>
      </c>
      <c r="F495" s="43">
        <v>3489.1543999999999</v>
      </c>
      <c r="G495" s="248">
        <v>0</v>
      </c>
      <c r="H495" s="250">
        <v>0</v>
      </c>
      <c r="I495" s="41">
        <f t="shared" si="54"/>
        <v>3489.1543999999999</v>
      </c>
    </row>
    <row r="496" spans="1:10" ht="15">
      <c r="A496" s="34" t="s">
        <v>28</v>
      </c>
      <c r="B496" s="130">
        <f t="shared" ref="B496:H496" si="55">SUM(B475:B495)</f>
        <v>0</v>
      </c>
      <c r="C496" s="130">
        <f t="shared" si="55"/>
        <v>0</v>
      </c>
      <c r="D496" s="130">
        <f t="shared" si="55"/>
        <v>0</v>
      </c>
      <c r="E496" s="130">
        <f t="shared" si="55"/>
        <v>0</v>
      </c>
      <c r="F496" s="130">
        <f t="shared" si="55"/>
        <v>209897.00772144677</v>
      </c>
      <c r="G496" s="130">
        <f t="shared" si="55"/>
        <v>0</v>
      </c>
      <c r="H496" s="130">
        <f t="shared" si="55"/>
        <v>0</v>
      </c>
      <c r="I496" s="132">
        <f>SUM(B496:H496)</f>
        <v>209897.00772144677</v>
      </c>
      <c r="J496" s="169">
        <v>0</v>
      </c>
    </row>
    <row r="497" spans="1:10" ht="15" thickBot="1">
      <c r="A497" s="32" t="s">
        <v>87</v>
      </c>
      <c r="B497" s="114">
        <f>B496/$I496</f>
        <v>0</v>
      </c>
      <c r="C497" s="114">
        <f t="shared" ref="C497:I497" si="56">C496/$I496</f>
        <v>0</v>
      </c>
      <c r="D497" s="114">
        <f t="shared" si="56"/>
        <v>0</v>
      </c>
      <c r="E497" s="114">
        <f t="shared" si="56"/>
        <v>0</v>
      </c>
      <c r="F497" s="114">
        <f t="shared" si="56"/>
        <v>1</v>
      </c>
      <c r="G497" s="114">
        <f t="shared" si="56"/>
        <v>0</v>
      </c>
      <c r="H497" s="114">
        <f t="shared" si="56"/>
        <v>0</v>
      </c>
      <c r="I497" s="116">
        <f t="shared" si="56"/>
        <v>1</v>
      </c>
      <c r="J497" s="18"/>
    </row>
    <row r="498" spans="1:10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10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10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10" ht="15">
      <c r="A501" s="24" t="s">
        <v>7</v>
      </c>
      <c r="B501" s="242">
        <v>0</v>
      </c>
      <c r="C501" s="243">
        <v>0</v>
      </c>
      <c r="D501" s="243">
        <v>0</v>
      </c>
      <c r="E501" s="244">
        <v>0</v>
      </c>
      <c r="F501" s="39">
        <v>0</v>
      </c>
      <c r="G501" s="242">
        <v>0</v>
      </c>
      <c r="H501" s="244">
        <v>0</v>
      </c>
      <c r="I501" s="41">
        <f>SUM(B501:H501)</f>
        <v>0</v>
      </c>
    </row>
    <row r="502" spans="1:10" ht="15">
      <c r="A502" s="25" t="s">
        <v>8</v>
      </c>
      <c r="B502" s="245">
        <v>0</v>
      </c>
      <c r="C502" s="246">
        <v>0</v>
      </c>
      <c r="D502" s="246">
        <v>0</v>
      </c>
      <c r="E502" s="247">
        <v>0</v>
      </c>
      <c r="F502" s="46">
        <v>0</v>
      </c>
      <c r="G502" s="245">
        <v>0</v>
      </c>
      <c r="H502" s="247">
        <v>0</v>
      </c>
      <c r="I502" s="48">
        <f t="shared" ref="I502:I521" si="57">SUM(B502:H502)</f>
        <v>0</v>
      </c>
    </row>
    <row r="503" spans="1:10" ht="15">
      <c r="A503" s="26" t="s">
        <v>9</v>
      </c>
      <c r="B503" s="245">
        <v>0</v>
      </c>
      <c r="C503" s="246">
        <v>0</v>
      </c>
      <c r="D503" s="246">
        <v>0</v>
      </c>
      <c r="E503" s="247">
        <v>0</v>
      </c>
      <c r="F503" s="43">
        <v>0</v>
      </c>
      <c r="G503" s="245">
        <v>0</v>
      </c>
      <c r="H503" s="247">
        <v>0</v>
      </c>
      <c r="I503" s="41">
        <f t="shared" si="57"/>
        <v>0</v>
      </c>
    </row>
    <row r="504" spans="1:10" ht="15">
      <c r="A504" s="25" t="s">
        <v>10</v>
      </c>
      <c r="B504" s="245">
        <v>0</v>
      </c>
      <c r="C504" s="246">
        <v>0</v>
      </c>
      <c r="D504" s="246">
        <v>0</v>
      </c>
      <c r="E504" s="247">
        <v>0</v>
      </c>
      <c r="F504" s="46">
        <v>0</v>
      </c>
      <c r="G504" s="245">
        <v>0</v>
      </c>
      <c r="H504" s="247">
        <v>0</v>
      </c>
      <c r="I504" s="48">
        <f t="shared" si="57"/>
        <v>0</v>
      </c>
    </row>
    <row r="505" spans="1:10" ht="15">
      <c r="A505" s="26" t="s">
        <v>11</v>
      </c>
      <c r="B505" s="245">
        <v>0</v>
      </c>
      <c r="C505" s="246">
        <v>0</v>
      </c>
      <c r="D505" s="246">
        <v>0</v>
      </c>
      <c r="E505" s="247">
        <v>0</v>
      </c>
      <c r="F505" s="43">
        <v>0</v>
      </c>
      <c r="G505" s="245">
        <v>0</v>
      </c>
      <c r="H505" s="247">
        <v>0</v>
      </c>
      <c r="I505" s="41">
        <f t="shared" si="57"/>
        <v>0</v>
      </c>
    </row>
    <row r="506" spans="1:10" ht="15">
      <c r="A506" s="25" t="s">
        <v>12</v>
      </c>
      <c r="B506" s="245">
        <v>0</v>
      </c>
      <c r="C506" s="246">
        <v>0</v>
      </c>
      <c r="D506" s="246">
        <v>0</v>
      </c>
      <c r="E506" s="247">
        <v>0</v>
      </c>
      <c r="F506" s="46">
        <v>0</v>
      </c>
      <c r="G506" s="245">
        <v>0</v>
      </c>
      <c r="H506" s="247">
        <v>0</v>
      </c>
      <c r="I506" s="48">
        <f t="shared" si="57"/>
        <v>0</v>
      </c>
    </row>
    <row r="507" spans="1:10" ht="15">
      <c r="A507" s="26" t="s">
        <v>13</v>
      </c>
      <c r="B507" s="245">
        <v>0</v>
      </c>
      <c r="C507" s="246">
        <v>0</v>
      </c>
      <c r="D507" s="246">
        <v>0</v>
      </c>
      <c r="E507" s="247">
        <v>0</v>
      </c>
      <c r="F507" s="43">
        <v>0</v>
      </c>
      <c r="G507" s="245">
        <v>0</v>
      </c>
      <c r="H507" s="247">
        <v>0</v>
      </c>
      <c r="I507" s="41">
        <f t="shared" si="57"/>
        <v>0</v>
      </c>
    </row>
    <row r="508" spans="1:10" ht="15">
      <c r="A508" s="25" t="s">
        <v>14</v>
      </c>
      <c r="B508" s="245">
        <v>0</v>
      </c>
      <c r="C508" s="246">
        <v>0</v>
      </c>
      <c r="D508" s="246">
        <v>0</v>
      </c>
      <c r="E508" s="247">
        <v>0</v>
      </c>
      <c r="F508" s="46">
        <v>0</v>
      </c>
      <c r="G508" s="245">
        <v>0</v>
      </c>
      <c r="H508" s="247">
        <v>0</v>
      </c>
      <c r="I508" s="48">
        <f t="shared" si="57"/>
        <v>0</v>
      </c>
    </row>
    <row r="509" spans="1:10" ht="15">
      <c r="A509" s="26" t="s">
        <v>15</v>
      </c>
      <c r="B509" s="245">
        <v>0</v>
      </c>
      <c r="C509" s="246">
        <v>0</v>
      </c>
      <c r="D509" s="246">
        <v>0</v>
      </c>
      <c r="E509" s="247">
        <v>0</v>
      </c>
      <c r="F509" s="43">
        <v>0</v>
      </c>
      <c r="G509" s="245">
        <v>0</v>
      </c>
      <c r="H509" s="247">
        <v>0</v>
      </c>
      <c r="I509" s="41">
        <f t="shared" si="57"/>
        <v>0</v>
      </c>
    </row>
    <row r="510" spans="1:10" ht="15">
      <c r="A510" s="25" t="s">
        <v>16</v>
      </c>
      <c r="B510" s="245">
        <v>0</v>
      </c>
      <c r="C510" s="246">
        <v>0</v>
      </c>
      <c r="D510" s="246">
        <v>0</v>
      </c>
      <c r="E510" s="247">
        <v>0</v>
      </c>
      <c r="F510" s="46">
        <v>0</v>
      </c>
      <c r="G510" s="245">
        <v>0</v>
      </c>
      <c r="H510" s="247">
        <v>0</v>
      </c>
      <c r="I510" s="48">
        <f t="shared" si="57"/>
        <v>0</v>
      </c>
    </row>
    <row r="511" spans="1:10" ht="15">
      <c r="A511" s="26" t="s">
        <v>17</v>
      </c>
      <c r="B511" s="245">
        <v>0</v>
      </c>
      <c r="C511" s="246">
        <v>0</v>
      </c>
      <c r="D511" s="246">
        <v>0</v>
      </c>
      <c r="E511" s="247">
        <v>0</v>
      </c>
      <c r="F511" s="43">
        <v>0</v>
      </c>
      <c r="G511" s="245">
        <v>0</v>
      </c>
      <c r="H511" s="247">
        <v>0</v>
      </c>
      <c r="I511" s="41">
        <f t="shared" si="57"/>
        <v>0</v>
      </c>
    </row>
    <row r="512" spans="1:10" ht="15">
      <c r="A512" s="25" t="s">
        <v>18</v>
      </c>
      <c r="B512" s="245">
        <v>0</v>
      </c>
      <c r="C512" s="246">
        <v>0</v>
      </c>
      <c r="D512" s="246">
        <v>0</v>
      </c>
      <c r="E512" s="247">
        <v>0</v>
      </c>
      <c r="F512" s="46">
        <v>0</v>
      </c>
      <c r="G512" s="245">
        <v>0</v>
      </c>
      <c r="H512" s="247">
        <v>0</v>
      </c>
      <c r="I512" s="48">
        <f t="shared" si="57"/>
        <v>0</v>
      </c>
    </row>
    <row r="513" spans="1:10" ht="15">
      <c r="A513" s="26" t="s">
        <v>19</v>
      </c>
      <c r="B513" s="245">
        <v>0</v>
      </c>
      <c r="C513" s="246">
        <v>0</v>
      </c>
      <c r="D513" s="246">
        <v>0</v>
      </c>
      <c r="E513" s="247">
        <v>0</v>
      </c>
      <c r="F513" s="43">
        <v>4092</v>
      </c>
      <c r="G513" s="245">
        <v>0</v>
      </c>
      <c r="H513" s="247">
        <v>0</v>
      </c>
      <c r="I513" s="41">
        <f t="shared" si="57"/>
        <v>4092</v>
      </c>
    </row>
    <row r="514" spans="1:10" ht="15">
      <c r="A514" s="25" t="s">
        <v>20</v>
      </c>
      <c r="B514" s="245">
        <v>0</v>
      </c>
      <c r="C514" s="246">
        <v>0</v>
      </c>
      <c r="D514" s="246">
        <v>0</v>
      </c>
      <c r="E514" s="247">
        <v>0</v>
      </c>
      <c r="F514" s="46">
        <v>0</v>
      </c>
      <c r="G514" s="245">
        <v>0</v>
      </c>
      <c r="H514" s="247">
        <v>0</v>
      </c>
      <c r="I514" s="48">
        <f t="shared" si="57"/>
        <v>0</v>
      </c>
    </row>
    <row r="515" spans="1:10" ht="15">
      <c r="A515" s="26" t="s">
        <v>21</v>
      </c>
      <c r="B515" s="245">
        <v>0</v>
      </c>
      <c r="C515" s="246">
        <v>0</v>
      </c>
      <c r="D515" s="246">
        <v>0</v>
      </c>
      <c r="E515" s="247">
        <v>0</v>
      </c>
      <c r="F515" s="43">
        <v>0</v>
      </c>
      <c r="G515" s="245">
        <v>0</v>
      </c>
      <c r="H515" s="247">
        <v>0</v>
      </c>
      <c r="I515" s="41">
        <f t="shared" si="57"/>
        <v>0</v>
      </c>
    </row>
    <row r="516" spans="1:10" ht="15">
      <c r="A516" s="25" t="s">
        <v>22</v>
      </c>
      <c r="B516" s="245">
        <v>0</v>
      </c>
      <c r="C516" s="246">
        <v>0</v>
      </c>
      <c r="D516" s="246">
        <v>0</v>
      </c>
      <c r="E516" s="247">
        <v>0</v>
      </c>
      <c r="F516" s="46">
        <v>0</v>
      </c>
      <c r="G516" s="245">
        <v>0</v>
      </c>
      <c r="H516" s="247">
        <v>0</v>
      </c>
      <c r="I516" s="48">
        <f t="shared" si="57"/>
        <v>0</v>
      </c>
    </row>
    <row r="517" spans="1:10" ht="15">
      <c r="A517" s="27" t="s">
        <v>23</v>
      </c>
      <c r="B517" s="245">
        <v>0</v>
      </c>
      <c r="C517" s="246">
        <v>0</v>
      </c>
      <c r="D517" s="246">
        <v>0</v>
      </c>
      <c r="E517" s="247">
        <v>0</v>
      </c>
      <c r="F517" s="43">
        <v>0</v>
      </c>
      <c r="G517" s="245">
        <v>0</v>
      </c>
      <c r="H517" s="247">
        <v>0</v>
      </c>
      <c r="I517" s="41">
        <f t="shared" si="57"/>
        <v>0</v>
      </c>
    </row>
    <row r="518" spans="1:10" ht="15">
      <c r="A518" s="25" t="s">
        <v>24</v>
      </c>
      <c r="B518" s="245">
        <v>0</v>
      </c>
      <c r="C518" s="246">
        <v>0</v>
      </c>
      <c r="D518" s="246">
        <v>0</v>
      </c>
      <c r="E518" s="247">
        <v>0</v>
      </c>
      <c r="F518" s="46">
        <v>0</v>
      </c>
      <c r="G518" s="245">
        <v>0</v>
      </c>
      <c r="H518" s="247">
        <v>0</v>
      </c>
      <c r="I518" s="48">
        <f t="shared" si="57"/>
        <v>0</v>
      </c>
    </row>
    <row r="519" spans="1:10" ht="15">
      <c r="A519" s="27" t="s">
        <v>25</v>
      </c>
      <c r="B519" s="245">
        <v>0</v>
      </c>
      <c r="C519" s="246">
        <v>0</v>
      </c>
      <c r="D519" s="246">
        <v>0</v>
      </c>
      <c r="E519" s="247">
        <v>0</v>
      </c>
      <c r="F519" s="43">
        <v>0</v>
      </c>
      <c r="G519" s="245">
        <v>0</v>
      </c>
      <c r="H519" s="247">
        <v>0</v>
      </c>
      <c r="I519" s="41">
        <f t="shared" si="57"/>
        <v>0</v>
      </c>
    </row>
    <row r="520" spans="1:10" ht="15">
      <c r="A520" s="25" t="s">
        <v>26</v>
      </c>
      <c r="B520" s="245">
        <v>0</v>
      </c>
      <c r="C520" s="246">
        <v>0</v>
      </c>
      <c r="D520" s="246">
        <v>0</v>
      </c>
      <c r="E520" s="247">
        <v>0</v>
      </c>
      <c r="F520" s="46">
        <v>0</v>
      </c>
      <c r="G520" s="245">
        <v>0</v>
      </c>
      <c r="H520" s="247">
        <v>0</v>
      </c>
      <c r="I520" s="48">
        <f t="shared" si="57"/>
        <v>0</v>
      </c>
    </row>
    <row r="521" spans="1:10" ht="15.75" thickBot="1">
      <c r="A521" s="27" t="s">
        <v>27</v>
      </c>
      <c r="B521" s="248">
        <v>0</v>
      </c>
      <c r="C521" s="249">
        <v>0</v>
      </c>
      <c r="D521" s="249">
        <v>0</v>
      </c>
      <c r="E521" s="250">
        <v>0</v>
      </c>
      <c r="F521" s="43">
        <v>538.3836</v>
      </c>
      <c r="G521" s="248">
        <v>0</v>
      </c>
      <c r="H521" s="250">
        <v>0</v>
      </c>
      <c r="I521" s="41">
        <f t="shared" si="57"/>
        <v>538.3836</v>
      </c>
    </row>
    <row r="522" spans="1:10" ht="15">
      <c r="A522" s="34" t="s">
        <v>28</v>
      </c>
      <c r="B522" s="130">
        <f t="shared" ref="B522:H522" si="58">SUM(B501:B521)</f>
        <v>0</v>
      </c>
      <c r="C522" s="130">
        <f t="shared" si="58"/>
        <v>0</v>
      </c>
      <c r="D522" s="130">
        <f t="shared" si="58"/>
        <v>0</v>
      </c>
      <c r="E522" s="130">
        <f t="shared" si="58"/>
        <v>0</v>
      </c>
      <c r="F522" s="130">
        <f t="shared" si="58"/>
        <v>4630.3836000000001</v>
      </c>
      <c r="G522" s="130">
        <f t="shared" si="58"/>
        <v>0</v>
      </c>
      <c r="H522" s="130">
        <f t="shared" si="58"/>
        <v>0</v>
      </c>
      <c r="I522" s="132">
        <f>SUM(B522:H522)</f>
        <v>4630.3836000000001</v>
      </c>
      <c r="J522" s="169">
        <v>0</v>
      </c>
    </row>
    <row r="523" spans="1:10" ht="15" thickBot="1">
      <c r="A523" s="32" t="s">
        <v>87</v>
      </c>
      <c r="B523" s="114">
        <f>B522/$I522</f>
        <v>0</v>
      </c>
      <c r="C523" s="114">
        <f t="shared" ref="C523:I523" si="59">C522/$I522</f>
        <v>0</v>
      </c>
      <c r="D523" s="114">
        <f t="shared" si="59"/>
        <v>0</v>
      </c>
      <c r="E523" s="114">
        <f t="shared" si="59"/>
        <v>0</v>
      </c>
      <c r="F523" s="114">
        <f t="shared" si="59"/>
        <v>1</v>
      </c>
      <c r="G523" s="114">
        <f t="shared" si="59"/>
        <v>0</v>
      </c>
      <c r="H523" s="114">
        <f t="shared" si="59"/>
        <v>0</v>
      </c>
      <c r="I523" s="116">
        <f t="shared" si="59"/>
        <v>1</v>
      </c>
      <c r="J523" s="18"/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>
        <v>0</v>
      </c>
      <c r="C527" s="243">
        <v>0</v>
      </c>
      <c r="D527" s="243">
        <v>0</v>
      </c>
      <c r="E527" s="244">
        <v>0</v>
      </c>
      <c r="F527" s="39">
        <v>0</v>
      </c>
      <c r="G527" s="242">
        <v>0</v>
      </c>
      <c r="H527" s="244">
        <v>0</v>
      </c>
      <c r="I527" s="41">
        <f>SUM(B527:H527)</f>
        <v>0</v>
      </c>
    </row>
    <row r="528" spans="1:10" ht="15">
      <c r="A528" s="25" t="s">
        <v>8</v>
      </c>
      <c r="B528" s="245">
        <v>0</v>
      </c>
      <c r="C528" s="246">
        <v>0</v>
      </c>
      <c r="D528" s="246">
        <v>0</v>
      </c>
      <c r="E528" s="247">
        <v>0</v>
      </c>
      <c r="F528" s="46">
        <v>0</v>
      </c>
      <c r="G528" s="245">
        <v>0</v>
      </c>
      <c r="H528" s="247">
        <v>0</v>
      </c>
      <c r="I528" s="48">
        <f t="shared" ref="I528:I547" si="60">SUM(B528:H528)</f>
        <v>0</v>
      </c>
    </row>
    <row r="529" spans="1:9" ht="15">
      <c r="A529" s="26" t="s">
        <v>9</v>
      </c>
      <c r="B529" s="245">
        <v>0</v>
      </c>
      <c r="C529" s="246">
        <v>0</v>
      </c>
      <c r="D529" s="246">
        <v>0</v>
      </c>
      <c r="E529" s="247">
        <v>0</v>
      </c>
      <c r="F529" s="43">
        <v>0</v>
      </c>
      <c r="G529" s="245">
        <v>0</v>
      </c>
      <c r="H529" s="247">
        <v>0</v>
      </c>
      <c r="I529" s="41">
        <f t="shared" si="60"/>
        <v>0</v>
      </c>
    </row>
    <row r="530" spans="1:9" ht="15">
      <c r="A530" s="25" t="s">
        <v>10</v>
      </c>
      <c r="B530" s="245">
        <v>0</v>
      </c>
      <c r="C530" s="246">
        <v>0</v>
      </c>
      <c r="D530" s="246">
        <v>0</v>
      </c>
      <c r="E530" s="247">
        <v>0</v>
      </c>
      <c r="F530" s="46">
        <v>0</v>
      </c>
      <c r="G530" s="245">
        <v>0</v>
      </c>
      <c r="H530" s="247">
        <v>0</v>
      </c>
      <c r="I530" s="48">
        <f t="shared" si="60"/>
        <v>0</v>
      </c>
    </row>
    <row r="531" spans="1:9" ht="15">
      <c r="A531" s="26" t="s">
        <v>11</v>
      </c>
      <c r="B531" s="245">
        <v>0</v>
      </c>
      <c r="C531" s="246">
        <v>0</v>
      </c>
      <c r="D531" s="246">
        <v>0</v>
      </c>
      <c r="E531" s="247">
        <v>0</v>
      </c>
      <c r="F531" s="43">
        <v>0</v>
      </c>
      <c r="G531" s="245">
        <v>0</v>
      </c>
      <c r="H531" s="247">
        <v>0</v>
      </c>
      <c r="I531" s="41">
        <f t="shared" si="60"/>
        <v>0</v>
      </c>
    </row>
    <row r="532" spans="1:9" ht="15">
      <c r="A532" s="25" t="s">
        <v>12</v>
      </c>
      <c r="B532" s="245">
        <v>0</v>
      </c>
      <c r="C532" s="246">
        <v>0</v>
      </c>
      <c r="D532" s="246">
        <v>0</v>
      </c>
      <c r="E532" s="247">
        <v>0</v>
      </c>
      <c r="F532" s="46">
        <v>123.5494539338662</v>
      </c>
      <c r="G532" s="245">
        <v>0</v>
      </c>
      <c r="H532" s="247">
        <v>0</v>
      </c>
      <c r="I532" s="48">
        <f t="shared" si="60"/>
        <v>123.5494539338662</v>
      </c>
    </row>
    <row r="533" spans="1:9" ht="15">
      <c r="A533" s="26" t="s">
        <v>13</v>
      </c>
      <c r="B533" s="245">
        <v>0</v>
      </c>
      <c r="C533" s="246">
        <v>0</v>
      </c>
      <c r="D533" s="246">
        <v>0</v>
      </c>
      <c r="E533" s="247">
        <v>0</v>
      </c>
      <c r="F533" s="43">
        <v>0</v>
      </c>
      <c r="G533" s="245">
        <v>0</v>
      </c>
      <c r="H533" s="247">
        <v>0</v>
      </c>
      <c r="I533" s="41">
        <f t="shared" si="60"/>
        <v>0</v>
      </c>
    </row>
    <row r="534" spans="1:9" ht="15">
      <c r="A534" s="25" t="s">
        <v>14</v>
      </c>
      <c r="B534" s="245">
        <v>0</v>
      </c>
      <c r="C534" s="246">
        <v>0</v>
      </c>
      <c r="D534" s="246">
        <v>0</v>
      </c>
      <c r="E534" s="247">
        <v>0</v>
      </c>
      <c r="F534" s="46">
        <v>896.36901380901077</v>
      </c>
      <c r="G534" s="245">
        <v>0</v>
      </c>
      <c r="H534" s="247">
        <v>0</v>
      </c>
      <c r="I534" s="48">
        <f t="shared" si="60"/>
        <v>896.36901380901077</v>
      </c>
    </row>
    <row r="535" spans="1:9" ht="15">
      <c r="A535" s="26" t="s">
        <v>15</v>
      </c>
      <c r="B535" s="245">
        <v>0</v>
      </c>
      <c r="C535" s="246">
        <v>0</v>
      </c>
      <c r="D535" s="246">
        <v>0</v>
      </c>
      <c r="E535" s="247">
        <v>0</v>
      </c>
      <c r="F535" s="43">
        <v>0</v>
      </c>
      <c r="G535" s="245">
        <v>0</v>
      </c>
      <c r="H535" s="247">
        <v>0</v>
      </c>
      <c r="I535" s="41">
        <f t="shared" si="60"/>
        <v>0</v>
      </c>
    </row>
    <row r="536" spans="1:9" ht="15">
      <c r="A536" s="25" t="s">
        <v>16</v>
      </c>
      <c r="B536" s="245">
        <v>0</v>
      </c>
      <c r="C536" s="246">
        <v>0</v>
      </c>
      <c r="D536" s="246">
        <v>0</v>
      </c>
      <c r="E536" s="247">
        <v>0</v>
      </c>
      <c r="F536" s="46">
        <v>0</v>
      </c>
      <c r="G536" s="245">
        <v>0</v>
      </c>
      <c r="H536" s="247">
        <v>0</v>
      </c>
      <c r="I536" s="48">
        <f t="shared" si="60"/>
        <v>0</v>
      </c>
    </row>
    <row r="537" spans="1:9" ht="15">
      <c r="A537" s="26" t="s">
        <v>17</v>
      </c>
      <c r="B537" s="245">
        <v>0</v>
      </c>
      <c r="C537" s="246">
        <v>0</v>
      </c>
      <c r="D537" s="246">
        <v>0</v>
      </c>
      <c r="E537" s="247">
        <v>0</v>
      </c>
      <c r="F537" s="43">
        <v>0</v>
      </c>
      <c r="G537" s="245">
        <v>0</v>
      </c>
      <c r="H537" s="247">
        <v>0</v>
      </c>
      <c r="I537" s="41">
        <f t="shared" si="60"/>
        <v>0</v>
      </c>
    </row>
    <row r="538" spans="1:9" ht="15">
      <c r="A538" s="25" t="s">
        <v>18</v>
      </c>
      <c r="B538" s="245">
        <v>0</v>
      </c>
      <c r="C538" s="246">
        <v>0</v>
      </c>
      <c r="D538" s="246">
        <v>0</v>
      </c>
      <c r="E538" s="247">
        <v>0</v>
      </c>
      <c r="F538" s="46">
        <v>0</v>
      </c>
      <c r="G538" s="245">
        <v>0</v>
      </c>
      <c r="H538" s="247">
        <v>0</v>
      </c>
      <c r="I538" s="48">
        <f t="shared" si="60"/>
        <v>0</v>
      </c>
    </row>
    <row r="539" spans="1:9" ht="15">
      <c r="A539" s="26" t="s">
        <v>19</v>
      </c>
      <c r="B539" s="245">
        <v>0</v>
      </c>
      <c r="C539" s="246">
        <v>0</v>
      </c>
      <c r="D539" s="246">
        <v>0</v>
      </c>
      <c r="E539" s="247">
        <v>0</v>
      </c>
      <c r="F539" s="43">
        <v>0</v>
      </c>
      <c r="G539" s="245">
        <v>0</v>
      </c>
      <c r="H539" s="247">
        <v>0</v>
      </c>
      <c r="I539" s="41">
        <f t="shared" si="60"/>
        <v>0</v>
      </c>
    </row>
    <row r="540" spans="1:9" ht="15">
      <c r="A540" s="25" t="s">
        <v>20</v>
      </c>
      <c r="B540" s="245">
        <v>0</v>
      </c>
      <c r="C540" s="246">
        <v>0</v>
      </c>
      <c r="D540" s="246">
        <v>0</v>
      </c>
      <c r="E540" s="247">
        <v>0</v>
      </c>
      <c r="F540" s="46">
        <v>0</v>
      </c>
      <c r="G540" s="245">
        <v>0</v>
      </c>
      <c r="H540" s="247">
        <v>0</v>
      </c>
      <c r="I540" s="48">
        <f t="shared" si="60"/>
        <v>0</v>
      </c>
    </row>
    <row r="541" spans="1:9" ht="15">
      <c r="A541" s="26" t="s">
        <v>21</v>
      </c>
      <c r="B541" s="245">
        <v>0</v>
      </c>
      <c r="C541" s="246">
        <v>0</v>
      </c>
      <c r="D541" s="246">
        <v>0</v>
      </c>
      <c r="E541" s="247">
        <v>0</v>
      </c>
      <c r="F541" s="43">
        <v>0</v>
      </c>
      <c r="G541" s="245">
        <v>0</v>
      </c>
      <c r="H541" s="247">
        <v>0</v>
      </c>
      <c r="I541" s="41">
        <f t="shared" si="60"/>
        <v>0</v>
      </c>
    </row>
    <row r="542" spans="1:9" ht="15">
      <c r="A542" s="25" t="s">
        <v>22</v>
      </c>
      <c r="B542" s="245">
        <v>0</v>
      </c>
      <c r="C542" s="246">
        <v>0</v>
      </c>
      <c r="D542" s="246">
        <v>0</v>
      </c>
      <c r="E542" s="247">
        <v>0</v>
      </c>
      <c r="F542" s="46">
        <v>0</v>
      </c>
      <c r="G542" s="245">
        <v>0</v>
      </c>
      <c r="H542" s="247">
        <v>0</v>
      </c>
      <c r="I542" s="48">
        <f t="shared" si="60"/>
        <v>0</v>
      </c>
    </row>
    <row r="543" spans="1:9" ht="15">
      <c r="A543" s="27" t="s">
        <v>23</v>
      </c>
      <c r="B543" s="245">
        <v>0</v>
      </c>
      <c r="C543" s="246">
        <v>0</v>
      </c>
      <c r="D543" s="246">
        <v>0</v>
      </c>
      <c r="E543" s="247">
        <v>0</v>
      </c>
      <c r="F543" s="43">
        <v>0</v>
      </c>
      <c r="G543" s="245">
        <v>0</v>
      </c>
      <c r="H543" s="247">
        <v>0</v>
      </c>
      <c r="I543" s="41">
        <f t="shared" si="60"/>
        <v>0</v>
      </c>
    </row>
    <row r="544" spans="1:9" ht="15">
      <c r="A544" s="25" t="s">
        <v>24</v>
      </c>
      <c r="B544" s="245">
        <v>0</v>
      </c>
      <c r="C544" s="246">
        <v>0</v>
      </c>
      <c r="D544" s="246">
        <v>0</v>
      </c>
      <c r="E544" s="247">
        <v>0</v>
      </c>
      <c r="F544" s="46">
        <v>0</v>
      </c>
      <c r="G544" s="245">
        <v>0</v>
      </c>
      <c r="H544" s="247">
        <v>0</v>
      </c>
      <c r="I544" s="48">
        <f t="shared" si="60"/>
        <v>0</v>
      </c>
    </row>
    <row r="545" spans="1:10" ht="15">
      <c r="A545" s="27" t="s">
        <v>25</v>
      </c>
      <c r="B545" s="245">
        <v>0</v>
      </c>
      <c r="C545" s="246">
        <v>0</v>
      </c>
      <c r="D545" s="246">
        <v>0</v>
      </c>
      <c r="E545" s="247">
        <v>0</v>
      </c>
      <c r="F545" s="43">
        <v>0</v>
      </c>
      <c r="G545" s="245">
        <v>0</v>
      </c>
      <c r="H545" s="247">
        <v>0</v>
      </c>
      <c r="I545" s="41">
        <f t="shared" si="60"/>
        <v>0</v>
      </c>
    </row>
    <row r="546" spans="1:10" ht="15">
      <c r="A546" s="25" t="s">
        <v>26</v>
      </c>
      <c r="B546" s="245">
        <v>0</v>
      </c>
      <c r="C546" s="246">
        <v>0</v>
      </c>
      <c r="D546" s="246">
        <v>0</v>
      </c>
      <c r="E546" s="247">
        <v>0</v>
      </c>
      <c r="F546" s="46">
        <v>0</v>
      </c>
      <c r="G546" s="245">
        <v>0</v>
      </c>
      <c r="H546" s="247">
        <v>0</v>
      </c>
      <c r="I546" s="48">
        <f t="shared" si="60"/>
        <v>0</v>
      </c>
    </row>
    <row r="547" spans="1:10" ht="15.75" thickBot="1">
      <c r="A547" s="27" t="s">
        <v>27</v>
      </c>
      <c r="B547" s="248">
        <v>0</v>
      </c>
      <c r="C547" s="249">
        <v>0</v>
      </c>
      <c r="D547" s="249">
        <v>0</v>
      </c>
      <c r="E547" s="250">
        <v>0</v>
      </c>
      <c r="F547" s="43">
        <v>0</v>
      </c>
      <c r="G547" s="248">
        <v>0</v>
      </c>
      <c r="H547" s="250">
        <v>0</v>
      </c>
      <c r="I547" s="41">
        <f t="shared" si="60"/>
        <v>0</v>
      </c>
    </row>
    <row r="548" spans="1:10" ht="15">
      <c r="A548" s="34" t="s">
        <v>28</v>
      </c>
      <c r="B548" s="130">
        <f t="shared" ref="B548:H548" si="61">SUM(B527:B547)</f>
        <v>0</v>
      </c>
      <c r="C548" s="130">
        <f t="shared" si="61"/>
        <v>0</v>
      </c>
      <c r="D548" s="130">
        <f t="shared" si="61"/>
        <v>0</v>
      </c>
      <c r="E548" s="130">
        <f t="shared" si="61"/>
        <v>0</v>
      </c>
      <c r="F548" s="130">
        <f t="shared" si="61"/>
        <v>1019.9184677428769</v>
      </c>
      <c r="G548" s="130">
        <f t="shared" si="61"/>
        <v>0</v>
      </c>
      <c r="H548" s="130">
        <f t="shared" si="61"/>
        <v>0</v>
      </c>
      <c r="I548" s="132">
        <f>SUM(B548:H548)</f>
        <v>1019.9184677428769</v>
      </c>
      <c r="J548" s="169">
        <v>0</v>
      </c>
    </row>
    <row r="549" spans="1:10" ht="15" thickBot="1">
      <c r="A549" s="32" t="s">
        <v>87</v>
      </c>
      <c r="B549" s="114">
        <f>B548/$I548</f>
        <v>0</v>
      </c>
      <c r="C549" s="114">
        <f t="shared" ref="C549:I549" si="62">C548/$I548</f>
        <v>0</v>
      </c>
      <c r="D549" s="114">
        <f t="shared" si="62"/>
        <v>0</v>
      </c>
      <c r="E549" s="114">
        <f t="shared" si="62"/>
        <v>0</v>
      </c>
      <c r="F549" s="114">
        <f t="shared" si="62"/>
        <v>1</v>
      </c>
      <c r="G549" s="114">
        <f t="shared" si="62"/>
        <v>0</v>
      </c>
      <c r="H549" s="114">
        <f t="shared" si="62"/>
        <v>0</v>
      </c>
      <c r="I549" s="116">
        <f t="shared" si="62"/>
        <v>1</v>
      </c>
      <c r="J549" s="18"/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>
        <v>0</v>
      </c>
      <c r="C553" s="243">
        <v>0</v>
      </c>
      <c r="D553" s="243">
        <v>0</v>
      </c>
      <c r="E553" s="244">
        <v>0</v>
      </c>
      <c r="F553" s="39">
        <v>0</v>
      </c>
      <c r="G553" s="242">
        <v>0</v>
      </c>
      <c r="H553" s="244">
        <v>0</v>
      </c>
      <c r="I553" s="41">
        <f>SUM(B553:H553)</f>
        <v>0</v>
      </c>
    </row>
    <row r="554" spans="1:10" ht="15">
      <c r="A554" s="25" t="s">
        <v>8</v>
      </c>
      <c r="B554" s="245">
        <v>0</v>
      </c>
      <c r="C554" s="246">
        <v>0</v>
      </c>
      <c r="D554" s="246">
        <v>0</v>
      </c>
      <c r="E554" s="247">
        <v>0</v>
      </c>
      <c r="F554" s="46">
        <v>0</v>
      </c>
      <c r="G554" s="245">
        <v>0</v>
      </c>
      <c r="H554" s="247">
        <v>0</v>
      </c>
      <c r="I554" s="48">
        <f t="shared" ref="I554:I573" si="63">SUM(B554:H554)</f>
        <v>0</v>
      </c>
    </row>
    <row r="555" spans="1:10" ht="15">
      <c r="A555" s="26" t="s">
        <v>9</v>
      </c>
      <c r="B555" s="245">
        <v>0</v>
      </c>
      <c r="C555" s="246">
        <v>0</v>
      </c>
      <c r="D555" s="246">
        <v>0</v>
      </c>
      <c r="E555" s="247">
        <v>0</v>
      </c>
      <c r="F555" s="43">
        <v>0</v>
      </c>
      <c r="G555" s="245">
        <v>0</v>
      </c>
      <c r="H555" s="247">
        <v>0</v>
      </c>
      <c r="I555" s="41">
        <f t="shared" si="63"/>
        <v>0</v>
      </c>
    </row>
    <row r="556" spans="1:10" ht="15">
      <c r="A556" s="25" t="s">
        <v>10</v>
      </c>
      <c r="B556" s="245">
        <v>0</v>
      </c>
      <c r="C556" s="246">
        <v>0</v>
      </c>
      <c r="D556" s="246">
        <v>0</v>
      </c>
      <c r="E556" s="247">
        <v>0</v>
      </c>
      <c r="F556" s="46">
        <v>0</v>
      </c>
      <c r="G556" s="245">
        <v>0</v>
      </c>
      <c r="H556" s="247">
        <v>0</v>
      </c>
      <c r="I556" s="48">
        <f t="shared" si="63"/>
        <v>0</v>
      </c>
    </row>
    <row r="557" spans="1:10" ht="15">
      <c r="A557" s="26" t="s">
        <v>11</v>
      </c>
      <c r="B557" s="245">
        <v>0</v>
      </c>
      <c r="C557" s="246">
        <v>0</v>
      </c>
      <c r="D557" s="246">
        <v>0</v>
      </c>
      <c r="E557" s="247">
        <v>0</v>
      </c>
      <c r="F557" s="43">
        <v>0</v>
      </c>
      <c r="G557" s="245">
        <v>0</v>
      </c>
      <c r="H557" s="247">
        <v>0</v>
      </c>
      <c r="I557" s="41">
        <f t="shared" si="63"/>
        <v>0</v>
      </c>
    </row>
    <row r="558" spans="1:10" ht="15">
      <c r="A558" s="25" t="s">
        <v>12</v>
      </c>
      <c r="B558" s="245">
        <v>0</v>
      </c>
      <c r="C558" s="246">
        <v>0</v>
      </c>
      <c r="D558" s="246">
        <v>0</v>
      </c>
      <c r="E558" s="247">
        <v>0</v>
      </c>
      <c r="F558" s="46">
        <v>110.59902499999997</v>
      </c>
      <c r="G558" s="245">
        <v>0</v>
      </c>
      <c r="H558" s="247">
        <v>0</v>
      </c>
      <c r="I558" s="48">
        <f t="shared" si="63"/>
        <v>110.59902499999997</v>
      </c>
    </row>
    <row r="559" spans="1:10" ht="15">
      <c r="A559" s="26" t="s">
        <v>13</v>
      </c>
      <c r="B559" s="245">
        <v>0</v>
      </c>
      <c r="C559" s="246">
        <v>0</v>
      </c>
      <c r="D559" s="246">
        <v>0</v>
      </c>
      <c r="E559" s="247">
        <v>0</v>
      </c>
      <c r="F559" s="43">
        <v>19360</v>
      </c>
      <c r="G559" s="245">
        <v>0</v>
      </c>
      <c r="H559" s="247">
        <v>0</v>
      </c>
      <c r="I559" s="41">
        <f t="shared" si="63"/>
        <v>19360</v>
      </c>
    </row>
    <row r="560" spans="1:10" ht="15">
      <c r="A560" s="25" t="s">
        <v>14</v>
      </c>
      <c r="B560" s="245">
        <v>0</v>
      </c>
      <c r="C560" s="246">
        <v>0</v>
      </c>
      <c r="D560" s="246">
        <v>0</v>
      </c>
      <c r="E560" s="247">
        <v>0</v>
      </c>
      <c r="F560" s="46">
        <v>0</v>
      </c>
      <c r="G560" s="245">
        <v>0</v>
      </c>
      <c r="H560" s="247">
        <v>0</v>
      </c>
      <c r="I560" s="48">
        <f t="shared" si="63"/>
        <v>0</v>
      </c>
    </row>
    <row r="561" spans="1:10" ht="15">
      <c r="A561" s="26" t="s">
        <v>15</v>
      </c>
      <c r="B561" s="245">
        <v>0</v>
      </c>
      <c r="C561" s="246">
        <v>0</v>
      </c>
      <c r="D561" s="246">
        <v>0</v>
      </c>
      <c r="E561" s="247">
        <v>0</v>
      </c>
      <c r="F561" s="43">
        <v>0</v>
      </c>
      <c r="G561" s="245">
        <v>0</v>
      </c>
      <c r="H561" s="247">
        <v>0</v>
      </c>
      <c r="I561" s="41">
        <f t="shared" si="63"/>
        <v>0</v>
      </c>
    </row>
    <row r="562" spans="1:10" ht="15">
      <c r="A562" s="25" t="s">
        <v>16</v>
      </c>
      <c r="B562" s="245">
        <v>0</v>
      </c>
      <c r="C562" s="246">
        <v>0</v>
      </c>
      <c r="D562" s="246">
        <v>0</v>
      </c>
      <c r="E562" s="247">
        <v>0</v>
      </c>
      <c r="F562" s="46">
        <v>0</v>
      </c>
      <c r="G562" s="245">
        <v>0</v>
      </c>
      <c r="H562" s="247">
        <v>0</v>
      </c>
      <c r="I562" s="48">
        <f t="shared" si="63"/>
        <v>0</v>
      </c>
    </row>
    <row r="563" spans="1:10" ht="15">
      <c r="A563" s="26" t="s">
        <v>17</v>
      </c>
      <c r="B563" s="245">
        <v>0</v>
      </c>
      <c r="C563" s="246">
        <v>0</v>
      </c>
      <c r="D563" s="246">
        <v>0</v>
      </c>
      <c r="E563" s="247">
        <v>0</v>
      </c>
      <c r="F563" s="43">
        <v>0</v>
      </c>
      <c r="G563" s="245">
        <v>0</v>
      </c>
      <c r="H563" s="247">
        <v>0</v>
      </c>
      <c r="I563" s="41">
        <f t="shared" si="63"/>
        <v>0</v>
      </c>
    </row>
    <row r="564" spans="1:10" ht="15">
      <c r="A564" s="25" t="s">
        <v>18</v>
      </c>
      <c r="B564" s="245">
        <v>0</v>
      </c>
      <c r="C564" s="246">
        <v>0</v>
      </c>
      <c r="D564" s="246">
        <v>0</v>
      </c>
      <c r="E564" s="247">
        <v>0</v>
      </c>
      <c r="F564" s="46">
        <v>0</v>
      </c>
      <c r="G564" s="245">
        <v>0</v>
      </c>
      <c r="H564" s="247">
        <v>0</v>
      </c>
      <c r="I564" s="48">
        <f t="shared" si="63"/>
        <v>0</v>
      </c>
    </row>
    <row r="565" spans="1:10" ht="15">
      <c r="A565" s="26" t="s">
        <v>19</v>
      </c>
      <c r="B565" s="245">
        <v>0</v>
      </c>
      <c r="C565" s="246">
        <v>0</v>
      </c>
      <c r="D565" s="246">
        <v>0</v>
      </c>
      <c r="E565" s="247">
        <v>0</v>
      </c>
      <c r="F565" s="43">
        <v>0</v>
      </c>
      <c r="G565" s="245">
        <v>0</v>
      </c>
      <c r="H565" s="247">
        <v>0</v>
      </c>
      <c r="I565" s="41">
        <f t="shared" si="63"/>
        <v>0</v>
      </c>
    </row>
    <row r="566" spans="1:10" ht="15">
      <c r="A566" s="25" t="s">
        <v>20</v>
      </c>
      <c r="B566" s="245">
        <v>0</v>
      </c>
      <c r="C566" s="246">
        <v>0</v>
      </c>
      <c r="D566" s="246">
        <v>0</v>
      </c>
      <c r="E566" s="247">
        <v>0</v>
      </c>
      <c r="F566" s="46">
        <v>0</v>
      </c>
      <c r="G566" s="245">
        <v>0</v>
      </c>
      <c r="H566" s="247">
        <v>0</v>
      </c>
      <c r="I566" s="48">
        <f t="shared" si="63"/>
        <v>0</v>
      </c>
    </row>
    <row r="567" spans="1:10" ht="15">
      <c r="A567" s="26" t="s">
        <v>21</v>
      </c>
      <c r="B567" s="245">
        <v>0</v>
      </c>
      <c r="C567" s="246">
        <v>0</v>
      </c>
      <c r="D567" s="246">
        <v>0</v>
      </c>
      <c r="E567" s="247">
        <v>0</v>
      </c>
      <c r="F567" s="43">
        <v>0</v>
      </c>
      <c r="G567" s="245">
        <v>0</v>
      </c>
      <c r="H567" s="247">
        <v>0</v>
      </c>
      <c r="I567" s="41">
        <f t="shared" si="63"/>
        <v>0</v>
      </c>
    </row>
    <row r="568" spans="1:10" ht="15">
      <c r="A568" s="25" t="s">
        <v>22</v>
      </c>
      <c r="B568" s="245">
        <v>0</v>
      </c>
      <c r="C568" s="246">
        <v>0</v>
      </c>
      <c r="D568" s="246">
        <v>0</v>
      </c>
      <c r="E568" s="247">
        <v>0</v>
      </c>
      <c r="F568" s="46">
        <v>0</v>
      </c>
      <c r="G568" s="245">
        <v>0</v>
      </c>
      <c r="H568" s="247">
        <v>0</v>
      </c>
      <c r="I568" s="48">
        <f t="shared" si="63"/>
        <v>0</v>
      </c>
    </row>
    <row r="569" spans="1:10" ht="15">
      <c r="A569" s="27" t="s">
        <v>23</v>
      </c>
      <c r="B569" s="245">
        <v>0</v>
      </c>
      <c r="C569" s="246">
        <v>0</v>
      </c>
      <c r="D569" s="246">
        <v>0</v>
      </c>
      <c r="E569" s="247">
        <v>0</v>
      </c>
      <c r="F569" s="43">
        <v>0</v>
      </c>
      <c r="G569" s="245">
        <v>0</v>
      </c>
      <c r="H569" s="247">
        <v>0</v>
      </c>
      <c r="I569" s="41">
        <f t="shared" si="63"/>
        <v>0</v>
      </c>
    </row>
    <row r="570" spans="1:10" ht="15">
      <c r="A570" s="25" t="s">
        <v>24</v>
      </c>
      <c r="B570" s="245">
        <v>0</v>
      </c>
      <c r="C570" s="246">
        <v>0</v>
      </c>
      <c r="D570" s="246">
        <v>0</v>
      </c>
      <c r="E570" s="247">
        <v>0</v>
      </c>
      <c r="F570" s="46">
        <v>0</v>
      </c>
      <c r="G570" s="245">
        <v>0</v>
      </c>
      <c r="H570" s="247">
        <v>0</v>
      </c>
      <c r="I570" s="48">
        <f t="shared" si="63"/>
        <v>0</v>
      </c>
    </row>
    <row r="571" spans="1:10" ht="15">
      <c r="A571" s="27" t="s">
        <v>25</v>
      </c>
      <c r="B571" s="245">
        <v>0</v>
      </c>
      <c r="C571" s="246">
        <v>0</v>
      </c>
      <c r="D571" s="246">
        <v>0</v>
      </c>
      <c r="E571" s="247">
        <v>0</v>
      </c>
      <c r="F571" s="43">
        <v>0</v>
      </c>
      <c r="G571" s="245">
        <v>0</v>
      </c>
      <c r="H571" s="247">
        <v>0</v>
      </c>
      <c r="I571" s="41">
        <f t="shared" si="63"/>
        <v>0</v>
      </c>
    </row>
    <row r="572" spans="1:10" ht="15">
      <c r="A572" s="25" t="s">
        <v>26</v>
      </c>
      <c r="B572" s="245">
        <v>0</v>
      </c>
      <c r="C572" s="246">
        <v>0</v>
      </c>
      <c r="D572" s="246">
        <v>0</v>
      </c>
      <c r="E572" s="247">
        <v>0</v>
      </c>
      <c r="F572" s="46">
        <v>0</v>
      </c>
      <c r="G572" s="245">
        <v>0</v>
      </c>
      <c r="H572" s="247">
        <v>0</v>
      </c>
      <c r="I572" s="48">
        <f t="shared" si="63"/>
        <v>0</v>
      </c>
    </row>
    <row r="573" spans="1:10" ht="15.75" thickBot="1">
      <c r="A573" s="27" t="s">
        <v>27</v>
      </c>
      <c r="B573" s="248">
        <v>0</v>
      </c>
      <c r="C573" s="249">
        <v>0</v>
      </c>
      <c r="D573" s="249">
        <v>0</v>
      </c>
      <c r="E573" s="250">
        <v>0</v>
      </c>
      <c r="F573" s="43">
        <v>0</v>
      </c>
      <c r="G573" s="248">
        <v>0</v>
      </c>
      <c r="H573" s="250">
        <v>0</v>
      </c>
      <c r="I573" s="41">
        <f t="shared" si="63"/>
        <v>0</v>
      </c>
    </row>
    <row r="574" spans="1:10" ht="15">
      <c r="A574" s="31" t="s">
        <v>28</v>
      </c>
      <c r="B574" s="130">
        <f t="shared" ref="B574:H574" si="64">SUM(B553:B573)</f>
        <v>0</v>
      </c>
      <c r="C574" s="130">
        <f t="shared" si="64"/>
        <v>0</v>
      </c>
      <c r="D574" s="130">
        <f t="shared" si="64"/>
        <v>0</v>
      </c>
      <c r="E574" s="130">
        <f t="shared" si="64"/>
        <v>0</v>
      </c>
      <c r="F574" s="130">
        <f t="shared" si="64"/>
        <v>19470.599025</v>
      </c>
      <c r="G574" s="130">
        <f t="shared" si="64"/>
        <v>0</v>
      </c>
      <c r="H574" s="130">
        <f t="shared" si="64"/>
        <v>0</v>
      </c>
      <c r="I574" s="132">
        <f>SUM(B574:H574)</f>
        <v>19470.599025</v>
      </c>
      <c r="J574" s="169">
        <v>0</v>
      </c>
    </row>
    <row r="575" spans="1:10" ht="15" thickBot="1">
      <c r="A575" s="32" t="s">
        <v>87</v>
      </c>
      <c r="B575" s="114">
        <f>B574/$I574</f>
        <v>0</v>
      </c>
      <c r="C575" s="114">
        <f t="shared" ref="C575:I575" si="65">C574/$I574</f>
        <v>0</v>
      </c>
      <c r="D575" s="114">
        <f t="shared" si="65"/>
        <v>0</v>
      </c>
      <c r="E575" s="114">
        <f t="shared" si="65"/>
        <v>0</v>
      </c>
      <c r="F575" s="114">
        <f t="shared" si="65"/>
        <v>1</v>
      </c>
      <c r="G575" s="114">
        <f t="shared" si="65"/>
        <v>0</v>
      </c>
      <c r="H575" s="114">
        <f t="shared" si="65"/>
        <v>0</v>
      </c>
      <c r="I575" s="116">
        <f t="shared" si="65"/>
        <v>1</v>
      </c>
      <c r="J575" s="18"/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9" ht="28.5" customHeight="1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9" ht="14.2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9" ht="15">
      <c r="A579" s="24" t="s">
        <v>7</v>
      </c>
      <c r="B579" s="39">
        <v>240.60152320031023</v>
      </c>
      <c r="C579" s="39">
        <v>0</v>
      </c>
      <c r="D579" s="39">
        <v>45.874476799689745</v>
      </c>
      <c r="E579" s="39">
        <v>0</v>
      </c>
      <c r="F579" s="235">
        <v>0</v>
      </c>
      <c r="G579" s="39">
        <v>0</v>
      </c>
      <c r="H579" s="40">
        <v>0</v>
      </c>
      <c r="I579" s="41">
        <f>SUM(B579:H579)</f>
        <v>286.476</v>
      </c>
    </row>
    <row r="580" spans="1:9" ht="15">
      <c r="A580" s="25" t="s">
        <v>8</v>
      </c>
      <c r="B580" s="46">
        <v>38.971260309672346</v>
      </c>
      <c r="C580" s="46">
        <v>0</v>
      </c>
      <c r="D580" s="46">
        <v>12.028739690327651</v>
      </c>
      <c r="E580" s="46">
        <v>0</v>
      </c>
      <c r="F580" s="236">
        <v>0</v>
      </c>
      <c r="G580" s="46">
        <v>0</v>
      </c>
      <c r="H580" s="47">
        <v>0</v>
      </c>
      <c r="I580" s="48">
        <f t="shared" ref="I580:I599" si="66">SUM(B580:H580)</f>
        <v>51</v>
      </c>
    </row>
    <row r="581" spans="1:9" ht="15">
      <c r="A581" s="26" t="s">
        <v>9</v>
      </c>
      <c r="B581" s="43">
        <v>98.396656278738988</v>
      </c>
      <c r="C581" s="43">
        <v>0</v>
      </c>
      <c r="D581" s="43">
        <v>23.910843721261017</v>
      </c>
      <c r="E581" s="43">
        <v>0</v>
      </c>
      <c r="F581" s="236">
        <v>0</v>
      </c>
      <c r="G581" s="43">
        <v>0</v>
      </c>
      <c r="H581" s="53">
        <v>0</v>
      </c>
      <c r="I581" s="41">
        <f t="shared" si="66"/>
        <v>122.3075</v>
      </c>
    </row>
    <row r="582" spans="1:9" ht="15">
      <c r="A582" s="25" t="s">
        <v>10</v>
      </c>
      <c r="B582" s="46">
        <v>243.5735</v>
      </c>
      <c r="C582" s="46">
        <v>0</v>
      </c>
      <c r="D582" s="46">
        <v>0</v>
      </c>
      <c r="E582" s="46">
        <v>0</v>
      </c>
      <c r="F582" s="236">
        <v>0</v>
      </c>
      <c r="G582" s="46">
        <v>0</v>
      </c>
      <c r="H582" s="47">
        <v>0</v>
      </c>
      <c r="I582" s="48">
        <f t="shared" si="66"/>
        <v>243.5735</v>
      </c>
    </row>
    <row r="583" spans="1:9" ht="15">
      <c r="A583" s="26" t="s">
        <v>11</v>
      </c>
      <c r="B583" s="43">
        <v>0</v>
      </c>
      <c r="C583" s="43">
        <v>0</v>
      </c>
      <c r="D583" s="43">
        <v>0</v>
      </c>
      <c r="E583" s="43">
        <v>0</v>
      </c>
      <c r="F583" s="236">
        <v>0</v>
      </c>
      <c r="G583" s="43">
        <v>0</v>
      </c>
      <c r="H583" s="53">
        <v>0</v>
      </c>
      <c r="I583" s="41">
        <f t="shared" si="66"/>
        <v>0</v>
      </c>
    </row>
    <row r="584" spans="1:9" ht="15">
      <c r="A584" s="25" t="s">
        <v>12</v>
      </c>
      <c r="B584" s="46">
        <v>0</v>
      </c>
      <c r="C584" s="46">
        <v>0</v>
      </c>
      <c r="D584" s="46">
        <v>0.42899250252968679</v>
      </c>
      <c r="E584" s="46">
        <v>12.542672169838209</v>
      </c>
      <c r="F584" s="236">
        <v>0</v>
      </c>
      <c r="G584" s="46">
        <v>0</v>
      </c>
      <c r="H584" s="47">
        <v>0</v>
      </c>
      <c r="I584" s="48">
        <f t="shared" si="66"/>
        <v>12.971664672367895</v>
      </c>
    </row>
    <row r="585" spans="1:9" ht="15">
      <c r="A585" s="26" t="s">
        <v>13</v>
      </c>
      <c r="B585" s="43">
        <v>0</v>
      </c>
      <c r="C585" s="43">
        <v>0</v>
      </c>
      <c r="D585" s="43">
        <v>0</v>
      </c>
      <c r="E585" s="43">
        <v>246</v>
      </c>
      <c r="F585" s="236">
        <v>0</v>
      </c>
      <c r="G585" s="43">
        <v>0</v>
      </c>
      <c r="H585" s="53">
        <v>0</v>
      </c>
      <c r="I585" s="41">
        <f t="shared" si="66"/>
        <v>246</v>
      </c>
    </row>
    <row r="586" spans="1:9" ht="15">
      <c r="A586" s="25" t="s">
        <v>14</v>
      </c>
      <c r="B586" s="46">
        <v>0</v>
      </c>
      <c r="C586" s="46">
        <v>0</v>
      </c>
      <c r="D586" s="46">
        <v>1.1580995572428758</v>
      </c>
      <c r="E586" s="46">
        <v>540.23567220246559</v>
      </c>
      <c r="F586" s="236">
        <v>0</v>
      </c>
      <c r="G586" s="46">
        <v>0</v>
      </c>
      <c r="H586" s="47">
        <v>0</v>
      </c>
      <c r="I586" s="48">
        <f t="shared" si="66"/>
        <v>541.39377175970844</v>
      </c>
    </row>
    <row r="587" spans="1:9" ht="15">
      <c r="A587" s="26" t="s">
        <v>15</v>
      </c>
      <c r="B587" s="43">
        <v>3816.0521941833695</v>
      </c>
      <c r="C587" s="43">
        <v>57.911816276918231</v>
      </c>
      <c r="D587" s="43">
        <v>68.474789539712233</v>
      </c>
      <c r="E587" s="43">
        <v>0</v>
      </c>
      <c r="F587" s="236">
        <v>0</v>
      </c>
      <c r="G587" s="43">
        <v>0</v>
      </c>
      <c r="H587" s="53">
        <v>0</v>
      </c>
      <c r="I587" s="41">
        <f t="shared" si="66"/>
        <v>3942.4387999999999</v>
      </c>
    </row>
    <row r="588" spans="1:9" ht="15">
      <c r="A588" s="25" t="s">
        <v>16</v>
      </c>
      <c r="B588" s="46">
        <v>8004.014515697344</v>
      </c>
      <c r="C588" s="46">
        <v>969.48464946981244</v>
      </c>
      <c r="D588" s="46">
        <v>209.04214181946256</v>
      </c>
      <c r="E588" s="46">
        <v>466.22333301338017</v>
      </c>
      <c r="F588" s="236">
        <v>0</v>
      </c>
      <c r="G588" s="46">
        <v>0</v>
      </c>
      <c r="H588" s="47">
        <v>0</v>
      </c>
      <c r="I588" s="48">
        <f t="shared" si="66"/>
        <v>9648.7646399999994</v>
      </c>
    </row>
    <row r="589" spans="1:9" ht="15">
      <c r="A589" s="26" t="s">
        <v>17</v>
      </c>
      <c r="B589" s="43">
        <v>2475.7802174899589</v>
      </c>
      <c r="C589" s="43">
        <v>13.414506840753518</v>
      </c>
      <c r="D589" s="43">
        <v>314.21713720684022</v>
      </c>
      <c r="E589" s="43">
        <v>42.833238462447227</v>
      </c>
      <c r="F589" s="236">
        <v>0</v>
      </c>
      <c r="G589" s="43">
        <v>0</v>
      </c>
      <c r="H589" s="53">
        <v>0</v>
      </c>
      <c r="I589" s="41">
        <f t="shared" si="66"/>
        <v>2846.2450999999996</v>
      </c>
    </row>
    <row r="590" spans="1:9" ht="15">
      <c r="A590" s="25" t="s">
        <v>18</v>
      </c>
      <c r="B590" s="46">
        <v>0</v>
      </c>
      <c r="C590" s="46">
        <v>0</v>
      </c>
      <c r="D590" s="46">
        <v>0</v>
      </c>
      <c r="E590" s="46">
        <v>0</v>
      </c>
      <c r="F590" s="236">
        <v>0</v>
      </c>
      <c r="G590" s="46">
        <v>0</v>
      </c>
      <c r="H590" s="47">
        <v>0</v>
      </c>
      <c r="I590" s="48">
        <f t="shared" si="66"/>
        <v>0</v>
      </c>
    </row>
    <row r="591" spans="1:9" ht="15">
      <c r="A591" s="26" t="s">
        <v>19</v>
      </c>
      <c r="B591" s="43">
        <v>19261.860060595787</v>
      </c>
      <c r="C591" s="43">
        <v>3035.4145729087913</v>
      </c>
      <c r="D591" s="43">
        <v>592.00053833721836</v>
      </c>
      <c r="E591" s="43">
        <v>466.15272489833717</v>
      </c>
      <c r="F591" s="236">
        <v>0</v>
      </c>
      <c r="G591" s="43">
        <v>0</v>
      </c>
      <c r="H591" s="53">
        <v>0</v>
      </c>
      <c r="I591" s="41">
        <f t="shared" si="66"/>
        <v>23355.427896740133</v>
      </c>
    </row>
    <row r="592" spans="1:9" ht="15">
      <c r="A592" s="25" t="s">
        <v>20</v>
      </c>
      <c r="B592" s="46">
        <v>0</v>
      </c>
      <c r="C592" s="46">
        <v>0</v>
      </c>
      <c r="D592" s="46">
        <v>0</v>
      </c>
      <c r="E592" s="46">
        <v>0</v>
      </c>
      <c r="F592" s="236">
        <v>0</v>
      </c>
      <c r="G592" s="46">
        <v>0</v>
      </c>
      <c r="H592" s="47">
        <v>0</v>
      </c>
      <c r="I592" s="48">
        <f t="shared" si="66"/>
        <v>0</v>
      </c>
    </row>
    <row r="593" spans="1:10" ht="15">
      <c r="A593" s="26" t="s">
        <v>21</v>
      </c>
      <c r="B593" s="43">
        <v>0</v>
      </c>
      <c r="C593" s="43">
        <v>0</v>
      </c>
      <c r="D593" s="43">
        <v>0</v>
      </c>
      <c r="E593" s="43">
        <v>0</v>
      </c>
      <c r="F593" s="236">
        <v>0</v>
      </c>
      <c r="G593" s="43">
        <v>0</v>
      </c>
      <c r="H593" s="53">
        <v>0</v>
      </c>
      <c r="I593" s="41">
        <f t="shared" si="66"/>
        <v>0</v>
      </c>
    </row>
    <row r="594" spans="1:10" ht="15">
      <c r="A594" s="25" t="s">
        <v>22</v>
      </c>
      <c r="B594" s="46">
        <v>515.4759338887169</v>
      </c>
      <c r="C594" s="46">
        <v>0</v>
      </c>
      <c r="D594" s="46">
        <v>9.5240661112830995</v>
      </c>
      <c r="E594" s="46">
        <v>0</v>
      </c>
      <c r="F594" s="236">
        <v>0</v>
      </c>
      <c r="G594" s="46">
        <v>0</v>
      </c>
      <c r="H594" s="47">
        <v>0</v>
      </c>
      <c r="I594" s="48">
        <f t="shared" si="66"/>
        <v>525</v>
      </c>
    </row>
    <row r="595" spans="1:10" ht="15">
      <c r="A595" s="27" t="s">
        <v>23</v>
      </c>
      <c r="B595" s="43">
        <v>993.40232090787958</v>
      </c>
      <c r="C595" s="43">
        <v>0</v>
      </c>
      <c r="D595" s="43">
        <v>176.59767909212027</v>
      </c>
      <c r="E595" s="43">
        <v>0</v>
      </c>
      <c r="F595" s="236">
        <v>0</v>
      </c>
      <c r="G595" s="43">
        <v>0</v>
      </c>
      <c r="H595" s="53">
        <v>0</v>
      </c>
      <c r="I595" s="41">
        <f t="shared" si="66"/>
        <v>1169.9999999999998</v>
      </c>
    </row>
    <row r="596" spans="1:10" ht="15">
      <c r="A596" s="25" t="s">
        <v>24</v>
      </c>
      <c r="B596" s="46">
        <v>615.99456280283459</v>
      </c>
      <c r="C596" s="46">
        <v>0</v>
      </c>
      <c r="D596" s="46">
        <v>37.994063034392035</v>
      </c>
      <c r="E596" s="46">
        <v>0</v>
      </c>
      <c r="F596" s="236">
        <v>0</v>
      </c>
      <c r="G596" s="46">
        <v>0</v>
      </c>
      <c r="H596" s="47">
        <v>0</v>
      </c>
      <c r="I596" s="48">
        <f t="shared" si="66"/>
        <v>653.98862583722666</v>
      </c>
    </row>
    <row r="597" spans="1:10" ht="15">
      <c r="A597" s="27" t="s">
        <v>25</v>
      </c>
      <c r="B597" s="43">
        <v>1651.483479836779</v>
      </c>
      <c r="C597" s="43">
        <v>0</v>
      </c>
      <c r="D597" s="43">
        <v>0</v>
      </c>
      <c r="E597" s="43">
        <v>0</v>
      </c>
      <c r="F597" s="236">
        <v>0</v>
      </c>
      <c r="G597" s="43">
        <v>0</v>
      </c>
      <c r="H597" s="53">
        <v>0</v>
      </c>
      <c r="I597" s="41">
        <f t="shared" si="66"/>
        <v>1651.483479836779</v>
      </c>
    </row>
    <row r="598" spans="1:10" ht="15">
      <c r="A598" s="25" t="s">
        <v>26</v>
      </c>
      <c r="B598" s="46">
        <v>15198.168456164927</v>
      </c>
      <c r="C598" s="46">
        <v>96.353675835074199</v>
      </c>
      <c r="D598" s="46">
        <v>0</v>
      </c>
      <c r="E598" s="46">
        <v>0</v>
      </c>
      <c r="F598" s="236">
        <v>0</v>
      </c>
      <c r="G598" s="46">
        <v>0</v>
      </c>
      <c r="H598" s="47">
        <v>0</v>
      </c>
      <c r="I598" s="48">
        <f t="shared" si="66"/>
        <v>15294.522132000002</v>
      </c>
    </row>
    <row r="599" spans="1:10" ht="15.75" thickBot="1">
      <c r="A599" s="27" t="s">
        <v>27</v>
      </c>
      <c r="B599" s="43">
        <v>6795.5274784880667</v>
      </c>
      <c r="C599" s="43">
        <v>0</v>
      </c>
      <c r="D599" s="43">
        <v>14987.736826901437</v>
      </c>
      <c r="E599" s="43">
        <v>3302.7488504764119</v>
      </c>
      <c r="F599" s="237">
        <v>0</v>
      </c>
      <c r="G599" s="43">
        <v>10268.298066800358</v>
      </c>
      <c r="H599" s="53">
        <v>2.6731773337294058</v>
      </c>
      <c r="I599" s="41">
        <f t="shared" si="66"/>
        <v>35356.984400000008</v>
      </c>
    </row>
    <row r="600" spans="1:10" ht="15">
      <c r="A600" s="34" t="s">
        <v>28</v>
      </c>
      <c r="B600" s="130">
        <f t="shared" ref="B600:H600" si="67">SUM(B579:B599)</f>
        <v>59949.302159844396</v>
      </c>
      <c r="C600" s="130">
        <f t="shared" si="67"/>
        <v>4172.5792213313498</v>
      </c>
      <c r="D600" s="130">
        <f t="shared" si="67"/>
        <v>16478.988394313517</v>
      </c>
      <c r="E600" s="130">
        <f t="shared" si="67"/>
        <v>5076.7364912228804</v>
      </c>
      <c r="F600" s="130">
        <f t="shared" si="67"/>
        <v>0</v>
      </c>
      <c r="G600" s="130">
        <f t="shared" si="67"/>
        <v>10268.298066800358</v>
      </c>
      <c r="H600" s="131">
        <f t="shared" si="67"/>
        <v>2.6731773337294058</v>
      </c>
      <c r="I600" s="132">
        <f>SUM(B600:H600)</f>
        <v>95948.577510846226</v>
      </c>
    </row>
    <row r="601" spans="1:10" ht="15" thickBot="1">
      <c r="A601" s="32" t="s">
        <v>87</v>
      </c>
      <c r="B601" s="114">
        <f>B600/$I600</f>
        <v>0.62480657572091258</v>
      </c>
      <c r="C601" s="114">
        <f t="shared" ref="C601:I601" si="68">C600/$I600</f>
        <v>4.3487661094920069E-2</v>
      </c>
      <c r="D601" s="114">
        <f t="shared" si="68"/>
        <v>0.17174812615070503</v>
      </c>
      <c r="E601" s="114">
        <f t="shared" si="68"/>
        <v>5.291101361715337E-2</v>
      </c>
      <c r="F601" s="114">
        <f t="shared" si="68"/>
        <v>0</v>
      </c>
      <c r="G601" s="114">
        <f t="shared" si="68"/>
        <v>0.10701876289556882</v>
      </c>
      <c r="H601" s="114">
        <f t="shared" si="68"/>
        <v>2.7860520740156095E-5</v>
      </c>
      <c r="I601" s="116">
        <f t="shared" si="68"/>
        <v>1</v>
      </c>
      <c r="J601" s="18"/>
    </row>
    <row r="602" spans="1:10" ht="15" thickBot="1">
      <c r="A602" s="17"/>
      <c r="B602" s="17"/>
      <c r="C602" s="17"/>
      <c r="D602" s="17"/>
      <c r="E602" s="17"/>
      <c r="F602" s="17"/>
      <c r="G602" s="17"/>
      <c r="H602" s="17"/>
      <c r="I602" s="17"/>
    </row>
    <row r="603" spans="1:1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</row>
    <row r="604" spans="1:10" ht="14.2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</row>
    <row r="605" spans="1:10" ht="15">
      <c r="A605" s="24" t="s">
        <v>7</v>
      </c>
      <c r="B605" s="39">
        <v>3585.400416</v>
      </c>
      <c r="C605" s="39">
        <v>0</v>
      </c>
      <c r="D605" s="39">
        <v>245.155584</v>
      </c>
      <c r="E605" s="39">
        <v>0</v>
      </c>
      <c r="F605" s="235">
        <v>0</v>
      </c>
      <c r="G605" s="39">
        <v>0</v>
      </c>
      <c r="H605" s="40">
        <v>0</v>
      </c>
      <c r="I605" s="41">
        <f>SUM(B605:H605)</f>
        <v>3830.556</v>
      </c>
    </row>
    <row r="606" spans="1:10" ht="15">
      <c r="A606" s="25" t="s">
        <v>8</v>
      </c>
      <c r="B606" s="46">
        <v>1014.6240000000003</v>
      </c>
      <c r="C606" s="46">
        <v>0</v>
      </c>
      <c r="D606" s="46">
        <v>69.376000000000005</v>
      </c>
      <c r="E606" s="46">
        <v>0</v>
      </c>
      <c r="F606" s="236">
        <v>0</v>
      </c>
      <c r="G606" s="46">
        <v>0</v>
      </c>
      <c r="H606" s="47">
        <v>0</v>
      </c>
      <c r="I606" s="48">
        <f t="shared" ref="I606:I625" si="69">SUM(B606:H606)</f>
        <v>1084.0000000000002</v>
      </c>
    </row>
    <row r="607" spans="1:10" ht="15">
      <c r="A607" s="26" t="s">
        <v>9</v>
      </c>
      <c r="B607" s="43">
        <v>2632.3697087999999</v>
      </c>
      <c r="C607" s="43">
        <v>0</v>
      </c>
      <c r="D607" s="43">
        <v>179.9910912</v>
      </c>
      <c r="E607" s="43">
        <v>0</v>
      </c>
      <c r="F607" s="236">
        <v>0</v>
      </c>
      <c r="G607" s="43">
        <v>0</v>
      </c>
      <c r="H607" s="53">
        <v>0</v>
      </c>
      <c r="I607" s="41">
        <f t="shared" si="69"/>
        <v>2812.3607999999999</v>
      </c>
    </row>
    <row r="608" spans="1:10" ht="15">
      <c r="A608" s="25" t="s">
        <v>10</v>
      </c>
      <c r="B608" s="46">
        <v>9197.0620559999988</v>
      </c>
      <c r="C608" s="46">
        <v>0</v>
      </c>
      <c r="D608" s="46">
        <v>628.85894400000006</v>
      </c>
      <c r="E608" s="46">
        <v>0</v>
      </c>
      <c r="F608" s="236">
        <v>0</v>
      </c>
      <c r="G608" s="46">
        <v>0</v>
      </c>
      <c r="H608" s="47">
        <v>0</v>
      </c>
      <c r="I608" s="48">
        <f t="shared" si="69"/>
        <v>9825.9209999999985</v>
      </c>
    </row>
    <row r="609" spans="1:9" ht="15">
      <c r="A609" s="26" t="s">
        <v>11</v>
      </c>
      <c r="B609" s="43">
        <v>3.7439999999999998</v>
      </c>
      <c r="C609" s="43">
        <v>0</v>
      </c>
      <c r="D609" s="43">
        <v>0.25600000000000001</v>
      </c>
      <c r="E609" s="43">
        <v>0</v>
      </c>
      <c r="F609" s="236">
        <v>0</v>
      </c>
      <c r="G609" s="43">
        <v>0</v>
      </c>
      <c r="H609" s="53">
        <v>0</v>
      </c>
      <c r="I609" s="41">
        <f t="shared" si="69"/>
        <v>4</v>
      </c>
    </row>
    <row r="610" spans="1:9" ht="15">
      <c r="A610" s="25" t="s">
        <v>12</v>
      </c>
      <c r="B610" s="46">
        <v>0</v>
      </c>
      <c r="C610" s="46">
        <v>0</v>
      </c>
      <c r="D610" s="46">
        <v>0</v>
      </c>
      <c r="E610" s="46">
        <v>0</v>
      </c>
      <c r="F610" s="236">
        <v>0</v>
      </c>
      <c r="G610" s="46">
        <v>0</v>
      </c>
      <c r="H610" s="47">
        <v>0</v>
      </c>
      <c r="I610" s="48">
        <f t="shared" si="69"/>
        <v>0</v>
      </c>
    </row>
    <row r="611" spans="1:9" ht="15">
      <c r="A611" s="26" t="s">
        <v>13</v>
      </c>
      <c r="B611" s="43">
        <v>0</v>
      </c>
      <c r="C611" s="43">
        <v>0</v>
      </c>
      <c r="D611" s="43">
        <v>0</v>
      </c>
      <c r="E611" s="43">
        <v>0</v>
      </c>
      <c r="F611" s="236">
        <v>0</v>
      </c>
      <c r="G611" s="43">
        <v>0</v>
      </c>
      <c r="H611" s="53">
        <v>0</v>
      </c>
      <c r="I611" s="41">
        <f t="shared" si="69"/>
        <v>0</v>
      </c>
    </row>
    <row r="612" spans="1:9" ht="15">
      <c r="A612" s="25" t="s">
        <v>14</v>
      </c>
      <c r="B612" s="46">
        <v>0</v>
      </c>
      <c r="C612" s="46">
        <v>0</v>
      </c>
      <c r="D612" s="46">
        <v>0</v>
      </c>
      <c r="E612" s="46">
        <v>0</v>
      </c>
      <c r="F612" s="236">
        <v>0</v>
      </c>
      <c r="G612" s="46">
        <v>0</v>
      </c>
      <c r="H612" s="47">
        <v>0</v>
      </c>
      <c r="I612" s="48">
        <f t="shared" si="69"/>
        <v>0</v>
      </c>
    </row>
    <row r="613" spans="1:9" ht="15">
      <c r="A613" s="26" t="s">
        <v>15</v>
      </c>
      <c r="B613" s="43">
        <v>61658.477721899995</v>
      </c>
      <c r="C613" s="43">
        <v>0</v>
      </c>
      <c r="D613" s="43">
        <v>4855.5219781000005</v>
      </c>
      <c r="E613" s="43">
        <v>0</v>
      </c>
      <c r="F613" s="236">
        <v>0</v>
      </c>
      <c r="G613" s="43">
        <v>0</v>
      </c>
      <c r="H613" s="53">
        <v>0</v>
      </c>
      <c r="I613" s="41">
        <f t="shared" si="69"/>
        <v>66513.9997</v>
      </c>
    </row>
    <row r="614" spans="1:9" ht="15">
      <c r="A614" s="25" t="s">
        <v>16</v>
      </c>
      <c r="B614" s="46">
        <v>7273.5720713280007</v>
      </c>
      <c r="C614" s="46">
        <v>0</v>
      </c>
      <c r="D614" s="46">
        <v>572.78399267199995</v>
      </c>
      <c r="E614" s="46">
        <v>0</v>
      </c>
      <c r="F614" s="236">
        <v>0</v>
      </c>
      <c r="G614" s="46">
        <v>0</v>
      </c>
      <c r="H614" s="47">
        <v>0</v>
      </c>
      <c r="I614" s="48">
        <f t="shared" si="69"/>
        <v>7846.3560640000005</v>
      </c>
    </row>
    <row r="615" spans="1:9" ht="15">
      <c r="A615" s="26" t="s">
        <v>17</v>
      </c>
      <c r="B615" s="43">
        <v>1119.7565793000001</v>
      </c>
      <c r="C615" s="43">
        <v>0</v>
      </c>
      <c r="D615" s="43">
        <v>88.179320699999991</v>
      </c>
      <c r="E615" s="43">
        <v>0</v>
      </c>
      <c r="F615" s="236">
        <v>0</v>
      </c>
      <c r="G615" s="43">
        <v>0</v>
      </c>
      <c r="H615" s="53">
        <v>0</v>
      </c>
      <c r="I615" s="41">
        <f t="shared" si="69"/>
        <v>1207.9359000000002</v>
      </c>
    </row>
    <row r="616" spans="1:9" ht="15">
      <c r="A616" s="25" t="s">
        <v>18</v>
      </c>
      <c r="B616" s="46">
        <v>0</v>
      </c>
      <c r="C616" s="46">
        <v>0</v>
      </c>
      <c r="D616" s="46">
        <v>0</v>
      </c>
      <c r="E616" s="46">
        <v>0</v>
      </c>
      <c r="F616" s="236">
        <v>0</v>
      </c>
      <c r="G616" s="46">
        <v>0</v>
      </c>
      <c r="H616" s="47">
        <v>0</v>
      </c>
      <c r="I616" s="48">
        <f t="shared" si="69"/>
        <v>0</v>
      </c>
    </row>
    <row r="617" spans="1:9" ht="15">
      <c r="A617" s="26" t="s">
        <v>19</v>
      </c>
      <c r="B617" s="43">
        <v>32827.455278477501</v>
      </c>
      <c r="C617" s="43">
        <v>0</v>
      </c>
      <c r="D617" s="43">
        <v>10366.564824782366</v>
      </c>
      <c r="E617" s="43">
        <v>0</v>
      </c>
      <c r="F617" s="236">
        <v>0</v>
      </c>
      <c r="G617" s="43">
        <v>0</v>
      </c>
      <c r="H617" s="53">
        <v>0</v>
      </c>
      <c r="I617" s="41">
        <f t="shared" si="69"/>
        <v>43194.020103259871</v>
      </c>
    </row>
    <row r="618" spans="1:9" ht="15">
      <c r="A618" s="25" t="s">
        <v>20</v>
      </c>
      <c r="B618" s="46">
        <v>0</v>
      </c>
      <c r="C618" s="46">
        <v>0</v>
      </c>
      <c r="D618" s="46">
        <v>0</v>
      </c>
      <c r="E618" s="46">
        <v>0</v>
      </c>
      <c r="F618" s="236">
        <v>0</v>
      </c>
      <c r="G618" s="46">
        <v>0</v>
      </c>
      <c r="H618" s="47">
        <v>0</v>
      </c>
      <c r="I618" s="48">
        <f t="shared" si="69"/>
        <v>0</v>
      </c>
    </row>
    <row r="619" spans="1:9" ht="15">
      <c r="A619" s="26" t="s">
        <v>21</v>
      </c>
      <c r="B619" s="43">
        <v>0</v>
      </c>
      <c r="C619" s="43">
        <v>0</v>
      </c>
      <c r="D619" s="43">
        <v>0</v>
      </c>
      <c r="E619" s="43">
        <v>0</v>
      </c>
      <c r="F619" s="236">
        <v>0</v>
      </c>
      <c r="G619" s="43">
        <v>0</v>
      </c>
      <c r="H619" s="53">
        <v>0</v>
      </c>
      <c r="I619" s="41">
        <f t="shared" si="69"/>
        <v>0</v>
      </c>
    </row>
    <row r="620" spans="1:9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>
        <v>0</v>
      </c>
      <c r="G620" s="46">
        <v>0</v>
      </c>
      <c r="H620" s="47">
        <v>0</v>
      </c>
      <c r="I620" s="48">
        <f t="shared" si="69"/>
        <v>0</v>
      </c>
    </row>
    <row r="621" spans="1:9" ht="15">
      <c r="A621" s="27" t="s">
        <v>23</v>
      </c>
      <c r="B621" s="43">
        <v>55431.249999999985</v>
      </c>
      <c r="C621" s="43">
        <v>0</v>
      </c>
      <c r="D621" s="43">
        <v>5818.75</v>
      </c>
      <c r="E621" s="43">
        <v>0</v>
      </c>
      <c r="F621" s="236">
        <v>0</v>
      </c>
      <c r="G621" s="43">
        <v>0</v>
      </c>
      <c r="H621" s="53">
        <v>0</v>
      </c>
      <c r="I621" s="41">
        <f t="shared" si="69"/>
        <v>61249.999999999985</v>
      </c>
    </row>
    <row r="622" spans="1:9" ht="15">
      <c r="A622" s="25" t="s">
        <v>24</v>
      </c>
      <c r="B622" s="46">
        <v>1263.942893051988</v>
      </c>
      <c r="C622" s="46">
        <v>0</v>
      </c>
      <c r="D622" s="46">
        <v>132.6790882209269</v>
      </c>
      <c r="E622" s="46">
        <v>0</v>
      </c>
      <c r="F622" s="236">
        <v>0</v>
      </c>
      <c r="G622" s="46">
        <v>0</v>
      </c>
      <c r="H622" s="47">
        <v>0</v>
      </c>
      <c r="I622" s="48">
        <f t="shared" si="69"/>
        <v>1396.6219812729148</v>
      </c>
    </row>
    <row r="623" spans="1:9" ht="15">
      <c r="A623" s="27" t="s">
        <v>25</v>
      </c>
      <c r="B623" s="43">
        <v>588.4521221833287</v>
      </c>
      <c r="C623" s="43">
        <v>0</v>
      </c>
      <c r="D623" s="43">
        <v>1618.9875697052867</v>
      </c>
      <c r="E623" s="43">
        <v>0</v>
      </c>
      <c r="F623" s="236">
        <v>0</v>
      </c>
      <c r="G623" s="43">
        <v>0</v>
      </c>
      <c r="H623" s="53">
        <v>0</v>
      </c>
      <c r="I623" s="41">
        <f t="shared" si="69"/>
        <v>2207.4396918886155</v>
      </c>
    </row>
    <row r="624" spans="1:9" ht="15">
      <c r="A624" s="25" t="s">
        <v>26</v>
      </c>
      <c r="B624" s="46">
        <v>12249.547989120001</v>
      </c>
      <c r="C624" s="46">
        <v>0</v>
      </c>
      <c r="D624" s="46">
        <v>2850.9796108800001</v>
      </c>
      <c r="E624" s="46">
        <v>0</v>
      </c>
      <c r="F624" s="236">
        <v>0</v>
      </c>
      <c r="G624" s="46">
        <v>0</v>
      </c>
      <c r="H624" s="47">
        <v>0</v>
      </c>
      <c r="I624" s="48">
        <f t="shared" si="69"/>
        <v>15100.527600000001</v>
      </c>
    </row>
    <row r="625" spans="1:10" ht="15.75" thickBot="1">
      <c r="A625" s="27" t="s">
        <v>27</v>
      </c>
      <c r="B625" s="43">
        <v>9043.8281620202033</v>
      </c>
      <c r="C625" s="43">
        <v>0</v>
      </c>
      <c r="D625" s="43">
        <v>10273.086358799646</v>
      </c>
      <c r="E625" s="43">
        <v>21764.543179727669</v>
      </c>
      <c r="F625" s="237">
        <v>0</v>
      </c>
      <c r="G625" s="43">
        <v>5700.2374994524853</v>
      </c>
      <c r="H625" s="53">
        <v>0</v>
      </c>
      <c r="I625" s="41">
        <f t="shared" si="69"/>
        <v>46781.695200000002</v>
      </c>
    </row>
    <row r="626" spans="1:10" ht="15">
      <c r="A626" s="34" t="s">
        <v>28</v>
      </c>
      <c r="B626" s="130">
        <f t="shared" ref="B626:H626" si="70">SUM(B605:B625)</f>
        <v>197889.48299818102</v>
      </c>
      <c r="C626" s="130">
        <f t="shared" si="70"/>
        <v>0</v>
      </c>
      <c r="D626" s="130">
        <f t="shared" si="70"/>
        <v>37701.170363060228</v>
      </c>
      <c r="E626" s="130">
        <f t="shared" si="70"/>
        <v>21764.543179727669</v>
      </c>
      <c r="F626" s="130">
        <f t="shared" si="70"/>
        <v>0</v>
      </c>
      <c r="G626" s="130">
        <f t="shared" si="70"/>
        <v>5700.2374994524853</v>
      </c>
      <c r="H626" s="131">
        <f t="shared" si="70"/>
        <v>0</v>
      </c>
      <c r="I626" s="132">
        <f>SUM(B626:H626)</f>
        <v>263055.43404042139</v>
      </c>
    </row>
    <row r="627" spans="1:10" ht="15" thickBot="1">
      <c r="A627" s="32" t="s">
        <v>87</v>
      </c>
      <c r="B627" s="114">
        <f>B626/$I626</f>
        <v>0.75227293334595435</v>
      </c>
      <c r="C627" s="114">
        <f t="shared" ref="C627:I627" si="71">C626/$I626</f>
        <v>0</v>
      </c>
      <c r="D627" s="114">
        <f t="shared" si="71"/>
        <v>0.14332024921130132</v>
      </c>
      <c r="E627" s="114">
        <f t="shared" si="71"/>
        <v>8.2737477973495524E-2</v>
      </c>
      <c r="F627" s="114">
        <f t="shared" si="71"/>
        <v>0</v>
      </c>
      <c r="G627" s="114">
        <f t="shared" si="71"/>
        <v>2.166933946924883E-2</v>
      </c>
      <c r="H627" s="114">
        <f t="shared" si="71"/>
        <v>0</v>
      </c>
      <c r="I627" s="116">
        <f t="shared" si="71"/>
        <v>1</v>
      </c>
      <c r="J627" s="18"/>
    </row>
    <row r="628" spans="1:10" ht="15" thickBot="1">
      <c r="A628" s="17"/>
      <c r="B628" s="17"/>
      <c r="C628" s="17"/>
      <c r="D628" s="17"/>
      <c r="E628" s="17"/>
      <c r="F628" s="17"/>
      <c r="G628" s="17"/>
      <c r="H628" s="17"/>
      <c r="I628" s="17"/>
    </row>
    <row r="629" spans="1:1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</row>
    <row r="630" spans="1:10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</row>
    <row r="631" spans="1:10" ht="15">
      <c r="A631" s="24" t="s">
        <v>7</v>
      </c>
      <c r="B631" s="39">
        <v>12.168213478785466</v>
      </c>
      <c r="C631" s="39">
        <v>0</v>
      </c>
      <c r="D631" s="39">
        <v>15.267786521214536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27.436</v>
      </c>
    </row>
    <row r="632" spans="1:10" ht="15">
      <c r="A632" s="25" t="s">
        <v>8</v>
      </c>
      <c r="B632" s="46">
        <v>0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2">SUM(B632:H632)</f>
        <v>0</v>
      </c>
    </row>
    <row r="633" spans="1:10" ht="15">
      <c r="A633" s="26" t="s">
        <v>9</v>
      </c>
      <c r="B633" s="43">
        <v>112.3317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2"/>
        <v>112.3317</v>
      </c>
    </row>
    <row r="634" spans="1:10" ht="15">
      <c r="A634" s="25" t="s">
        <v>10</v>
      </c>
      <c r="B634" s="46">
        <v>225.78221898034468</v>
      </c>
      <c r="C634" s="46">
        <v>0</v>
      </c>
      <c r="D634" s="46">
        <v>0.72328101965529101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2"/>
        <v>226.50549999999998</v>
      </c>
    </row>
    <row r="635" spans="1:10" ht="15">
      <c r="A635" s="26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2"/>
        <v>0</v>
      </c>
    </row>
    <row r="636" spans="1:10" ht="15">
      <c r="A636" s="25" t="s">
        <v>12</v>
      </c>
      <c r="B636" s="46">
        <v>0</v>
      </c>
      <c r="C636" s="46">
        <v>0</v>
      </c>
      <c r="D636" s="46">
        <v>0</v>
      </c>
      <c r="E636" s="46">
        <v>181.16810013453536</v>
      </c>
      <c r="F636" s="46">
        <v>0</v>
      </c>
      <c r="G636" s="46">
        <v>0</v>
      </c>
      <c r="H636" s="47">
        <v>0</v>
      </c>
      <c r="I636" s="48">
        <f t="shared" si="72"/>
        <v>181.16810013453536</v>
      </c>
    </row>
    <row r="637" spans="1:10" ht="15">
      <c r="A637" s="26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53">
        <v>0</v>
      </c>
      <c r="I637" s="41">
        <f t="shared" si="72"/>
        <v>0</v>
      </c>
    </row>
    <row r="638" spans="1:10" ht="15">
      <c r="A638" s="25" t="s">
        <v>14</v>
      </c>
      <c r="B638" s="46">
        <v>0</v>
      </c>
      <c r="C638" s="46">
        <v>5.3125316568810454</v>
      </c>
      <c r="D638" s="46">
        <v>0</v>
      </c>
      <c r="E638" s="46">
        <v>257.8472340762454</v>
      </c>
      <c r="F638" s="46">
        <v>10183.103998723349</v>
      </c>
      <c r="G638" s="46">
        <v>0</v>
      </c>
      <c r="H638" s="47">
        <v>0</v>
      </c>
      <c r="I638" s="48">
        <f t="shared" si="72"/>
        <v>10446.263764456475</v>
      </c>
    </row>
    <row r="639" spans="1:10" ht="15">
      <c r="A639" s="26" t="s">
        <v>15</v>
      </c>
      <c r="B639" s="43">
        <v>51.741507672948998</v>
      </c>
      <c r="C639" s="43">
        <v>1.1676923270510062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2"/>
        <v>52.909200000000006</v>
      </c>
    </row>
    <row r="640" spans="1:10" ht="15">
      <c r="A640" s="25" t="s">
        <v>16</v>
      </c>
      <c r="B640" s="46">
        <v>1958.3704909402879</v>
      </c>
      <c r="C640" s="46">
        <v>8.4642000081477544</v>
      </c>
      <c r="D640" s="46">
        <v>157.80496505156421</v>
      </c>
      <c r="E640" s="46">
        <v>0</v>
      </c>
      <c r="F640" s="46">
        <v>0</v>
      </c>
      <c r="G640" s="46">
        <v>0</v>
      </c>
      <c r="H640" s="47">
        <v>0</v>
      </c>
      <c r="I640" s="48">
        <f t="shared" si="72"/>
        <v>2124.6396559999998</v>
      </c>
    </row>
    <row r="641" spans="1:10" ht="15">
      <c r="A641" s="26" t="s">
        <v>17</v>
      </c>
      <c r="B641" s="43">
        <v>120.78328561236779</v>
      </c>
      <c r="C641" s="43">
        <v>0</v>
      </c>
      <c r="D641" s="43">
        <v>0.58473988332294857</v>
      </c>
      <c r="E641" s="43">
        <v>3.5579745043092594</v>
      </c>
      <c r="F641" s="43">
        <v>0</v>
      </c>
      <c r="G641" s="43">
        <v>0</v>
      </c>
      <c r="H641" s="53">
        <v>0</v>
      </c>
      <c r="I641" s="41">
        <f t="shared" si="72"/>
        <v>124.926</v>
      </c>
    </row>
    <row r="642" spans="1:10" ht="15">
      <c r="A642" s="25" t="s">
        <v>18</v>
      </c>
      <c r="B642" s="46">
        <v>0</v>
      </c>
      <c r="C642" s="46">
        <v>0</v>
      </c>
      <c r="D642" s="46">
        <v>0</v>
      </c>
      <c r="E642" s="46">
        <v>0</v>
      </c>
      <c r="F642" s="46">
        <v>0</v>
      </c>
      <c r="G642" s="46">
        <v>0</v>
      </c>
      <c r="H642" s="47">
        <v>0</v>
      </c>
      <c r="I642" s="48">
        <f t="shared" si="72"/>
        <v>0</v>
      </c>
    </row>
    <row r="643" spans="1:10" ht="15">
      <c r="A643" s="26" t="s">
        <v>19</v>
      </c>
      <c r="B643" s="43">
        <v>387.77666389742859</v>
      </c>
      <c r="C643" s="43">
        <v>0</v>
      </c>
      <c r="D643" s="43">
        <v>100.22333610257135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2"/>
        <v>487.99999999999994</v>
      </c>
    </row>
    <row r="644" spans="1:10" ht="15">
      <c r="A644" s="25" t="s">
        <v>20</v>
      </c>
      <c r="B644" s="46">
        <v>0</v>
      </c>
      <c r="C644" s="46">
        <v>0</v>
      </c>
      <c r="D644" s="46">
        <v>0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2"/>
        <v>0</v>
      </c>
    </row>
    <row r="645" spans="1:10" ht="15">
      <c r="A645" s="26" t="s">
        <v>21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53">
        <v>0</v>
      </c>
      <c r="I645" s="41">
        <f t="shared" si="72"/>
        <v>0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2"/>
        <v>0</v>
      </c>
    </row>
    <row r="647" spans="1:10" ht="15">
      <c r="A647" s="27" t="s">
        <v>23</v>
      </c>
      <c r="B647" s="43">
        <v>2391.1500279557458</v>
      </c>
      <c r="C647" s="43">
        <v>108.3109807717906</v>
      </c>
      <c r="D647" s="43">
        <v>1361.5389912724636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2"/>
        <v>3861</v>
      </c>
    </row>
    <row r="648" spans="1:10" ht="15">
      <c r="A648" s="25" t="s">
        <v>24</v>
      </c>
      <c r="B648" s="46">
        <v>418.82976411405798</v>
      </c>
      <c r="C648" s="46">
        <v>0</v>
      </c>
      <c r="D648" s="46">
        <v>7.1638152757110145</v>
      </c>
      <c r="E648" s="46">
        <v>0</v>
      </c>
      <c r="F648" s="46">
        <v>204.09531811651121</v>
      </c>
      <c r="G648" s="46">
        <v>0</v>
      </c>
      <c r="H648" s="47">
        <v>0</v>
      </c>
      <c r="I648" s="48">
        <f t="shared" si="72"/>
        <v>630.0888975062802</v>
      </c>
    </row>
    <row r="649" spans="1:10" ht="15">
      <c r="A649" s="27" t="s">
        <v>25</v>
      </c>
      <c r="B649" s="43">
        <v>29.806590192069351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2"/>
        <v>29.806590192069351</v>
      </c>
    </row>
    <row r="650" spans="1:10" ht="15">
      <c r="A650" s="25" t="s">
        <v>26</v>
      </c>
      <c r="B650" s="46">
        <v>211.52880000000005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2"/>
        <v>211.52880000000005</v>
      </c>
    </row>
    <row r="651" spans="1:10" ht="15.75" thickBot="1">
      <c r="A651" s="27" t="s">
        <v>27</v>
      </c>
      <c r="B651" s="43">
        <v>1278.4915154220384</v>
      </c>
      <c r="C651" s="43">
        <v>1.6611740292602266</v>
      </c>
      <c r="D651" s="43">
        <v>26.444703608408489</v>
      </c>
      <c r="E651" s="43">
        <v>2124.4525691549866</v>
      </c>
      <c r="F651" s="43">
        <v>0</v>
      </c>
      <c r="G651" s="43">
        <v>716.40843378068905</v>
      </c>
      <c r="H651" s="53">
        <v>10.051204004617485</v>
      </c>
      <c r="I651" s="41">
        <f t="shared" si="72"/>
        <v>4157.5096000000003</v>
      </c>
    </row>
    <row r="652" spans="1:10" ht="15">
      <c r="A652" s="34" t="s">
        <v>28</v>
      </c>
      <c r="B652" s="130">
        <f t="shared" ref="B652:H652" si="73">SUM(B631:B651)</f>
        <v>7198.7607782660743</v>
      </c>
      <c r="C652" s="130">
        <f t="shared" si="73"/>
        <v>124.91657879313063</v>
      </c>
      <c r="D652" s="130">
        <f t="shared" si="73"/>
        <v>1669.7516187349113</v>
      </c>
      <c r="E652" s="130">
        <f t="shared" si="73"/>
        <v>2567.0258778700768</v>
      </c>
      <c r="F652" s="130">
        <f t="shared" si="73"/>
        <v>10387.19931683986</v>
      </c>
      <c r="G652" s="130">
        <f t="shared" si="73"/>
        <v>716.40843378068905</v>
      </c>
      <c r="H652" s="131">
        <f t="shared" si="73"/>
        <v>10.051204004617485</v>
      </c>
      <c r="I652" s="132">
        <f>SUM(B652:H652)</f>
        <v>22674.113808289359</v>
      </c>
    </row>
    <row r="653" spans="1:10" ht="15" thickBot="1">
      <c r="A653" s="32" t="s">
        <v>87</v>
      </c>
      <c r="B653" s="79">
        <f>B652/$I652</f>
        <v>0.31748807645281824</v>
      </c>
      <c r="C653" s="79">
        <f t="shared" ref="C653:I653" si="74">C652/$I652</f>
        <v>5.5092154802302683E-3</v>
      </c>
      <c r="D653" s="79">
        <f t="shared" si="74"/>
        <v>7.3641317709381524E-2</v>
      </c>
      <c r="E653" s="79">
        <f t="shared" si="74"/>
        <v>0.11321394518764415</v>
      </c>
      <c r="F653" s="79">
        <f t="shared" si="74"/>
        <v>0.4581082817464926</v>
      </c>
      <c r="G653" s="79">
        <f t="shared" si="74"/>
        <v>3.1595873595676296E-2</v>
      </c>
      <c r="H653" s="79">
        <f t="shared" si="74"/>
        <v>4.4328982775692412E-4</v>
      </c>
      <c r="I653" s="80">
        <f t="shared" si="74"/>
        <v>1</v>
      </c>
      <c r="J653" s="18"/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578:I578"/>
    <mergeCell ref="F579:F599"/>
    <mergeCell ref="B604:I604"/>
    <mergeCell ref="F605:F625"/>
    <mergeCell ref="B630:I630"/>
    <mergeCell ref="B526:I526"/>
    <mergeCell ref="B527:E547"/>
    <mergeCell ref="G527:H547"/>
    <mergeCell ref="B552:I552"/>
    <mergeCell ref="B553:E573"/>
    <mergeCell ref="G553:H573"/>
    <mergeCell ref="B474:I474"/>
    <mergeCell ref="B475:E495"/>
    <mergeCell ref="G475:H495"/>
    <mergeCell ref="B500:I500"/>
    <mergeCell ref="B501:E521"/>
    <mergeCell ref="G501:H521"/>
    <mergeCell ref="F397:F417"/>
    <mergeCell ref="B422:I422"/>
    <mergeCell ref="F423:F443"/>
    <mergeCell ref="B448:I448"/>
    <mergeCell ref="B449:E469"/>
    <mergeCell ref="G449:H469"/>
    <mergeCell ref="B344:I344"/>
    <mergeCell ref="F345:F365"/>
    <mergeCell ref="B370:I370"/>
    <mergeCell ref="F371:F391"/>
    <mergeCell ref="B396:I396"/>
    <mergeCell ref="F267:F287"/>
    <mergeCell ref="B292:I292"/>
    <mergeCell ref="F293:F313"/>
    <mergeCell ref="B318:I318"/>
    <mergeCell ref="F319:F339"/>
    <mergeCell ref="B214:I214"/>
    <mergeCell ref="F215:F235"/>
    <mergeCell ref="B240:I240"/>
    <mergeCell ref="F241:F261"/>
    <mergeCell ref="B266:I266"/>
    <mergeCell ref="A603:A604"/>
    <mergeCell ref="A629:A630"/>
    <mergeCell ref="B32:I32"/>
    <mergeCell ref="F33:F53"/>
    <mergeCell ref="B58:I58"/>
    <mergeCell ref="B59:E79"/>
    <mergeCell ref="G59:H79"/>
    <mergeCell ref="B84:I84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A473:A474"/>
    <mergeCell ref="A499:A500"/>
    <mergeCell ref="A525:A526"/>
    <mergeCell ref="A551:A552"/>
    <mergeCell ref="A577:A578"/>
    <mergeCell ref="A343:A344"/>
    <mergeCell ref="A369:A370"/>
    <mergeCell ref="A395:A396"/>
    <mergeCell ref="A421:A422"/>
    <mergeCell ref="A447:A448"/>
    <mergeCell ref="A213:A214"/>
    <mergeCell ref="A239:A240"/>
    <mergeCell ref="A265:A266"/>
    <mergeCell ref="A291:A292"/>
    <mergeCell ref="A317:A318"/>
    <mergeCell ref="A83:A84"/>
    <mergeCell ref="A109:A110"/>
    <mergeCell ref="A135:A136"/>
    <mergeCell ref="A161:A162"/>
    <mergeCell ref="A187:A188"/>
    <mergeCell ref="B6:I6"/>
    <mergeCell ref="A1:I3"/>
    <mergeCell ref="A5:A6"/>
    <mergeCell ref="A31:A32"/>
    <mergeCell ref="A57:A58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7">
    <tabColor rgb="FF92D050"/>
  </sheetPr>
  <dimension ref="A1:L654"/>
  <sheetViews>
    <sheetView zoomScale="60" zoomScaleNormal="60" workbookViewId="0">
      <selection activeCell="M57" sqref="M57"/>
    </sheetView>
  </sheetViews>
  <sheetFormatPr baseColWidth="10" defaultRowHeight="14.25"/>
  <cols>
    <col min="1" max="1" width="42.625" customWidth="1"/>
    <col min="2" max="9" width="16.625" style="1" customWidth="1"/>
    <col min="10" max="10" width="15" style="144" customWidth="1"/>
  </cols>
  <sheetData>
    <row r="1" spans="1:10" ht="15" customHeight="1" thickTop="1">
      <c r="A1" s="200" t="s">
        <v>80</v>
      </c>
      <c r="B1" s="201"/>
      <c r="C1" s="201"/>
      <c r="D1" s="201"/>
      <c r="E1" s="201"/>
      <c r="F1" s="201"/>
      <c r="G1" s="201"/>
      <c r="H1" s="201"/>
      <c r="I1" s="202"/>
    </row>
    <row r="2" spans="1:10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0" ht="15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0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0" ht="48.7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</row>
    <row r="6" spans="1:10" ht="13.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</row>
    <row r="7" spans="1:10" ht="13.5" customHeight="1">
      <c r="A7" s="24" t="s">
        <v>7</v>
      </c>
      <c r="B7" s="39">
        <v>3792.6297005681417</v>
      </c>
      <c r="C7" s="39">
        <v>2150.9999999907313</v>
      </c>
      <c r="D7" s="39">
        <v>4269.866299441127</v>
      </c>
      <c r="E7" s="39">
        <v>0</v>
      </c>
      <c r="F7" s="39">
        <v>7.5039999999999996</v>
      </c>
      <c r="G7" s="39">
        <v>0</v>
      </c>
      <c r="H7" s="40">
        <v>0</v>
      </c>
      <c r="I7" s="41">
        <f>SUM(B7:H7)</f>
        <v>10221</v>
      </c>
      <c r="J7" s="173">
        <v>0</v>
      </c>
    </row>
    <row r="8" spans="1:10" ht="13.5" customHeight="1">
      <c r="A8" s="25" t="s">
        <v>8</v>
      </c>
      <c r="B8" s="46">
        <v>1179.2708053738288</v>
      </c>
      <c r="C8" s="46">
        <v>1512.9999999635422</v>
      </c>
      <c r="D8" s="46">
        <v>107.72919466262894</v>
      </c>
      <c r="E8" s="46">
        <v>0</v>
      </c>
      <c r="F8" s="46">
        <v>1</v>
      </c>
      <c r="G8" s="46">
        <v>0</v>
      </c>
      <c r="H8" s="47">
        <v>0</v>
      </c>
      <c r="I8" s="48">
        <f t="shared" ref="I8:I27" si="0">SUM(B8:H8)</f>
        <v>2800.9999999999995</v>
      </c>
      <c r="J8" s="173">
        <v>0</v>
      </c>
    </row>
    <row r="9" spans="1:10" ht="13.5" customHeight="1">
      <c r="A9" s="26" t="s">
        <v>9</v>
      </c>
      <c r="B9" s="43">
        <v>3442.2791475988984</v>
      </c>
      <c r="C9" s="43">
        <v>0</v>
      </c>
      <c r="D9" s="43">
        <v>224.72085240110175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3667</v>
      </c>
      <c r="J9" s="173">
        <v>0</v>
      </c>
    </row>
    <row r="10" spans="1:10" ht="13.5" customHeight="1">
      <c r="A10" s="25" t="s">
        <v>10</v>
      </c>
      <c r="B10" s="46">
        <v>10518.342883269519</v>
      </c>
      <c r="C10" s="46">
        <v>4.0000000893220324</v>
      </c>
      <c r="D10" s="46">
        <v>6152.6571165711612</v>
      </c>
      <c r="E10" s="46">
        <v>4.0000000699999987</v>
      </c>
      <c r="F10" s="46">
        <v>0</v>
      </c>
      <c r="G10" s="46">
        <v>0</v>
      </c>
      <c r="H10" s="47">
        <v>0</v>
      </c>
      <c r="I10" s="48">
        <f t="shared" si="0"/>
        <v>16679</v>
      </c>
      <c r="J10" s="173">
        <v>0</v>
      </c>
    </row>
    <row r="11" spans="1:10" ht="13.5" customHeight="1">
      <c r="A11" s="26" t="s">
        <v>11</v>
      </c>
      <c r="B11" s="43">
        <v>3.7439999999999998</v>
      </c>
      <c r="C11" s="43">
        <v>0</v>
      </c>
      <c r="D11" s="43">
        <v>0.25600000000000001</v>
      </c>
      <c r="E11" s="43">
        <v>0</v>
      </c>
      <c r="F11" s="43">
        <v>0</v>
      </c>
      <c r="G11" s="43">
        <v>0</v>
      </c>
      <c r="H11" s="53">
        <v>0</v>
      </c>
      <c r="I11" s="41">
        <f t="shared" si="0"/>
        <v>4</v>
      </c>
      <c r="J11" s="173">
        <v>0</v>
      </c>
    </row>
    <row r="12" spans="1:10" ht="13.5" customHeight="1">
      <c r="A12" s="25" t="s">
        <v>12</v>
      </c>
      <c r="B12" s="46">
        <v>1.3748775468801246E-2</v>
      </c>
      <c r="C12" s="46">
        <v>4.4881837210927183E-3</v>
      </c>
      <c r="D12" s="46">
        <v>0.44884707662360979</v>
      </c>
      <c r="E12" s="46">
        <v>154.37198591434367</v>
      </c>
      <c r="F12" s="46">
        <v>105444.81799254987</v>
      </c>
      <c r="G12" s="46">
        <v>0</v>
      </c>
      <c r="H12" s="47">
        <v>0</v>
      </c>
      <c r="I12" s="48">
        <f t="shared" si="0"/>
        <v>105599.65706250003</v>
      </c>
      <c r="J12" s="173">
        <v>0</v>
      </c>
    </row>
    <row r="13" spans="1:10" ht="13.5" customHeight="1">
      <c r="A13" s="26" t="s">
        <v>13</v>
      </c>
      <c r="B13" s="43">
        <v>0</v>
      </c>
      <c r="C13" s="43">
        <v>0</v>
      </c>
      <c r="D13" s="43">
        <v>0</v>
      </c>
      <c r="E13" s="43">
        <v>97</v>
      </c>
      <c r="F13" s="43">
        <v>17584</v>
      </c>
      <c r="G13" s="43">
        <v>0</v>
      </c>
      <c r="H13" s="53">
        <v>0</v>
      </c>
      <c r="I13" s="41">
        <f t="shared" si="0"/>
        <v>17681</v>
      </c>
      <c r="J13" s="173">
        <v>0</v>
      </c>
    </row>
    <row r="14" spans="1:10" ht="13.5" customHeight="1">
      <c r="A14" s="25" t="s">
        <v>14</v>
      </c>
      <c r="B14" s="46">
        <v>8.4576453265877843E-3</v>
      </c>
      <c r="C14" s="46">
        <v>22.78549748677106</v>
      </c>
      <c r="D14" s="46">
        <v>15.719862878239244</v>
      </c>
      <c r="E14" s="46">
        <v>5262.1069708107243</v>
      </c>
      <c r="F14" s="46">
        <v>110377.6342934178</v>
      </c>
      <c r="G14" s="46">
        <v>0</v>
      </c>
      <c r="H14" s="47">
        <v>0</v>
      </c>
      <c r="I14" s="48">
        <f t="shared" si="0"/>
        <v>115678.25508223886</v>
      </c>
      <c r="J14" s="173">
        <v>0</v>
      </c>
    </row>
    <row r="15" spans="1:10" ht="13.5" customHeight="1">
      <c r="A15" s="26" t="s">
        <v>15</v>
      </c>
      <c r="B15" s="43">
        <v>60270.231506569107</v>
      </c>
      <c r="C15" s="43">
        <v>64.912815816794279</v>
      </c>
      <c r="D15" s="43">
        <v>4578.1863011020914</v>
      </c>
      <c r="E15" s="43">
        <v>7.7651202138568319E-4</v>
      </c>
      <c r="F15" s="43">
        <v>0</v>
      </c>
      <c r="G15" s="43">
        <v>0</v>
      </c>
      <c r="H15" s="53">
        <v>0</v>
      </c>
      <c r="I15" s="41">
        <f t="shared" si="0"/>
        <v>64913.331400000017</v>
      </c>
      <c r="J15" s="173">
        <v>0</v>
      </c>
    </row>
    <row r="16" spans="1:10" ht="13.5" customHeight="1">
      <c r="A16" s="25" t="s">
        <v>16</v>
      </c>
      <c r="B16" s="46">
        <v>19500.554086689124</v>
      </c>
      <c r="C16" s="46">
        <v>12176.198097255299</v>
      </c>
      <c r="D16" s="46">
        <v>10844.272474277503</v>
      </c>
      <c r="E16" s="46">
        <v>365.97534177807466</v>
      </c>
      <c r="F16" s="46">
        <v>0</v>
      </c>
      <c r="G16" s="46">
        <v>0</v>
      </c>
      <c r="H16" s="47">
        <v>0</v>
      </c>
      <c r="I16" s="48">
        <f t="shared" si="0"/>
        <v>42887</v>
      </c>
      <c r="J16" s="173">
        <v>0</v>
      </c>
    </row>
    <row r="17" spans="1:10" ht="13.5" customHeight="1">
      <c r="A17" s="26" t="s">
        <v>17</v>
      </c>
      <c r="B17" s="43">
        <v>4349.5112686568964</v>
      </c>
      <c r="C17" s="43">
        <v>119.75449355617536</v>
      </c>
      <c r="D17" s="43">
        <v>2936.4037591400847</v>
      </c>
      <c r="E17" s="43">
        <v>65.729478646842253</v>
      </c>
      <c r="F17" s="43">
        <v>463.29173898182455</v>
      </c>
      <c r="G17" s="43">
        <v>0</v>
      </c>
      <c r="H17" s="53">
        <v>0</v>
      </c>
      <c r="I17" s="41">
        <f t="shared" si="0"/>
        <v>7934.6907389818234</v>
      </c>
      <c r="J17" s="173">
        <v>0</v>
      </c>
    </row>
    <row r="18" spans="1:10" ht="13.5" customHeight="1">
      <c r="A18" s="25" t="s">
        <v>18</v>
      </c>
      <c r="B18" s="46">
        <v>1.9430948214441224E-8</v>
      </c>
      <c r="C18" s="46">
        <v>1.9430948214441224E-8</v>
      </c>
      <c r="D18" s="46">
        <v>369.99999996113809</v>
      </c>
      <c r="E18" s="46">
        <v>0</v>
      </c>
      <c r="F18" s="46">
        <v>0</v>
      </c>
      <c r="G18" s="46">
        <v>0</v>
      </c>
      <c r="H18" s="47">
        <v>0</v>
      </c>
      <c r="I18" s="48">
        <f t="shared" si="0"/>
        <v>370</v>
      </c>
      <c r="J18" s="173">
        <v>0</v>
      </c>
    </row>
    <row r="19" spans="1:10" ht="13.5" customHeight="1">
      <c r="A19" s="26" t="s">
        <v>19</v>
      </c>
      <c r="B19" s="43">
        <v>54756.255398412461</v>
      </c>
      <c r="C19" s="43">
        <v>26977.046328647084</v>
      </c>
      <c r="D19" s="43">
        <v>38778.647896278504</v>
      </c>
      <c r="E19" s="43">
        <v>3534.5183766619443</v>
      </c>
      <c r="F19" s="43">
        <v>3780</v>
      </c>
      <c r="G19" s="43">
        <v>0</v>
      </c>
      <c r="H19" s="53">
        <v>0</v>
      </c>
      <c r="I19" s="41">
        <f t="shared" si="0"/>
        <v>127826.46799999999</v>
      </c>
      <c r="J19" s="173">
        <v>0</v>
      </c>
    </row>
    <row r="20" spans="1:10" ht="13.5" customHeight="1">
      <c r="A20" s="25" t="s">
        <v>20</v>
      </c>
      <c r="B20" s="46">
        <v>7.1571644905168291E-4</v>
      </c>
      <c r="C20" s="46">
        <v>1.6510520894700842</v>
      </c>
      <c r="D20" s="46">
        <v>721.0583282058949</v>
      </c>
      <c r="E20" s="46">
        <v>0</v>
      </c>
      <c r="F20" s="46">
        <v>0</v>
      </c>
      <c r="G20" s="46">
        <v>0</v>
      </c>
      <c r="H20" s="47">
        <v>0</v>
      </c>
      <c r="I20" s="48">
        <f t="shared" si="0"/>
        <v>722.71009601181402</v>
      </c>
      <c r="J20" s="173">
        <v>0</v>
      </c>
    </row>
    <row r="21" spans="1:10" ht="13.5" customHeight="1">
      <c r="A21" s="26" t="s">
        <v>21</v>
      </c>
      <c r="B21" s="43">
        <v>8.8689696828275907E-4</v>
      </c>
      <c r="C21" s="43">
        <v>7.0986923772696793</v>
      </c>
      <c r="D21" s="43">
        <v>3100.1876262092032</v>
      </c>
      <c r="E21" s="43">
        <v>0</v>
      </c>
      <c r="F21" s="43">
        <v>0</v>
      </c>
      <c r="G21" s="43">
        <v>0</v>
      </c>
      <c r="H21" s="53">
        <v>0</v>
      </c>
      <c r="I21" s="41">
        <f t="shared" si="0"/>
        <v>3107.2872054834411</v>
      </c>
      <c r="J21" s="173">
        <v>0</v>
      </c>
    </row>
    <row r="22" spans="1:10" ht="13.5" customHeight="1">
      <c r="A22" s="25" t="s">
        <v>22</v>
      </c>
      <c r="B22" s="46">
        <v>573.88399807655128</v>
      </c>
      <c r="C22" s="46">
        <v>2085.9460085198798</v>
      </c>
      <c r="D22" s="46">
        <v>2117.1689973473121</v>
      </c>
      <c r="E22" s="46">
        <v>9.9605625723128677E-4</v>
      </c>
      <c r="F22" s="46">
        <v>0</v>
      </c>
      <c r="G22" s="46">
        <v>0</v>
      </c>
      <c r="H22" s="47">
        <v>0</v>
      </c>
      <c r="I22" s="48">
        <f t="shared" si="0"/>
        <v>4777.0000000000009</v>
      </c>
      <c r="J22" s="173">
        <v>0</v>
      </c>
    </row>
    <row r="23" spans="1:10" ht="13.5" customHeight="1">
      <c r="A23" s="27" t="s">
        <v>23</v>
      </c>
      <c r="B23" s="43">
        <v>55036.612919011779</v>
      </c>
      <c r="C23" s="43">
        <v>222.42944199992846</v>
      </c>
      <c r="D23" s="43">
        <v>7130.7007861345501</v>
      </c>
      <c r="E23" s="43">
        <v>0.25685285374621369</v>
      </c>
      <c r="F23" s="43">
        <v>0</v>
      </c>
      <c r="G23" s="43">
        <v>0</v>
      </c>
      <c r="H23" s="53">
        <v>0</v>
      </c>
      <c r="I23" s="41">
        <f t="shared" si="0"/>
        <v>62390</v>
      </c>
      <c r="J23" s="173">
        <v>0</v>
      </c>
    </row>
    <row r="24" spans="1:10" ht="13.5" customHeight="1">
      <c r="A24" s="25" t="s">
        <v>24</v>
      </c>
      <c r="B24" s="46">
        <v>2630.2446475225729</v>
      </c>
      <c r="C24" s="46">
        <v>16932.735351720399</v>
      </c>
      <c r="D24" s="46">
        <v>738.31764091736932</v>
      </c>
      <c r="E24" s="46">
        <v>0.25052933552676043</v>
      </c>
      <c r="F24" s="46">
        <v>240.54438778562371</v>
      </c>
      <c r="G24" s="46">
        <v>0</v>
      </c>
      <c r="H24" s="47">
        <v>0</v>
      </c>
      <c r="I24" s="48">
        <f t="shared" si="0"/>
        <v>20542.092557281492</v>
      </c>
      <c r="J24" s="173">
        <v>0</v>
      </c>
    </row>
    <row r="25" spans="1:10" ht="13.5" customHeight="1">
      <c r="A25" s="27" t="s">
        <v>25</v>
      </c>
      <c r="B25" s="43">
        <v>2139.4081934813485</v>
      </c>
      <c r="C25" s="43">
        <v>6.823642814332201E-9</v>
      </c>
      <c r="D25" s="43">
        <v>1405.0170155590233</v>
      </c>
      <c r="E25" s="43">
        <v>0</v>
      </c>
      <c r="F25" s="43">
        <v>0</v>
      </c>
      <c r="G25" s="43">
        <v>0</v>
      </c>
      <c r="H25" s="53">
        <v>0</v>
      </c>
      <c r="I25" s="41">
        <f t="shared" si="0"/>
        <v>3544.4252090471955</v>
      </c>
      <c r="J25" s="173">
        <v>-1.3485625895555131E-3</v>
      </c>
    </row>
    <row r="26" spans="1:10" ht="13.5" customHeight="1">
      <c r="A26" s="25" t="s">
        <v>26</v>
      </c>
      <c r="B26" s="46">
        <v>26972.81104294521</v>
      </c>
      <c r="C26" s="46">
        <v>698.41204588207393</v>
      </c>
      <c r="D26" s="46">
        <v>3722.2898392129864</v>
      </c>
      <c r="E26" s="46">
        <v>5.9732692639033304E-8</v>
      </c>
      <c r="F26" s="46">
        <v>0</v>
      </c>
      <c r="G26" s="46">
        <v>0</v>
      </c>
      <c r="H26" s="47">
        <v>0</v>
      </c>
      <c r="I26" s="48">
        <f t="shared" si="0"/>
        <v>31393.512928100001</v>
      </c>
      <c r="J26" s="173">
        <v>-1.0010000187321566E-4</v>
      </c>
    </row>
    <row r="27" spans="1:10" ht="13.5" customHeight="1" thickBot="1">
      <c r="A27" s="27" t="s">
        <v>27</v>
      </c>
      <c r="B27" s="43">
        <v>18477.223846529156</v>
      </c>
      <c r="C27" s="43">
        <v>372.73343835898299</v>
      </c>
      <c r="D27" s="43">
        <v>35766.041783198809</v>
      </c>
      <c r="E27" s="43">
        <v>70754.249749160372</v>
      </c>
      <c r="F27" s="43">
        <v>11656.208000000001</v>
      </c>
      <c r="G27" s="43">
        <v>24157.720336068109</v>
      </c>
      <c r="H27" s="53">
        <v>1044.8437634821271</v>
      </c>
      <c r="I27" s="41">
        <f t="shared" si="0"/>
        <v>162229.02091679754</v>
      </c>
      <c r="J27" s="173">
        <v>2.0247534848749638E-7</v>
      </c>
    </row>
    <row r="28" spans="1:10" ht="13.5" customHeight="1">
      <c r="A28" s="34" t="s">
        <v>28</v>
      </c>
      <c r="B28" s="130">
        <f t="shared" ref="B28:H28" si="1">SUM(B7:B27)</f>
        <v>263643.02725375822</v>
      </c>
      <c r="C28" s="130">
        <f t="shared" si="1"/>
        <v>63349.70775196371</v>
      </c>
      <c r="D28" s="130">
        <f t="shared" si="1"/>
        <v>122979.69062057533</v>
      </c>
      <c r="E28" s="130">
        <f t="shared" si="1"/>
        <v>80238.461057859589</v>
      </c>
      <c r="F28" s="130">
        <f t="shared" si="1"/>
        <v>249555.00041273513</v>
      </c>
      <c r="G28" s="130">
        <f t="shared" si="1"/>
        <v>24157.720336068109</v>
      </c>
      <c r="H28" s="131">
        <f t="shared" si="1"/>
        <v>1044.8437634821271</v>
      </c>
      <c r="I28" s="132">
        <f>SUM(B28:H28)</f>
        <v>804968.45119644224</v>
      </c>
      <c r="J28" s="180">
        <v>-1.001448460156098</v>
      </c>
    </row>
    <row r="29" spans="1:10" ht="13.5" customHeight="1" thickBot="1">
      <c r="A29" s="32" t="s">
        <v>87</v>
      </c>
      <c r="B29" s="114">
        <f>B28/$I28</f>
        <v>0.32751970199813396</v>
      </c>
      <c r="C29" s="114">
        <f t="shared" ref="C29:I29" si="2">C28/$I28</f>
        <v>7.869837340557341E-2</v>
      </c>
      <c r="D29" s="114">
        <f t="shared" si="2"/>
        <v>0.15277578945831718</v>
      </c>
      <c r="E29" s="114">
        <f t="shared" si="2"/>
        <v>9.9679013430401406E-2</v>
      </c>
      <c r="F29" s="114">
        <f t="shared" si="2"/>
        <v>0.3100183616411501</v>
      </c>
      <c r="G29" s="114">
        <f t="shared" si="2"/>
        <v>3.0010766633353097E-2</v>
      </c>
      <c r="H29" s="114">
        <f t="shared" si="2"/>
        <v>1.2979934330707656E-3</v>
      </c>
      <c r="I29" s="116">
        <f t="shared" si="2"/>
        <v>1</v>
      </c>
      <c r="J29" s="18"/>
    </row>
    <row r="30" spans="1:10" ht="13.5" customHeight="1" thickBot="1"/>
    <row r="31" spans="1:10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</row>
    <row r="32" spans="1:10" ht="13.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</row>
    <row r="33" spans="1:10" ht="13.5" customHeight="1">
      <c r="A33" s="24" t="s">
        <v>7</v>
      </c>
      <c r="B33" s="39">
        <v>9.268877064837069E-9</v>
      </c>
      <c r="C33" s="39">
        <v>2150.9999999907313</v>
      </c>
      <c r="D33" s="39">
        <v>3967</v>
      </c>
      <c r="E33" s="39">
        <v>0</v>
      </c>
      <c r="F33" s="235">
        <v>0</v>
      </c>
      <c r="G33" s="39">
        <v>0</v>
      </c>
      <c r="H33" s="40">
        <v>0</v>
      </c>
      <c r="I33" s="41">
        <f>SUM(B33:H33)</f>
        <v>6118</v>
      </c>
      <c r="J33" s="166"/>
    </row>
    <row r="34" spans="1:10" ht="13.5" customHeight="1">
      <c r="A34" s="25" t="s">
        <v>8</v>
      </c>
      <c r="B34" s="46">
        <v>3.6457831324422708E-8</v>
      </c>
      <c r="C34" s="46">
        <v>1512.9999999635422</v>
      </c>
      <c r="D34" s="46">
        <v>8</v>
      </c>
      <c r="E34" s="46">
        <v>0</v>
      </c>
      <c r="F34" s="236">
        <v>0</v>
      </c>
      <c r="G34" s="46">
        <v>0</v>
      </c>
      <c r="H34" s="47">
        <v>0</v>
      </c>
      <c r="I34" s="48">
        <f t="shared" ref="I34:I53" si="3">SUM(B34:H34)</f>
        <v>1521</v>
      </c>
      <c r="J34" s="166"/>
    </row>
    <row r="35" spans="1:10" ht="13.5" customHeight="1">
      <c r="A35" s="26" t="s">
        <v>9</v>
      </c>
      <c r="B35" s="43">
        <v>467</v>
      </c>
      <c r="C35" s="43">
        <v>0</v>
      </c>
      <c r="D35" s="43">
        <v>0</v>
      </c>
      <c r="E35" s="43">
        <v>0</v>
      </c>
      <c r="F35" s="236">
        <v>0</v>
      </c>
      <c r="G35" s="43">
        <v>0</v>
      </c>
      <c r="H35" s="53">
        <v>0</v>
      </c>
      <c r="I35" s="41">
        <f t="shared" si="3"/>
        <v>467</v>
      </c>
      <c r="J35" s="166"/>
    </row>
    <row r="36" spans="1:10" ht="13.5" customHeight="1">
      <c r="A36" s="25" t="s">
        <v>10</v>
      </c>
      <c r="B36" s="46">
        <v>4.0023147852470293</v>
      </c>
      <c r="C36" s="46">
        <v>4.0000000893220324</v>
      </c>
      <c r="D36" s="46">
        <v>5467.9976850554303</v>
      </c>
      <c r="E36" s="46">
        <v>4.0000000699999987</v>
      </c>
      <c r="F36" s="236">
        <v>0</v>
      </c>
      <c r="G36" s="46">
        <v>0</v>
      </c>
      <c r="H36" s="47">
        <v>0</v>
      </c>
      <c r="I36" s="48">
        <f t="shared" si="3"/>
        <v>5480</v>
      </c>
      <c r="J36" s="166"/>
    </row>
    <row r="37" spans="1:10" ht="13.5" customHeight="1">
      <c r="A37" s="26" t="s">
        <v>11</v>
      </c>
      <c r="B37" s="43">
        <v>0</v>
      </c>
      <c r="C37" s="43">
        <v>0</v>
      </c>
      <c r="D37" s="43">
        <v>0</v>
      </c>
      <c r="E37" s="43">
        <v>0</v>
      </c>
      <c r="F37" s="236">
        <v>0</v>
      </c>
      <c r="G37" s="43">
        <v>0</v>
      </c>
      <c r="H37" s="53">
        <v>0</v>
      </c>
      <c r="I37" s="41">
        <f t="shared" si="3"/>
        <v>0</v>
      </c>
      <c r="J37" s="166"/>
    </row>
    <row r="38" spans="1:10" ht="13.5" customHeight="1">
      <c r="A38" s="25" t="s">
        <v>12</v>
      </c>
      <c r="B38" s="46">
        <v>1.3748775468801246E-2</v>
      </c>
      <c r="C38" s="46">
        <v>4.4881837210927183E-3</v>
      </c>
      <c r="D38" s="46">
        <v>4.4881837210927183E-3</v>
      </c>
      <c r="E38" s="46">
        <v>65.544833590768349</v>
      </c>
      <c r="F38" s="236">
        <v>0</v>
      </c>
      <c r="G38" s="46">
        <v>0</v>
      </c>
      <c r="H38" s="47">
        <v>0</v>
      </c>
      <c r="I38" s="48">
        <f t="shared" si="3"/>
        <v>65.567558733679334</v>
      </c>
      <c r="J38" s="166"/>
    </row>
    <row r="39" spans="1:10" ht="13.5" customHeight="1">
      <c r="A39" s="26" t="s">
        <v>13</v>
      </c>
      <c r="B39" s="43">
        <v>0</v>
      </c>
      <c r="C39" s="43">
        <v>0</v>
      </c>
      <c r="D39" s="43">
        <v>0</v>
      </c>
      <c r="E39" s="43">
        <v>0</v>
      </c>
      <c r="F39" s="236">
        <v>0</v>
      </c>
      <c r="G39" s="43">
        <v>0</v>
      </c>
      <c r="H39" s="53">
        <v>0</v>
      </c>
      <c r="I39" s="41">
        <f t="shared" si="3"/>
        <v>0</v>
      </c>
      <c r="J39" s="166"/>
    </row>
    <row r="40" spans="1:10" ht="13.5" customHeight="1">
      <c r="A40" s="25" t="s">
        <v>14</v>
      </c>
      <c r="B40" s="46">
        <v>8.4576453265877843E-3</v>
      </c>
      <c r="C40" s="46">
        <v>17.501786504857357</v>
      </c>
      <c r="D40" s="46">
        <v>14.629392144197354</v>
      </c>
      <c r="E40" s="46">
        <v>4496.970703280519</v>
      </c>
      <c r="F40" s="236">
        <v>0</v>
      </c>
      <c r="G40" s="46">
        <v>0</v>
      </c>
      <c r="H40" s="47">
        <v>0</v>
      </c>
      <c r="I40" s="48">
        <f t="shared" si="3"/>
        <v>4529.1103395749005</v>
      </c>
      <c r="J40" s="166"/>
    </row>
    <row r="41" spans="1:10" ht="13.5" customHeight="1">
      <c r="A41" s="26" t="s">
        <v>15</v>
      </c>
      <c r="B41" s="43">
        <v>110.95689197079869</v>
      </c>
      <c r="C41" s="43">
        <v>8.0338301162885095</v>
      </c>
      <c r="D41" s="43">
        <v>68.073701400891395</v>
      </c>
      <c r="E41" s="43">
        <v>7.7651202138568319E-4</v>
      </c>
      <c r="F41" s="236">
        <v>0</v>
      </c>
      <c r="G41" s="43">
        <v>0</v>
      </c>
      <c r="H41" s="53">
        <v>0</v>
      </c>
      <c r="I41" s="41">
        <f t="shared" si="3"/>
        <v>187.0652</v>
      </c>
      <c r="J41" s="166"/>
    </row>
    <row r="42" spans="1:10" ht="13.5" customHeight="1">
      <c r="A42" s="25" t="s">
        <v>16</v>
      </c>
      <c r="B42" s="46">
        <v>4751.4687693222322</v>
      </c>
      <c r="C42" s="46">
        <v>11407.415509407003</v>
      </c>
      <c r="D42" s="46">
        <v>10010.192150959676</v>
      </c>
      <c r="E42" s="46">
        <v>3.1703110886146003E-3</v>
      </c>
      <c r="F42" s="236">
        <v>0</v>
      </c>
      <c r="G42" s="46">
        <v>0</v>
      </c>
      <c r="H42" s="47">
        <v>0</v>
      </c>
      <c r="I42" s="48">
        <f t="shared" si="3"/>
        <v>26169.079599999997</v>
      </c>
      <c r="J42" s="166"/>
    </row>
    <row r="43" spans="1:10" ht="13.5" customHeight="1">
      <c r="A43" s="26" t="s">
        <v>17</v>
      </c>
      <c r="B43" s="43">
        <v>373.95950233704616</v>
      </c>
      <c r="C43" s="43">
        <v>103.89489389220525</v>
      </c>
      <c r="D43" s="43">
        <v>2489.8719544967093</v>
      </c>
      <c r="E43" s="43">
        <v>12.088949274038827</v>
      </c>
      <c r="F43" s="236">
        <v>0</v>
      </c>
      <c r="G43" s="43">
        <v>0</v>
      </c>
      <c r="H43" s="53">
        <v>0</v>
      </c>
      <c r="I43" s="41">
        <f t="shared" si="3"/>
        <v>2979.8152999999998</v>
      </c>
      <c r="J43" s="166"/>
    </row>
    <row r="44" spans="1:10" ht="13.5" customHeight="1">
      <c r="A44" s="25" t="s">
        <v>18</v>
      </c>
      <c r="B44" s="46">
        <v>1.9430948214441224E-8</v>
      </c>
      <c r="C44" s="46">
        <v>1.9430948214441224E-8</v>
      </c>
      <c r="D44" s="46">
        <v>369.99999996113809</v>
      </c>
      <c r="E44" s="46">
        <v>0</v>
      </c>
      <c r="F44" s="236">
        <v>0</v>
      </c>
      <c r="G44" s="46">
        <v>0</v>
      </c>
      <c r="H44" s="47">
        <v>0</v>
      </c>
      <c r="I44" s="48">
        <f t="shared" si="3"/>
        <v>370</v>
      </c>
      <c r="J44" s="166"/>
    </row>
    <row r="45" spans="1:10" ht="13.5" customHeight="1">
      <c r="A45" s="26" t="s">
        <v>19</v>
      </c>
      <c r="B45" s="43">
        <v>10891.466576843202</v>
      </c>
      <c r="C45" s="43">
        <v>24935.607024022436</v>
      </c>
      <c r="D45" s="43">
        <v>28639.914619910091</v>
      </c>
      <c r="E45" s="43">
        <v>3221.0117792242759</v>
      </c>
      <c r="F45" s="236">
        <v>0</v>
      </c>
      <c r="G45" s="43">
        <v>0</v>
      </c>
      <c r="H45" s="53">
        <v>0</v>
      </c>
      <c r="I45" s="41">
        <f t="shared" si="3"/>
        <v>67688.000000000015</v>
      </c>
      <c r="J45" s="166"/>
    </row>
    <row r="46" spans="1:10" ht="13.5" customHeight="1">
      <c r="A46" s="25" t="s">
        <v>20</v>
      </c>
      <c r="B46" s="46">
        <v>7.1571644905168291E-4</v>
      </c>
      <c r="C46" s="46">
        <v>1.6510520894700842</v>
      </c>
      <c r="D46" s="46">
        <v>721.0583282058949</v>
      </c>
      <c r="E46" s="46">
        <v>0</v>
      </c>
      <c r="F46" s="236">
        <v>0</v>
      </c>
      <c r="G46" s="46">
        <v>0</v>
      </c>
      <c r="H46" s="47">
        <v>0</v>
      </c>
      <c r="I46" s="48">
        <f t="shared" si="3"/>
        <v>722.71009601181402</v>
      </c>
      <c r="J46" s="166"/>
    </row>
    <row r="47" spans="1:10" ht="13.5" customHeight="1">
      <c r="A47" s="26" t="s">
        <v>21</v>
      </c>
      <c r="B47" s="43">
        <v>8.8689696828275907E-4</v>
      </c>
      <c r="C47" s="43">
        <v>7.0986923772696793</v>
      </c>
      <c r="D47" s="43">
        <v>3100.1876262092032</v>
      </c>
      <c r="E47" s="43">
        <v>0</v>
      </c>
      <c r="F47" s="236">
        <v>0</v>
      </c>
      <c r="G47" s="43">
        <v>0</v>
      </c>
      <c r="H47" s="53">
        <v>0</v>
      </c>
      <c r="I47" s="41">
        <f t="shared" si="3"/>
        <v>3107.2872054834411</v>
      </c>
      <c r="J47" s="166"/>
    </row>
    <row r="48" spans="1:10" ht="13.5" customHeight="1">
      <c r="A48" s="25" t="s">
        <v>22</v>
      </c>
      <c r="B48" s="46">
        <v>64.299217717991056</v>
      </c>
      <c r="C48" s="46">
        <v>2085.9460085198798</v>
      </c>
      <c r="D48" s="46">
        <v>2107.7537777058719</v>
      </c>
      <c r="E48" s="46">
        <v>9.9605625723128677E-4</v>
      </c>
      <c r="F48" s="236">
        <v>0</v>
      </c>
      <c r="G48" s="46">
        <v>0</v>
      </c>
      <c r="H48" s="47">
        <v>0</v>
      </c>
      <c r="I48" s="48">
        <f t="shared" si="3"/>
        <v>4258.0000000000009</v>
      </c>
      <c r="J48" s="166"/>
    </row>
    <row r="49" spans="1:10" ht="13.5" customHeight="1">
      <c r="A49" s="27" t="s">
        <v>23</v>
      </c>
      <c r="B49" s="43">
        <v>474.28657953750769</v>
      </c>
      <c r="C49" s="43">
        <v>121.9731814084283</v>
      </c>
      <c r="D49" s="43">
        <v>305.4833862003178</v>
      </c>
      <c r="E49" s="43">
        <v>0.25685285374621369</v>
      </c>
      <c r="F49" s="236">
        <v>0</v>
      </c>
      <c r="G49" s="43">
        <v>0</v>
      </c>
      <c r="H49" s="53">
        <v>0</v>
      </c>
      <c r="I49" s="41">
        <f t="shared" si="3"/>
        <v>902</v>
      </c>
      <c r="J49" s="166"/>
    </row>
    <row r="50" spans="1:10" ht="13.5" customHeight="1">
      <c r="A50" s="25" t="s">
        <v>24</v>
      </c>
      <c r="B50" s="46">
        <v>522.04478980787496</v>
      </c>
      <c r="C50" s="46">
        <v>16932.735351720399</v>
      </c>
      <c r="D50" s="46">
        <v>577.65348544631661</v>
      </c>
      <c r="E50" s="46">
        <v>0.25052933552676043</v>
      </c>
      <c r="F50" s="236">
        <v>0</v>
      </c>
      <c r="G50" s="46">
        <v>0</v>
      </c>
      <c r="H50" s="47">
        <v>0</v>
      </c>
      <c r="I50" s="48">
        <f t="shared" si="3"/>
        <v>18032.684156310119</v>
      </c>
      <c r="J50" s="166"/>
    </row>
    <row r="51" spans="1:10" ht="13.5" customHeight="1">
      <c r="A51" s="27" t="s">
        <v>25</v>
      </c>
      <c r="B51" s="43">
        <v>52.534624636033762</v>
      </c>
      <c r="C51" s="43">
        <v>6.823642814332201E-9</v>
      </c>
      <c r="D51" s="43">
        <v>6.823642814332201E-9</v>
      </c>
      <c r="E51" s="43">
        <v>0</v>
      </c>
      <c r="F51" s="236">
        <v>0</v>
      </c>
      <c r="G51" s="43">
        <v>0</v>
      </c>
      <c r="H51" s="53">
        <v>0</v>
      </c>
      <c r="I51" s="41">
        <f t="shared" si="3"/>
        <v>52.534624649681042</v>
      </c>
      <c r="J51" s="166"/>
    </row>
    <row r="52" spans="1:10" ht="13.5" customHeight="1">
      <c r="A52" s="25" t="s">
        <v>26</v>
      </c>
      <c r="B52" s="46">
        <v>2189.964584281724</v>
      </c>
      <c r="C52" s="46">
        <v>611.28342566555659</v>
      </c>
      <c r="D52" s="46">
        <v>1196.4908900929868</v>
      </c>
      <c r="E52" s="46">
        <v>5.9732692639033304E-8</v>
      </c>
      <c r="F52" s="236">
        <v>0</v>
      </c>
      <c r="G52" s="46">
        <v>0</v>
      </c>
      <c r="H52" s="47">
        <v>0</v>
      </c>
      <c r="I52" s="48">
        <f t="shared" si="3"/>
        <v>3997.7389001000001</v>
      </c>
      <c r="J52" s="166"/>
    </row>
    <row r="53" spans="1:10" ht="13.5" customHeight="1" thickBot="1">
      <c r="A53" s="27" t="s">
        <v>27</v>
      </c>
      <c r="B53" s="43">
        <v>1418.8121414549023</v>
      </c>
      <c r="C53" s="43">
        <v>371.15770904423374</v>
      </c>
      <c r="D53" s="43">
        <v>10399.166177952839</v>
      </c>
      <c r="E53" s="43">
        <v>45202.333513644051</v>
      </c>
      <c r="F53" s="237">
        <v>0</v>
      </c>
      <c r="G53" s="43">
        <v>7815.0328139054482</v>
      </c>
      <c r="H53" s="53">
        <v>1032.609243998518</v>
      </c>
      <c r="I53" s="41">
        <f t="shared" si="3"/>
        <v>66239.111599999989</v>
      </c>
      <c r="J53" s="166"/>
    </row>
    <row r="54" spans="1:10" ht="13.5" customHeight="1">
      <c r="A54" s="34" t="s">
        <v>28</v>
      </c>
      <c r="B54" s="130">
        <f t="shared" ref="B54:H54" si="4">SUM(B33:B53)</f>
        <v>21320.819801793928</v>
      </c>
      <c r="C54" s="130">
        <f t="shared" si="4"/>
        <v>60272.302953021615</v>
      </c>
      <c r="D54" s="130">
        <f t="shared" si="4"/>
        <v>69443.477663932106</v>
      </c>
      <c r="E54" s="130">
        <f t="shared" si="4"/>
        <v>53002.462104212027</v>
      </c>
      <c r="F54" s="130">
        <f t="shared" si="4"/>
        <v>0</v>
      </c>
      <c r="G54" s="130">
        <f t="shared" si="4"/>
        <v>7815.0328139054482</v>
      </c>
      <c r="H54" s="131">
        <f t="shared" si="4"/>
        <v>1032.609243998518</v>
      </c>
      <c r="I54" s="132">
        <f>SUM(B54:H54)</f>
        <v>212886.70458086362</v>
      </c>
      <c r="J54" s="166"/>
    </row>
    <row r="55" spans="1:10" ht="13.5" customHeight="1" thickBot="1">
      <c r="A55" s="32" t="s">
        <v>87</v>
      </c>
      <c r="B55" s="114">
        <f>B54/$I54</f>
        <v>0.10015101621198404</v>
      </c>
      <c r="C55" s="114">
        <f t="shared" ref="C55:I55" si="5">C54/$I54</f>
        <v>0.28311915049691411</v>
      </c>
      <c r="D55" s="114">
        <f t="shared" si="5"/>
        <v>0.32619922320021849</v>
      </c>
      <c r="E55" s="114">
        <f t="shared" si="5"/>
        <v>0.24897027838617036</v>
      </c>
      <c r="F55" s="114">
        <f t="shared" si="5"/>
        <v>0</v>
      </c>
      <c r="G55" s="114">
        <f t="shared" si="5"/>
        <v>3.6709820978683805E-2</v>
      </c>
      <c r="H55" s="114">
        <f t="shared" si="5"/>
        <v>4.8505107260293379E-3</v>
      </c>
      <c r="I55" s="116">
        <f t="shared" si="5"/>
        <v>1</v>
      </c>
      <c r="J55" s="18"/>
    </row>
    <row r="56" spans="1:10" ht="15" thickBot="1"/>
    <row r="57" spans="1:10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</row>
    <row r="58" spans="1:10" ht="13.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</row>
    <row r="59" spans="1:10" ht="13.5" customHeight="1">
      <c r="A59" s="24" t="s">
        <v>7</v>
      </c>
      <c r="B59" s="242"/>
      <c r="C59" s="243"/>
      <c r="D59" s="243"/>
      <c r="E59" s="244"/>
      <c r="F59" s="39">
        <v>7.5039999999999996</v>
      </c>
      <c r="G59" s="242"/>
      <c r="H59" s="244"/>
      <c r="I59" s="41">
        <f>SUM(B59:H59)</f>
        <v>7.5039999999999996</v>
      </c>
    </row>
    <row r="60" spans="1:10" ht="13.5" customHeight="1">
      <c r="A60" s="25" t="s">
        <v>8</v>
      </c>
      <c r="B60" s="245"/>
      <c r="C60" s="246"/>
      <c r="D60" s="246"/>
      <c r="E60" s="247"/>
      <c r="F60" s="46">
        <v>1</v>
      </c>
      <c r="G60" s="245"/>
      <c r="H60" s="247"/>
      <c r="I60" s="48">
        <f t="shared" ref="I60:I79" si="6">SUM(B60:H60)</f>
        <v>1</v>
      </c>
    </row>
    <row r="61" spans="1:10" ht="13.5" customHeight="1">
      <c r="A61" s="26" t="s">
        <v>9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6"/>
        <v>0</v>
      </c>
    </row>
    <row r="62" spans="1:10" ht="13.5" customHeight="1">
      <c r="A62" s="25" t="s">
        <v>10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6"/>
        <v>0</v>
      </c>
    </row>
    <row r="63" spans="1:10" ht="13.5" customHeight="1">
      <c r="A63" s="26" t="s">
        <v>11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6"/>
        <v>0</v>
      </c>
    </row>
    <row r="64" spans="1:10" ht="13.5" customHeight="1">
      <c r="A64" s="25" t="s">
        <v>12</v>
      </c>
      <c r="B64" s="245"/>
      <c r="C64" s="246"/>
      <c r="D64" s="246"/>
      <c r="E64" s="247"/>
      <c r="F64" s="46">
        <v>105444.81799254987</v>
      </c>
      <c r="G64" s="245"/>
      <c r="H64" s="247"/>
      <c r="I64" s="48">
        <f t="shared" si="6"/>
        <v>105444.81799254987</v>
      </c>
    </row>
    <row r="65" spans="1:10" ht="13.5" customHeight="1">
      <c r="A65" s="26" t="s">
        <v>13</v>
      </c>
      <c r="B65" s="245"/>
      <c r="C65" s="246"/>
      <c r="D65" s="246"/>
      <c r="E65" s="247"/>
      <c r="F65" s="43">
        <v>17584</v>
      </c>
      <c r="G65" s="245"/>
      <c r="H65" s="247"/>
      <c r="I65" s="41">
        <f t="shared" si="6"/>
        <v>17584</v>
      </c>
    </row>
    <row r="66" spans="1:10" ht="13.5" customHeight="1">
      <c r="A66" s="25" t="s">
        <v>14</v>
      </c>
      <c r="B66" s="245"/>
      <c r="C66" s="246"/>
      <c r="D66" s="246"/>
      <c r="E66" s="247"/>
      <c r="F66" s="46">
        <v>100249.77399947797</v>
      </c>
      <c r="G66" s="245"/>
      <c r="H66" s="247"/>
      <c r="I66" s="48">
        <f t="shared" si="6"/>
        <v>100249.77399947797</v>
      </c>
    </row>
    <row r="67" spans="1:10" ht="13.5" customHeight="1">
      <c r="A67" s="26" t="s">
        <v>15</v>
      </c>
      <c r="B67" s="245"/>
      <c r="C67" s="246"/>
      <c r="D67" s="246"/>
      <c r="E67" s="247"/>
      <c r="F67" s="43">
        <v>0</v>
      </c>
      <c r="G67" s="245"/>
      <c r="H67" s="247"/>
      <c r="I67" s="41">
        <f t="shared" si="6"/>
        <v>0</v>
      </c>
    </row>
    <row r="68" spans="1:10" ht="13.5" customHeight="1">
      <c r="A68" s="25" t="s">
        <v>16</v>
      </c>
      <c r="B68" s="245"/>
      <c r="C68" s="246"/>
      <c r="D68" s="246"/>
      <c r="E68" s="247"/>
      <c r="F68" s="46">
        <v>0</v>
      </c>
      <c r="G68" s="245"/>
      <c r="H68" s="247"/>
      <c r="I68" s="48">
        <f t="shared" si="6"/>
        <v>0</v>
      </c>
    </row>
    <row r="69" spans="1:10" ht="13.5" customHeight="1">
      <c r="A69" s="26" t="s">
        <v>17</v>
      </c>
      <c r="B69" s="245"/>
      <c r="C69" s="246"/>
      <c r="D69" s="246"/>
      <c r="E69" s="247"/>
      <c r="F69" s="43">
        <v>463.29173898182455</v>
      </c>
      <c r="G69" s="245"/>
      <c r="H69" s="247"/>
      <c r="I69" s="41">
        <f t="shared" si="6"/>
        <v>463.29173898182455</v>
      </c>
    </row>
    <row r="70" spans="1:10" ht="13.5" customHeight="1">
      <c r="A70" s="25" t="s">
        <v>18</v>
      </c>
      <c r="B70" s="245"/>
      <c r="C70" s="246"/>
      <c r="D70" s="246"/>
      <c r="E70" s="247"/>
      <c r="F70" s="46">
        <v>0</v>
      </c>
      <c r="G70" s="245"/>
      <c r="H70" s="247"/>
      <c r="I70" s="48">
        <f t="shared" si="6"/>
        <v>0</v>
      </c>
    </row>
    <row r="71" spans="1:10" ht="13.5" customHeight="1">
      <c r="A71" s="26" t="s">
        <v>19</v>
      </c>
      <c r="B71" s="245"/>
      <c r="C71" s="246"/>
      <c r="D71" s="246"/>
      <c r="E71" s="247"/>
      <c r="F71" s="43">
        <v>3780</v>
      </c>
      <c r="G71" s="245"/>
      <c r="H71" s="247"/>
      <c r="I71" s="41">
        <f t="shared" si="6"/>
        <v>3780</v>
      </c>
    </row>
    <row r="72" spans="1:10" ht="13.5" customHeight="1">
      <c r="A72" s="25" t="s">
        <v>20</v>
      </c>
      <c r="B72" s="245"/>
      <c r="C72" s="246"/>
      <c r="D72" s="246"/>
      <c r="E72" s="247"/>
      <c r="F72" s="46">
        <v>0</v>
      </c>
      <c r="G72" s="245"/>
      <c r="H72" s="247"/>
      <c r="I72" s="48">
        <f t="shared" si="6"/>
        <v>0</v>
      </c>
    </row>
    <row r="73" spans="1:10" ht="13.5" customHeight="1">
      <c r="A73" s="26" t="s">
        <v>21</v>
      </c>
      <c r="B73" s="245"/>
      <c r="C73" s="246"/>
      <c r="D73" s="246"/>
      <c r="E73" s="247"/>
      <c r="F73" s="120">
        <v>0</v>
      </c>
      <c r="G73" s="245"/>
      <c r="H73" s="247"/>
      <c r="I73" s="41">
        <f t="shared" si="6"/>
        <v>0</v>
      </c>
    </row>
    <row r="74" spans="1:10" ht="13.5" customHeight="1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6"/>
        <v>0</v>
      </c>
    </row>
    <row r="75" spans="1:10" ht="13.5" customHeight="1">
      <c r="A75" s="27" t="s">
        <v>23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6"/>
        <v>0</v>
      </c>
    </row>
    <row r="76" spans="1:10" ht="13.5" customHeight="1">
      <c r="A76" s="25" t="s">
        <v>24</v>
      </c>
      <c r="B76" s="245"/>
      <c r="C76" s="246"/>
      <c r="D76" s="246"/>
      <c r="E76" s="247"/>
      <c r="F76" s="46">
        <v>171</v>
      </c>
      <c r="G76" s="245"/>
      <c r="H76" s="247"/>
      <c r="I76" s="48">
        <f t="shared" si="6"/>
        <v>171</v>
      </c>
    </row>
    <row r="77" spans="1:10" ht="13.5" customHeight="1">
      <c r="A77" s="27" t="s">
        <v>25</v>
      </c>
      <c r="B77" s="245"/>
      <c r="C77" s="246"/>
      <c r="D77" s="246"/>
      <c r="E77" s="247"/>
      <c r="F77" s="43">
        <v>0</v>
      </c>
      <c r="G77" s="245"/>
      <c r="H77" s="247"/>
      <c r="I77" s="41">
        <f t="shared" si="6"/>
        <v>0</v>
      </c>
    </row>
    <row r="78" spans="1:10" ht="13.5" customHeight="1">
      <c r="A78" s="25" t="s">
        <v>26</v>
      </c>
      <c r="B78" s="245"/>
      <c r="C78" s="246"/>
      <c r="D78" s="246"/>
      <c r="E78" s="247"/>
      <c r="F78" s="46">
        <v>0</v>
      </c>
      <c r="G78" s="245"/>
      <c r="H78" s="247"/>
      <c r="I78" s="48">
        <f t="shared" si="6"/>
        <v>0</v>
      </c>
    </row>
    <row r="79" spans="1:10" ht="13.5" customHeight="1" thickBot="1">
      <c r="A79" s="27" t="s">
        <v>27</v>
      </c>
      <c r="B79" s="248"/>
      <c r="C79" s="249"/>
      <c r="D79" s="249"/>
      <c r="E79" s="250"/>
      <c r="F79" s="43">
        <v>11656.208000000001</v>
      </c>
      <c r="G79" s="248"/>
      <c r="H79" s="250"/>
      <c r="I79" s="41">
        <f t="shared" si="6"/>
        <v>11656.208000000001</v>
      </c>
    </row>
    <row r="80" spans="1:10" ht="13.5" customHeight="1">
      <c r="A80" s="34" t="s">
        <v>28</v>
      </c>
      <c r="B80" s="130">
        <f t="shared" ref="B80:H80" si="7">SUM(B59:B79)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 t="shared" si="7"/>
        <v>239357.59573100967</v>
      </c>
      <c r="G80" s="130">
        <f t="shared" si="7"/>
        <v>0</v>
      </c>
      <c r="H80" s="131">
        <f t="shared" si="7"/>
        <v>0</v>
      </c>
      <c r="I80" s="132">
        <f>SUM(B80:H80)</f>
        <v>239357.59573100967</v>
      </c>
      <c r="J80" s="169">
        <v>0</v>
      </c>
    </row>
    <row r="81" spans="1:10" ht="15" thickBot="1">
      <c r="A81" s="32" t="s">
        <v>87</v>
      </c>
      <c r="B81" s="114">
        <f>B80/$I80</f>
        <v>0</v>
      </c>
      <c r="C81" s="114">
        <f t="shared" ref="C81:I81" si="8">C80/$I80</f>
        <v>0</v>
      </c>
      <c r="D81" s="114">
        <f t="shared" si="8"/>
        <v>0</v>
      </c>
      <c r="E81" s="114">
        <f t="shared" si="8"/>
        <v>0</v>
      </c>
      <c r="F81" s="114">
        <f t="shared" si="8"/>
        <v>1</v>
      </c>
      <c r="G81" s="114">
        <f t="shared" si="8"/>
        <v>0</v>
      </c>
      <c r="H81" s="114">
        <f t="shared" si="8"/>
        <v>0</v>
      </c>
      <c r="I81" s="116">
        <f t="shared" si="8"/>
        <v>1</v>
      </c>
      <c r="J81" s="18"/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</row>
    <row r="84" spans="1:10" ht="15">
      <c r="A84" s="263"/>
      <c r="B84" s="192" t="s">
        <v>104</v>
      </c>
      <c r="C84" s="193"/>
      <c r="D84" s="193"/>
      <c r="E84" s="193"/>
      <c r="F84" s="193"/>
      <c r="G84" s="193"/>
      <c r="H84" s="193"/>
      <c r="I84" s="194"/>
    </row>
    <row r="85" spans="1:10" ht="15">
      <c r="A85" s="24" t="s">
        <v>7</v>
      </c>
      <c r="B85" s="39">
        <v>3792.6297005588722</v>
      </c>
      <c r="C85" s="39">
        <v>0</v>
      </c>
      <c r="D85" s="39">
        <v>302.86629944112747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4095.4959999999996</v>
      </c>
    </row>
    <row r="86" spans="1:10" ht="15">
      <c r="A86" s="25" t="s">
        <v>8</v>
      </c>
      <c r="B86" s="46">
        <v>1179.270805337371</v>
      </c>
      <c r="C86" s="46">
        <v>0</v>
      </c>
      <c r="D86" s="46">
        <v>99.729194662628942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9">SUM(B86:H86)</f>
        <v>1279</v>
      </c>
    </row>
    <row r="87" spans="1:10" ht="15">
      <c r="A87" s="26" t="s">
        <v>9</v>
      </c>
      <c r="B87" s="43">
        <v>2975.2791475988984</v>
      </c>
      <c r="C87" s="43">
        <v>0</v>
      </c>
      <c r="D87" s="43">
        <v>224.72085240110175</v>
      </c>
      <c r="E87" s="43">
        <v>0</v>
      </c>
      <c r="F87" s="43">
        <v>0</v>
      </c>
      <c r="G87" s="43">
        <v>0</v>
      </c>
      <c r="H87" s="53">
        <v>0</v>
      </c>
      <c r="I87" s="41">
        <f t="shared" si="9"/>
        <v>3200</v>
      </c>
    </row>
    <row r="88" spans="1:10" ht="15">
      <c r="A88" s="25" t="s">
        <v>10</v>
      </c>
      <c r="B88" s="46">
        <v>10514.340568484269</v>
      </c>
      <c r="C88" s="46">
        <v>0</v>
      </c>
      <c r="D88" s="46">
        <v>684.65943151573015</v>
      </c>
      <c r="E88" s="46">
        <v>0</v>
      </c>
      <c r="F88" s="46">
        <v>0</v>
      </c>
      <c r="G88" s="46">
        <v>0</v>
      </c>
      <c r="H88" s="47">
        <v>0</v>
      </c>
      <c r="I88" s="48">
        <f t="shared" si="9"/>
        <v>11199</v>
      </c>
    </row>
    <row r="89" spans="1:10" ht="15">
      <c r="A89" s="26" t="s">
        <v>11</v>
      </c>
      <c r="B89" s="43">
        <v>3.7439999999999998</v>
      </c>
      <c r="C89" s="43">
        <v>0</v>
      </c>
      <c r="D89" s="43">
        <v>0.25600000000000001</v>
      </c>
      <c r="E89" s="43">
        <v>0</v>
      </c>
      <c r="F89" s="43">
        <v>0</v>
      </c>
      <c r="G89" s="43">
        <v>0</v>
      </c>
      <c r="H89" s="53">
        <v>0</v>
      </c>
      <c r="I89" s="41">
        <f t="shared" si="9"/>
        <v>4</v>
      </c>
    </row>
    <row r="90" spans="1:10" ht="15">
      <c r="A90" s="25" t="s">
        <v>12</v>
      </c>
      <c r="B90" s="46">
        <v>0</v>
      </c>
      <c r="C90" s="46">
        <v>0</v>
      </c>
      <c r="D90" s="46">
        <v>0.44435889290251696</v>
      </c>
      <c r="E90" s="46">
        <v>88.827152323575348</v>
      </c>
      <c r="F90" s="46">
        <v>0</v>
      </c>
      <c r="G90" s="46">
        <v>0</v>
      </c>
      <c r="H90" s="47">
        <v>0</v>
      </c>
      <c r="I90" s="48">
        <f t="shared" si="9"/>
        <v>89.271511216477862</v>
      </c>
    </row>
    <row r="91" spans="1:10" ht="15">
      <c r="A91" s="26" t="s">
        <v>13</v>
      </c>
      <c r="B91" s="43">
        <v>0</v>
      </c>
      <c r="C91" s="43">
        <v>0</v>
      </c>
      <c r="D91" s="43">
        <v>0</v>
      </c>
      <c r="E91" s="43">
        <v>97</v>
      </c>
      <c r="F91" s="43">
        <v>0</v>
      </c>
      <c r="G91" s="43">
        <v>0</v>
      </c>
      <c r="H91" s="53">
        <v>0</v>
      </c>
      <c r="I91" s="41">
        <f t="shared" si="9"/>
        <v>97</v>
      </c>
    </row>
    <row r="92" spans="1:10" ht="15">
      <c r="A92" s="25" t="s">
        <v>14</v>
      </c>
      <c r="B92" s="46">
        <v>0</v>
      </c>
      <c r="C92" s="46">
        <v>5.2837109819136963</v>
      </c>
      <c r="D92" s="46">
        <v>1.0904707340418844</v>
      </c>
      <c r="E92" s="46">
        <v>765.13626753020526</v>
      </c>
      <c r="F92" s="46">
        <v>10127.860293939813</v>
      </c>
      <c r="G92" s="46">
        <v>0</v>
      </c>
      <c r="H92" s="47">
        <v>0</v>
      </c>
      <c r="I92" s="48">
        <f t="shared" si="9"/>
        <v>10899.370743185975</v>
      </c>
    </row>
    <row r="93" spans="1:10" ht="15">
      <c r="A93" s="26" t="s">
        <v>15</v>
      </c>
      <c r="B93" s="43">
        <v>60159.274614598304</v>
      </c>
      <c r="C93" s="43">
        <v>56.878985700505766</v>
      </c>
      <c r="D93" s="43">
        <v>4510.1125997012005</v>
      </c>
      <c r="E93" s="43">
        <v>0</v>
      </c>
      <c r="F93" s="43">
        <v>0</v>
      </c>
      <c r="G93" s="43">
        <v>0</v>
      </c>
      <c r="H93" s="53">
        <v>0</v>
      </c>
      <c r="I93" s="41">
        <f t="shared" si="9"/>
        <v>64726.266200000005</v>
      </c>
    </row>
    <row r="94" spans="1:10" ht="15">
      <c r="A94" s="25" t="s">
        <v>16</v>
      </c>
      <c r="B94" s="46">
        <v>14749.085317366891</v>
      </c>
      <c r="C94" s="46">
        <v>768.78258784829552</v>
      </c>
      <c r="D94" s="46">
        <v>834.08032331782704</v>
      </c>
      <c r="E94" s="46">
        <v>365.97217146698608</v>
      </c>
      <c r="F94" s="46">
        <v>0</v>
      </c>
      <c r="G94" s="46">
        <v>0</v>
      </c>
      <c r="H94" s="47">
        <v>0</v>
      </c>
      <c r="I94" s="48">
        <f t="shared" si="9"/>
        <v>16717.920399999999</v>
      </c>
    </row>
    <row r="95" spans="1:10" ht="15">
      <c r="A95" s="26" t="s">
        <v>17</v>
      </c>
      <c r="B95" s="43">
        <v>3975.5517663198502</v>
      </c>
      <c r="C95" s="43">
        <v>15.859599663970135</v>
      </c>
      <c r="D95" s="43">
        <v>446.53180464337555</v>
      </c>
      <c r="E95" s="43">
        <v>53.640529372803428</v>
      </c>
      <c r="F95" s="43">
        <v>0</v>
      </c>
      <c r="G95" s="43">
        <v>0</v>
      </c>
      <c r="H95" s="53">
        <v>0</v>
      </c>
      <c r="I95" s="41">
        <f t="shared" si="9"/>
        <v>4491.5836999999992</v>
      </c>
    </row>
    <row r="96" spans="1:10" ht="15">
      <c r="A96" s="25" t="s">
        <v>18</v>
      </c>
      <c r="B96" s="46">
        <v>0</v>
      </c>
      <c r="C96" s="46">
        <v>0</v>
      </c>
      <c r="D96" s="46">
        <v>0</v>
      </c>
      <c r="E96" s="46">
        <v>0</v>
      </c>
      <c r="F96" s="46">
        <v>0</v>
      </c>
      <c r="G96" s="46">
        <v>0</v>
      </c>
      <c r="H96" s="47">
        <v>0</v>
      </c>
      <c r="I96" s="48">
        <f t="shared" si="9"/>
        <v>0</v>
      </c>
    </row>
    <row r="97" spans="1:10" ht="15">
      <c r="A97" s="26" t="s">
        <v>19</v>
      </c>
      <c r="B97" s="43">
        <v>43864.788821569258</v>
      </c>
      <c r="C97" s="43">
        <v>2041.4393046246519</v>
      </c>
      <c r="D97" s="43">
        <v>10138.733276368413</v>
      </c>
      <c r="E97" s="43">
        <v>313.50659743766823</v>
      </c>
      <c r="F97" s="43">
        <v>0</v>
      </c>
      <c r="G97" s="43">
        <v>0</v>
      </c>
      <c r="H97" s="53">
        <v>0</v>
      </c>
      <c r="I97" s="41">
        <f t="shared" si="9"/>
        <v>56358.468000000001</v>
      </c>
    </row>
    <row r="98" spans="1:10" ht="15">
      <c r="A98" s="25" t="s">
        <v>20</v>
      </c>
      <c r="B98" s="46">
        <v>0</v>
      </c>
      <c r="C98" s="46">
        <v>0</v>
      </c>
      <c r="D98" s="46">
        <v>0</v>
      </c>
      <c r="E98" s="46">
        <v>0</v>
      </c>
      <c r="F98" s="46">
        <v>0</v>
      </c>
      <c r="G98" s="46">
        <v>0</v>
      </c>
      <c r="H98" s="47">
        <v>0</v>
      </c>
      <c r="I98" s="48">
        <f t="shared" si="9"/>
        <v>0</v>
      </c>
    </row>
    <row r="99" spans="1:10" ht="15">
      <c r="A99" s="26" t="s">
        <v>21</v>
      </c>
      <c r="B99" s="43">
        <v>0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53">
        <v>0</v>
      </c>
      <c r="I99" s="41">
        <f t="shared" si="9"/>
        <v>0</v>
      </c>
    </row>
    <row r="100" spans="1:10" ht="15">
      <c r="A100" s="25" t="s">
        <v>22</v>
      </c>
      <c r="B100" s="46">
        <v>509.58478035856012</v>
      </c>
      <c r="C100" s="46">
        <v>0</v>
      </c>
      <c r="D100" s="46">
        <v>9.4152196414398635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9"/>
        <v>519</v>
      </c>
    </row>
    <row r="101" spans="1:10" ht="15">
      <c r="A101" s="27" t="s">
        <v>23</v>
      </c>
      <c r="B101" s="43">
        <v>54562.326339474261</v>
      </c>
      <c r="C101" s="43">
        <v>100.45626059150015</v>
      </c>
      <c r="D101" s="43">
        <v>6825.2173999342322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9"/>
        <v>61487.999999999993</v>
      </c>
    </row>
    <row r="102" spans="1:10" ht="15">
      <c r="A102" s="25" t="s">
        <v>24</v>
      </c>
      <c r="B102" s="46">
        <v>2108.1998577146978</v>
      </c>
      <c r="C102" s="46">
        <v>0</v>
      </c>
      <c r="D102" s="46">
        <v>160.66415547105262</v>
      </c>
      <c r="E102" s="46">
        <v>0</v>
      </c>
      <c r="F102" s="46">
        <v>69.544387785623726</v>
      </c>
      <c r="G102" s="46">
        <v>0</v>
      </c>
      <c r="H102" s="47">
        <v>0</v>
      </c>
      <c r="I102" s="48">
        <f t="shared" si="9"/>
        <v>2338.4084009713742</v>
      </c>
    </row>
    <row r="103" spans="1:10" ht="15">
      <c r="A103" s="27" t="s">
        <v>25</v>
      </c>
      <c r="B103" s="43">
        <v>2086.8735688453148</v>
      </c>
      <c r="C103" s="43">
        <v>0</v>
      </c>
      <c r="D103" s="43">
        <v>1405.0170155521996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9"/>
        <v>3491.8905843975144</v>
      </c>
    </row>
    <row r="104" spans="1:10" ht="15">
      <c r="A104" s="25" t="s">
        <v>26</v>
      </c>
      <c r="B104" s="46">
        <v>24782.846458663487</v>
      </c>
      <c r="C104" s="46">
        <v>87.128620216517277</v>
      </c>
      <c r="D104" s="46">
        <v>2525.7989491200001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9"/>
        <v>27395.774028000003</v>
      </c>
    </row>
    <row r="105" spans="1:10" ht="15.75" thickBot="1">
      <c r="A105" s="27" t="s">
        <v>27</v>
      </c>
      <c r="B105" s="43">
        <v>17058.411705074253</v>
      </c>
      <c r="C105" s="43">
        <v>1.5757293147491769</v>
      </c>
      <c r="D105" s="43">
        <v>25366.875605245965</v>
      </c>
      <c r="E105" s="43">
        <v>25551.916235516321</v>
      </c>
      <c r="F105" s="43">
        <v>0</v>
      </c>
      <c r="G105" s="43">
        <v>16342.687522162661</v>
      </c>
      <c r="H105" s="53">
        <v>12.234519483609102</v>
      </c>
      <c r="I105" s="41">
        <f t="shared" si="9"/>
        <v>84333.701316797553</v>
      </c>
    </row>
    <row r="106" spans="1:10" ht="15">
      <c r="A106" s="34" t="s">
        <v>28</v>
      </c>
      <c r="B106" s="130">
        <f t="shared" ref="B106:H106" si="10">SUM(B85:B105)</f>
        <v>242322.20745196429</v>
      </c>
      <c r="C106" s="130">
        <f t="shared" si="10"/>
        <v>3077.4047989421038</v>
      </c>
      <c r="D106" s="130">
        <f t="shared" si="10"/>
        <v>53536.212956643234</v>
      </c>
      <c r="E106" s="130">
        <f t="shared" si="10"/>
        <v>27235.998953647559</v>
      </c>
      <c r="F106" s="130">
        <f t="shared" si="10"/>
        <v>10197.404681725437</v>
      </c>
      <c r="G106" s="130">
        <f t="shared" si="10"/>
        <v>16342.687522162661</v>
      </c>
      <c r="H106" s="131">
        <f t="shared" si="10"/>
        <v>12.234519483609102</v>
      </c>
      <c r="I106" s="132">
        <f>SUM(B106:H106)</f>
        <v>352724.15088456892</v>
      </c>
    </row>
    <row r="107" spans="1:10" ht="13.5" customHeight="1" thickBot="1">
      <c r="A107" s="32" t="s">
        <v>87</v>
      </c>
      <c r="B107" s="114">
        <f>B106/$I106</f>
        <v>0.68700202933159993</v>
      </c>
      <c r="C107" s="114">
        <f t="shared" ref="C107:I107" si="11">C106/$I106</f>
        <v>8.7246784526223229E-3</v>
      </c>
      <c r="D107" s="114">
        <f t="shared" si="11"/>
        <v>0.15177926666598818</v>
      </c>
      <c r="E107" s="114">
        <f t="shared" si="11"/>
        <v>7.7216144359110533E-2</v>
      </c>
      <c r="F107" s="114">
        <f t="shared" si="11"/>
        <v>2.8910423786270869E-2</v>
      </c>
      <c r="G107" s="114">
        <f t="shared" si="11"/>
        <v>4.6332771604037128E-2</v>
      </c>
      <c r="H107" s="114">
        <f t="shared" si="11"/>
        <v>3.4685800370989968E-5</v>
      </c>
      <c r="I107" s="116">
        <f t="shared" si="11"/>
        <v>1</v>
      </c>
      <c r="J107" s="18"/>
    </row>
    <row r="108" spans="1:10" ht="13.5" customHeight="1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0</v>
      </c>
      <c r="C111" s="39">
        <v>0</v>
      </c>
      <c r="D111" s="39">
        <v>0</v>
      </c>
      <c r="E111" s="39">
        <v>0</v>
      </c>
      <c r="F111" s="235">
        <v>0</v>
      </c>
      <c r="G111" s="39">
        <v>0</v>
      </c>
      <c r="H111" s="40">
        <v>0</v>
      </c>
      <c r="I111" s="41">
        <f>SUM(B111:H111)</f>
        <v>0</v>
      </c>
    </row>
    <row r="112" spans="1:1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>
        <v>0</v>
      </c>
      <c r="G112" s="46">
        <v>0</v>
      </c>
      <c r="H112" s="47">
        <v>0</v>
      </c>
      <c r="I112" s="48">
        <f t="shared" ref="I112:I131" si="12">SUM(B112:H112)</f>
        <v>0</v>
      </c>
    </row>
    <row r="113" spans="1:9" ht="15">
      <c r="A113" s="26" t="s">
        <v>9</v>
      </c>
      <c r="B113" s="43">
        <v>0</v>
      </c>
      <c r="C113" s="43">
        <v>0</v>
      </c>
      <c r="D113" s="43">
        <v>0</v>
      </c>
      <c r="E113" s="43">
        <v>0</v>
      </c>
      <c r="F113" s="236">
        <v>0</v>
      </c>
      <c r="G113" s="43">
        <v>0</v>
      </c>
      <c r="H113" s="53">
        <v>0</v>
      </c>
      <c r="I113" s="41">
        <f t="shared" si="12"/>
        <v>0</v>
      </c>
    </row>
    <row r="114" spans="1:9" ht="15">
      <c r="A114" s="25" t="s">
        <v>10</v>
      </c>
      <c r="B114" s="46">
        <v>2.3146959249967423E-3</v>
      </c>
      <c r="C114" s="46">
        <v>0</v>
      </c>
      <c r="D114" s="46">
        <v>4521.9976853040744</v>
      </c>
      <c r="E114" s="46">
        <v>0</v>
      </c>
      <c r="F114" s="236">
        <v>0</v>
      </c>
      <c r="G114" s="46">
        <v>0</v>
      </c>
      <c r="H114" s="47">
        <v>0</v>
      </c>
      <c r="I114" s="48">
        <f t="shared" si="12"/>
        <v>4521.9999999999991</v>
      </c>
    </row>
    <row r="115" spans="1:9" ht="15">
      <c r="A115" s="26" t="s">
        <v>11</v>
      </c>
      <c r="B115" s="43">
        <v>0</v>
      </c>
      <c r="C115" s="43">
        <v>0</v>
      </c>
      <c r="D115" s="43">
        <v>0</v>
      </c>
      <c r="E115" s="43">
        <v>0</v>
      </c>
      <c r="F115" s="236">
        <v>0</v>
      </c>
      <c r="G115" s="43">
        <v>0</v>
      </c>
      <c r="H115" s="53">
        <v>0</v>
      </c>
      <c r="I115" s="41">
        <f t="shared" si="12"/>
        <v>0</v>
      </c>
    </row>
    <row r="116" spans="1:9" ht="15">
      <c r="A116" s="25" t="s">
        <v>12</v>
      </c>
      <c r="B116" s="46">
        <v>0</v>
      </c>
      <c r="C116" s="46">
        <v>0</v>
      </c>
      <c r="D116" s="46">
        <v>0</v>
      </c>
      <c r="E116" s="46">
        <v>0</v>
      </c>
      <c r="F116" s="236">
        <v>0</v>
      </c>
      <c r="G116" s="46">
        <v>0</v>
      </c>
      <c r="H116" s="47">
        <v>0</v>
      </c>
      <c r="I116" s="48">
        <f t="shared" si="12"/>
        <v>0</v>
      </c>
    </row>
    <row r="117" spans="1:9" ht="15">
      <c r="A117" s="26" t="s">
        <v>13</v>
      </c>
      <c r="B117" s="43">
        <v>0</v>
      </c>
      <c r="C117" s="43">
        <v>0</v>
      </c>
      <c r="D117" s="43">
        <v>0</v>
      </c>
      <c r="E117" s="43">
        <v>0</v>
      </c>
      <c r="F117" s="236">
        <v>0</v>
      </c>
      <c r="G117" s="43">
        <v>0</v>
      </c>
      <c r="H117" s="53">
        <v>0</v>
      </c>
      <c r="I117" s="41">
        <f t="shared" si="12"/>
        <v>0</v>
      </c>
    </row>
    <row r="118" spans="1:9" ht="15">
      <c r="A118" s="25" t="s">
        <v>14</v>
      </c>
      <c r="B118" s="46">
        <v>0</v>
      </c>
      <c r="C118" s="46">
        <v>0</v>
      </c>
      <c r="D118" s="46">
        <v>0</v>
      </c>
      <c r="E118" s="46">
        <v>0</v>
      </c>
      <c r="F118" s="236">
        <v>0</v>
      </c>
      <c r="G118" s="46">
        <v>0</v>
      </c>
      <c r="H118" s="47">
        <v>0</v>
      </c>
      <c r="I118" s="48">
        <f t="shared" si="12"/>
        <v>0</v>
      </c>
    </row>
    <row r="119" spans="1:9" ht="15">
      <c r="A119" s="26" t="s">
        <v>15</v>
      </c>
      <c r="B119" s="43">
        <v>0</v>
      </c>
      <c r="C119" s="43">
        <v>0</v>
      </c>
      <c r="D119" s="43">
        <v>0</v>
      </c>
      <c r="E119" s="43">
        <v>0</v>
      </c>
      <c r="F119" s="236">
        <v>0</v>
      </c>
      <c r="G119" s="43">
        <v>0</v>
      </c>
      <c r="H119" s="53">
        <v>0</v>
      </c>
      <c r="I119" s="41">
        <f t="shared" si="12"/>
        <v>0</v>
      </c>
    </row>
    <row r="120" spans="1:9" ht="15">
      <c r="A120" s="25" t="s">
        <v>16</v>
      </c>
      <c r="B120" s="46">
        <v>4.4429837633156635E-3</v>
      </c>
      <c r="C120" s="46">
        <v>790.44277473169802</v>
      </c>
      <c r="D120" s="46">
        <v>1.2894822845386167</v>
      </c>
      <c r="E120" s="46">
        <v>0</v>
      </c>
      <c r="F120" s="236">
        <v>0</v>
      </c>
      <c r="G120" s="46">
        <v>0</v>
      </c>
      <c r="H120" s="47">
        <v>0</v>
      </c>
      <c r="I120" s="48">
        <f t="shared" si="12"/>
        <v>791.73669999999993</v>
      </c>
    </row>
    <row r="121" spans="1:9" ht="15">
      <c r="A121" s="26" t="s">
        <v>17</v>
      </c>
      <c r="B121" s="43">
        <v>22.587310858823216</v>
      </c>
      <c r="C121" s="43">
        <v>0</v>
      </c>
      <c r="D121" s="43">
        <v>163.41268914117677</v>
      </c>
      <c r="E121" s="43">
        <v>0</v>
      </c>
      <c r="F121" s="236">
        <v>0</v>
      </c>
      <c r="G121" s="43">
        <v>0</v>
      </c>
      <c r="H121" s="53">
        <v>0</v>
      </c>
      <c r="I121" s="41">
        <f t="shared" si="12"/>
        <v>186</v>
      </c>
    </row>
    <row r="122" spans="1:9" ht="15">
      <c r="A122" s="25" t="s">
        <v>18</v>
      </c>
      <c r="B122" s="46">
        <v>0</v>
      </c>
      <c r="C122" s="46">
        <v>0</v>
      </c>
      <c r="D122" s="46">
        <v>0</v>
      </c>
      <c r="E122" s="46">
        <v>0</v>
      </c>
      <c r="F122" s="236">
        <v>0</v>
      </c>
      <c r="G122" s="46">
        <v>0</v>
      </c>
      <c r="H122" s="47">
        <v>0</v>
      </c>
      <c r="I122" s="48">
        <f t="shared" si="12"/>
        <v>0</v>
      </c>
    </row>
    <row r="123" spans="1:9" ht="15">
      <c r="A123" s="26" t="s">
        <v>19</v>
      </c>
      <c r="B123" s="43">
        <v>199.2869901630495</v>
      </c>
      <c r="C123" s="43">
        <v>2861.3996616327822</v>
      </c>
      <c r="D123" s="43">
        <v>7520.4525667011831</v>
      </c>
      <c r="E123" s="43">
        <v>0.86078150298446809</v>
      </c>
      <c r="F123" s="236">
        <v>0</v>
      </c>
      <c r="G123" s="43">
        <v>0</v>
      </c>
      <c r="H123" s="53">
        <v>0</v>
      </c>
      <c r="I123" s="41">
        <f t="shared" si="12"/>
        <v>10581.999999999998</v>
      </c>
    </row>
    <row r="124" spans="1:9" ht="15">
      <c r="A124" s="25" t="s">
        <v>20</v>
      </c>
      <c r="B124" s="46">
        <v>7.1571644905168291E-4</v>
      </c>
      <c r="C124" s="46">
        <v>1.6510520894700842</v>
      </c>
      <c r="D124" s="46">
        <v>721.0583282058949</v>
      </c>
      <c r="E124" s="46">
        <v>0</v>
      </c>
      <c r="F124" s="236">
        <v>0</v>
      </c>
      <c r="G124" s="46">
        <v>0</v>
      </c>
      <c r="H124" s="47">
        <v>0</v>
      </c>
      <c r="I124" s="48">
        <f t="shared" si="12"/>
        <v>722.71009601181402</v>
      </c>
    </row>
    <row r="125" spans="1:9" ht="15">
      <c r="A125" s="26" t="s">
        <v>21</v>
      </c>
      <c r="B125" s="43">
        <v>8.8689696828275907E-4</v>
      </c>
      <c r="C125" s="43">
        <v>7.0986923772696793</v>
      </c>
      <c r="D125" s="43">
        <v>3100.1876262092032</v>
      </c>
      <c r="E125" s="43">
        <v>0</v>
      </c>
      <c r="F125" s="236">
        <v>0</v>
      </c>
      <c r="G125" s="43">
        <v>0</v>
      </c>
      <c r="H125" s="53">
        <v>0</v>
      </c>
      <c r="I125" s="41">
        <f t="shared" si="12"/>
        <v>3107.2872054834411</v>
      </c>
    </row>
    <row r="126" spans="1:9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>
        <v>0</v>
      </c>
      <c r="G126" s="46">
        <v>0</v>
      </c>
      <c r="H126" s="47">
        <v>0</v>
      </c>
      <c r="I126" s="48">
        <f t="shared" si="12"/>
        <v>0</v>
      </c>
    </row>
    <row r="127" spans="1:9" ht="15">
      <c r="A127" s="27" t="s">
        <v>23</v>
      </c>
      <c r="B127" s="43">
        <v>0</v>
      </c>
      <c r="C127" s="43">
        <v>0</v>
      </c>
      <c r="D127" s="43">
        <v>0</v>
      </c>
      <c r="E127" s="43">
        <v>0</v>
      </c>
      <c r="F127" s="236">
        <v>0</v>
      </c>
      <c r="G127" s="43">
        <v>0</v>
      </c>
      <c r="H127" s="53">
        <v>0</v>
      </c>
      <c r="I127" s="41">
        <f t="shared" si="12"/>
        <v>0</v>
      </c>
    </row>
    <row r="128" spans="1:9" ht="15">
      <c r="A128" s="25" t="s">
        <v>24</v>
      </c>
      <c r="B128" s="46">
        <v>0</v>
      </c>
      <c r="C128" s="46">
        <v>0</v>
      </c>
      <c r="D128" s="46">
        <v>0</v>
      </c>
      <c r="E128" s="46">
        <v>0</v>
      </c>
      <c r="F128" s="236">
        <v>0</v>
      </c>
      <c r="G128" s="46">
        <v>0</v>
      </c>
      <c r="H128" s="47">
        <v>0</v>
      </c>
      <c r="I128" s="48">
        <f t="shared" si="12"/>
        <v>0</v>
      </c>
    </row>
    <row r="129" spans="1:10" ht="15">
      <c r="A129" s="27" t="s">
        <v>25</v>
      </c>
      <c r="B129" s="43">
        <v>0</v>
      </c>
      <c r="C129" s="43">
        <v>0</v>
      </c>
      <c r="D129" s="43">
        <v>0</v>
      </c>
      <c r="E129" s="43">
        <v>0</v>
      </c>
      <c r="F129" s="236">
        <v>0</v>
      </c>
      <c r="G129" s="43">
        <v>0</v>
      </c>
      <c r="H129" s="53">
        <v>0</v>
      </c>
      <c r="I129" s="41">
        <f t="shared" si="12"/>
        <v>0</v>
      </c>
    </row>
    <row r="130" spans="1:10" ht="15">
      <c r="A130" s="25" t="s">
        <v>26</v>
      </c>
      <c r="B130" s="46">
        <v>0.18012744507501322</v>
      </c>
      <c r="C130" s="46">
        <v>0</v>
      </c>
      <c r="D130" s="46">
        <v>1.0690725549249869</v>
      </c>
      <c r="E130" s="46">
        <v>0</v>
      </c>
      <c r="F130" s="236">
        <v>0</v>
      </c>
      <c r="G130" s="46">
        <v>0</v>
      </c>
      <c r="H130" s="47">
        <v>0</v>
      </c>
      <c r="I130" s="48">
        <f t="shared" si="12"/>
        <v>1.2492000000000001</v>
      </c>
    </row>
    <row r="131" spans="1:10" ht="15.75" thickBot="1">
      <c r="A131" s="27" t="s">
        <v>27</v>
      </c>
      <c r="B131" s="43">
        <v>45.115643417442783</v>
      </c>
      <c r="C131" s="43">
        <v>0</v>
      </c>
      <c r="D131" s="43">
        <v>0</v>
      </c>
      <c r="E131" s="43">
        <v>4017.6600993051675</v>
      </c>
      <c r="F131" s="237">
        <v>0</v>
      </c>
      <c r="G131" s="43">
        <v>1300.5690572773894</v>
      </c>
      <c r="H131" s="53">
        <v>0</v>
      </c>
      <c r="I131" s="41">
        <f t="shared" si="12"/>
        <v>5363.3447999999999</v>
      </c>
    </row>
    <row r="132" spans="1:10" ht="15">
      <c r="A132" s="34" t="s">
        <v>28</v>
      </c>
      <c r="B132" s="130">
        <f t="shared" ref="B132:H132" si="13">SUM(B111:B131)</f>
        <v>267.17843217749618</v>
      </c>
      <c r="C132" s="130">
        <f t="shared" si="13"/>
        <v>3660.59218083122</v>
      </c>
      <c r="D132" s="130">
        <f t="shared" si="13"/>
        <v>16029.467450400994</v>
      </c>
      <c r="E132" s="130">
        <f t="shared" si="13"/>
        <v>4018.520880808152</v>
      </c>
      <c r="F132" s="130">
        <f t="shared" si="13"/>
        <v>0</v>
      </c>
      <c r="G132" s="130">
        <f t="shared" si="13"/>
        <v>1300.5690572773894</v>
      </c>
      <c r="H132" s="131">
        <f t="shared" si="13"/>
        <v>0</v>
      </c>
      <c r="I132" s="132">
        <f>SUM(B132:H132)</f>
        <v>25276.328001495251</v>
      </c>
    </row>
    <row r="133" spans="1:10" ht="15" thickBot="1">
      <c r="A133" s="32" t="s">
        <v>87</v>
      </c>
      <c r="B133" s="114">
        <f>B132/$I132</f>
        <v>1.0570302464886945E-2</v>
      </c>
      <c r="C133" s="114">
        <f t="shared" ref="C133:I133" si="14">C132/$I132</f>
        <v>0.14482294186935196</v>
      </c>
      <c r="D133" s="114">
        <f t="shared" si="14"/>
        <v>0.63416915025998843</v>
      </c>
      <c r="E133" s="114">
        <f t="shared" si="14"/>
        <v>0.158983570737428</v>
      </c>
      <c r="F133" s="114">
        <f t="shared" si="14"/>
        <v>0</v>
      </c>
      <c r="G133" s="114">
        <f t="shared" si="14"/>
        <v>5.1454034668344736E-2</v>
      </c>
      <c r="H133" s="114">
        <f t="shared" si="14"/>
        <v>0</v>
      </c>
      <c r="I133" s="116">
        <f t="shared" si="14"/>
        <v>1</v>
      </c>
      <c r="J133" s="18"/>
    </row>
    <row r="134" spans="1:10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10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10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10" ht="15">
      <c r="A137" s="24" t="s">
        <v>7</v>
      </c>
      <c r="B137" s="39">
        <v>0</v>
      </c>
      <c r="C137" s="39">
        <v>1175</v>
      </c>
      <c r="D137" s="39">
        <v>0</v>
      </c>
      <c r="E137" s="39">
        <v>0</v>
      </c>
      <c r="F137" s="235">
        <v>0</v>
      </c>
      <c r="G137" s="39">
        <v>0</v>
      </c>
      <c r="H137" s="40">
        <v>0</v>
      </c>
      <c r="I137" s="41">
        <f>SUM(B137:H137)</f>
        <v>1175</v>
      </c>
    </row>
    <row r="138" spans="1:10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>
        <v>0</v>
      </c>
      <c r="G138" s="46">
        <v>0</v>
      </c>
      <c r="H138" s="47">
        <v>0</v>
      </c>
      <c r="I138" s="48">
        <f t="shared" ref="I138:I157" si="15">SUM(B138:H138)</f>
        <v>0</v>
      </c>
    </row>
    <row r="139" spans="1:10" ht="15">
      <c r="A139" s="26" t="s">
        <v>9</v>
      </c>
      <c r="B139" s="43">
        <v>0</v>
      </c>
      <c r="C139" s="43">
        <v>0</v>
      </c>
      <c r="D139" s="43">
        <v>0</v>
      </c>
      <c r="E139" s="43">
        <v>0</v>
      </c>
      <c r="F139" s="236">
        <v>0</v>
      </c>
      <c r="G139" s="43">
        <v>0</v>
      </c>
      <c r="H139" s="53">
        <v>0</v>
      </c>
      <c r="I139" s="41">
        <f t="shared" si="15"/>
        <v>0</v>
      </c>
    </row>
    <row r="140" spans="1:10" ht="15">
      <c r="A140" s="25" t="s">
        <v>10</v>
      </c>
      <c r="B140" s="46">
        <v>0</v>
      </c>
      <c r="C140" s="46">
        <v>0</v>
      </c>
      <c r="D140" s="46">
        <v>306</v>
      </c>
      <c r="E140" s="46">
        <v>0</v>
      </c>
      <c r="F140" s="236">
        <v>0</v>
      </c>
      <c r="G140" s="46">
        <v>0</v>
      </c>
      <c r="H140" s="47">
        <v>0</v>
      </c>
      <c r="I140" s="48">
        <f t="shared" si="15"/>
        <v>306</v>
      </c>
    </row>
    <row r="141" spans="1:10" ht="15">
      <c r="A141" s="26" t="s">
        <v>11</v>
      </c>
      <c r="B141" s="43">
        <v>0</v>
      </c>
      <c r="C141" s="43">
        <v>0</v>
      </c>
      <c r="D141" s="43">
        <v>0</v>
      </c>
      <c r="E141" s="43">
        <v>0</v>
      </c>
      <c r="F141" s="236">
        <v>0</v>
      </c>
      <c r="G141" s="43">
        <v>0</v>
      </c>
      <c r="H141" s="53">
        <v>0</v>
      </c>
      <c r="I141" s="41">
        <f t="shared" si="15"/>
        <v>0</v>
      </c>
    </row>
    <row r="142" spans="1:10" ht="15">
      <c r="A142" s="25" t="s">
        <v>12</v>
      </c>
      <c r="B142" s="46">
        <v>0</v>
      </c>
      <c r="C142" s="46">
        <v>0</v>
      </c>
      <c r="D142" s="46">
        <v>0</v>
      </c>
      <c r="E142" s="46">
        <v>0</v>
      </c>
      <c r="F142" s="236">
        <v>0</v>
      </c>
      <c r="G142" s="46">
        <v>0</v>
      </c>
      <c r="H142" s="47">
        <v>0</v>
      </c>
      <c r="I142" s="48">
        <f t="shared" si="15"/>
        <v>0</v>
      </c>
    </row>
    <row r="143" spans="1:10" ht="15">
      <c r="A143" s="26" t="s">
        <v>13</v>
      </c>
      <c r="B143" s="43">
        <v>0</v>
      </c>
      <c r="C143" s="43">
        <v>0</v>
      </c>
      <c r="D143" s="43">
        <v>0</v>
      </c>
      <c r="E143" s="43">
        <v>0</v>
      </c>
      <c r="F143" s="236">
        <v>0</v>
      </c>
      <c r="G143" s="43">
        <v>0</v>
      </c>
      <c r="H143" s="53">
        <v>0</v>
      </c>
      <c r="I143" s="41">
        <f t="shared" si="15"/>
        <v>0</v>
      </c>
    </row>
    <row r="144" spans="1:10" ht="15">
      <c r="A144" s="25" t="s">
        <v>14</v>
      </c>
      <c r="B144" s="46">
        <v>0</v>
      </c>
      <c r="C144" s="46">
        <v>0</v>
      </c>
      <c r="D144" s="46">
        <v>14.626638830114764</v>
      </c>
      <c r="E144" s="46">
        <v>15.998981788345855</v>
      </c>
      <c r="F144" s="236">
        <v>0</v>
      </c>
      <c r="G144" s="46">
        <v>0</v>
      </c>
      <c r="H144" s="47">
        <v>0</v>
      </c>
      <c r="I144" s="48">
        <f t="shared" si="15"/>
        <v>30.625620618460619</v>
      </c>
    </row>
    <row r="145" spans="1:10" ht="15">
      <c r="A145" s="26" t="s">
        <v>15</v>
      </c>
      <c r="B145" s="43">
        <v>2.8743999999999996</v>
      </c>
      <c r="C145" s="43">
        <v>0</v>
      </c>
      <c r="D145" s="43">
        <v>0</v>
      </c>
      <c r="E145" s="43">
        <v>0</v>
      </c>
      <c r="F145" s="236">
        <v>0</v>
      </c>
      <c r="G145" s="43">
        <v>0</v>
      </c>
      <c r="H145" s="53">
        <v>0</v>
      </c>
      <c r="I145" s="41">
        <f t="shared" si="15"/>
        <v>2.8743999999999996</v>
      </c>
    </row>
    <row r="146" spans="1:10" ht="15">
      <c r="A146" s="25" t="s">
        <v>16</v>
      </c>
      <c r="B146" s="46">
        <v>115.56585916126096</v>
      </c>
      <c r="C146" s="46">
        <v>978.94532920649669</v>
      </c>
      <c r="D146" s="46">
        <v>57.235611632242268</v>
      </c>
      <c r="E146" s="46">
        <v>0</v>
      </c>
      <c r="F146" s="236">
        <v>0</v>
      </c>
      <c r="G146" s="46">
        <v>0</v>
      </c>
      <c r="H146" s="47">
        <v>0</v>
      </c>
      <c r="I146" s="48">
        <f t="shared" si="15"/>
        <v>1151.7468000000001</v>
      </c>
    </row>
    <row r="147" spans="1:10" ht="15">
      <c r="A147" s="26" t="s">
        <v>17</v>
      </c>
      <c r="B147" s="43">
        <v>0</v>
      </c>
      <c r="C147" s="43">
        <v>0</v>
      </c>
      <c r="D147" s="43">
        <v>0</v>
      </c>
      <c r="E147" s="43">
        <v>0</v>
      </c>
      <c r="F147" s="236">
        <v>0</v>
      </c>
      <c r="G147" s="43">
        <v>0</v>
      </c>
      <c r="H147" s="53">
        <v>0</v>
      </c>
      <c r="I147" s="41">
        <f t="shared" si="15"/>
        <v>0</v>
      </c>
    </row>
    <row r="148" spans="1:10" ht="15">
      <c r="A148" s="25" t="s">
        <v>18</v>
      </c>
      <c r="B148" s="46">
        <v>0</v>
      </c>
      <c r="C148" s="46">
        <v>0</v>
      </c>
      <c r="D148" s="46">
        <v>0</v>
      </c>
      <c r="E148" s="46">
        <v>0</v>
      </c>
      <c r="F148" s="236">
        <v>0</v>
      </c>
      <c r="G148" s="46">
        <v>0</v>
      </c>
      <c r="H148" s="47">
        <v>0</v>
      </c>
      <c r="I148" s="48">
        <f t="shared" si="15"/>
        <v>0</v>
      </c>
    </row>
    <row r="149" spans="1:10" ht="15">
      <c r="A149" s="26" t="s">
        <v>19</v>
      </c>
      <c r="B149" s="43">
        <v>136.23829327122667</v>
      </c>
      <c r="C149" s="43">
        <v>6240.9516533397937</v>
      </c>
      <c r="D149" s="43">
        <v>1298.8100533889792</v>
      </c>
      <c r="E149" s="43">
        <v>0</v>
      </c>
      <c r="F149" s="236">
        <v>0</v>
      </c>
      <c r="G149" s="43">
        <v>0</v>
      </c>
      <c r="H149" s="53">
        <v>0</v>
      </c>
      <c r="I149" s="41">
        <f t="shared" si="15"/>
        <v>7676</v>
      </c>
    </row>
    <row r="150" spans="1:10" ht="15">
      <c r="A150" s="25" t="s">
        <v>20</v>
      </c>
      <c r="B150" s="46">
        <v>0</v>
      </c>
      <c r="C150" s="46">
        <v>0</v>
      </c>
      <c r="D150" s="46">
        <v>0</v>
      </c>
      <c r="E150" s="46">
        <v>0</v>
      </c>
      <c r="F150" s="236">
        <v>0</v>
      </c>
      <c r="G150" s="46">
        <v>0</v>
      </c>
      <c r="H150" s="47">
        <v>0</v>
      </c>
      <c r="I150" s="48">
        <f t="shared" si="15"/>
        <v>0</v>
      </c>
    </row>
    <row r="151" spans="1:10" ht="15">
      <c r="A151" s="26" t="s">
        <v>21</v>
      </c>
      <c r="B151" s="43">
        <v>0</v>
      </c>
      <c r="C151" s="43">
        <v>0</v>
      </c>
      <c r="D151" s="43">
        <v>0</v>
      </c>
      <c r="E151" s="43">
        <v>0</v>
      </c>
      <c r="F151" s="236">
        <v>0</v>
      </c>
      <c r="G151" s="43">
        <v>0</v>
      </c>
      <c r="H151" s="53">
        <v>0</v>
      </c>
      <c r="I151" s="41">
        <f t="shared" si="15"/>
        <v>0</v>
      </c>
    </row>
    <row r="152" spans="1:10" ht="15">
      <c r="A152" s="25" t="s">
        <v>22</v>
      </c>
      <c r="B152" s="46">
        <v>0</v>
      </c>
      <c r="C152" s="46">
        <v>1647</v>
      </c>
      <c r="D152" s="46">
        <v>0</v>
      </c>
      <c r="E152" s="46">
        <v>0</v>
      </c>
      <c r="F152" s="236">
        <v>0</v>
      </c>
      <c r="G152" s="46">
        <v>0</v>
      </c>
      <c r="H152" s="47">
        <v>0</v>
      </c>
      <c r="I152" s="48">
        <f t="shared" si="15"/>
        <v>1647</v>
      </c>
      <c r="J152" s="6"/>
    </row>
    <row r="153" spans="1:10" ht="15">
      <c r="A153" s="27" t="s">
        <v>23</v>
      </c>
      <c r="B153" s="43">
        <v>0</v>
      </c>
      <c r="C153" s="43">
        <v>0</v>
      </c>
      <c r="D153" s="43">
        <v>0</v>
      </c>
      <c r="E153" s="43">
        <v>0</v>
      </c>
      <c r="F153" s="236">
        <v>0</v>
      </c>
      <c r="G153" s="43">
        <v>0</v>
      </c>
      <c r="H153" s="53">
        <v>0</v>
      </c>
      <c r="I153" s="41">
        <f t="shared" si="15"/>
        <v>0</v>
      </c>
    </row>
    <row r="154" spans="1:10" ht="15">
      <c r="A154" s="25" t="s">
        <v>24</v>
      </c>
      <c r="B154" s="46">
        <v>0</v>
      </c>
      <c r="C154" s="46">
        <v>1808</v>
      </c>
      <c r="D154" s="46">
        <v>0</v>
      </c>
      <c r="E154" s="46">
        <v>0</v>
      </c>
      <c r="F154" s="236">
        <v>0</v>
      </c>
      <c r="G154" s="46">
        <v>0</v>
      </c>
      <c r="H154" s="47">
        <v>0</v>
      </c>
      <c r="I154" s="48">
        <f t="shared" si="15"/>
        <v>1808</v>
      </c>
    </row>
    <row r="155" spans="1:10" ht="15">
      <c r="A155" s="27" t="s">
        <v>25</v>
      </c>
      <c r="B155" s="43">
        <v>0</v>
      </c>
      <c r="C155" s="43">
        <v>0</v>
      </c>
      <c r="D155" s="43">
        <v>0</v>
      </c>
      <c r="E155" s="43">
        <v>0</v>
      </c>
      <c r="F155" s="236">
        <v>0</v>
      </c>
      <c r="G155" s="43">
        <v>0</v>
      </c>
      <c r="H155" s="53">
        <v>0</v>
      </c>
      <c r="I155" s="41">
        <f t="shared" si="15"/>
        <v>0</v>
      </c>
    </row>
    <row r="156" spans="1:10" ht="15">
      <c r="A156" s="25" t="s">
        <v>26</v>
      </c>
      <c r="B156" s="46">
        <v>670.38930692990311</v>
      </c>
      <c r="C156" s="46">
        <v>0</v>
      </c>
      <c r="D156" s="46">
        <v>27.467193070096862</v>
      </c>
      <c r="E156" s="46">
        <v>0</v>
      </c>
      <c r="F156" s="236">
        <v>0</v>
      </c>
      <c r="G156" s="46">
        <v>0</v>
      </c>
      <c r="H156" s="47">
        <v>0</v>
      </c>
      <c r="I156" s="48">
        <f t="shared" si="15"/>
        <v>697.85649999999998</v>
      </c>
    </row>
    <row r="157" spans="1:10" ht="15.75" thickBot="1">
      <c r="A157" s="27" t="s">
        <v>27</v>
      </c>
      <c r="B157" s="43">
        <v>62.636192137491385</v>
      </c>
      <c r="C157" s="43">
        <v>0.34473893760028285</v>
      </c>
      <c r="D157" s="43">
        <v>287.5840945706359</v>
      </c>
      <c r="E157" s="43">
        <v>6379.330838154674</v>
      </c>
      <c r="F157" s="237">
        <v>0</v>
      </c>
      <c r="G157" s="43">
        <v>121.71870039321983</v>
      </c>
      <c r="H157" s="53">
        <v>756.01823580638006</v>
      </c>
      <c r="I157" s="41">
        <f t="shared" si="15"/>
        <v>7607.6328000000012</v>
      </c>
    </row>
    <row r="158" spans="1:10" ht="15">
      <c r="A158" s="34" t="s">
        <v>28</v>
      </c>
      <c r="B158" s="130">
        <f t="shared" ref="B158:H158" si="16">SUM(B137:B157)</f>
        <v>987.7040514998821</v>
      </c>
      <c r="C158" s="130">
        <f t="shared" si="16"/>
        <v>11850.24172148389</v>
      </c>
      <c r="D158" s="130">
        <f t="shared" si="16"/>
        <v>1991.7235914920689</v>
      </c>
      <c r="E158" s="130">
        <f t="shared" si="16"/>
        <v>6395.3298199430201</v>
      </c>
      <c r="F158" s="130">
        <f t="shared" si="16"/>
        <v>0</v>
      </c>
      <c r="G158" s="130">
        <f t="shared" si="16"/>
        <v>121.71870039321983</v>
      </c>
      <c r="H158" s="131">
        <f t="shared" si="16"/>
        <v>756.01823580638006</v>
      </c>
      <c r="I158" s="132">
        <f>SUM(B158:H158)</f>
        <v>22102.736120618461</v>
      </c>
    </row>
    <row r="159" spans="1:10" ht="15" thickBot="1">
      <c r="A159" s="32" t="s">
        <v>87</v>
      </c>
      <c r="B159" s="114">
        <f>B158/$I158</f>
        <v>4.4686958488298005E-2</v>
      </c>
      <c r="C159" s="114">
        <f t="shared" ref="C159:I159" si="17">C158/$I158</f>
        <v>0.53614365465049518</v>
      </c>
      <c r="D159" s="114">
        <f t="shared" si="17"/>
        <v>9.0112082984789219E-2</v>
      </c>
      <c r="E159" s="114">
        <f t="shared" si="17"/>
        <v>0.28934561698798722</v>
      </c>
      <c r="F159" s="114">
        <f t="shared" si="17"/>
        <v>0</v>
      </c>
      <c r="G159" s="114">
        <f t="shared" si="17"/>
        <v>5.5069517062946325E-3</v>
      </c>
      <c r="H159" s="114">
        <f t="shared" si="17"/>
        <v>3.4204735182135709E-2</v>
      </c>
      <c r="I159" s="116">
        <f t="shared" si="17"/>
        <v>1</v>
      </c>
      <c r="J159" s="18"/>
    </row>
    <row r="160" spans="1:10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>
        <v>0</v>
      </c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>
        <v>0</v>
      </c>
      <c r="G164" s="46">
        <v>0</v>
      </c>
      <c r="H164" s="47">
        <v>0</v>
      </c>
      <c r="I164" s="48">
        <f t="shared" ref="I164:I183" si="18">SUM(B164:H164)</f>
        <v>0</v>
      </c>
    </row>
    <row r="165" spans="1:9" ht="15">
      <c r="A165" s="26" t="s">
        <v>9</v>
      </c>
      <c r="B165" s="43">
        <v>0</v>
      </c>
      <c r="C165" s="43">
        <v>0</v>
      </c>
      <c r="D165" s="43">
        <v>0</v>
      </c>
      <c r="E165" s="43">
        <v>0</v>
      </c>
      <c r="F165" s="236">
        <v>0</v>
      </c>
      <c r="G165" s="43">
        <v>0</v>
      </c>
      <c r="H165" s="53">
        <v>0</v>
      </c>
      <c r="I165" s="41">
        <f t="shared" si="18"/>
        <v>0</v>
      </c>
    </row>
    <row r="166" spans="1:9" ht="15">
      <c r="A166" s="25" t="s">
        <v>10</v>
      </c>
      <c r="B166" s="46">
        <v>0</v>
      </c>
      <c r="C166" s="46">
        <v>0</v>
      </c>
      <c r="D166" s="46">
        <v>144</v>
      </c>
      <c r="E166" s="46">
        <v>0</v>
      </c>
      <c r="F166" s="236">
        <v>0</v>
      </c>
      <c r="G166" s="46">
        <v>0</v>
      </c>
      <c r="H166" s="47">
        <v>0</v>
      </c>
      <c r="I166" s="48">
        <f t="shared" si="18"/>
        <v>144</v>
      </c>
    </row>
    <row r="167" spans="1:9" ht="15">
      <c r="A167" s="26" t="s">
        <v>11</v>
      </c>
      <c r="B167" s="43">
        <v>0</v>
      </c>
      <c r="C167" s="43">
        <v>0</v>
      </c>
      <c r="D167" s="43">
        <v>0</v>
      </c>
      <c r="E167" s="43">
        <v>0</v>
      </c>
      <c r="F167" s="236">
        <v>0</v>
      </c>
      <c r="G167" s="43">
        <v>0</v>
      </c>
      <c r="H167" s="53">
        <v>0</v>
      </c>
      <c r="I167" s="41">
        <f t="shared" si="18"/>
        <v>0</v>
      </c>
    </row>
    <row r="168" spans="1:9" ht="15">
      <c r="A168" s="25" t="s">
        <v>12</v>
      </c>
      <c r="B168" s="46">
        <v>0</v>
      </c>
      <c r="C168" s="46">
        <v>0</v>
      </c>
      <c r="D168" s="46">
        <v>0</v>
      </c>
      <c r="E168" s="46">
        <v>0</v>
      </c>
      <c r="F168" s="236">
        <v>0</v>
      </c>
      <c r="G168" s="46">
        <v>0</v>
      </c>
      <c r="H168" s="47">
        <v>0</v>
      </c>
      <c r="I168" s="48">
        <f t="shared" si="18"/>
        <v>0</v>
      </c>
    </row>
    <row r="169" spans="1:9" ht="15">
      <c r="A169" s="26" t="s">
        <v>13</v>
      </c>
      <c r="B169" s="43">
        <v>0</v>
      </c>
      <c r="C169" s="43">
        <v>0</v>
      </c>
      <c r="D169" s="43">
        <v>0</v>
      </c>
      <c r="E169" s="43">
        <v>0</v>
      </c>
      <c r="F169" s="236">
        <v>0</v>
      </c>
      <c r="G169" s="43">
        <v>0</v>
      </c>
      <c r="H169" s="53">
        <v>0</v>
      </c>
      <c r="I169" s="41">
        <f t="shared" si="18"/>
        <v>0</v>
      </c>
    </row>
    <row r="170" spans="1:9" ht="15">
      <c r="A170" s="25" t="s">
        <v>14</v>
      </c>
      <c r="B170" s="46">
        <v>0</v>
      </c>
      <c r="C170" s="46">
        <v>0</v>
      </c>
      <c r="D170" s="46">
        <v>0</v>
      </c>
      <c r="E170" s="46">
        <v>1.063467919550251</v>
      </c>
      <c r="F170" s="236">
        <v>0</v>
      </c>
      <c r="G170" s="46">
        <v>0</v>
      </c>
      <c r="H170" s="47">
        <v>0</v>
      </c>
      <c r="I170" s="48">
        <f t="shared" si="18"/>
        <v>1.063467919550251</v>
      </c>
    </row>
    <row r="171" spans="1:9" ht="15">
      <c r="A171" s="26" t="s">
        <v>15</v>
      </c>
      <c r="B171" s="43">
        <v>6.9908674264542198E-2</v>
      </c>
      <c r="C171" s="43">
        <v>2.1713176698914934E-2</v>
      </c>
      <c r="D171" s="43">
        <v>1.0159781490365429</v>
      </c>
      <c r="E171" s="43">
        <v>0</v>
      </c>
      <c r="F171" s="236">
        <v>0</v>
      </c>
      <c r="G171" s="43">
        <v>0</v>
      </c>
      <c r="H171" s="53">
        <v>0</v>
      </c>
      <c r="I171" s="41">
        <f t="shared" si="18"/>
        <v>1.1076000000000001</v>
      </c>
    </row>
    <row r="172" spans="1:9" ht="15">
      <c r="A172" s="25" t="s">
        <v>16</v>
      </c>
      <c r="B172" s="46">
        <v>68.06239047917839</v>
      </c>
      <c r="C172" s="46">
        <v>0</v>
      </c>
      <c r="D172" s="46">
        <v>170.03790952082161</v>
      </c>
      <c r="E172" s="46">
        <v>0</v>
      </c>
      <c r="F172" s="236">
        <v>0</v>
      </c>
      <c r="G172" s="46">
        <v>0</v>
      </c>
      <c r="H172" s="47">
        <v>0</v>
      </c>
      <c r="I172" s="48">
        <f t="shared" si="18"/>
        <v>238.1003</v>
      </c>
    </row>
    <row r="173" spans="1:9" ht="15">
      <c r="A173" s="26" t="s">
        <v>17</v>
      </c>
      <c r="B173" s="43">
        <v>0</v>
      </c>
      <c r="C173" s="43">
        <v>0</v>
      </c>
      <c r="D173" s="43">
        <v>326.6816</v>
      </c>
      <c r="E173" s="43">
        <v>0</v>
      </c>
      <c r="F173" s="236">
        <v>0</v>
      </c>
      <c r="G173" s="43">
        <v>0</v>
      </c>
      <c r="H173" s="53">
        <v>0</v>
      </c>
      <c r="I173" s="41">
        <f t="shared" si="18"/>
        <v>326.6816</v>
      </c>
    </row>
    <row r="174" spans="1:9" ht="15">
      <c r="A174" s="25" t="s">
        <v>18</v>
      </c>
      <c r="B174" s="46">
        <v>0</v>
      </c>
      <c r="C174" s="46">
        <v>0</v>
      </c>
      <c r="D174" s="46">
        <v>0</v>
      </c>
      <c r="E174" s="46">
        <v>0</v>
      </c>
      <c r="F174" s="236">
        <v>0</v>
      </c>
      <c r="G174" s="46">
        <v>0</v>
      </c>
      <c r="H174" s="47">
        <v>0</v>
      </c>
      <c r="I174" s="48">
        <f t="shared" si="18"/>
        <v>0</v>
      </c>
    </row>
    <row r="175" spans="1:9" ht="15">
      <c r="A175" s="26" t="s">
        <v>19</v>
      </c>
      <c r="B175" s="43">
        <v>108.45806754415437</v>
      </c>
      <c r="C175" s="43">
        <v>56.488576845913748</v>
      </c>
      <c r="D175" s="43">
        <v>1880.0533556099317</v>
      </c>
      <c r="E175" s="43">
        <v>0</v>
      </c>
      <c r="F175" s="236">
        <v>0</v>
      </c>
      <c r="G175" s="43">
        <v>0</v>
      </c>
      <c r="H175" s="53">
        <v>0</v>
      </c>
      <c r="I175" s="41">
        <f t="shared" si="18"/>
        <v>2044.9999999999998</v>
      </c>
    </row>
    <row r="176" spans="1:9" ht="15">
      <c r="A176" s="25" t="s">
        <v>20</v>
      </c>
      <c r="B176" s="46">
        <v>0</v>
      </c>
      <c r="C176" s="46">
        <v>0</v>
      </c>
      <c r="D176" s="46">
        <v>0</v>
      </c>
      <c r="E176" s="46">
        <v>0</v>
      </c>
      <c r="F176" s="236">
        <v>0</v>
      </c>
      <c r="G176" s="46">
        <v>0</v>
      </c>
      <c r="H176" s="47">
        <v>0</v>
      </c>
      <c r="I176" s="48">
        <f t="shared" si="18"/>
        <v>0</v>
      </c>
    </row>
    <row r="177" spans="1:10" ht="15">
      <c r="A177" s="26" t="s">
        <v>21</v>
      </c>
      <c r="B177" s="43">
        <v>0</v>
      </c>
      <c r="C177" s="43">
        <v>0</v>
      </c>
      <c r="D177" s="43">
        <v>0</v>
      </c>
      <c r="E177" s="43">
        <v>0</v>
      </c>
      <c r="F177" s="236">
        <v>0</v>
      </c>
      <c r="G177" s="43">
        <v>0</v>
      </c>
      <c r="H177" s="53">
        <v>0</v>
      </c>
      <c r="I177" s="41">
        <f t="shared" si="18"/>
        <v>0</v>
      </c>
    </row>
    <row r="178" spans="1:10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>
        <v>0</v>
      </c>
      <c r="G178" s="46">
        <v>0</v>
      </c>
      <c r="H178" s="47">
        <v>0</v>
      </c>
      <c r="I178" s="48">
        <f t="shared" si="18"/>
        <v>0</v>
      </c>
    </row>
    <row r="179" spans="1:10" ht="15">
      <c r="A179" s="27" t="s">
        <v>23</v>
      </c>
      <c r="B179" s="43">
        <v>0</v>
      </c>
      <c r="C179" s="43">
        <v>0</v>
      </c>
      <c r="D179" s="43">
        <v>0</v>
      </c>
      <c r="E179" s="43">
        <v>0</v>
      </c>
      <c r="F179" s="236">
        <v>0</v>
      </c>
      <c r="G179" s="43">
        <v>0</v>
      </c>
      <c r="H179" s="53">
        <v>0</v>
      </c>
      <c r="I179" s="41">
        <f t="shared" si="18"/>
        <v>0</v>
      </c>
    </row>
    <row r="180" spans="1:10" ht="15">
      <c r="A180" s="25" t="s">
        <v>24</v>
      </c>
      <c r="B180" s="46">
        <v>0</v>
      </c>
      <c r="C180" s="46">
        <v>0</v>
      </c>
      <c r="D180" s="46">
        <v>0</v>
      </c>
      <c r="E180" s="46">
        <v>0</v>
      </c>
      <c r="F180" s="236">
        <v>0</v>
      </c>
      <c r="G180" s="46">
        <v>0</v>
      </c>
      <c r="H180" s="47">
        <v>0</v>
      </c>
      <c r="I180" s="48">
        <f t="shared" si="18"/>
        <v>0</v>
      </c>
    </row>
    <row r="181" spans="1:10" ht="15">
      <c r="A181" s="27" t="s">
        <v>25</v>
      </c>
      <c r="B181" s="43">
        <v>0</v>
      </c>
      <c r="C181" s="43">
        <v>0</v>
      </c>
      <c r="D181" s="43">
        <v>0</v>
      </c>
      <c r="E181" s="43">
        <v>0</v>
      </c>
      <c r="F181" s="236">
        <v>0</v>
      </c>
      <c r="G181" s="43">
        <v>0</v>
      </c>
      <c r="H181" s="53">
        <v>0</v>
      </c>
      <c r="I181" s="41">
        <f t="shared" si="18"/>
        <v>0</v>
      </c>
    </row>
    <row r="182" spans="1:10" ht="15">
      <c r="A182" s="25" t="s">
        <v>26</v>
      </c>
      <c r="B182" s="46">
        <v>3.8399065216537758</v>
      </c>
      <c r="C182" s="46">
        <v>0.99849347834622504</v>
      </c>
      <c r="D182" s="46">
        <v>0</v>
      </c>
      <c r="E182" s="46">
        <v>0</v>
      </c>
      <c r="F182" s="236">
        <v>0</v>
      </c>
      <c r="G182" s="46">
        <v>0</v>
      </c>
      <c r="H182" s="47">
        <v>0</v>
      </c>
      <c r="I182" s="48">
        <f t="shared" si="18"/>
        <v>4.8384000000000009</v>
      </c>
    </row>
    <row r="183" spans="1:10" ht="15.75" thickBot="1">
      <c r="A183" s="27" t="s">
        <v>27</v>
      </c>
      <c r="B183" s="43">
        <v>23.318745413044237</v>
      </c>
      <c r="C183" s="43">
        <v>0</v>
      </c>
      <c r="D183" s="43">
        <v>576.47350346566361</v>
      </c>
      <c r="E183" s="43">
        <v>606.45447944756131</v>
      </c>
      <c r="F183" s="237">
        <v>0</v>
      </c>
      <c r="G183" s="43">
        <v>54.239007395565409</v>
      </c>
      <c r="H183" s="53">
        <v>173.32506427816566</v>
      </c>
      <c r="I183" s="41">
        <f t="shared" si="18"/>
        <v>1433.8108</v>
      </c>
    </row>
    <row r="184" spans="1:10" ht="15">
      <c r="A184" s="34" t="s">
        <v>28</v>
      </c>
      <c r="B184" s="130">
        <f t="shared" ref="B184:H184" si="19">SUM(B163:B183)</f>
        <v>203.7490186322953</v>
      </c>
      <c r="C184" s="130">
        <f t="shared" si="19"/>
        <v>57.508783500958891</v>
      </c>
      <c r="D184" s="130">
        <f t="shared" si="19"/>
        <v>3098.2623467454537</v>
      </c>
      <c r="E184" s="130">
        <f t="shared" si="19"/>
        <v>607.51794736711156</v>
      </c>
      <c r="F184" s="130">
        <f t="shared" si="19"/>
        <v>0</v>
      </c>
      <c r="G184" s="130">
        <f t="shared" si="19"/>
        <v>54.239007395565409</v>
      </c>
      <c r="H184" s="131">
        <f t="shared" si="19"/>
        <v>173.32506427816566</v>
      </c>
      <c r="I184" s="132">
        <f>SUM(B184:H184)</f>
        <v>4194.6021679195501</v>
      </c>
    </row>
    <row r="185" spans="1:10" ht="15" thickBot="1">
      <c r="A185" s="32" t="s">
        <v>87</v>
      </c>
      <c r="B185" s="114">
        <f>B184/$I184</f>
        <v>4.8574098442654284E-2</v>
      </c>
      <c r="C185" s="114">
        <f t="shared" ref="C185:I185" si="20">C184/$I184</f>
        <v>1.3710187807746795E-2</v>
      </c>
      <c r="D185" s="114">
        <f t="shared" si="20"/>
        <v>0.73863079803874176</v>
      </c>
      <c r="E185" s="114">
        <f t="shared" si="20"/>
        <v>0.14483326977071342</v>
      </c>
      <c r="F185" s="114">
        <f t="shared" si="20"/>
        <v>0</v>
      </c>
      <c r="G185" s="114">
        <f t="shared" si="20"/>
        <v>1.2930667849834973E-2</v>
      </c>
      <c r="H185" s="114">
        <f t="shared" si="20"/>
        <v>4.1320978090308831E-2</v>
      </c>
      <c r="I185" s="116">
        <f t="shared" si="20"/>
        <v>1</v>
      </c>
      <c r="J185" s="18"/>
    </row>
    <row r="186" spans="1:10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10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10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10" ht="15">
      <c r="A189" s="24" t="s">
        <v>7</v>
      </c>
      <c r="B189" s="39">
        <v>0</v>
      </c>
      <c r="C189" s="39">
        <v>0</v>
      </c>
      <c r="D189" s="39">
        <v>3967</v>
      </c>
      <c r="E189" s="39">
        <v>0</v>
      </c>
      <c r="F189" s="235">
        <v>0</v>
      </c>
      <c r="G189" s="39">
        <v>0</v>
      </c>
      <c r="H189" s="40">
        <v>0</v>
      </c>
      <c r="I189" s="41">
        <f>SUM(B189:H189)</f>
        <v>3967</v>
      </c>
    </row>
    <row r="190" spans="1:10" ht="15">
      <c r="A190" s="25" t="s">
        <v>8</v>
      </c>
      <c r="B190" s="46">
        <v>0</v>
      </c>
      <c r="C190" s="46">
        <v>0</v>
      </c>
      <c r="D190" s="46">
        <v>8</v>
      </c>
      <c r="E190" s="46">
        <v>0</v>
      </c>
      <c r="F190" s="236">
        <v>0</v>
      </c>
      <c r="G190" s="46">
        <v>0</v>
      </c>
      <c r="H190" s="47">
        <v>0</v>
      </c>
      <c r="I190" s="48">
        <f t="shared" ref="I190:I209" si="21">SUM(B190:H190)</f>
        <v>8</v>
      </c>
    </row>
    <row r="191" spans="1:10" ht="15">
      <c r="A191" s="26" t="s">
        <v>9</v>
      </c>
      <c r="B191" s="43">
        <v>0</v>
      </c>
      <c r="C191" s="43">
        <v>0</v>
      </c>
      <c r="D191" s="43">
        <v>0</v>
      </c>
      <c r="E191" s="43">
        <v>0</v>
      </c>
      <c r="F191" s="236">
        <v>0</v>
      </c>
      <c r="G191" s="43">
        <v>0</v>
      </c>
      <c r="H191" s="53">
        <v>0</v>
      </c>
      <c r="I191" s="41">
        <f t="shared" si="21"/>
        <v>0</v>
      </c>
    </row>
    <row r="192" spans="1:10" ht="15">
      <c r="A192" s="25" t="s">
        <v>10</v>
      </c>
      <c r="B192" s="46">
        <v>0</v>
      </c>
      <c r="C192" s="46">
        <v>0</v>
      </c>
      <c r="D192" s="46">
        <v>180</v>
      </c>
      <c r="E192" s="46">
        <v>0</v>
      </c>
      <c r="F192" s="236">
        <v>0</v>
      </c>
      <c r="G192" s="46">
        <v>0</v>
      </c>
      <c r="H192" s="47">
        <v>0</v>
      </c>
      <c r="I192" s="48">
        <f t="shared" si="21"/>
        <v>180</v>
      </c>
    </row>
    <row r="193" spans="1:9" ht="15">
      <c r="A193" s="26" t="s">
        <v>11</v>
      </c>
      <c r="B193" s="43">
        <v>0</v>
      </c>
      <c r="C193" s="43">
        <v>0</v>
      </c>
      <c r="D193" s="43">
        <v>0</v>
      </c>
      <c r="E193" s="43">
        <v>0</v>
      </c>
      <c r="F193" s="236">
        <v>0</v>
      </c>
      <c r="G193" s="43">
        <v>0</v>
      </c>
      <c r="H193" s="53">
        <v>0</v>
      </c>
      <c r="I193" s="41">
        <f t="shared" si="21"/>
        <v>0</v>
      </c>
    </row>
    <row r="194" spans="1:9" ht="15">
      <c r="A194" s="25" t="s">
        <v>12</v>
      </c>
      <c r="B194" s="46">
        <v>0</v>
      </c>
      <c r="C194" s="46">
        <v>0</v>
      </c>
      <c r="D194" s="46">
        <v>0</v>
      </c>
      <c r="E194" s="46">
        <v>0</v>
      </c>
      <c r="F194" s="236">
        <v>0</v>
      </c>
      <c r="G194" s="46">
        <v>0</v>
      </c>
      <c r="H194" s="47">
        <v>0</v>
      </c>
      <c r="I194" s="48">
        <f t="shared" si="21"/>
        <v>0</v>
      </c>
    </row>
    <row r="195" spans="1:9" ht="15">
      <c r="A195" s="26" t="s">
        <v>13</v>
      </c>
      <c r="B195" s="43">
        <v>0</v>
      </c>
      <c r="C195" s="43">
        <v>0</v>
      </c>
      <c r="D195" s="43">
        <v>0</v>
      </c>
      <c r="E195" s="43">
        <v>0</v>
      </c>
      <c r="F195" s="236">
        <v>0</v>
      </c>
      <c r="G195" s="43">
        <v>0</v>
      </c>
      <c r="H195" s="53">
        <v>0</v>
      </c>
      <c r="I195" s="41">
        <f t="shared" si="21"/>
        <v>0</v>
      </c>
    </row>
    <row r="196" spans="1:9" ht="15">
      <c r="A196" s="25" t="s">
        <v>14</v>
      </c>
      <c r="B196" s="46">
        <v>3.4414157753702218E-8</v>
      </c>
      <c r="C196" s="46">
        <v>3.4414157753702218E-8</v>
      </c>
      <c r="D196" s="46">
        <v>2.7531326078453325E-8</v>
      </c>
      <c r="E196" s="46">
        <v>17.935885065734784</v>
      </c>
      <c r="F196" s="236">
        <v>0</v>
      </c>
      <c r="G196" s="46">
        <v>0</v>
      </c>
      <c r="H196" s="47">
        <v>0</v>
      </c>
      <c r="I196" s="48">
        <f t="shared" si="21"/>
        <v>17.935885162094426</v>
      </c>
    </row>
    <row r="197" spans="1:9" ht="15">
      <c r="A197" s="26" t="s">
        <v>15</v>
      </c>
      <c r="B197" s="43">
        <v>2.3529987377643451</v>
      </c>
      <c r="C197" s="43">
        <v>0.73082601375236345</v>
      </c>
      <c r="D197" s="43">
        <v>34.195975248483293</v>
      </c>
      <c r="E197" s="43">
        <v>0</v>
      </c>
      <c r="F197" s="236">
        <v>0</v>
      </c>
      <c r="G197" s="43">
        <v>0</v>
      </c>
      <c r="H197" s="53">
        <v>0</v>
      </c>
      <c r="I197" s="41">
        <f t="shared" si="21"/>
        <v>37.279800000000002</v>
      </c>
    </row>
    <row r="198" spans="1:9" ht="15">
      <c r="A198" s="25" t="s">
        <v>16</v>
      </c>
      <c r="B198" s="46">
        <v>288.15893665733228</v>
      </c>
      <c r="C198" s="46">
        <v>128.02308369985508</v>
      </c>
      <c r="D198" s="46">
        <v>5818.7862796428126</v>
      </c>
      <c r="E198" s="46">
        <v>0</v>
      </c>
      <c r="F198" s="236">
        <v>0</v>
      </c>
      <c r="G198" s="46">
        <v>0</v>
      </c>
      <c r="H198" s="47">
        <v>0</v>
      </c>
      <c r="I198" s="48">
        <f t="shared" si="21"/>
        <v>6234.9682999999995</v>
      </c>
    </row>
    <row r="199" spans="1:9" ht="15">
      <c r="A199" s="26" t="s">
        <v>17</v>
      </c>
      <c r="B199" s="43">
        <v>118.80591380422149</v>
      </c>
      <c r="C199" s="43">
        <v>5.7196792776264138E-8</v>
      </c>
      <c r="D199" s="43">
        <v>859.5379861385818</v>
      </c>
      <c r="E199" s="43">
        <v>0</v>
      </c>
      <c r="F199" s="236">
        <v>0</v>
      </c>
      <c r="G199" s="43">
        <v>0</v>
      </c>
      <c r="H199" s="53">
        <v>0</v>
      </c>
      <c r="I199" s="41">
        <f t="shared" si="21"/>
        <v>978.34390000000008</v>
      </c>
    </row>
    <row r="200" spans="1:9" ht="15">
      <c r="A200" s="25" t="s">
        <v>18</v>
      </c>
      <c r="B200" s="46">
        <v>1.9430948214441224E-8</v>
      </c>
      <c r="C200" s="46">
        <v>1.9430948214441224E-8</v>
      </c>
      <c r="D200" s="46">
        <v>369.99999996113809</v>
      </c>
      <c r="E200" s="46">
        <v>0</v>
      </c>
      <c r="F200" s="236">
        <v>0</v>
      </c>
      <c r="G200" s="46">
        <v>0</v>
      </c>
      <c r="H200" s="47">
        <v>0</v>
      </c>
      <c r="I200" s="48">
        <f t="shared" si="21"/>
        <v>370</v>
      </c>
    </row>
    <row r="201" spans="1:9" ht="15">
      <c r="A201" s="26" t="s">
        <v>19</v>
      </c>
      <c r="B201" s="43">
        <v>1445.135502941313</v>
      </c>
      <c r="C201" s="43">
        <v>77.641880894936492</v>
      </c>
      <c r="D201" s="43">
        <v>8084.7510017493751</v>
      </c>
      <c r="E201" s="43">
        <v>616.47161441437618</v>
      </c>
      <c r="F201" s="236">
        <v>0</v>
      </c>
      <c r="G201" s="43">
        <v>0</v>
      </c>
      <c r="H201" s="53">
        <v>0</v>
      </c>
      <c r="I201" s="41">
        <f t="shared" si="21"/>
        <v>10224.000000000002</v>
      </c>
    </row>
    <row r="202" spans="1:9" ht="15">
      <c r="A202" s="25" t="s">
        <v>20</v>
      </c>
      <c r="B202" s="46">
        <v>0</v>
      </c>
      <c r="C202" s="46">
        <v>0</v>
      </c>
      <c r="D202" s="46">
        <v>0</v>
      </c>
      <c r="E202" s="46">
        <v>0</v>
      </c>
      <c r="F202" s="236">
        <v>0</v>
      </c>
      <c r="G202" s="46">
        <v>0</v>
      </c>
      <c r="H202" s="47">
        <v>0</v>
      </c>
      <c r="I202" s="48">
        <f t="shared" si="21"/>
        <v>0</v>
      </c>
    </row>
    <row r="203" spans="1:9" ht="15">
      <c r="A203" s="26" t="s">
        <v>21</v>
      </c>
      <c r="B203" s="43">
        <v>0</v>
      </c>
      <c r="C203" s="43">
        <v>0</v>
      </c>
      <c r="D203" s="43">
        <v>0</v>
      </c>
      <c r="E203" s="43">
        <v>0</v>
      </c>
      <c r="F203" s="236">
        <v>0</v>
      </c>
      <c r="G203" s="43">
        <v>0</v>
      </c>
      <c r="H203" s="53">
        <v>0</v>
      </c>
      <c r="I203" s="41">
        <f t="shared" si="21"/>
        <v>0</v>
      </c>
    </row>
    <row r="204" spans="1:9" ht="15">
      <c r="A204" s="25" t="s">
        <v>22</v>
      </c>
      <c r="B204" s="46">
        <v>2.2555600931096995</v>
      </c>
      <c r="C204" s="46">
        <v>1.4429286535143579E-8</v>
      </c>
      <c r="D204" s="46">
        <v>1932.7444398924608</v>
      </c>
      <c r="E204" s="46">
        <v>0</v>
      </c>
      <c r="F204" s="236">
        <v>0</v>
      </c>
      <c r="G204" s="46">
        <v>0</v>
      </c>
      <c r="H204" s="47">
        <v>0</v>
      </c>
      <c r="I204" s="48">
        <f t="shared" si="21"/>
        <v>1934.9999999999998</v>
      </c>
    </row>
    <row r="205" spans="1:9" ht="15">
      <c r="A205" s="27" t="s">
        <v>23</v>
      </c>
      <c r="B205" s="43">
        <v>7.0828138913624228</v>
      </c>
      <c r="C205" s="43">
        <v>12.011576135351737</v>
      </c>
      <c r="D205" s="43">
        <v>21.905609973285841</v>
      </c>
      <c r="E205" s="43">
        <v>0</v>
      </c>
      <c r="F205" s="236">
        <v>0</v>
      </c>
      <c r="G205" s="43">
        <v>0</v>
      </c>
      <c r="H205" s="53">
        <v>0</v>
      </c>
      <c r="I205" s="41">
        <f t="shared" si="21"/>
        <v>41</v>
      </c>
    </row>
    <row r="206" spans="1:9" ht="15">
      <c r="A206" s="25" t="s">
        <v>24</v>
      </c>
      <c r="B206" s="46">
        <v>0</v>
      </c>
      <c r="C206" s="46">
        <v>0</v>
      </c>
      <c r="D206" s="46">
        <v>0</v>
      </c>
      <c r="E206" s="46">
        <v>0</v>
      </c>
      <c r="F206" s="236">
        <v>0</v>
      </c>
      <c r="G206" s="46">
        <v>0</v>
      </c>
      <c r="H206" s="47">
        <v>0</v>
      </c>
      <c r="I206" s="48">
        <f t="shared" si="21"/>
        <v>0</v>
      </c>
    </row>
    <row r="207" spans="1:9" ht="15">
      <c r="A207" s="27" t="s">
        <v>25</v>
      </c>
      <c r="B207" s="43">
        <v>0</v>
      </c>
      <c r="C207" s="43">
        <v>0</v>
      </c>
      <c r="D207" s="43">
        <v>0</v>
      </c>
      <c r="E207" s="43">
        <v>0</v>
      </c>
      <c r="F207" s="236">
        <v>0</v>
      </c>
      <c r="G207" s="43">
        <v>0</v>
      </c>
      <c r="H207" s="53">
        <v>0</v>
      </c>
      <c r="I207" s="41">
        <f t="shared" si="21"/>
        <v>0</v>
      </c>
    </row>
    <row r="208" spans="1:9" ht="15">
      <c r="A208" s="25" t="s">
        <v>26</v>
      </c>
      <c r="B208" s="46">
        <v>6.1991999850292405</v>
      </c>
      <c r="C208" s="46">
        <v>7.4853799345667653E-9</v>
      </c>
      <c r="D208" s="46">
        <v>7.4853799345667653E-9</v>
      </c>
      <c r="E208" s="46">
        <v>0</v>
      </c>
      <c r="F208" s="236">
        <v>0</v>
      </c>
      <c r="G208" s="46">
        <v>0</v>
      </c>
      <c r="H208" s="47">
        <v>0</v>
      </c>
      <c r="I208" s="48">
        <f t="shared" si="21"/>
        <v>6.1992000000000012</v>
      </c>
    </row>
    <row r="209" spans="1:10" ht="15.75" thickBot="1">
      <c r="A209" s="27" t="s">
        <v>27</v>
      </c>
      <c r="B209" s="43">
        <v>11.683421946811833</v>
      </c>
      <c r="C209" s="43">
        <v>4.1259288718432625</v>
      </c>
      <c r="D209" s="43">
        <v>3128.4607327433519</v>
      </c>
      <c r="E209" s="43">
        <v>2148.0889181325851</v>
      </c>
      <c r="F209" s="237">
        <v>0</v>
      </c>
      <c r="G209" s="43">
        <v>168.0512270676665</v>
      </c>
      <c r="H209" s="53">
        <v>10.156171237741352</v>
      </c>
      <c r="I209" s="41">
        <f t="shared" si="21"/>
        <v>5470.5664000000006</v>
      </c>
    </row>
    <row r="210" spans="1:10" ht="15">
      <c r="A210" s="34" t="s">
        <v>28</v>
      </c>
      <c r="B210" s="130">
        <f t="shared" ref="B210:H210" si="22">SUM(B189:B209)</f>
        <v>1881.6743481107897</v>
      </c>
      <c r="C210" s="130">
        <f t="shared" si="22"/>
        <v>222.53329574869548</v>
      </c>
      <c r="D210" s="130">
        <f t="shared" si="22"/>
        <v>24405.382025384504</v>
      </c>
      <c r="E210" s="130">
        <f t="shared" si="22"/>
        <v>2782.496417612696</v>
      </c>
      <c r="F210" s="130">
        <f t="shared" si="22"/>
        <v>0</v>
      </c>
      <c r="G210" s="130">
        <f t="shared" si="22"/>
        <v>168.0512270676665</v>
      </c>
      <c r="H210" s="131">
        <f t="shared" si="22"/>
        <v>10.156171237741352</v>
      </c>
      <c r="I210" s="132">
        <f>SUM(B210:H210)</f>
        <v>29470.293485162092</v>
      </c>
    </row>
    <row r="211" spans="1:10" ht="15" thickBot="1">
      <c r="A211" s="32" t="s">
        <v>87</v>
      </c>
      <c r="B211" s="114">
        <f>B210/$I210</f>
        <v>6.384986797156221E-2</v>
      </c>
      <c r="C211" s="114">
        <f t="shared" ref="C211:I211" si="23">C210/$I210</f>
        <v>7.5511055178577738E-3</v>
      </c>
      <c r="D211" s="114">
        <f t="shared" si="23"/>
        <v>0.8281350179859015</v>
      </c>
      <c r="E211" s="114">
        <f t="shared" si="23"/>
        <v>9.4416990418288382E-2</v>
      </c>
      <c r="F211" s="114">
        <f t="shared" si="23"/>
        <v>0</v>
      </c>
      <c r="G211" s="114">
        <f t="shared" si="23"/>
        <v>5.7023940787110962E-3</v>
      </c>
      <c r="H211" s="114">
        <f t="shared" si="23"/>
        <v>3.4462402767908816E-4</v>
      </c>
      <c r="I211" s="116">
        <f t="shared" si="23"/>
        <v>1</v>
      </c>
      <c r="J211" s="18"/>
    </row>
    <row r="212" spans="1:10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10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10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10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>
        <v>0</v>
      </c>
      <c r="G215" s="39">
        <v>0</v>
      </c>
      <c r="H215" s="40">
        <v>0</v>
      </c>
      <c r="I215" s="41">
        <f>SUM(B215:H215)</f>
        <v>0</v>
      </c>
    </row>
    <row r="216" spans="1:10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>
        <v>0</v>
      </c>
      <c r="G216" s="46">
        <v>0</v>
      </c>
      <c r="H216" s="47">
        <v>0</v>
      </c>
      <c r="I216" s="48">
        <f t="shared" ref="I216:I235" si="24">SUM(B216:H216)</f>
        <v>0</v>
      </c>
    </row>
    <row r="217" spans="1:10" ht="15">
      <c r="A217" s="26" t="s">
        <v>9</v>
      </c>
      <c r="B217" s="43">
        <v>0</v>
      </c>
      <c r="C217" s="43">
        <v>0</v>
      </c>
      <c r="D217" s="43">
        <v>0</v>
      </c>
      <c r="E217" s="43">
        <v>0</v>
      </c>
      <c r="F217" s="236">
        <v>0</v>
      </c>
      <c r="G217" s="43">
        <v>0</v>
      </c>
      <c r="H217" s="53">
        <v>0</v>
      </c>
      <c r="I217" s="41">
        <f t="shared" si="24"/>
        <v>0</v>
      </c>
    </row>
    <row r="218" spans="1:10" ht="15">
      <c r="A218" s="25" t="s">
        <v>10</v>
      </c>
      <c r="B218" s="46">
        <v>0</v>
      </c>
      <c r="C218" s="46">
        <v>0</v>
      </c>
      <c r="D218" s="46">
        <v>0</v>
      </c>
      <c r="E218" s="46">
        <v>0</v>
      </c>
      <c r="F218" s="236">
        <v>0</v>
      </c>
      <c r="G218" s="46">
        <v>0</v>
      </c>
      <c r="H218" s="47">
        <v>0</v>
      </c>
      <c r="I218" s="48">
        <f t="shared" si="24"/>
        <v>0</v>
      </c>
    </row>
    <row r="219" spans="1:10" ht="15">
      <c r="A219" s="26" t="s">
        <v>11</v>
      </c>
      <c r="B219" s="43">
        <v>0</v>
      </c>
      <c r="C219" s="43">
        <v>0</v>
      </c>
      <c r="D219" s="43">
        <v>0</v>
      </c>
      <c r="E219" s="43">
        <v>0</v>
      </c>
      <c r="F219" s="236">
        <v>0</v>
      </c>
      <c r="G219" s="43">
        <v>0</v>
      </c>
      <c r="H219" s="53">
        <v>0</v>
      </c>
      <c r="I219" s="41">
        <f t="shared" si="24"/>
        <v>0</v>
      </c>
    </row>
    <row r="220" spans="1:10" ht="15">
      <c r="A220" s="25" t="s">
        <v>12</v>
      </c>
      <c r="B220" s="46">
        <v>0</v>
      </c>
      <c r="C220" s="46">
        <v>0</v>
      </c>
      <c r="D220" s="46">
        <v>0</v>
      </c>
      <c r="E220" s="46">
        <v>44.166429562179971</v>
      </c>
      <c r="F220" s="236">
        <v>0</v>
      </c>
      <c r="G220" s="46">
        <v>0</v>
      </c>
      <c r="H220" s="47">
        <v>0</v>
      </c>
      <c r="I220" s="48">
        <f t="shared" si="24"/>
        <v>44.166429562179971</v>
      </c>
    </row>
    <row r="221" spans="1:10" ht="15">
      <c r="A221" s="26" t="s">
        <v>13</v>
      </c>
      <c r="B221" s="43">
        <v>0</v>
      </c>
      <c r="C221" s="43">
        <v>0</v>
      </c>
      <c r="D221" s="43">
        <v>0</v>
      </c>
      <c r="E221" s="43">
        <v>0</v>
      </c>
      <c r="F221" s="236">
        <v>0</v>
      </c>
      <c r="G221" s="43">
        <v>0</v>
      </c>
      <c r="H221" s="53">
        <v>0</v>
      </c>
      <c r="I221" s="41">
        <f t="shared" si="24"/>
        <v>0</v>
      </c>
    </row>
    <row r="222" spans="1:10" ht="15">
      <c r="A222" s="25" t="s">
        <v>14</v>
      </c>
      <c r="B222" s="46">
        <v>0</v>
      </c>
      <c r="C222" s="46">
        <v>0</v>
      </c>
      <c r="D222" s="46">
        <v>0</v>
      </c>
      <c r="E222" s="46">
        <v>9.1114302943720929E-3</v>
      </c>
      <c r="F222" s="236">
        <v>0</v>
      </c>
      <c r="G222" s="46">
        <v>0</v>
      </c>
      <c r="H222" s="47">
        <v>0</v>
      </c>
      <c r="I222" s="48">
        <f t="shared" si="24"/>
        <v>9.1114302943720929E-3</v>
      </c>
    </row>
    <row r="223" spans="1:10" ht="15">
      <c r="A223" s="26" t="s">
        <v>15</v>
      </c>
      <c r="B223" s="43">
        <v>0.277803950976027</v>
      </c>
      <c r="C223" s="43">
        <v>0.40379604902397298</v>
      </c>
      <c r="D223" s="43">
        <v>0</v>
      </c>
      <c r="E223" s="43">
        <v>0</v>
      </c>
      <c r="F223" s="236">
        <v>0</v>
      </c>
      <c r="G223" s="43">
        <v>0</v>
      </c>
      <c r="H223" s="53">
        <v>0</v>
      </c>
      <c r="I223" s="41">
        <f t="shared" si="24"/>
        <v>0.68159999999999998</v>
      </c>
    </row>
    <row r="224" spans="1:10" ht="15">
      <c r="A224" s="25" t="s">
        <v>16</v>
      </c>
      <c r="B224" s="46">
        <v>0</v>
      </c>
      <c r="C224" s="46">
        <v>0</v>
      </c>
      <c r="D224" s="46">
        <v>793.71029999999996</v>
      </c>
      <c r="E224" s="46">
        <v>0</v>
      </c>
      <c r="F224" s="236">
        <v>0</v>
      </c>
      <c r="G224" s="46">
        <v>0</v>
      </c>
      <c r="H224" s="47">
        <v>0</v>
      </c>
      <c r="I224" s="48">
        <f t="shared" si="24"/>
        <v>793.71029999999996</v>
      </c>
    </row>
    <row r="225" spans="1:10" ht="15">
      <c r="A225" s="26" t="s">
        <v>17</v>
      </c>
      <c r="B225" s="43">
        <v>8.741032559340292</v>
      </c>
      <c r="C225" s="43">
        <v>0</v>
      </c>
      <c r="D225" s="43">
        <v>34.622923006946252</v>
      </c>
      <c r="E225" s="43">
        <v>1.8298444337134578</v>
      </c>
      <c r="F225" s="236">
        <v>0</v>
      </c>
      <c r="G225" s="43">
        <v>0</v>
      </c>
      <c r="H225" s="53">
        <v>0</v>
      </c>
      <c r="I225" s="41">
        <f t="shared" si="24"/>
        <v>45.193800000000003</v>
      </c>
    </row>
    <row r="226" spans="1:10" ht="15">
      <c r="A226" s="25" t="s">
        <v>18</v>
      </c>
      <c r="B226" s="46">
        <v>0</v>
      </c>
      <c r="C226" s="46">
        <v>0</v>
      </c>
      <c r="D226" s="46">
        <v>0</v>
      </c>
      <c r="E226" s="46">
        <v>0</v>
      </c>
      <c r="F226" s="236">
        <v>0</v>
      </c>
      <c r="G226" s="46">
        <v>0</v>
      </c>
      <c r="H226" s="47">
        <v>0</v>
      </c>
      <c r="I226" s="48">
        <f t="shared" si="24"/>
        <v>0</v>
      </c>
    </row>
    <row r="227" spans="1:10" ht="15">
      <c r="A227" s="26" t="s">
        <v>19</v>
      </c>
      <c r="B227" s="43">
        <v>958.51036392133256</v>
      </c>
      <c r="C227" s="43">
        <v>0</v>
      </c>
      <c r="D227" s="43">
        <v>452.61174189210328</v>
      </c>
      <c r="E227" s="43">
        <v>991.87789418656428</v>
      </c>
      <c r="F227" s="236">
        <v>0</v>
      </c>
      <c r="G227" s="43">
        <v>0</v>
      </c>
      <c r="H227" s="53">
        <v>0</v>
      </c>
      <c r="I227" s="41">
        <f t="shared" si="24"/>
        <v>2403</v>
      </c>
    </row>
    <row r="228" spans="1:10" ht="15">
      <c r="A228" s="25" t="s">
        <v>20</v>
      </c>
      <c r="B228" s="46">
        <v>0</v>
      </c>
      <c r="C228" s="46">
        <v>0</v>
      </c>
      <c r="D228" s="46">
        <v>0</v>
      </c>
      <c r="E228" s="46">
        <v>0</v>
      </c>
      <c r="F228" s="236">
        <v>0</v>
      </c>
      <c r="G228" s="46">
        <v>0</v>
      </c>
      <c r="H228" s="47">
        <v>0</v>
      </c>
      <c r="I228" s="48">
        <f t="shared" si="24"/>
        <v>0</v>
      </c>
    </row>
    <row r="229" spans="1:10" ht="15">
      <c r="A229" s="26" t="s">
        <v>21</v>
      </c>
      <c r="B229" s="43">
        <v>0</v>
      </c>
      <c r="C229" s="43">
        <v>0</v>
      </c>
      <c r="D229" s="43">
        <v>0</v>
      </c>
      <c r="E229" s="43">
        <v>0</v>
      </c>
      <c r="F229" s="236">
        <v>0</v>
      </c>
      <c r="G229" s="43">
        <v>0</v>
      </c>
      <c r="H229" s="53">
        <v>0</v>
      </c>
      <c r="I229" s="41">
        <f t="shared" si="24"/>
        <v>0</v>
      </c>
    </row>
    <row r="230" spans="1:10" ht="15">
      <c r="A230" s="25" t="s">
        <v>22</v>
      </c>
      <c r="B230" s="46">
        <v>1.0490977110376149E-2</v>
      </c>
      <c r="C230" s="46">
        <v>0</v>
      </c>
      <c r="D230" s="46">
        <v>8.9895090228896244</v>
      </c>
      <c r="E230" s="46">
        <v>0</v>
      </c>
      <c r="F230" s="236">
        <v>0</v>
      </c>
      <c r="G230" s="46">
        <v>0</v>
      </c>
      <c r="H230" s="47">
        <v>0</v>
      </c>
      <c r="I230" s="48">
        <f t="shared" si="24"/>
        <v>9</v>
      </c>
    </row>
    <row r="231" spans="1:10" ht="15">
      <c r="A231" s="27" t="s">
        <v>23</v>
      </c>
      <c r="B231" s="43">
        <v>0</v>
      </c>
      <c r="C231" s="43">
        <v>0</v>
      </c>
      <c r="D231" s="43">
        <v>0</v>
      </c>
      <c r="E231" s="43">
        <v>0</v>
      </c>
      <c r="F231" s="236">
        <v>0</v>
      </c>
      <c r="G231" s="43">
        <v>0</v>
      </c>
      <c r="H231" s="53">
        <v>0</v>
      </c>
      <c r="I231" s="41">
        <f t="shared" si="24"/>
        <v>0</v>
      </c>
    </row>
    <row r="232" spans="1:10" ht="15">
      <c r="A232" s="25" t="s">
        <v>24</v>
      </c>
      <c r="B232" s="46">
        <v>0</v>
      </c>
      <c r="C232" s="46">
        <v>0</v>
      </c>
      <c r="D232" s="46">
        <v>0</v>
      </c>
      <c r="E232" s="46">
        <v>0</v>
      </c>
      <c r="F232" s="236">
        <v>0</v>
      </c>
      <c r="G232" s="46">
        <v>0</v>
      </c>
      <c r="H232" s="47">
        <v>0</v>
      </c>
      <c r="I232" s="48">
        <f t="shared" si="24"/>
        <v>0</v>
      </c>
    </row>
    <row r="233" spans="1:10" ht="15">
      <c r="A233" s="27" t="s">
        <v>25</v>
      </c>
      <c r="B233" s="43">
        <v>0</v>
      </c>
      <c r="C233" s="43">
        <v>0</v>
      </c>
      <c r="D233" s="43">
        <v>0</v>
      </c>
      <c r="E233" s="43">
        <v>0</v>
      </c>
      <c r="F233" s="236">
        <v>0</v>
      </c>
      <c r="G233" s="43">
        <v>0</v>
      </c>
      <c r="H233" s="53">
        <v>0</v>
      </c>
      <c r="I233" s="41">
        <f t="shared" si="24"/>
        <v>0</v>
      </c>
    </row>
    <row r="234" spans="1:10" ht="15">
      <c r="A234" s="25" t="s">
        <v>26</v>
      </c>
      <c r="B234" s="46">
        <v>340.95776235150811</v>
      </c>
      <c r="C234" s="46">
        <v>0</v>
      </c>
      <c r="D234" s="46">
        <v>78.517837748491914</v>
      </c>
      <c r="E234" s="46">
        <v>0</v>
      </c>
      <c r="F234" s="236">
        <v>0</v>
      </c>
      <c r="G234" s="46">
        <v>0</v>
      </c>
      <c r="H234" s="47">
        <v>0</v>
      </c>
      <c r="I234" s="48">
        <f t="shared" si="24"/>
        <v>419.47560010000001</v>
      </c>
    </row>
    <row r="235" spans="1:10" ht="15.75" thickBot="1">
      <c r="A235" s="27" t="s">
        <v>27</v>
      </c>
      <c r="B235" s="43">
        <v>203.91727600579057</v>
      </c>
      <c r="C235" s="43">
        <v>0</v>
      </c>
      <c r="D235" s="43">
        <v>751.39026164234451</v>
      </c>
      <c r="E235" s="43">
        <v>556.53132180962336</v>
      </c>
      <c r="F235" s="237">
        <v>0</v>
      </c>
      <c r="G235" s="43">
        <v>168.03081964011315</v>
      </c>
      <c r="H235" s="53">
        <v>19.635120902128286</v>
      </c>
      <c r="I235" s="41">
        <f t="shared" si="24"/>
        <v>1699.5047999999999</v>
      </c>
    </row>
    <row r="236" spans="1:10" ht="15">
      <c r="A236" s="34" t="s">
        <v>28</v>
      </c>
      <c r="B236" s="130">
        <f t="shared" ref="B236:H236" si="25">SUM(B215:B235)</f>
        <v>1512.4147297660581</v>
      </c>
      <c r="C236" s="130">
        <f t="shared" si="25"/>
        <v>0.40379604902397298</v>
      </c>
      <c r="D236" s="130">
        <f t="shared" si="25"/>
        <v>2119.8425733127756</v>
      </c>
      <c r="E236" s="130">
        <f t="shared" si="25"/>
        <v>1594.4146014223757</v>
      </c>
      <c r="F236" s="130">
        <f t="shared" si="25"/>
        <v>0</v>
      </c>
      <c r="G236" s="130">
        <f t="shared" si="25"/>
        <v>168.03081964011315</v>
      </c>
      <c r="H236" s="131">
        <f t="shared" si="25"/>
        <v>19.635120902128286</v>
      </c>
      <c r="I236" s="132">
        <f>SUM(B236:H236)</f>
        <v>5414.7416410924743</v>
      </c>
    </row>
    <row r="237" spans="1:10" ht="15" thickBot="1">
      <c r="A237" s="32" t="s">
        <v>87</v>
      </c>
      <c r="B237" s="114">
        <f>B236/$I236</f>
        <v>0.27931429235484528</v>
      </c>
      <c r="C237" s="114">
        <f t="shared" ref="C237:I237" si="26">C236/$I236</f>
        <v>7.4573465511182423E-5</v>
      </c>
      <c r="D237" s="114">
        <f t="shared" si="26"/>
        <v>0.39149468503266904</v>
      </c>
      <c r="E237" s="114">
        <f t="shared" si="26"/>
        <v>0.29445811215116219</v>
      </c>
      <c r="F237" s="114">
        <f t="shared" si="26"/>
        <v>0</v>
      </c>
      <c r="G237" s="114">
        <f t="shared" si="26"/>
        <v>3.1032102873556747E-2</v>
      </c>
      <c r="H237" s="114">
        <f t="shared" si="26"/>
        <v>3.6262341222556868E-3</v>
      </c>
      <c r="I237" s="116">
        <f t="shared" si="26"/>
        <v>1</v>
      </c>
      <c r="J237" s="18"/>
    </row>
    <row r="238" spans="1:10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10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10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>
        <v>0</v>
      </c>
      <c r="G241" s="39">
        <v>0</v>
      </c>
      <c r="H241" s="40">
        <v>0</v>
      </c>
      <c r="I241" s="41">
        <f>SUM(B241:H241)</f>
        <v>0</v>
      </c>
    </row>
    <row r="242" spans="1:9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>
        <v>0</v>
      </c>
      <c r="G242" s="46">
        <v>0</v>
      </c>
      <c r="H242" s="47">
        <v>0</v>
      </c>
      <c r="I242" s="48">
        <f t="shared" ref="I242:I261" si="27">SUM(B242:H242)</f>
        <v>0</v>
      </c>
    </row>
    <row r="243" spans="1:9" ht="15">
      <c r="A243" s="26" t="s">
        <v>9</v>
      </c>
      <c r="B243" s="43">
        <v>0</v>
      </c>
      <c r="C243" s="43">
        <v>0</v>
      </c>
      <c r="D243" s="43">
        <v>0</v>
      </c>
      <c r="E243" s="43">
        <v>0</v>
      </c>
      <c r="F243" s="236">
        <v>0</v>
      </c>
      <c r="G243" s="43">
        <v>0</v>
      </c>
      <c r="H243" s="53">
        <v>0</v>
      </c>
      <c r="I243" s="41">
        <f t="shared" si="27"/>
        <v>0</v>
      </c>
    </row>
    <row r="244" spans="1:9" ht="15">
      <c r="A244" s="25" t="s">
        <v>10</v>
      </c>
      <c r="B244" s="46">
        <v>1.9322033888480321E-8</v>
      </c>
      <c r="C244" s="46">
        <v>1.9322033888480321E-8</v>
      </c>
      <c r="D244" s="46">
        <v>118.99999996135593</v>
      </c>
      <c r="E244" s="46">
        <v>0</v>
      </c>
      <c r="F244" s="236">
        <v>0</v>
      </c>
      <c r="G244" s="46">
        <v>0</v>
      </c>
      <c r="H244" s="47">
        <v>0</v>
      </c>
      <c r="I244" s="48">
        <f t="shared" si="27"/>
        <v>119</v>
      </c>
    </row>
    <row r="245" spans="1:9" ht="15">
      <c r="A245" s="26" t="s">
        <v>11</v>
      </c>
      <c r="B245" s="43">
        <v>0</v>
      </c>
      <c r="C245" s="43">
        <v>0</v>
      </c>
      <c r="D245" s="43">
        <v>0</v>
      </c>
      <c r="E245" s="43">
        <v>0</v>
      </c>
      <c r="F245" s="236">
        <v>0</v>
      </c>
      <c r="G245" s="43">
        <v>0</v>
      </c>
      <c r="H245" s="53">
        <v>0</v>
      </c>
      <c r="I245" s="41">
        <f t="shared" si="27"/>
        <v>0</v>
      </c>
    </row>
    <row r="246" spans="1:9" ht="15">
      <c r="A246" s="25" t="s">
        <v>12</v>
      </c>
      <c r="B246" s="46">
        <v>5.625332489797137E-8</v>
      </c>
      <c r="C246" s="46">
        <v>5.625332489797137E-8</v>
      </c>
      <c r="D246" s="46">
        <v>5.625332489797137E-8</v>
      </c>
      <c r="E246" s="46">
        <v>1.8868580846011245</v>
      </c>
      <c r="F246" s="236">
        <v>0</v>
      </c>
      <c r="G246" s="46">
        <v>0</v>
      </c>
      <c r="H246" s="47">
        <v>0</v>
      </c>
      <c r="I246" s="48">
        <f t="shared" si="27"/>
        <v>1.8868582533610991</v>
      </c>
    </row>
    <row r="247" spans="1:9" ht="15">
      <c r="A247" s="26" t="s">
        <v>13</v>
      </c>
      <c r="B247" s="43">
        <v>0</v>
      </c>
      <c r="C247" s="43">
        <v>0</v>
      </c>
      <c r="D247" s="43">
        <v>0</v>
      </c>
      <c r="E247" s="43">
        <v>0</v>
      </c>
      <c r="F247" s="236">
        <v>0</v>
      </c>
      <c r="G247" s="43">
        <v>0</v>
      </c>
      <c r="H247" s="53">
        <v>0</v>
      </c>
      <c r="I247" s="41">
        <f t="shared" si="27"/>
        <v>0</v>
      </c>
    </row>
    <row r="248" spans="1:9" ht="15">
      <c r="A248" s="25" t="s">
        <v>14</v>
      </c>
      <c r="B248" s="46">
        <v>3.4414156704659073E-8</v>
      </c>
      <c r="C248" s="46">
        <v>3.4414156704659073E-8</v>
      </c>
      <c r="D248" s="46">
        <v>3.4414156704659073E-8</v>
      </c>
      <c r="E248" s="46">
        <v>5.9134378054772831</v>
      </c>
      <c r="F248" s="236">
        <v>0</v>
      </c>
      <c r="G248" s="46">
        <v>0</v>
      </c>
      <c r="H248" s="47">
        <v>0</v>
      </c>
      <c r="I248" s="48">
        <f t="shared" si="27"/>
        <v>5.9134379087197528</v>
      </c>
    </row>
    <row r="249" spans="1:9" ht="15">
      <c r="A249" s="26" t="s">
        <v>15</v>
      </c>
      <c r="B249" s="43">
        <v>32.715388947280609</v>
      </c>
      <c r="C249" s="43">
        <v>7.1635434577020624E-2</v>
      </c>
      <c r="D249" s="43">
        <v>17.416375618142375</v>
      </c>
      <c r="E249" s="43">
        <v>0</v>
      </c>
      <c r="F249" s="236">
        <v>0</v>
      </c>
      <c r="G249" s="43">
        <v>0</v>
      </c>
      <c r="H249" s="53">
        <v>0</v>
      </c>
      <c r="I249" s="41">
        <f t="shared" si="27"/>
        <v>50.203400000000002</v>
      </c>
    </row>
    <row r="250" spans="1:9" ht="15">
      <c r="A250" s="25" t="s">
        <v>16</v>
      </c>
      <c r="B250" s="46">
        <v>1209.063928512016</v>
      </c>
      <c r="C250" s="46">
        <v>6.0903094371224948E-3</v>
      </c>
      <c r="D250" s="46">
        <v>339.77318117854657</v>
      </c>
      <c r="E250" s="46">
        <v>0</v>
      </c>
      <c r="F250" s="236">
        <v>0</v>
      </c>
      <c r="G250" s="46">
        <v>0</v>
      </c>
      <c r="H250" s="47">
        <v>0</v>
      </c>
      <c r="I250" s="48">
        <f t="shared" si="27"/>
        <v>1548.8431999999996</v>
      </c>
    </row>
    <row r="251" spans="1:9" ht="15">
      <c r="A251" s="26" t="s">
        <v>17</v>
      </c>
      <c r="B251" s="43">
        <v>187.46612025396385</v>
      </c>
      <c r="C251" s="43">
        <v>6.5701153467614861E-8</v>
      </c>
      <c r="D251" s="43">
        <v>455.27773376927274</v>
      </c>
      <c r="E251" s="43">
        <v>10.235545911062191</v>
      </c>
      <c r="F251" s="236">
        <v>0</v>
      </c>
      <c r="G251" s="43">
        <v>0</v>
      </c>
      <c r="H251" s="53">
        <v>0</v>
      </c>
      <c r="I251" s="41">
        <f t="shared" si="27"/>
        <v>652.97939999999994</v>
      </c>
    </row>
    <row r="252" spans="1:9" ht="15">
      <c r="A252" s="25" t="s">
        <v>18</v>
      </c>
      <c r="B252" s="46">
        <v>0</v>
      </c>
      <c r="C252" s="46">
        <v>0</v>
      </c>
      <c r="D252" s="46">
        <v>0</v>
      </c>
      <c r="E252" s="46">
        <v>0</v>
      </c>
      <c r="F252" s="236">
        <v>0</v>
      </c>
      <c r="G252" s="46">
        <v>0</v>
      </c>
      <c r="H252" s="47">
        <v>0</v>
      </c>
      <c r="I252" s="48">
        <f t="shared" si="27"/>
        <v>0</v>
      </c>
    </row>
    <row r="253" spans="1:9" ht="15">
      <c r="A253" s="26" t="s">
        <v>19</v>
      </c>
      <c r="B253" s="43">
        <v>2824.9384256150011</v>
      </c>
      <c r="C253" s="43">
        <v>192.17895144994108</v>
      </c>
      <c r="D253" s="43">
        <v>2578.882622935058</v>
      </c>
      <c r="E253" s="43">
        <v>0</v>
      </c>
      <c r="F253" s="236">
        <v>0</v>
      </c>
      <c r="G253" s="43">
        <v>0</v>
      </c>
      <c r="H253" s="53">
        <v>0</v>
      </c>
      <c r="I253" s="41">
        <f t="shared" si="27"/>
        <v>5596</v>
      </c>
    </row>
    <row r="254" spans="1:9" ht="15">
      <c r="A254" s="25" t="s">
        <v>20</v>
      </c>
      <c r="B254" s="46">
        <v>0</v>
      </c>
      <c r="C254" s="46">
        <v>0</v>
      </c>
      <c r="D254" s="46">
        <v>0</v>
      </c>
      <c r="E254" s="46">
        <v>0</v>
      </c>
      <c r="F254" s="236">
        <v>0</v>
      </c>
      <c r="G254" s="46">
        <v>0</v>
      </c>
      <c r="H254" s="47">
        <v>0</v>
      </c>
      <c r="I254" s="48">
        <f t="shared" si="27"/>
        <v>0</v>
      </c>
    </row>
    <row r="255" spans="1:9" ht="15">
      <c r="A255" s="26" t="s">
        <v>21</v>
      </c>
      <c r="B255" s="43">
        <v>0</v>
      </c>
      <c r="C255" s="43">
        <v>0</v>
      </c>
      <c r="D255" s="43">
        <v>0</v>
      </c>
      <c r="E255" s="43">
        <v>0</v>
      </c>
      <c r="F255" s="236">
        <v>0</v>
      </c>
      <c r="G255" s="43">
        <v>0</v>
      </c>
      <c r="H255" s="53">
        <v>0</v>
      </c>
      <c r="I255" s="41">
        <f t="shared" si="27"/>
        <v>0</v>
      </c>
    </row>
    <row r="256" spans="1:9" ht="15">
      <c r="A256" s="25" t="s">
        <v>22</v>
      </c>
      <c r="B256" s="46">
        <v>0</v>
      </c>
      <c r="C256" s="46">
        <v>0</v>
      </c>
      <c r="D256" s="46">
        <v>0</v>
      </c>
      <c r="E256" s="46">
        <v>0</v>
      </c>
      <c r="F256" s="236">
        <v>0</v>
      </c>
      <c r="G256" s="46">
        <v>0</v>
      </c>
      <c r="H256" s="47">
        <v>0</v>
      </c>
      <c r="I256" s="48">
        <f t="shared" si="27"/>
        <v>0</v>
      </c>
    </row>
    <row r="257" spans="1:10" ht="15">
      <c r="A257" s="27" t="s">
        <v>23</v>
      </c>
      <c r="B257" s="43">
        <v>8.9883185814429805</v>
      </c>
      <c r="C257" s="43">
        <v>15.232339308065404</v>
      </c>
      <c r="D257" s="43">
        <v>27.779342110491612</v>
      </c>
      <c r="E257" s="43">
        <v>0</v>
      </c>
      <c r="F257" s="236">
        <v>0</v>
      </c>
      <c r="G257" s="43">
        <v>0</v>
      </c>
      <c r="H257" s="53">
        <v>0</v>
      </c>
      <c r="I257" s="41">
        <f t="shared" si="27"/>
        <v>52</v>
      </c>
    </row>
    <row r="258" spans="1:10" ht="15">
      <c r="A258" s="25" t="s">
        <v>24</v>
      </c>
      <c r="B258" s="46">
        <v>0</v>
      </c>
      <c r="C258" s="46">
        <v>0</v>
      </c>
      <c r="D258" s="46">
        <v>0</v>
      </c>
      <c r="E258" s="46">
        <v>0</v>
      </c>
      <c r="F258" s="236">
        <v>0</v>
      </c>
      <c r="G258" s="46">
        <v>0</v>
      </c>
      <c r="H258" s="47">
        <v>0</v>
      </c>
      <c r="I258" s="48">
        <f t="shared" si="27"/>
        <v>0</v>
      </c>
    </row>
    <row r="259" spans="1:10" ht="15">
      <c r="A259" s="27" t="s">
        <v>25</v>
      </c>
      <c r="B259" s="43">
        <v>46.042238065768771</v>
      </c>
      <c r="C259" s="43">
        <v>6.823642814332201E-9</v>
      </c>
      <c r="D259" s="43">
        <v>6.823642814332201E-9</v>
      </c>
      <c r="E259" s="43">
        <v>0</v>
      </c>
      <c r="F259" s="236">
        <v>0</v>
      </c>
      <c r="G259" s="43">
        <v>0</v>
      </c>
      <c r="H259" s="53">
        <v>0</v>
      </c>
      <c r="I259" s="41">
        <f t="shared" si="27"/>
        <v>46.042238079416052</v>
      </c>
    </row>
    <row r="260" spans="1:10" ht="15">
      <c r="A260" s="25" t="s">
        <v>26</v>
      </c>
      <c r="B260" s="46">
        <v>369.19500673049936</v>
      </c>
      <c r="C260" s="46">
        <v>2.2357089094205997E-8</v>
      </c>
      <c r="D260" s="46">
        <v>6.6125932471435371</v>
      </c>
      <c r="E260" s="46">
        <v>0</v>
      </c>
      <c r="F260" s="236">
        <v>0</v>
      </c>
      <c r="G260" s="46">
        <v>0</v>
      </c>
      <c r="H260" s="47">
        <v>0</v>
      </c>
      <c r="I260" s="48">
        <f t="shared" si="27"/>
        <v>375.80759999999998</v>
      </c>
    </row>
    <row r="261" spans="1:10" ht="15.75" thickBot="1">
      <c r="A261" s="27" t="s">
        <v>27</v>
      </c>
      <c r="B261" s="43">
        <v>137.89096479770399</v>
      </c>
      <c r="C261" s="43">
        <v>0.33742736582953065</v>
      </c>
      <c r="D261" s="43">
        <v>2170.2715103952314</v>
      </c>
      <c r="E261" s="43">
        <v>1372.7419183537843</v>
      </c>
      <c r="F261" s="237">
        <v>0</v>
      </c>
      <c r="G261" s="43">
        <v>2637.0720527378076</v>
      </c>
      <c r="H261" s="53">
        <v>68.244526349643579</v>
      </c>
      <c r="I261" s="41">
        <f t="shared" si="27"/>
        <v>6386.5584000000008</v>
      </c>
    </row>
    <row r="262" spans="1:10" ht="15">
      <c r="A262" s="34" t="s">
        <v>28</v>
      </c>
      <c r="B262" s="130">
        <f t="shared" ref="B262:H262" si="28">SUM(B241:B261)</f>
        <v>4816.3003916136677</v>
      </c>
      <c r="C262" s="130">
        <f t="shared" si="28"/>
        <v>207.82644407272159</v>
      </c>
      <c r="D262" s="130">
        <f t="shared" si="28"/>
        <v>5715.013359312733</v>
      </c>
      <c r="E262" s="130">
        <f t="shared" si="28"/>
        <v>1390.7777601549249</v>
      </c>
      <c r="F262" s="130">
        <f t="shared" si="28"/>
        <v>0</v>
      </c>
      <c r="G262" s="130">
        <f t="shared" si="28"/>
        <v>2637.0720527378076</v>
      </c>
      <c r="H262" s="131">
        <f t="shared" si="28"/>
        <v>68.244526349643579</v>
      </c>
      <c r="I262" s="132">
        <f>SUM(B262:H262)</f>
        <v>14835.234534241497</v>
      </c>
    </row>
    <row r="263" spans="1:10" ht="15" thickBot="1">
      <c r="A263" s="32" t="s">
        <v>87</v>
      </c>
      <c r="B263" s="114">
        <f>B262/$I262</f>
        <v>0.32465279739912906</v>
      </c>
      <c r="C263" s="114">
        <f t="shared" ref="C263:I263" si="29">C262/$I262</f>
        <v>1.4008975968194724E-2</v>
      </c>
      <c r="D263" s="114">
        <f t="shared" si="29"/>
        <v>0.3852324239378756</v>
      </c>
      <c r="E263" s="114">
        <f t="shared" si="29"/>
        <v>9.3748282640550323E-2</v>
      </c>
      <c r="F263" s="114">
        <f t="shared" si="29"/>
        <v>0</v>
      </c>
      <c r="G263" s="114">
        <f t="shared" si="29"/>
        <v>0.17775735507592613</v>
      </c>
      <c r="H263" s="114">
        <f t="shared" si="29"/>
        <v>4.6001649783242076E-3</v>
      </c>
      <c r="I263" s="116">
        <f t="shared" si="29"/>
        <v>1</v>
      </c>
      <c r="J263" s="18"/>
    </row>
    <row r="264" spans="1:10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10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10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10" ht="15">
      <c r="A267" s="24" t="s">
        <v>7</v>
      </c>
      <c r="B267" s="39">
        <v>0</v>
      </c>
      <c r="C267" s="39">
        <v>0</v>
      </c>
      <c r="D267" s="39">
        <v>0</v>
      </c>
      <c r="E267" s="39">
        <v>0</v>
      </c>
      <c r="F267" s="235">
        <v>0</v>
      </c>
      <c r="G267" s="39">
        <v>0</v>
      </c>
      <c r="H267" s="40">
        <v>0</v>
      </c>
      <c r="I267" s="41">
        <f>SUM(B267:H267)</f>
        <v>0</v>
      </c>
    </row>
    <row r="268" spans="1:10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>
        <v>0</v>
      </c>
      <c r="G268" s="46">
        <v>0</v>
      </c>
      <c r="H268" s="47">
        <v>0</v>
      </c>
      <c r="I268" s="48">
        <f t="shared" ref="I268:I287" si="30">SUM(B268:H268)</f>
        <v>0</v>
      </c>
    </row>
    <row r="269" spans="1:10" ht="15">
      <c r="A269" s="26" t="s">
        <v>9</v>
      </c>
      <c r="B269" s="43">
        <v>0</v>
      </c>
      <c r="C269" s="43">
        <v>0</v>
      </c>
      <c r="D269" s="43">
        <v>0</v>
      </c>
      <c r="E269" s="43">
        <v>0</v>
      </c>
      <c r="F269" s="236">
        <v>0</v>
      </c>
      <c r="G269" s="43">
        <v>0</v>
      </c>
      <c r="H269" s="53">
        <v>0</v>
      </c>
      <c r="I269" s="41">
        <f t="shared" si="30"/>
        <v>0</v>
      </c>
    </row>
    <row r="270" spans="1:10" ht="15">
      <c r="A270" s="25" t="s">
        <v>10</v>
      </c>
      <c r="B270" s="46">
        <v>0</v>
      </c>
      <c r="C270" s="46">
        <v>0</v>
      </c>
      <c r="D270" s="46">
        <v>0</v>
      </c>
      <c r="E270" s="46">
        <v>0</v>
      </c>
      <c r="F270" s="236">
        <v>0</v>
      </c>
      <c r="G270" s="46">
        <v>0</v>
      </c>
      <c r="H270" s="47">
        <v>0</v>
      </c>
      <c r="I270" s="48">
        <f t="shared" si="30"/>
        <v>0</v>
      </c>
    </row>
    <row r="271" spans="1:10" ht="15">
      <c r="A271" s="26" t="s">
        <v>11</v>
      </c>
      <c r="B271" s="43">
        <v>0</v>
      </c>
      <c r="C271" s="43">
        <v>0</v>
      </c>
      <c r="D271" s="43">
        <v>0</v>
      </c>
      <c r="E271" s="43">
        <v>0</v>
      </c>
      <c r="F271" s="236">
        <v>0</v>
      </c>
      <c r="G271" s="43">
        <v>0</v>
      </c>
      <c r="H271" s="53">
        <v>0</v>
      </c>
      <c r="I271" s="41">
        <f t="shared" si="30"/>
        <v>0</v>
      </c>
    </row>
    <row r="272" spans="1:10" ht="15">
      <c r="A272" s="25" t="s">
        <v>12</v>
      </c>
      <c r="B272" s="46">
        <v>3.3349400292662746E-4</v>
      </c>
      <c r="C272" s="46">
        <v>5.6252800251904147E-8</v>
      </c>
      <c r="D272" s="46">
        <v>5.6252800251904147E-8</v>
      </c>
      <c r="E272" s="46">
        <v>9.4939546595172092E-2</v>
      </c>
      <c r="F272" s="236">
        <v>0</v>
      </c>
      <c r="G272" s="46">
        <v>0</v>
      </c>
      <c r="H272" s="47">
        <v>0</v>
      </c>
      <c r="I272" s="48">
        <f t="shared" si="30"/>
        <v>9.5273153103699229E-2</v>
      </c>
    </row>
    <row r="273" spans="1:9" ht="15">
      <c r="A273" s="26" t="s">
        <v>13</v>
      </c>
      <c r="B273" s="43">
        <v>0</v>
      </c>
      <c r="C273" s="43">
        <v>0</v>
      </c>
      <c r="D273" s="43">
        <v>0</v>
      </c>
      <c r="E273" s="43">
        <v>0</v>
      </c>
      <c r="F273" s="236">
        <v>0</v>
      </c>
      <c r="G273" s="43">
        <v>0</v>
      </c>
      <c r="H273" s="53">
        <v>0</v>
      </c>
      <c r="I273" s="41">
        <f t="shared" si="30"/>
        <v>0</v>
      </c>
    </row>
    <row r="274" spans="1:9" ht="15">
      <c r="A274" s="25" t="s">
        <v>14</v>
      </c>
      <c r="B274" s="46">
        <v>2.0651438260522049E-4</v>
      </c>
      <c r="C274" s="46">
        <v>3.4414158644973665E-8</v>
      </c>
      <c r="D274" s="46">
        <v>3.4414158644973665E-8</v>
      </c>
      <c r="E274" s="46">
        <v>93.567695783878492</v>
      </c>
      <c r="F274" s="236">
        <v>0</v>
      </c>
      <c r="G274" s="46">
        <v>0</v>
      </c>
      <c r="H274" s="47">
        <v>0</v>
      </c>
      <c r="I274" s="48">
        <f t="shared" si="30"/>
        <v>93.567902367089417</v>
      </c>
    </row>
    <row r="275" spans="1:9" ht="15">
      <c r="A275" s="26" t="s">
        <v>15</v>
      </c>
      <c r="B275" s="43">
        <v>1.7311728887774178</v>
      </c>
      <c r="C275" s="43">
        <v>7.1830635622042144E-2</v>
      </c>
      <c r="D275" s="43">
        <v>7.1139964756005396</v>
      </c>
      <c r="E275" s="43">
        <v>0</v>
      </c>
      <c r="F275" s="236">
        <v>0</v>
      </c>
      <c r="G275" s="43">
        <v>0</v>
      </c>
      <c r="H275" s="53">
        <v>0</v>
      </c>
      <c r="I275" s="41">
        <f t="shared" si="30"/>
        <v>8.9169999999999998</v>
      </c>
    </row>
    <row r="276" spans="1:9" ht="15">
      <c r="A276" s="25" t="s">
        <v>16</v>
      </c>
      <c r="B276" s="46">
        <v>117.63626482810342</v>
      </c>
      <c r="C276" s="46">
        <v>132.49349388027147</v>
      </c>
      <c r="D276" s="46">
        <v>67.944041291625112</v>
      </c>
      <c r="E276" s="46">
        <v>0</v>
      </c>
      <c r="F276" s="236">
        <v>0</v>
      </c>
      <c r="G276" s="46">
        <v>0</v>
      </c>
      <c r="H276" s="47">
        <v>0</v>
      </c>
      <c r="I276" s="48">
        <f t="shared" si="30"/>
        <v>318.07380000000001</v>
      </c>
    </row>
    <row r="277" spans="1:9" ht="15">
      <c r="A277" s="26" t="s">
        <v>17</v>
      </c>
      <c r="B277" s="43">
        <v>1.3263119266673538</v>
      </c>
      <c r="C277" s="43">
        <v>0.82066668041666668</v>
      </c>
      <c r="D277" s="43">
        <v>44.315021392915988</v>
      </c>
      <c r="E277" s="43">
        <v>0</v>
      </c>
      <c r="F277" s="236">
        <v>0</v>
      </c>
      <c r="G277" s="43">
        <v>0</v>
      </c>
      <c r="H277" s="53">
        <v>0</v>
      </c>
      <c r="I277" s="41">
        <f t="shared" si="30"/>
        <v>46.46200000000001</v>
      </c>
    </row>
    <row r="278" spans="1:9" ht="15">
      <c r="A278" s="25" t="s">
        <v>18</v>
      </c>
      <c r="B278" s="46">
        <v>0</v>
      </c>
      <c r="C278" s="46">
        <v>0</v>
      </c>
      <c r="D278" s="46">
        <v>0</v>
      </c>
      <c r="E278" s="46">
        <v>0</v>
      </c>
      <c r="F278" s="236">
        <v>0</v>
      </c>
      <c r="G278" s="46">
        <v>0</v>
      </c>
      <c r="H278" s="47">
        <v>0</v>
      </c>
      <c r="I278" s="48">
        <f t="shared" si="30"/>
        <v>0</v>
      </c>
    </row>
    <row r="279" spans="1:9" ht="15">
      <c r="A279" s="26" t="s">
        <v>19</v>
      </c>
      <c r="B279" s="43">
        <v>49.899900212137567</v>
      </c>
      <c r="C279" s="43">
        <v>1.634470102069535E-8</v>
      </c>
      <c r="D279" s="43">
        <v>1959.1000997715178</v>
      </c>
      <c r="E279" s="43">
        <v>0</v>
      </c>
      <c r="F279" s="236">
        <v>0</v>
      </c>
      <c r="G279" s="43">
        <v>0</v>
      </c>
      <c r="H279" s="53">
        <v>0</v>
      </c>
      <c r="I279" s="41">
        <f t="shared" si="30"/>
        <v>2009</v>
      </c>
    </row>
    <row r="280" spans="1:9" ht="15">
      <c r="A280" s="25" t="s">
        <v>20</v>
      </c>
      <c r="B280" s="46">
        <v>0</v>
      </c>
      <c r="C280" s="46">
        <v>0</v>
      </c>
      <c r="D280" s="46">
        <v>0</v>
      </c>
      <c r="E280" s="46">
        <v>0</v>
      </c>
      <c r="F280" s="236">
        <v>0</v>
      </c>
      <c r="G280" s="46">
        <v>0</v>
      </c>
      <c r="H280" s="47">
        <v>0</v>
      </c>
      <c r="I280" s="48">
        <f t="shared" si="30"/>
        <v>0</v>
      </c>
    </row>
    <row r="281" spans="1:9" ht="15">
      <c r="A281" s="26" t="s">
        <v>21</v>
      </c>
      <c r="B281" s="43">
        <v>0</v>
      </c>
      <c r="C281" s="43">
        <v>0</v>
      </c>
      <c r="D281" s="43">
        <v>0</v>
      </c>
      <c r="E281" s="43">
        <v>0</v>
      </c>
      <c r="F281" s="236">
        <v>0</v>
      </c>
      <c r="G281" s="43">
        <v>0</v>
      </c>
      <c r="H281" s="53">
        <v>0</v>
      </c>
      <c r="I281" s="41">
        <f t="shared" si="30"/>
        <v>0</v>
      </c>
    </row>
    <row r="282" spans="1:9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>
        <v>0</v>
      </c>
      <c r="G282" s="46">
        <v>0</v>
      </c>
      <c r="H282" s="47">
        <v>0</v>
      </c>
      <c r="I282" s="48">
        <f t="shared" si="30"/>
        <v>0</v>
      </c>
    </row>
    <row r="283" spans="1:9" ht="15">
      <c r="A283" s="27" t="s">
        <v>23</v>
      </c>
      <c r="B283" s="43">
        <v>0</v>
      </c>
      <c r="C283" s="43">
        <v>0</v>
      </c>
      <c r="D283" s="43">
        <v>0</v>
      </c>
      <c r="E283" s="43">
        <v>0</v>
      </c>
      <c r="F283" s="236">
        <v>0</v>
      </c>
      <c r="G283" s="43">
        <v>0</v>
      </c>
      <c r="H283" s="53">
        <v>0</v>
      </c>
      <c r="I283" s="41">
        <f t="shared" si="30"/>
        <v>0</v>
      </c>
    </row>
    <row r="284" spans="1:9" ht="15">
      <c r="A284" s="25" t="s">
        <v>24</v>
      </c>
      <c r="B284" s="46">
        <v>0</v>
      </c>
      <c r="C284" s="46">
        <v>0</v>
      </c>
      <c r="D284" s="46">
        <v>0</v>
      </c>
      <c r="E284" s="46">
        <v>0</v>
      </c>
      <c r="F284" s="236">
        <v>0</v>
      </c>
      <c r="G284" s="46">
        <v>0</v>
      </c>
      <c r="H284" s="47">
        <v>0</v>
      </c>
      <c r="I284" s="48">
        <f t="shared" si="30"/>
        <v>0</v>
      </c>
    </row>
    <row r="285" spans="1:9" ht="15">
      <c r="A285" s="27" t="s">
        <v>25</v>
      </c>
      <c r="B285" s="43">
        <v>0</v>
      </c>
      <c r="C285" s="43">
        <v>0</v>
      </c>
      <c r="D285" s="43">
        <v>0</v>
      </c>
      <c r="E285" s="43">
        <v>0</v>
      </c>
      <c r="F285" s="236">
        <v>0</v>
      </c>
      <c r="G285" s="43">
        <v>0</v>
      </c>
      <c r="H285" s="53">
        <v>0</v>
      </c>
      <c r="I285" s="41">
        <f t="shared" si="30"/>
        <v>0</v>
      </c>
    </row>
    <row r="286" spans="1:9" ht="15">
      <c r="A286" s="25" t="s">
        <v>26</v>
      </c>
      <c r="B286" s="46">
        <v>8.8091999850579015</v>
      </c>
      <c r="C286" s="46">
        <v>7.4710484938157298E-9</v>
      </c>
      <c r="D286" s="46">
        <v>7.4710484938157298E-9</v>
      </c>
      <c r="E286" s="46">
        <v>0</v>
      </c>
      <c r="F286" s="236">
        <v>0</v>
      </c>
      <c r="G286" s="46">
        <v>0</v>
      </c>
      <c r="H286" s="47">
        <v>0</v>
      </c>
      <c r="I286" s="48">
        <f t="shared" si="30"/>
        <v>8.809199999999997</v>
      </c>
    </row>
    <row r="287" spans="1:9" ht="15.75" thickBot="1">
      <c r="A287" s="27" t="s">
        <v>27</v>
      </c>
      <c r="B287" s="43">
        <v>0.44078441166185933</v>
      </c>
      <c r="C287" s="43">
        <v>3.9260915380417921E-8</v>
      </c>
      <c r="D287" s="43">
        <v>1197.0548833500379</v>
      </c>
      <c r="E287" s="43">
        <v>274.00093601097399</v>
      </c>
      <c r="F287" s="237">
        <v>0</v>
      </c>
      <c r="G287" s="43">
        <v>22.431396188065172</v>
      </c>
      <c r="H287" s="53">
        <v>0</v>
      </c>
      <c r="I287" s="41">
        <f t="shared" si="30"/>
        <v>1493.9279999999999</v>
      </c>
    </row>
    <row r="288" spans="1:9" ht="15">
      <c r="A288" s="34" t="s">
        <v>28</v>
      </c>
      <c r="B288" s="130">
        <f t="shared" ref="B288:H288" si="31">SUM(B267:B287)</f>
        <v>179.84417426079108</v>
      </c>
      <c r="C288" s="130">
        <f t="shared" si="31"/>
        <v>133.38599135005381</v>
      </c>
      <c r="D288" s="130">
        <f t="shared" si="31"/>
        <v>3275.5280423798354</v>
      </c>
      <c r="E288" s="130">
        <f t="shared" si="31"/>
        <v>367.66357134144766</v>
      </c>
      <c r="F288" s="130">
        <f t="shared" si="31"/>
        <v>0</v>
      </c>
      <c r="G288" s="130">
        <f t="shared" si="31"/>
        <v>22.431396188065172</v>
      </c>
      <c r="H288" s="131">
        <f t="shared" si="31"/>
        <v>0</v>
      </c>
      <c r="I288" s="132">
        <f>SUM(B288:H288)</f>
        <v>3978.853175520193</v>
      </c>
    </row>
    <row r="289" spans="1:10" ht="15" thickBot="1">
      <c r="A289" s="32" t="s">
        <v>87</v>
      </c>
      <c r="B289" s="114">
        <f>B288/$I288</f>
        <v>4.5200002696072931E-2</v>
      </c>
      <c r="C289" s="114">
        <f t="shared" ref="C289:I289" si="32">C288/$I288</f>
        <v>3.352372793515182E-2</v>
      </c>
      <c r="D289" s="114">
        <f t="shared" si="32"/>
        <v>0.82323420792012381</v>
      </c>
      <c r="E289" s="114">
        <f t="shared" si="32"/>
        <v>9.2404407783501466E-2</v>
      </c>
      <c r="F289" s="114">
        <f t="shared" si="32"/>
        <v>0</v>
      </c>
      <c r="G289" s="114">
        <f t="shared" si="32"/>
        <v>5.63765366515001E-3</v>
      </c>
      <c r="H289" s="114">
        <f t="shared" si="32"/>
        <v>0</v>
      </c>
      <c r="I289" s="116">
        <f t="shared" si="32"/>
        <v>1</v>
      </c>
      <c r="J289" s="18"/>
    </row>
    <row r="290" spans="1:10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10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10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10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>
        <v>0</v>
      </c>
      <c r="G293" s="39">
        <v>0</v>
      </c>
      <c r="H293" s="40">
        <v>0</v>
      </c>
      <c r="I293" s="41">
        <f>SUM(B293:H293)</f>
        <v>0</v>
      </c>
    </row>
    <row r="294" spans="1:10" ht="15">
      <c r="A294" s="25" t="s">
        <v>8</v>
      </c>
      <c r="B294" s="46">
        <v>0</v>
      </c>
      <c r="C294" s="46">
        <v>0</v>
      </c>
      <c r="D294" s="46">
        <v>0</v>
      </c>
      <c r="E294" s="46">
        <v>0</v>
      </c>
      <c r="F294" s="236">
        <v>0</v>
      </c>
      <c r="G294" s="46">
        <v>0</v>
      </c>
      <c r="H294" s="47">
        <v>0</v>
      </c>
      <c r="I294" s="48">
        <f t="shared" ref="I294:I313" si="33">SUM(B294:H294)</f>
        <v>0</v>
      </c>
    </row>
    <row r="295" spans="1:10" ht="15">
      <c r="A295" s="26" t="s">
        <v>9</v>
      </c>
      <c r="B295" s="43">
        <v>0</v>
      </c>
      <c r="C295" s="43">
        <v>0</v>
      </c>
      <c r="D295" s="43">
        <v>0</v>
      </c>
      <c r="E295" s="43">
        <v>0</v>
      </c>
      <c r="F295" s="236">
        <v>0</v>
      </c>
      <c r="G295" s="43">
        <v>0</v>
      </c>
      <c r="H295" s="53">
        <v>0</v>
      </c>
      <c r="I295" s="41">
        <f t="shared" si="33"/>
        <v>0</v>
      </c>
    </row>
    <row r="296" spans="1:10" ht="15">
      <c r="A296" s="25" t="s">
        <v>10</v>
      </c>
      <c r="B296" s="46">
        <v>0</v>
      </c>
      <c r="C296" s="46">
        <v>0</v>
      </c>
      <c r="D296" s="46">
        <v>179</v>
      </c>
      <c r="E296" s="46">
        <v>0</v>
      </c>
      <c r="F296" s="236">
        <v>0</v>
      </c>
      <c r="G296" s="46">
        <v>0</v>
      </c>
      <c r="H296" s="47">
        <v>0</v>
      </c>
      <c r="I296" s="48">
        <f t="shared" si="33"/>
        <v>179</v>
      </c>
    </row>
    <row r="297" spans="1:10" ht="15">
      <c r="A297" s="26" t="s">
        <v>11</v>
      </c>
      <c r="B297" s="43">
        <v>0</v>
      </c>
      <c r="C297" s="43">
        <v>0</v>
      </c>
      <c r="D297" s="43">
        <v>0</v>
      </c>
      <c r="E297" s="43">
        <v>0</v>
      </c>
      <c r="F297" s="236">
        <v>0</v>
      </c>
      <c r="G297" s="43">
        <v>0</v>
      </c>
      <c r="H297" s="53">
        <v>0</v>
      </c>
      <c r="I297" s="41">
        <f t="shared" si="33"/>
        <v>0</v>
      </c>
    </row>
    <row r="298" spans="1:10" ht="15">
      <c r="A298" s="25" t="s">
        <v>12</v>
      </c>
      <c r="B298" s="46">
        <v>0</v>
      </c>
      <c r="C298" s="46">
        <v>0</v>
      </c>
      <c r="D298" s="46">
        <v>0</v>
      </c>
      <c r="E298" s="46">
        <v>0</v>
      </c>
      <c r="F298" s="236">
        <v>0</v>
      </c>
      <c r="G298" s="46">
        <v>0</v>
      </c>
      <c r="H298" s="47">
        <v>0</v>
      </c>
      <c r="I298" s="48">
        <f t="shared" si="33"/>
        <v>0</v>
      </c>
    </row>
    <row r="299" spans="1:10" ht="15">
      <c r="A299" s="26" t="s">
        <v>13</v>
      </c>
      <c r="B299" s="43">
        <v>0</v>
      </c>
      <c r="C299" s="43">
        <v>0</v>
      </c>
      <c r="D299" s="43">
        <v>0</v>
      </c>
      <c r="E299" s="43">
        <v>0</v>
      </c>
      <c r="F299" s="236">
        <v>0</v>
      </c>
      <c r="G299" s="43">
        <v>0</v>
      </c>
      <c r="H299" s="53">
        <v>0</v>
      </c>
      <c r="I299" s="41">
        <f t="shared" si="33"/>
        <v>0</v>
      </c>
    </row>
    <row r="300" spans="1:10" ht="15">
      <c r="A300" s="25" t="s">
        <v>14</v>
      </c>
      <c r="B300" s="46">
        <v>0</v>
      </c>
      <c r="C300" s="46">
        <v>0</v>
      </c>
      <c r="D300" s="46">
        <v>0</v>
      </c>
      <c r="E300" s="46">
        <v>4.5427587453932485</v>
      </c>
      <c r="F300" s="236">
        <v>0</v>
      </c>
      <c r="G300" s="46">
        <v>0</v>
      </c>
      <c r="H300" s="47">
        <v>0</v>
      </c>
      <c r="I300" s="48">
        <f t="shared" si="33"/>
        <v>4.5427587453932485</v>
      </c>
    </row>
    <row r="301" spans="1:10" ht="15">
      <c r="A301" s="26" t="s">
        <v>15</v>
      </c>
      <c r="B301" s="43">
        <v>17.444684060153435</v>
      </c>
      <c r="C301" s="43">
        <v>2.5887159398465642</v>
      </c>
      <c r="D301" s="43">
        <v>0</v>
      </c>
      <c r="E301" s="43">
        <v>0</v>
      </c>
      <c r="F301" s="236">
        <v>0</v>
      </c>
      <c r="G301" s="43">
        <v>0</v>
      </c>
      <c r="H301" s="53">
        <v>0</v>
      </c>
      <c r="I301" s="41">
        <f t="shared" si="33"/>
        <v>20.0334</v>
      </c>
    </row>
    <row r="302" spans="1:10" ht="15">
      <c r="A302" s="25" t="s">
        <v>16</v>
      </c>
      <c r="B302" s="46">
        <v>664.75273934643462</v>
      </c>
      <c r="C302" s="46">
        <v>3033.6529508728381</v>
      </c>
      <c r="D302" s="46">
        <v>153.49210978072688</v>
      </c>
      <c r="E302" s="46">
        <v>0</v>
      </c>
      <c r="F302" s="236">
        <v>0</v>
      </c>
      <c r="G302" s="46">
        <v>0</v>
      </c>
      <c r="H302" s="47">
        <v>0</v>
      </c>
      <c r="I302" s="48">
        <f t="shared" si="33"/>
        <v>3851.8977999999997</v>
      </c>
    </row>
    <row r="303" spans="1:10" ht="15">
      <c r="A303" s="26" t="s">
        <v>17</v>
      </c>
      <c r="B303" s="43">
        <v>0.18479792905119463</v>
      </c>
      <c r="C303" s="43">
        <v>102.64231373290501</v>
      </c>
      <c r="D303" s="43">
        <v>37.503588338043784</v>
      </c>
      <c r="E303" s="43">
        <v>0</v>
      </c>
      <c r="F303" s="236">
        <v>0</v>
      </c>
      <c r="G303" s="43">
        <v>0</v>
      </c>
      <c r="H303" s="53">
        <v>0</v>
      </c>
      <c r="I303" s="41">
        <f t="shared" si="33"/>
        <v>140.33069999999998</v>
      </c>
    </row>
    <row r="304" spans="1:10" ht="15">
      <c r="A304" s="25" t="s">
        <v>18</v>
      </c>
      <c r="B304" s="46">
        <v>0</v>
      </c>
      <c r="C304" s="46">
        <v>0</v>
      </c>
      <c r="D304" s="46">
        <v>0</v>
      </c>
      <c r="E304" s="46">
        <v>0</v>
      </c>
      <c r="F304" s="236">
        <v>0</v>
      </c>
      <c r="G304" s="46">
        <v>0</v>
      </c>
      <c r="H304" s="47">
        <v>0</v>
      </c>
      <c r="I304" s="48">
        <f t="shared" si="33"/>
        <v>0</v>
      </c>
    </row>
    <row r="305" spans="1:10" ht="15">
      <c r="A305" s="26" t="s">
        <v>19</v>
      </c>
      <c r="B305" s="43">
        <v>337.15527578693457</v>
      </c>
      <c r="C305" s="43">
        <v>7752.4158959938413</v>
      </c>
      <c r="D305" s="43">
        <v>654.42534855252677</v>
      </c>
      <c r="E305" s="43">
        <v>44.003479666698439</v>
      </c>
      <c r="F305" s="236">
        <v>0</v>
      </c>
      <c r="G305" s="43">
        <v>0</v>
      </c>
      <c r="H305" s="53">
        <v>0</v>
      </c>
      <c r="I305" s="41">
        <f t="shared" si="33"/>
        <v>8788.0000000000018</v>
      </c>
    </row>
    <row r="306" spans="1:10" ht="15">
      <c r="A306" s="25" t="s">
        <v>20</v>
      </c>
      <c r="B306" s="46">
        <v>0</v>
      </c>
      <c r="C306" s="46">
        <v>0</v>
      </c>
      <c r="D306" s="46">
        <v>0</v>
      </c>
      <c r="E306" s="46">
        <v>0</v>
      </c>
      <c r="F306" s="236">
        <v>0</v>
      </c>
      <c r="G306" s="46">
        <v>0</v>
      </c>
      <c r="H306" s="47">
        <v>0</v>
      </c>
      <c r="I306" s="48">
        <f t="shared" si="33"/>
        <v>0</v>
      </c>
    </row>
    <row r="307" spans="1:10" ht="15">
      <c r="A307" s="26" t="s">
        <v>21</v>
      </c>
      <c r="B307" s="43">
        <v>0</v>
      </c>
      <c r="C307" s="43">
        <v>0</v>
      </c>
      <c r="D307" s="43">
        <v>0</v>
      </c>
      <c r="E307" s="43">
        <v>0</v>
      </c>
      <c r="F307" s="236">
        <v>0</v>
      </c>
      <c r="G307" s="43">
        <v>0</v>
      </c>
      <c r="H307" s="53">
        <v>0</v>
      </c>
      <c r="I307" s="41">
        <f t="shared" si="33"/>
        <v>0</v>
      </c>
    </row>
    <row r="308" spans="1:10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>
        <v>0</v>
      </c>
      <c r="G308" s="46">
        <v>0</v>
      </c>
      <c r="H308" s="47">
        <v>0</v>
      </c>
      <c r="I308" s="48">
        <f t="shared" si="33"/>
        <v>0</v>
      </c>
    </row>
    <row r="309" spans="1:10" ht="15">
      <c r="A309" s="27" t="s">
        <v>23</v>
      </c>
      <c r="B309" s="43">
        <v>93</v>
      </c>
      <c r="C309" s="43">
        <v>0</v>
      </c>
      <c r="D309" s="43">
        <v>0</v>
      </c>
      <c r="E309" s="43">
        <v>0</v>
      </c>
      <c r="F309" s="236">
        <v>0</v>
      </c>
      <c r="G309" s="43">
        <v>0</v>
      </c>
      <c r="H309" s="53">
        <v>0</v>
      </c>
      <c r="I309" s="41">
        <f t="shared" si="33"/>
        <v>93</v>
      </c>
    </row>
    <row r="310" spans="1:10" ht="15">
      <c r="A310" s="25" t="s">
        <v>24</v>
      </c>
      <c r="B310" s="46">
        <v>9</v>
      </c>
      <c r="C310" s="46">
        <v>0</v>
      </c>
      <c r="D310" s="46">
        <v>0</v>
      </c>
      <c r="E310" s="46">
        <v>0</v>
      </c>
      <c r="F310" s="236">
        <v>0</v>
      </c>
      <c r="G310" s="46">
        <v>0</v>
      </c>
      <c r="H310" s="47">
        <v>0</v>
      </c>
      <c r="I310" s="48">
        <f t="shared" si="33"/>
        <v>9</v>
      </c>
    </row>
    <row r="311" spans="1:10" ht="15">
      <c r="A311" s="27" t="s">
        <v>25</v>
      </c>
      <c r="B311" s="43">
        <v>0</v>
      </c>
      <c r="C311" s="43">
        <v>0</v>
      </c>
      <c r="D311" s="43">
        <v>0</v>
      </c>
      <c r="E311" s="43">
        <v>0</v>
      </c>
      <c r="F311" s="236">
        <v>0</v>
      </c>
      <c r="G311" s="43">
        <v>0</v>
      </c>
      <c r="H311" s="53">
        <v>0</v>
      </c>
      <c r="I311" s="41">
        <f t="shared" si="33"/>
        <v>0</v>
      </c>
    </row>
    <row r="312" spans="1:10" ht="15">
      <c r="A312" s="25" t="s">
        <v>26</v>
      </c>
      <c r="B312" s="46">
        <v>37.403627640108631</v>
      </c>
      <c r="C312" s="46">
        <v>609.99762746404986</v>
      </c>
      <c r="D312" s="46">
        <v>91.765144895841559</v>
      </c>
      <c r="E312" s="46">
        <v>0</v>
      </c>
      <c r="F312" s="236">
        <v>0</v>
      </c>
      <c r="G312" s="46">
        <v>0</v>
      </c>
      <c r="H312" s="47">
        <v>0</v>
      </c>
      <c r="I312" s="48">
        <f t="shared" si="33"/>
        <v>739.16640000000007</v>
      </c>
    </row>
    <row r="313" spans="1:10" ht="15.75" thickBot="1">
      <c r="A313" s="27" t="s">
        <v>27</v>
      </c>
      <c r="B313" s="43">
        <v>84.22615616743991</v>
      </c>
      <c r="C313" s="43">
        <v>137.73997521343884</v>
      </c>
      <c r="D313" s="43">
        <v>428.73267535960218</v>
      </c>
      <c r="E313" s="43">
        <v>4761.7153933417503</v>
      </c>
      <c r="F313" s="237">
        <v>0</v>
      </c>
      <c r="G313" s="43">
        <v>467.25333977254695</v>
      </c>
      <c r="H313" s="53">
        <v>1.552860145221687</v>
      </c>
      <c r="I313" s="41">
        <f t="shared" si="33"/>
        <v>5881.2203999999992</v>
      </c>
    </row>
    <row r="314" spans="1:10" ht="15">
      <c r="A314" s="34" t="s">
        <v>28</v>
      </c>
      <c r="B314" s="130">
        <f t="shared" ref="B314:H314" si="34">SUM(B293:B313)</f>
        <v>1243.1672809301224</v>
      </c>
      <c r="C314" s="130">
        <f t="shared" si="34"/>
        <v>11639.03747921692</v>
      </c>
      <c r="D314" s="130">
        <f t="shared" si="34"/>
        <v>1544.9188669267412</v>
      </c>
      <c r="E314" s="130">
        <f t="shared" si="34"/>
        <v>4810.2616317538423</v>
      </c>
      <c r="F314" s="130">
        <f t="shared" si="34"/>
        <v>0</v>
      </c>
      <c r="G314" s="130">
        <f t="shared" si="34"/>
        <v>467.25333977254695</v>
      </c>
      <c r="H314" s="131">
        <f t="shared" si="34"/>
        <v>1.552860145221687</v>
      </c>
      <c r="I314" s="132">
        <f>SUM(B314:H314)</f>
        <v>19706.19145874539</v>
      </c>
    </row>
    <row r="315" spans="1:10" ht="15" thickBot="1">
      <c r="A315" s="32" t="s">
        <v>87</v>
      </c>
      <c r="B315" s="114">
        <f>B314/$I314</f>
        <v>6.3085111272397507E-2</v>
      </c>
      <c r="C315" s="114">
        <f t="shared" ref="C315:I315" si="35">C314/$I314</f>
        <v>0.59062845824790988</v>
      </c>
      <c r="D315" s="114">
        <f t="shared" si="35"/>
        <v>7.83976381311937E-2</v>
      </c>
      <c r="E315" s="114">
        <f t="shared" si="35"/>
        <v>0.24409900014541375</v>
      </c>
      <c r="F315" s="114">
        <f t="shared" si="35"/>
        <v>0</v>
      </c>
      <c r="G315" s="114">
        <f t="shared" si="35"/>
        <v>2.3710991581033538E-2</v>
      </c>
      <c r="H315" s="114">
        <f t="shared" si="35"/>
        <v>7.8800622051834621E-5</v>
      </c>
      <c r="I315" s="116">
        <f t="shared" si="35"/>
        <v>1</v>
      </c>
      <c r="J315" s="18"/>
    </row>
    <row r="316" spans="1:10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10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10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10" ht="15">
      <c r="A319" s="24" t="s">
        <v>7</v>
      </c>
      <c r="B319" s="39">
        <v>9.268877064837069E-9</v>
      </c>
      <c r="C319" s="39">
        <v>975.99999999073111</v>
      </c>
      <c r="D319" s="39">
        <v>0</v>
      </c>
      <c r="E319" s="39">
        <v>0</v>
      </c>
      <c r="F319" s="235">
        <v>0</v>
      </c>
      <c r="G319" s="39">
        <v>0</v>
      </c>
      <c r="H319" s="40">
        <v>0</v>
      </c>
      <c r="I319" s="41">
        <f>SUM(B319:H319)</f>
        <v>976</v>
      </c>
    </row>
    <row r="320" spans="1:10" ht="15">
      <c r="A320" s="25" t="s">
        <v>8</v>
      </c>
      <c r="B320" s="46">
        <v>3.6457831324422708E-8</v>
      </c>
      <c r="C320" s="46">
        <v>1512.9999999635422</v>
      </c>
      <c r="D320" s="46">
        <v>0</v>
      </c>
      <c r="E320" s="46">
        <v>0</v>
      </c>
      <c r="F320" s="236">
        <v>0</v>
      </c>
      <c r="G320" s="46">
        <v>0</v>
      </c>
      <c r="H320" s="47">
        <v>0</v>
      </c>
      <c r="I320" s="48">
        <f t="shared" ref="I320:I339" si="36">SUM(B320:H320)</f>
        <v>1513</v>
      </c>
    </row>
    <row r="321" spans="1:9" ht="15">
      <c r="A321" s="26" t="s">
        <v>9</v>
      </c>
      <c r="B321" s="43">
        <v>467</v>
      </c>
      <c r="C321" s="43">
        <v>0</v>
      </c>
      <c r="D321" s="43">
        <v>0</v>
      </c>
      <c r="E321" s="43">
        <v>0</v>
      </c>
      <c r="F321" s="236">
        <v>0</v>
      </c>
      <c r="G321" s="43">
        <v>0</v>
      </c>
      <c r="H321" s="53">
        <v>0</v>
      </c>
      <c r="I321" s="41">
        <f t="shared" si="36"/>
        <v>467</v>
      </c>
    </row>
    <row r="322" spans="1:9" ht="15">
      <c r="A322" s="25" t="s">
        <v>10</v>
      </c>
      <c r="B322" s="46">
        <v>0</v>
      </c>
      <c r="C322" s="46">
        <v>0</v>
      </c>
      <c r="D322" s="46">
        <v>0</v>
      </c>
      <c r="E322" s="46">
        <v>0</v>
      </c>
      <c r="F322" s="236">
        <v>0</v>
      </c>
      <c r="G322" s="46">
        <v>0</v>
      </c>
      <c r="H322" s="47">
        <v>0</v>
      </c>
      <c r="I322" s="48">
        <f t="shared" si="36"/>
        <v>0</v>
      </c>
    </row>
    <row r="323" spans="1:9" ht="15">
      <c r="A323" s="26" t="s">
        <v>11</v>
      </c>
      <c r="B323" s="43">
        <v>0</v>
      </c>
      <c r="C323" s="43">
        <v>0</v>
      </c>
      <c r="D323" s="43">
        <v>0</v>
      </c>
      <c r="E323" s="43">
        <v>0</v>
      </c>
      <c r="F323" s="236">
        <v>0</v>
      </c>
      <c r="G323" s="43">
        <v>0</v>
      </c>
      <c r="H323" s="53">
        <v>0</v>
      </c>
      <c r="I323" s="41">
        <f t="shared" si="36"/>
        <v>0</v>
      </c>
    </row>
    <row r="324" spans="1:9" ht="15">
      <c r="A324" s="25" t="s">
        <v>12</v>
      </c>
      <c r="B324" s="46">
        <v>4.4690094949804329E-3</v>
      </c>
      <c r="C324" s="46">
        <v>0</v>
      </c>
      <c r="D324" s="46">
        <v>0</v>
      </c>
      <c r="E324" s="46">
        <v>2.5314891357191076</v>
      </c>
      <c r="F324" s="236">
        <v>0</v>
      </c>
      <c r="G324" s="46">
        <v>0</v>
      </c>
      <c r="H324" s="47">
        <v>0</v>
      </c>
      <c r="I324" s="48">
        <f t="shared" si="36"/>
        <v>2.5359581452140882</v>
      </c>
    </row>
    <row r="325" spans="1:9" ht="15">
      <c r="A325" s="26" t="s">
        <v>13</v>
      </c>
      <c r="B325" s="43">
        <v>0</v>
      </c>
      <c r="C325" s="43">
        <v>0</v>
      </c>
      <c r="D325" s="43">
        <v>0</v>
      </c>
      <c r="E325" s="43">
        <v>0</v>
      </c>
      <c r="F325" s="236">
        <v>0</v>
      </c>
      <c r="G325" s="43">
        <v>0</v>
      </c>
      <c r="H325" s="53">
        <v>0</v>
      </c>
      <c r="I325" s="41">
        <f t="shared" si="36"/>
        <v>0</v>
      </c>
    </row>
    <row r="326" spans="1:9" ht="15">
      <c r="A326" s="25" t="s">
        <v>14</v>
      </c>
      <c r="B326" s="46">
        <v>2.7492224482475367E-3</v>
      </c>
      <c r="C326" s="46">
        <v>17.499033183891932</v>
      </c>
      <c r="D326" s="46">
        <v>0</v>
      </c>
      <c r="E326" s="46">
        <v>1.6680361356959512</v>
      </c>
      <c r="F326" s="236">
        <v>0</v>
      </c>
      <c r="G326" s="46">
        <v>0</v>
      </c>
      <c r="H326" s="47">
        <v>0</v>
      </c>
      <c r="I326" s="48">
        <f t="shared" si="36"/>
        <v>19.169818542036133</v>
      </c>
    </row>
    <row r="327" spans="1:9" ht="15">
      <c r="A327" s="26" t="s">
        <v>15</v>
      </c>
      <c r="B327" s="43">
        <v>0.13386620842378386</v>
      </c>
      <c r="C327" s="43">
        <v>0.88853379157621604</v>
      </c>
      <c r="D327" s="43">
        <v>0</v>
      </c>
      <c r="E327" s="43">
        <v>0</v>
      </c>
      <c r="F327" s="236">
        <v>0</v>
      </c>
      <c r="G327" s="43">
        <v>0</v>
      </c>
      <c r="H327" s="53">
        <v>0</v>
      </c>
      <c r="I327" s="41">
        <f t="shared" si="36"/>
        <v>1.0224</v>
      </c>
    </row>
    <row r="328" spans="1:9" ht="15">
      <c r="A328" s="25" t="s">
        <v>16</v>
      </c>
      <c r="B328" s="46">
        <v>502.42772375738497</v>
      </c>
      <c r="C328" s="46">
        <v>5387.6508000386757</v>
      </c>
      <c r="D328" s="46">
        <v>622.50787620393953</v>
      </c>
      <c r="E328" s="46">
        <v>0</v>
      </c>
      <c r="F328" s="236">
        <v>0</v>
      </c>
      <c r="G328" s="46">
        <v>0</v>
      </c>
      <c r="H328" s="47">
        <v>0</v>
      </c>
      <c r="I328" s="48">
        <f t="shared" si="36"/>
        <v>6512.5864000000001</v>
      </c>
    </row>
    <row r="329" spans="1:9" ht="15">
      <c r="A329" s="26" t="s">
        <v>17</v>
      </c>
      <c r="B329" s="43">
        <v>12.928825097569042</v>
      </c>
      <c r="C329" s="43">
        <v>0</v>
      </c>
      <c r="D329" s="43">
        <v>33.288574902430952</v>
      </c>
      <c r="E329" s="43">
        <v>0</v>
      </c>
      <c r="F329" s="236">
        <v>0</v>
      </c>
      <c r="G329" s="43">
        <v>0</v>
      </c>
      <c r="H329" s="53">
        <v>0</v>
      </c>
      <c r="I329" s="41">
        <f t="shared" si="36"/>
        <v>46.217399999999998</v>
      </c>
    </row>
    <row r="330" spans="1:9" ht="15">
      <c r="A330" s="25" t="s">
        <v>18</v>
      </c>
      <c r="B330" s="46">
        <v>0</v>
      </c>
      <c r="C330" s="46">
        <v>0</v>
      </c>
      <c r="D330" s="46">
        <v>0</v>
      </c>
      <c r="E330" s="46">
        <v>0</v>
      </c>
      <c r="F330" s="236">
        <v>0</v>
      </c>
      <c r="G330" s="46">
        <v>0</v>
      </c>
      <c r="H330" s="47">
        <v>0</v>
      </c>
      <c r="I330" s="48">
        <f t="shared" si="36"/>
        <v>0</v>
      </c>
    </row>
    <row r="331" spans="1:9" ht="15">
      <c r="A331" s="26" t="s">
        <v>19</v>
      </c>
      <c r="B331" s="43">
        <v>2370.6624629284165</v>
      </c>
      <c r="C331" s="43">
        <v>3776.3688574091625</v>
      </c>
      <c r="D331" s="43">
        <v>1389.5999031798783</v>
      </c>
      <c r="E331" s="43">
        <v>1359.3687764825434</v>
      </c>
      <c r="F331" s="236">
        <v>0</v>
      </c>
      <c r="G331" s="43">
        <v>0</v>
      </c>
      <c r="H331" s="53">
        <v>0</v>
      </c>
      <c r="I331" s="41">
        <f t="shared" si="36"/>
        <v>8896</v>
      </c>
    </row>
    <row r="332" spans="1:9" ht="15">
      <c r="A332" s="25" t="s">
        <v>20</v>
      </c>
      <c r="B332" s="46">
        <v>0</v>
      </c>
      <c r="C332" s="46">
        <v>0</v>
      </c>
      <c r="D332" s="46">
        <v>0</v>
      </c>
      <c r="E332" s="46">
        <v>0</v>
      </c>
      <c r="F332" s="236">
        <v>0</v>
      </c>
      <c r="G332" s="46">
        <v>0</v>
      </c>
      <c r="H332" s="47">
        <v>0</v>
      </c>
      <c r="I332" s="48">
        <f t="shared" si="36"/>
        <v>0</v>
      </c>
    </row>
    <row r="333" spans="1:9" ht="15">
      <c r="A333" s="26" t="s">
        <v>21</v>
      </c>
      <c r="B333" s="43">
        <v>0</v>
      </c>
      <c r="C333" s="43">
        <v>0</v>
      </c>
      <c r="D333" s="43">
        <v>0</v>
      </c>
      <c r="E333" s="43">
        <v>0</v>
      </c>
      <c r="F333" s="236">
        <v>0</v>
      </c>
      <c r="G333" s="43">
        <v>0</v>
      </c>
      <c r="H333" s="53">
        <v>0</v>
      </c>
      <c r="I333" s="41">
        <f t="shared" si="36"/>
        <v>0</v>
      </c>
    </row>
    <row r="334" spans="1:9" ht="15">
      <c r="A334" s="25" t="s">
        <v>22</v>
      </c>
      <c r="B334" s="46">
        <v>0</v>
      </c>
      <c r="C334" s="46">
        <v>0</v>
      </c>
      <c r="D334" s="46">
        <v>0</v>
      </c>
      <c r="E334" s="46">
        <v>0</v>
      </c>
      <c r="F334" s="236">
        <v>0</v>
      </c>
      <c r="G334" s="46">
        <v>0</v>
      </c>
      <c r="H334" s="47">
        <v>0</v>
      </c>
      <c r="I334" s="48">
        <f t="shared" si="36"/>
        <v>0</v>
      </c>
    </row>
    <row r="335" spans="1:9" ht="15">
      <c r="A335" s="27" t="s">
        <v>23</v>
      </c>
      <c r="B335" s="43">
        <v>0</v>
      </c>
      <c r="C335" s="43">
        <v>0</v>
      </c>
      <c r="D335" s="43">
        <v>0</v>
      </c>
      <c r="E335" s="43">
        <v>0</v>
      </c>
      <c r="F335" s="236">
        <v>0</v>
      </c>
      <c r="G335" s="43">
        <v>0</v>
      </c>
      <c r="H335" s="53">
        <v>0</v>
      </c>
      <c r="I335" s="41">
        <f t="shared" si="36"/>
        <v>0</v>
      </c>
    </row>
    <row r="336" spans="1:9" ht="15">
      <c r="A336" s="25" t="s">
        <v>24</v>
      </c>
      <c r="B336" s="46">
        <v>130.95469483853776</v>
      </c>
      <c r="C336" s="46">
        <v>14147.690593249612</v>
      </c>
      <c r="D336" s="46">
        <v>12.354711911852091</v>
      </c>
      <c r="E336" s="46">
        <v>0</v>
      </c>
      <c r="F336" s="236">
        <v>0</v>
      </c>
      <c r="G336" s="46">
        <v>0</v>
      </c>
      <c r="H336" s="47">
        <v>0</v>
      </c>
      <c r="I336" s="48">
        <f t="shared" si="36"/>
        <v>14291.000000000002</v>
      </c>
    </row>
    <row r="337" spans="1:10" ht="15">
      <c r="A337" s="27" t="s">
        <v>25</v>
      </c>
      <c r="B337" s="43">
        <v>0</v>
      </c>
      <c r="C337" s="43">
        <v>0</v>
      </c>
      <c r="D337" s="43">
        <v>0</v>
      </c>
      <c r="E337" s="43">
        <v>0</v>
      </c>
      <c r="F337" s="236">
        <v>0</v>
      </c>
      <c r="G337" s="43">
        <v>0</v>
      </c>
      <c r="H337" s="53">
        <v>0</v>
      </c>
      <c r="I337" s="41">
        <f t="shared" si="36"/>
        <v>0</v>
      </c>
    </row>
    <row r="338" spans="1:10" ht="15">
      <c r="A338" s="25" t="s">
        <v>26</v>
      </c>
      <c r="B338" s="46">
        <v>400.53281424347409</v>
      </c>
      <c r="C338" s="46">
        <v>0</v>
      </c>
      <c r="D338" s="46">
        <v>961.0267857565259</v>
      </c>
      <c r="E338" s="46">
        <v>0</v>
      </c>
      <c r="F338" s="236">
        <v>0</v>
      </c>
      <c r="G338" s="46">
        <v>0</v>
      </c>
      <c r="H338" s="47">
        <v>0</v>
      </c>
      <c r="I338" s="48">
        <f t="shared" si="36"/>
        <v>1361.5596</v>
      </c>
    </row>
    <row r="339" spans="1:10" ht="15.75" thickBot="1">
      <c r="A339" s="27" t="s">
        <v>27</v>
      </c>
      <c r="B339" s="43">
        <v>272.1198563460843</v>
      </c>
      <c r="C339" s="43">
        <v>177.13990822241323</v>
      </c>
      <c r="D339" s="43">
        <v>437.20539965115682</v>
      </c>
      <c r="E339" s="43">
        <v>12998.690552634744</v>
      </c>
      <c r="F339" s="237">
        <v>0</v>
      </c>
      <c r="G339" s="43">
        <v>1044.3366831456015</v>
      </c>
      <c r="H339" s="53">
        <v>0</v>
      </c>
      <c r="I339" s="41">
        <f t="shared" si="36"/>
        <v>14929.492399999999</v>
      </c>
    </row>
    <row r="340" spans="1:10" ht="15">
      <c r="A340" s="34" t="s">
        <v>28</v>
      </c>
      <c r="B340" s="130">
        <f t="shared" ref="B340:H340" si="37">SUM(B319:B339)</f>
        <v>4156.7674616975601</v>
      </c>
      <c r="C340" s="130">
        <f t="shared" si="37"/>
        <v>25996.237725849605</v>
      </c>
      <c r="D340" s="130">
        <f t="shared" si="37"/>
        <v>3455.9832516057836</v>
      </c>
      <c r="E340" s="130">
        <f t="shared" si="37"/>
        <v>14362.258854388701</v>
      </c>
      <c r="F340" s="130">
        <f t="shared" si="37"/>
        <v>0</v>
      </c>
      <c r="G340" s="130">
        <f t="shared" si="37"/>
        <v>1044.3366831456015</v>
      </c>
      <c r="H340" s="131">
        <f t="shared" si="37"/>
        <v>0</v>
      </c>
      <c r="I340" s="132">
        <f>SUM(B340:H340)</f>
        <v>49015.583976687252</v>
      </c>
    </row>
    <row r="341" spans="1:10" ht="15" thickBot="1">
      <c r="A341" s="32" t="s">
        <v>87</v>
      </c>
      <c r="B341" s="114">
        <f>B340/$I340</f>
        <v>8.4805017597558319E-2</v>
      </c>
      <c r="C341" s="114">
        <f t="shared" ref="C341:I341" si="38">C340/$I340</f>
        <v>0.53036678575968643</v>
      </c>
      <c r="D341" s="114">
        <f t="shared" si="38"/>
        <v>7.0507846101548338E-2</v>
      </c>
      <c r="E341" s="114">
        <f t="shared" si="38"/>
        <v>0.29301413324422831</v>
      </c>
      <c r="F341" s="114">
        <f t="shared" si="38"/>
        <v>0</v>
      </c>
      <c r="G341" s="114">
        <f t="shared" si="38"/>
        <v>2.1306217296978607E-2</v>
      </c>
      <c r="H341" s="114">
        <f t="shared" si="38"/>
        <v>0</v>
      </c>
      <c r="I341" s="116">
        <f t="shared" si="38"/>
        <v>1</v>
      </c>
      <c r="J341" s="18"/>
    </row>
    <row r="342" spans="1:10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10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10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10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>
        <v>0</v>
      </c>
      <c r="G345" s="39">
        <v>0</v>
      </c>
      <c r="H345" s="40">
        <v>0</v>
      </c>
      <c r="I345" s="41">
        <f>SUM(B345:H345)</f>
        <v>0</v>
      </c>
    </row>
    <row r="346" spans="1:10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>
        <v>0</v>
      </c>
      <c r="G346" s="46">
        <v>0</v>
      </c>
      <c r="H346" s="47">
        <v>0</v>
      </c>
      <c r="I346" s="48">
        <f t="shared" ref="I346:I365" si="39">SUM(B346:H346)</f>
        <v>0</v>
      </c>
    </row>
    <row r="347" spans="1:10" ht="15">
      <c r="A347" s="26" t="s">
        <v>9</v>
      </c>
      <c r="B347" s="43">
        <v>0</v>
      </c>
      <c r="C347" s="43">
        <v>0</v>
      </c>
      <c r="D347" s="43">
        <v>0</v>
      </c>
      <c r="E347" s="43">
        <v>0</v>
      </c>
      <c r="F347" s="236">
        <v>0</v>
      </c>
      <c r="G347" s="43">
        <v>0</v>
      </c>
      <c r="H347" s="53">
        <v>0</v>
      </c>
      <c r="I347" s="41">
        <f t="shared" si="39"/>
        <v>0</v>
      </c>
    </row>
    <row r="348" spans="1:10" ht="15">
      <c r="A348" s="25" t="s">
        <v>10</v>
      </c>
      <c r="B348" s="46">
        <v>0</v>
      </c>
      <c r="C348" s="46">
        <v>0</v>
      </c>
      <c r="D348" s="46">
        <v>0</v>
      </c>
      <c r="E348" s="46">
        <v>0</v>
      </c>
      <c r="F348" s="236">
        <v>0</v>
      </c>
      <c r="G348" s="46">
        <v>0</v>
      </c>
      <c r="H348" s="47">
        <v>0</v>
      </c>
      <c r="I348" s="48">
        <f t="shared" si="39"/>
        <v>0</v>
      </c>
    </row>
    <row r="349" spans="1:10" ht="15">
      <c r="A349" s="26" t="s">
        <v>11</v>
      </c>
      <c r="B349" s="43">
        <v>0</v>
      </c>
      <c r="C349" s="43">
        <v>0</v>
      </c>
      <c r="D349" s="43">
        <v>0</v>
      </c>
      <c r="E349" s="43">
        <v>0</v>
      </c>
      <c r="F349" s="236">
        <v>0</v>
      </c>
      <c r="G349" s="43">
        <v>0</v>
      </c>
      <c r="H349" s="53">
        <v>0</v>
      </c>
      <c r="I349" s="41">
        <f t="shared" si="39"/>
        <v>0</v>
      </c>
    </row>
    <row r="350" spans="1:10" ht="15">
      <c r="A350" s="25" t="s">
        <v>12</v>
      </c>
      <c r="B350" s="46">
        <v>5.6249551200370292E-8</v>
      </c>
      <c r="C350" s="46">
        <v>5.6249551200370292E-8</v>
      </c>
      <c r="D350" s="46">
        <v>5.6249551200370292E-8</v>
      </c>
      <c r="E350" s="46">
        <v>0.10886285977829201</v>
      </c>
      <c r="F350" s="236">
        <v>0</v>
      </c>
      <c r="G350" s="46">
        <v>0</v>
      </c>
      <c r="H350" s="47">
        <v>0</v>
      </c>
      <c r="I350" s="48">
        <f t="shared" si="39"/>
        <v>0.10886302852694561</v>
      </c>
    </row>
    <row r="351" spans="1:10" ht="15">
      <c r="A351" s="26" t="s">
        <v>13</v>
      </c>
      <c r="B351" s="43">
        <v>0</v>
      </c>
      <c r="C351" s="43">
        <v>0</v>
      </c>
      <c r="D351" s="43">
        <v>0</v>
      </c>
      <c r="E351" s="43">
        <v>0</v>
      </c>
      <c r="F351" s="236">
        <v>0</v>
      </c>
      <c r="G351" s="43">
        <v>0</v>
      </c>
      <c r="H351" s="53">
        <v>0</v>
      </c>
      <c r="I351" s="41">
        <f t="shared" si="39"/>
        <v>0</v>
      </c>
    </row>
    <row r="352" spans="1:10" ht="15">
      <c r="A352" s="25" t="s">
        <v>14</v>
      </c>
      <c r="B352" s="46">
        <v>3.4414157354775363E-8</v>
      </c>
      <c r="C352" s="46">
        <v>3.4414157354775363E-8</v>
      </c>
      <c r="D352" s="46">
        <v>3.4414157354775363E-8</v>
      </c>
      <c r="E352" s="46">
        <v>23.076556669927449</v>
      </c>
      <c r="F352" s="236">
        <v>0</v>
      </c>
      <c r="G352" s="46">
        <v>0</v>
      </c>
      <c r="H352" s="47">
        <v>0</v>
      </c>
      <c r="I352" s="48">
        <f t="shared" si="39"/>
        <v>23.076556773169919</v>
      </c>
    </row>
    <row r="353" spans="1:10" ht="15">
      <c r="A353" s="26" t="s">
        <v>15</v>
      </c>
      <c r="B353" s="43">
        <v>0.34019359533508653</v>
      </c>
      <c r="C353" s="43">
        <v>1.9406666580414808E-9</v>
      </c>
      <c r="D353" s="43">
        <v>2.5566064007835796</v>
      </c>
      <c r="E353" s="43">
        <v>1.9406666580414808E-9</v>
      </c>
      <c r="F353" s="236">
        <v>0</v>
      </c>
      <c r="G353" s="43">
        <v>0</v>
      </c>
      <c r="H353" s="53">
        <v>0</v>
      </c>
      <c r="I353" s="41">
        <f t="shared" si="39"/>
        <v>2.8967999999999994</v>
      </c>
    </row>
    <row r="354" spans="1:10" ht="15">
      <c r="A354" s="25" t="s">
        <v>16</v>
      </c>
      <c r="B354" s="46">
        <v>1.4278233755842209</v>
      </c>
      <c r="C354" s="46">
        <v>42.027847857036804</v>
      </c>
      <c r="D354" s="46">
        <v>671.70172875225649</v>
      </c>
      <c r="E354" s="46">
        <v>1.512259103369341E-8</v>
      </c>
      <c r="F354" s="236">
        <v>0</v>
      </c>
      <c r="G354" s="46">
        <v>0</v>
      </c>
      <c r="H354" s="47">
        <v>0</v>
      </c>
      <c r="I354" s="48">
        <f t="shared" si="39"/>
        <v>715.15740000000017</v>
      </c>
    </row>
    <row r="355" spans="1:10" ht="15">
      <c r="A355" s="26" t="s">
        <v>17</v>
      </c>
      <c r="B355" s="43">
        <v>0</v>
      </c>
      <c r="C355" s="43">
        <v>0</v>
      </c>
      <c r="D355" s="43">
        <v>0</v>
      </c>
      <c r="E355" s="43">
        <v>0</v>
      </c>
      <c r="F355" s="236">
        <v>0</v>
      </c>
      <c r="G355" s="43">
        <v>0</v>
      </c>
      <c r="H355" s="53">
        <v>0</v>
      </c>
      <c r="I355" s="41">
        <f t="shared" si="39"/>
        <v>0</v>
      </c>
    </row>
    <row r="356" spans="1:10" ht="15">
      <c r="A356" s="25" t="s">
        <v>18</v>
      </c>
      <c r="B356" s="46">
        <v>0</v>
      </c>
      <c r="C356" s="46">
        <v>0</v>
      </c>
      <c r="D356" s="46">
        <v>0</v>
      </c>
      <c r="E356" s="46">
        <v>0</v>
      </c>
      <c r="F356" s="236">
        <v>0</v>
      </c>
      <c r="G356" s="46">
        <v>0</v>
      </c>
      <c r="H356" s="47">
        <v>0</v>
      </c>
      <c r="I356" s="48">
        <f t="shared" si="39"/>
        <v>0</v>
      </c>
    </row>
    <row r="357" spans="1:10" ht="15">
      <c r="A357" s="26" t="s">
        <v>19</v>
      </c>
      <c r="B357" s="43">
        <v>31.1693119628431</v>
      </c>
      <c r="C357" s="43">
        <v>837.4136277698525</v>
      </c>
      <c r="D357" s="43">
        <v>1067.417060219263</v>
      </c>
      <c r="E357" s="43">
        <v>4.8041436101780253E-8</v>
      </c>
      <c r="F357" s="236">
        <v>0</v>
      </c>
      <c r="G357" s="43">
        <v>0</v>
      </c>
      <c r="H357" s="53">
        <v>0</v>
      </c>
      <c r="I357" s="41">
        <f t="shared" si="39"/>
        <v>1936</v>
      </c>
    </row>
    <row r="358" spans="1:10" ht="15">
      <c r="A358" s="25" t="s">
        <v>20</v>
      </c>
      <c r="B358" s="46">
        <v>0</v>
      </c>
      <c r="C358" s="46">
        <v>0</v>
      </c>
      <c r="D358" s="46">
        <v>0</v>
      </c>
      <c r="E358" s="46">
        <v>0</v>
      </c>
      <c r="F358" s="236">
        <v>0</v>
      </c>
      <c r="G358" s="46">
        <v>0</v>
      </c>
      <c r="H358" s="47">
        <v>0</v>
      </c>
      <c r="I358" s="48">
        <f t="shared" si="39"/>
        <v>0</v>
      </c>
    </row>
    <row r="359" spans="1:10" ht="15">
      <c r="A359" s="26" t="s">
        <v>21</v>
      </c>
      <c r="B359" s="43">
        <v>0</v>
      </c>
      <c r="C359" s="43">
        <v>0</v>
      </c>
      <c r="D359" s="43">
        <v>0</v>
      </c>
      <c r="E359" s="43">
        <v>0</v>
      </c>
      <c r="F359" s="236">
        <v>0</v>
      </c>
      <c r="G359" s="43">
        <v>0</v>
      </c>
      <c r="H359" s="53">
        <v>0</v>
      </c>
      <c r="I359" s="41">
        <f t="shared" si="39"/>
        <v>0</v>
      </c>
    </row>
    <row r="360" spans="1:10" ht="15">
      <c r="A360" s="25" t="s">
        <v>22</v>
      </c>
      <c r="B360" s="46">
        <v>7.9753203697748427</v>
      </c>
      <c r="C360" s="46">
        <v>429.34984131360432</v>
      </c>
      <c r="D360" s="46">
        <v>133.67483828629992</v>
      </c>
      <c r="E360" s="46">
        <v>3.0320976406419937E-8</v>
      </c>
      <c r="F360" s="236">
        <v>0</v>
      </c>
      <c r="G360" s="46">
        <v>0</v>
      </c>
      <c r="H360" s="47">
        <v>0</v>
      </c>
      <c r="I360" s="48">
        <f t="shared" si="39"/>
        <v>571</v>
      </c>
    </row>
    <row r="361" spans="1:10" ht="15">
      <c r="A361" s="27" t="s">
        <v>23</v>
      </c>
      <c r="B361" s="43">
        <v>55.239708603592227</v>
      </c>
      <c r="C361" s="43">
        <v>83.493149461715205</v>
      </c>
      <c r="D361" s="43">
        <v>152.26714159874894</v>
      </c>
      <c r="E361" s="43">
        <v>3.3594362803046641E-7</v>
      </c>
      <c r="F361" s="236">
        <v>0</v>
      </c>
      <c r="G361" s="43">
        <v>0</v>
      </c>
      <c r="H361" s="53">
        <v>0</v>
      </c>
      <c r="I361" s="41">
        <f t="shared" si="39"/>
        <v>291</v>
      </c>
    </row>
    <row r="362" spans="1:10" ht="15">
      <c r="A362" s="25" t="s">
        <v>24</v>
      </c>
      <c r="B362" s="46">
        <v>332.40105186433675</v>
      </c>
      <c r="C362" s="46">
        <v>967.3706460505033</v>
      </c>
      <c r="D362" s="46">
        <v>544.66245835182428</v>
      </c>
      <c r="E362" s="46">
        <v>0.25000004345174065</v>
      </c>
      <c r="F362" s="236">
        <v>0</v>
      </c>
      <c r="G362" s="46">
        <v>0</v>
      </c>
      <c r="H362" s="47">
        <v>0</v>
      </c>
      <c r="I362" s="48">
        <f t="shared" si="39"/>
        <v>1844.6841563101159</v>
      </c>
    </row>
    <row r="363" spans="1:10" ht="15">
      <c r="A363" s="27" t="s">
        <v>25</v>
      </c>
      <c r="B363" s="43">
        <v>0</v>
      </c>
      <c r="C363" s="43">
        <v>0</v>
      </c>
      <c r="D363" s="43">
        <v>0</v>
      </c>
      <c r="E363" s="43">
        <v>0</v>
      </c>
      <c r="F363" s="236">
        <v>0</v>
      </c>
      <c r="G363" s="43">
        <v>0</v>
      </c>
      <c r="H363" s="53">
        <v>0</v>
      </c>
      <c r="I363" s="41">
        <f t="shared" si="39"/>
        <v>0</v>
      </c>
    </row>
    <row r="364" spans="1:10" ht="15">
      <c r="A364" s="25" t="s">
        <v>26</v>
      </c>
      <c r="B364" s="46">
        <v>69.254454357288324</v>
      </c>
      <c r="C364" s="46">
        <v>9.7982041435907196E-4</v>
      </c>
      <c r="D364" s="46">
        <v>6.9565657998797894</v>
      </c>
      <c r="E364" s="46">
        <v>2.2417533402173589E-8</v>
      </c>
      <c r="F364" s="236">
        <v>0</v>
      </c>
      <c r="G364" s="46">
        <v>0</v>
      </c>
      <c r="H364" s="47">
        <v>0</v>
      </c>
      <c r="I364" s="48">
        <f t="shared" si="39"/>
        <v>76.212000000000003</v>
      </c>
    </row>
    <row r="365" spans="1:10" ht="15.75" thickBot="1">
      <c r="A365" s="27" t="s">
        <v>27</v>
      </c>
      <c r="B365" s="43">
        <v>15.485555538503963</v>
      </c>
      <c r="C365" s="43">
        <v>25.579000836541237</v>
      </c>
      <c r="D365" s="43">
        <v>15.052895183879032</v>
      </c>
      <c r="E365" s="43">
        <v>2492.4308467043861</v>
      </c>
      <c r="F365" s="237">
        <v>0</v>
      </c>
      <c r="G365" s="43">
        <v>32.064431325818148</v>
      </c>
      <c r="H365" s="53">
        <v>0.13607041087202665</v>
      </c>
      <c r="I365" s="41">
        <f t="shared" si="39"/>
        <v>2580.7488000000003</v>
      </c>
    </row>
    <row r="366" spans="1:10" ht="15">
      <c r="A366" s="34" t="s">
        <v>28</v>
      </c>
      <c r="B366" s="130">
        <f t="shared" ref="B366:H366" si="40">SUM(B345:B365)</f>
        <v>513.29341975792215</v>
      </c>
      <c r="C366" s="130">
        <f t="shared" si="40"/>
        <v>2385.2350932022719</v>
      </c>
      <c r="D366" s="130">
        <f t="shared" si="40"/>
        <v>2594.2892946835987</v>
      </c>
      <c r="E366" s="130">
        <f t="shared" si="40"/>
        <v>2515.8662667313306</v>
      </c>
      <c r="F366" s="130">
        <f t="shared" si="40"/>
        <v>0</v>
      </c>
      <c r="G366" s="130">
        <f t="shared" si="40"/>
        <v>32.064431325818148</v>
      </c>
      <c r="H366" s="131">
        <f t="shared" si="40"/>
        <v>0.13607041087202665</v>
      </c>
      <c r="I366" s="132">
        <f>SUM(B366:H366)</f>
        <v>8040.8845761118137</v>
      </c>
    </row>
    <row r="367" spans="1:10" ht="15" thickBot="1">
      <c r="A367" s="32" t="s">
        <v>87</v>
      </c>
      <c r="B367" s="114">
        <f>B366/$I366</f>
        <v>6.3835441847136451E-2</v>
      </c>
      <c r="C367" s="114">
        <f t="shared" ref="C367:I367" si="41">C366/$I366</f>
        <v>0.29663839477169279</v>
      </c>
      <c r="D367" s="114">
        <f t="shared" si="41"/>
        <v>0.32263730067595031</v>
      </c>
      <c r="E367" s="114">
        <f t="shared" si="41"/>
        <v>0.31288426576916278</v>
      </c>
      <c r="F367" s="114">
        <f t="shared" si="41"/>
        <v>0</v>
      </c>
      <c r="G367" s="114">
        <f t="shared" si="41"/>
        <v>3.987674617426603E-3</v>
      </c>
      <c r="H367" s="114">
        <f t="shared" si="41"/>
        <v>1.6922318630996166E-5</v>
      </c>
      <c r="I367" s="116">
        <f t="shared" si="41"/>
        <v>1</v>
      </c>
      <c r="J367" s="18"/>
    </row>
    <row r="368" spans="1:10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>
        <v>0</v>
      </c>
      <c r="G371" s="39">
        <v>0</v>
      </c>
      <c r="H371" s="40">
        <v>0</v>
      </c>
      <c r="I371" s="41">
        <f>SUM(B371:H371)</f>
        <v>0</v>
      </c>
    </row>
    <row r="372" spans="1:9" ht="15">
      <c r="A372" s="25" t="s">
        <v>8</v>
      </c>
      <c r="B372" s="46">
        <v>0</v>
      </c>
      <c r="C372" s="46">
        <v>0</v>
      </c>
      <c r="D372" s="46">
        <v>0</v>
      </c>
      <c r="E372" s="46">
        <v>0</v>
      </c>
      <c r="F372" s="236">
        <v>0</v>
      </c>
      <c r="G372" s="46">
        <v>0</v>
      </c>
      <c r="H372" s="47">
        <v>0</v>
      </c>
      <c r="I372" s="48">
        <f t="shared" ref="I372:I391" si="42">SUM(B372:H372)</f>
        <v>0</v>
      </c>
    </row>
    <row r="373" spans="1:9" ht="15">
      <c r="A373" s="26" t="s">
        <v>9</v>
      </c>
      <c r="B373" s="43">
        <v>0</v>
      </c>
      <c r="C373" s="43">
        <v>0</v>
      </c>
      <c r="D373" s="43">
        <v>0</v>
      </c>
      <c r="E373" s="43">
        <v>0</v>
      </c>
      <c r="F373" s="236">
        <v>0</v>
      </c>
      <c r="G373" s="43">
        <v>0</v>
      </c>
      <c r="H373" s="53">
        <v>0</v>
      </c>
      <c r="I373" s="41">
        <f t="shared" si="42"/>
        <v>0</v>
      </c>
    </row>
    <row r="374" spans="1:9" ht="15">
      <c r="A374" s="25" t="s">
        <v>10</v>
      </c>
      <c r="B374" s="46">
        <v>4.0000000699999987</v>
      </c>
      <c r="C374" s="46">
        <v>4.0000000699999987</v>
      </c>
      <c r="D374" s="46">
        <v>17.999999790000004</v>
      </c>
      <c r="E374" s="46">
        <v>4.0000000699999987</v>
      </c>
      <c r="F374" s="236">
        <v>0</v>
      </c>
      <c r="G374" s="46">
        <v>0</v>
      </c>
      <c r="H374" s="47">
        <v>0</v>
      </c>
      <c r="I374" s="48">
        <f t="shared" si="42"/>
        <v>30</v>
      </c>
    </row>
    <row r="375" spans="1:9" ht="15">
      <c r="A375" s="26" t="s">
        <v>11</v>
      </c>
      <c r="B375" s="43">
        <v>0</v>
      </c>
      <c r="C375" s="43">
        <v>0</v>
      </c>
      <c r="D375" s="43">
        <v>0</v>
      </c>
      <c r="E375" s="43">
        <v>0</v>
      </c>
      <c r="F375" s="236">
        <v>0</v>
      </c>
      <c r="G375" s="43">
        <v>0</v>
      </c>
      <c r="H375" s="53">
        <v>0</v>
      </c>
      <c r="I375" s="41">
        <f t="shared" si="42"/>
        <v>0</v>
      </c>
    </row>
    <row r="376" spans="1:9" ht="15">
      <c r="A376" s="25" t="s">
        <v>12</v>
      </c>
      <c r="B376" s="46">
        <v>4.4880149654163677E-3</v>
      </c>
      <c r="C376" s="46">
        <v>4.4880149654163677E-3</v>
      </c>
      <c r="D376" s="46">
        <v>4.4880149654163677E-3</v>
      </c>
      <c r="E376" s="46">
        <v>15.231804787195749</v>
      </c>
      <c r="F376" s="236">
        <v>0</v>
      </c>
      <c r="G376" s="46">
        <v>0</v>
      </c>
      <c r="H376" s="47">
        <v>0</v>
      </c>
      <c r="I376" s="48">
        <f t="shared" si="42"/>
        <v>15.245268832091998</v>
      </c>
    </row>
    <row r="377" spans="1:9" ht="15">
      <c r="A377" s="26" t="s">
        <v>13</v>
      </c>
      <c r="B377" s="43">
        <v>0</v>
      </c>
      <c r="C377" s="43">
        <v>0</v>
      </c>
      <c r="D377" s="43">
        <v>0</v>
      </c>
      <c r="E377" s="43">
        <v>0</v>
      </c>
      <c r="F377" s="236">
        <v>0</v>
      </c>
      <c r="G377" s="43">
        <v>0</v>
      </c>
      <c r="H377" s="53">
        <v>0</v>
      </c>
      <c r="I377" s="41">
        <f t="shared" si="42"/>
        <v>0</v>
      </c>
    </row>
    <row r="378" spans="1:9" ht="15">
      <c r="A378" s="25" t="s">
        <v>14</v>
      </c>
      <c r="B378" s="46">
        <v>2.7531488946453651E-3</v>
      </c>
      <c r="C378" s="46">
        <v>2.7531488946453651E-3</v>
      </c>
      <c r="D378" s="46">
        <v>2.7531488946453651E-3</v>
      </c>
      <c r="E378" s="46">
        <v>4323.783284417811</v>
      </c>
      <c r="F378" s="236">
        <v>0</v>
      </c>
      <c r="G378" s="46">
        <v>0</v>
      </c>
      <c r="H378" s="47">
        <v>0</v>
      </c>
      <c r="I378" s="48">
        <f t="shared" si="42"/>
        <v>4323.791543864495</v>
      </c>
    </row>
    <row r="379" spans="1:9" ht="15">
      <c r="A379" s="26" t="s">
        <v>15</v>
      </c>
      <c r="B379" s="43">
        <v>44.952470469757841</v>
      </c>
      <c r="C379" s="43">
        <v>7.7651008071902522E-4</v>
      </c>
      <c r="D379" s="43">
        <v>7.7651008071902522E-4</v>
      </c>
      <c r="E379" s="43">
        <v>7.7651008071902522E-4</v>
      </c>
      <c r="F379" s="236">
        <v>0</v>
      </c>
      <c r="G379" s="43">
        <v>0</v>
      </c>
      <c r="H379" s="53">
        <v>0</v>
      </c>
      <c r="I379" s="41">
        <f t="shared" si="42"/>
        <v>44.954799999999999</v>
      </c>
    </row>
    <row r="380" spans="1:9" ht="15">
      <c r="A380" s="25" t="s">
        <v>16</v>
      </c>
      <c r="B380" s="46">
        <v>211.82581194513264</v>
      </c>
      <c r="C380" s="46">
        <v>3.1702959660235659E-3</v>
      </c>
      <c r="D380" s="46">
        <v>940.64534746293532</v>
      </c>
      <c r="E380" s="46">
        <v>3.1702959660235659E-3</v>
      </c>
      <c r="F380" s="236">
        <v>0</v>
      </c>
      <c r="G380" s="46">
        <v>0</v>
      </c>
      <c r="H380" s="47">
        <v>0</v>
      </c>
      <c r="I380" s="48">
        <f t="shared" si="42"/>
        <v>1152.4775000000002</v>
      </c>
    </row>
    <row r="381" spans="1:9" ht="15">
      <c r="A381" s="26" t="s">
        <v>17</v>
      </c>
      <c r="B381" s="43">
        <v>19.493285611835358</v>
      </c>
      <c r="C381" s="43">
        <v>6.1799833189406664E-3</v>
      </c>
      <c r="D381" s="43">
        <v>492.11425442152677</v>
      </c>
      <c r="E381" s="43">
        <v>6.1799833189406664E-3</v>
      </c>
      <c r="F381" s="236">
        <v>0</v>
      </c>
      <c r="G381" s="43">
        <v>0</v>
      </c>
      <c r="H381" s="53">
        <v>0</v>
      </c>
      <c r="I381" s="41">
        <f t="shared" si="42"/>
        <v>511.61989999999997</v>
      </c>
    </row>
    <row r="382" spans="1:9" ht="15">
      <c r="A382" s="25" t="s">
        <v>18</v>
      </c>
      <c r="B382" s="46">
        <v>0</v>
      </c>
      <c r="C382" s="46">
        <v>0</v>
      </c>
      <c r="D382" s="46">
        <v>0</v>
      </c>
      <c r="E382" s="46">
        <v>0</v>
      </c>
      <c r="F382" s="236">
        <v>0</v>
      </c>
      <c r="G382" s="46">
        <v>0</v>
      </c>
      <c r="H382" s="47">
        <v>0</v>
      </c>
      <c r="I382" s="48">
        <f t="shared" si="42"/>
        <v>0</v>
      </c>
    </row>
    <row r="383" spans="1:9" ht="15">
      <c r="A383" s="26" t="s">
        <v>19</v>
      </c>
      <c r="B383" s="43">
        <v>407.86495195295146</v>
      </c>
      <c r="C383" s="43">
        <v>34.441226579131886</v>
      </c>
      <c r="D383" s="43">
        <v>956.68329594489796</v>
      </c>
      <c r="E383" s="43">
        <v>1.0525523018673639E-2</v>
      </c>
      <c r="F383" s="236">
        <v>0</v>
      </c>
      <c r="G383" s="43">
        <v>0</v>
      </c>
      <c r="H383" s="53">
        <v>0</v>
      </c>
      <c r="I383" s="41">
        <f t="shared" si="42"/>
        <v>1399</v>
      </c>
    </row>
    <row r="384" spans="1:9" ht="15">
      <c r="A384" s="25" t="s">
        <v>20</v>
      </c>
      <c r="B384" s="46">
        <v>0</v>
      </c>
      <c r="C384" s="46">
        <v>0</v>
      </c>
      <c r="D384" s="46">
        <v>0</v>
      </c>
      <c r="E384" s="46">
        <v>0</v>
      </c>
      <c r="F384" s="236">
        <v>0</v>
      </c>
      <c r="G384" s="46">
        <v>0</v>
      </c>
      <c r="H384" s="47">
        <v>0</v>
      </c>
      <c r="I384" s="48">
        <f t="shared" si="42"/>
        <v>0</v>
      </c>
    </row>
    <row r="385" spans="1:10" ht="15">
      <c r="A385" s="26" t="s">
        <v>21</v>
      </c>
      <c r="B385" s="43">
        <v>0</v>
      </c>
      <c r="C385" s="43">
        <v>0</v>
      </c>
      <c r="D385" s="43">
        <v>0</v>
      </c>
      <c r="E385" s="43">
        <v>0</v>
      </c>
      <c r="F385" s="236">
        <v>0</v>
      </c>
      <c r="G385" s="43">
        <v>0</v>
      </c>
      <c r="H385" s="53">
        <v>0</v>
      </c>
      <c r="I385" s="41">
        <f t="shared" si="42"/>
        <v>0</v>
      </c>
    </row>
    <row r="386" spans="1:10" ht="15">
      <c r="A386" s="25" t="s">
        <v>22</v>
      </c>
      <c r="B386" s="46">
        <v>3.1332419048755868</v>
      </c>
      <c r="C386" s="46">
        <v>9.9602593625488026E-4</v>
      </c>
      <c r="D386" s="46">
        <v>1.8647660432519031</v>
      </c>
      <c r="E386" s="46">
        <v>9.9602593625488026E-4</v>
      </c>
      <c r="F386" s="236">
        <v>0</v>
      </c>
      <c r="G386" s="46">
        <v>0</v>
      </c>
      <c r="H386" s="47">
        <v>0</v>
      </c>
      <c r="I386" s="48">
        <f t="shared" si="42"/>
        <v>4.9999999999999991</v>
      </c>
    </row>
    <row r="387" spans="1:10" ht="15">
      <c r="A387" s="27" t="s">
        <v>23</v>
      </c>
      <c r="B387" s="43">
        <v>154.22944244659223</v>
      </c>
      <c r="C387" s="43">
        <v>0.25685251780258567</v>
      </c>
      <c r="D387" s="43">
        <v>0.25685251780258567</v>
      </c>
      <c r="E387" s="43">
        <v>0.25685251780258567</v>
      </c>
      <c r="F387" s="236">
        <v>0</v>
      </c>
      <c r="G387" s="43">
        <v>0</v>
      </c>
      <c r="H387" s="53">
        <v>0</v>
      </c>
      <c r="I387" s="41">
        <f t="shared" si="42"/>
        <v>155.00000000000003</v>
      </c>
    </row>
    <row r="388" spans="1:10" ht="15">
      <c r="A388" s="25" t="s">
        <v>24</v>
      </c>
      <c r="B388" s="46">
        <v>24.998412123774937</v>
      </c>
      <c r="C388" s="46">
        <v>5.2929207501977544E-4</v>
      </c>
      <c r="D388" s="46">
        <v>5.2929207501977544E-4</v>
      </c>
      <c r="E388" s="46">
        <v>5.2929207501977544E-4</v>
      </c>
      <c r="F388" s="236">
        <v>0</v>
      </c>
      <c r="G388" s="46">
        <v>0</v>
      </c>
      <c r="H388" s="47">
        <v>0</v>
      </c>
      <c r="I388" s="48">
        <f t="shared" si="42"/>
        <v>24.999999999999993</v>
      </c>
    </row>
    <row r="389" spans="1:10" ht="15">
      <c r="A389" s="27" t="s">
        <v>25</v>
      </c>
      <c r="B389" s="43">
        <v>0</v>
      </c>
      <c r="C389" s="43">
        <v>0</v>
      </c>
      <c r="D389" s="43">
        <v>0</v>
      </c>
      <c r="E389" s="43">
        <v>0</v>
      </c>
      <c r="F389" s="236">
        <v>0</v>
      </c>
      <c r="G389" s="43">
        <v>0</v>
      </c>
      <c r="H389" s="53">
        <v>0</v>
      </c>
      <c r="I389" s="41">
        <f t="shared" si="42"/>
        <v>0</v>
      </c>
    </row>
    <row r="390" spans="1:10" ht="15">
      <c r="A390" s="25" t="s">
        <v>26</v>
      </c>
      <c r="B390" s="46">
        <v>68.475599888054518</v>
      </c>
      <c r="C390" s="46">
        <v>3.7315159236859722E-8</v>
      </c>
      <c r="D390" s="46">
        <v>3.7315159236859722E-8</v>
      </c>
      <c r="E390" s="46">
        <v>3.7315159236859722E-8</v>
      </c>
      <c r="F390" s="236">
        <v>0</v>
      </c>
      <c r="G390" s="46">
        <v>0</v>
      </c>
      <c r="H390" s="47">
        <v>0</v>
      </c>
      <c r="I390" s="48">
        <f t="shared" si="42"/>
        <v>68.4756</v>
      </c>
    </row>
    <row r="391" spans="1:10" ht="15.75" thickBot="1">
      <c r="A391" s="27" t="s">
        <v>27</v>
      </c>
      <c r="B391" s="43">
        <v>139.55811716217613</v>
      </c>
      <c r="C391" s="43">
        <v>0.17347240958728599</v>
      </c>
      <c r="D391" s="43">
        <v>37.719905979309672</v>
      </c>
      <c r="E391" s="43">
        <v>602.70852243051513</v>
      </c>
      <c r="F391" s="237">
        <v>0</v>
      </c>
      <c r="G391" s="43">
        <v>508.84558201841185</v>
      </c>
      <c r="H391" s="53">
        <v>0</v>
      </c>
      <c r="I391" s="41">
        <f t="shared" si="42"/>
        <v>1289.0056</v>
      </c>
    </row>
    <row r="392" spans="1:10" ht="15">
      <c r="A392" s="34" t="s">
        <v>28</v>
      </c>
      <c r="B392" s="130">
        <f t="shared" ref="B392:H392" si="43">SUM(B371:B391)</f>
        <v>1078.5385747390108</v>
      </c>
      <c r="C392" s="130">
        <f t="shared" si="43"/>
        <v>38.890444885073933</v>
      </c>
      <c r="D392" s="130">
        <f t="shared" si="43"/>
        <v>2447.2929691630552</v>
      </c>
      <c r="E392" s="130">
        <f t="shared" si="43"/>
        <v>4946.0026418910347</v>
      </c>
      <c r="F392" s="130">
        <f t="shared" si="43"/>
        <v>0</v>
      </c>
      <c r="G392" s="130">
        <f t="shared" si="43"/>
        <v>508.84558201841185</v>
      </c>
      <c r="H392" s="131">
        <f t="shared" si="43"/>
        <v>0</v>
      </c>
      <c r="I392" s="132">
        <f>SUM(B392:H392)</f>
        <v>9019.5702126965862</v>
      </c>
    </row>
    <row r="393" spans="1:10" ht="15" thickBot="1">
      <c r="A393" s="32" t="s">
        <v>87</v>
      </c>
      <c r="B393" s="114">
        <f>B392/$I392</f>
        <v>0.11957760173769516</v>
      </c>
      <c r="C393" s="114">
        <f t="shared" ref="C393:I393" si="44">C392/$I392</f>
        <v>4.311784704589248E-3</v>
      </c>
      <c r="D393" s="114">
        <f t="shared" si="44"/>
        <v>0.27133143946460686</v>
      </c>
      <c r="E393" s="114">
        <f t="shared" si="44"/>
        <v>0.54836345028155453</v>
      </c>
      <c r="F393" s="114">
        <f t="shared" si="44"/>
        <v>0</v>
      </c>
      <c r="G393" s="114">
        <f t="shared" si="44"/>
        <v>5.6415723811554207E-2</v>
      </c>
      <c r="H393" s="114">
        <f t="shared" si="44"/>
        <v>0</v>
      </c>
      <c r="I393" s="116">
        <f t="shared" si="44"/>
        <v>1</v>
      </c>
      <c r="J393" s="18"/>
    </row>
    <row r="394" spans="1:10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10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10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10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>
        <v>0</v>
      </c>
      <c r="G397" s="39">
        <v>0</v>
      </c>
      <c r="H397" s="40">
        <v>0</v>
      </c>
      <c r="I397" s="41">
        <f>SUM(B397:H397)</f>
        <v>0</v>
      </c>
    </row>
    <row r="398" spans="1:10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>
        <v>0</v>
      </c>
      <c r="G398" s="46">
        <v>0</v>
      </c>
      <c r="H398" s="47">
        <v>0</v>
      </c>
      <c r="I398" s="48">
        <f t="shared" ref="I398:I417" si="45">SUM(B398:H398)</f>
        <v>0</v>
      </c>
    </row>
    <row r="399" spans="1:10" ht="15">
      <c r="A399" s="26" t="s">
        <v>9</v>
      </c>
      <c r="B399" s="43">
        <v>0</v>
      </c>
      <c r="C399" s="43">
        <v>0</v>
      </c>
      <c r="D399" s="43">
        <v>0</v>
      </c>
      <c r="E399" s="43">
        <v>0</v>
      </c>
      <c r="F399" s="236">
        <v>0</v>
      </c>
      <c r="G399" s="43">
        <v>0</v>
      </c>
      <c r="H399" s="53">
        <v>0</v>
      </c>
      <c r="I399" s="41">
        <f t="shared" si="45"/>
        <v>0</v>
      </c>
    </row>
    <row r="400" spans="1:10" ht="15">
      <c r="A400" s="25" t="s">
        <v>10</v>
      </c>
      <c r="B400" s="46">
        <v>0</v>
      </c>
      <c r="C400" s="46">
        <v>0</v>
      </c>
      <c r="D400" s="46">
        <v>0</v>
      </c>
      <c r="E400" s="46">
        <v>0</v>
      </c>
      <c r="F400" s="236">
        <v>0</v>
      </c>
      <c r="G400" s="46">
        <v>0</v>
      </c>
      <c r="H400" s="47">
        <v>0</v>
      </c>
      <c r="I400" s="48">
        <f t="shared" si="45"/>
        <v>0</v>
      </c>
    </row>
    <row r="401" spans="1:9" ht="15">
      <c r="A401" s="26" t="s">
        <v>11</v>
      </c>
      <c r="B401" s="43">
        <v>0</v>
      </c>
      <c r="C401" s="43">
        <v>0</v>
      </c>
      <c r="D401" s="43">
        <v>0</v>
      </c>
      <c r="E401" s="43">
        <v>0</v>
      </c>
      <c r="F401" s="236">
        <v>0</v>
      </c>
      <c r="G401" s="43">
        <v>0</v>
      </c>
      <c r="H401" s="53">
        <v>0</v>
      </c>
      <c r="I401" s="41">
        <f t="shared" si="45"/>
        <v>0</v>
      </c>
    </row>
    <row r="402" spans="1:9" ht="15">
      <c r="A402" s="25" t="s">
        <v>12</v>
      </c>
      <c r="B402" s="46">
        <v>4.4581445026017179E-3</v>
      </c>
      <c r="C402" s="46">
        <v>0</v>
      </c>
      <c r="D402" s="46">
        <v>0</v>
      </c>
      <c r="E402" s="46">
        <v>1.5244496146989461</v>
      </c>
      <c r="F402" s="236">
        <v>0</v>
      </c>
      <c r="G402" s="46">
        <v>0</v>
      </c>
      <c r="H402" s="47">
        <v>0</v>
      </c>
      <c r="I402" s="48">
        <f t="shared" si="45"/>
        <v>1.5289077592015479</v>
      </c>
    </row>
    <row r="403" spans="1:9" ht="15">
      <c r="A403" s="26" t="s">
        <v>13</v>
      </c>
      <c r="B403" s="43">
        <v>0</v>
      </c>
      <c r="C403" s="43">
        <v>0</v>
      </c>
      <c r="D403" s="43">
        <v>0</v>
      </c>
      <c r="E403" s="43">
        <v>0</v>
      </c>
      <c r="F403" s="236">
        <v>0</v>
      </c>
      <c r="G403" s="43">
        <v>0</v>
      </c>
      <c r="H403" s="53">
        <v>0</v>
      </c>
      <c r="I403" s="41">
        <f t="shared" si="45"/>
        <v>0</v>
      </c>
    </row>
    <row r="404" spans="1:9" ht="15">
      <c r="A404" s="25" t="s">
        <v>14</v>
      </c>
      <c r="B404" s="46">
        <v>2.7486219444680217E-3</v>
      </c>
      <c r="C404" s="46">
        <v>0</v>
      </c>
      <c r="D404" s="46">
        <v>0</v>
      </c>
      <c r="E404" s="46">
        <v>6.8833116365454297</v>
      </c>
      <c r="F404" s="236">
        <v>0</v>
      </c>
      <c r="G404" s="46">
        <v>0</v>
      </c>
      <c r="H404" s="47">
        <v>0</v>
      </c>
      <c r="I404" s="48">
        <f t="shared" si="45"/>
        <v>6.8860602584898976</v>
      </c>
    </row>
    <row r="405" spans="1:9" ht="15">
      <c r="A405" s="26" t="s">
        <v>15</v>
      </c>
      <c r="B405" s="43">
        <v>1.4063040146520838</v>
      </c>
      <c r="C405" s="43">
        <v>0.30290934005392461</v>
      </c>
      <c r="D405" s="43">
        <v>2.1673866452939921</v>
      </c>
      <c r="E405" s="43">
        <v>0</v>
      </c>
      <c r="F405" s="236">
        <v>0</v>
      </c>
      <c r="G405" s="43">
        <v>0</v>
      </c>
      <c r="H405" s="53">
        <v>0</v>
      </c>
      <c r="I405" s="41">
        <f t="shared" si="45"/>
        <v>3.8766000000000007</v>
      </c>
    </row>
    <row r="406" spans="1:9" ht="15">
      <c r="A406" s="25" t="s">
        <v>16</v>
      </c>
      <c r="B406" s="46">
        <v>508.58204402052718</v>
      </c>
      <c r="C406" s="46">
        <v>802.16723901530395</v>
      </c>
      <c r="D406" s="46">
        <v>0.42641696416881741</v>
      </c>
      <c r="E406" s="46">
        <v>0</v>
      </c>
      <c r="F406" s="236">
        <v>0</v>
      </c>
      <c r="G406" s="46">
        <v>0</v>
      </c>
      <c r="H406" s="47">
        <v>0</v>
      </c>
      <c r="I406" s="48">
        <f t="shared" si="45"/>
        <v>1311.1756999999998</v>
      </c>
    </row>
    <row r="407" spans="1:9" ht="15">
      <c r="A407" s="26" t="s">
        <v>17</v>
      </c>
      <c r="B407" s="43">
        <v>0</v>
      </c>
      <c r="C407" s="43">
        <v>0</v>
      </c>
      <c r="D407" s="43">
        <v>0</v>
      </c>
      <c r="E407" s="43">
        <v>0</v>
      </c>
      <c r="F407" s="236">
        <v>0</v>
      </c>
      <c r="G407" s="43">
        <v>0</v>
      </c>
      <c r="H407" s="53">
        <v>0</v>
      </c>
      <c r="I407" s="41">
        <f t="shared" si="45"/>
        <v>0</v>
      </c>
    </row>
    <row r="408" spans="1:9" ht="15">
      <c r="A408" s="25" t="s">
        <v>18</v>
      </c>
      <c r="B408" s="46">
        <v>0</v>
      </c>
      <c r="C408" s="46">
        <v>0</v>
      </c>
      <c r="D408" s="46">
        <v>0</v>
      </c>
      <c r="E408" s="46">
        <v>0</v>
      </c>
      <c r="F408" s="236">
        <v>0</v>
      </c>
      <c r="G408" s="46">
        <v>0</v>
      </c>
      <c r="H408" s="47">
        <v>0</v>
      </c>
      <c r="I408" s="48">
        <f t="shared" si="45"/>
        <v>0</v>
      </c>
    </row>
    <row r="409" spans="1:9" ht="15">
      <c r="A409" s="26" t="s">
        <v>19</v>
      </c>
      <c r="B409" s="43">
        <v>667.43503031003922</v>
      </c>
      <c r="C409" s="43">
        <v>2017.6500206735266</v>
      </c>
      <c r="D409" s="43">
        <v>287.04492528375579</v>
      </c>
      <c r="E409" s="43">
        <v>40.87002373267844</v>
      </c>
      <c r="F409" s="236">
        <v>0</v>
      </c>
      <c r="G409" s="43">
        <v>0</v>
      </c>
      <c r="H409" s="53">
        <v>0</v>
      </c>
      <c r="I409" s="41">
        <f t="shared" si="45"/>
        <v>3013</v>
      </c>
    </row>
    <row r="410" spans="1:9" ht="15">
      <c r="A410" s="25" t="s">
        <v>20</v>
      </c>
      <c r="B410" s="46">
        <v>0</v>
      </c>
      <c r="C410" s="46">
        <v>0</v>
      </c>
      <c r="D410" s="46">
        <v>0</v>
      </c>
      <c r="E410" s="46">
        <v>0</v>
      </c>
      <c r="F410" s="236">
        <v>0</v>
      </c>
      <c r="G410" s="46">
        <v>0</v>
      </c>
      <c r="H410" s="47">
        <v>0</v>
      </c>
      <c r="I410" s="48">
        <f t="shared" si="45"/>
        <v>0</v>
      </c>
    </row>
    <row r="411" spans="1:9" ht="15">
      <c r="A411" s="26" t="s">
        <v>21</v>
      </c>
      <c r="B411" s="43">
        <v>0</v>
      </c>
      <c r="C411" s="43">
        <v>0</v>
      </c>
      <c r="D411" s="43">
        <v>0</v>
      </c>
      <c r="E411" s="43">
        <v>0</v>
      </c>
      <c r="F411" s="236">
        <v>0</v>
      </c>
      <c r="G411" s="43">
        <v>0</v>
      </c>
      <c r="H411" s="53">
        <v>0</v>
      </c>
      <c r="I411" s="41">
        <f t="shared" si="45"/>
        <v>0</v>
      </c>
    </row>
    <row r="412" spans="1:9" ht="15">
      <c r="A412" s="25" t="s">
        <v>22</v>
      </c>
      <c r="B412" s="46">
        <v>1.4999999975E-8</v>
      </c>
      <c r="C412" s="46">
        <v>8.9999999850000005</v>
      </c>
      <c r="D412" s="46">
        <v>0</v>
      </c>
      <c r="E412" s="46">
        <v>0</v>
      </c>
      <c r="F412" s="236">
        <v>0</v>
      </c>
      <c r="G412" s="46">
        <v>0</v>
      </c>
      <c r="H412" s="47">
        <v>0</v>
      </c>
      <c r="I412" s="48">
        <f t="shared" si="45"/>
        <v>9</v>
      </c>
    </row>
    <row r="413" spans="1:9" ht="15">
      <c r="A413" s="27" t="s">
        <v>23</v>
      </c>
      <c r="B413" s="43">
        <v>21</v>
      </c>
      <c r="C413" s="43">
        <v>0</v>
      </c>
      <c r="D413" s="43">
        <v>0</v>
      </c>
      <c r="E413" s="43">
        <v>0</v>
      </c>
      <c r="F413" s="236">
        <v>0</v>
      </c>
      <c r="G413" s="43">
        <v>0</v>
      </c>
      <c r="H413" s="53">
        <v>0</v>
      </c>
      <c r="I413" s="41">
        <f t="shared" si="45"/>
        <v>21</v>
      </c>
    </row>
    <row r="414" spans="1:9" ht="15">
      <c r="A414" s="25" t="s">
        <v>24</v>
      </c>
      <c r="B414" s="46">
        <v>0</v>
      </c>
      <c r="C414" s="46">
        <v>0</v>
      </c>
      <c r="D414" s="46">
        <v>0</v>
      </c>
      <c r="E414" s="46">
        <v>0</v>
      </c>
      <c r="F414" s="236">
        <v>0</v>
      </c>
      <c r="G414" s="46">
        <v>0</v>
      </c>
      <c r="H414" s="47">
        <v>0</v>
      </c>
      <c r="I414" s="48">
        <f t="shared" si="45"/>
        <v>0</v>
      </c>
    </row>
    <row r="415" spans="1:9" ht="15">
      <c r="A415" s="27" t="s">
        <v>25</v>
      </c>
      <c r="B415" s="43">
        <v>0</v>
      </c>
      <c r="C415" s="43">
        <v>0</v>
      </c>
      <c r="D415" s="43">
        <v>0</v>
      </c>
      <c r="E415" s="43">
        <v>0</v>
      </c>
      <c r="F415" s="236">
        <v>0</v>
      </c>
      <c r="G415" s="43">
        <v>0</v>
      </c>
      <c r="H415" s="53">
        <v>0</v>
      </c>
      <c r="I415" s="41">
        <f t="shared" si="45"/>
        <v>0</v>
      </c>
    </row>
    <row r="416" spans="1:9" ht="15">
      <c r="A416" s="25" t="s">
        <v>26</v>
      </c>
      <c r="B416" s="46">
        <v>99.072000000000003</v>
      </c>
      <c r="C416" s="46">
        <v>0</v>
      </c>
      <c r="D416" s="46">
        <v>0</v>
      </c>
      <c r="E416" s="46">
        <v>0</v>
      </c>
      <c r="F416" s="236">
        <v>0</v>
      </c>
      <c r="G416" s="46">
        <v>0</v>
      </c>
      <c r="H416" s="47">
        <v>0</v>
      </c>
      <c r="I416" s="48">
        <f t="shared" si="45"/>
        <v>99.072000000000003</v>
      </c>
    </row>
    <row r="417" spans="1:10" ht="15.75" thickBot="1">
      <c r="A417" s="27" t="s">
        <v>27</v>
      </c>
      <c r="B417" s="43">
        <v>51.893312654598489</v>
      </c>
      <c r="C417" s="43">
        <v>24.452827814299656</v>
      </c>
      <c r="D417" s="43">
        <v>1.5078265064750838</v>
      </c>
      <c r="E417" s="43">
        <v>1956.730978603762</v>
      </c>
      <c r="F417" s="237">
        <v>0</v>
      </c>
      <c r="G417" s="43">
        <v>358.02305442086475</v>
      </c>
      <c r="H417" s="53">
        <v>0</v>
      </c>
      <c r="I417" s="41">
        <f t="shared" si="45"/>
        <v>2392.6079999999997</v>
      </c>
    </row>
    <row r="418" spans="1:10" ht="15">
      <c r="A418" s="34" t="s">
        <v>28</v>
      </c>
      <c r="B418" s="130">
        <f t="shared" ref="B418:H418" si="46">SUM(B397:B417)</f>
        <v>1349.395897781264</v>
      </c>
      <c r="C418" s="130">
        <f t="shared" si="46"/>
        <v>2853.5729968281844</v>
      </c>
      <c r="D418" s="130">
        <f t="shared" si="46"/>
        <v>291.14655539969363</v>
      </c>
      <c r="E418" s="130">
        <f t="shared" si="46"/>
        <v>2006.0087635876848</v>
      </c>
      <c r="F418" s="130">
        <f t="shared" si="46"/>
        <v>0</v>
      </c>
      <c r="G418" s="130">
        <f t="shared" si="46"/>
        <v>358.02305442086475</v>
      </c>
      <c r="H418" s="131">
        <f t="shared" si="46"/>
        <v>0</v>
      </c>
      <c r="I418" s="132">
        <f>SUM(B418:H418)</f>
        <v>6858.1472680176903</v>
      </c>
    </row>
    <row r="419" spans="1:10" ht="15" thickBot="1">
      <c r="A419" s="32" t="s">
        <v>87</v>
      </c>
      <c r="B419" s="114">
        <f>B418/$I418</f>
        <v>0.19675808130776687</v>
      </c>
      <c r="C419" s="114">
        <f t="shared" ref="C419:I419" si="47">C418/$I418</f>
        <v>0.41608511531030362</v>
      </c>
      <c r="D419" s="114">
        <f t="shared" si="47"/>
        <v>4.2452654342584266E-2</v>
      </c>
      <c r="E419" s="114">
        <f t="shared" si="47"/>
        <v>0.29250010027380335</v>
      </c>
      <c r="F419" s="114">
        <f t="shared" si="47"/>
        <v>0</v>
      </c>
      <c r="G419" s="114">
        <f t="shared" si="47"/>
        <v>5.2204048765542091E-2</v>
      </c>
      <c r="H419" s="114">
        <f t="shared" si="47"/>
        <v>0</v>
      </c>
      <c r="I419" s="116">
        <f t="shared" si="47"/>
        <v>1</v>
      </c>
      <c r="J419" s="18"/>
    </row>
    <row r="420" spans="1:10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10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10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10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>
        <v>0</v>
      </c>
      <c r="G423" s="39">
        <v>0</v>
      </c>
      <c r="H423" s="40">
        <v>0</v>
      </c>
      <c r="I423" s="41">
        <f>SUM(B423:H423)</f>
        <v>0</v>
      </c>
    </row>
    <row r="424" spans="1:10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>
        <v>0</v>
      </c>
      <c r="G424" s="46">
        <v>0</v>
      </c>
      <c r="H424" s="47">
        <v>0</v>
      </c>
      <c r="I424" s="48">
        <f t="shared" ref="I424:I443" si="48">SUM(B424:H424)</f>
        <v>0</v>
      </c>
    </row>
    <row r="425" spans="1:10" ht="15">
      <c r="A425" s="26" t="s">
        <v>9</v>
      </c>
      <c r="B425" s="43">
        <v>0</v>
      </c>
      <c r="C425" s="43">
        <v>0</v>
      </c>
      <c r="D425" s="43">
        <v>0</v>
      </c>
      <c r="E425" s="43">
        <v>0</v>
      </c>
      <c r="F425" s="236">
        <v>0</v>
      </c>
      <c r="G425" s="43">
        <v>0</v>
      </c>
      <c r="H425" s="53">
        <v>0</v>
      </c>
      <c r="I425" s="41">
        <f t="shared" si="48"/>
        <v>0</v>
      </c>
    </row>
    <row r="426" spans="1:10" ht="15">
      <c r="A426" s="25" t="s">
        <v>10</v>
      </c>
      <c r="B426" s="46">
        <v>0</v>
      </c>
      <c r="C426" s="46">
        <v>0</v>
      </c>
      <c r="D426" s="46">
        <v>0</v>
      </c>
      <c r="E426" s="46">
        <v>0</v>
      </c>
      <c r="F426" s="236">
        <v>0</v>
      </c>
      <c r="G426" s="46">
        <v>0</v>
      </c>
      <c r="H426" s="47">
        <v>0</v>
      </c>
      <c r="I426" s="48">
        <f t="shared" si="48"/>
        <v>0</v>
      </c>
    </row>
    <row r="427" spans="1:10" ht="15">
      <c r="A427" s="26" t="s">
        <v>11</v>
      </c>
      <c r="B427" s="43">
        <v>0</v>
      </c>
      <c r="C427" s="43">
        <v>0</v>
      </c>
      <c r="D427" s="43">
        <v>0</v>
      </c>
      <c r="E427" s="43">
        <v>0</v>
      </c>
      <c r="F427" s="236">
        <v>0</v>
      </c>
      <c r="G427" s="43">
        <v>0</v>
      </c>
      <c r="H427" s="53">
        <v>0</v>
      </c>
      <c r="I427" s="41">
        <f t="shared" si="48"/>
        <v>0</v>
      </c>
    </row>
    <row r="428" spans="1:10" ht="15">
      <c r="A428" s="25" t="s">
        <v>12</v>
      </c>
      <c r="B428" s="46">
        <v>0</v>
      </c>
      <c r="C428" s="46">
        <v>0</v>
      </c>
      <c r="D428" s="46">
        <v>0</v>
      </c>
      <c r="E428" s="46">
        <v>0</v>
      </c>
      <c r="F428" s="236">
        <v>0</v>
      </c>
      <c r="G428" s="46">
        <v>0</v>
      </c>
      <c r="H428" s="47">
        <v>0</v>
      </c>
      <c r="I428" s="48">
        <f t="shared" si="48"/>
        <v>0</v>
      </c>
    </row>
    <row r="429" spans="1:10" ht="15">
      <c r="A429" s="26" t="s">
        <v>13</v>
      </c>
      <c r="B429" s="43">
        <v>0</v>
      </c>
      <c r="C429" s="43">
        <v>0</v>
      </c>
      <c r="D429" s="43">
        <v>0</v>
      </c>
      <c r="E429" s="43">
        <v>0</v>
      </c>
      <c r="F429" s="236">
        <v>0</v>
      </c>
      <c r="G429" s="43">
        <v>0</v>
      </c>
      <c r="H429" s="53">
        <v>0</v>
      </c>
      <c r="I429" s="41">
        <f t="shared" si="48"/>
        <v>0</v>
      </c>
    </row>
    <row r="430" spans="1:10" ht="15">
      <c r="A430" s="25" t="s">
        <v>14</v>
      </c>
      <c r="B430" s="46">
        <v>3.4414149829064557E-8</v>
      </c>
      <c r="C430" s="46">
        <v>3.4414149829064557E-8</v>
      </c>
      <c r="D430" s="46">
        <v>3.4414149829064557E-8</v>
      </c>
      <c r="E430" s="46">
        <v>2.5281758818653435</v>
      </c>
      <c r="F430" s="236">
        <v>0</v>
      </c>
      <c r="G430" s="46">
        <v>0</v>
      </c>
      <c r="H430" s="47">
        <v>0</v>
      </c>
      <c r="I430" s="48">
        <f t="shared" si="48"/>
        <v>2.5281759851077932</v>
      </c>
    </row>
    <row r="431" spans="1:10" ht="15">
      <c r="A431" s="26" t="s">
        <v>15</v>
      </c>
      <c r="B431" s="43">
        <v>6.6577004234135408</v>
      </c>
      <c r="C431" s="43">
        <v>2.9530932231161051</v>
      </c>
      <c r="D431" s="43">
        <v>3.6066063534703545</v>
      </c>
      <c r="E431" s="43">
        <v>0</v>
      </c>
      <c r="F431" s="236">
        <v>0</v>
      </c>
      <c r="G431" s="43">
        <v>0</v>
      </c>
      <c r="H431" s="53">
        <v>0</v>
      </c>
      <c r="I431" s="41">
        <f t="shared" si="48"/>
        <v>13.217400000000001</v>
      </c>
    </row>
    <row r="432" spans="1:10" ht="15">
      <c r="A432" s="25" t="s">
        <v>16</v>
      </c>
      <c r="B432" s="46">
        <v>1063.9608042555135</v>
      </c>
      <c r="C432" s="46">
        <v>112.00272949942389</v>
      </c>
      <c r="D432" s="46">
        <v>372.64186624506254</v>
      </c>
      <c r="E432" s="46">
        <v>0</v>
      </c>
      <c r="F432" s="236">
        <v>0</v>
      </c>
      <c r="G432" s="46">
        <v>0</v>
      </c>
      <c r="H432" s="47">
        <v>0</v>
      </c>
      <c r="I432" s="48">
        <f t="shared" si="48"/>
        <v>1548.6053999999999</v>
      </c>
    </row>
    <row r="433" spans="1:10" ht="15">
      <c r="A433" s="26" t="s">
        <v>17</v>
      </c>
      <c r="B433" s="43">
        <v>2.4259042955743757</v>
      </c>
      <c r="C433" s="43">
        <v>0.42573337266666628</v>
      </c>
      <c r="D433" s="43">
        <v>43.117583385814726</v>
      </c>
      <c r="E433" s="43">
        <v>1.7378945944236963E-2</v>
      </c>
      <c r="F433" s="236">
        <v>0</v>
      </c>
      <c r="G433" s="43">
        <v>0</v>
      </c>
      <c r="H433" s="53">
        <v>0</v>
      </c>
      <c r="I433" s="41">
        <f t="shared" si="48"/>
        <v>45.986600000000003</v>
      </c>
    </row>
    <row r="434" spans="1:10" ht="15">
      <c r="A434" s="25" t="s">
        <v>18</v>
      </c>
      <c r="B434" s="46">
        <v>0</v>
      </c>
      <c r="C434" s="46">
        <v>0</v>
      </c>
      <c r="D434" s="46">
        <v>0</v>
      </c>
      <c r="E434" s="46">
        <v>0</v>
      </c>
      <c r="F434" s="236">
        <v>0</v>
      </c>
      <c r="G434" s="46">
        <v>0</v>
      </c>
      <c r="H434" s="47">
        <v>0</v>
      </c>
      <c r="I434" s="48">
        <f t="shared" si="48"/>
        <v>0</v>
      </c>
    </row>
    <row r="435" spans="1:10" ht="15">
      <c r="A435" s="26" t="s">
        <v>19</v>
      </c>
      <c r="B435" s="43">
        <v>1354.7120002338036</v>
      </c>
      <c r="C435" s="43">
        <v>1088.6566714172041</v>
      </c>
      <c r="D435" s="43">
        <v>510.08264468162173</v>
      </c>
      <c r="E435" s="43">
        <v>167.54868366737085</v>
      </c>
      <c r="F435" s="236">
        <v>0</v>
      </c>
      <c r="G435" s="43">
        <v>0</v>
      </c>
      <c r="H435" s="53">
        <v>0</v>
      </c>
      <c r="I435" s="41">
        <f t="shared" si="48"/>
        <v>3121</v>
      </c>
    </row>
    <row r="436" spans="1:10" ht="15">
      <c r="A436" s="25" t="s">
        <v>20</v>
      </c>
      <c r="B436" s="46">
        <v>0</v>
      </c>
      <c r="C436" s="46">
        <v>0</v>
      </c>
      <c r="D436" s="46">
        <v>0</v>
      </c>
      <c r="E436" s="46">
        <v>0</v>
      </c>
      <c r="F436" s="236">
        <v>0</v>
      </c>
      <c r="G436" s="46">
        <v>0</v>
      </c>
      <c r="H436" s="47">
        <v>0</v>
      </c>
      <c r="I436" s="48">
        <f t="shared" si="48"/>
        <v>0</v>
      </c>
    </row>
    <row r="437" spans="1:10" ht="15">
      <c r="A437" s="26" t="s">
        <v>21</v>
      </c>
      <c r="B437" s="43">
        <v>0</v>
      </c>
      <c r="C437" s="43">
        <v>0</v>
      </c>
      <c r="D437" s="43">
        <v>0</v>
      </c>
      <c r="E437" s="43">
        <v>0</v>
      </c>
      <c r="F437" s="236">
        <v>0</v>
      </c>
      <c r="G437" s="43">
        <v>0</v>
      </c>
      <c r="H437" s="53">
        <v>0</v>
      </c>
      <c r="I437" s="41">
        <f t="shared" si="48"/>
        <v>0</v>
      </c>
    </row>
    <row r="438" spans="1:10" ht="15">
      <c r="A438" s="25" t="s">
        <v>22</v>
      </c>
      <c r="B438" s="46">
        <v>50.924604358120547</v>
      </c>
      <c r="C438" s="46">
        <v>0.59517118090973475</v>
      </c>
      <c r="D438" s="46">
        <v>30.480224460969715</v>
      </c>
      <c r="E438" s="46">
        <v>0</v>
      </c>
      <c r="F438" s="236">
        <v>0</v>
      </c>
      <c r="G438" s="46">
        <v>0</v>
      </c>
      <c r="H438" s="47">
        <v>0</v>
      </c>
      <c r="I438" s="48">
        <f t="shared" si="48"/>
        <v>82</v>
      </c>
    </row>
    <row r="439" spans="1:10" ht="15">
      <c r="A439" s="27" t="s">
        <v>23</v>
      </c>
      <c r="B439" s="43">
        <v>134.74629601451787</v>
      </c>
      <c r="C439" s="43">
        <v>10.979263985493359</v>
      </c>
      <c r="D439" s="43">
        <v>103.27443999998879</v>
      </c>
      <c r="E439" s="43">
        <v>0</v>
      </c>
      <c r="F439" s="236">
        <v>0</v>
      </c>
      <c r="G439" s="43">
        <v>0</v>
      </c>
      <c r="H439" s="53">
        <v>0</v>
      </c>
      <c r="I439" s="41">
        <f t="shared" si="48"/>
        <v>249</v>
      </c>
    </row>
    <row r="440" spans="1:10" ht="15">
      <c r="A440" s="25" t="s">
        <v>24</v>
      </c>
      <c r="B440" s="46">
        <v>24.690630981225574</v>
      </c>
      <c r="C440" s="46">
        <v>9.6735831282092732</v>
      </c>
      <c r="D440" s="46">
        <v>20.635785890565156</v>
      </c>
      <c r="E440" s="46">
        <v>0</v>
      </c>
      <c r="F440" s="236">
        <v>0</v>
      </c>
      <c r="G440" s="46">
        <v>0</v>
      </c>
      <c r="H440" s="47">
        <v>0</v>
      </c>
      <c r="I440" s="48">
        <f t="shared" si="48"/>
        <v>55</v>
      </c>
    </row>
    <row r="441" spans="1:10" ht="15">
      <c r="A441" s="27" t="s">
        <v>25</v>
      </c>
      <c r="B441" s="43">
        <v>6.492386570264995</v>
      </c>
      <c r="C441" s="43">
        <v>0</v>
      </c>
      <c r="D441" s="43">
        <v>0</v>
      </c>
      <c r="E441" s="43">
        <v>0</v>
      </c>
      <c r="F441" s="236">
        <v>0</v>
      </c>
      <c r="G441" s="43">
        <v>0</v>
      </c>
      <c r="H441" s="53">
        <v>0</v>
      </c>
      <c r="I441" s="41">
        <f t="shared" si="48"/>
        <v>6.492386570264995</v>
      </c>
    </row>
    <row r="442" spans="1:10" ht="15">
      <c r="A442" s="25" t="s">
        <v>26</v>
      </c>
      <c r="B442" s="46">
        <v>115.65557820407189</v>
      </c>
      <c r="C442" s="46">
        <v>0.28632482811757803</v>
      </c>
      <c r="D442" s="46">
        <v>23.075696967810536</v>
      </c>
      <c r="E442" s="46">
        <v>0</v>
      </c>
      <c r="F442" s="236">
        <v>0</v>
      </c>
      <c r="G442" s="46">
        <v>0</v>
      </c>
      <c r="H442" s="47">
        <v>0</v>
      </c>
      <c r="I442" s="48">
        <f t="shared" si="48"/>
        <v>139.01759999999999</v>
      </c>
    </row>
    <row r="443" spans="1:10" ht="15.75" thickBot="1">
      <c r="A443" s="27" t="s">
        <v>27</v>
      </c>
      <c r="B443" s="69">
        <v>370.52611545615292</v>
      </c>
      <c r="C443" s="69">
        <v>1.2644293334194376</v>
      </c>
      <c r="D443" s="69">
        <v>1367.7124891051496</v>
      </c>
      <c r="E443" s="69">
        <v>7035.2487087145364</v>
      </c>
      <c r="F443" s="237">
        <v>0</v>
      </c>
      <c r="G443" s="43">
        <v>932.39746252237751</v>
      </c>
      <c r="H443" s="53">
        <v>3.5411948683651486</v>
      </c>
      <c r="I443" s="41">
        <f t="shared" si="48"/>
        <v>9710.6904000000013</v>
      </c>
    </row>
    <row r="444" spans="1:10" ht="15">
      <c r="A444" s="34" t="s">
        <v>28</v>
      </c>
      <c r="B444" s="130">
        <f t="shared" ref="B444:H444" si="49">SUM(B423:B443)</f>
        <v>3130.7920208270734</v>
      </c>
      <c r="C444" s="130">
        <f t="shared" si="49"/>
        <v>1226.8370000029743</v>
      </c>
      <c r="D444" s="130">
        <f t="shared" si="49"/>
        <v>2474.6273371248672</v>
      </c>
      <c r="E444" s="130">
        <f t="shared" si="49"/>
        <v>7205.3429472097168</v>
      </c>
      <c r="F444" s="130">
        <f t="shared" si="49"/>
        <v>0</v>
      </c>
      <c r="G444" s="130">
        <f t="shared" si="49"/>
        <v>932.39746252237751</v>
      </c>
      <c r="H444" s="131">
        <f t="shared" si="49"/>
        <v>3.5411948683651486</v>
      </c>
      <c r="I444" s="132">
        <f>SUM(B444:H444)</f>
        <v>14973.537962555376</v>
      </c>
    </row>
    <row r="445" spans="1:10" ht="15" thickBot="1">
      <c r="A445" s="32" t="s">
        <v>87</v>
      </c>
      <c r="B445" s="114">
        <f>B444/$I444</f>
        <v>0.20908832826659318</v>
      </c>
      <c r="C445" s="114">
        <f t="shared" ref="C445:I445" si="50">C444/$I444</f>
        <v>8.1933675466075551E-2</v>
      </c>
      <c r="D445" s="114">
        <f t="shared" si="50"/>
        <v>0.16526670873064314</v>
      </c>
      <c r="E445" s="114">
        <f t="shared" si="50"/>
        <v>0.48120510765246405</v>
      </c>
      <c r="F445" s="114">
        <f t="shared" si="50"/>
        <v>0</v>
      </c>
      <c r="G445" s="114">
        <f t="shared" si="50"/>
        <v>6.2269683013730114E-2</v>
      </c>
      <c r="H445" s="114">
        <f t="shared" si="50"/>
        <v>2.3649687049384622E-4</v>
      </c>
      <c r="I445" s="116">
        <f t="shared" si="50"/>
        <v>1</v>
      </c>
      <c r="J445" s="18"/>
    </row>
    <row r="446" spans="1:10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10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10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/>
      <c r="C449" s="243"/>
      <c r="D449" s="243"/>
      <c r="E449" s="244"/>
      <c r="F449" s="39">
        <v>7.5039999999999996</v>
      </c>
      <c r="G449" s="242"/>
      <c r="H449" s="244"/>
      <c r="I449" s="41">
        <f>SUM(B449:H449)</f>
        <v>7.5039999999999996</v>
      </c>
    </row>
    <row r="450" spans="1:9" ht="15">
      <c r="A450" s="25" t="s">
        <v>8</v>
      </c>
      <c r="B450" s="245"/>
      <c r="C450" s="246"/>
      <c r="D450" s="246"/>
      <c r="E450" s="247"/>
      <c r="F450" s="46">
        <v>1</v>
      </c>
      <c r="G450" s="245"/>
      <c r="H450" s="247"/>
      <c r="I450" s="48">
        <f t="shared" ref="I450:I469" si="51">SUM(B450:H450)</f>
        <v>1</v>
      </c>
    </row>
    <row r="451" spans="1:9" ht="15">
      <c r="A451" s="26" t="s">
        <v>9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51"/>
        <v>0</v>
      </c>
    </row>
    <row r="452" spans="1:9" ht="15">
      <c r="A452" s="25" t="s">
        <v>10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51"/>
        <v>0</v>
      </c>
    </row>
    <row r="453" spans="1:9" ht="15">
      <c r="A453" s="26" t="s">
        <v>11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51"/>
        <v>0</v>
      </c>
    </row>
    <row r="454" spans="1:9" ht="15">
      <c r="A454" s="25" t="s">
        <v>12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51"/>
        <v>0</v>
      </c>
    </row>
    <row r="455" spans="1:9" ht="15">
      <c r="A455" s="26" t="s">
        <v>13</v>
      </c>
      <c r="B455" s="245"/>
      <c r="C455" s="246"/>
      <c r="D455" s="246"/>
      <c r="E455" s="247"/>
      <c r="F455" s="43">
        <v>0</v>
      </c>
      <c r="G455" s="245"/>
      <c r="H455" s="247"/>
      <c r="I455" s="41">
        <f t="shared" si="51"/>
        <v>0</v>
      </c>
    </row>
    <row r="456" spans="1:9" ht="15">
      <c r="A456" s="25" t="s">
        <v>14</v>
      </c>
      <c r="B456" s="245"/>
      <c r="C456" s="246"/>
      <c r="D456" s="246"/>
      <c r="E456" s="247"/>
      <c r="F456" s="46">
        <v>2074.6729438764005</v>
      </c>
      <c r="G456" s="245"/>
      <c r="H456" s="247"/>
      <c r="I456" s="48">
        <f t="shared" si="51"/>
        <v>2074.6729438764005</v>
      </c>
    </row>
    <row r="457" spans="1:9" ht="15">
      <c r="A457" s="26" t="s">
        <v>15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51"/>
        <v>0</v>
      </c>
    </row>
    <row r="458" spans="1:9" ht="15">
      <c r="A458" s="25" t="s">
        <v>16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51"/>
        <v>0</v>
      </c>
    </row>
    <row r="459" spans="1:9" ht="15">
      <c r="A459" s="26" t="s">
        <v>17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51"/>
        <v>0</v>
      </c>
    </row>
    <row r="460" spans="1:9" ht="15">
      <c r="A460" s="25" t="s">
        <v>18</v>
      </c>
      <c r="B460" s="245"/>
      <c r="C460" s="246"/>
      <c r="D460" s="246"/>
      <c r="E460" s="247"/>
      <c r="F460" s="46">
        <v>0</v>
      </c>
      <c r="G460" s="245"/>
      <c r="H460" s="247"/>
      <c r="I460" s="48">
        <f t="shared" si="51"/>
        <v>0</v>
      </c>
    </row>
    <row r="461" spans="1:9" ht="15">
      <c r="A461" s="26" t="s">
        <v>19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51"/>
        <v>0</v>
      </c>
    </row>
    <row r="462" spans="1:9" ht="15">
      <c r="A462" s="25" t="s">
        <v>20</v>
      </c>
      <c r="B462" s="245"/>
      <c r="C462" s="246"/>
      <c r="D462" s="246"/>
      <c r="E462" s="247"/>
      <c r="F462" s="46">
        <v>0</v>
      </c>
      <c r="G462" s="245"/>
      <c r="H462" s="247"/>
      <c r="I462" s="48">
        <f t="shared" si="51"/>
        <v>0</v>
      </c>
    </row>
    <row r="463" spans="1:9" ht="15">
      <c r="A463" s="26" t="s">
        <v>21</v>
      </c>
      <c r="B463" s="245"/>
      <c r="C463" s="246"/>
      <c r="D463" s="246"/>
      <c r="E463" s="247"/>
      <c r="F463" s="43">
        <v>0</v>
      </c>
      <c r="G463" s="245"/>
      <c r="H463" s="247"/>
      <c r="I463" s="41">
        <f t="shared" si="51"/>
        <v>0</v>
      </c>
    </row>
    <row r="464" spans="1: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51"/>
        <v>0</v>
      </c>
    </row>
    <row r="465" spans="1:12" ht="15">
      <c r="A465" s="27" t="s">
        <v>23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51"/>
        <v>0</v>
      </c>
    </row>
    <row r="466" spans="1:12" ht="15">
      <c r="A466" s="25" t="s">
        <v>24</v>
      </c>
      <c r="B466" s="245"/>
      <c r="C466" s="246"/>
      <c r="D466" s="246"/>
      <c r="E466" s="247"/>
      <c r="F466" s="46">
        <v>0</v>
      </c>
      <c r="G466" s="245"/>
      <c r="H466" s="247"/>
      <c r="I466" s="48">
        <f t="shared" si="51"/>
        <v>0</v>
      </c>
    </row>
    <row r="467" spans="1:12" ht="15">
      <c r="A467" s="27" t="s">
        <v>25</v>
      </c>
      <c r="B467" s="245"/>
      <c r="C467" s="246"/>
      <c r="D467" s="246"/>
      <c r="E467" s="247"/>
      <c r="F467" s="43">
        <v>0</v>
      </c>
      <c r="G467" s="245"/>
      <c r="H467" s="247"/>
      <c r="I467" s="41">
        <f t="shared" si="51"/>
        <v>0</v>
      </c>
    </row>
    <row r="468" spans="1:12" ht="15">
      <c r="A468" s="25" t="s">
        <v>26</v>
      </c>
      <c r="B468" s="245"/>
      <c r="C468" s="246"/>
      <c r="D468" s="246"/>
      <c r="E468" s="247"/>
      <c r="F468" s="46">
        <v>0</v>
      </c>
      <c r="G468" s="245"/>
      <c r="H468" s="247"/>
      <c r="I468" s="48">
        <f t="shared" si="51"/>
        <v>0</v>
      </c>
    </row>
    <row r="469" spans="1:12" ht="15.75" thickBot="1">
      <c r="A469" s="27" t="s">
        <v>27</v>
      </c>
      <c r="B469" s="248"/>
      <c r="C469" s="249"/>
      <c r="D469" s="249"/>
      <c r="E469" s="250"/>
      <c r="F469" s="43">
        <v>7526.7208000000001</v>
      </c>
      <c r="G469" s="248"/>
      <c r="H469" s="250"/>
      <c r="I469" s="41">
        <f t="shared" si="51"/>
        <v>7526.7208000000001</v>
      </c>
    </row>
    <row r="470" spans="1:12" ht="15">
      <c r="A470" s="34" t="s">
        <v>28</v>
      </c>
      <c r="B470" s="130">
        <f t="shared" ref="B470:H470" si="52">SUM(B449:B469)</f>
        <v>0</v>
      </c>
      <c r="C470" s="130">
        <f t="shared" si="52"/>
        <v>0</v>
      </c>
      <c r="D470" s="130">
        <f t="shared" si="52"/>
        <v>0</v>
      </c>
      <c r="E470" s="130">
        <f t="shared" si="52"/>
        <v>0</v>
      </c>
      <c r="F470" s="130">
        <f t="shared" si="52"/>
        <v>9609.8977438764014</v>
      </c>
      <c r="G470" s="130">
        <f t="shared" si="52"/>
        <v>0</v>
      </c>
      <c r="H470" s="130">
        <f t="shared" si="52"/>
        <v>0</v>
      </c>
      <c r="I470" s="132">
        <f>SUM(B470:H470)</f>
        <v>9609.8977438764014</v>
      </c>
      <c r="J470" s="169">
        <v>-2</v>
      </c>
      <c r="L470">
        <v>-9611.8977438764014</v>
      </c>
    </row>
    <row r="471" spans="1:12" ht="15" thickBot="1">
      <c r="A471" s="32" t="s">
        <v>87</v>
      </c>
      <c r="B471" s="114">
        <f>B470/$I470</f>
        <v>0</v>
      </c>
      <c r="C471" s="114">
        <f t="shared" ref="C471:I471" si="53">C470/$I470</f>
        <v>0</v>
      </c>
      <c r="D471" s="114">
        <f t="shared" si="53"/>
        <v>0</v>
      </c>
      <c r="E471" s="114">
        <f t="shared" si="53"/>
        <v>0</v>
      </c>
      <c r="F471" s="114">
        <f t="shared" si="53"/>
        <v>1</v>
      </c>
      <c r="G471" s="114">
        <f t="shared" si="53"/>
        <v>0</v>
      </c>
      <c r="H471" s="114">
        <f t="shared" si="53"/>
        <v>0</v>
      </c>
      <c r="I471" s="116">
        <f t="shared" si="53"/>
        <v>1</v>
      </c>
      <c r="J471" s="18"/>
    </row>
    <row r="472" spans="1:12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2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2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2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</row>
    <row r="476" spans="1:12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5" si="54">SUM(B476:H476)</f>
        <v>0</v>
      </c>
    </row>
    <row r="477" spans="1:12" ht="15">
      <c r="A477" s="26" t="s">
        <v>9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54"/>
        <v>0</v>
      </c>
    </row>
    <row r="478" spans="1:12" ht="15">
      <c r="A478" s="25" t="s">
        <v>10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54"/>
        <v>0</v>
      </c>
    </row>
    <row r="479" spans="1:12" ht="15">
      <c r="A479" s="26" t="s">
        <v>11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54"/>
        <v>0</v>
      </c>
    </row>
    <row r="480" spans="1:12" ht="15">
      <c r="A480" s="25" t="s">
        <v>12</v>
      </c>
      <c r="B480" s="245"/>
      <c r="C480" s="246"/>
      <c r="D480" s="246"/>
      <c r="E480" s="247"/>
      <c r="F480" s="46">
        <v>105209.96352038038</v>
      </c>
      <c r="G480" s="245"/>
      <c r="H480" s="247"/>
      <c r="I480" s="48">
        <f t="shared" si="54"/>
        <v>105209.96352038038</v>
      </c>
    </row>
    <row r="481" spans="1:10" ht="15">
      <c r="A481" s="26" t="s">
        <v>13</v>
      </c>
      <c r="B481" s="245"/>
      <c r="C481" s="246"/>
      <c r="D481" s="246"/>
      <c r="E481" s="247"/>
      <c r="F481" s="43">
        <v>0</v>
      </c>
      <c r="G481" s="245"/>
      <c r="H481" s="247"/>
      <c r="I481" s="41">
        <f t="shared" si="54"/>
        <v>0</v>
      </c>
    </row>
    <row r="482" spans="1:10" ht="15">
      <c r="A482" s="25" t="s">
        <v>14</v>
      </c>
      <c r="B482" s="245"/>
      <c r="C482" s="246"/>
      <c r="D482" s="246"/>
      <c r="E482" s="247"/>
      <c r="F482" s="46">
        <v>97374.922936851028</v>
      </c>
      <c r="G482" s="245"/>
      <c r="H482" s="247"/>
      <c r="I482" s="48">
        <f t="shared" si="54"/>
        <v>97374.922936851028</v>
      </c>
    </row>
    <row r="483" spans="1:10" ht="15">
      <c r="A483" s="26" t="s">
        <v>15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54"/>
        <v>0</v>
      </c>
    </row>
    <row r="484" spans="1:10" ht="15">
      <c r="A484" s="25" t="s">
        <v>16</v>
      </c>
      <c r="B484" s="245"/>
      <c r="C484" s="246"/>
      <c r="D484" s="246"/>
      <c r="E484" s="247"/>
      <c r="F484" s="46">
        <v>0</v>
      </c>
      <c r="G484" s="245"/>
      <c r="H484" s="247"/>
      <c r="I484" s="48">
        <f t="shared" si="54"/>
        <v>0</v>
      </c>
    </row>
    <row r="485" spans="1:10" ht="15">
      <c r="A485" s="26" t="s">
        <v>17</v>
      </c>
      <c r="B485" s="245"/>
      <c r="C485" s="246"/>
      <c r="D485" s="246"/>
      <c r="E485" s="247"/>
      <c r="F485" s="43">
        <v>463.29173898182455</v>
      </c>
      <c r="G485" s="245"/>
      <c r="H485" s="247"/>
      <c r="I485" s="41">
        <f t="shared" si="54"/>
        <v>463.29173898182455</v>
      </c>
    </row>
    <row r="486" spans="1:10" ht="15">
      <c r="A486" s="25" t="s">
        <v>18</v>
      </c>
      <c r="B486" s="245"/>
      <c r="C486" s="246"/>
      <c r="D486" s="246"/>
      <c r="E486" s="247"/>
      <c r="F486" s="46">
        <v>0</v>
      </c>
      <c r="G486" s="245"/>
      <c r="H486" s="247"/>
      <c r="I486" s="48">
        <f t="shared" si="54"/>
        <v>0</v>
      </c>
    </row>
    <row r="487" spans="1:10" ht="15">
      <c r="A487" s="26" t="s">
        <v>19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54"/>
        <v>0</v>
      </c>
    </row>
    <row r="488" spans="1:10" ht="15">
      <c r="A488" s="25" t="s">
        <v>20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54"/>
        <v>0</v>
      </c>
    </row>
    <row r="489" spans="1:10" ht="15">
      <c r="A489" s="26" t="s">
        <v>21</v>
      </c>
      <c r="B489" s="245"/>
      <c r="C489" s="246"/>
      <c r="D489" s="246"/>
      <c r="E489" s="247"/>
      <c r="F489" s="43">
        <v>0</v>
      </c>
      <c r="G489" s="245"/>
      <c r="H489" s="247"/>
      <c r="I489" s="41">
        <f t="shared" si="54"/>
        <v>0</v>
      </c>
    </row>
    <row r="490" spans="1:1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54"/>
        <v>0</v>
      </c>
    </row>
    <row r="491" spans="1:10" ht="15">
      <c r="A491" s="27" t="s">
        <v>23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54"/>
        <v>0</v>
      </c>
    </row>
    <row r="492" spans="1:10" ht="15">
      <c r="A492" s="25" t="s">
        <v>24</v>
      </c>
      <c r="B492" s="245"/>
      <c r="C492" s="246"/>
      <c r="D492" s="246"/>
      <c r="E492" s="247"/>
      <c r="F492" s="46">
        <v>171</v>
      </c>
      <c r="G492" s="245"/>
      <c r="H492" s="247"/>
      <c r="I492" s="48">
        <f t="shared" si="54"/>
        <v>171</v>
      </c>
    </row>
    <row r="493" spans="1:10" ht="15">
      <c r="A493" s="27" t="s">
        <v>25</v>
      </c>
      <c r="B493" s="245"/>
      <c r="C493" s="246"/>
      <c r="D493" s="246"/>
      <c r="E493" s="247"/>
      <c r="F493" s="43">
        <v>0</v>
      </c>
      <c r="G493" s="245"/>
      <c r="H493" s="247"/>
      <c r="I493" s="41">
        <f t="shared" si="54"/>
        <v>0</v>
      </c>
    </row>
    <row r="494" spans="1:10" ht="15">
      <c r="A494" s="25" t="s">
        <v>26</v>
      </c>
      <c r="B494" s="245"/>
      <c r="C494" s="246"/>
      <c r="D494" s="246"/>
      <c r="E494" s="247"/>
      <c r="F494" s="46">
        <v>0</v>
      </c>
      <c r="G494" s="245"/>
      <c r="H494" s="247"/>
      <c r="I494" s="48">
        <f t="shared" si="54"/>
        <v>0</v>
      </c>
    </row>
    <row r="495" spans="1:10" ht="15.75" thickBot="1">
      <c r="A495" s="27" t="s">
        <v>27</v>
      </c>
      <c r="B495" s="248"/>
      <c r="C495" s="249"/>
      <c r="D495" s="249"/>
      <c r="E495" s="250"/>
      <c r="F495" s="43">
        <v>3573.28</v>
      </c>
      <c r="G495" s="248"/>
      <c r="H495" s="250"/>
      <c r="I495" s="41">
        <f t="shared" si="54"/>
        <v>3573.28</v>
      </c>
    </row>
    <row r="496" spans="1:10" ht="15">
      <c r="A496" s="34" t="s">
        <v>28</v>
      </c>
      <c r="B496" s="130">
        <f t="shared" ref="B496:H496" si="55">SUM(B475:B495)</f>
        <v>0</v>
      </c>
      <c r="C496" s="130">
        <f t="shared" si="55"/>
        <v>0</v>
      </c>
      <c r="D496" s="130">
        <f t="shared" si="55"/>
        <v>0</v>
      </c>
      <c r="E496" s="130">
        <f t="shared" si="55"/>
        <v>0</v>
      </c>
      <c r="F496" s="130">
        <f t="shared" si="55"/>
        <v>206792.45819621324</v>
      </c>
      <c r="G496" s="130">
        <f t="shared" si="55"/>
        <v>0</v>
      </c>
      <c r="H496" s="130">
        <f t="shared" si="55"/>
        <v>0</v>
      </c>
      <c r="I496" s="132">
        <f>SUM(B496:H496)</f>
        <v>206792.45819621324</v>
      </c>
      <c r="J496" s="169">
        <v>0</v>
      </c>
    </row>
    <row r="497" spans="1:10" ht="15" thickBot="1">
      <c r="A497" s="32" t="s">
        <v>87</v>
      </c>
      <c r="B497" s="114">
        <f>B496/$I496</f>
        <v>0</v>
      </c>
      <c r="C497" s="114">
        <f t="shared" ref="C497:I497" si="56">C496/$I496</f>
        <v>0</v>
      </c>
      <c r="D497" s="114">
        <f t="shared" si="56"/>
        <v>0</v>
      </c>
      <c r="E497" s="114">
        <f t="shared" si="56"/>
        <v>0</v>
      </c>
      <c r="F497" s="114">
        <f t="shared" si="56"/>
        <v>1</v>
      </c>
      <c r="G497" s="114">
        <f t="shared" si="56"/>
        <v>0</v>
      </c>
      <c r="H497" s="114">
        <f t="shared" si="56"/>
        <v>0</v>
      </c>
      <c r="I497" s="116">
        <f t="shared" si="56"/>
        <v>1</v>
      </c>
      <c r="J497" s="18"/>
    </row>
    <row r="498" spans="1:10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10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10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10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</row>
    <row r="502" spans="1:10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1" si="57">SUM(B502:H502)</f>
        <v>0</v>
      </c>
    </row>
    <row r="503" spans="1:10" ht="15">
      <c r="A503" s="26" t="s">
        <v>9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57"/>
        <v>0</v>
      </c>
    </row>
    <row r="504" spans="1:10" ht="15">
      <c r="A504" s="25" t="s">
        <v>10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57"/>
        <v>0</v>
      </c>
    </row>
    <row r="505" spans="1:10" ht="15">
      <c r="A505" s="26" t="s">
        <v>11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57"/>
        <v>0</v>
      </c>
    </row>
    <row r="506" spans="1:10" ht="15">
      <c r="A506" s="25" t="s">
        <v>12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57"/>
        <v>0</v>
      </c>
    </row>
    <row r="507" spans="1:10" ht="15">
      <c r="A507" s="26" t="s">
        <v>13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57"/>
        <v>0</v>
      </c>
    </row>
    <row r="508" spans="1:10" ht="15">
      <c r="A508" s="25" t="s">
        <v>14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57"/>
        <v>0</v>
      </c>
    </row>
    <row r="509" spans="1:10" ht="15">
      <c r="A509" s="26" t="s">
        <v>15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57"/>
        <v>0</v>
      </c>
    </row>
    <row r="510" spans="1:10" ht="15">
      <c r="A510" s="25" t="s">
        <v>16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57"/>
        <v>0</v>
      </c>
    </row>
    <row r="511" spans="1:10" ht="15">
      <c r="A511" s="26" t="s">
        <v>17</v>
      </c>
      <c r="B511" s="245"/>
      <c r="C511" s="246"/>
      <c r="D511" s="246"/>
      <c r="E511" s="247"/>
      <c r="F511" s="43">
        <v>0</v>
      </c>
      <c r="G511" s="245"/>
      <c r="H511" s="247"/>
      <c r="I511" s="41">
        <f t="shared" si="57"/>
        <v>0</v>
      </c>
    </row>
    <row r="512" spans="1:10" ht="15">
      <c r="A512" s="25" t="s">
        <v>18</v>
      </c>
      <c r="B512" s="245"/>
      <c r="C512" s="246"/>
      <c r="D512" s="246"/>
      <c r="E512" s="247"/>
      <c r="F512" s="46">
        <v>0</v>
      </c>
      <c r="G512" s="245"/>
      <c r="H512" s="247"/>
      <c r="I512" s="48">
        <f t="shared" si="57"/>
        <v>0</v>
      </c>
    </row>
    <row r="513" spans="1:10" ht="15">
      <c r="A513" s="26" t="s">
        <v>19</v>
      </c>
      <c r="B513" s="245"/>
      <c r="C513" s="246"/>
      <c r="D513" s="246"/>
      <c r="E513" s="247"/>
      <c r="F513" s="43">
        <v>3780</v>
      </c>
      <c r="G513" s="245"/>
      <c r="H513" s="247"/>
      <c r="I513" s="41">
        <f t="shared" si="57"/>
        <v>3780</v>
      </c>
    </row>
    <row r="514" spans="1:10" ht="15">
      <c r="A514" s="25" t="s">
        <v>20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57"/>
        <v>0</v>
      </c>
    </row>
    <row r="515" spans="1:10" ht="15">
      <c r="A515" s="26" t="s">
        <v>21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57"/>
        <v>0</v>
      </c>
    </row>
    <row r="516" spans="1:1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57"/>
        <v>0</v>
      </c>
    </row>
    <row r="517" spans="1:10" ht="15">
      <c r="A517" s="27" t="s">
        <v>23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57"/>
        <v>0</v>
      </c>
    </row>
    <row r="518" spans="1:10" ht="15">
      <c r="A518" s="25" t="s">
        <v>24</v>
      </c>
      <c r="B518" s="245"/>
      <c r="C518" s="246"/>
      <c r="D518" s="246"/>
      <c r="E518" s="247"/>
      <c r="F518" s="46">
        <v>0</v>
      </c>
      <c r="G518" s="245"/>
      <c r="H518" s="247"/>
      <c r="I518" s="48">
        <f t="shared" si="57"/>
        <v>0</v>
      </c>
    </row>
    <row r="519" spans="1:10" ht="15">
      <c r="A519" s="27" t="s">
        <v>25</v>
      </c>
      <c r="B519" s="245"/>
      <c r="C519" s="246"/>
      <c r="D519" s="246"/>
      <c r="E519" s="247"/>
      <c r="F519" s="43">
        <v>0</v>
      </c>
      <c r="G519" s="245"/>
      <c r="H519" s="247"/>
      <c r="I519" s="41">
        <f t="shared" si="57"/>
        <v>0</v>
      </c>
    </row>
    <row r="520" spans="1:10" ht="15">
      <c r="A520" s="25" t="s">
        <v>26</v>
      </c>
      <c r="B520" s="245"/>
      <c r="C520" s="246"/>
      <c r="D520" s="246"/>
      <c r="E520" s="247"/>
      <c r="F520" s="46">
        <v>0</v>
      </c>
      <c r="G520" s="245"/>
      <c r="H520" s="247"/>
      <c r="I520" s="48">
        <f t="shared" si="57"/>
        <v>0</v>
      </c>
    </row>
    <row r="521" spans="1:10" ht="15.75" thickBot="1">
      <c r="A521" s="27" t="s">
        <v>27</v>
      </c>
      <c r="B521" s="248"/>
      <c r="C521" s="249"/>
      <c r="D521" s="249"/>
      <c r="E521" s="250"/>
      <c r="F521" s="43">
        <v>556.20720000000006</v>
      </c>
      <c r="G521" s="248"/>
      <c r="H521" s="250"/>
      <c r="I521" s="41">
        <f t="shared" si="57"/>
        <v>556.20720000000006</v>
      </c>
    </row>
    <row r="522" spans="1:10" ht="15">
      <c r="A522" s="34" t="s">
        <v>28</v>
      </c>
      <c r="B522" s="130">
        <f t="shared" ref="B522:H522" si="58">SUM(B501:B521)</f>
        <v>0</v>
      </c>
      <c r="C522" s="130">
        <f t="shared" si="58"/>
        <v>0</v>
      </c>
      <c r="D522" s="130">
        <f t="shared" si="58"/>
        <v>0</v>
      </c>
      <c r="E522" s="130">
        <f t="shared" si="58"/>
        <v>0</v>
      </c>
      <c r="F522" s="130">
        <f t="shared" si="58"/>
        <v>4336.2071999999998</v>
      </c>
      <c r="G522" s="130">
        <f t="shared" si="58"/>
        <v>0</v>
      </c>
      <c r="H522" s="130">
        <f t="shared" si="58"/>
        <v>0</v>
      </c>
      <c r="I522" s="132">
        <f>SUM(B522:H522)</f>
        <v>4336.2071999999998</v>
      </c>
      <c r="J522" s="169">
        <v>0</v>
      </c>
    </row>
    <row r="523" spans="1:10" ht="15" thickBot="1">
      <c r="A523" s="32" t="s">
        <v>87</v>
      </c>
      <c r="B523" s="114">
        <f>B522/$I522</f>
        <v>0</v>
      </c>
      <c r="C523" s="114">
        <f t="shared" ref="C523:I523" si="59">C522/$I522</f>
        <v>0</v>
      </c>
      <c r="D523" s="114">
        <f t="shared" si="59"/>
        <v>0</v>
      </c>
      <c r="E523" s="114">
        <f t="shared" si="59"/>
        <v>0</v>
      </c>
      <c r="F523" s="114">
        <f t="shared" si="59"/>
        <v>1</v>
      </c>
      <c r="G523" s="114">
        <f t="shared" si="59"/>
        <v>0</v>
      </c>
      <c r="H523" s="114">
        <f t="shared" si="59"/>
        <v>0</v>
      </c>
      <c r="I523" s="116">
        <f t="shared" si="59"/>
        <v>1</v>
      </c>
      <c r="J523" s="18"/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</row>
    <row r="528" spans="1:1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7" si="60">SUM(B528:H528)</f>
        <v>0</v>
      </c>
    </row>
    <row r="529" spans="1:9" ht="15">
      <c r="A529" s="26" t="s">
        <v>9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60"/>
        <v>0</v>
      </c>
    </row>
    <row r="530" spans="1:9" ht="15">
      <c r="A530" s="25" t="s">
        <v>10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60"/>
        <v>0</v>
      </c>
    </row>
    <row r="531" spans="1:9" ht="15">
      <c r="A531" s="26" t="s">
        <v>11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60"/>
        <v>0</v>
      </c>
    </row>
    <row r="532" spans="1:9" ht="15">
      <c r="A532" s="25" t="s">
        <v>12</v>
      </c>
      <c r="B532" s="245"/>
      <c r="C532" s="246"/>
      <c r="D532" s="246"/>
      <c r="E532" s="247"/>
      <c r="F532" s="46">
        <v>124.25544716948487</v>
      </c>
      <c r="G532" s="245"/>
      <c r="H532" s="247"/>
      <c r="I532" s="48">
        <f t="shared" si="60"/>
        <v>124.25544716948487</v>
      </c>
    </row>
    <row r="533" spans="1:9" ht="15">
      <c r="A533" s="26" t="s">
        <v>13</v>
      </c>
      <c r="B533" s="245"/>
      <c r="C533" s="246"/>
      <c r="D533" s="246"/>
      <c r="E533" s="247"/>
      <c r="F533" s="43">
        <v>0</v>
      </c>
      <c r="G533" s="245"/>
      <c r="H533" s="247"/>
      <c r="I533" s="41">
        <f t="shared" si="60"/>
        <v>0</v>
      </c>
    </row>
    <row r="534" spans="1:9" ht="15">
      <c r="A534" s="25" t="s">
        <v>14</v>
      </c>
      <c r="B534" s="245"/>
      <c r="C534" s="246"/>
      <c r="D534" s="246"/>
      <c r="E534" s="247"/>
      <c r="F534" s="46">
        <v>800.1781187505461</v>
      </c>
      <c r="G534" s="245"/>
      <c r="H534" s="247"/>
      <c r="I534" s="48">
        <f t="shared" si="60"/>
        <v>800.1781187505461</v>
      </c>
    </row>
    <row r="535" spans="1:9" ht="15">
      <c r="A535" s="26" t="s">
        <v>15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60"/>
        <v>0</v>
      </c>
    </row>
    <row r="536" spans="1:9" ht="15">
      <c r="A536" s="25" t="s">
        <v>16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60"/>
        <v>0</v>
      </c>
    </row>
    <row r="537" spans="1:9" ht="15">
      <c r="A537" s="26" t="s">
        <v>17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60"/>
        <v>0</v>
      </c>
    </row>
    <row r="538" spans="1:9" ht="15">
      <c r="A538" s="25" t="s">
        <v>18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60"/>
        <v>0</v>
      </c>
    </row>
    <row r="539" spans="1:9" ht="15">
      <c r="A539" s="26" t="s">
        <v>19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60"/>
        <v>0</v>
      </c>
    </row>
    <row r="540" spans="1:9" ht="15">
      <c r="A540" s="25" t="s">
        <v>20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60"/>
        <v>0</v>
      </c>
    </row>
    <row r="541" spans="1:9" ht="15">
      <c r="A541" s="26" t="s">
        <v>21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60"/>
        <v>0</v>
      </c>
    </row>
    <row r="542" spans="1: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60"/>
        <v>0</v>
      </c>
    </row>
    <row r="543" spans="1:9" ht="15">
      <c r="A543" s="27" t="s">
        <v>23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60"/>
        <v>0</v>
      </c>
    </row>
    <row r="544" spans="1:9" ht="15">
      <c r="A544" s="25" t="s">
        <v>24</v>
      </c>
      <c r="B544" s="245"/>
      <c r="C544" s="246"/>
      <c r="D544" s="246"/>
      <c r="E544" s="247"/>
      <c r="F544" s="46">
        <v>0</v>
      </c>
      <c r="G544" s="245"/>
      <c r="H544" s="247"/>
      <c r="I544" s="48">
        <f t="shared" si="60"/>
        <v>0</v>
      </c>
    </row>
    <row r="545" spans="1:10" ht="15">
      <c r="A545" s="27" t="s">
        <v>25</v>
      </c>
      <c r="B545" s="245"/>
      <c r="C545" s="246"/>
      <c r="D545" s="246"/>
      <c r="E545" s="247"/>
      <c r="F545" s="43">
        <v>0</v>
      </c>
      <c r="G545" s="245"/>
      <c r="H545" s="247"/>
      <c r="I545" s="41">
        <f t="shared" si="60"/>
        <v>0</v>
      </c>
    </row>
    <row r="546" spans="1:10" ht="15">
      <c r="A546" s="25" t="s">
        <v>26</v>
      </c>
      <c r="B546" s="245"/>
      <c r="C546" s="246"/>
      <c r="D546" s="246"/>
      <c r="E546" s="247"/>
      <c r="F546" s="46">
        <v>0</v>
      </c>
      <c r="G546" s="245"/>
      <c r="H546" s="247"/>
      <c r="I546" s="48">
        <f t="shared" si="60"/>
        <v>0</v>
      </c>
    </row>
    <row r="547" spans="1:10" ht="15.75" thickBot="1">
      <c r="A547" s="27" t="s">
        <v>27</v>
      </c>
      <c r="B547" s="248"/>
      <c r="C547" s="249"/>
      <c r="D547" s="249"/>
      <c r="E547" s="250"/>
      <c r="F547" s="43">
        <v>0</v>
      </c>
      <c r="G547" s="248"/>
      <c r="H547" s="250"/>
      <c r="I547" s="41">
        <f t="shared" si="60"/>
        <v>0</v>
      </c>
    </row>
    <row r="548" spans="1:10" ht="15">
      <c r="A548" s="34" t="s">
        <v>28</v>
      </c>
      <c r="B548" s="130">
        <f t="shared" ref="B548:H548" si="61">SUM(B527:B547)</f>
        <v>0</v>
      </c>
      <c r="C548" s="130">
        <f t="shared" si="61"/>
        <v>0</v>
      </c>
      <c r="D548" s="130">
        <f t="shared" si="61"/>
        <v>0</v>
      </c>
      <c r="E548" s="130">
        <f t="shared" si="61"/>
        <v>0</v>
      </c>
      <c r="F548" s="130">
        <f t="shared" si="61"/>
        <v>924.43356592003101</v>
      </c>
      <c r="G548" s="130">
        <f t="shared" si="61"/>
        <v>0</v>
      </c>
      <c r="H548" s="130">
        <f t="shared" si="61"/>
        <v>0</v>
      </c>
      <c r="I548" s="132">
        <f>SUM(B548:H548)</f>
        <v>924.43356592003101</v>
      </c>
      <c r="J548" s="169">
        <v>0</v>
      </c>
    </row>
    <row r="549" spans="1:10" ht="15" thickBot="1">
      <c r="A549" s="32" t="s">
        <v>87</v>
      </c>
      <c r="B549" s="114">
        <f>B548/$I548</f>
        <v>0</v>
      </c>
      <c r="C549" s="114">
        <f t="shared" ref="C549:I549" si="62">C548/$I548</f>
        <v>0</v>
      </c>
      <c r="D549" s="114">
        <f t="shared" si="62"/>
        <v>0</v>
      </c>
      <c r="E549" s="114">
        <f t="shared" si="62"/>
        <v>0</v>
      </c>
      <c r="F549" s="114">
        <f t="shared" si="62"/>
        <v>1</v>
      </c>
      <c r="G549" s="114">
        <f t="shared" si="62"/>
        <v>0</v>
      </c>
      <c r="H549" s="114">
        <f t="shared" si="62"/>
        <v>0</v>
      </c>
      <c r="I549" s="116">
        <f t="shared" si="62"/>
        <v>1</v>
      </c>
      <c r="J549" s="18"/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</row>
    <row r="554" spans="1:1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3" si="63">SUM(B554:H554)</f>
        <v>0</v>
      </c>
    </row>
    <row r="555" spans="1:10" ht="15">
      <c r="A555" s="26" t="s">
        <v>9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63"/>
        <v>0</v>
      </c>
    </row>
    <row r="556" spans="1:10" ht="15">
      <c r="A556" s="25" t="s">
        <v>10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63"/>
        <v>0</v>
      </c>
    </row>
    <row r="557" spans="1:10" ht="15">
      <c r="A557" s="26" t="s">
        <v>11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63"/>
        <v>0</v>
      </c>
    </row>
    <row r="558" spans="1:10" ht="15">
      <c r="A558" s="25" t="s">
        <v>12</v>
      </c>
      <c r="B558" s="245"/>
      <c r="C558" s="246"/>
      <c r="D558" s="246"/>
      <c r="E558" s="247"/>
      <c r="F558" s="46">
        <v>110.59902499999997</v>
      </c>
      <c r="G558" s="245"/>
      <c r="H558" s="247"/>
      <c r="I558" s="48">
        <f t="shared" si="63"/>
        <v>110.59902499999997</v>
      </c>
    </row>
    <row r="559" spans="1:10" ht="15">
      <c r="A559" s="26" t="s">
        <v>13</v>
      </c>
      <c r="B559" s="245"/>
      <c r="C559" s="246"/>
      <c r="D559" s="246"/>
      <c r="E559" s="247"/>
      <c r="F559" s="43">
        <v>17584</v>
      </c>
      <c r="G559" s="245"/>
      <c r="H559" s="247"/>
      <c r="I559" s="41">
        <f t="shared" si="63"/>
        <v>17584</v>
      </c>
    </row>
    <row r="560" spans="1:10" ht="15">
      <c r="A560" s="25" t="s">
        <v>14</v>
      </c>
      <c r="B560" s="245"/>
      <c r="C560" s="246"/>
      <c r="D560" s="246"/>
      <c r="E560" s="247"/>
      <c r="F560" s="46">
        <v>0</v>
      </c>
      <c r="G560" s="245"/>
      <c r="H560" s="247"/>
      <c r="I560" s="48">
        <f t="shared" si="63"/>
        <v>0</v>
      </c>
    </row>
    <row r="561" spans="1:10" ht="15">
      <c r="A561" s="26" t="s">
        <v>15</v>
      </c>
      <c r="B561" s="245"/>
      <c r="C561" s="246"/>
      <c r="D561" s="246"/>
      <c r="E561" s="247"/>
      <c r="F561" s="43">
        <v>0</v>
      </c>
      <c r="G561" s="245"/>
      <c r="H561" s="247"/>
      <c r="I561" s="41">
        <f t="shared" si="63"/>
        <v>0</v>
      </c>
    </row>
    <row r="562" spans="1:10" ht="15">
      <c r="A562" s="25" t="s">
        <v>16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63"/>
        <v>0</v>
      </c>
    </row>
    <row r="563" spans="1:10" ht="15">
      <c r="A563" s="26" t="s">
        <v>17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63"/>
        <v>0</v>
      </c>
    </row>
    <row r="564" spans="1:10" ht="15">
      <c r="A564" s="25" t="s">
        <v>18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63"/>
        <v>0</v>
      </c>
    </row>
    <row r="565" spans="1:10" ht="15">
      <c r="A565" s="26" t="s">
        <v>19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63"/>
        <v>0</v>
      </c>
    </row>
    <row r="566" spans="1:10" ht="15">
      <c r="A566" s="25" t="s">
        <v>20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63"/>
        <v>0</v>
      </c>
    </row>
    <row r="567" spans="1:10" ht="15">
      <c r="A567" s="26" t="s">
        <v>21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63"/>
        <v>0</v>
      </c>
    </row>
    <row r="568" spans="1:1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63"/>
        <v>0</v>
      </c>
    </row>
    <row r="569" spans="1:10" ht="15">
      <c r="A569" s="27" t="s">
        <v>23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63"/>
        <v>0</v>
      </c>
    </row>
    <row r="570" spans="1:10" ht="15">
      <c r="A570" s="25" t="s">
        <v>24</v>
      </c>
      <c r="B570" s="245"/>
      <c r="C570" s="246"/>
      <c r="D570" s="246"/>
      <c r="E570" s="247"/>
      <c r="F570" s="46">
        <v>0</v>
      </c>
      <c r="G570" s="245"/>
      <c r="H570" s="247"/>
      <c r="I570" s="48">
        <f t="shared" si="63"/>
        <v>0</v>
      </c>
    </row>
    <row r="571" spans="1:10" ht="15">
      <c r="A571" s="27" t="s">
        <v>25</v>
      </c>
      <c r="B571" s="245"/>
      <c r="C571" s="246"/>
      <c r="D571" s="246"/>
      <c r="E571" s="247"/>
      <c r="F571" s="43">
        <v>0</v>
      </c>
      <c r="G571" s="245"/>
      <c r="H571" s="247"/>
      <c r="I571" s="41">
        <f t="shared" si="63"/>
        <v>0</v>
      </c>
    </row>
    <row r="572" spans="1:10" ht="15">
      <c r="A572" s="25" t="s">
        <v>26</v>
      </c>
      <c r="B572" s="245"/>
      <c r="C572" s="246"/>
      <c r="D572" s="246"/>
      <c r="E572" s="247"/>
      <c r="F572" s="46">
        <v>0</v>
      </c>
      <c r="G572" s="245"/>
      <c r="H572" s="247"/>
      <c r="I572" s="48">
        <f t="shared" si="63"/>
        <v>0</v>
      </c>
    </row>
    <row r="573" spans="1:10" ht="15.75" thickBot="1">
      <c r="A573" s="27" t="s">
        <v>27</v>
      </c>
      <c r="B573" s="248"/>
      <c r="C573" s="249"/>
      <c r="D573" s="249"/>
      <c r="E573" s="250"/>
      <c r="F573" s="43">
        <v>0</v>
      </c>
      <c r="G573" s="248"/>
      <c r="H573" s="250"/>
      <c r="I573" s="41">
        <f t="shared" si="63"/>
        <v>0</v>
      </c>
    </row>
    <row r="574" spans="1:10" ht="15">
      <c r="A574" s="31" t="s">
        <v>28</v>
      </c>
      <c r="B574" s="130">
        <f t="shared" ref="B574:H574" si="64">SUM(B553:B573)</f>
        <v>0</v>
      </c>
      <c r="C574" s="130">
        <f t="shared" si="64"/>
        <v>0</v>
      </c>
      <c r="D574" s="130">
        <f t="shared" si="64"/>
        <v>0</v>
      </c>
      <c r="E574" s="130">
        <f t="shared" si="64"/>
        <v>0</v>
      </c>
      <c r="F574" s="130">
        <f t="shared" si="64"/>
        <v>17694.599025</v>
      </c>
      <c r="G574" s="130">
        <f t="shared" si="64"/>
        <v>0</v>
      </c>
      <c r="H574" s="130">
        <f t="shared" si="64"/>
        <v>0</v>
      </c>
      <c r="I574" s="132">
        <f>SUM(B574:H574)</f>
        <v>17694.599025</v>
      </c>
      <c r="J574" s="169">
        <v>0</v>
      </c>
    </row>
    <row r="575" spans="1:10" ht="15" thickBot="1">
      <c r="A575" s="32" t="s">
        <v>87</v>
      </c>
      <c r="B575" s="114">
        <f>B574/$I574</f>
        <v>0</v>
      </c>
      <c r="C575" s="114">
        <f t="shared" ref="C575:I575" si="65">C574/$I574</f>
        <v>0</v>
      </c>
      <c r="D575" s="114">
        <f t="shared" si="65"/>
        <v>0</v>
      </c>
      <c r="E575" s="114">
        <f t="shared" si="65"/>
        <v>0</v>
      </c>
      <c r="F575" s="114">
        <f t="shared" si="65"/>
        <v>1</v>
      </c>
      <c r="G575" s="114">
        <f t="shared" si="65"/>
        <v>0</v>
      </c>
      <c r="H575" s="114">
        <f t="shared" si="65"/>
        <v>0</v>
      </c>
      <c r="I575" s="116">
        <f t="shared" si="65"/>
        <v>1</v>
      </c>
      <c r="J575" s="18"/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10" ht="28.5" customHeight="1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10" ht="14.2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10" ht="15">
      <c r="A579" s="24" t="s">
        <v>7</v>
      </c>
      <c r="B579" s="39">
        <v>242.29469355584376</v>
      </c>
      <c r="C579" s="39">
        <v>0</v>
      </c>
      <c r="D579" s="39">
        <v>46.197306444156204</v>
      </c>
      <c r="E579" s="39">
        <v>0</v>
      </c>
      <c r="F579" s="235">
        <v>0</v>
      </c>
      <c r="G579" s="39">
        <v>0</v>
      </c>
      <c r="H579" s="40">
        <v>0</v>
      </c>
      <c r="I579" s="41">
        <f>SUM(B579:H579)</f>
        <v>288.49199999999996</v>
      </c>
    </row>
    <row r="580" spans="1:10" ht="15">
      <c r="A580" s="25" t="s">
        <v>8</v>
      </c>
      <c r="B580" s="46">
        <v>79.470805337371061</v>
      </c>
      <c r="C580" s="46">
        <v>0</v>
      </c>
      <c r="D580" s="46">
        <v>24.529194662628935</v>
      </c>
      <c r="E580" s="46">
        <v>0</v>
      </c>
      <c r="F580" s="236">
        <v>0</v>
      </c>
      <c r="G580" s="46">
        <v>0</v>
      </c>
      <c r="H580" s="47">
        <v>0</v>
      </c>
      <c r="I580" s="48">
        <f t="shared" ref="I580:I599" si="66">SUM(B580:H580)</f>
        <v>104</v>
      </c>
    </row>
    <row r="581" spans="1:10" ht="15">
      <c r="A581" s="26" t="s">
        <v>9</v>
      </c>
      <c r="B581" s="43">
        <v>166.3717043988982</v>
      </c>
      <c r="C581" s="43">
        <v>0</v>
      </c>
      <c r="D581" s="43">
        <v>40.429095601101778</v>
      </c>
      <c r="E581" s="43">
        <v>0</v>
      </c>
      <c r="F581" s="236">
        <v>0</v>
      </c>
      <c r="G581" s="43">
        <v>0</v>
      </c>
      <c r="H581" s="53">
        <v>0</v>
      </c>
      <c r="I581" s="41">
        <f t="shared" si="66"/>
        <v>206.80079999999998</v>
      </c>
    </row>
    <row r="582" spans="1:10" ht="15">
      <c r="A582" s="25" t="s">
        <v>10</v>
      </c>
      <c r="B582" s="46">
        <v>266.286</v>
      </c>
      <c r="C582" s="46">
        <v>0</v>
      </c>
      <c r="D582" s="46">
        <v>0</v>
      </c>
      <c r="E582" s="46">
        <v>0</v>
      </c>
      <c r="F582" s="236">
        <v>0</v>
      </c>
      <c r="G582" s="46">
        <v>0</v>
      </c>
      <c r="H582" s="47">
        <v>0</v>
      </c>
      <c r="I582" s="48">
        <f t="shared" si="66"/>
        <v>266.286</v>
      </c>
    </row>
    <row r="583" spans="1:10" ht="15">
      <c r="A583" s="26" t="s">
        <v>11</v>
      </c>
      <c r="B583" s="43">
        <v>0</v>
      </c>
      <c r="C583" s="43">
        <v>0</v>
      </c>
      <c r="D583" s="43">
        <v>0</v>
      </c>
      <c r="E583" s="43">
        <v>0</v>
      </c>
      <c r="F583" s="236">
        <v>0</v>
      </c>
      <c r="G583" s="43">
        <v>0</v>
      </c>
      <c r="H583" s="53">
        <v>0</v>
      </c>
      <c r="I583" s="41">
        <f t="shared" si="66"/>
        <v>0</v>
      </c>
    </row>
    <row r="584" spans="1:10" ht="15">
      <c r="A584" s="25" t="s">
        <v>12</v>
      </c>
      <c r="B584" s="46">
        <v>0</v>
      </c>
      <c r="C584" s="46">
        <v>0</v>
      </c>
      <c r="D584" s="46">
        <v>0.44435889290251696</v>
      </c>
      <c r="E584" s="46">
        <v>12.991947147241408</v>
      </c>
      <c r="F584" s="236">
        <v>0</v>
      </c>
      <c r="G584" s="46">
        <v>0</v>
      </c>
      <c r="H584" s="47">
        <v>0</v>
      </c>
      <c r="I584" s="48">
        <f t="shared" si="66"/>
        <v>13.436306040143926</v>
      </c>
    </row>
    <row r="585" spans="1:10" ht="15">
      <c r="A585" s="26" t="s">
        <v>13</v>
      </c>
      <c r="B585" s="43">
        <v>0</v>
      </c>
      <c r="C585" s="43">
        <v>0</v>
      </c>
      <c r="D585" s="43">
        <v>0</v>
      </c>
      <c r="E585" s="43">
        <v>97</v>
      </c>
      <c r="F585" s="236">
        <v>0</v>
      </c>
      <c r="G585" s="43">
        <v>0</v>
      </c>
      <c r="H585" s="53">
        <v>0</v>
      </c>
      <c r="I585" s="41">
        <f t="shared" si="66"/>
        <v>97</v>
      </c>
    </row>
    <row r="586" spans="1:10" ht="15">
      <c r="A586" s="25" t="s">
        <v>14</v>
      </c>
      <c r="B586" s="46">
        <v>0</v>
      </c>
      <c r="C586" s="46">
        <v>0</v>
      </c>
      <c r="D586" s="46">
        <v>1.0904707340418844</v>
      </c>
      <c r="E586" s="46">
        <v>508.68786395597039</v>
      </c>
      <c r="F586" s="236">
        <v>0</v>
      </c>
      <c r="G586" s="46">
        <v>0</v>
      </c>
      <c r="H586" s="47">
        <v>0</v>
      </c>
      <c r="I586" s="48">
        <f t="shared" si="66"/>
        <v>509.77833469001229</v>
      </c>
    </row>
    <row r="587" spans="1:10" ht="15">
      <c r="A587" s="26" t="s">
        <v>15</v>
      </c>
      <c r="B587" s="43">
        <v>3678.3372746823661</v>
      </c>
      <c r="C587" s="43">
        <v>55.821876016434082</v>
      </c>
      <c r="D587" s="43">
        <v>66.003649301199943</v>
      </c>
      <c r="E587" s="43">
        <v>0</v>
      </c>
      <c r="F587" s="236">
        <v>0</v>
      </c>
      <c r="G587" s="43">
        <v>0</v>
      </c>
      <c r="H587" s="53">
        <v>0</v>
      </c>
      <c r="I587" s="41">
        <f t="shared" si="66"/>
        <v>3800.1628000000001</v>
      </c>
    </row>
    <row r="588" spans="1:10" ht="15">
      <c r="A588" s="25" t="s">
        <v>16</v>
      </c>
      <c r="B588" s="46">
        <v>6282.9257253818469</v>
      </c>
      <c r="C588" s="46">
        <v>761.01811566817162</v>
      </c>
      <c r="D588" s="46">
        <v>164.09218748299497</v>
      </c>
      <c r="E588" s="46">
        <v>365.97217146698608</v>
      </c>
      <c r="F588" s="236">
        <v>0</v>
      </c>
      <c r="G588" s="46">
        <v>0</v>
      </c>
      <c r="H588" s="47">
        <v>0</v>
      </c>
      <c r="I588" s="48">
        <f t="shared" si="66"/>
        <v>7574.0081999999993</v>
      </c>
    </row>
    <row r="589" spans="1:10" ht="15">
      <c r="A589" s="26" t="s">
        <v>17</v>
      </c>
      <c r="B589" s="43">
        <v>2927.0463365884034</v>
      </c>
      <c r="C589" s="43">
        <v>15.859599663970135</v>
      </c>
      <c r="D589" s="43">
        <v>371.49021300728896</v>
      </c>
      <c r="E589" s="43">
        <v>50.640550740337318</v>
      </c>
      <c r="F589" s="236">
        <v>0</v>
      </c>
      <c r="G589" s="43">
        <v>0</v>
      </c>
      <c r="H589" s="53">
        <v>0</v>
      </c>
      <c r="I589" s="41">
        <f t="shared" si="66"/>
        <v>3365.0367000000001</v>
      </c>
    </row>
    <row r="590" spans="1:10" ht="15">
      <c r="A590" s="25" t="s">
        <v>18</v>
      </c>
      <c r="B590" s="46">
        <v>0</v>
      </c>
      <c r="C590" s="46">
        <v>0</v>
      </c>
      <c r="D590" s="46">
        <v>0</v>
      </c>
      <c r="E590" s="46">
        <v>0</v>
      </c>
      <c r="F590" s="236">
        <v>0</v>
      </c>
      <c r="G590" s="46">
        <v>0</v>
      </c>
      <c r="H590" s="47">
        <v>0</v>
      </c>
      <c r="I590" s="48">
        <f t="shared" si="66"/>
        <v>0</v>
      </c>
    </row>
    <row r="591" spans="1:10" ht="15">
      <c r="A591" s="26" t="s">
        <v>19</v>
      </c>
      <c r="B591" s="43">
        <v>12954.381440620951</v>
      </c>
      <c r="C591" s="43">
        <v>2041.4393046246519</v>
      </c>
      <c r="D591" s="43">
        <v>398.14435171615844</v>
      </c>
      <c r="E591" s="43">
        <v>313.50659743766823</v>
      </c>
      <c r="F591" s="236">
        <v>0</v>
      </c>
      <c r="G591" s="43">
        <v>0</v>
      </c>
      <c r="H591" s="53">
        <v>0</v>
      </c>
      <c r="I591" s="41">
        <f t="shared" si="66"/>
        <v>15707.47169439943</v>
      </c>
      <c r="J591" s="183">
        <v>-1.000000000001819</v>
      </c>
    </row>
    <row r="592" spans="1:10" ht="15">
      <c r="A592" s="25" t="s">
        <v>20</v>
      </c>
      <c r="B592" s="46">
        <v>0</v>
      </c>
      <c r="C592" s="46">
        <v>0</v>
      </c>
      <c r="D592" s="46">
        <v>0</v>
      </c>
      <c r="E592" s="46">
        <v>0</v>
      </c>
      <c r="F592" s="236">
        <v>0</v>
      </c>
      <c r="G592" s="46">
        <v>0</v>
      </c>
      <c r="H592" s="47">
        <v>0</v>
      </c>
      <c r="I592" s="48">
        <f t="shared" si="66"/>
        <v>0</v>
      </c>
      <c r="J592" s="174"/>
    </row>
    <row r="593" spans="1:10" ht="15">
      <c r="A593" s="26" t="s">
        <v>21</v>
      </c>
      <c r="B593" s="43">
        <v>0</v>
      </c>
      <c r="C593" s="43">
        <v>0</v>
      </c>
      <c r="D593" s="43">
        <v>0</v>
      </c>
      <c r="E593" s="43">
        <v>0</v>
      </c>
      <c r="F593" s="236">
        <v>0</v>
      </c>
      <c r="G593" s="43">
        <v>0</v>
      </c>
      <c r="H593" s="53">
        <v>0</v>
      </c>
      <c r="I593" s="41">
        <f t="shared" si="66"/>
        <v>0</v>
      </c>
      <c r="J593" s="174"/>
    </row>
    <row r="594" spans="1:10" ht="15">
      <c r="A594" s="25" t="s">
        <v>22</v>
      </c>
      <c r="B594" s="46">
        <v>509.58478035856012</v>
      </c>
      <c r="C594" s="46">
        <v>0</v>
      </c>
      <c r="D594" s="46">
        <v>9.4152196414398635</v>
      </c>
      <c r="E594" s="46">
        <v>0</v>
      </c>
      <c r="F594" s="236">
        <v>0</v>
      </c>
      <c r="G594" s="46">
        <v>0</v>
      </c>
      <c r="H594" s="47">
        <v>0</v>
      </c>
      <c r="I594" s="48">
        <f t="shared" si="66"/>
        <v>519</v>
      </c>
      <c r="J594" s="174"/>
    </row>
    <row r="595" spans="1:10" ht="15">
      <c r="A595" s="27" t="s">
        <v>23</v>
      </c>
      <c r="B595" s="43">
        <v>929.72268495224637</v>
      </c>
      <c r="C595" s="43">
        <v>0</v>
      </c>
      <c r="D595" s="43">
        <v>165.27731504775363</v>
      </c>
      <c r="E595" s="43">
        <v>0</v>
      </c>
      <c r="F595" s="236">
        <v>0</v>
      </c>
      <c r="G595" s="43">
        <v>0</v>
      </c>
      <c r="H595" s="53">
        <v>0</v>
      </c>
      <c r="I595" s="41">
        <f t="shared" si="66"/>
        <v>1095</v>
      </c>
      <c r="J595" s="174"/>
    </row>
    <row r="596" spans="1:10" ht="15">
      <c r="A596" s="25" t="s">
        <v>24</v>
      </c>
      <c r="B596" s="46">
        <v>640.76041508686842</v>
      </c>
      <c r="C596" s="46">
        <v>0</v>
      </c>
      <c r="D596" s="46">
        <v>39.521601440735402</v>
      </c>
      <c r="E596" s="46">
        <v>0</v>
      </c>
      <c r="F596" s="236">
        <v>0</v>
      </c>
      <c r="G596" s="46">
        <v>0</v>
      </c>
      <c r="H596" s="47">
        <v>0</v>
      </c>
      <c r="I596" s="48">
        <f t="shared" si="66"/>
        <v>680.28201652760379</v>
      </c>
      <c r="J596" s="174"/>
    </row>
    <row r="597" spans="1:10" ht="15">
      <c r="A597" s="27" t="s">
        <v>25</v>
      </c>
      <c r="B597" s="43">
        <v>1483.0182855026037</v>
      </c>
      <c r="C597" s="43">
        <v>0</v>
      </c>
      <c r="D597" s="43">
        <v>0</v>
      </c>
      <c r="E597" s="43">
        <v>0</v>
      </c>
      <c r="F597" s="236">
        <v>0</v>
      </c>
      <c r="G597" s="43">
        <v>0</v>
      </c>
      <c r="H597" s="53">
        <v>0</v>
      </c>
      <c r="I597" s="41">
        <f t="shared" si="66"/>
        <v>1483.0182855026037</v>
      </c>
      <c r="J597" s="174"/>
    </row>
    <row r="598" spans="1:10" ht="15">
      <c r="A598" s="25" t="s">
        <v>26</v>
      </c>
      <c r="B598" s="46">
        <v>13743.071407783485</v>
      </c>
      <c r="C598" s="46">
        <v>87.128620216517277</v>
      </c>
      <c r="D598" s="46">
        <v>0</v>
      </c>
      <c r="E598" s="46">
        <v>0</v>
      </c>
      <c r="F598" s="236">
        <v>0</v>
      </c>
      <c r="G598" s="46">
        <v>0</v>
      </c>
      <c r="H598" s="47">
        <v>0</v>
      </c>
      <c r="I598" s="48">
        <f t="shared" si="66"/>
        <v>13830.200028000003</v>
      </c>
      <c r="J598" s="174"/>
    </row>
    <row r="599" spans="1:10" ht="15.75" thickBot="1">
      <c r="A599" s="27" t="s">
        <v>27</v>
      </c>
      <c r="B599" s="43">
        <v>6864.5085802764661</v>
      </c>
      <c r="C599" s="43">
        <v>0</v>
      </c>
      <c r="D599" s="43">
        <v>15139.876686964843</v>
      </c>
      <c r="E599" s="43">
        <v>3336.2749093964057</v>
      </c>
      <c r="F599" s="237">
        <v>0</v>
      </c>
      <c r="G599" s="43">
        <v>10372.53111072253</v>
      </c>
      <c r="H599" s="53">
        <v>2.7003126397582853</v>
      </c>
      <c r="I599" s="41">
        <f t="shared" si="66"/>
        <v>35715.891600000003</v>
      </c>
      <c r="J599" s="174"/>
    </row>
    <row r="600" spans="1:10" ht="15">
      <c r="A600" s="34" t="s">
        <v>28</v>
      </c>
      <c r="B600" s="130">
        <f t="shared" ref="B600:H600" si="67">SUM(B579:B599)</f>
        <v>50767.780134525907</v>
      </c>
      <c r="C600" s="130">
        <f t="shared" si="67"/>
        <v>2961.267516189745</v>
      </c>
      <c r="D600" s="130">
        <f t="shared" si="67"/>
        <v>16466.511650937246</v>
      </c>
      <c r="E600" s="130">
        <f t="shared" si="67"/>
        <v>4685.0740401446092</v>
      </c>
      <c r="F600" s="130">
        <f t="shared" si="67"/>
        <v>0</v>
      </c>
      <c r="G600" s="130">
        <f t="shared" si="67"/>
        <v>10372.53111072253</v>
      </c>
      <c r="H600" s="131">
        <f t="shared" si="67"/>
        <v>2.7003126397582853</v>
      </c>
      <c r="I600" s="132">
        <f>SUM(B600:H600)</f>
        <v>85255.864765159786</v>
      </c>
      <c r="J600" s="174"/>
    </row>
    <row r="601" spans="1:10" ht="15" thickBot="1">
      <c r="A601" s="32" t="s">
        <v>87</v>
      </c>
      <c r="B601" s="114">
        <f>B600/$I600</f>
        <v>0.59547551683825506</v>
      </c>
      <c r="C601" s="114">
        <f t="shared" ref="C601:I601" si="68">C600/$I600</f>
        <v>3.4733886335522587E-2</v>
      </c>
      <c r="D601" s="114">
        <f t="shared" si="68"/>
        <v>0.19314227468450199</v>
      </c>
      <c r="E601" s="114">
        <f t="shared" si="68"/>
        <v>5.4953099743340908E-2</v>
      </c>
      <c r="F601" s="114">
        <f t="shared" si="68"/>
        <v>0</v>
      </c>
      <c r="G601" s="114">
        <f t="shared" si="68"/>
        <v>0.12166354935574256</v>
      </c>
      <c r="H601" s="114">
        <f t="shared" si="68"/>
        <v>3.1673042636965674E-5</v>
      </c>
      <c r="I601" s="116">
        <f t="shared" si="68"/>
        <v>1</v>
      </c>
      <c r="J601" s="174"/>
    </row>
    <row r="602" spans="1:10" ht="15" thickBot="1">
      <c r="A602" s="17"/>
      <c r="B602" s="17"/>
      <c r="C602" s="17"/>
      <c r="D602" s="17"/>
      <c r="E602" s="17"/>
      <c r="F602" s="17"/>
      <c r="G602" s="17"/>
      <c r="H602" s="17"/>
      <c r="I602" s="17"/>
      <c r="J602" s="174"/>
    </row>
    <row r="603" spans="1:10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  <c r="J603" s="174"/>
    </row>
    <row r="604" spans="1:10" ht="14.2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  <c r="J604" s="174"/>
    </row>
    <row r="605" spans="1:10" ht="15">
      <c r="A605" s="24" t="s">
        <v>7</v>
      </c>
      <c r="B605" s="39">
        <v>3538.5330240000003</v>
      </c>
      <c r="C605" s="39">
        <v>0</v>
      </c>
      <c r="D605" s="39">
        <v>241.950976</v>
      </c>
      <c r="E605" s="39">
        <v>0</v>
      </c>
      <c r="F605" s="235">
        <v>0</v>
      </c>
      <c r="G605" s="39">
        <v>0</v>
      </c>
      <c r="H605" s="40">
        <v>0</v>
      </c>
      <c r="I605" s="41">
        <f>SUM(B605:H605)</f>
        <v>3780.4840000000004</v>
      </c>
      <c r="J605" s="174"/>
    </row>
    <row r="606" spans="1:10" ht="15">
      <c r="A606" s="25" t="s">
        <v>8</v>
      </c>
      <c r="B606" s="46">
        <v>1099.7999999999997</v>
      </c>
      <c r="C606" s="46">
        <v>0</v>
      </c>
      <c r="D606" s="46">
        <v>75.199999999999989</v>
      </c>
      <c r="E606" s="46">
        <v>0</v>
      </c>
      <c r="F606" s="236">
        <v>0</v>
      </c>
      <c r="G606" s="46">
        <v>0</v>
      </c>
      <c r="H606" s="47">
        <v>0</v>
      </c>
      <c r="I606" s="48">
        <f t="shared" ref="I606:I625" si="69">SUM(B606:H606)</f>
        <v>1174.9999999999998</v>
      </c>
      <c r="J606" s="174"/>
    </row>
    <row r="607" spans="1:10" ht="15">
      <c r="A607" s="26" t="s">
        <v>9</v>
      </c>
      <c r="B607" s="43">
        <v>2695.2669431999998</v>
      </c>
      <c r="C607" s="43">
        <v>0</v>
      </c>
      <c r="D607" s="43">
        <v>184.2917568</v>
      </c>
      <c r="E607" s="43">
        <v>0</v>
      </c>
      <c r="F607" s="236">
        <v>0</v>
      </c>
      <c r="G607" s="43">
        <v>0</v>
      </c>
      <c r="H607" s="53">
        <v>0</v>
      </c>
      <c r="I607" s="41">
        <f t="shared" si="69"/>
        <v>2879.5586999999996</v>
      </c>
      <c r="J607" s="174"/>
    </row>
    <row r="608" spans="1:10" ht="15">
      <c r="A608" s="25" t="s">
        <v>10</v>
      </c>
      <c r="B608" s="46">
        <v>10001.59758</v>
      </c>
      <c r="C608" s="46">
        <v>0</v>
      </c>
      <c r="D608" s="46">
        <v>683.86991999999998</v>
      </c>
      <c r="E608" s="46">
        <v>0</v>
      </c>
      <c r="F608" s="236">
        <v>0</v>
      </c>
      <c r="G608" s="46">
        <v>0</v>
      </c>
      <c r="H608" s="47">
        <v>0</v>
      </c>
      <c r="I608" s="48">
        <f t="shared" si="69"/>
        <v>10685.467499999999</v>
      </c>
      <c r="J608" s="174"/>
    </row>
    <row r="609" spans="1:10" ht="15">
      <c r="A609" s="26" t="s">
        <v>11</v>
      </c>
      <c r="B609" s="43">
        <v>3.7439999999999998</v>
      </c>
      <c r="C609" s="43">
        <v>0</v>
      </c>
      <c r="D609" s="43">
        <v>0.25600000000000001</v>
      </c>
      <c r="E609" s="43">
        <v>0</v>
      </c>
      <c r="F609" s="236">
        <v>0</v>
      </c>
      <c r="G609" s="43">
        <v>0</v>
      </c>
      <c r="H609" s="53">
        <v>0</v>
      </c>
      <c r="I609" s="41">
        <f t="shared" si="69"/>
        <v>4</v>
      </c>
      <c r="J609" s="174"/>
    </row>
    <row r="610" spans="1:10" ht="15">
      <c r="A610" s="25" t="s">
        <v>12</v>
      </c>
      <c r="B610" s="46">
        <v>0</v>
      </c>
      <c r="C610" s="46">
        <v>0</v>
      </c>
      <c r="D610" s="46">
        <v>0</v>
      </c>
      <c r="E610" s="46">
        <v>0</v>
      </c>
      <c r="F610" s="236">
        <v>0</v>
      </c>
      <c r="G610" s="46">
        <v>0</v>
      </c>
      <c r="H610" s="47">
        <v>0</v>
      </c>
      <c r="I610" s="48">
        <f t="shared" si="69"/>
        <v>0</v>
      </c>
      <c r="J610" s="174"/>
    </row>
    <row r="611" spans="1:10" ht="15">
      <c r="A611" s="26" t="s">
        <v>13</v>
      </c>
      <c r="B611" s="43">
        <v>0</v>
      </c>
      <c r="C611" s="43">
        <v>0</v>
      </c>
      <c r="D611" s="43">
        <v>0</v>
      </c>
      <c r="E611" s="43">
        <v>0</v>
      </c>
      <c r="F611" s="236">
        <v>0</v>
      </c>
      <c r="G611" s="43">
        <v>0</v>
      </c>
      <c r="H611" s="53">
        <v>0</v>
      </c>
      <c r="I611" s="41">
        <f t="shared" si="69"/>
        <v>0</v>
      </c>
      <c r="J611" s="174"/>
    </row>
    <row r="612" spans="1:10" ht="15">
      <c r="A612" s="25" t="s">
        <v>14</v>
      </c>
      <c r="B612" s="46">
        <v>0</v>
      </c>
      <c r="C612" s="46">
        <v>0</v>
      </c>
      <c r="D612" s="46">
        <v>0</v>
      </c>
      <c r="E612" s="46">
        <v>0</v>
      </c>
      <c r="F612" s="236">
        <v>0</v>
      </c>
      <c r="G612" s="46">
        <v>0</v>
      </c>
      <c r="H612" s="47">
        <v>0</v>
      </c>
      <c r="I612" s="48">
        <f t="shared" si="69"/>
        <v>0</v>
      </c>
      <c r="J612" s="174"/>
    </row>
    <row r="613" spans="1:10" ht="15">
      <c r="A613" s="26" t="s">
        <v>15</v>
      </c>
      <c r="B613" s="43">
        <v>56434.095849600002</v>
      </c>
      <c r="C613" s="43">
        <v>0</v>
      </c>
      <c r="D613" s="43">
        <v>4444.1089503999992</v>
      </c>
      <c r="E613" s="43">
        <v>0</v>
      </c>
      <c r="F613" s="236">
        <v>0</v>
      </c>
      <c r="G613" s="43">
        <v>0</v>
      </c>
      <c r="H613" s="53">
        <v>0</v>
      </c>
      <c r="I613" s="41">
        <f t="shared" si="69"/>
        <v>60878.2048</v>
      </c>
      <c r="J613" s="174"/>
    </row>
    <row r="614" spans="1:10" ht="15">
      <c r="A614" s="25" t="s">
        <v>16</v>
      </c>
      <c r="B614" s="46">
        <v>6669.6858341999996</v>
      </c>
      <c r="C614" s="46">
        <v>0</v>
      </c>
      <c r="D614" s="46">
        <v>525.22876579999979</v>
      </c>
      <c r="E614" s="46">
        <v>0</v>
      </c>
      <c r="F614" s="236">
        <v>0</v>
      </c>
      <c r="G614" s="46">
        <v>0</v>
      </c>
      <c r="H614" s="47">
        <v>0</v>
      </c>
      <c r="I614" s="48">
        <f t="shared" si="69"/>
        <v>7194.9145999999992</v>
      </c>
      <c r="J614" s="174"/>
    </row>
    <row r="615" spans="1:10" ht="15">
      <c r="A615" s="26" t="s">
        <v>17</v>
      </c>
      <c r="B615" s="43">
        <v>946.66454369999997</v>
      </c>
      <c r="C615" s="43">
        <v>0</v>
      </c>
      <c r="D615" s="43">
        <v>74.548556299999987</v>
      </c>
      <c r="E615" s="43">
        <v>0</v>
      </c>
      <c r="F615" s="236">
        <v>0</v>
      </c>
      <c r="G615" s="43">
        <v>0</v>
      </c>
      <c r="H615" s="53">
        <v>0</v>
      </c>
      <c r="I615" s="41">
        <f t="shared" si="69"/>
        <v>1021.2130999999999</v>
      </c>
      <c r="J615" s="174"/>
    </row>
    <row r="616" spans="1:10" ht="15">
      <c r="A616" s="25" t="s">
        <v>18</v>
      </c>
      <c r="B616" s="46">
        <v>0</v>
      </c>
      <c r="C616" s="46">
        <v>0</v>
      </c>
      <c r="D616" s="46">
        <v>0</v>
      </c>
      <c r="E616" s="46">
        <v>0</v>
      </c>
      <c r="F616" s="236">
        <v>0</v>
      </c>
      <c r="G616" s="46">
        <v>0</v>
      </c>
      <c r="H616" s="47">
        <v>0</v>
      </c>
      <c r="I616" s="48">
        <f t="shared" si="69"/>
        <v>0</v>
      </c>
      <c r="J616" s="174"/>
    </row>
    <row r="617" spans="1:10" ht="15">
      <c r="A617" s="26" t="s">
        <v>19</v>
      </c>
      <c r="B617" s="43">
        <v>30551.237192256434</v>
      </c>
      <c r="C617" s="43">
        <v>0</v>
      </c>
      <c r="D617" s="43">
        <v>9647.7591133441347</v>
      </c>
      <c r="E617" s="43">
        <v>0</v>
      </c>
      <c r="F617" s="236">
        <v>0</v>
      </c>
      <c r="G617" s="43">
        <v>0</v>
      </c>
      <c r="H617" s="53">
        <v>0</v>
      </c>
      <c r="I617" s="41">
        <f t="shared" si="69"/>
        <v>40198.996305600565</v>
      </c>
      <c r="J617" s="183">
        <v>-24</v>
      </c>
    </row>
    <row r="618" spans="1:10" ht="15">
      <c r="A618" s="25" t="s">
        <v>20</v>
      </c>
      <c r="B618" s="46">
        <v>0</v>
      </c>
      <c r="C618" s="46">
        <v>0</v>
      </c>
      <c r="D618" s="46">
        <v>0</v>
      </c>
      <c r="E618" s="46">
        <v>0</v>
      </c>
      <c r="F618" s="236">
        <v>0</v>
      </c>
      <c r="G618" s="46">
        <v>0</v>
      </c>
      <c r="H618" s="47">
        <v>0</v>
      </c>
      <c r="I618" s="48">
        <f t="shared" si="69"/>
        <v>0</v>
      </c>
      <c r="J618" s="174"/>
    </row>
    <row r="619" spans="1:10" ht="15">
      <c r="A619" s="26" t="s">
        <v>21</v>
      </c>
      <c r="B619" s="43">
        <v>0</v>
      </c>
      <c r="C619" s="43">
        <v>0</v>
      </c>
      <c r="D619" s="43">
        <v>0</v>
      </c>
      <c r="E619" s="43">
        <v>0</v>
      </c>
      <c r="F619" s="236">
        <v>0</v>
      </c>
      <c r="G619" s="43">
        <v>0</v>
      </c>
      <c r="H619" s="53">
        <v>0</v>
      </c>
      <c r="I619" s="41">
        <f t="shared" si="69"/>
        <v>0</v>
      </c>
      <c r="J619" s="174"/>
    </row>
    <row r="620" spans="1:1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>
        <v>0</v>
      </c>
      <c r="G620" s="46">
        <v>0</v>
      </c>
      <c r="H620" s="47">
        <v>0</v>
      </c>
      <c r="I620" s="48">
        <f t="shared" si="69"/>
        <v>0</v>
      </c>
      <c r="J620" s="174"/>
    </row>
    <row r="621" spans="1:10" ht="15">
      <c r="A621" s="27" t="s">
        <v>23</v>
      </c>
      <c r="B621" s="43">
        <v>51414.860000000008</v>
      </c>
      <c r="C621" s="43">
        <v>0</v>
      </c>
      <c r="D621" s="43">
        <v>5397.1400000000012</v>
      </c>
      <c r="E621" s="43">
        <v>0</v>
      </c>
      <c r="F621" s="236">
        <v>0</v>
      </c>
      <c r="G621" s="43">
        <v>0</v>
      </c>
      <c r="H621" s="53">
        <v>0</v>
      </c>
      <c r="I621" s="41">
        <f t="shared" si="69"/>
        <v>56812.000000000007</v>
      </c>
      <c r="J621" s="174"/>
    </row>
    <row r="622" spans="1:10" ht="15">
      <c r="A622" s="25" t="s">
        <v>24</v>
      </c>
      <c r="B622" s="46">
        <v>1110.3750651809801</v>
      </c>
      <c r="C622" s="46">
        <v>0</v>
      </c>
      <c r="D622" s="46">
        <v>116.55870849966091</v>
      </c>
      <c r="E622" s="46">
        <v>0</v>
      </c>
      <c r="F622" s="236">
        <v>0</v>
      </c>
      <c r="G622" s="46">
        <v>0</v>
      </c>
      <c r="H622" s="47">
        <v>0</v>
      </c>
      <c r="I622" s="48">
        <f t="shared" si="69"/>
        <v>1226.933773680641</v>
      </c>
      <c r="J622" s="174"/>
    </row>
    <row r="623" spans="1:10" ht="15">
      <c r="A623" s="27" t="s">
        <v>25</v>
      </c>
      <c r="B623" s="43">
        <v>577.09129502325186</v>
      </c>
      <c r="C623" s="43">
        <v>0</v>
      </c>
      <c r="D623" s="43">
        <v>1405.0170155521996</v>
      </c>
      <c r="E623" s="43">
        <v>0</v>
      </c>
      <c r="F623" s="236">
        <v>0</v>
      </c>
      <c r="G623" s="43">
        <v>0</v>
      </c>
      <c r="H623" s="53">
        <v>0</v>
      </c>
      <c r="I623" s="41">
        <f t="shared" si="69"/>
        <v>1982.1083105754515</v>
      </c>
      <c r="J623" s="174"/>
    </row>
    <row r="624" spans="1:10" ht="15">
      <c r="A624" s="25" t="s">
        <v>26</v>
      </c>
      <c r="B624" s="46">
        <v>10852.373450880001</v>
      </c>
      <c r="C624" s="46">
        <v>0</v>
      </c>
      <c r="D624" s="46">
        <v>2525.7989491200001</v>
      </c>
      <c r="E624" s="46">
        <v>0</v>
      </c>
      <c r="F624" s="236">
        <v>0</v>
      </c>
      <c r="G624" s="46">
        <v>0</v>
      </c>
      <c r="H624" s="47">
        <v>0</v>
      </c>
      <c r="I624" s="48">
        <f t="shared" si="69"/>
        <v>13378.172400000001</v>
      </c>
      <c r="J624" s="174"/>
    </row>
    <row r="625" spans="1:10" ht="15.75" thickBot="1">
      <c r="A625" s="27" t="s">
        <v>27</v>
      </c>
      <c r="B625" s="43">
        <v>8981.1725354532446</v>
      </c>
      <c r="C625" s="43">
        <v>0</v>
      </c>
      <c r="D625" s="43">
        <v>10201.914433476015</v>
      </c>
      <c r="E625" s="43">
        <v>20200.462824622096</v>
      </c>
      <c r="F625" s="237">
        <v>0</v>
      </c>
      <c r="G625" s="43">
        <v>5290.5974064486445</v>
      </c>
      <c r="H625" s="53">
        <v>0</v>
      </c>
      <c r="I625" s="41">
        <f t="shared" si="69"/>
        <v>44674.147199999999</v>
      </c>
      <c r="J625" s="174"/>
    </row>
    <row r="626" spans="1:10" ht="15">
      <c r="A626" s="34" t="s">
        <v>28</v>
      </c>
      <c r="B626" s="130">
        <f t="shared" ref="B626:H626" si="70">SUM(B605:B625)</f>
        <v>184876.49731349392</v>
      </c>
      <c r="C626" s="130">
        <f t="shared" si="70"/>
        <v>0</v>
      </c>
      <c r="D626" s="130">
        <f t="shared" si="70"/>
        <v>35523.643145292015</v>
      </c>
      <c r="E626" s="130">
        <f t="shared" si="70"/>
        <v>20200.462824622096</v>
      </c>
      <c r="F626" s="130">
        <f t="shared" si="70"/>
        <v>0</v>
      </c>
      <c r="G626" s="130">
        <f t="shared" si="70"/>
        <v>5290.5974064486445</v>
      </c>
      <c r="H626" s="131">
        <f t="shared" si="70"/>
        <v>0</v>
      </c>
      <c r="I626" s="132">
        <f>SUM(B626:H626)</f>
        <v>245891.20068985669</v>
      </c>
      <c r="J626" s="174"/>
    </row>
    <row r="627" spans="1:10" ht="15" thickBot="1">
      <c r="A627" s="32" t="s">
        <v>87</v>
      </c>
      <c r="B627" s="114">
        <f>B626/$I626</f>
        <v>0.75186300605640299</v>
      </c>
      <c r="C627" s="114">
        <f t="shared" ref="C627:I627" si="71">C626/$I626</f>
        <v>0</v>
      </c>
      <c r="D627" s="114">
        <f t="shared" si="71"/>
        <v>0.14446894824064116</v>
      </c>
      <c r="E627" s="114">
        <f t="shared" si="71"/>
        <v>8.2152036217436678E-2</v>
      </c>
      <c r="F627" s="114">
        <f t="shared" si="71"/>
        <v>0</v>
      </c>
      <c r="G627" s="114">
        <f t="shared" si="71"/>
        <v>2.1516009485519131E-2</v>
      </c>
      <c r="H627" s="114">
        <f t="shared" si="71"/>
        <v>0</v>
      </c>
      <c r="I627" s="116">
        <f t="shared" si="71"/>
        <v>1</v>
      </c>
      <c r="J627" s="174"/>
    </row>
    <row r="628" spans="1:10" ht="15" thickBot="1">
      <c r="A628" s="17"/>
      <c r="B628" s="17"/>
      <c r="C628" s="17"/>
      <c r="D628" s="17"/>
      <c r="E628" s="17"/>
      <c r="F628" s="17"/>
      <c r="G628" s="17"/>
      <c r="H628" s="17"/>
      <c r="I628" s="17"/>
      <c r="J628" s="174"/>
    </row>
    <row r="629" spans="1:10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  <c r="J629" s="174"/>
    </row>
    <row r="630" spans="1:10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  <c r="J630" s="174"/>
    </row>
    <row r="631" spans="1:10" ht="15">
      <c r="A631" s="24" t="s">
        <v>7</v>
      </c>
      <c r="B631" s="39">
        <v>11.80198300302874</v>
      </c>
      <c r="C631" s="39">
        <v>0</v>
      </c>
      <c r="D631" s="39">
        <v>14.71801699697126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26.52</v>
      </c>
      <c r="J631" s="174"/>
    </row>
    <row r="632" spans="1:10" ht="15">
      <c r="A632" s="25" t="s">
        <v>8</v>
      </c>
      <c r="B632" s="46">
        <v>0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2">SUM(B632:H632)</f>
        <v>0</v>
      </c>
      <c r="J632" s="174"/>
    </row>
    <row r="633" spans="1:10" ht="15">
      <c r="A633" s="26" t="s">
        <v>9</v>
      </c>
      <c r="B633" s="43">
        <v>113.6405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2"/>
        <v>113.6405</v>
      </c>
      <c r="J633" s="174"/>
    </row>
    <row r="634" spans="1:10" ht="15">
      <c r="A634" s="25" t="s">
        <v>10</v>
      </c>
      <c r="B634" s="46">
        <v>246.45698848426989</v>
      </c>
      <c r="C634" s="46">
        <v>0</v>
      </c>
      <c r="D634" s="46">
        <v>0.78951151573008982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2"/>
        <v>247.24649999999997</v>
      </c>
      <c r="J634" s="174"/>
    </row>
    <row r="635" spans="1:10" ht="15">
      <c r="A635" s="26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2"/>
        <v>0</v>
      </c>
      <c r="J635" s="174"/>
    </row>
    <row r="636" spans="1:10" ht="15">
      <c r="A636" s="25" t="s">
        <v>12</v>
      </c>
      <c r="B636" s="46">
        <v>0</v>
      </c>
      <c r="C636" s="46">
        <v>0</v>
      </c>
      <c r="D636" s="46">
        <v>0</v>
      </c>
      <c r="E636" s="46">
        <v>75.835205176333929</v>
      </c>
      <c r="F636" s="46">
        <v>0</v>
      </c>
      <c r="G636" s="46">
        <v>0</v>
      </c>
      <c r="H636" s="47">
        <v>0</v>
      </c>
      <c r="I636" s="48">
        <f t="shared" si="72"/>
        <v>75.835205176333929</v>
      </c>
      <c r="J636" s="174"/>
    </row>
    <row r="637" spans="1:10" ht="15">
      <c r="A637" s="26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53">
        <v>0</v>
      </c>
      <c r="I637" s="41">
        <f t="shared" si="72"/>
        <v>0</v>
      </c>
      <c r="J637" s="174"/>
    </row>
    <row r="638" spans="1:10" ht="15">
      <c r="A638" s="25" t="s">
        <v>14</v>
      </c>
      <c r="B638" s="46">
        <v>0</v>
      </c>
      <c r="C638" s="46">
        <v>5.2837109819136963</v>
      </c>
      <c r="D638" s="46">
        <v>0</v>
      </c>
      <c r="E638" s="46">
        <v>256.44840357423493</v>
      </c>
      <c r="F638" s="46">
        <v>10127.860293939813</v>
      </c>
      <c r="G638" s="46">
        <v>0</v>
      </c>
      <c r="H638" s="47">
        <v>0</v>
      </c>
      <c r="I638" s="48">
        <f t="shared" si="72"/>
        <v>10389.592408495962</v>
      </c>
      <c r="J638" s="174"/>
    </row>
    <row r="639" spans="1:10" ht="15">
      <c r="A639" s="26" t="s">
        <v>15</v>
      </c>
      <c r="B639" s="43">
        <v>46.841490315928326</v>
      </c>
      <c r="C639" s="43">
        <v>1.05710968407168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2"/>
        <v>47.898600000000009</v>
      </c>
      <c r="J639" s="174"/>
    </row>
    <row r="640" spans="1:10" ht="15">
      <c r="A640" s="25" t="s">
        <v>16</v>
      </c>
      <c r="B640" s="46">
        <v>1796.473757785044</v>
      </c>
      <c r="C640" s="46">
        <v>7.7644721801238719</v>
      </c>
      <c r="D640" s="46">
        <v>144.75937003483216</v>
      </c>
      <c r="E640" s="46">
        <v>0</v>
      </c>
      <c r="F640" s="46">
        <v>0</v>
      </c>
      <c r="G640" s="46">
        <v>0</v>
      </c>
      <c r="H640" s="47">
        <v>0</v>
      </c>
      <c r="I640" s="48">
        <f t="shared" si="72"/>
        <v>1948.9976000000001</v>
      </c>
      <c r="J640" s="174"/>
    </row>
    <row r="641" spans="1:10" ht="15">
      <c r="A641" s="26" t="s">
        <v>17</v>
      </c>
      <c r="B641" s="43">
        <v>101.84088603144734</v>
      </c>
      <c r="C641" s="43">
        <v>0</v>
      </c>
      <c r="D641" s="43">
        <v>0.49303533608657224</v>
      </c>
      <c r="E641" s="43">
        <v>2.9999786324661089</v>
      </c>
      <c r="F641" s="43">
        <v>0</v>
      </c>
      <c r="G641" s="43">
        <v>0</v>
      </c>
      <c r="H641" s="53">
        <v>0</v>
      </c>
      <c r="I641" s="41">
        <f t="shared" si="72"/>
        <v>105.33390000000003</v>
      </c>
      <c r="J641" s="174"/>
    </row>
    <row r="642" spans="1:10" ht="15">
      <c r="A642" s="25" t="s">
        <v>18</v>
      </c>
      <c r="B642" s="46">
        <v>0</v>
      </c>
      <c r="C642" s="46">
        <v>0</v>
      </c>
      <c r="D642" s="46">
        <v>0</v>
      </c>
      <c r="E642" s="46">
        <v>0</v>
      </c>
      <c r="F642" s="46">
        <v>0</v>
      </c>
      <c r="G642" s="46">
        <v>0</v>
      </c>
      <c r="H642" s="47">
        <v>0</v>
      </c>
      <c r="I642" s="48">
        <f t="shared" si="72"/>
        <v>0</v>
      </c>
      <c r="J642" s="174"/>
    </row>
    <row r="643" spans="1:10" ht="15">
      <c r="A643" s="26" t="s">
        <v>19</v>
      </c>
      <c r="B643" s="43">
        <v>359.17018869188053</v>
      </c>
      <c r="C643" s="43">
        <v>0</v>
      </c>
      <c r="D643" s="43">
        <v>92.829811308119375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2"/>
        <v>451.99999999999989</v>
      </c>
      <c r="J643" s="183">
        <v>0</v>
      </c>
    </row>
    <row r="644" spans="1:10" ht="15">
      <c r="A644" s="25" t="s">
        <v>20</v>
      </c>
      <c r="B644" s="46">
        <v>0</v>
      </c>
      <c r="C644" s="46">
        <v>0</v>
      </c>
      <c r="D644" s="46">
        <v>0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2"/>
        <v>0</v>
      </c>
    </row>
    <row r="645" spans="1:10" ht="15">
      <c r="A645" s="26" t="s">
        <v>21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53">
        <v>0</v>
      </c>
      <c r="I645" s="41">
        <f t="shared" si="72"/>
        <v>0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2"/>
        <v>0</v>
      </c>
    </row>
    <row r="647" spans="1:10" ht="15">
      <c r="A647" s="27" t="s">
        <v>23</v>
      </c>
      <c r="B647" s="43">
        <v>2217.7436545220216</v>
      </c>
      <c r="C647" s="43">
        <v>100.45626059150015</v>
      </c>
      <c r="D647" s="43">
        <v>1262.8000848864779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2"/>
        <v>3581</v>
      </c>
    </row>
    <row r="648" spans="1:10" ht="15">
      <c r="A648" s="25" t="s">
        <v>24</v>
      </c>
      <c r="B648" s="46">
        <v>357.06437744684911</v>
      </c>
      <c r="C648" s="46">
        <v>0</v>
      </c>
      <c r="D648" s="46">
        <v>4.5838455306563155</v>
      </c>
      <c r="E648" s="46">
        <v>0</v>
      </c>
      <c r="F648" s="46">
        <v>69.544387785623726</v>
      </c>
      <c r="G648" s="46">
        <v>0</v>
      </c>
      <c r="H648" s="47">
        <v>0</v>
      </c>
      <c r="I648" s="48">
        <f t="shared" si="72"/>
        <v>431.19261076312915</v>
      </c>
    </row>
    <row r="649" spans="1:10" ht="15">
      <c r="A649" s="27" t="s">
        <v>25</v>
      </c>
      <c r="B649" s="43">
        <v>26.763988319459145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2"/>
        <v>26.763988319459145</v>
      </c>
    </row>
    <row r="650" spans="1:10" ht="15">
      <c r="A650" s="25" t="s">
        <v>26</v>
      </c>
      <c r="B650" s="46">
        <v>187.40159999999997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2"/>
        <v>187.40159999999997</v>
      </c>
    </row>
    <row r="651" spans="1:10" ht="15.75" thickBot="1">
      <c r="A651" s="27" t="s">
        <v>27</v>
      </c>
      <c r="B651" s="43">
        <v>1212.7305893445439</v>
      </c>
      <c r="C651" s="43">
        <v>1.5757293147491769</v>
      </c>
      <c r="D651" s="43">
        <v>25.084484805110655</v>
      </c>
      <c r="E651" s="43">
        <v>2015.1785014978175</v>
      </c>
      <c r="F651" s="43">
        <v>0</v>
      </c>
      <c r="G651" s="43">
        <v>679.55900499148538</v>
      </c>
      <c r="H651" s="53">
        <v>9.5342068438508178</v>
      </c>
      <c r="I651" s="41">
        <f t="shared" si="72"/>
        <v>3943.6625167975576</v>
      </c>
    </row>
    <row r="652" spans="1:10" ht="15">
      <c r="A652" s="34" t="s">
        <v>28</v>
      </c>
      <c r="B652" s="130">
        <f t="shared" ref="B652:H652" si="73">SUM(B631:B651)</f>
        <v>6677.9300039444724</v>
      </c>
      <c r="C652" s="130">
        <f t="shared" si="73"/>
        <v>116.13728275235859</v>
      </c>
      <c r="D652" s="130">
        <f t="shared" si="73"/>
        <v>1546.0581604139843</v>
      </c>
      <c r="E652" s="130">
        <f t="shared" si="73"/>
        <v>2350.4620888808522</v>
      </c>
      <c r="F652" s="130">
        <f t="shared" si="73"/>
        <v>10197.404681725437</v>
      </c>
      <c r="G652" s="130">
        <f t="shared" si="73"/>
        <v>679.55900499148538</v>
      </c>
      <c r="H652" s="131">
        <f t="shared" si="73"/>
        <v>9.5342068438508178</v>
      </c>
      <c r="I652" s="132">
        <f>SUM(B652:H652)</f>
        <v>21577.08542955244</v>
      </c>
    </row>
    <row r="653" spans="1:10" ht="15" thickBot="1">
      <c r="A653" s="32" t="s">
        <v>87</v>
      </c>
      <c r="B653" s="79">
        <f>B652/$I652</f>
        <v>0.3094917534505488</v>
      </c>
      <c r="C653" s="79">
        <f t="shared" ref="C653:I653" si="74">C652/$I652</f>
        <v>5.3824360630882273E-3</v>
      </c>
      <c r="D653" s="79">
        <f t="shared" si="74"/>
        <v>7.1652780235854738E-2</v>
      </c>
      <c r="E653" s="79">
        <f t="shared" si="74"/>
        <v>0.10893325220196834</v>
      </c>
      <c r="F653" s="79">
        <f t="shared" si="74"/>
        <v>0.47260343455649723</v>
      </c>
      <c r="G653" s="79">
        <f t="shared" si="74"/>
        <v>3.1494476267899779E-2</v>
      </c>
      <c r="H653" s="79">
        <f t="shared" si="74"/>
        <v>4.4186722414291243E-4</v>
      </c>
      <c r="I653" s="80">
        <f t="shared" si="74"/>
        <v>1</v>
      </c>
      <c r="J653" s="18"/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578:I578"/>
    <mergeCell ref="F579:F599"/>
    <mergeCell ref="B604:I604"/>
    <mergeCell ref="F605:F625"/>
    <mergeCell ref="B630:I630"/>
    <mergeCell ref="B526:I526"/>
    <mergeCell ref="B527:E547"/>
    <mergeCell ref="G527:H547"/>
    <mergeCell ref="B552:I552"/>
    <mergeCell ref="B553:E573"/>
    <mergeCell ref="G553:H573"/>
    <mergeCell ref="B474:I474"/>
    <mergeCell ref="B475:E495"/>
    <mergeCell ref="G475:H495"/>
    <mergeCell ref="B500:I500"/>
    <mergeCell ref="B501:E521"/>
    <mergeCell ref="G501:H521"/>
    <mergeCell ref="F397:F417"/>
    <mergeCell ref="B422:I422"/>
    <mergeCell ref="F423:F443"/>
    <mergeCell ref="B448:I448"/>
    <mergeCell ref="B449:E469"/>
    <mergeCell ref="G449:H469"/>
    <mergeCell ref="B344:I344"/>
    <mergeCell ref="F345:F365"/>
    <mergeCell ref="B370:I370"/>
    <mergeCell ref="F371:F391"/>
    <mergeCell ref="B396:I396"/>
    <mergeCell ref="F267:F287"/>
    <mergeCell ref="B292:I292"/>
    <mergeCell ref="F293:F313"/>
    <mergeCell ref="B318:I318"/>
    <mergeCell ref="F319:F339"/>
    <mergeCell ref="B214:I214"/>
    <mergeCell ref="F215:F235"/>
    <mergeCell ref="B240:I240"/>
    <mergeCell ref="F241:F261"/>
    <mergeCell ref="B266:I266"/>
    <mergeCell ref="A603:A604"/>
    <mergeCell ref="A629:A630"/>
    <mergeCell ref="B32:I32"/>
    <mergeCell ref="F33:F53"/>
    <mergeCell ref="B58:I58"/>
    <mergeCell ref="B59:E79"/>
    <mergeCell ref="G59:H79"/>
    <mergeCell ref="B84:I84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A473:A474"/>
    <mergeCell ref="A499:A500"/>
    <mergeCell ref="A525:A526"/>
    <mergeCell ref="A551:A552"/>
    <mergeCell ref="A577:A578"/>
    <mergeCell ref="A343:A344"/>
    <mergeCell ref="A369:A370"/>
    <mergeCell ref="A395:A396"/>
    <mergeCell ref="A421:A422"/>
    <mergeCell ref="A447:A448"/>
    <mergeCell ref="A213:A214"/>
    <mergeCell ref="A239:A240"/>
    <mergeCell ref="A265:A266"/>
    <mergeCell ref="A291:A292"/>
    <mergeCell ref="A317:A318"/>
    <mergeCell ref="A83:A84"/>
    <mergeCell ref="A109:A110"/>
    <mergeCell ref="A135:A136"/>
    <mergeCell ref="A161:A162"/>
    <mergeCell ref="A187:A188"/>
    <mergeCell ref="B6:I6"/>
    <mergeCell ref="A1:I3"/>
    <mergeCell ref="A5:A6"/>
    <mergeCell ref="A31:A32"/>
    <mergeCell ref="A57:A58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8"/>
  <dimension ref="A1:Q654"/>
  <sheetViews>
    <sheetView topLeftCell="A4" zoomScale="60" zoomScaleNormal="60" workbookViewId="0">
      <selection activeCell="J20" sqref="J20"/>
    </sheetView>
  </sheetViews>
  <sheetFormatPr baseColWidth="10" defaultRowHeight="14.25"/>
  <cols>
    <col min="1" max="1" width="42.625" customWidth="1"/>
    <col min="2" max="9" width="16.625" style="1" customWidth="1"/>
    <col min="10" max="10" width="15" style="174" customWidth="1"/>
  </cols>
  <sheetData>
    <row r="1" spans="1:13" ht="15" customHeight="1" thickTop="1">
      <c r="A1" s="200" t="s">
        <v>79</v>
      </c>
      <c r="B1" s="201"/>
      <c r="C1" s="201"/>
      <c r="D1" s="201"/>
      <c r="E1" s="201"/>
      <c r="F1" s="201"/>
      <c r="G1" s="201"/>
      <c r="H1" s="201"/>
      <c r="I1" s="202"/>
    </row>
    <row r="2" spans="1:13" ht="14.25" customHeight="1">
      <c r="A2" s="203"/>
      <c r="B2" s="204"/>
      <c r="C2" s="204"/>
      <c r="D2" s="204"/>
      <c r="E2" s="204"/>
      <c r="F2" s="204"/>
      <c r="G2" s="204"/>
      <c r="H2" s="204"/>
      <c r="I2" s="205"/>
    </row>
    <row r="3" spans="1:13" ht="15" customHeight="1" thickBot="1">
      <c r="A3" s="206"/>
      <c r="B3" s="207"/>
      <c r="C3" s="207"/>
      <c r="D3" s="207"/>
      <c r="E3" s="207"/>
      <c r="F3" s="207"/>
      <c r="G3" s="207"/>
      <c r="H3" s="207"/>
      <c r="I3" s="208"/>
    </row>
    <row r="4" spans="1:13" ht="15" customHeight="1" thickTop="1" thickBot="1">
      <c r="A4" s="21"/>
      <c r="B4" s="21"/>
      <c r="C4" s="21"/>
      <c r="D4" s="21"/>
      <c r="E4" s="21"/>
      <c r="F4" s="21"/>
      <c r="G4" s="21"/>
      <c r="H4" s="21"/>
      <c r="I4" s="21"/>
    </row>
    <row r="5" spans="1:13" ht="48.75" customHeight="1">
      <c r="A5" s="227" t="s">
        <v>88</v>
      </c>
      <c r="B5" s="35" t="s">
        <v>0</v>
      </c>
      <c r="C5" s="35" t="s">
        <v>1</v>
      </c>
      <c r="D5" s="35" t="s">
        <v>2</v>
      </c>
      <c r="E5" s="35" t="s">
        <v>3</v>
      </c>
      <c r="F5" s="35" t="s">
        <v>29</v>
      </c>
      <c r="G5" s="35" t="s">
        <v>4</v>
      </c>
      <c r="H5" s="35" t="s">
        <v>5</v>
      </c>
      <c r="I5" s="36" t="s">
        <v>6</v>
      </c>
    </row>
    <row r="6" spans="1:13" ht="13.5" customHeight="1">
      <c r="A6" s="228" t="s">
        <v>86</v>
      </c>
      <c r="B6" s="192" t="s">
        <v>104</v>
      </c>
      <c r="C6" s="193"/>
      <c r="D6" s="193"/>
      <c r="E6" s="193"/>
      <c r="F6" s="193"/>
      <c r="G6" s="193"/>
      <c r="H6" s="193"/>
      <c r="I6" s="194"/>
      <c r="M6" s="1"/>
    </row>
    <row r="7" spans="1:13" ht="13.5" customHeight="1">
      <c r="A7" s="24" t="s">
        <v>7</v>
      </c>
      <c r="B7" s="39">
        <v>3964.1218362505147</v>
      </c>
      <c r="C7" s="39">
        <v>2336.9999999898573</v>
      </c>
      <c r="D7" s="39">
        <v>5375.6821637596295</v>
      </c>
      <c r="E7" s="39">
        <v>0</v>
      </c>
      <c r="F7" s="39">
        <v>4.1959999999999997</v>
      </c>
      <c r="G7" s="39">
        <v>0</v>
      </c>
      <c r="H7" s="40">
        <v>0</v>
      </c>
      <c r="I7" s="41">
        <f>SUM(B7:H7)</f>
        <v>11681.000000000002</v>
      </c>
      <c r="J7" s="185">
        <v>0</v>
      </c>
      <c r="M7" s="1"/>
    </row>
    <row r="8" spans="1:13" ht="13.5" customHeight="1">
      <c r="A8" s="25" t="s">
        <v>8</v>
      </c>
      <c r="B8" s="46">
        <v>1425.910520654405</v>
      </c>
      <c r="C8" s="46">
        <v>1472.9999999649397</v>
      </c>
      <c r="D8" s="46">
        <v>118.08947938065531</v>
      </c>
      <c r="E8" s="46">
        <v>2</v>
      </c>
      <c r="F8" s="46">
        <v>0</v>
      </c>
      <c r="G8" s="46">
        <v>0</v>
      </c>
      <c r="H8" s="47">
        <v>0</v>
      </c>
      <c r="I8" s="48">
        <f t="shared" ref="I8:I27" si="0">SUM(B8:H8)</f>
        <v>3018.9999999999995</v>
      </c>
      <c r="J8" s="185">
        <v>0</v>
      </c>
      <c r="M8" s="1"/>
    </row>
    <row r="9" spans="1:13" ht="13.5" customHeight="1">
      <c r="A9" s="26" t="s">
        <v>9</v>
      </c>
      <c r="B9" s="43">
        <v>3713.2210981146191</v>
      </c>
      <c r="C9" s="43">
        <v>0</v>
      </c>
      <c r="D9" s="43">
        <v>242.77890188538157</v>
      </c>
      <c r="E9" s="43">
        <v>0</v>
      </c>
      <c r="F9" s="43">
        <v>0</v>
      </c>
      <c r="G9" s="43">
        <v>0</v>
      </c>
      <c r="H9" s="53">
        <v>0</v>
      </c>
      <c r="I9" s="41">
        <f t="shared" si="0"/>
        <v>3956.0000000000005</v>
      </c>
      <c r="J9" s="185">
        <v>0</v>
      </c>
      <c r="M9" s="1"/>
    </row>
    <row r="10" spans="1:13" ht="13.5" customHeight="1">
      <c r="A10" s="25" t="s">
        <v>10</v>
      </c>
      <c r="B10" s="46">
        <v>11938.881026714429</v>
      </c>
      <c r="C10" s="46">
        <v>5.0000001138983032</v>
      </c>
      <c r="D10" s="46">
        <v>6485.1189730816732</v>
      </c>
      <c r="E10" s="46">
        <v>5.0000000899999986</v>
      </c>
      <c r="F10" s="46">
        <v>0</v>
      </c>
      <c r="G10" s="46">
        <v>0</v>
      </c>
      <c r="H10" s="47">
        <v>0</v>
      </c>
      <c r="I10" s="48">
        <f t="shared" si="0"/>
        <v>18434</v>
      </c>
      <c r="J10" s="185">
        <v>0</v>
      </c>
      <c r="M10" s="1"/>
    </row>
    <row r="11" spans="1:13" ht="13.5" customHeight="1">
      <c r="A11" s="26" t="s">
        <v>11</v>
      </c>
      <c r="B11" s="43">
        <v>3.7439999999999998</v>
      </c>
      <c r="C11" s="43">
        <v>0</v>
      </c>
      <c r="D11" s="43">
        <v>0.25600000000000001</v>
      </c>
      <c r="E11" s="43">
        <v>0</v>
      </c>
      <c r="F11" s="43">
        <v>0</v>
      </c>
      <c r="G11" s="43">
        <v>0</v>
      </c>
      <c r="H11" s="53">
        <v>0</v>
      </c>
      <c r="I11" s="41">
        <f t="shared" si="0"/>
        <v>4</v>
      </c>
      <c r="J11" s="185">
        <v>0</v>
      </c>
      <c r="M11" s="1"/>
    </row>
    <row r="12" spans="1:13" ht="13.5" customHeight="1">
      <c r="A12" s="25" t="s">
        <v>12</v>
      </c>
      <c r="B12" s="46">
        <v>1.4245892410935147E-2</v>
      </c>
      <c r="C12" s="46">
        <v>4.6504637853957325E-3</v>
      </c>
      <c r="D12" s="46">
        <v>0.46507612092818762</v>
      </c>
      <c r="E12" s="46">
        <v>156.90740197285322</v>
      </c>
      <c r="F12" s="46">
        <v>109260.45144055004</v>
      </c>
      <c r="G12" s="46">
        <v>0</v>
      </c>
      <c r="H12" s="47">
        <v>0</v>
      </c>
      <c r="I12" s="48">
        <f t="shared" si="0"/>
        <v>109417.84281500001</v>
      </c>
      <c r="J12" s="185">
        <v>0</v>
      </c>
      <c r="M12" s="1"/>
    </row>
    <row r="13" spans="1:13" ht="13.5" customHeight="1">
      <c r="A13" s="26" t="s">
        <v>13</v>
      </c>
      <c r="B13" s="43">
        <v>0</v>
      </c>
      <c r="C13" s="43">
        <v>0</v>
      </c>
      <c r="D13" s="43">
        <v>0</v>
      </c>
      <c r="E13" s="43">
        <v>621</v>
      </c>
      <c r="F13" s="43">
        <v>16849</v>
      </c>
      <c r="G13" s="43">
        <v>0</v>
      </c>
      <c r="H13" s="53">
        <v>0</v>
      </c>
      <c r="I13" s="41">
        <f t="shared" si="0"/>
        <v>17470</v>
      </c>
      <c r="J13" s="185">
        <v>0</v>
      </c>
      <c r="M13" s="1"/>
    </row>
    <row r="14" spans="1:13" ht="13.5" customHeight="1">
      <c r="A14" s="25" t="s">
        <v>14</v>
      </c>
      <c r="B14" s="46">
        <v>8.1075071699649569E-3</v>
      </c>
      <c r="C14" s="46">
        <v>22.044551927086445</v>
      </c>
      <c r="D14" s="46">
        <v>15.069076093264076</v>
      </c>
      <c r="E14" s="46">
        <v>5054.0822079459367</v>
      </c>
      <c r="F14" s="46">
        <v>105798.06734538927</v>
      </c>
      <c r="G14" s="46">
        <v>0</v>
      </c>
      <c r="H14" s="47">
        <v>0</v>
      </c>
      <c r="I14" s="48">
        <f t="shared" si="0"/>
        <v>110889.27128886273</v>
      </c>
      <c r="J14" s="185">
        <v>0</v>
      </c>
      <c r="M14" s="1"/>
    </row>
    <row r="15" spans="1:13" ht="13.5" customHeight="1">
      <c r="A15" s="26" t="s">
        <v>15</v>
      </c>
      <c r="B15" s="43">
        <v>63357.406937898078</v>
      </c>
      <c r="C15" s="43">
        <v>86.963367895736923</v>
      </c>
      <c r="D15" s="43">
        <v>4767.1864576422649</v>
      </c>
      <c r="E15" s="43">
        <v>1.0365639158067719E-3</v>
      </c>
      <c r="F15" s="43">
        <v>0</v>
      </c>
      <c r="G15" s="43">
        <v>0</v>
      </c>
      <c r="H15" s="53">
        <v>0</v>
      </c>
      <c r="I15" s="41">
        <f t="shared" si="0"/>
        <v>68211.557799999995</v>
      </c>
      <c r="J15" s="185">
        <v>0</v>
      </c>
    </row>
    <row r="16" spans="1:13" ht="13.5" customHeight="1">
      <c r="A16" s="25" t="s">
        <v>16</v>
      </c>
      <c r="B16" s="46">
        <v>22927.314014082822</v>
      </c>
      <c r="C16" s="46">
        <v>12374.305876021141</v>
      </c>
      <c r="D16" s="46">
        <v>12104.03567606274</v>
      </c>
      <c r="E16" s="46">
        <v>370.34443383329443</v>
      </c>
      <c r="F16" s="46">
        <v>0</v>
      </c>
      <c r="G16" s="46">
        <v>0</v>
      </c>
      <c r="H16" s="47">
        <v>0</v>
      </c>
      <c r="I16" s="48">
        <f t="shared" si="0"/>
        <v>47775.999999999993</v>
      </c>
      <c r="J16" s="185">
        <v>0</v>
      </c>
    </row>
    <row r="17" spans="1:12" ht="13.5" customHeight="1">
      <c r="A17" s="26" t="s">
        <v>17</v>
      </c>
      <c r="B17" s="43">
        <v>4450.4196316899852</v>
      </c>
      <c r="C17" s="43">
        <v>138.15696947581876</v>
      </c>
      <c r="D17" s="43">
        <v>2509.4274053272443</v>
      </c>
      <c r="E17" s="43">
        <v>67.156093506952843</v>
      </c>
      <c r="F17" s="43">
        <v>452.46478732680134</v>
      </c>
      <c r="G17" s="43">
        <v>0</v>
      </c>
      <c r="H17" s="53">
        <v>0</v>
      </c>
      <c r="I17" s="41">
        <f t="shared" si="0"/>
        <v>7617.6248873268032</v>
      </c>
      <c r="J17" s="185">
        <v>-0.23006090590024542</v>
      </c>
    </row>
    <row r="18" spans="1:12" ht="13.5" customHeight="1">
      <c r="A18" s="25" t="s">
        <v>18</v>
      </c>
      <c r="B18" s="46">
        <v>2.7070347814916209E-8</v>
      </c>
      <c r="C18" s="46">
        <v>2.7070347814916209E-8</v>
      </c>
      <c r="D18" s="46">
        <v>715.99999994585937</v>
      </c>
      <c r="E18" s="46">
        <v>0</v>
      </c>
      <c r="F18" s="46">
        <v>0</v>
      </c>
      <c r="G18" s="46">
        <v>0</v>
      </c>
      <c r="H18" s="47">
        <v>0</v>
      </c>
      <c r="I18" s="48">
        <f t="shared" si="0"/>
        <v>716.00000000000011</v>
      </c>
      <c r="J18" s="185">
        <v>0</v>
      </c>
    </row>
    <row r="19" spans="1:12" ht="13.5" customHeight="1">
      <c r="A19" s="26" t="s">
        <v>19</v>
      </c>
      <c r="B19" s="43">
        <v>57875.516789658301</v>
      </c>
      <c r="C19" s="43">
        <v>26552.356472707324</v>
      </c>
      <c r="D19" s="43">
        <v>37482.975539822059</v>
      </c>
      <c r="E19" s="43">
        <v>3595.5551978123121</v>
      </c>
      <c r="F19" s="43">
        <v>3865</v>
      </c>
      <c r="G19" s="43">
        <v>0</v>
      </c>
      <c r="H19" s="53">
        <v>0</v>
      </c>
      <c r="I19" s="41">
        <f t="shared" si="0"/>
        <v>129371.40399999999</v>
      </c>
      <c r="J19" s="185">
        <v>0</v>
      </c>
      <c r="L19" s="174">
        <v>2784.9642146983524</v>
      </c>
    </row>
    <row r="20" spans="1:12" ht="13.5" customHeight="1">
      <c r="A20" s="25" t="s">
        <v>20</v>
      </c>
      <c r="B20" s="46">
        <v>6.806757403028693E-4</v>
      </c>
      <c r="C20" s="46">
        <v>1.5117674669059031</v>
      </c>
      <c r="D20" s="46">
        <v>660.22903170371592</v>
      </c>
      <c r="E20" s="46">
        <v>0</v>
      </c>
      <c r="F20" s="46">
        <v>0</v>
      </c>
      <c r="G20" s="46">
        <v>0</v>
      </c>
      <c r="H20" s="47">
        <v>0</v>
      </c>
      <c r="I20" s="48">
        <f t="shared" si="0"/>
        <v>661.74147984636215</v>
      </c>
      <c r="J20" s="185">
        <v>0</v>
      </c>
      <c r="L20" s="173">
        <v>4270.1507246145502</v>
      </c>
    </row>
    <row r="21" spans="1:12" ht="13.5" customHeight="1">
      <c r="A21" s="26" t="s">
        <v>21</v>
      </c>
      <c r="B21" s="43">
        <v>8.7423926552553306E-4</v>
      </c>
      <c r="C21" s="43">
        <v>6.9973805662140585</v>
      </c>
      <c r="D21" s="43">
        <v>3055.9420657128508</v>
      </c>
      <c r="E21" s="43">
        <v>0</v>
      </c>
      <c r="F21" s="43">
        <v>0</v>
      </c>
      <c r="G21" s="43">
        <v>0</v>
      </c>
      <c r="H21" s="53">
        <v>0</v>
      </c>
      <c r="I21" s="41">
        <f t="shared" si="0"/>
        <v>3062.9403205183303</v>
      </c>
      <c r="J21" s="185">
        <v>0</v>
      </c>
      <c r="L21" s="1">
        <v>28679.016280600568</v>
      </c>
    </row>
    <row r="22" spans="1:12" ht="13.5" customHeight="1">
      <c r="A22" s="25" t="s">
        <v>22</v>
      </c>
      <c r="B22" s="46">
        <v>385.31038825406523</v>
      </c>
      <c r="C22" s="46">
        <v>1833.1375413534774</v>
      </c>
      <c r="D22" s="46">
        <v>1955.5510743439029</v>
      </c>
      <c r="E22" s="46">
        <v>9.9604855429625714E-4</v>
      </c>
      <c r="F22" s="46">
        <v>0</v>
      </c>
      <c r="G22" s="46">
        <v>0</v>
      </c>
      <c r="H22" s="47">
        <v>0</v>
      </c>
      <c r="I22" s="48">
        <f t="shared" si="0"/>
        <v>4174</v>
      </c>
      <c r="J22" s="185">
        <v>0</v>
      </c>
      <c r="L22" s="1">
        <v>24968.818735240642</v>
      </c>
    </row>
    <row r="23" spans="1:12" ht="13.5" customHeight="1">
      <c r="A23" s="27" t="s">
        <v>23</v>
      </c>
      <c r="B23" s="43">
        <v>59352.014023851341</v>
      </c>
      <c r="C23" s="43">
        <v>209.21407522415953</v>
      </c>
      <c r="D23" s="43">
        <v>7614.5168233854656</v>
      </c>
      <c r="E23" s="43">
        <v>0.25507753903469393</v>
      </c>
      <c r="F23" s="43">
        <v>0</v>
      </c>
      <c r="G23" s="43">
        <v>0</v>
      </c>
      <c r="H23" s="53">
        <v>0</v>
      </c>
      <c r="I23" s="41">
        <f t="shared" si="0"/>
        <v>67176.000000000015</v>
      </c>
      <c r="J23" s="185">
        <v>0</v>
      </c>
      <c r="L23" s="1">
        <v>4890.8680034291274</v>
      </c>
    </row>
    <row r="24" spans="1:12" ht="13.5" customHeight="1">
      <c r="A24" s="25" t="s">
        <v>24</v>
      </c>
      <c r="B24" s="46">
        <v>2776.2602084187101</v>
      </c>
      <c r="C24" s="46">
        <v>19168.189614837036</v>
      </c>
      <c r="D24" s="46">
        <v>859.19187587634565</v>
      </c>
      <c r="E24" s="46">
        <v>0.25052934568847102</v>
      </c>
      <c r="F24" s="46">
        <v>339.64215452382899</v>
      </c>
      <c r="G24" s="46">
        <v>0</v>
      </c>
      <c r="H24" s="47">
        <v>0</v>
      </c>
      <c r="I24" s="48">
        <f t="shared" si="0"/>
        <v>23143.53438300161</v>
      </c>
      <c r="J24" s="185">
        <v>0</v>
      </c>
      <c r="L24" s="1">
        <v>22829.504376645786</v>
      </c>
    </row>
    <row r="25" spans="1:12" ht="13.5" customHeight="1">
      <c r="A25" s="27" t="s">
        <v>25</v>
      </c>
      <c r="B25" s="43">
        <v>1955.5008031423074</v>
      </c>
      <c r="C25" s="43">
        <v>6.1132341492853863E-9</v>
      </c>
      <c r="D25" s="43">
        <v>1219.9130230270835</v>
      </c>
      <c r="E25" s="43">
        <v>0</v>
      </c>
      <c r="F25" s="43">
        <v>0</v>
      </c>
      <c r="G25" s="43">
        <v>0</v>
      </c>
      <c r="H25" s="53">
        <v>0</v>
      </c>
      <c r="I25" s="41">
        <f t="shared" si="0"/>
        <v>3175.4138261755043</v>
      </c>
      <c r="J25" s="185">
        <v>4.7569061462127138E-4</v>
      </c>
      <c r="L25" s="1">
        <v>4379.2570484912903</v>
      </c>
    </row>
    <row r="26" spans="1:12" ht="13.5" customHeight="1">
      <c r="A26" s="25" t="s">
        <v>26</v>
      </c>
      <c r="B26" s="46">
        <v>27629.94030844068</v>
      </c>
      <c r="C26" s="46">
        <v>721.35810640305419</v>
      </c>
      <c r="D26" s="46">
        <v>3836.176333194443</v>
      </c>
      <c r="E26" s="46">
        <v>6.1824612497650513E-8</v>
      </c>
      <c r="F26" s="46">
        <v>0</v>
      </c>
      <c r="G26" s="46">
        <v>0</v>
      </c>
      <c r="H26" s="47">
        <v>0</v>
      </c>
      <c r="I26" s="48">
        <f t="shared" si="0"/>
        <v>32187.474748100001</v>
      </c>
      <c r="J26" s="185">
        <v>-1.0009999459725805E-4</v>
      </c>
      <c r="L26" s="1">
        <v>5198.080112408491</v>
      </c>
    </row>
    <row r="27" spans="1:12" ht="13.5" customHeight="1" thickBot="1">
      <c r="A27" s="27" t="s">
        <v>27</v>
      </c>
      <c r="B27" s="43">
        <v>18724.507440918496</v>
      </c>
      <c r="C27" s="43">
        <v>364.62909502871668</v>
      </c>
      <c r="D27" s="43">
        <v>35372.031313351894</v>
      </c>
      <c r="E27" s="43">
        <v>69305.155751601487</v>
      </c>
      <c r="F27" s="43">
        <v>11660.649199999998</v>
      </c>
      <c r="G27" s="43">
        <v>23360.295273292402</v>
      </c>
      <c r="H27" s="53">
        <v>1046.612620820398</v>
      </c>
      <c r="I27" s="41">
        <f t="shared" si="0"/>
        <v>159833.88069501339</v>
      </c>
      <c r="J27" s="185">
        <v>0</v>
      </c>
      <c r="L27" s="1">
        <v>31370.744503871192</v>
      </c>
    </row>
    <row r="28" spans="1:12" ht="13.5" customHeight="1">
      <c r="A28" s="34" t="s">
        <v>28</v>
      </c>
      <c r="B28" s="130">
        <f t="shared" ref="B28:H28" si="1">SUM(B7:B27)</f>
        <v>280480.09293643036</v>
      </c>
      <c r="C28" s="130">
        <f t="shared" si="1"/>
        <v>65293.869469472338</v>
      </c>
      <c r="D28" s="130">
        <f t="shared" si="1"/>
        <v>124390.6362897174</v>
      </c>
      <c r="E28" s="130">
        <f t="shared" si="1"/>
        <v>79177.708726321856</v>
      </c>
      <c r="F28" s="130">
        <f t="shared" si="1"/>
        <v>248229.47092778995</v>
      </c>
      <c r="G28" s="130">
        <f t="shared" si="1"/>
        <v>23360.295273292402</v>
      </c>
      <c r="H28" s="131">
        <f t="shared" si="1"/>
        <v>1046.612620820398</v>
      </c>
      <c r="I28" s="132">
        <f>SUM(B28:H28)</f>
        <v>821978.68624384457</v>
      </c>
      <c r="J28" s="172">
        <v>-0.22968531504739076</v>
      </c>
    </row>
    <row r="29" spans="1:12" ht="13.5" customHeight="1" thickBot="1">
      <c r="A29" s="32" t="s">
        <v>87</v>
      </c>
      <c r="B29" s="114">
        <f>B28/$I28</f>
        <v>0.34122550575870331</v>
      </c>
      <c r="C29" s="114">
        <f t="shared" ref="C29:I29" si="2">C28/$I28</f>
        <v>7.9434990909365927E-2</v>
      </c>
      <c r="D29" s="114">
        <f t="shared" si="2"/>
        <v>0.15133073201464523</v>
      </c>
      <c r="E29" s="114">
        <f t="shared" si="2"/>
        <v>9.6325744269764854E-2</v>
      </c>
      <c r="F29" s="114">
        <f t="shared" si="2"/>
        <v>0.30199015507581095</v>
      </c>
      <c r="G29" s="114">
        <f t="shared" si="2"/>
        <v>2.8419587593007781E-2</v>
      </c>
      <c r="H29" s="114">
        <f t="shared" si="2"/>
        <v>1.2732843787021438E-3</v>
      </c>
      <c r="I29" s="116">
        <f t="shared" si="2"/>
        <v>1</v>
      </c>
    </row>
    <row r="30" spans="1:12" ht="13.5" customHeight="1" thickBot="1"/>
    <row r="31" spans="1:12" ht="28.5">
      <c r="A31" s="186" t="s">
        <v>55</v>
      </c>
      <c r="B31" s="35" t="s">
        <v>0</v>
      </c>
      <c r="C31" s="35" t="s">
        <v>1</v>
      </c>
      <c r="D31" s="35" t="s">
        <v>2</v>
      </c>
      <c r="E31" s="35" t="s">
        <v>3</v>
      </c>
      <c r="F31" s="35" t="s">
        <v>29</v>
      </c>
      <c r="G31" s="35" t="s">
        <v>4</v>
      </c>
      <c r="H31" s="35" t="s">
        <v>5</v>
      </c>
      <c r="I31" s="36" t="s">
        <v>6</v>
      </c>
    </row>
    <row r="32" spans="1:12" ht="13.5" customHeight="1">
      <c r="A32" s="187" t="s">
        <v>55</v>
      </c>
      <c r="B32" s="192" t="s">
        <v>104</v>
      </c>
      <c r="C32" s="193"/>
      <c r="D32" s="193"/>
      <c r="E32" s="193"/>
      <c r="F32" s="193"/>
      <c r="G32" s="193"/>
      <c r="H32" s="193"/>
      <c r="I32" s="194"/>
    </row>
    <row r="33" spans="1:10" ht="13.5" customHeight="1">
      <c r="A33" s="24" t="s">
        <v>7</v>
      </c>
      <c r="B33" s="39">
        <v>1.0142774216715695E-8</v>
      </c>
      <c r="C33" s="39">
        <v>2336.9999999898573</v>
      </c>
      <c r="D33" s="39">
        <v>5054</v>
      </c>
      <c r="E33" s="39">
        <v>0</v>
      </c>
      <c r="F33" s="235"/>
      <c r="G33" s="39">
        <v>0</v>
      </c>
      <c r="H33" s="40">
        <v>0</v>
      </c>
      <c r="I33" s="41">
        <f>SUM(B33:H33)</f>
        <v>7391</v>
      </c>
      <c r="J33" s="174">
        <v>0</v>
      </c>
    </row>
    <row r="34" spans="1:10" ht="13.5" customHeight="1">
      <c r="A34" s="25" t="s">
        <v>8</v>
      </c>
      <c r="B34" s="46">
        <v>2.0000000350602409</v>
      </c>
      <c r="C34" s="46">
        <v>1472.9999999649397</v>
      </c>
      <c r="D34" s="46">
        <v>2</v>
      </c>
      <c r="E34" s="46">
        <v>2</v>
      </c>
      <c r="F34" s="236"/>
      <c r="G34" s="46">
        <v>0</v>
      </c>
      <c r="H34" s="47">
        <v>0</v>
      </c>
      <c r="I34" s="48">
        <f t="shared" ref="I34:I53" si="3">SUM(B34:H34)</f>
        <v>1479</v>
      </c>
      <c r="J34" s="174">
        <v>0</v>
      </c>
    </row>
    <row r="35" spans="1:10" ht="13.5" customHeight="1">
      <c r="A35" s="26" t="s">
        <v>9</v>
      </c>
      <c r="B35" s="43">
        <v>344</v>
      </c>
      <c r="C35" s="43">
        <v>0</v>
      </c>
      <c r="D35" s="43">
        <v>0</v>
      </c>
      <c r="E35" s="43">
        <v>0</v>
      </c>
      <c r="F35" s="236"/>
      <c r="G35" s="43">
        <v>0</v>
      </c>
      <c r="H35" s="53">
        <v>0</v>
      </c>
      <c r="I35" s="41">
        <f t="shared" si="3"/>
        <v>344</v>
      </c>
      <c r="J35" s="174">
        <v>0</v>
      </c>
    </row>
    <row r="36" spans="1:10" ht="13.5" customHeight="1">
      <c r="A36" s="25" t="s">
        <v>10</v>
      </c>
      <c r="B36" s="46">
        <v>5.0023184065607866</v>
      </c>
      <c r="C36" s="46">
        <v>5.0000001138983032</v>
      </c>
      <c r="D36" s="46">
        <v>5707.997681389541</v>
      </c>
      <c r="E36" s="46">
        <v>5.0000000899999986</v>
      </c>
      <c r="F36" s="236"/>
      <c r="G36" s="46">
        <v>0</v>
      </c>
      <c r="H36" s="47">
        <v>0</v>
      </c>
      <c r="I36" s="48">
        <f t="shared" si="3"/>
        <v>5723</v>
      </c>
      <c r="J36" s="174">
        <v>0</v>
      </c>
    </row>
    <row r="37" spans="1:10" ht="13.5" customHeight="1">
      <c r="A37" s="26" t="s">
        <v>11</v>
      </c>
      <c r="B37" s="43">
        <v>0</v>
      </c>
      <c r="C37" s="43">
        <v>0</v>
      </c>
      <c r="D37" s="43">
        <v>0</v>
      </c>
      <c r="E37" s="43">
        <v>0</v>
      </c>
      <c r="F37" s="236"/>
      <c r="G37" s="43">
        <v>0</v>
      </c>
      <c r="H37" s="53">
        <v>0</v>
      </c>
      <c r="I37" s="41">
        <f t="shared" si="3"/>
        <v>0</v>
      </c>
      <c r="J37" s="174">
        <v>0</v>
      </c>
    </row>
    <row r="38" spans="1:10" ht="13.5" customHeight="1">
      <c r="A38" s="25" t="s">
        <v>12</v>
      </c>
      <c r="B38" s="46">
        <v>1.4245892410935147E-2</v>
      </c>
      <c r="C38" s="46">
        <v>4.6504637853957325E-3</v>
      </c>
      <c r="D38" s="46">
        <v>4.6504637853957325E-3</v>
      </c>
      <c r="E38" s="46">
        <v>67.914749902315975</v>
      </c>
      <c r="F38" s="236"/>
      <c r="G38" s="46">
        <v>0</v>
      </c>
      <c r="H38" s="47">
        <v>0</v>
      </c>
      <c r="I38" s="48">
        <f t="shared" si="3"/>
        <v>67.938296722297707</v>
      </c>
      <c r="J38" s="174">
        <v>0</v>
      </c>
    </row>
    <row r="39" spans="1:10" ht="13.5" customHeight="1">
      <c r="A39" s="26" t="s">
        <v>13</v>
      </c>
      <c r="B39" s="43">
        <v>0</v>
      </c>
      <c r="C39" s="43">
        <v>0</v>
      </c>
      <c r="D39" s="43">
        <v>0</v>
      </c>
      <c r="E39" s="43">
        <v>0</v>
      </c>
      <c r="F39" s="236"/>
      <c r="G39" s="43">
        <v>0</v>
      </c>
      <c r="H39" s="53">
        <v>0</v>
      </c>
      <c r="I39" s="41">
        <f t="shared" si="3"/>
        <v>0</v>
      </c>
      <c r="J39" s="174">
        <v>0</v>
      </c>
    </row>
    <row r="40" spans="1:10" ht="13.5" customHeight="1">
      <c r="A40" s="25" t="s">
        <v>14</v>
      </c>
      <c r="B40" s="46">
        <v>8.1075071699649569E-3</v>
      </c>
      <c r="C40" s="46">
        <v>16.77722984306962</v>
      </c>
      <c r="D40" s="46">
        <v>14.023749769743674</v>
      </c>
      <c r="E40" s="46">
        <v>4310.8005611626349</v>
      </c>
      <c r="F40" s="236"/>
      <c r="G40" s="46">
        <v>0</v>
      </c>
      <c r="H40" s="47">
        <v>0</v>
      </c>
      <c r="I40" s="48">
        <f t="shared" si="3"/>
        <v>4341.6096482826179</v>
      </c>
      <c r="J40" s="174">
        <v>0</v>
      </c>
    </row>
    <row r="41" spans="1:10" ht="13.5" customHeight="1">
      <c r="A41" s="26" t="s">
        <v>15</v>
      </c>
      <c r="B41" s="43">
        <v>148.8381639308717</v>
      </c>
      <c r="C41" s="43">
        <v>11.443761940771889</v>
      </c>
      <c r="D41" s="43">
        <v>91.584237564440585</v>
      </c>
      <c r="E41" s="43">
        <v>1.0365639158067719E-3</v>
      </c>
      <c r="F41" s="236"/>
      <c r="G41" s="43">
        <v>0</v>
      </c>
      <c r="H41" s="53">
        <v>0</v>
      </c>
      <c r="I41" s="41">
        <f t="shared" si="3"/>
        <v>251.86719999999997</v>
      </c>
      <c r="J41" s="174">
        <v>0</v>
      </c>
    </row>
    <row r="42" spans="1:10" ht="13.5" customHeight="1">
      <c r="A42" s="25" t="s">
        <v>16</v>
      </c>
      <c r="B42" s="46">
        <v>4692.5836342070133</v>
      </c>
      <c r="C42" s="46">
        <v>11593.312111891102</v>
      </c>
      <c r="D42" s="46">
        <v>10998.089026294891</v>
      </c>
      <c r="E42" s="46">
        <v>3.1276069937883778E-3</v>
      </c>
      <c r="F42" s="236"/>
      <c r="G42" s="46">
        <v>0</v>
      </c>
      <c r="H42" s="47">
        <v>0</v>
      </c>
      <c r="I42" s="48">
        <f t="shared" si="3"/>
        <v>27283.9879</v>
      </c>
      <c r="J42" s="174">
        <v>0</v>
      </c>
    </row>
    <row r="43" spans="1:10" ht="13.5" customHeight="1">
      <c r="A43" s="26" t="s">
        <v>17</v>
      </c>
      <c r="B43" s="43">
        <v>359.54718761359231</v>
      </c>
      <c r="C43" s="43">
        <v>121.60612362062707</v>
      </c>
      <c r="D43" s="43">
        <v>2047.4765183303969</v>
      </c>
      <c r="E43" s="43">
        <v>11.385170435383801</v>
      </c>
      <c r="F43" s="236"/>
      <c r="G43" s="43">
        <v>0</v>
      </c>
      <c r="H43" s="53">
        <v>0</v>
      </c>
      <c r="I43" s="41">
        <f t="shared" si="3"/>
        <v>2540.0149999999999</v>
      </c>
      <c r="J43" s="174">
        <v>0.78720000000021173</v>
      </c>
    </row>
    <row r="44" spans="1:10" ht="13.5" customHeight="1">
      <c r="A44" s="25" t="s">
        <v>18</v>
      </c>
      <c r="B44" s="46">
        <v>2.7070347814916209E-8</v>
      </c>
      <c r="C44" s="46">
        <v>2.7070347814916209E-8</v>
      </c>
      <c r="D44" s="46">
        <v>715.99999994585937</v>
      </c>
      <c r="E44" s="46">
        <v>0</v>
      </c>
      <c r="F44" s="236"/>
      <c r="G44" s="46">
        <v>0</v>
      </c>
      <c r="H44" s="47">
        <v>0</v>
      </c>
      <c r="I44" s="48">
        <f t="shared" si="3"/>
        <v>716.00000000000011</v>
      </c>
      <c r="J44" s="174">
        <v>0</v>
      </c>
    </row>
    <row r="45" spans="1:10" ht="13.5" customHeight="1">
      <c r="A45" s="26" t="s">
        <v>19</v>
      </c>
      <c r="B45" s="43">
        <v>10683.568138906461</v>
      </c>
      <c r="C45" s="43">
        <v>24253.16941970088</v>
      </c>
      <c r="D45" s="43">
        <v>26760.796511641303</v>
      </c>
      <c r="E45" s="43">
        <v>3242.4659297513535</v>
      </c>
      <c r="F45" s="236"/>
      <c r="G45" s="43">
        <v>0</v>
      </c>
      <c r="H45" s="53">
        <v>0</v>
      </c>
      <c r="I45" s="41">
        <f t="shared" si="3"/>
        <v>64940</v>
      </c>
      <c r="J45" s="174">
        <v>0</v>
      </c>
    </row>
    <row r="46" spans="1:10" ht="13.5" customHeight="1">
      <c r="A46" s="25" t="s">
        <v>20</v>
      </c>
      <c r="B46" s="46">
        <v>6.806757403028693E-4</v>
      </c>
      <c r="C46" s="46">
        <v>1.5117674669059031</v>
      </c>
      <c r="D46" s="46">
        <v>660.22903170371592</v>
      </c>
      <c r="E46" s="46">
        <v>0</v>
      </c>
      <c r="F46" s="236"/>
      <c r="G46" s="46">
        <v>0</v>
      </c>
      <c r="H46" s="47">
        <v>0</v>
      </c>
      <c r="I46" s="48">
        <f t="shared" si="3"/>
        <v>661.74147984636215</v>
      </c>
      <c r="J46" s="174">
        <v>0</v>
      </c>
    </row>
    <row r="47" spans="1:10" ht="13.5" customHeight="1">
      <c r="A47" s="26" t="s">
        <v>21</v>
      </c>
      <c r="B47" s="43">
        <v>8.7423926552553306E-4</v>
      </c>
      <c r="C47" s="43">
        <v>6.9973805662140585</v>
      </c>
      <c r="D47" s="43">
        <v>3055.9420657128508</v>
      </c>
      <c r="E47" s="43">
        <v>0</v>
      </c>
      <c r="F47" s="236"/>
      <c r="G47" s="43">
        <v>0</v>
      </c>
      <c r="H47" s="53">
        <v>0</v>
      </c>
      <c r="I47" s="41">
        <f t="shared" si="3"/>
        <v>3062.9403205183303</v>
      </c>
      <c r="J47" s="174">
        <v>0</v>
      </c>
    </row>
    <row r="48" spans="1:10" ht="13.5" customHeight="1">
      <c r="A48" s="25" t="s">
        <v>22</v>
      </c>
      <c r="B48" s="46">
        <v>57.369508408671997</v>
      </c>
      <c r="C48" s="46">
        <v>1833.1375413534774</v>
      </c>
      <c r="D48" s="46">
        <v>1949.4919541892964</v>
      </c>
      <c r="E48" s="46">
        <v>9.9604855429625714E-4</v>
      </c>
      <c r="F48" s="236"/>
      <c r="G48" s="46">
        <v>0</v>
      </c>
      <c r="H48" s="47">
        <v>0</v>
      </c>
      <c r="I48" s="48">
        <f t="shared" si="3"/>
        <v>3840.0000000000005</v>
      </c>
      <c r="J48" s="174">
        <v>0</v>
      </c>
    </row>
    <row r="49" spans="1:17" ht="13.5" customHeight="1">
      <c r="A49" s="27" t="s">
        <v>23</v>
      </c>
      <c r="B49" s="43">
        <v>448.23493734493223</v>
      </c>
      <c r="C49" s="43">
        <v>100.70672644786168</v>
      </c>
      <c r="D49" s="43">
        <v>247.8032586681714</v>
      </c>
      <c r="E49" s="43">
        <v>0.25507753903469393</v>
      </c>
      <c r="F49" s="236"/>
      <c r="G49" s="43">
        <v>0</v>
      </c>
      <c r="H49" s="53">
        <v>0</v>
      </c>
      <c r="I49" s="41">
        <f t="shared" si="3"/>
        <v>796.99999999999989</v>
      </c>
      <c r="J49" s="174">
        <v>0</v>
      </c>
    </row>
    <row r="50" spans="1:17" ht="13.5" customHeight="1">
      <c r="A50" s="25" t="s">
        <v>24</v>
      </c>
      <c r="B50" s="46">
        <v>606.33232609853701</v>
      </c>
      <c r="C50" s="46">
        <v>19168.189614837036</v>
      </c>
      <c r="D50" s="46">
        <v>691.91168602885875</v>
      </c>
      <c r="E50" s="46">
        <v>0.25052934568847102</v>
      </c>
      <c r="F50" s="236"/>
      <c r="G50" s="46">
        <v>0</v>
      </c>
      <c r="H50" s="47">
        <v>0</v>
      </c>
      <c r="I50" s="48">
        <f t="shared" si="3"/>
        <v>20466.684156310122</v>
      </c>
      <c r="J50" s="174">
        <v>0</v>
      </c>
    </row>
    <row r="51" spans="1:17" ht="13.5" customHeight="1">
      <c r="A51" s="27" t="s">
        <v>25</v>
      </c>
      <c r="B51" s="43">
        <v>47.00236708013049</v>
      </c>
      <c r="C51" s="43">
        <v>6.1132341492853863E-9</v>
      </c>
      <c r="D51" s="43">
        <v>6.1132341492853863E-9</v>
      </c>
      <c r="E51" s="43">
        <v>0</v>
      </c>
      <c r="F51" s="236"/>
      <c r="G51" s="43">
        <v>0</v>
      </c>
      <c r="H51" s="53">
        <v>0</v>
      </c>
      <c r="I51" s="41">
        <f t="shared" si="3"/>
        <v>47.002367092356955</v>
      </c>
      <c r="J51" s="174">
        <v>0</v>
      </c>
    </row>
    <row r="52" spans="1:17" ht="13.5" customHeight="1">
      <c r="A52" s="25" t="s">
        <v>26</v>
      </c>
      <c r="B52" s="46">
        <v>2266.1429846878877</v>
      </c>
      <c r="C52" s="46">
        <v>632.54874951584475</v>
      </c>
      <c r="D52" s="46">
        <v>1238.1151658344431</v>
      </c>
      <c r="E52" s="46">
        <v>6.1824612497650513E-8</v>
      </c>
      <c r="F52" s="236"/>
      <c r="G52" s="46">
        <v>0</v>
      </c>
      <c r="H52" s="47">
        <v>0</v>
      </c>
      <c r="I52" s="48">
        <f t="shared" si="3"/>
        <v>4136.8069001000003</v>
      </c>
      <c r="J52" s="174">
        <v>-1.0010000005422626E-4</v>
      </c>
    </row>
    <row r="53" spans="1:17" ht="13.5" customHeight="1" thickBot="1">
      <c r="A53" s="27" t="s">
        <v>27</v>
      </c>
      <c r="B53" s="43">
        <v>1342.1239077481985</v>
      </c>
      <c r="C53" s="43">
        <v>362.99736696423804</v>
      </c>
      <c r="D53" s="43">
        <v>9784.4964107987944</v>
      </c>
      <c r="E53" s="43">
        <v>43862.62513039443</v>
      </c>
      <c r="F53" s="237"/>
      <c r="G53" s="43">
        <v>7169.3040938412933</v>
      </c>
      <c r="H53" s="53">
        <v>1034.075785266441</v>
      </c>
      <c r="I53" s="41">
        <f t="shared" si="3"/>
        <v>63555.622695013393</v>
      </c>
      <c r="J53" s="174">
        <v>0</v>
      </c>
    </row>
    <row r="54" spans="1:17" ht="13.5" customHeight="1">
      <c r="A54" s="34" t="s">
        <v>28</v>
      </c>
      <c r="B54" s="130">
        <f t="shared" ref="B54:H54" si="4">SUM(B33:B53)</f>
        <v>21002.769382819719</v>
      </c>
      <c r="C54" s="130">
        <f t="shared" si="4"/>
        <v>61917.402444713691</v>
      </c>
      <c r="D54" s="130">
        <f t="shared" si="4"/>
        <v>69019.961948342199</v>
      </c>
      <c r="E54" s="130">
        <f t="shared" si="4"/>
        <v>51502.702308902131</v>
      </c>
      <c r="F54" s="130">
        <f t="shared" si="4"/>
        <v>0</v>
      </c>
      <c r="G54" s="130">
        <f t="shared" si="4"/>
        <v>7169.3040938412933</v>
      </c>
      <c r="H54" s="131">
        <f t="shared" si="4"/>
        <v>1034.075785266441</v>
      </c>
      <c r="I54" s="132">
        <f>SUM(B54:H54)</f>
        <v>211646.21596388548</v>
      </c>
      <c r="J54" s="174">
        <v>0.78709989995695651</v>
      </c>
    </row>
    <row r="55" spans="1:17" ht="13.5" customHeight="1" thickBot="1">
      <c r="A55" s="32" t="s">
        <v>87</v>
      </c>
      <c r="B55" s="114">
        <f>B54/$I54</f>
        <v>9.9235269986606103E-2</v>
      </c>
      <c r="C55" s="114">
        <f t="shared" ref="C55:I55" si="5">C54/$I54</f>
        <v>0.29255142674168599</v>
      </c>
      <c r="D55" s="114">
        <f t="shared" si="5"/>
        <v>0.32611006832326028</v>
      </c>
      <c r="E55" s="114">
        <f t="shared" si="5"/>
        <v>0.24334336465382569</v>
      </c>
      <c r="F55" s="114">
        <f t="shared" si="5"/>
        <v>0</v>
      </c>
      <c r="G55" s="114">
        <f t="shared" si="5"/>
        <v>3.3874000823452648E-2</v>
      </c>
      <c r="H55" s="114">
        <f t="shared" si="5"/>
        <v>4.8858694711692453E-3</v>
      </c>
      <c r="I55" s="116">
        <f t="shared" si="5"/>
        <v>1</v>
      </c>
    </row>
    <row r="56" spans="1:17" ht="15" thickBot="1"/>
    <row r="57" spans="1:17" ht="28.5">
      <c r="A57" s="238" t="s">
        <v>54</v>
      </c>
      <c r="B57" s="35" t="s">
        <v>0</v>
      </c>
      <c r="C57" s="35" t="s">
        <v>1</v>
      </c>
      <c r="D57" s="35" t="s">
        <v>2</v>
      </c>
      <c r="E57" s="35" t="s">
        <v>3</v>
      </c>
      <c r="F57" s="35" t="s">
        <v>29</v>
      </c>
      <c r="G57" s="35" t="s">
        <v>4</v>
      </c>
      <c r="H57" s="35" t="s">
        <v>5</v>
      </c>
      <c r="I57" s="36" t="s">
        <v>6</v>
      </c>
      <c r="Q57" s="12"/>
    </row>
    <row r="58" spans="1:17" ht="13.5" customHeight="1">
      <c r="A58" s="239" t="s">
        <v>54</v>
      </c>
      <c r="B58" s="192" t="s">
        <v>104</v>
      </c>
      <c r="C58" s="193"/>
      <c r="D58" s="193"/>
      <c r="E58" s="193"/>
      <c r="F58" s="193"/>
      <c r="G58" s="193"/>
      <c r="H58" s="193"/>
      <c r="I58" s="194"/>
    </row>
    <row r="59" spans="1:17" ht="13.5" customHeight="1">
      <c r="A59" s="24" t="s">
        <v>7</v>
      </c>
      <c r="B59" s="242"/>
      <c r="C59" s="243"/>
      <c r="D59" s="243"/>
      <c r="E59" s="244"/>
      <c r="F59" s="39">
        <v>4.1959999999999997</v>
      </c>
      <c r="G59" s="242"/>
      <c r="H59" s="244"/>
      <c r="I59" s="41">
        <f>SUM(B59:H59)</f>
        <v>4.1959999999999997</v>
      </c>
      <c r="J59" s="174">
        <v>0</v>
      </c>
    </row>
    <row r="60" spans="1:17" ht="13.5" customHeight="1">
      <c r="A60" s="25" t="s">
        <v>8</v>
      </c>
      <c r="B60" s="245"/>
      <c r="C60" s="246"/>
      <c r="D60" s="246"/>
      <c r="E60" s="247"/>
      <c r="F60" s="46">
        <v>0</v>
      </c>
      <c r="G60" s="245"/>
      <c r="H60" s="247"/>
      <c r="I60" s="48">
        <f t="shared" ref="I60:I79" si="6">SUM(B60:H60)</f>
        <v>0</v>
      </c>
      <c r="J60" s="174">
        <v>0</v>
      </c>
    </row>
    <row r="61" spans="1:17" ht="13.5" customHeight="1">
      <c r="A61" s="26" t="s">
        <v>9</v>
      </c>
      <c r="B61" s="245"/>
      <c r="C61" s="246"/>
      <c r="D61" s="246"/>
      <c r="E61" s="247"/>
      <c r="F61" s="43">
        <v>0</v>
      </c>
      <c r="G61" s="245"/>
      <c r="H61" s="247"/>
      <c r="I61" s="41">
        <f t="shared" si="6"/>
        <v>0</v>
      </c>
      <c r="J61" s="174">
        <v>0</v>
      </c>
    </row>
    <row r="62" spans="1:17" ht="13.5" customHeight="1">
      <c r="A62" s="25" t="s">
        <v>10</v>
      </c>
      <c r="B62" s="245"/>
      <c r="C62" s="246"/>
      <c r="D62" s="246"/>
      <c r="E62" s="247"/>
      <c r="F62" s="46">
        <v>0</v>
      </c>
      <c r="G62" s="245"/>
      <c r="H62" s="247"/>
      <c r="I62" s="48">
        <f t="shared" si="6"/>
        <v>0</v>
      </c>
      <c r="J62" s="174">
        <v>0</v>
      </c>
    </row>
    <row r="63" spans="1:17" ht="13.5" customHeight="1">
      <c r="A63" s="26" t="s">
        <v>11</v>
      </c>
      <c r="B63" s="245"/>
      <c r="C63" s="246"/>
      <c r="D63" s="246"/>
      <c r="E63" s="247"/>
      <c r="F63" s="43">
        <v>0</v>
      </c>
      <c r="G63" s="245"/>
      <c r="H63" s="247"/>
      <c r="I63" s="41">
        <f t="shared" si="6"/>
        <v>0</v>
      </c>
      <c r="J63" s="174">
        <v>0</v>
      </c>
    </row>
    <row r="64" spans="1:17" ht="13.5" customHeight="1">
      <c r="A64" s="25" t="s">
        <v>12</v>
      </c>
      <c r="B64" s="245"/>
      <c r="C64" s="246"/>
      <c r="D64" s="246"/>
      <c r="E64" s="247"/>
      <c r="F64" s="46">
        <v>109260.45144055004</v>
      </c>
      <c r="G64" s="245"/>
      <c r="H64" s="247"/>
      <c r="I64" s="48">
        <f t="shared" si="6"/>
        <v>109260.45144055004</v>
      </c>
      <c r="J64" s="174">
        <v>0</v>
      </c>
    </row>
    <row r="65" spans="1:10" ht="13.5" customHeight="1">
      <c r="A65" s="26" t="s">
        <v>13</v>
      </c>
      <c r="B65" s="245"/>
      <c r="C65" s="246"/>
      <c r="D65" s="246"/>
      <c r="E65" s="247"/>
      <c r="F65" s="43">
        <v>16849</v>
      </c>
      <c r="G65" s="245"/>
      <c r="H65" s="247"/>
      <c r="I65" s="41">
        <f t="shared" si="6"/>
        <v>16849</v>
      </c>
      <c r="J65" s="174">
        <v>0</v>
      </c>
    </row>
    <row r="66" spans="1:10" ht="13.5" customHeight="1">
      <c r="A66" s="25" t="s">
        <v>14</v>
      </c>
      <c r="B66" s="245"/>
      <c r="C66" s="246"/>
      <c r="D66" s="246"/>
      <c r="E66" s="247"/>
      <c r="F66" s="46">
        <v>95701.621424574565</v>
      </c>
      <c r="G66" s="245"/>
      <c r="H66" s="247"/>
      <c r="I66" s="48">
        <f t="shared" si="6"/>
        <v>95701.621424574565</v>
      </c>
      <c r="J66" s="174">
        <v>0</v>
      </c>
    </row>
    <row r="67" spans="1:10" ht="13.5" customHeight="1">
      <c r="A67" s="26" t="s">
        <v>15</v>
      </c>
      <c r="B67" s="245"/>
      <c r="C67" s="246"/>
      <c r="D67" s="246"/>
      <c r="E67" s="247"/>
      <c r="F67" s="43">
        <v>0</v>
      </c>
      <c r="G67" s="245"/>
      <c r="H67" s="247"/>
      <c r="I67" s="41">
        <f t="shared" si="6"/>
        <v>0</v>
      </c>
      <c r="J67" s="174">
        <v>0</v>
      </c>
    </row>
    <row r="68" spans="1:10" ht="13.5" customHeight="1">
      <c r="A68" s="25" t="s">
        <v>16</v>
      </c>
      <c r="B68" s="245"/>
      <c r="C68" s="246"/>
      <c r="D68" s="246"/>
      <c r="E68" s="247"/>
      <c r="F68" s="46">
        <v>0</v>
      </c>
      <c r="G68" s="245"/>
      <c r="H68" s="247"/>
      <c r="I68" s="48">
        <f t="shared" si="6"/>
        <v>0</v>
      </c>
      <c r="J68" s="174">
        <v>0</v>
      </c>
    </row>
    <row r="69" spans="1:10" ht="13.5" customHeight="1">
      <c r="A69" s="26" t="s">
        <v>17</v>
      </c>
      <c r="B69" s="245"/>
      <c r="C69" s="246"/>
      <c r="D69" s="246"/>
      <c r="E69" s="247"/>
      <c r="F69" s="43">
        <v>452.46478732680134</v>
      </c>
      <c r="G69" s="245"/>
      <c r="H69" s="247"/>
      <c r="I69" s="41">
        <f t="shared" si="6"/>
        <v>452.46478732680134</v>
      </c>
      <c r="J69" s="174">
        <v>-2.0860905898302917E-2</v>
      </c>
    </row>
    <row r="70" spans="1:10" ht="13.5" customHeight="1">
      <c r="A70" s="25" t="s">
        <v>18</v>
      </c>
      <c r="B70" s="245"/>
      <c r="C70" s="246"/>
      <c r="D70" s="246"/>
      <c r="E70" s="247"/>
      <c r="F70" s="46">
        <v>0</v>
      </c>
      <c r="G70" s="245"/>
      <c r="H70" s="247"/>
      <c r="I70" s="48">
        <f t="shared" si="6"/>
        <v>0</v>
      </c>
      <c r="J70" s="174">
        <v>0</v>
      </c>
    </row>
    <row r="71" spans="1:10" ht="13.5" customHeight="1">
      <c r="A71" s="26" t="s">
        <v>19</v>
      </c>
      <c r="B71" s="245"/>
      <c r="C71" s="246"/>
      <c r="D71" s="246"/>
      <c r="E71" s="247"/>
      <c r="F71" s="43">
        <v>3865</v>
      </c>
      <c r="G71" s="245"/>
      <c r="H71" s="247"/>
      <c r="I71" s="41">
        <f t="shared" si="6"/>
        <v>3865</v>
      </c>
      <c r="J71" s="174">
        <v>0</v>
      </c>
    </row>
    <row r="72" spans="1:10" ht="13.5" customHeight="1">
      <c r="A72" s="25" t="s">
        <v>20</v>
      </c>
      <c r="B72" s="245"/>
      <c r="C72" s="246"/>
      <c r="D72" s="246"/>
      <c r="E72" s="247"/>
      <c r="F72" s="46">
        <v>0</v>
      </c>
      <c r="G72" s="245"/>
      <c r="H72" s="247"/>
      <c r="I72" s="48">
        <f t="shared" si="6"/>
        <v>0</v>
      </c>
      <c r="J72" s="174">
        <v>0</v>
      </c>
    </row>
    <row r="73" spans="1:10" ht="13.5" customHeight="1">
      <c r="A73" s="26" t="s">
        <v>21</v>
      </c>
      <c r="B73" s="245"/>
      <c r="C73" s="246"/>
      <c r="D73" s="246"/>
      <c r="E73" s="247"/>
      <c r="F73" s="120">
        <v>0</v>
      </c>
      <c r="G73" s="245"/>
      <c r="H73" s="247"/>
      <c r="I73" s="41">
        <f t="shared" si="6"/>
        <v>0</v>
      </c>
      <c r="J73" s="174">
        <v>0</v>
      </c>
    </row>
    <row r="74" spans="1:10" ht="13.5" customHeight="1">
      <c r="A74" s="25" t="s">
        <v>22</v>
      </c>
      <c r="B74" s="245"/>
      <c r="C74" s="246"/>
      <c r="D74" s="246"/>
      <c r="E74" s="247"/>
      <c r="F74" s="46">
        <v>0</v>
      </c>
      <c r="G74" s="245"/>
      <c r="H74" s="247"/>
      <c r="I74" s="48">
        <f t="shared" si="6"/>
        <v>0</v>
      </c>
      <c r="J74" s="174">
        <v>0</v>
      </c>
    </row>
    <row r="75" spans="1:10" ht="13.5" customHeight="1">
      <c r="A75" s="27" t="s">
        <v>23</v>
      </c>
      <c r="B75" s="245"/>
      <c r="C75" s="246"/>
      <c r="D75" s="246"/>
      <c r="E75" s="247"/>
      <c r="F75" s="43">
        <v>0</v>
      </c>
      <c r="G75" s="245"/>
      <c r="H75" s="247"/>
      <c r="I75" s="41">
        <f t="shared" si="6"/>
        <v>0</v>
      </c>
      <c r="J75" s="174">
        <v>0</v>
      </c>
    </row>
    <row r="76" spans="1:10" ht="13.5" customHeight="1">
      <c r="A76" s="25" t="s">
        <v>24</v>
      </c>
      <c r="B76" s="245"/>
      <c r="C76" s="246"/>
      <c r="D76" s="246"/>
      <c r="E76" s="247"/>
      <c r="F76" s="46">
        <v>165</v>
      </c>
      <c r="G76" s="245"/>
      <c r="H76" s="247"/>
      <c r="I76" s="48">
        <f t="shared" si="6"/>
        <v>165</v>
      </c>
      <c r="J76" s="174">
        <v>0</v>
      </c>
    </row>
    <row r="77" spans="1:10" ht="13.5" customHeight="1">
      <c r="A77" s="27" t="s">
        <v>25</v>
      </c>
      <c r="B77" s="245"/>
      <c r="C77" s="246"/>
      <c r="D77" s="246"/>
      <c r="E77" s="247"/>
      <c r="F77" s="43">
        <v>0</v>
      </c>
      <c r="G77" s="245"/>
      <c r="H77" s="247"/>
      <c r="I77" s="41">
        <f t="shared" si="6"/>
        <v>0</v>
      </c>
      <c r="J77" s="174">
        <v>0</v>
      </c>
    </row>
    <row r="78" spans="1:10" ht="13.5" customHeight="1">
      <c r="A78" s="25" t="s">
        <v>26</v>
      </c>
      <c r="B78" s="245"/>
      <c r="C78" s="246"/>
      <c r="D78" s="246"/>
      <c r="E78" s="247"/>
      <c r="F78" s="46">
        <v>0</v>
      </c>
      <c r="G78" s="245"/>
      <c r="H78" s="247"/>
      <c r="I78" s="48">
        <f t="shared" si="6"/>
        <v>0</v>
      </c>
      <c r="J78" s="174">
        <v>0</v>
      </c>
    </row>
    <row r="79" spans="1:10" ht="13.5" customHeight="1" thickBot="1">
      <c r="A79" s="27" t="s">
        <v>27</v>
      </c>
      <c r="B79" s="248"/>
      <c r="C79" s="249"/>
      <c r="D79" s="249"/>
      <c r="E79" s="250"/>
      <c r="F79" s="43">
        <v>11660.649199999998</v>
      </c>
      <c r="G79" s="248"/>
      <c r="H79" s="250"/>
      <c r="I79" s="41">
        <f t="shared" si="6"/>
        <v>11660.649199999998</v>
      </c>
      <c r="J79" s="174">
        <v>0</v>
      </c>
    </row>
    <row r="80" spans="1:10" ht="13.5" customHeight="1">
      <c r="A80" s="34" t="s">
        <v>28</v>
      </c>
      <c r="B80" s="130">
        <f t="shared" ref="B80:H80" si="7">SUM(B59:B79)</f>
        <v>0</v>
      </c>
      <c r="C80" s="130">
        <f t="shared" si="7"/>
        <v>0</v>
      </c>
      <c r="D80" s="130">
        <f t="shared" si="7"/>
        <v>0</v>
      </c>
      <c r="E80" s="130">
        <f t="shared" si="7"/>
        <v>0</v>
      </c>
      <c r="F80" s="130">
        <f t="shared" si="7"/>
        <v>237958.38285245141</v>
      </c>
      <c r="G80" s="130">
        <f t="shared" si="7"/>
        <v>0</v>
      </c>
      <c r="H80" s="131">
        <f t="shared" si="7"/>
        <v>0</v>
      </c>
      <c r="I80" s="132">
        <f>SUM(B80:H80)</f>
        <v>237958.38285245141</v>
      </c>
      <c r="J80" s="184">
        <v>-2.0860905904555693E-2</v>
      </c>
    </row>
    <row r="81" spans="1:10" ht="15" thickBot="1">
      <c r="A81" s="32" t="s">
        <v>87</v>
      </c>
      <c r="B81" s="114">
        <f>B80/$I80</f>
        <v>0</v>
      </c>
      <c r="C81" s="114">
        <f t="shared" ref="C81:I81" si="8">C80/$I80</f>
        <v>0</v>
      </c>
      <c r="D81" s="114">
        <f t="shared" si="8"/>
        <v>0</v>
      </c>
      <c r="E81" s="114">
        <f t="shared" si="8"/>
        <v>0</v>
      </c>
      <c r="F81" s="114">
        <f t="shared" si="8"/>
        <v>1</v>
      </c>
      <c r="G81" s="114">
        <f t="shared" si="8"/>
        <v>0</v>
      </c>
      <c r="H81" s="114">
        <f t="shared" si="8"/>
        <v>0</v>
      </c>
      <c r="I81" s="116">
        <f t="shared" si="8"/>
        <v>1</v>
      </c>
    </row>
    <row r="82" spans="1:10" ht="15" thickBot="1">
      <c r="A82" s="17"/>
      <c r="B82" s="17"/>
      <c r="C82" s="17"/>
      <c r="D82" s="17"/>
      <c r="E82" s="17"/>
      <c r="F82" s="17"/>
      <c r="G82" s="17"/>
      <c r="H82" s="17"/>
      <c r="I82" s="17"/>
    </row>
    <row r="83" spans="1:10" ht="28.5" customHeight="1">
      <c r="A83" s="231" t="s">
        <v>56</v>
      </c>
      <c r="B83" s="35" t="s">
        <v>0</v>
      </c>
      <c r="C83" s="35" t="s">
        <v>1</v>
      </c>
      <c r="D83" s="35" t="s">
        <v>2</v>
      </c>
      <c r="E83" s="35" t="s">
        <v>3</v>
      </c>
      <c r="F83" s="35" t="s">
        <v>29</v>
      </c>
      <c r="G83" s="35" t="s">
        <v>4</v>
      </c>
      <c r="H83" s="35" t="s">
        <v>5</v>
      </c>
      <c r="I83" s="36" t="s">
        <v>6</v>
      </c>
    </row>
    <row r="84" spans="1:10" ht="15">
      <c r="A84" s="263"/>
      <c r="B84" s="192" t="s">
        <v>104</v>
      </c>
      <c r="C84" s="193"/>
      <c r="D84" s="193"/>
      <c r="E84" s="193"/>
      <c r="F84" s="193"/>
      <c r="G84" s="193"/>
      <c r="H84" s="193"/>
      <c r="I84" s="194"/>
    </row>
    <row r="85" spans="1:10" ht="15">
      <c r="A85" s="24" t="s">
        <v>7</v>
      </c>
      <c r="B85" s="39">
        <v>3964.121836240372</v>
      </c>
      <c r="C85" s="39">
        <v>0</v>
      </c>
      <c r="D85" s="39">
        <v>321.68216375962879</v>
      </c>
      <c r="E85" s="39">
        <v>0</v>
      </c>
      <c r="F85" s="39">
        <v>0</v>
      </c>
      <c r="G85" s="39">
        <v>0</v>
      </c>
      <c r="H85" s="40">
        <v>0</v>
      </c>
      <c r="I85" s="41">
        <f>SUM(B85:H85)</f>
        <v>4285.804000000001</v>
      </c>
      <c r="J85" s="174">
        <v>0</v>
      </c>
    </row>
    <row r="86" spans="1:10" ht="15">
      <c r="A86" s="25" t="s">
        <v>8</v>
      </c>
      <c r="B86" s="46">
        <v>1423.9105206193447</v>
      </c>
      <c r="C86" s="46">
        <v>0</v>
      </c>
      <c r="D86" s="46">
        <v>116.08947938065531</v>
      </c>
      <c r="E86" s="46">
        <v>0</v>
      </c>
      <c r="F86" s="46">
        <v>0</v>
      </c>
      <c r="G86" s="46">
        <v>0</v>
      </c>
      <c r="H86" s="47">
        <v>0</v>
      </c>
      <c r="I86" s="48">
        <f t="shared" ref="I86:I105" si="9">SUM(B86:H86)</f>
        <v>1540</v>
      </c>
      <c r="J86" s="174">
        <v>0</v>
      </c>
    </row>
    <row r="87" spans="1:10" ht="15">
      <c r="A87" s="26" t="s">
        <v>9</v>
      </c>
      <c r="B87" s="43">
        <v>3369.2210981146191</v>
      </c>
      <c r="C87" s="43">
        <v>0</v>
      </c>
      <c r="D87" s="43">
        <v>242.77890188538157</v>
      </c>
      <c r="E87" s="43">
        <v>0</v>
      </c>
      <c r="F87" s="43">
        <v>0</v>
      </c>
      <c r="G87" s="43">
        <v>0</v>
      </c>
      <c r="H87" s="53">
        <v>0</v>
      </c>
      <c r="I87" s="41">
        <f t="shared" si="9"/>
        <v>3612.0000000000005</v>
      </c>
      <c r="J87" s="174">
        <v>0</v>
      </c>
    </row>
    <row r="88" spans="1:10" ht="15">
      <c r="A88" s="25" t="s">
        <v>10</v>
      </c>
      <c r="B88" s="46">
        <v>11933.878708307868</v>
      </c>
      <c r="C88" s="46">
        <v>0</v>
      </c>
      <c r="D88" s="46">
        <v>777.12129169213335</v>
      </c>
      <c r="E88" s="46">
        <v>0</v>
      </c>
      <c r="F88" s="46">
        <v>0</v>
      </c>
      <c r="G88" s="46">
        <v>0</v>
      </c>
      <c r="H88" s="47">
        <v>0</v>
      </c>
      <c r="I88" s="48">
        <f t="shared" si="9"/>
        <v>12711.000000000002</v>
      </c>
      <c r="J88" s="174">
        <v>0</v>
      </c>
    </row>
    <row r="89" spans="1:10" ht="15">
      <c r="A89" s="26" t="s">
        <v>11</v>
      </c>
      <c r="B89" s="43">
        <v>3.7439999999999998</v>
      </c>
      <c r="C89" s="43">
        <v>0</v>
      </c>
      <c r="D89" s="43">
        <v>0.25600000000000001</v>
      </c>
      <c r="E89" s="43">
        <v>0</v>
      </c>
      <c r="F89" s="43">
        <v>0</v>
      </c>
      <c r="G89" s="43">
        <v>0</v>
      </c>
      <c r="H89" s="53">
        <v>0</v>
      </c>
      <c r="I89" s="41">
        <f t="shared" si="9"/>
        <v>4</v>
      </c>
      <c r="J89" s="174">
        <v>0</v>
      </c>
    </row>
    <row r="90" spans="1:10" ht="15">
      <c r="A90" s="25" t="s">
        <v>12</v>
      </c>
      <c r="B90" s="46">
        <v>0</v>
      </c>
      <c r="C90" s="46">
        <v>0</v>
      </c>
      <c r="D90" s="46">
        <v>0.46042565714279193</v>
      </c>
      <c r="E90" s="46">
        <v>88.992652070537233</v>
      </c>
      <c r="F90" s="46">
        <v>0</v>
      </c>
      <c r="G90" s="46">
        <v>0</v>
      </c>
      <c r="H90" s="47">
        <v>0</v>
      </c>
      <c r="I90" s="48">
        <f t="shared" si="9"/>
        <v>89.453077727680025</v>
      </c>
      <c r="J90" s="174">
        <v>0</v>
      </c>
    </row>
    <row r="91" spans="1:10" ht="15">
      <c r="A91" s="26" t="s">
        <v>13</v>
      </c>
      <c r="B91" s="43">
        <v>0</v>
      </c>
      <c r="C91" s="43">
        <v>0</v>
      </c>
      <c r="D91" s="43">
        <v>0</v>
      </c>
      <c r="E91" s="43">
        <v>621</v>
      </c>
      <c r="F91" s="43">
        <v>0</v>
      </c>
      <c r="G91" s="43">
        <v>0</v>
      </c>
      <c r="H91" s="53">
        <v>0</v>
      </c>
      <c r="I91" s="41">
        <f t="shared" si="9"/>
        <v>621</v>
      </c>
      <c r="J91" s="174">
        <v>0</v>
      </c>
    </row>
    <row r="92" spans="1:10" ht="15">
      <c r="A92" s="25" t="s">
        <v>14</v>
      </c>
      <c r="B92" s="46">
        <v>0</v>
      </c>
      <c r="C92" s="46">
        <v>5.2673220840168247</v>
      </c>
      <c r="D92" s="46">
        <v>1.0453263235204031</v>
      </c>
      <c r="E92" s="46">
        <v>743.28164678330177</v>
      </c>
      <c r="F92" s="46">
        <v>10096.445920814689</v>
      </c>
      <c r="G92" s="46">
        <v>0</v>
      </c>
      <c r="H92" s="47">
        <v>0</v>
      </c>
      <c r="I92" s="48">
        <f t="shared" si="9"/>
        <v>10846.040216005527</v>
      </c>
      <c r="J92" s="174">
        <v>0</v>
      </c>
    </row>
    <row r="93" spans="1:10" ht="15">
      <c r="A93" s="26" t="s">
        <v>15</v>
      </c>
      <c r="B93" s="43">
        <v>63208.568773967199</v>
      </c>
      <c r="C93" s="43">
        <v>75.519605954965044</v>
      </c>
      <c r="D93" s="43">
        <v>4675.6022200778243</v>
      </c>
      <c r="E93" s="43">
        <v>0</v>
      </c>
      <c r="F93" s="43">
        <v>0</v>
      </c>
      <c r="G93" s="43">
        <v>0</v>
      </c>
      <c r="H93" s="53">
        <v>0</v>
      </c>
      <c r="I93" s="41">
        <f t="shared" si="9"/>
        <v>67959.690599999987</v>
      </c>
      <c r="J93" s="174">
        <v>0</v>
      </c>
    </row>
    <row r="94" spans="1:10" ht="15">
      <c r="A94" s="25" t="s">
        <v>16</v>
      </c>
      <c r="B94" s="46">
        <v>18234.730379875808</v>
      </c>
      <c r="C94" s="46">
        <v>780.99376413003995</v>
      </c>
      <c r="D94" s="46">
        <v>1105.9466497678507</v>
      </c>
      <c r="E94" s="46">
        <v>370.34130622630067</v>
      </c>
      <c r="F94" s="46">
        <v>0</v>
      </c>
      <c r="G94" s="46">
        <v>0</v>
      </c>
      <c r="H94" s="47">
        <v>0</v>
      </c>
      <c r="I94" s="48">
        <f t="shared" si="9"/>
        <v>20492.012099999996</v>
      </c>
      <c r="J94" s="174">
        <v>0</v>
      </c>
    </row>
    <row r="95" spans="1:10" ht="15">
      <c r="A95" s="26" t="s">
        <v>17</v>
      </c>
      <c r="B95" s="43">
        <v>4090.8724440763917</v>
      </c>
      <c r="C95" s="43">
        <v>16.550845855191685</v>
      </c>
      <c r="D95" s="43">
        <v>461.95088699684732</v>
      </c>
      <c r="E95" s="43">
        <v>55.770923071569058</v>
      </c>
      <c r="F95" s="43">
        <v>0</v>
      </c>
      <c r="G95" s="43">
        <v>0</v>
      </c>
      <c r="H95" s="53">
        <v>0</v>
      </c>
      <c r="I95" s="41">
        <f t="shared" si="9"/>
        <v>4625.1450999999997</v>
      </c>
      <c r="J95" s="174">
        <v>-0.99639999999999418</v>
      </c>
    </row>
    <row r="96" spans="1:10" ht="15">
      <c r="A96" s="25" t="s">
        <v>18</v>
      </c>
      <c r="B96" s="46">
        <v>0</v>
      </c>
      <c r="C96" s="46">
        <v>0</v>
      </c>
      <c r="D96" s="46">
        <v>0</v>
      </c>
      <c r="E96" s="46">
        <v>0</v>
      </c>
      <c r="F96" s="46">
        <v>0</v>
      </c>
      <c r="G96" s="46">
        <v>0</v>
      </c>
      <c r="H96" s="47">
        <v>0</v>
      </c>
      <c r="I96" s="48">
        <f t="shared" si="9"/>
        <v>0</v>
      </c>
      <c r="J96" s="174">
        <v>0</v>
      </c>
    </row>
    <row r="97" spans="1:10" ht="15">
      <c r="A97" s="26" t="s">
        <v>19</v>
      </c>
      <c r="B97" s="43">
        <v>47191.948650751845</v>
      </c>
      <c r="C97" s="43">
        <v>2299.1870530064425</v>
      </c>
      <c r="D97" s="43">
        <v>10722.17902818075</v>
      </c>
      <c r="E97" s="43">
        <v>353.08926806095815</v>
      </c>
      <c r="F97" s="43">
        <v>0</v>
      </c>
      <c r="G97" s="43">
        <v>0</v>
      </c>
      <c r="H97" s="53">
        <v>0</v>
      </c>
      <c r="I97" s="41">
        <f t="shared" si="9"/>
        <v>60566.403999999995</v>
      </c>
      <c r="J97" s="174">
        <v>-34.000000000007276</v>
      </c>
    </row>
    <row r="98" spans="1:10" ht="15">
      <c r="A98" s="25" t="s">
        <v>20</v>
      </c>
      <c r="B98" s="46">
        <v>0</v>
      </c>
      <c r="C98" s="46">
        <v>0</v>
      </c>
      <c r="D98" s="46">
        <v>0</v>
      </c>
      <c r="E98" s="46">
        <v>0</v>
      </c>
      <c r="F98" s="46">
        <v>0</v>
      </c>
      <c r="G98" s="46">
        <v>0</v>
      </c>
      <c r="H98" s="47">
        <v>0</v>
      </c>
      <c r="I98" s="48">
        <f t="shared" si="9"/>
        <v>0</v>
      </c>
      <c r="J98" s="174">
        <v>0</v>
      </c>
    </row>
    <row r="99" spans="1:10" ht="15">
      <c r="A99" s="26" t="s">
        <v>21</v>
      </c>
      <c r="B99" s="43">
        <v>0</v>
      </c>
      <c r="C99" s="43">
        <v>0</v>
      </c>
      <c r="D99" s="43">
        <v>0</v>
      </c>
      <c r="E99" s="43">
        <v>0</v>
      </c>
      <c r="F99" s="43">
        <v>0</v>
      </c>
      <c r="G99" s="43">
        <v>0</v>
      </c>
      <c r="H99" s="53">
        <v>0</v>
      </c>
      <c r="I99" s="41">
        <f t="shared" si="9"/>
        <v>0</v>
      </c>
      <c r="J99" s="174">
        <v>0</v>
      </c>
    </row>
    <row r="100" spans="1:10" ht="15">
      <c r="A100" s="25" t="s">
        <v>22</v>
      </c>
      <c r="B100" s="46">
        <v>327.94087984539323</v>
      </c>
      <c r="C100" s="46">
        <v>0</v>
      </c>
      <c r="D100" s="46">
        <v>6.0591201546067719</v>
      </c>
      <c r="E100" s="46">
        <v>0</v>
      </c>
      <c r="F100" s="46">
        <v>0</v>
      </c>
      <c r="G100" s="46">
        <v>0</v>
      </c>
      <c r="H100" s="47">
        <v>0</v>
      </c>
      <c r="I100" s="48">
        <f t="shared" si="9"/>
        <v>334</v>
      </c>
      <c r="J100" s="174">
        <v>0</v>
      </c>
    </row>
    <row r="101" spans="1:10" ht="15">
      <c r="A101" s="27" t="s">
        <v>23</v>
      </c>
      <c r="B101" s="43">
        <v>58903.779086506416</v>
      </c>
      <c r="C101" s="43">
        <v>108.50734877629785</v>
      </c>
      <c r="D101" s="43">
        <v>7366.7135647172945</v>
      </c>
      <c r="E101" s="43">
        <v>0</v>
      </c>
      <c r="F101" s="43">
        <v>0</v>
      </c>
      <c r="G101" s="43">
        <v>0</v>
      </c>
      <c r="H101" s="53">
        <v>0</v>
      </c>
      <c r="I101" s="41">
        <f t="shared" si="9"/>
        <v>66379.000000000015</v>
      </c>
      <c r="J101" s="174">
        <v>0</v>
      </c>
    </row>
    <row r="102" spans="1:10" ht="15">
      <c r="A102" s="25" t="s">
        <v>24</v>
      </c>
      <c r="B102" s="46">
        <v>2169.9278823201739</v>
      </c>
      <c r="C102" s="46">
        <v>0</v>
      </c>
      <c r="D102" s="46">
        <v>167.28018984748678</v>
      </c>
      <c r="E102" s="46">
        <v>0</v>
      </c>
      <c r="F102" s="46">
        <v>174.64215452382899</v>
      </c>
      <c r="G102" s="46">
        <v>0</v>
      </c>
      <c r="H102" s="47">
        <v>0</v>
      </c>
      <c r="I102" s="48">
        <f t="shared" si="9"/>
        <v>2511.8502266914898</v>
      </c>
      <c r="J102" s="174">
        <v>0</v>
      </c>
    </row>
    <row r="103" spans="1:10" ht="15">
      <c r="A103" s="27" t="s">
        <v>25</v>
      </c>
      <c r="B103" s="43">
        <v>1908.498436062177</v>
      </c>
      <c r="C103" s="43">
        <v>0</v>
      </c>
      <c r="D103" s="43">
        <v>1219.9130230209703</v>
      </c>
      <c r="E103" s="43">
        <v>0</v>
      </c>
      <c r="F103" s="43">
        <v>0</v>
      </c>
      <c r="G103" s="43">
        <v>0</v>
      </c>
      <c r="H103" s="53">
        <v>0</v>
      </c>
      <c r="I103" s="41">
        <f t="shared" si="9"/>
        <v>3128.4114590831473</v>
      </c>
      <c r="J103" s="174">
        <v>8.3852846728404984E-6</v>
      </c>
    </row>
    <row r="104" spans="1:10" ht="15">
      <c r="A104" s="25" t="s">
        <v>26</v>
      </c>
      <c r="B104" s="46">
        <v>25363.797323752795</v>
      </c>
      <c r="C104" s="46">
        <v>88.809356887209532</v>
      </c>
      <c r="D104" s="46">
        <v>2598.0611673599997</v>
      </c>
      <c r="E104" s="46">
        <v>0</v>
      </c>
      <c r="F104" s="46">
        <v>0</v>
      </c>
      <c r="G104" s="46">
        <v>0</v>
      </c>
      <c r="H104" s="47">
        <v>0</v>
      </c>
      <c r="I104" s="48">
        <f t="shared" si="9"/>
        <v>28050.667848000005</v>
      </c>
      <c r="J104" s="174">
        <v>0</v>
      </c>
    </row>
    <row r="105" spans="1:10" ht="15.75" thickBot="1">
      <c r="A105" s="27" t="s">
        <v>27</v>
      </c>
      <c r="B105" s="43">
        <v>17382.383533170294</v>
      </c>
      <c r="C105" s="43">
        <v>1.6317280644787233</v>
      </c>
      <c r="D105" s="43">
        <v>25587.534902553103</v>
      </c>
      <c r="E105" s="43">
        <v>25442.530621207054</v>
      </c>
      <c r="F105" s="43">
        <v>0</v>
      </c>
      <c r="G105" s="43">
        <v>16190.991179451112</v>
      </c>
      <c r="H105" s="53">
        <v>12.536835553957134</v>
      </c>
      <c r="I105" s="41">
        <f t="shared" si="9"/>
        <v>84617.608800000002</v>
      </c>
      <c r="J105" s="174">
        <v>0</v>
      </c>
    </row>
    <row r="106" spans="1:10" ht="15">
      <c r="A106" s="34" t="s">
        <v>28</v>
      </c>
      <c r="B106" s="130">
        <f t="shared" ref="B106:H106" si="10">SUM(B85:B105)</f>
        <v>259477.32355361068</v>
      </c>
      <c r="C106" s="130">
        <f t="shared" si="10"/>
        <v>3376.4670247586423</v>
      </c>
      <c r="D106" s="130">
        <f t="shared" si="10"/>
        <v>55370.674341375197</v>
      </c>
      <c r="E106" s="130">
        <f t="shared" si="10"/>
        <v>27675.006417419721</v>
      </c>
      <c r="F106" s="130">
        <f t="shared" si="10"/>
        <v>10271.088075338517</v>
      </c>
      <c r="G106" s="130">
        <f t="shared" si="10"/>
        <v>16190.991179451112</v>
      </c>
      <c r="H106" s="131">
        <f t="shared" si="10"/>
        <v>12.536835553957134</v>
      </c>
      <c r="I106" s="132">
        <f>SUM(B106:H106)</f>
        <v>372374.08742750779</v>
      </c>
      <c r="J106" s="174">
        <v>-0.99639161466620862</v>
      </c>
    </row>
    <row r="107" spans="1:10" ht="13.5" customHeight="1" thickBot="1">
      <c r="A107" s="32" t="s">
        <v>87</v>
      </c>
      <c r="B107" s="114">
        <f>B106/$I106</f>
        <v>0.69681895790916071</v>
      </c>
      <c r="C107" s="114">
        <f t="shared" ref="C107:I107" si="11">C106/$I106</f>
        <v>9.0674059736123788E-3</v>
      </c>
      <c r="D107" s="114">
        <f t="shared" si="11"/>
        <v>0.14869636800964173</v>
      </c>
      <c r="E107" s="114">
        <f t="shared" si="11"/>
        <v>7.4320441061322171E-2</v>
      </c>
      <c r="F107" s="114">
        <f t="shared" si="11"/>
        <v>2.7582714324444094E-2</v>
      </c>
      <c r="G107" s="114">
        <f t="shared" si="11"/>
        <v>4.3480445407209238E-2</v>
      </c>
      <c r="H107" s="114">
        <f t="shared" si="11"/>
        <v>3.3667314609794787E-5</v>
      </c>
      <c r="I107" s="116">
        <f t="shared" si="11"/>
        <v>1</v>
      </c>
    </row>
    <row r="108" spans="1:10" ht="13.5" customHeight="1" thickBot="1">
      <c r="A108" s="14"/>
      <c r="B108" s="15"/>
      <c r="C108" s="15"/>
      <c r="D108" s="15"/>
      <c r="E108" s="15"/>
      <c r="F108" s="15"/>
      <c r="G108" s="15"/>
      <c r="H108" s="15"/>
      <c r="I108" s="15"/>
    </row>
    <row r="109" spans="1:10" ht="28.5">
      <c r="A109" s="186" t="s">
        <v>34</v>
      </c>
      <c r="B109" s="35" t="s">
        <v>0</v>
      </c>
      <c r="C109" s="35" t="s">
        <v>1</v>
      </c>
      <c r="D109" s="35" t="s">
        <v>2</v>
      </c>
      <c r="E109" s="35" t="s">
        <v>3</v>
      </c>
      <c r="F109" s="35" t="s">
        <v>29</v>
      </c>
      <c r="G109" s="35" t="s">
        <v>4</v>
      </c>
      <c r="H109" s="35" t="s">
        <v>5</v>
      </c>
      <c r="I109" s="36" t="s">
        <v>6</v>
      </c>
    </row>
    <row r="110" spans="1:10" ht="14.25" customHeight="1">
      <c r="A110" s="187" t="s">
        <v>34</v>
      </c>
      <c r="B110" s="192" t="s">
        <v>104</v>
      </c>
      <c r="C110" s="193"/>
      <c r="D110" s="193"/>
      <c r="E110" s="193"/>
      <c r="F110" s="193"/>
      <c r="G110" s="193"/>
      <c r="H110" s="193"/>
      <c r="I110" s="194"/>
    </row>
    <row r="111" spans="1:10" ht="15">
      <c r="A111" s="24" t="s">
        <v>7</v>
      </c>
      <c r="B111" s="39">
        <v>0</v>
      </c>
      <c r="C111" s="39">
        <v>0</v>
      </c>
      <c r="D111" s="39">
        <v>0</v>
      </c>
      <c r="E111" s="39">
        <v>0</v>
      </c>
      <c r="F111" s="235"/>
      <c r="G111" s="39">
        <v>0</v>
      </c>
      <c r="H111" s="40">
        <v>0</v>
      </c>
      <c r="I111" s="41">
        <f>SUM(B111:H111)</f>
        <v>0</v>
      </c>
    </row>
    <row r="112" spans="1:10" ht="15">
      <c r="A112" s="25" t="s">
        <v>8</v>
      </c>
      <c r="B112" s="46">
        <v>0</v>
      </c>
      <c r="C112" s="46">
        <v>0</v>
      </c>
      <c r="D112" s="46">
        <v>0</v>
      </c>
      <c r="E112" s="46">
        <v>0</v>
      </c>
      <c r="F112" s="236"/>
      <c r="G112" s="46">
        <v>0</v>
      </c>
      <c r="H112" s="47">
        <v>0</v>
      </c>
      <c r="I112" s="48">
        <f t="shared" ref="I112:I131" si="12">SUM(B112:H112)</f>
        <v>0</v>
      </c>
    </row>
    <row r="113" spans="1:9" ht="15">
      <c r="A113" s="26" t="s">
        <v>9</v>
      </c>
      <c r="B113" s="43">
        <v>0</v>
      </c>
      <c r="C113" s="43">
        <v>0</v>
      </c>
      <c r="D113" s="43">
        <v>0</v>
      </c>
      <c r="E113" s="43">
        <v>0</v>
      </c>
      <c r="F113" s="236"/>
      <c r="G113" s="43">
        <v>0</v>
      </c>
      <c r="H113" s="53">
        <v>0</v>
      </c>
      <c r="I113" s="41">
        <f t="shared" si="12"/>
        <v>0</v>
      </c>
    </row>
    <row r="114" spans="1:9" ht="15">
      <c r="A114" s="25" t="s">
        <v>10</v>
      </c>
      <c r="B114" s="46">
        <v>2.3182926624834557E-3</v>
      </c>
      <c r="C114" s="46">
        <v>0</v>
      </c>
      <c r="D114" s="46">
        <v>4378.9976817073375</v>
      </c>
      <c r="E114" s="46">
        <v>0</v>
      </c>
      <c r="F114" s="236"/>
      <c r="G114" s="46">
        <v>0</v>
      </c>
      <c r="H114" s="47">
        <v>0</v>
      </c>
      <c r="I114" s="48">
        <f t="shared" si="12"/>
        <v>4379</v>
      </c>
    </row>
    <row r="115" spans="1:9" ht="15">
      <c r="A115" s="26" t="s">
        <v>11</v>
      </c>
      <c r="B115" s="43">
        <v>0</v>
      </c>
      <c r="C115" s="43">
        <v>0</v>
      </c>
      <c r="D115" s="43">
        <v>0</v>
      </c>
      <c r="E115" s="43">
        <v>0</v>
      </c>
      <c r="F115" s="236"/>
      <c r="G115" s="43">
        <v>0</v>
      </c>
      <c r="H115" s="53">
        <v>0</v>
      </c>
      <c r="I115" s="41">
        <f t="shared" si="12"/>
        <v>0</v>
      </c>
    </row>
    <row r="116" spans="1:9" ht="15">
      <c r="A116" s="25" t="s">
        <v>12</v>
      </c>
      <c r="B116" s="46">
        <v>0</v>
      </c>
      <c r="C116" s="46">
        <v>0</v>
      </c>
      <c r="D116" s="46">
        <v>0</v>
      </c>
      <c r="E116" s="46">
        <v>0</v>
      </c>
      <c r="F116" s="236"/>
      <c r="G116" s="46">
        <v>0</v>
      </c>
      <c r="H116" s="47">
        <v>0</v>
      </c>
      <c r="I116" s="48">
        <f t="shared" si="12"/>
        <v>0</v>
      </c>
    </row>
    <row r="117" spans="1:9" ht="15">
      <c r="A117" s="26" t="s">
        <v>13</v>
      </c>
      <c r="B117" s="43">
        <v>0</v>
      </c>
      <c r="C117" s="43">
        <v>0</v>
      </c>
      <c r="D117" s="43">
        <v>0</v>
      </c>
      <c r="E117" s="43">
        <v>0</v>
      </c>
      <c r="F117" s="236"/>
      <c r="G117" s="43">
        <v>0</v>
      </c>
      <c r="H117" s="53">
        <v>0</v>
      </c>
      <c r="I117" s="41">
        <f t="shared" si="12"/>
        <v>0</v>
      </c>
    </row>
    <row r="118" spans="1:9" ht="15">
      <c r="A118" s="25" t="s">
        <v>14</v>
      </c>
      <c r="B118" s="46">
        <v>0</v>
      </c>
      <c r="C118" s="46">
        <v>0</v>
      </c>
      <c r="D118" s="46">
        <v>0</v>
      </c>
      <c r="E118" s="46">
        <v>0</v>
      </c>
      <c r="F118" s="236"/>
      <c r="G118" s="46">
        <v>0</v>
      </c>
      <c r="H118" s="47">
        <v>0</v>
      </c>
      <c r="I118" s="48">
        <f t="shared" si="12"/>
        <v>0</v>
      </c>
    </row>
    <row r="119" spans="1:9" ht="15">
      <c r="A119" s="26" t="s">
        <v>15</v>
      </c>
      <c r="B119" s="43">
        <v>0</v>
      </c>
      <c r="C119" s="43">
        <v>0</v>
      </c>
      <c r="D119" s="43">
        <v>0</v>
      </c>
      <c r="E119" s="43">
        <v>0</v>
      </c>
      <c r="F119" s="236"/>
      <c r="G119" s="43">
        <v>0</v>
      </c>
      <c r="H119" s="53">
        <v>0</v>
      </c>
      <c r="I119" s="41">
        <f t="shared" si="12"/>
        <v>0</v>
      </c>
    </row>
    <row r="120" spans="1:9" ht="15">
      <c r="A120" s="25" t="s">
        <v>16</v>
      </c>
      <c r="B120" s="46">
        <v>4.4493144157769244E-3</v>
      </c>
      <c r="C120" s="46">
        <v>791.56483793252096</v>
      </c>
      <c r="D120" s="46">
        <v>1.2913127530631534</v>
      </c>
      <c r="E120" s="46">
        <v>0</v>
      </c>
      <c r="F120" s="236"/>
      <c r="G120" s="46">
        <v>0</v>
      </c>
      <c r="H120" s="47">
        <v>0</v>
      </c>
      <c r="I120" s="48">
        <f t="shared" si="12"/>
        <v>792.86059999999986</v>
      </c>
    </row>
    <row r="121" spans="1:9" ht="15">
      <c r="A121" s="26" t="s">
        <v>17</v>
      </c>
      <c r="B121" s="43">
        <v>19.915724617157743</v>
      </c>
      <c r="C121" s="43">
        <v>0</v>
      </c>
      <c r="D121" s="43">
        <v>144.08427538284226</v>
      </c>
      <c r="E121" s="43">
        <v>0</v>
      </c>
      <c r="F121" s="236"/>
      <c r="G121" s="43">
        <v>0</v>
      </c>
      <c r="H121" s="53">
        <v>0</v>
      </c>
      <c r="I121" s="41">
        <f t="shared" si="12"/>
        <v>164</v>
      </c>
    </row>
    <row r="122" spans="1:9" ht="15">
      <c r="A122" s="25" t="s">
        <v>18</v>
      </c>
      <c r="B122" s="46">
        <v>0</v>
      </c>
      <c r="C122" s="46">
        <v>0</v>
      </c>
      <c r="D122" s="46">
        <v>0</v>
      </c>
      <c r="E122" s="46">
        <v>0</v>
      </c>
      <c r="F122" s="236"/>
      <c r="G122" s="46">
        <v>0</v>
      </c>
      <c r="H122" s="47">
        <v>0</v>
      </c>
      <c r="I122" s="48">
        <f t="shared" si="12"/>
        <v>0</v>
      </c>
    </row>
    <row r="123" spans="1:9" ht="15">
      <c r="A123" s="26" t="s">
        <v>19</v>
      </c>
      <c r="B123" s="43">
        <v>179.23022919880378</v>
      </c>
      <c r="C123" s="43">
        <v>2573.4209582082026</v>
      </c>
      <c r="D123" s="43">
        <v>6763.5746623790546</v>
      </c>
      <c r="E123" s="43">
        <v>0.77415021393906469</v>
      </c>
      <c r="F123" s="236"/>
      <c r="G123" s="43">
        <v>0</v>
      </c>
      <c r="H123" s="53">
        <v>0</v>
      </c>
      <c r="I123" s="41">
        <f t="shared" si="12"/>
        <v>9517</v>
      </c>
    </row>
    <row r="124" spans="1:9" ht="15">
      <c r="A124" s="25" t="s">
        <v>20</v>
      </c>
      <c r="B124" s="46">
        <v>6.806757403028693E-4</v>
      </c>
      <c r="C124" s="46">
        <v>1.5117674669059031</v>
      </c>
      <c r="D124" s="46">
        <v>660.22903170371592</v>
      </c>
      <c r="E124" s="46">
        <v>0</v>
      </c>
      <c r="F124" s="236"/>
      <c r="G124" s="46">
        <v>0</v>
      </c>
      <c r="H124" s="47">
        <v>0</v>
      </c>
      <c r="I124" s="48">
        <f t="shared" si="12"/>
        <v>661.74147984636215</v>
      </c>
    </row>
    <row r="125" spans="1:9" ht="15">
      <c r="A125" s="26" t="s">
        <v>21</v>
      </c>
      <c r="B125" s="43">
        <v>8.7423926552553306E-4</v>
      </c>
      <c r="C125" s="43">
        <v>6.9973805662140585</v>
      </c>
      <c r="D125" s="43">
        <v>3055.9420657128508</v>
      </c>
      <c r="E125" s="43">
        <v>0</v>
      </c>
      <c r="F125" s="236"/>
      <c r="G125" s="43">
        <v>0</v>
      </c>
      <c r="H125" s="53">
        <v>0</v>
      </c>
      <c r="I125" s="41">
        <f t="shared" si="12"/>
        <v>3062.9403205183303</v>
      </c>
    </row>
    <row r="126" spans="1:9" ht="15">
      <c r="A126" s="25" t="s">
        <v>22</v>
      </c>
      <c r="B126" s="46">
        <v>0</v>
      </c>
      <c r="C126" s="46">
        <v>0</v>
      </c>
      <c r="D126" s="46">
        <v>0</v>
      </c>
      <c r="E126" s="46">
        <v>0</v>
      </c>
      <c r="F126" s="236"/>
      <c r="G126" s="46">
        <v>0</v>
      </c>
      <c r="H126" s="47">
        <v>0</v>
      </c>
      <c r="I126" s="48">
        <f t="shared" si="12"/>
        <v>0</v>
      </c>
    </row>
    <row r="127" spans="1:9" ht="15">
      <c r="A127" s="27" t="s">
        <v>23</v>
      </c>
      <c r="B127" s="43">
        <v>0</v>
      </c>
      <c r="C127" s="43">
        <v>0</v>
      </c>
      <c r="D127" s="43">
        <v>0</v>
      </c>
      <c r="E127" s="43">
        <v>0</v>
      </c>
      <c r="F127" s="236"/>
      <c r="G127" s="43">
        <v>0</v>
      </c>
      <c r="H127" s="53">
        <v>0</v>
      </c>
      <c r="I127" s="41">
        <f t="shared" si="12"/>
        <v>0</v>
      </c>
    </row>
    <row r="128" spans="1:9" ht="15">
      <c r="A128" s="25" t="s">
        <v>24</v>
      </c>
      <c r="B128" s="46">
        <v>0</v>
      </c>
      <c r="C128" s="46">
        <v>0</v>
      </c>
      <c r="D128" s="46">
        <v>0</v>
      </c>
      <c r="E128" s="46">
        <v>0</v>
      </c>
      <c r="F128" s="236"/>
      <c r="G128" s="46">
        <v>0</v>
      </c>
      <c r="H128" s="47">
        <v>0</v>
      </c>
      <c r="I128" s="48">
        <f t="shared" si="12"/>
        <v>0</v>
      </c>
    </row>
    <row r="129" spans="1:9" ht="15">
      <c r="A129" s="27" t="s">
        <v>25</v>
      </c>
      <c r="B129" s="43">
        <v>0</v>
      </c>
      <c r="C129" s="43">
        <v>0</v>
      </c>
      <c r="D129" s="43">
        <v>0</v>
      </c>
      <c r="E129" s="43">
        <v>0</v>
      </c>
      <c r="F129" s="236"/>
      <c r="G129" s="43">
        <v>0</v>
      </c>
      <c r="H129" s="53">
        <v>0</v>
      </c>
      <c r="I129" s="41">
        <f t="shared" si="12"/>
        <v>0</v>
      </c>
    </row>
    <row r="130" spans="1:9" ht="15">
      <c r="A130" s="25" t="s">
        <v>26</v>
      </c>
      <c r="B130" s="46">
        <v>0.18635353226967191</v>
      </c>
      <c r="C130" s="46">
        <v>0</v>
      </c>
      <c r="D130" s="46">
        <v>1.1060464677303281</v>
      </c>
      <c r="E130" s="46">
        <v>0</v>
      </c>
      <c r="F130" s="236"/>
      <c r="G130" s="46">
        <v>0</v>
      </c>
      <c r="H130" s="47">
        <v>0</v>
      </c>
      <c r="I130" s="48">
        <f t="shared" si="12"/>
        <v>1.2924</v>
      </c>
    </row>
    <row r="131" spans="1:9" ht="15.75" thickBot="1">
      <c r="A131" s="27" t="s">
        <v>27</v>
      </c>
      <c r="B131" s="43">
        <v>45.348853837858861</v>
      </c>
      <c r="C131" s="43">
        <v>0</v>
      </c>
      <c r="D131" s="43">
        <v>0</v>
      </c>
      <c r="E131" s="43">
        <v>4038.4304538072497</v>
      </c>
      <c r="F131" s="237"/>
      <c r="G131" s="43">
        <v>1307.2926923548914</v>
      </c>
      <c r="H131" s="53">
        <v>0</v>
      </c>
      <c r="I131" s="41">
        <f t="shared" si="12"/>
        <v>5391.0720000000001</v>
      </c>
    </row>
    <row r="132" spans="1:9" ht="15">
      <c r="A132" s="34" t="s">
        <v>28</v>
      </c>
      <c r="B132" s="130">
        <f t="shared" ref="B132:H132" si="13">SUM(B111:B131)</f>
        <v>244.68948370817415</v>
      </c>
      <c r="C132" s="130">
        <f t="shared" si="13"/>
        <v>3373.4949441738431</v>
      </c>
      <c r="D132" s="130">
        <f t="shared" si="13"/>
        <v>15005.225076106593</v>
      </c>
      <c r="E132" s="130">
        <f t="shared" si="13"/>
        <v>4039.204604021189</v>
      </c>
      <c r="F132" s="130">
        <f t="shared" si="13"/>
        <v>0</v>
      </c>
      <c r="G132" s="130">
        <f t="shared" si="13"/>
        <v>1307.2926923548914</v>
      </c>
      <c r="H132" s="131">
        <f t="shared" si="13"/>
        <v>0</v>
      </c>
      <c r="I132" s="132">
        <f>SUM(B132:H132)</f>
        <v>23969.90680036469</v>
      </c>
    </row>
    <row r="133" spans="1:9" ht="15" thickBot="1">
      <c r="A133" s="32" t="s">
        <v>87</v>
      </c>
      <c r="B133" s="114">
        <f>B132/$I132</f>
        <v>1.020819503997618E-2</v>
      </c>
      <c r="C133" s="114">
        <f t="shared" ref="C133:I133" si="14">C132/$I132</f>
        <v>0.14073875932310748</v>
      </c>
      <c r="D133" s="114">
        <f t="shared" si="14"/>
        <v>0.62600264577909404</v>
      </c>
      <c r="E133" s="114">
        <f t="shared" si="14"/>
        <v>0.16851148557489321</v>
      </c>
      <c r="F133" s="114">
        <f t="shared" si="14"/>
        <v>0</v>
      </c>
      <c r="G133" s="114">
        <f t="shared" si="14"/>
        <v>5.4538914282929195E-2</v>
      </c>
      <c r="H133" s="114">
        <f t="shared" si="14"/>
        <v>0</v>
      </c>
      <c r="I133" s="116">
        <f t="shared" si="14"/>
        <v>1</v>
      </c>
    </row>
    <row r="134" spans="1:9" ht="15" thickBot="1">
      <c r="A134" s="14"/>
      <c r="B134" s="17"/>
      <c r="C134" s="17"/>
      <c r="D134" s="17"/>
      <c r="E134" s="17"/>
      <c r="F134" s="17"/>
      <c r="G134" s="17"/>
      <c r="H134" s="17"/>
      <c r="I134" s="17"/>
    </row>
    <row r="135" spans="1:9" ht="28.5">
      <c r="A135" s="186" t="s">
        <v>35</v>
      </c>
      <c r="B135" s="35" t="s">
        <v>0</v>
      </c>
      <c r="C135" s="35" t="s">
        <v>1</v>
      </c>
      <c r="D135" s="35" t="s">
        <v>2</v>
      </c>
      <c r="E135" s="35" t="s">
        <v>3</v>
      </c>
      <c r="F135" s="35" t="s">
        <v>29</v>
      </c>
      <c r="G135" s="35" t="s">
        <v>4</v>
      </c>
      <c r="H135" s="35" t="s">
        <v>5</v>
      </c>
      <c r="I135" s="36" t="s">
        <v>6</v>
      </c>
    </row>
    <row r="136" spans="1:9" ht="14.25" customHeight="1">
      <c r="A136" s="187" t="s">
        <v>35</v>
      </c>
      <c r="B136" s="192" t="s">
        <v>104</v>
      </c>
      <c r="C136" s="193"/>
      <c r="D136" s="193"/>
      <c r="E136" s="193"/>
      <c r="F136" s="193"/>
      <c r="G136" s="193"/>
      <c r="H136" s="193"/>
      <c r="I136" s="194"/>
    </row>
    <row r="137" spans="1:9" ht="15">
      <c r="A137" s="24" t="s">
        <v>7</v>
      </c>
      <c r="B137" s="39">
        <v>0</v>
      </c>
      <c r="C137" s="39">
        <v>1272</v>
      </c>
      <c r="D137" s="39">
        <v>0</v>
      </c>
      <c r="E137" s="39">
        <v>0</v>
      </c>
      <c r="F137" s="235"/>
      <c r="G137" s="39">
        <v>0</v>
      </c>
      <c r="H137" s="40">
        <v>0</v>
      </c>
      <c r="I137" s="41">
        <f>SUM(B137:H137)</f>
        <v>1272</v>
      </c>
    </row>
    <row r="138" spans="1:9" ht="15">
      <c r="A138" s="25" t="s">
        <v>8</v>
      </c>
      <c r="B138" s="46">
        <v>0</v>
      </c>
      <c r="C138" s="46">
        <v>0</v>
      </c>
      <c r="D138" s="46">
        <v>0</v>
      </c>
      <c r="E138" s="46">
        <v>0</v>
      </c>
      <c r="F138" s="236"/>
      <c r="G138" s="46">
        <v>0</v>
      </c>
      <c r="H138" s="47">
        <v>0</v>
      </c>
      <c r="I138" s="48">
        <f t="shared" ref="I138:I157" si="15">SUM(B138:H138)</f>
        <v>0</v>
      </c>
    </row>
    <row r="139" spans="1:9" ht="15">
      <c r="A139" s="26" t="s">
        <v>9</v>
      </c>
      <c r="B139" s="43">
        <v>0</v>
      </c>
      <c r="C139" s="43">
        <v>0</v>
      </c>
      <c r="D139" s="43">
        <v>0</v>
      </c>
      <c r="E139" s="43">
        <v>0</v>
      </c>
      <c r="F139" s="236"/>
      <c r="G139" s="43">
        <v>0</v>
      </c>
      <c r="H139" s="53">
        <v>0</v>
      </c>
      <c r="I139" s="41">
        <f t="shared" si="15"/>
        <v>0</v>
      </c>
    </row>
    <row r="140" spans="1:9" ht="15">
      <c r="A140" s="25" t="s">
        <v>10</v>
      </c>
      <c r="B140" s="46">
        <v>0</v>
      </c>
      <c r="C140" s="46">
        <v>0</v>
      </c>
      <c r="D140" s="46">
        <v>336</v>
      </c>
      <c r="E140" s="46">
        <v>0</v>
      </c>
      <c r="F140" s="236"/>
      <c r="G140" s="46">
        <v>0</v>
      </c>
      <c r="H140" s="47">
        <v>0</v>
      </c>
      <c r="I140" s="48">
        <f t="shared" si="15"/>
        <v>336</v>
      </c>
    </row>
    <row r="141" spans="1:9" ht="15">
      <c r="A141" s="26" t="s">
        <v>11</v>
      </c>
      <c r="B141" s="43">
        <v>0</v>
      </c>
      <c r="C141" s="43">
        <v>0</v>
      </c>
      <c r="D141" s="43">
        <v>0</v>
      </c>
      <c r="E141" s="43">
        <v>0</v>
      </c>
      <c r="F141" s="236"/>
      <c r="G141" s="43">
        <v>0</v>
      </c>
      <c r="H141" s="53">
        <v>0</v>
      </c>
      <c r="I141" s="41">
        <f t="shared" si="15"/>
        <v>0</v>
      </c>
    </row>
    <row r="142" spans="1:9" ht="15">
      <c r="A142" s="25" t="s">
        <v>12</v>
      </c>
      <c r="B142" s="46">
        <v>0</v>
      </c>
      <c r="C142" s="46">
        <v>0</v>
      </c>
      <c r="D142" s="46">
        <v>0</v>
      </c>
      <c r="E142" s="46">
        <v>0</v>
      </c>
      <c r="F142" s="236"/>
      <c r="G142" s="46">
        <v>0</v>
      </c>
      <c r="H142" s="47">
        <v>0</v>
      </c>
      <c r="I142" s="48">
        <f t="shared" si="15"/>
        <v>0</v>
      </c>
    </row>
    <row r="143" spans="1:9" ht="15">
      <c r="A143" s="26" t="s">
        <v>13</v>
      </c>
      <c r="B143" s="43">
        <v>0</v>
      </c>
      <c r="C143" s="43">
        <v>0</v>
      </c>
      <c r="D143" s="43">
        <v>0</v>
      </c>
      <c r="E143" s="43">
        <v>0</v>
      </c>
      <c r="F143" s="236"/>
      <c r="G143" s="43">
        <v>0</v>
      </c>
      <c r="H143" s="53">
        <v>0</v>
      </c>
      <c r="I143" s="41">
        <f t="shared" si="15"/>
        <v>0</v>
      </c>
    </row>
    <row r="144" spans="1:9" ht="15">
      <c r="A144" s="25" t="s">
        <v>14</v>
      </c>
      <c r="B144" s="46">
        <v>0</v>
      </c>
      <c r="C144" s="46">
        <v>0</v>
      </c>
      <c r="D144" s="46">
        <v>14.021110440142607</v>
      </c>
      <c r="E144" s="46">
        <v>15.336639756385328</v>
      </c>
      <c r="F144" s="236"/>
      <c r="G144" s="46">
        <v>0</v>
      </c>
      <c r="H144" s="47">
        <v>0</v>
      </c>
      <c r="I144" s="48">
        <f t="shared" si="15"/>
        <v>29.357750196527935</v>
      </c>
    </row>
    <row r="145" spans="1:9" ht="15">
      <c r="A145" s="26" t="s">
        <v>15</v>
      </c>
      <c r="B145" s="43">
        <v>3.4281999999999999</v>
      </c>
      <c r="C145" s="43">
        <v>0</v>
      </c>
      <c r="D145" s="43">
        <v>0</v>
      </c>
      <c r="E145" s="43">
        <v>0</v>
      </c>
      <c r="F145" s="236"/>
      <c r="G145" s="43">
        <v>0</v>
      </c>
      <c r="H145" s="53">
        <v>0</v>
      </c>
      <c r="I145" s="41">
        <f t="shared" si="15"/>
        <v>3.4281999999999999</v>
      </c>
    </row>
    <row r="146" spans="1:9" ht="15">
      <c r="A146" s="25" t="s">
        <v>16</v>
      </c>
      <c r="B146" s="46">
        <v>92.266804132519241</v>
      </c>
      <c r="C146" s="46">
        <v>781.58166782026672</v>
      </c>
      <c r="D146" s="46">
        <v>45.69642804721407</v>
      </c>
      <c r="E146" s="46">
        <v>0</v>
      </c>
      <c r="F146" s="236"/>
      <c r="G146" s="46">
        <v>0</v>
      </c>
      <c r="H146" s="47">
        <v>0</v>
      </c>
      <c r="I146" s="48">
        <f t="shared" si="15"/>
        <v>919.5449000000001</v>
      </c>
    </row>
    <row r="147" spans="1:9" ht="15">
      <c r="A147" s="26" t="s">
        <v>17</v>
      </c>
      <c r="B147" s="43">
        <v>0</v>
      </c>
      <c r="C147" s="43">
        <v>0</v>
      </c>
      <c r="D147" s="43">
        <v>0</v>
      </c>
      <c r="E147" s="43">
        <v>0</v>
      </c>
      <c r="F147" s="236"/>
      <c r="G147" s="43">
        <v>0</v>
      </c>
      <c r="H147" s="53">
        <v>0</v>
      </c>
      <c r="I147" s="41">
        <f t="shared" si="15"/>
        <v>0</v>
      </c>
    </row>
    <row r="148" spans="1:9" ht="15">
      <c r="A148" s="25" t="s">
        <v>18</v>
      </c>
      <c r="B148" s="46">
        <v>0</v>
      </c>
      <c r="C148" s="46">
        <v>0</v>
      </c>
      <c r="D148" s="46">
        <v>0</v>
      </c>
      <c r="E148" s="46">
        <v>0</v>
      </c>
      <c r="F148" s="236"/>
      <c r="G148" s="46">
        <v>0</v>
      </c>
      <c r="H148" s="47">
        <v>0</v>
      </c>
      <c r="I148" s="48">
        <f t="shared" si="15"/>
        <v>0</v>
      </c>
    </row>
    <row r="149" spans="1:9" ht="15">
      <c r="A149" s="26" t="s">
        <v>19</v>
      </c>
      <c r="B149" s="43">
        <v>134.25044955333885</v>
      </c>
      <c r="C149" s="43">
        <v>6149.8903472441698</v>
      </c>
      <c r="D149" s="43">
        <v>1279.8592032024906</v>
      </c>
      <c r="E149" s="43">
        <v>0</v>
      </c>
      <c r="F149" s="236"/>
      <c r="G149" s="43">
        <v>0</v>
      </c>
      <c r="H149" s="53">
        <v>0</v>
      </c>
      <c r="I149" s="41">
        <f t="shared" si="15"/>
        <v>7563.9999999999991</v>
      </c>
    </row>
    <row r="150" spans="1:9" ht="15">
      <c r="A150" s="25" t="s">
        <v>20</v>
      </c>
      <c r="B150" s="46">
        <v>0</v>
      </c>
      <c r="C150" s="46">
        <v>0</v>
      </c>
      <c r="D150" s="46">
        <v>0</v>
      </c>
      <c r="E150" s="46">
        <v>0</v>
      </c>
      <c r="F150" s="236"/>
      <c r="G150" s="46">
        <v>0</v>
      </c>
      <c r="H150" s="47">
        <v>0</v>
      </c>
      <c r="I150" s="48">
        <f t="shared" si="15"/>
        <v>0</v>
      </c>
    </row>
    <row r="151" spans="1:9" ht="15">
      <c r="A151" s="26" t="s">
        <v>21</v>
      </c>
      <c r="B151" s="43">
        <v>0</v>
      </c>
      <c r="C151" s="43">
        <v>0</v>
      </c>
      <c r="D151" s="43">
        <v>0</v>
      </c>
      <c r="E151" s="43">
        <v>0</v>
      </c>
      <c r="F151" s="236"/>
      <c r="G151" s="43">
        <v>0</v>
      </c>
      <c r="H151" s="53">
        <v>0</v>
      </c>
      <c r="I151" s="41">
        <f t="shared" si="15"/>
        <v>0</v>
      </c>
    </row>
    <row r="152" spans="1:9" ht="15">
      <c r="A152" s="25" t="s">
        <v>22</v>
      </c>
      <c r="B152" s="46">
        <v>0</v>
      </c>
      <c r="C152" s="46">
        <v>1501</v>
      </c>
      <c r="D152" s="46">
        <v>0</v>
      </c>
      <c r="E152" s="46">
        <v>0</v>
      </c>
      <c r="F152" s="236"/>
      <c r="G152" s="46">
        <v>0</v>
      </c>
      <c r="H152" s="47">
        <v>0</v>
      </c>
      <c r="I152" s="48">
        <f t="shared" si="15"/>
        <v>1501</v>
      </c>
    </row>
    <row r="153" spans="1:9" ht="15">
      <c r="A153" s="27" t="s">
        <v>23</v>
      </c>
      <c r="B153" s="43">
        <v>10</v>
      </c>
      <c r="C153" s="43">
        <v>0</v>
      </c>
      <c r="D153" s="43">
        <v>0</v>
      </c>
      <c r="E153" s="43">
        <v>0</v>
      </c>
      <c r="F153" s="236"/>
      <c r="G153" s="43">
        <v>0</v>
      </c>
      <c r="H153" s="53">
        <v>0</v>
      </c>
      <c r="I153" s="41">
        <f t="shared" si="15"/>
        <v>10</v>
      </c>
    </row>
    <row r="154" spans="1:9" ht="15">
      <c r="A154" s="25" t="s">
        <v>24</v>
      </c>
      <c r="B154" s="46">
        <v>0</v>
      </c>
      <c r="C154" s="46">
        <v>2172</v>
      </c>
      <c r="D154" s="46">
        <v>0</v>
      </c>
      <c r="E154" s="46">
        <v>0</v>
      </c>
      <c r="F154" s="236"/>
      <c r="G154" s="46">
        <v>0</v>
      </c>
      <c r="H154" s="47">
        <v>0</v>
      </c>
      <c r="I154" s="48">
        <f t="shared" si="15"/>
        <v>2172</v>
      </c>
    </row>
    <row r="155" spans="1:9" ht="15">
      <c r="A155" s="27" t="s">
        <v>25</v>
      </c>
      <c r="B155" s="43">
        <v>0</v>
      </c>
      <c r="C155" s="43">
        <v>0</v>
      </c>
      <c r="D155" s="43">
        <v>0</v>
      </c>
      <c r="E155" s="43">
        <v>0</v>
      </c>
      <c r="F155" s="236"/>
      <c r="G155" s="43">
        <v>0</v>
      </c>
      <c r="H155" s="53">
        <v>0</v>
      </c>
      <c r="I155" s="41">
        <f t="shared" si="15"/>
        <v>0</v>
      </c>
    </row>
    <row r="156" spans="1:9" ht="15">
      <c r="A156" s="25" t="s">
        <v>26</v>
      </c>
      <c r="B156" s="46">
        <v>693.70866592379207</v>
      </c>
      <c r="C156" s="46">
        <v>0</v>
      </c>
      <c r="D156" s="46">
        <v>28.422634076207999</v>
      </c>
      <c r="E156" s="46">
        <v>0</v>
      </c>
      <c r="F156" s="236"/>
      <c r="G156" s="46">
        <v>0</v>
      </c>
      <c r="H156" s="47">
        <v>0</v>
      </c>
      <c r="I156" s="48">
        <f t="shared" si="15"/>
        <v>722.13130000000001</v>
      </c>
    </row>
    <row r="157" spans="1:9" ht="15.75" thickBot="1">
      <c r="A157" s="27" t="s">
        <v>27</v>
      </c>
      <c r="B157" s="43">
        <v>61.824378684335443</v>
      </c>
      <c r="C157" s="43">
        <v>0.34027085456681438</v>
      </c>
      <c r="D157" s="43">
        <v>283.85678247009122</v>
      </c>
      <c r="E157" s="43">
        <v>6296.6497807688947</v>
      </c>
      <c r="F157" s="237"/>
      <c r="G157" s="43">
        <v>120.14113197617797</v>
      </c>
      <c r="H157" s="53">
        <v>746.21965524593315</v>
      </c>
      <c r="I157" s="41">
        <f t="shared" si="15"/>
        <v>7509.0319999999992</v>
      </c>
    </row>
    <row r="158" spans="1:9" ht="15">
      <c r="A158" s="34" t="s">
        <v>28</v>
      </c>
      <c r="B158" s="130">
        <f t="shared" ref="B158:H158" si="16">SUM(B137:B157)</f>
        <v>995.47849829398558</v>
      </c>
      <c r="C158" s="130">
        <f t="shared" si="16"/>
        <v>11876.812285919004</v>
      </c>
      <c r="D158" s="130">
        <f t="shared" si="16"/>
        <v>1987.8561582361465</v>
      </c>
      <c r="E158" s="130">
        <f t="shared" si="16"/>
        <v>6311.9864205252798</v>
      </c>
      <c r="F158" s="130">
        <f t="shared" si="16"/>
        <v>0</v>
      </c>
      <c r="G158" s="130">
        <f t="shared" si="16"/>
        <v>120.14113197617797</v>
      </c>
      <c r="H158" s="131">
        <f t="shared" si="16"/>
        <v>746.21965524593315</v>
      </c>
      <c r="I158" s="132">
        <f>SUM(B158:H158)</f>
        <v>22038.49415019653</v>
      </c>
    </row>
    <row r="159" spans="1:9" ht="15" thickBot="1">
      <c r="A159" s="32" t="s">
        <v>87</v>
      </c>
      <c r="B159" s="114">
        <f>B158/$I158</f>
        <v>4.5169987182863323E-2</v>
      </c>
      <c r="C159" s="114">
        <f t="shared" ref="C159:I159" si="17">C158/$I158</f>
        <v>0.53891215093809353</v>
      </c>
      <c r="D159" s="114">
        <f t="shared" si="17"/>
        <v>9.0199273357268822E-2</v>
      </c>
      <c r="E159" s="114">
        <f t="shared" si="17"/>
        <v>0.28640733697628756</v>
      </c>
      <c r="F159" s="114">
        <f t="shared" si="17"/>
        <v>0</v>
      </c>
      <c r="G159" s="114">
        <f t="shared" si="17"/>
        <v>5.4514220053962538E-3</v>
      </c>
      <c r="H159" s="114">
        <f t="shared" si="17"/>
        <v>3.3859829540090362E-2</v>
      </c>
      <c r="I159" s="116">
        <f t="shared" si="17"/>
        <v>1</v>
      </c>
    </row>
    <row r="160" spans="1:9" ht="15" thickBot="1">
      <c r="A160" s="17"/>
      <c r="B160" s="17"/>
      <c r="C160" s="17"/>
      <c r="D160" s="17"/>
      <c r="E160" s="17"/>
      <c r="F160" s="17"/>
      <c r="G160" s="17"/>
      <c r="H160" s="17"/>
      <c r="I160" s="17"/>
    </row>
    <row r="161" spans="1:9" ht="28.5">
      <c r="A161" s="186" t="s">
        <v>36</v>
      </c>
      <c r="B161" s="35" t="s">
        <v>0</v>
      </c>
      <c r="C161" s="35" t="s">
        <v>1</v>
      </c>
      <c r="D161" s="35" t="s">
        <v>2</v>
      </c>
      <c r="E161" s="35" t="s">
        <v>3</v>
      </c>
      <c r="F161" s="35" t="s">
        <v>29</v>
      </c>
      <c r="G161" s="35" t="s">
        <v>4</v>
      </c>
      <c r="H161" s="35" t="s">
        <v>5</v>
      </c>
      <c r="I161" s="36" t="s">
        <v>6</v>
      </c>
    </row>
    <row r="162" spans="1:9" ht="14.25" customHeight="1">
      <c r="A162" s="187" t="s">
        <v>36</v>
      </c>
      <c r="B162" s="192" t="s">
        <v>104</v>
      </c>
      <c r="C162" s="193"/>
      <c r="D162" s="193"/>
      <c r="E162" s="193"/>
      <c r="F162" s="193"/>
      <c r="G162" s="193"/>
      <c r="H162" s="193"/>
      <c r="I162" s="194"/>
    </row>
    <row r="163" spans="1:9" ht="15">
      <c r="A163" s="24" t="s">
        <v>7</v>
      </c>
      <c r="B163" s="39">
        <v>0</v>
      </c>
      <c r="C163" s="39">
        <v>0</v>
      </c>
      <c r="D163" s="39">
        <v>0</v>
      </c>
      <c r="E163" s="39">
        <v>0</v>
      </c>
      <c r="F163" s="235"/>
      <c r="G163" s="39">
        <v>0</v>
      </c>
      <c r="H163" s="40">
        <v>0</v>
      </c>
      <c r="I163" s="41">
        <f>SUM(B163:H163)</f>
        <v>0</v>
      </c>
    </row>
    <row r="164" spans="1:9" ht="15">
      <c r="A164" s="25" t="s">
        <v>8</v>
      </c>
      <c r="B164" s="46">
        <v>0</v>
      </c>
      <c r="C164" s="46">
        <v>0</v>
      </c>
      <c r="D164" s="46">
        <v>0</v>
      </c>
      <c r="E164" s="46">
        <v>0</v>
      </c>
      <c r="F164" s="236"/>
      <c r="G164" s="46">
        <v>0</v>
      </c>
      <c r="H164" s="47">
        <v>0</v>
      </c>
      <c r="I164" s="48">
        <f t="shared" ref="I164:I183" si="18">SUM(B164:H164)</f>
        <v>0</v>
      </c>
    </row>
    <row r="165" spans="1:9" ht="15">
      <c r="A165" s="26" t="s">
        <v>9</v>
      </c>
      <c r="B165" s="43">
        <v>0</v>
      </c>
      <c r="C165" s="43">
        <v>0</v>
      </c>
      <c r="D165" s="43">
        <v>0</v>
      </c>
      <c r="E165" s="43">
        <v>0</v>
      </c>
      <c r="F165" s="236"/>
      <c r="G165" s="43">
        <v>0</v>
      </c>
      <c r="H165" s="53">
        <v>0</v>
      </c>
      <c r="I165" s="41">
        <f t="shared" si="18"/>
        <v>0</v>
      </c>
    </row>
    <row r="166" spans="1:9" ht="15">
      <c r="A166" s="25" t="s">
        <v>10</v>
      </c>
      <c r="B166" s="46">
        <v>0</v>
      </c>
      <c r="C166" s="46">
        <v>0</v>
      </c>
      <c r="D166" s="46">
        <v>187</v>
      </c>
      <c r="E166" s="46">
        <v>0</v>
      </c>
      <c r="F166" s="236"/>
      <c r="G166" s="46">
        <v>0</v>
      </c>
      <c r="H166" s="47">
        <v>0</v>
      </c>
      <c r="I166" s="48">
        <f t="shared" si="18"/>
        <v>187</v>
      </c>
    </row>
    <row r="167" spans="1:9" ht="15">
      <c r="A167" s="26" t="s">
        <v>11</v>
      </c>
      <c r="B167" s="43">
        <v>0</v>
      </c>
      <c r="C167" s="43">
        <v>0</v>
      </c>
      <c r="D167" s="43">
        <v>0</v>
      </c>
      <c r="E167" s="43">
        <v>0</v>
      </c>
      <c r="F167" s="236"/>
      <c r="G167" s="43">
        <v>0</v>
      </c>
      <c r="H167" s="53">
        <v>0</v>
      </c>
      <c r="I167" s="41">
        <f t="shared" si="18"/>
        <v>0</v>
      </c>
    </row>
    <row r="168" spans="1:9" ht="15">
      <c r="A168" s="25" t="s">
        <v>12</v>
      </c>
      <c r="B168" s="46">
        <v>0</v>
      </c>
      <c r="C168" s="46">
        <v>0</v>
      </c>
      <c r="D168" s="46">
        <v>0</v>
      </c>
      <c r="E168" s="46">
        <v>0</v>
      </c>
      <c r="F168" s="236"/>
      <c r="G168" s="46">
        <v>0</v>
      </c>
      <c r="H168" s="47">
        <v>0</v>
      </c>
      <c r="I168" s="48">
        <f t="shared" si="18"/>
        <v>0</v>
      </c>
    </row>
    <row r="169" spans="1:9" ht="15">
      <c r="A169" s="26" t="s">
        <v>13</v>
      </c>
      <c r="B169" s="43">
        <v>0</v>
      </c>
      <c r="C169" s="43">
        <v>0</v>
      </c>
      <c r="D169" s="43">
        <v>0</v>
      </c>
      <c r="E169" s="43">
        <v>0</v>
      </c>
      <c r="F169" s="236"/>
      <c r="G169" s="43">
        <v>0</v>
      </c>
      <c r="H169" s="53">
        <v>0</v>
      </c>
      <c r="I169" s="41">
        <f t="shared" si="18"/>
        <v>0</v>
      </c>
    </row>
    <row r="170" spans="1:9" ht="15">
      <c r="A170" s="25" t="s">
        <v>14</v>
      </c>
      <c r="B170" s="46">
        <v>0</v>
      </c>
      <c r="C170" s="46">
        <v>0</v>
      </c>
      <c r="D170" s="46">
        <v>0</v>
      </c>
      <c r="E170" s="46">
        <v>1.0194413988579878</v>
      </c>
      <c r="F170" s="236"/>
      <c r="G170" s="46">
        <v>0</v>
      </c>
      <c r="H170" s="47">
        <v>0</v>
      </c>
      <c r="I170" s="48">
        <f t="shared" si="18"/>
        <v>1.0194413988579878</v>
      </c>
    </row>
    <row r="171" spans="1:9" ht="15">
      <c r="A171" s="26" t="s">
        <v>15</v>
      </c>
      <c r="B171" s="43">
        <v>9.1419035576709023E-2</v>
      </c>
      <c r="C171" s="43">
        <v>2.8394154144734916E-2</v>
      </c>
      <c r="D171" s="43">
        <v>1.3285868102785563</v>
      </c>
      <c r="E171" s="43">
        <v>0</v>
      </c>
      <c r="F171" s="236"/>
      <c r="G171" s="43">
        <v>0</v>
      </c>
      <c r="H171" s="53">
        <v>0</v>
      </c>
      <c r="I171" s="41">
        <f t="shared" si="18"/>
        <v>1.4484000000000004</v>
      </c>
    </row>
    <row r="172" spans="1:9" ht="15">
      <c r="A172" s="25" t="s">
        <v>16</v>
      </c>
      <c r="B172" s="46">
        <v>60.503557600969856</v>
      </c>
      <c r="C172" s="46">
        <v>0</v>
      </c>
      <c r="D172" s="46">
        <v>151.15394239903017</v>
      </c>
      <c r="E172" s="46">
        <v>0</v>
      </c>
      <c r="F172" s="236"/>
      <c r="G172" s="46">
        <v>0</v>
      </c>
      <c r="H172" s="47">
        <v>0</v>
      </c>
      <c r="I172" s="48">
        <f t="shared" si="18"/>
        <v>211.65750000000003</v>
      </c>
    </row>
    <row r="173" spans="1:9" ht="15">
      <c r="A173" s="26" t="s">
        <v>17</v>
      </c>
      <c r="B173" s="43">
        <v>0</v>
      </c>
      <c r="C173" s="43">
        <v>0</v>
      </c>
      <c r="D173" s="43">
        <v>245.67700000000002</v>
      </c>
      <c r="E173" s="43">
        <v>0</v>
      </c>
      <c r="F173" s="236"/>
      <c r="G173" s="43">
        <v>0</v>
      </c>
      <c r="H173" s="53">
        <v>0</v>
      </c>
      <c r="I173" s="41">
        <f t="shared" si="18"/>
        <v>245.67700000000002</v>
      </c>
    </row>
    <row r="174" spans="1:9" ht="15">
      <c r="A174" s="25" t="s">
        <v>18</v>
      </c>
      <c r="B174" s="46">
        <v>0</v>
      </c>
      <c r="C174" s="46">
        <v>0</v>
      </c>
      <c r="D174" s="46">
        <v>0</v>
      </c>
      <c r="E174" s="46">
        <v>0</v>
      </c>
      <c r="F174" s="236"/>
      <c r="G174" s="46">
        <v>0</v>
      </c>
      <c r="H174" s="47">
        <v>0</v>
      </c>
      <c r="I174" s="48">
        <f t="shared" si="18"/>
        <v>0</v>
      </c>
    </row>
    <row r="175" spans="1:9" ht="15">
      <c r="A175" s="26" t="s">
        <v>19</v>
      </c>
      <c r="B175" s="43">
        <v>101.66949413413901</v>
      </c>
      <c r="C175" s="43">
        <v>52.95286152819741</v>
      </c>
      <c r="D175" s="43">
        <v>1762.3776443376637</v>
      </c>
      <c r="E175" s="43">
        <v>0</v>
      </c>
      <c r="F175" s="236"/>
      <c r="G175" s="43">
        <v>0</v>
      </c>
      <c r="H175" s="53">
        <v>0</v>
      </c>
      <c r="I175" s="41">
        <f t="shared" si="18"/>
        <v>1917</v>
      </c>
    </row>
    <row r="176" spans="1:9" ht="15">
      <c r="A176" s="25" t="s">
        <v>20</v>
      </c>
      <c r="B176" s="46">
        <v>0</v>
      </c>
      <c r="C176" s="46">
        <v>0</v>
      </c>
      <c r="D176" s="46">
        <v>0</v>
      </c>
      <c r="E176" s="46">
        <v>0</v>
      </c>
      <c r="F176" s="236"/>
      <c r="G176" s="46">
        <v>0</v>
      </c>
      <c r="H176" s="47">
        <v>0</v>
      </c>
      <c r="I176" s="48">
        <f t="shared" si="18"/>
        <v>0</v>
      </c>
    </row>
    <row r="177" spans="1:9" ht="15">
      <c r="A177" s="26" t="s">
        <v>21</v>
      </c>
      <c r="B177" s="43">
        <v>0</v>
      </c>
      <c r="C177" s="43">
        <v>0</v>
      </c>
      <c r="D177" s="43">
        <v>0</v>
      </c>
      <c r="E177" s="43">
        <v>0</v>
      </c>
      <c r="F177" s="236"/>
      <c r="G177" s="43">
        <v>0</v>
      </c>
      <c r="H177" s="53">
        <v>0</v>
      </c>
      <c r="I177" s="41">
        <f t="shared" si="18"/>
        <v>0</v>
      </c>
    </row>
    <row r="178" spans="1:9" ht="15">
      <c r="A178" s="25" t="s">
        <v>22</v>
      </c>
      <c r="B178" s="46">
        <v>0</v>
      </c>
      <c r="C178" s="46">
        <v>0</v>
      </c>
      <c r="D178" s="46">
        <v>0</v>
      </c>
      <c r="E178" s="46">
        <v>0</v>
      </c>
      <c r="F178" s="236"/>
      <c r="G178" s="46">
        <v>0</v>
      </c>
      <c r="H178" s="47">
        <v>0</v>
      </c>
      <c r="I178" s="48">
        <f t="shared" si="18"/>
        <v>0</v>
      </c>
    </row>
    <row r="179" spans="1:9" ht="15">
      <c r="A179" s="27" t="s">
        <v>23</v>
      </c>
      <c r="B179" s="43">
        <v>0</v>
      </c>
      <c r="C179" s="43">
        <v>0</v>
      </c>
      <c r="D179" s="43">
        <v>0</v>
      </c>
      <c r="E179" s="43">
        <v>0</v>
      </c>
      <c r="F179" s="236"/>
      <c r="G179" s="43">
        <v>0</v>
      </c>
      <c r="H179" s="53">
        <v>0</v>
      </c>
      <c r="I179" s="41">
        <f t="shared" si="18"/>
        <v>0</v>
      </c>
    </row>
    <row r="180" spans="1:9" ht="15">
      <c r="A180" s="25" t="s">
        <v>24</v>
      </c>
      <c r="B180" s="46">
        <v>0</v>
      </c>
      <c r="C180" s="46">
        <v>0</v>
      </c>
      <c r="D180" s="46">
        <v>0</v>
      </c>
      <c r="E180" s="46">
        <v>0</v>
      </c>
      <c r="F180" s="236"/>
      <c r="G180" s="46">
        <v>0</v>
      </c>
      <c r="H180" s="47">
        <v>0</v>
      </c>
      <c r="I180" s="48">
        <f t="shared" si="18"/>
        <v>0</v>
      </c>
    </row>
    <row r="181" spans="1:9" ht="15">
      <c r="A181" s="27" t="s">
        <v>25</v>
      </c>
      <c r="B181" s="43">
        <v>0</v>
      </c>
      <c r="C181" s="43">
        <v>0</v>
      </c>
      <c r="D181" s="43">
        <v>0</v>
      </c>
      <c r="E181" s="43">
        <v>0</v>
      </c>
      <c r="F181" s="236"/>
      <c r="G181" s="43">
        <v>0</v>
      </c>
      <c r="H181" s="53">
        <v>0</v>
      </c>
      <c r="I181" s="41">
        <f t="shared" si="18"/>
        <v>0</v>
      </c>
    </row>
    <row r="182" spans="1:9" ht="15">
      <c r="A182" s="25" t="s">
        <v>26</v>
      </c>
      <c r="B182" s="46">
        <v>3.9713318936746629</v>
      </c>
      <c r="C182" s="46">
        <v>1.0326681063253367</v>
      </c>
      <c r="D182" s="46">
        <v>0</v>
      </c>
      <c r="E182" s="46">
        <v>0</v>
      </c>
      <c r="F182" s="236"/>
      <c r="G182" s="46">
        <v>0</v>
      </c>
      <c r="H182" s="47">
        <v>0</v>
      </c>
      <c r="I182" s="48">
        <f t="shared" si="18"/>
        <v>5.0039999999999996</v>
      </c>
    </row>
    <row r="183" spans="1:9" ht="15.75" thickBot="1">
      <c r="A183" s="27" t="s">
        <v>27</v>
      </c>
      <c r="B183" s="43">
        <v>27.026375237215493</v>
      </c>
      <c r="C183" s="43">
        <v>0</v>
      </c>
      <c r="D183" s="43">
        <v>668.13153722498305</v>
      </c>
      <c r="E183" s="43">
        <v>702.87942320736772</v>
      </c>
      <c r="F183" s="237"/>
      <c r="G183" s="43">
        <v>62.862891652252387</v>
      </c>
      <c r="H183" s="53">
        <v>200.8833726781815</v>
      </c>
      <c r="I183" s="41">
        <f t="shared" si="18"/>
        <v>1661.7836000000002</v>
      </c>
    </row>
    <row r="184" spans="1:9" ht="15">
      <c r="A184" s="34" t="s">
        <v>28</v>
      </c>
      <c r="B184" s="130">
        <f t="shared" ref="B184:H184" si="19">SUM(B163:B183)</f>
        <v>193.26217790157574</v>
      </c>
      <c r="C184" s="130">
        <f t="shared" si="19"/>
        <v>54.013923788667483</v>
      </c>
      <c r="D184" s="130">
        <f t="shared" si="19"/>
        <v>3015.6687107719554</v>
      </c>
      <c r="E184" s="130">
        <f t="shared" si="19"/>
        <v>703.89886460622574</v>
      </c>
      <c r="F184" s="130">
        <f t="shared" si="19"/>
        <v>0</v>
      </c>
      <c r="G184" s="130">
        <f t="shared" si="19"/>
        <v>62.862891652252387</v>
      </c>
      <c r="H184" s="131">
        <f t="shared" si="19"/>
        <v>200.8833726781815</v>
      </c>
      <c r="I184" s="132">
        <f>SUM(B184:H184)</f>
        <v>4230.5899413988582</v>
      </c>
    </row>
    <row r="185" spans="1:9" ht="15" thickBot="1">
      <c r="A185" s="32" t="s">
        <v>87</v>
      </c>
      <c r="B185" s="114">
        <f>B184/$I184</f>
        <v>4.5682087032446583E-2</v>
      </c>
      <c r="C185" s="114">
        <f t="shared" ref="C185:I185" si="20">C184/$I184</f>
        <v>1.2767468494194831E-2</v>
      </c>
      <c r="D185" s="114">
        <f t="shared" si="20"/>
        <v>0.71282463026298759</v>
      </c>
      <c r="E185" s="114">
        <f t="shared" si="20"/>
        <v>0.16638314617026659</v>
      </c>
      <c r="F185" s="114">
        <f t="shared" si="20"/>
        <v>0</v>
      </c>
      <c r="G185" s="114">
        <f t="shared" si="20"/>
        <v>1.4859131355913584E-2</v>
      </c>
      <c r="H185" s="114">
        <f t="shared" si="20"/>
        <v>4.748353668419085E-2</v>
      </c>
      <c r="I185" s="116">
        <f t="shared" si="20"/>
        <v>1</v>
      </c>
    </row>
    <row r="186" spans="1:9" ht="15" thickBot="1">
      <c r="A186" s="17"/>
      <c r="B186" s="17"/>
      <c r="C186" s="17"/>
      <c r="D186" s="17"/>
      <c r="E186" s="17"/>
      <c r="F186" s="17"/>
      <c r="G186" s="17"/>
      <c r="H186" s="17"/>
      <c r="I186" s="17"/>
    </row>
    <row r="187" spans="1:9" ht="28.5">
      <c r="A187" s="186" t="s">
        <v>37</v>
      </c>
      <c r="B187" s="35" t="s">
        <v>0</v>
      </c>
      <c r="C187" s="35" t="s">
        <v>1</v>
      </c>
      <c r="D187" s="35" t="s">
        <v>2</v>
      </c>
      <c r="E187" s="35" t="s">
        <v>3</v>
      </c>
      <c r="F187" s="35" t="s">
        <v>29</v>
      </c>
      <c r="G187" s="35" t="s">
        <v>4</v>
      </c>
      <c r="H187" s="35" t="s">
        <v>5</v>
      </c>
      <c r="I187" s="36" t="s">
        <v>6</v>
      </c>
    </row>
    <row r="188" spans="1:9" ht="14.25" customHeight="1">
      <c r="A188" s="187" t="s">
        <v>37</v>
      </c>
      <c r="B188" s="192" t="s">
        <v>104</v>
      </c>
      <c r="C188" s="193"/>
      <c r="D188" s="193"/>
      <c r="E188" s="193"/>
      <c r="F188" s="193"/>
      <c r="G188" s="193"/>
      <c r="H188" s="193"/>
      <c r="I188" s="194"/>
    </row>
    <row r="189" spans="1:9" ht="15">
      <c r="A189" s="24" t="s">
        <v>7</v>
      </c>
      <c r="B189" s="39">
        <v>0</v>
      </c>
      <c r="C189" s="39">
        <v>0</v>
      </c>
      <c r="D189" s="39">
        <v>5054</v>
      </c>
      <c r="E189" s="39">
        <v>0</v>
      </c>
      <c r="F189" s="235"/>
      <c r="G189" s="39">
        <v>0</v>
      </c>
      <c r="H189" s="40">
        <v>0</v>
      </c>
      <c r="I189" s="41">
        <f>SUM(B189:H189)</f>
        <v>5054</v>
      </c>
    </row>
    <row r="190" spans="1:9" ht="15">
      <c r="A190" s="25" t="s">
        <v>8</v>
      </c>
      <c r="B190" s="46">
        <v>0</v>
      </c>
      <c r="C190" s="46">
        <v>0</v>
      </c>
      <c r="D190" s="46">
        <v>0</v>
      </c>
      <c r="E190" s="46">
        <v>0</v>
      </c>
      <c r="F190" s="236"/>
      <c r="G190" s="46">
        <v>0</v>
      </c>
      <c r="H190" s="47">
        <v>0</v>
      </c>
      <c r="I190" s="48">
        <f t="shared" ref="I190:I209" si="21">SUM(B190:H190)</f>
        <v>0</v>
      </c>
    </row>
    <row r="191" spans="1:9" ht="15">
      <c r="A191" s="26" t="s">
        <v>9</v>
      </c>
      <c r="B191" s="43">
        <v>0</v>
      </c>
      <c r="C191" s="43">
        <v>0</v>
      </c>
      <c r="D191" s="43">
        <v>0</v>
      </c>
      <c r="E191" s="43">
        <v>0</v>
      </c>
      <c r="F191" s="236"/>
      <c r="G191" s="43">
        <v>0</v>
      </c>
      <c r="H191" s="53">
        <v>0</v>
      </c>
      <c r="I191" s="41">
        <f t="shared" si="21"/>
        <v>0</v>
      </c>
    </row>
    <row r="192" spans="1:9" ht="15">
      <c r="A192" s="25" t="s">
        <v>10</v>
      </c>
      <c r="B192" s="46">
        <v>0</v>
      </c>
      <c r="C192" s="46">
        <v>0</v>
      </c>
      <c r="D192" s="46">
        <v>448</v>
      </c>
      <c r="E192" s="46">
        <v>0</v>
      </c>
      <c r="F192" s="236"/>
      <c r="G192" s="46">
        <v>0</v>
      </c>
      <c r="H192" s="47">
        <v>0</v>
      </c>
      <c r="I192" s="48">
        <f t="shared" si="21"/>
        <v>448</v>
      </c>
    </row>
    <row r="193" spans="1:9" ht="15">
      <c r="A193" s="26" t="s">
        <v>11</v>
      </c>
      <c r="B193" s="43">
        <v>0</v>
      </c>
      <c r="C193" s="43">
        <v>0</v>
      </c>
      <c r="D193" s="43">
        <v>0</v>
      </c>
      <c r="E193" s="43">
        <v>0</v>
      </c>
      <c r="F193" s="236"/>
      <c r="G193" s="43">
        <v>0</v>
      </c>
      <c r="H193" s="53">
        <v>0</v>
      </c>
      <c r="I193" s="41">
        <f t="shared" si="21"/>
        <v>0</v>
      </c>
    </row>
    <row r="194" spans="1:9" ht="15">
      <c r="A194" s="25" t="s">
        <v>12</v>
      </c>
      <c r="B194" s="46">
        <v>0</v>
      </c>
      <c r="C194" s="46">
        <v>0</v>
      </c>
      <c r="D194" s="46">
        <v>0</v>
      </c>
      <c r="E194" s="46">
        <v>0</v>
      </c>
      <c r="F194" s="236"/>
      <c r="G194" s="46">
        <v>0</v>
      </c>
      <c r="H194" s="47">
        <v>0</v>
      </c>
      <c r="I194" s="48">
        <f t="shared" si="21"/>
        <v>0</v>
      </c>
    </row>
    <row r="195" spans="1:9" ht="15">
      <c r="A195" s="26" t="s">
        <v>13</v>
      </c>
      <c r="B195" s="43">
        <v>0</v>
      </c>
      <c r="C195" s="43">
        <v>0</v>
      </c>
      <c r="D195" s="43">
        <v>0</v>
      </c>
      <c r="E195" s="43">
        <v>0</v>
      </c>
      <c r="F195" s="236"/>
      <c r="G195" s="43">
        <v>0</v>
      </c>
      <c r="H195" s="53">
        <v>0</v>
      </c>
      <c r="I195" s="41">
        <f t="shared" si="21"/>
        <v>0</v>
      </c>
    </row>
    <row r="196" spans="1:9" ht="15">
      <c r="A196" s="25" t="s">
        <v>14</v>
      </c>
      <c r="B196" s="46">
        <v>3.2989445639122455E-8</v>
      </c>
      <c r="C196" s="46">
        <v>3.2989445639122455E-8</v>
      </c>
      <c r="D196" s="46">
        <v>2.6391556391944038E-8</v>
      </c>
      <c r="E196" s="46">
        <v>17.193357152608286</v>
      </c>
      <c r="F196" s="236"/>
      <c r="G196" s="46">
        <v>0</v>
      </c>
      <c r="H196" s="47">
        <v>0</v>
      </c>
      <c r="I196" s="48">
        <f t="shared" si="21"/>
        <v>17.193357244978735</v>
      </c>
    </row>
    <row r="197" spans="1:9" ht="15">
      <c r="A197" s="26" t="s">
        <v>15</v>
      </c>
      <c r="B197" s="43">
        <v>3.0102008700780063</v>
      </c>
      <c r="C197" s="43">
        <v>0.93494869627063015</v>
      </c>
      <c r="D197" s="43">
        <v>43.747050433651367</v>
      </c>
      <c r="E197" s="43">
        <v>0</v>
      </c>
      <c r="F197" s="236"/>
      <c r="G197" s="43">
        <v>0</v>
      </c>
      <c r="H197" s="53">
        <v>0</v>
      </c>
      <c r="I197" s="41">
        <f t="shared" si="21"/>
        <v>47.6922</v>
      </c>
    </row>
    <row r="198" spans="1:9" ht="15">
      <c r="A198" s="25" t="s">
        <v>16</v>
      </c>
      <c r="B198" s="46">
        <v>344.90823402947927</v>
      </c>
      <c r="C198" s="46">
        <v>153.23562831728006</v>
      </c>
      <c r="D198" s="46">
        <v>6964.7234376532415</v>
      </c>
      <c r="E198" s="46">
        <v>0</v>
      </c>
      <c r="F198" s="236"/>
      <c r="G198" s="46">
        <v>0</v>
      </c>
      <c r="H198" s="47">
        <v>0</v>
      </c>
      <c r="I198" s="48">
        <f t="shared" si="21"/>
        <v>7462.8673000000008</v>
      </c>
    </row>
    <row r="199" spans="1:9" ht="15">
      <c r="A199" s="26" t="s">
        <v>17</v>
      </c>
      <c r="B199" s="43">
        <v>84.631383327991983</v>
      </c>
      <c r="C199" s="43">
        <v>4.0874040522198206E-8</v>
      </c>
      <c r="D199" s="43">
        <v>612.291816631134</v>
      </c>
      <c r="E199" s="43">
        <v>0</v>
      </c>
      <c r="F199" s="236"/>
      <c r="G199" s="43">
        <v>0</v>
      </c>
      <c r="H199" s="53">
        <v>0</v>
      </c>
      <c r="I199" s="41">
        <f t="shared" si="21"/>
        <v>696.92320000000007</v>
      </c>
    </row>
    <row r="200" spans="1:9" ht="15">
      <c r="A200" s="25" t="s">
        <v>18</v>
      </c>
      <c r="B200" s="46">
        <v>2.7070347814916209E-8</v>
      </c>
      <c r="C200" s="46">
        <v>2.7070347814916209E-8</v>
      </c>
      <c r="D200" s="46">
        <v>715.99999994585937</v>
      </c>
      <c r="E200" s="46">
        <v>0</v>
      </c>
      <c r="F200" s="236"/>
      <c r="G200" s="46">
        <v>0</v>
      </c>
      <c r="H200" s="47">
        <v>0</v>
      </c>
      <c r="I200" s="48">
        <f t="shared" si="21"/>
        <v>716.00000000000011</v>
      </c>
    </row>
    <row r="201" spans="1:9" ht="15">
      <c r="A201" s="26" t="s">
        <v>19</v>
      </c>
      <c r="B201" s="43">
        <v>1374.6031656987773</v>
      </c>
      <c r="C201" s="43">
        <v>73.852434634518161</v>
      </c>
      <c r="D201" s="43">
        <v>7690.1607484362858</v>
      </c>
      <c r="E201" s="43">
        <v>586.38365123041854</v>
      </c>
      <c r="F201" s="236"/>
      <c r="G201" s="43">
        <v>0</v>
      </c>
      <c r="H201" s="53">
        <v>0</v>
      </c>
      <c r="I201" s="41">
        <f t="shared" si="21"/>
        <v>9725</v>
      </c>
    </row>
    <row r="202" spans="1:9" ht="15">
      <c r="A202" s="25" t="s">
        <v>20</v>
      </c>
      <c r="B202" s="46">
        <v>0</v>
      </c>
      <c r="C202" s="46">
        <v>0</v>
      </c>
      <c r="D202" s="46">
        <v>0</v>
      </c>
      <c r="E202" s="46">
        <v>0</v>
      </c>
      <c r="F202" s="236"/>
      <c r="G202" s="46">
        <v>0</v>
      </c>
      <c r="H202" s="47">
        <v>0</v>
      </c>
      <c r="I202" s="48">
        <f t="shared" si="21"/>
        <v>0</v>
      </c>
    </row>
    <row r="203" spans="1:9" ht="15">
      <c r="A203" s="26" t="s">
        <v>21</v>
      </c>
      <c r="B203" s="43">
        <v>0</v>
      </c>
      <c r="C203" s="43">
        <v>0</v>
      </c>
      <c r="D203" s="43">
        <v>0</v>
      </c>
      <c r="E203" s="43">
        <v>0</v>
      </c>
      <c r="F203" s="236"/>
      <c r="G203" s="43">
        <v>0</v>
      </c>
      <c r="H203" s="53">
        <v>0</v>
      </c>
      <c r="I203" s="41">
        <f t="shared" si="21"/>
        <v>0</v>
      </c>
    </row>
    <row r="204" spans="1:9" ht="15">
      <c r="A204" s="25" t="s">
        <v>22</v>
      </c>
      <c r="B204" s="46">
        <v>2.1203430539960415</v>
      </c>
      <c r="C204" s="46">
        <v>1.3624328433530526E-8</v>
      </c>
      <c r="D204" s="46">
        <v>1816.8796569323795</v>
      </c>
      <c r="E204" s="46">
        <v>0</v>
      </c>
      <c r="F204" s="236"/>
      <c r="G204" s="46">
        <v>0</v>
      </c>
      <c r="H204" s="47">
        <v>0</v>
      </c>
      <c r="I204" s="48">
        <f t="shared" si="21"/>
        <v>1818.9999999999998</v>
      </c>
    </row>
    <row r="205" spans="1:9" ht="15">
      <c r="A205" s="27" t="s">
        <v>23</v>
      </c>
      <c r="B205" s="43">
        <v>6.9100623330365094</v>
      </c>
      <c r="C205" s="43">
        <v>11.718610863757792</v>
      </c>
      <c r="D205" s="43">
        <v>21.371326803205697</v>
      </c>
      <c r="E205" s="43">
        <v>0</v>
      </c>
      <c r="F205" s="236"/>
      <c r="G205" s="43">
        <v>0</v>
      </c>
      <c r="H205" s="53">
        <v>0</v>
      </c>
      <c r="I205" s="41">
        <f t="shared" si="21"/>
        <v>40</v>
      </c>
    </row>
    <row r="206" spans="1:9" ht="15">
      <c r="A206" s="25" t="s">
        <v>24</v>
      </c>
      <c r="B206" s="46">
        <v>0</v>
      </c>
      <c r="C206" s="46">
        <v>0</v>
      </c>
      <c r="D206" s="46">
        <v>0</v>
      </c>
      <c r="E206" s="46">
        <v>0</v>
      </c>
      <c r="F206" s="236"/>
      <c r="G206" s="46">
        <v>0</v>
      </c>
      <c r="H206" s="47">
        <v>0</v>
      </c>
      <c r="I206" s="48">
        <f t="shared" si="21"/>
        <v>0</v>
      </c>
    </row>
    <row r="207" spans="1:9" ht="15">
      <c r="A207" s="27" t="s">
        <v>25</v>
      </c>
      <c r="B207" s="43">
        <v>0</v>
      </c>
      <c r="C207" s="43">
        <v>0</v>
      </c>
      <c r="D207" s="43">
        <v>0</v>
      </c>
      <c r="E207" s="43">
        <v>0</v>
      </c>
      <c r="F207" s="236"/>
      <c r="G207" s="43">
        <v>0</v>
      </c>
      <c r="H207" s="53">
        <v>0</v>
      </c>
      <c r="I207" s="41">
        <f t="shared" si="21"/>
        <v>0</v>
      </c>
    </row>
    <row r="208" spans="1:9" ht="15">
      <c r="A208" s="25" t="s">
        <v>26</v>
      </c>
      <c r="B208" s="46">
        <v>6.4151999845614043</v>
      </c>
      <c r="C208" s="46">
        <v>7.7192980575219779E-9</v>
      </c>
      <c r="D208" s="46">
        <v>7.7192980575219779E-9</v>
      </c>
      <c r="E208" s="46">
        <v>0</v>
      </c>
      <c r="F208" s="236"/>
      <c r="G208" s="46">
        <v>0</v>
      </c>
      <c r="H208" s="47">
        <v>0</v>
      </c>
      <c r="I208" s="48">
        <f t="shared" si="21"/>
        <v>6.4152000000000005</v>
      </c>
    </row>
    <row r="209" spans="1:9" ht="15.75" thickBot="1">
      <c r="A209" s="27" t="s">
        <v>27</v>
      </c>
      <c r="B209" s="43">
        <v>11.08531403426708</v>
      </c>
      <c r="C209" s="43">
        <v>3.9147107273519701</v>
      </c>
      <c r="D209" s="43">
        <v>2968.3058460304014</v>
      </c>
      <c r="E209" s="43">
        <v>2038.1220792548688</v>
      </c>
      <c r="F209" s="237"/>
      <c r="G209" s="43">
        <v>159.44820227937331</v>
      </c>
      <c r="H209" s="53">
        <v>9.6362476737363245</v>
      </c>
      <c r="I209" s="41">
        <f t="shared" si="21"/>
        <v>5190.5123999999996</v>
      </c>
    </row>
    <row r="210" spans="1:9" ht="15">
      <c r="A210" s="34" t="s">
        <v>28</v>
      </c>
      <c r="B210" s="130">
        <f t="shared" ref="B210:H210" si="22">SUM(B189:B209)</f>
        <v>1833.6839033922474</v>
      </c>
      <c r="C210" s="130">
        <f t="shared" si="22"/>
        <v>243.65633336145603</v>
      </c>
      <c r="D210" s="130">
        <f t="shared" si="22"/>
        <v>26335.479882900268</v>
      </c>
      <c r="E210" s="130">
        <f t="shared" si="22"/>
        <v>2641.6990876378959</v>
      </c>
      <c r="F210" s="130">
        <f t="shared" si="22"/>
        <v>0</v>
      </c>
      <c r="G210" s="130">
        <f t="shared" si="22"/>
        <v>159.44820227937331</v>
      </c>
      <c r="H210" s="131">
        <f t="shared" si="22"/>
        <v>9.6362476737363245</v>
      </c>
      <c r="I210" s="132">
        <f>SUM(B210:H210)</f>
        <v>31223.603657244978</v>
      </c>
    </row>
    <row r="211" spans="1:9" ht="15" thickBot="1">
      <c r="A211" s="32" t="s">
        <v>87</v>
      </c>
      <c r="B211" s="114">
        <f>B210/$I210</f>
        <v>5.8727491019979303E-2</v>
      </c>
      <c r="C211" s="114">
        <f t="shared" ref="C211:I211" si="23">C210/$I210</f>
        <v>7.8035942307037058E-3</v>
      </c>
      <c r="D211" s="114">
        <f t="shared" si="23"/>
        <v>0.84344780224589833</v>
      </c>
      <c r="E211" s="114">
        <f t="shared" si="23"/>
        <v>8.460583591301539E-2</v>
      </c>
      <c r="F211" s="114">
        <f t="shared" si="23"/>
        <v>0</v>
      </c>
      <c r="G211" s="114">
        <f t="shared" si="23"/>
        <v>5.1066559782690455E-3</v>
      </c>
      <c r="H211" s="114">
        <f t="shared" si="23"/>
        <v>3.0862061213425551E-4</v>
      </c>
      <c r="I211" s="116">
        <f t="shared" si="23"/>
        <v>1</v>
      </c>
    </row>
    <row r="212" spans="1:9" ht="15" thickBot="1">
      <c r="A212" s="17"/>
      <c r="B212" s="17"/>
      <c r="C212" s="17"/>
      <c r="D212" s="17"/>
      <c r="E212" s="17"/>
      <c r="F212" s="17"/>
      <c r="G212" s="17"/>
      <c r="H212" s="17"/>
      <c r="I212" s="17"/>
    </row>
    <row r="213" spans="1:9" ht="28.5">
      <c r="A213" s="186" t="s">
        <v>38</v>
      </c>
      <c r="B213" s="35" t="s">
        <v>0</v>
      </c>
      <c r="C213" s="35" t="s">
        <v>1</v>
      </c>
      <c r="D213" s="35" t="s">
        <v>2</v>
      </c>
      <c r="E213" s="35" t="s">
        <v>3</v>
      </c>
      <c r="F213" s="35" t="s">
        <v>29</v>
      </c>
      <c r="G213" s="35" t="s">
        <v>4</v>
      </c>
      <c r="H213" s="35" t="s">
        <v>5</v>
      </c>
      <c r="I213" s="36" t="s">
        <v>6</v>
      </c>
    </row>
    <row r="214" spans="1:9" ht="14.25" customHeight="1">
      <c r="A214" s="187" t="s">
        <v>38</v>
      </c>
      <c r="B214" s="192" t="s">
        <v>104</v>
      </c>
      <c r="C214" s="193"/>
      <c r="D214" s="193"/>
      <c r="E214" s="193"/>
      <c r="F214" s="193"/>
      <c r="G214" s="193"/>
      <c r="H214" s="193"/>
      <c r="I214" s="194"/>
    </row>
    <row r="215" spans="1:9" ht="15">
      <c r="A215" s="24" t="s">
        <v>7</v>
      </c>
      <c r="B215" s="39">
        <v>0</v>
      </c>
      <c r="C215" s="39">
        <v>0</v>
      </c>
      <c r="D215" s="39">
        <v>0</v>
      </c>
      <c r="E215" s="39">
        <v>0</v>
      </c>
      <c r="F215" s="235"/>
      <c r="G215" s="39">
        <v>0</v>
      </c>
      <c r="H215" s="40">
        <v>0</v>
      </c>
      <c r="I215" s="41">
        <f>SUM(B215:H215)</f>
        <v>0</v>
      </c>
    </row>
    <row r="216" spans="1:9" ht="15">
      <c r="A216" s="25" t="s">
        <v>8</v>
      </c>
      <c r="B216" s="46">
        <v>0</v>
      </c>
      <c r="C216" s="46">
        <v>0</v>
      </c>
      <c r="D216" s="46">
        <v>0</v>
      </c>
      <c r="E216" s="46">
        <v>0</v>
      </c>
      <c r="F216" s="236"/>
      <c r="G216" s="46">
        <v>0</v>
      </c>
      <c r="H216" s="47">
        <v>0</v>
      </c>
      <c r="I216" s="48">
        <f t="shared" ref="I216:I235" si="24">SUM(B216:H216)</f>
        <v>0</v>
      </c>
    </row>
    <row r="217" spans="1:9" ht="15">
      <c r="A217" s="26" t="s">
        <v>9</v>
      </c>
      <c r="B217" s="43">
        <v>0</v>
      </c>
      <c r="C217" s="43">
        <v>0</v>
      </c>
      <c r="D217" s="43">
        <v>0</v>
      </c>
      <c r="E217" s="43">
        <v>0</v>
      </c>
      <c r="F217" s="236"/>
      <c r="G217" s="43">
        <v>0</v>
      </c>
      <c r="H217" s="53">
        <v>0</v>
      </c>
      <c r="I217" s="41">
        <f t="shared" si="24"/>
        <v>0</v>
      </c>
    </row>
    <row r="218" spans="1:9" ht="15">
      <c r="A218" s="25" t="s">
        <v>10</v>
      </c>
      <c r="B218" s="46">
        <v>0</v>
      </c>
      <c r="C218" s="46">
        <v>0</v>
      </c>
      <c r="D218" s="46">
        <v>0</v>
      </c>
      <c r="E218" s="46">
        <v>0</v>
      </c>
      <c r="F218" s="236"/>
      <c r="G218" s="46">
        <v>0</v>
      </c>
      <c r="H218" s="47">
        <v>0</v>
      </c>
      <c r="I218" s="48">
        <f t="shared" si="24"/>
        <v>0</v>
      </c>
    </row>
    <row r="219" spans="1:9" ht="15">
      <c r="A219" s="26" t="s">
        <v>11</v>
      </c>
      <c r="B219" s="43">
        <v>0</v>
      </c>
      <c r="C219" s="43">
        <v>0</v>
      </c>
      <c r="D219" s="43">
        <v>0</v>
      </c>
      <c r="E219" s="43">
        <v>0</v>
      </c>
      <c r="F219" s="236"/>
      <c r="G219" s="43">
        <v>0</v>
      </c>
      <c r="H219" s="53">
        <v>0</v>
      </c>
      <c r="I219" s="41">
        <f t="shared" si="24"/>
        <v>0</v>
      </c>
    </row>
    <row r="220" spans="1:9" ht="15">
      <c r="A220" s="25" t="s">
        <v>12</v>
      </c>
      <c r="B220" s="46">
        <v>0</v>
      </c>
      <c r="C220" s="46">
        <v>0</v>
      </c>
      <c r="D220" s="46">
        <v>0</v>
      </c>
      <c r="E220" s="46">
        <v>45.7633630824593</v>
      </c>
      <c r="F220" s="236"/>
      <c r="G220" s="46">
        <v>0</v>
      </c>
      <c r="H220" s="47">
        <v>0</v>
      </c>
      <c r="I220" s="48">
        <f t="shared" si="24"/>
        <v>45.7633630824593</v>
      </c>
    </row>
    <row r="221" spans="1:9" ht="15">
      <c r="A221" s="26" t="s">
        <v>13</v>
      </c>
      <c r="B221" s="43">
        <v>0</v>
      </c>
      <c r="C221" s="43">
        <v>0</v>
      </c>
      <c r="D221" s="43">
        <v>0</v>
      </c>
      <c r="E221" s="43">
        <v>0</v>
      </c>
      <c r="F221" s="236"/>
      <c r="G221" s="43">
        <v>0</v>
      </c>
      <c r="H221" s="53">
        <v>0</v>
      </c>
      <c r="I221" s="41">
        <f t="shared" si="24"/>
        <v>0</v>
      </c>
    </row>
    <row r="222" spans="1:9" ht="15">
      <c r="A222" s="25" t="s">
        <v>14</v>
      </c>
      <c r="B222" s="46">
        <v>0</v>
      </c>
      <c r="C222" s="46">
        <v>0</v>
      </c>
      <c r="D222" s="46">
        <v>0</v>
      </c>
      <c r="E222" s="46">
        <v>8.7342260863119813E-3</v>
      </c>
      <c r="F222" s="236"/>
      <c r="G222" s="46">
        <v>0</v>
      </c>
      <c r="H222" s="47">
        <v>0</v>
      </c>
      <c r="I222" s="48">
        <f t="shared" si="24"/>
        <v>8.7342260863119813E-3</v>
      </c>
    </row>
    <row r="223" spans="1:9" ht="15">
      <c r="A223" s="26" t="s">
        <v>15</v>
      </c>
      <c r="B223" s="43">
        <v>0.36461768565603542</v>
      </c>
      <c r="C223" s="43">
        <v>0.52998231434396448</v>
      </c>
      <c r="D223" s="43">
        <v>0</v>
      </c>
      <c r="E223" s="43">
        <v>0</v>
      </c>
      <c r="F223" s="236"/>
      <c r="G223" s="43">
        <v>0</v>
      </c>
      <c r="H223" s="53">
        <v>0</v>
      </c>
      <c r="I223" s="41">
        <f t="shared" si="24"/>
        <v>0.89459999999999984</v>
      </c>
    </row>
    <row r="224" spans="1:9" ht="15">
      <c r="A224" s="25" t="s">
        <v>16</v>
      </c>
      <c r="B224" s="46">
        <v>0</v>
      </c>
      <c r="C224" s="46">
        <v>0</v>
      </c>
      <c r="D224" s="46">
        <v>743.65409999999997</v>
      </c>
      <c r="E224" s="46">
        <v>0</v>
      </c>
      <c r="F224" s="236"/>
      <c r="G224" s="46">
        <v>0</v>
      </c>
      <c r="H224" s="47">
        <v>0</v>
      </c>
      <c r="I224" s="48">
        <f t="shared" si="24"/>
        <v>743.65409999999997</v>
      </c>
    </row>
    <row r="225" spans="1:9" ht="15">
      <c r="A225" s="26" t="s">
        <v>17</v>
      </c>
      <c r="B225" s="43">
        <v>7.7364882433787745</v>
      </c>
      <c r="C225" s="43">
        <v>0</v>
      </c>
      <c r="D225" s="43">
        <v>30.643958248207717</v>
      </c>
      <c r="E225" s="43">
        <v>1.6195535084135062</v>
      </c>
      <c r="F225" s="236"/>
      <c r="G225" s="43">
        <v>0</v>
      </c>
      <c r="H225" s="53">
        <v>0</v>
      </c>
      <c r="I225" s="41">
        <f t="shared" si="24"/>
        <v>39.999999999999993</v>
      </c>
    </row>
    <row r="226" spans="1:9" ht="15">
      <c r="A226" s="25" t="s">
        <v>18</v>
      </c>
      <c r="B226" s="46">
        <v>0</v>
      </c>
      <c r="C226" s="46">
        <v>0</v>
      </c>
      <c r="D226" s="46">
        <v>0</v>
      </c>
      <c r="E226" s="46">
        <v>0</v>
      </c>
      <c r="F226" s="236"/>
      <c r="G226" s="46">
        <v>0</v>
      </c>
      <c r="H226" s="47">
        <v>0</v>
      </c>
      <c r="I226" s="48">
        <f t="shared" si="24"/>
        <v>0</v>
      </c>
    </row>
    <row r="227" spans="1:9" ht="15">
      <c r="A227" s="26" t="s">
        <v>19</v>
      </c>
      <c r="B227" s="43">
        <v>834.4584608087506</v>
      </c>
      <c r="C227" s="43">
        <v>0</v>
      </c>
      <c r="D227" s="43">
        <v>394.03402581701209</v>
      </c>
      <c r="E227" s="43">
        <v>863.50751337423753</v>
      </c>
      <c r="F227" s="236"/>
      <c r="G227" s="43">
        <v>0</v>
      </c>
      <c r="H227" s="53">
        <v>0</v>
      </c>
      <c r="I227" s="41">
        <f t="shared" si="24"/>
        <v>2092</v>
      </c>
    </row>
    <row r="228" spans="1:9" ht="15">
      <c r="A228" s="25" t="s">
        <v>20</v>
      </c>
      <c r="B228" s="46">
        <v>0</v>
      </c>
      <c r="C228" s="46">
        <v>0</v>
      </c>
      <c r="D228" s="46">
        <v>0</v>
      </c>
      <c r="E228" s="46">
        <v>0</v>
      </c>
      <c r="F228" s="236"/>
      <c r="G228" s="46">
        <v>0</v>
      </c>
      <c r="H228" s="47">
        <v>0</v>
      </c>
      <c r="I228" s="48">
        <f t="shared" si="24"/>
        <v>0</v>
      </c>
    </row>
    <row r="229" spans="1:9" ht="15">
      <c r="A229" s="26" t="s">
        <v>21</v>
      </c>
      <c r="B229" s="43">
        <v>0</v>
      </c>
      <c r="C229" s="43">
        <v>0</v>
      </c>
      <c r="D229" s="43">
        <v>0</v>
      </c>
      <c r="E229" s="43">
        <v>0</v>
      </c>
      <c r="F229" s="236"/>
      <c r="G229" s="43">
        <v>0</v>
      </c>
      <c r="H229" s="53">
        <v>0</v>
      </c>
      <c r="I229" s="41">
        <f t="shared" si="24"/>
        <v>0</v>
      </c>
    </row>
    <row r="230" spans="1:9" ht="15">
      <c r="A230" s="25" t="s">
        <v>22</v>
      </c>
      <c r="B230" s="46">
        <v>0</v>
      </c>
      <c r="C230" s="46">
        <v>0</v>
      </c>
      <c r="D230" s="46">
        <v>0</v>
      </c>
      <c r="E230" s="46">
        <v>0</v>
      </c>
      <c r="F230" s="236"/>
      <c r="G230" s="46">
        <v>0</v>
      </c>
      <c r="H230" s="47">
        <v>0</v>
      </c>
      <c r="I230" s="48">
        <f t="shared" si="24"/>
        <v>0</v>
      </c>
    </row>
    <row r="231" spans="1:9" ht="15">
      <c r="A231" s="27" t="s">
        <v>23</v>
      </c>
      <c r="B231" s="43">
        <v>0</v>
      </c>
      <c r="C231" s="43">
        <v>0</v>
      </c>
      <c r="D231" s="43">
        <v>0</v>
      </c>
      <c r="E231" s="43">
        <v>0</v>
      </c>
      <c r="F231" s="236"/>
      <c r="G231" s="43">
        <v>0</v>
      </c>
      <c r="H231" s="53">
        <v>0</v>
      </c>
      <c r="I231" s="41">
        <f t="shared" si="24"/>
        <v>0</v>
      </c>
    </row>
    <row r="232" spans="1:9" ht="15">
      <c r="A232" s="25" t="s">
        <v>24</v>
      </c>
      <c r="B232" s="46">
        <v>0</v>
      </c>
      <c r="C232" s="46">
        <v>0</v>
      </c>
      <c r="D232" s="46">
        <v>0</v>
      </c>
      <c r="E232" s="46">
        <v>0</v>
      </c>
      <c r="F232" s="236"/>
      <c r="G232" s="46">
        <v>0</v>
      </c>
      <c r="H232" s="47">
        <v>0</v>
      </c>
      <c r="I232" s="48">
        <f t="shared" si="24"/>
        <v>0</v>
      </c>
    </row>
    <row r="233" spans="1:9" ht="15">
      <c r="A233" s="27" t="s">
        <v>25</v>
      </c>
      <c r="B233" s="43">
        <v>0</v>
      </c>
      <c r="C233" s="43">
        <v>0</v>
      </c>
      <c r="D233" s="43">
        <v>0</v>
      </c>
      <c r="E233" s="43">
        <v>0</v>
      </c>
      <c r="F233" s="236"/>
      <c r="G233" s="43">
        <v>0</v>
      </c>
      <c r="H233" s="53">
        <v>0</v>
      </c>
      <c r="I233" s="41">
        <f t="shared" si="24"/>
        <v>0</v>
      </c>
    </row>
    <row r="234" spans="1:9" ht="15">
      <c r="A234" s="25" t="s">
        <v>26</v>
      </c>
      <c r="B234" s="46">
        <v>352.81451652137127</v>
      </c>
      <c r="C234" s="46">
        <v>0</v>
      </c>
      <c r="D234" s="46">
        <v>81.24828357862873</v>
      </c>
      <c r="E234" s="46">
        <v>0</v>
      </c>
      <c r="F234" s="236"/>
      <c r="G234" s="46">
        <v>0</v>
      </c>
      <c r="H234" s="47">
        <v>0</v>
      </c>
      <c r="I234" s="48">
        <f t="shared" si="24"/>
        <v>434.0628001</v>
      </c>
    </row>
    <row r="235" spans="1:9" ht="15.75" thickBot="1">
      <c r="A235" s="27" t="s">
        <v>27</v>
      </c>
      <c r="B235" s="43">
        <v>186.87067978387518</v>
      </c>
      <c r="C235" s="43">
        <v>0</v>
      </c>
      <c r="D235" s="43">
        <v>688.57730804558184</v>
      </c>
      <c r="E235" s="43">
        <v>510.00772697946809</v>
      </c>
      <c r="F235" s="237"/>
      <c r="G235" s="43">
        <v>153.98417488614604</v>
      </c>
      <c r="H235" s="53">
        <v>17.99371030492884</v>
      </c>
      <c r="I235" s="41">
        <f t="shared" si="24"/>
        <v>1557.4336000000001</v>
      </c>
    </row>
    <row r="236" spans="1:9" ht="15">
      <c r="A236" s="34" t="s">
        <v>28</v>
      </c>
      <c r="B236" s="130">
        <f t="shared" ref="B236:H236" si="25">SUM(B215:B235)</f>
        <v>1382.2447630430318</v>
      </c>
      <c r="C236" s="130">
        <f t="shared" si="25"/>
        <v>0.52998231434396448</v>
      </c>
      <c r="D236" s="130">
        <f t="shared" si="25"/>
        <v>1938.1576756894306</v>
      </c>
      <c r="E236" s="130">
        <f t="shared" si="25"/>
        <v>1420.9068911706647</v>
      </c>
      <c r="F236" s="130">
        <f t="shared" si="25"/>
        <v>0</v>
      </c>
      <c r="G236" s="130">
        <f t="shared" si="25"/>
        <v>153.98417488614604</v>
      </c>
      <c r="H236" s="131">
        <f t="shared" si="25"/>
        <v>17.99371030492884</v>
      </c>
      <c r="I236" s="132">
        <f>SUM(B236:H236)</f>
        <v>4913.8171974085462</v>
      </c>
    </row>
    <row r="237" spans="1:9" ht="15" thickBot="1">
      <c r="A237" s="32" t="s">
        <v>87</v>
      </c>
      <c r="B237" s="114">
        <f>B236/$I236</f>
        <v>0.2812975549379414</v>
      </c>
      <c r="C237" s="114">
        <f t="shared" ref="C237:I237" si="26">C236/$I236</f>
        <v>1.078555210852099E-4</v>
      </c>
      <c r="D237" s="114">
        <f t="shared" si="26"/>
        <v>0.39443015436381679</v>
      </c>
      <c r="E237" s="114">
        <f t="shared" si="26"/>
        <v>0.28916559857375729</v>
      </c>
      <c r="F237" s="114">
        <f t="shared" si="26"/>
        <v>0</v>
      </c>
      <c r="G237" s="114">
        <f t="shared" si="26"/>
        <v>3.1336976672098095E-2</v>
      </c>
      <c r="H237" s="114">
        <f t="shared" si="26"/>
        <v>3.6618599313011442E-3</v>
      </c>
      <c r="I237" s="116">
        <f t="shared" si="26"/>
        <v>1</v>
      </c>
    </row>
    <row r="238" spans="1:9" ht="15" thickBot="1">
      <c r="A238" s="17"/>
      <c r="B238" s="17"/>
      <c r="C238" s="17"/>
      <c r="D238" s="17"/>
      <c r="E238" s="17"/>
      <c r="F238" s="17"/>
      <c r="G238" s="17"/>
      <c r="H238" s="17"/>
      <c r="I238" s="17"/>
    </row>
    <row r="239" spans="1:9" ht="28.5">
      <c r="A239" s="186" t="s">
        <v>70</v>
      </c>
      <c r="B239" s="35" t="s">
        <v>0</v>
      </c>
      <c r="C239" s="35" t="s">
        <v>1</v>
      </c>
      <c r="D239" s="35" t="s">
        <v>2</v>
      </c>
      <c r="E239" s="35" t="s">
        <v>3</v>
      </c>
      <c r="F239" s="35" t="s">
        <v>29</v>
      </c>
      <c r="G239" s="35" t="s">
        <v>4</v>
      </c>
      <c r="H239" s="35" t="s">
        <v>5</v>
      </c>
      <c r="I239" s="36" t="s">
        <v>6</v>
      </c>
    </row>
    <row r="240" spans="1:9" ht="14.25" customHeight="1">
      <c r="A240" s="187" t="s">
        <v>70</v>
      </c>
      <c r="B240" s="192" t="s">
        <v>104</v>
      </c>
      <c r="C240" s="193"/>
      <c r="D240" s="193"/>
      <c r="E240" s="193"/>
      <c r="F240" s="193"/>
      <c r="G240" s="193"/>
      <c r="H240" s="193"/>
      <c r="I240" s="194"/>
    </row>
    <row r="241" spans="1:9" ht="15">
      <c r="A241" s="24" t="s">
        <v>7</v>
      </c>
      <c r="B241" s="39">
        <v>0</v>
      </c>
      <c r="C241" s="39">
        <v>0</v>
      </c>
      <c r="D241" s="39">
        <v>0</v>
      </c>
      <c r="E241" s="39">
        <v>0</v>
      </c>
      <c r="F241" s="235"/>
      <c r="G241" s="39">
        <v>0</v>
      </c>
      <c r="H241" s="40">
        <v>0</v>
      </c>
      <c r="I241" s="41">
        <f>SUM(B241:H241)</f>
        <v>0</v>
      </c>
    </row>
    <row r="242" spans="1:9" ht="15">
      <c r="A242" s="25" t="s">
        <v>8</v>
      </c>
      <c r="B242" s="46">
        <v>0</v>
      </c>
      <c r="C242" s="46">
        <v>0</v>
      </c>
      <c r="D242" s="46">
        <v>0</v>
      </c>
      <c r="E242" s="46">
        <v>0</v>
      </c>
      <c r="F242" s="236"/>
      <c r="G242" s="46">
        <v>0</v>
      </c>
      <c r="H242" s="47">
        <v>0</v>
      </c>
      <c r="I242" s="48">
        <f t="shared" ref="I242:I261" si="27">SUM(B242:H242)</f>
        <v>0</v>
      </c>
    </row>
    <row r="243" spans="1:9" ht="15">
      <c r="A243" s="26" t="s">
        <v>9</v>
      </c>
      <c r="B243" s="43">
        <v>0</v>
      </c>
      <c r="C243" s="43">
        <v>0</v>
      </c>
      <c r="D243" s="43">
        <v>0</v>
      </c>
      <c r="E243" s="43">
        <v>0</v>
      </c>
      <c r="F243" s="236"/>
      <c r="G243" s="43">
        <v>0</v>
      </c>
      <c r="H243" s="53">
        <v>0</v>
      </c>
      <c r="I243" s="41">
        <f t="shared" si="27"/>
        <v>0</v>
      </c>
    </row>
    <row r="244" spans="1:9" ht="15">
      <c r="A244" s="25" t="s">
        <v>10</v>
      </c>
      <c r="B244" s="46">
        <v>2.3898305072594083E-8</v>
      </c>
      <c r="C244" s="46">
        <v>2.3898305072594083E-8</v>
      </c>
      <c r="D244" s="46">
        <v>147.99999995220338</v>
      </c>
      <c r="E244" s="46">
        <v>0</v>
      </c>
      <c r="F244" s="236"/>
      <c r="G244" s="46">
        <v>0</v>
      </c>
      <c r="H244" s="47">
        <v>0</v>
      </c>
      <c r="I244" s="48">
        <f t="shared" si="27"/>
        <v>148</v>
      </c>
    </row>
    <row r="245" spans="1:9" ht="15">
      <c r="A245" s="26" t="s">
        <v>11</v>
      </c>
      <c r="B245" s="43">
        <v>0</v>
      </c>
      <c r="C245" s="43">
        <v>0</v>
      </c>
      <c r="D245" s="43">
        <v>0</v>
      </c>
      <c r="E245" s="43">
        <v>0</v>
      </c>
      <c r="F245" s="236"/>
      <c r="G245" s="43">
        <v>0</v>
      </c>
      <c r="H245" s="53">
        <v>0</v>
      </c>
      <c r="I245" s="41">
        <f t="shared" si="27"/>
        <v>0</v>
      </c>
    </row>
    <row r="246" spans="1:9" ht="15">
      <c r="A246" s="25" t="s">
        <v>12</v>
      </c>
      <c r="B246" s="46">
        <v>5.8287286462155856E-8</v>
      </c>
      <c r="C246" s="46">
        <v>5.8287286462155856E-8</v>
      </c>
      <c r="D246" s="46">
        <v>5.8287286462155856E-8</v>
      </c>
      <c r="E246" s="46">
        <v>1.9550815510026256</v>
      </c>
      <c r="F246" s="236"/>
      <c r="G246" s="46">
        <v>0</v>
      </c>
      <c r="H246" s="47">
        <v>0</v>
      </c>
      <c r="I246" s="48">
        <f t="shared" si="27"/>
        <v>1.955081725864485</v>
      </c>
    </row>
    <row r="247" spans="1:9" ht="15">
      <c r="A247" s="26" t="s">
        <v>13</v>
      </c>
      <c r="B247" s="43">
        <v>0</v>
      </c>
      <c r="C247" s="43">
        <v>0</v>
      </c>
      <c r="D247" s="43">
        <v>0</v>
      </c>
      <c r="E247" s="43">
        <v>0</v>
      </c>
      <c r="F247" s="236"/>
      <c r="G247" s="43">
        <v>0</v>
      </c>
      <c r="H247" s="53">
        <v>0</v>
      </c>
      <c r="I247" s="41">
        <f t="shared" si="27"/>
        <v>0</v>
      </c>
    </row>
    <row r="248" spans="1:9" ht="15">
      <c r="A248" s="25" t="s">
        <v>14</v>
      </c>
      <c r="B248" s="46">
        <v>3.2989444633508668E-8</v>
      </c>
      <c r="C248" s="46">
        <v>3.2989444633508668E-8</v>
      </c>
      <c r="D248" s="46">
        <v>3.2989444633508668E-8</v>
      </c>
      <c r="E248" s="46">
        <v>5.6686273254250379</v>
      </c>
      <c r="F248" s="236"/>
      <c r="G248" s="46">
        <v>0</v>
      </c>
      <c r="H248" s="47">
        <v>0</v>
      </c>
      <c r="I248" s="48">
        <f t="shared" si="27"/>
        <v>5.6686274243933719</v>
      </c>
    </row>
    <row r="249" spans="1:9" ht="15">
      <c r="A249" s="26" t="s">
        <v>15</v>
      </c>
      <c r="B249" s="43">
        <v>43.176827177347533</v>
      </c>
      <c r="C249" s="43">
        <v>9.4542380635297546E-2</v>
      </c>
      <c r="D249" s="43">
        <v>22.985630442017172</v>
      </c>
      <c r="E249" s="43">
        <v>0</v>
      </c>
      <c r="F249" s="236"/>
      <c r="G249" s="43">
        <v>0</v>
      </c>
      <c r="H249" s="53">
        <v>0</v>
      </c>
      <c r="I249" s="41">
        <f t="shared" si="27"/>
        <v>66.257000000000005</v>
      </c>
    </row>
    <row r="250" spans="1:9" ht="15">
      <c r="A250" s="25" t="s">
        <v>16</v>
      </c>
      <c r="B250" s="46">
        <v>1187.1625898927755</v>
      </c>
      <c r="C250" s="46">
        <v>5.9799878769313201E-3</v>
      </c>
      <c r="D250" s="46">
        <v>333.61843011934752</v>
      </c>
      <c r="E250" s="46">
        <v>0</v>
      </c>
      <c r="F250" s="236"/>
      <c r="G250" s="46">
        <v>0</v>
      </c>
      <c r="H250" s="47">
        <v>0</v>
      </c>
      <c r="I250" s="48">
        <f t="shared" si="27"/>
        <v>1520.787</v>
      </c>
    </row>
    <row r="251" spans="1:9" ht="15">
      <c r="A251" s="26" t="s">
        <v>17</v>
      </c>
      <c r="B251" s="43">
        <v>164.73641365139972</v>
      </c>
      <c r="C251" s="43">
        <v>5.7783501566233888E-8</v>
      </c>
      <c r="D251" s="43">
        <v>400.07666971967393</v>
      </c>
      <c r="E251" s="43">
        <v>8.9945165711428601</v>
      </c>
      <c r="F251" s="236"/>
      <c r="G251" s="43">
        <v>0</v>
      </c>
      <c r="H251" s="53">
        <v>0</v>
      </c>
      <c r="I251" s="41">
        <f t="shared" si="27"/>
        <v>573.80759999999998</v>
      </c>
    </row>
    <row r="252" spans="1:9" ht="15">
      <c r="A252" s="25" t="s">
        <v>18</v>
      </c>
      <c r="B252" s="46">
        <v>0</v>
      </c>
      <c r="C252" s="46">
        <v>0</v>
      </c>
      <c r="D252" s="46">
        <v>0</v>
      </c>
      <c r="E252" s="46">
        <v>0</v>
      </c>
      <c r="F252" s="236"/>
      <c r="G252" s="46">
        <v>0</v>
      </c>
      <c r="H252" s="47">
        <v>0</v>
      </c>
      <c r="I252" s="48">
        <f t="shared" si="27"/>
        <v>0</v>
      </c>
    </row>
    <row r="253" spans="1:9" ht="15">
      <c r="A253" s="26" t="s">
        <v>19</v>
      </c>
      <c r="B253" s="43">
        <v>2551.3293071941566</v>
      </c>
      <c r="C253" s="43">
        <v>173.56547902564344</v>
      </c>
      <c r="D253" s="43">
        <v>2329.1052137801998</v>
      </c>
      <c r="E253" s="43">
        <v>0</v>
      </c>
      <c r="F253" s="236"/>
      <c r="G253" s="43">
        <v>0</v>
      </c>
      <c r="H253" s="53">
        <v>0</v>
      </c>
      <c r="I253" s="41">
        <f t="shared" si="27"/>
        <v>5054</v>
      </c>
    </row>
    <row r="254" spans="1:9" ht="15">
      <c r="A254" s="25" t="s">
        <v>20</v>
      </c>
      <c r="B254" s="46">
        <v>0</v>
      </c>
      <c r="C254" s="46">
        <v>0</v>
      </c>
      <c r="D254" s="46">
        <v>0</v>
      </c>
      <c r="E254" s="46">
        <v>0</v>
      </c>
      <c r="F254" s="236"/>
      <c r="G254" s="46">
        <v>0</v>
      </c>
      <c r="H254" s="47">
        <v>0</v>
      </c>
      <c r="I254" s="48">
        <f t="shared" si="27"/>
        <v>0</v>
      </c>
    </row>
    <row r="255" spans="1:9" ht="15">
      <c r="A255" s="26" t="s">
        <v>21</v>
      </c>
      <c r="B255" s="43">
        <v>0</v>
      </c>
      <c r="C255" s="43">
        <v>0</v>
      </c>
      <c r="D255" s="43">
        <v>0</v>
      </c>
      <c r="E255" s="43">
        <v>0</v>
      </c>
      <c r="F255" s="236"/>
      <c r="G255" s="43">
        <v>0</v>
      </c>
      <c r="H255" s="53">
        <v>0</v>
      </c>
      <c r="I255" s="41">
        <f t="shared" si="27"/>
        <v>0</v>
      </c>
    </row>
    <row r="256" spans="1:9" ht="15">
      <c r="A256" s="25" t="s">
        <v>22</v>
      </c>
      <c r="B256" s="46">
        <v>0</v>
      </c>
      <c r="C256" s="46">
        <v>0</v>
      </c>
      <c r="D256" s="46">
        <v>0</v>
      </c>
      <c r="E256" s="46">
        <v>0</v>
      </c>
      <c r="F256" s="236"/>
      <c r="G256" s="46">
        <v>0</v>
      </c>
      <c r="H256" s="47">
        <v>0</v>
      </c>
      <c r="I256" s="48">
        <f t="shared" si="27"/>
        <v>0</v>
      </c>
    </row>
    <row r="257" spans="1:9" ht="15">
      <c r="A257" s="27" t="s">
        <v>23</v>
      </c>
      <c r="B257" s="43">
        <v>8.8155670219127042</v>
      </c>
      <c r="C257" s="43">
        <v>14.939374036168699</v>
      </c>
      <c r="D257" s="43">
        <v>27.2450589419186</v>
      </c>
      <c r="E257" s="43">
        <v>0</v>
      </c>
      <c r="F257" s="236"/>
      <c r="G257" s="43">
        <v>0</v>
      </c>
      <c r="H257" s="53">
        <v>0</v>
      </c>
      <c r="I257" s="41">
        <f t="shared" si="27"/>
        <v>51</v>
      </c>
    </row>
    <row r="258" spans="1:9" ht="15">
      <c r="A258" s="25" t="s">
        <v>24</v>
      </c>
      <c r="B258" s="46">
        <v>0</v>
      </c>
      <c r="C258" s="46">
        <v>0</v>
      </c>
      <c r="D258" s="46">
        <v>0</v>
      </c>
      <c r="E258" s="46">
        <v>0</v>
      </c>
      <c r="F258" s="236"/>
      <c r="G258" s="46">
        <v>0</v>
      </c>
      <c r="H258" s="47">
        <v>0</v>
      </c>
      <c r="I258" s="48">
        <f t="shared" si="27"/>
        <v>0</v>
      </c>
    </row>
    <row r="259" spans="1:9" ht="15">
      <c r="A259" s="27" t="s">
        <v>25</v>
      </c>
      <c r="B259" s="43">
        <v>41.185948749398051</v>
      </c>
      <c r="C259" s="43">
        <v>6.1132341492853863E-9</v>
      </c>
      <c r="D259" s="43">
        <v>6.1132341492853863E-9</v>
      </c>
      <c r="E259" s="43">
        <v>0</v>
      </c>
      <c r="F259" s="236"/>
      <c r="G259" s="43">
        <v>0</v>
      </c>
      <c r="H259" s="53">
        <v>0</v>
      </c>
      <c r="I259" s="41">
        <f t="shared" si="27"/>
        <v>41.185948761624516</v>
      </c>
    </row>
    <row r="260" spans="1:9" ht="15">
      <c r="A260" s="25" t="s">
        <v>26</v>
      </c>
      <c r="B260" s="46">
        <v>382.04013959102861</v>
      </c>
      <c r="C260" s="46">
        <v>2.3143164019643819E-8</v>
      </c>
      <c r="D260" s="46">
        <v>6.8426603858282729</v>
      </c>
      <c r="E260" s="46">
        <v>0</v>
      </c>
      <c r="F260" s="236"/>
      <c r="G260" s="46">
        <v>0</v>
      </c>
      <c r="H260" s="47">
        <v>0</v>
      </c>
      <c r="I260" s="48">
        <f t="shared" si="27"/>
        <v>388.88280000000003</v>
      </c>
    </row>
    <row r="261" spans="1:9" ht="15.75" thickBot="1">
      <c r="A261" s="27" t="s">
        <v>27</v>
      </c>
      <c r="B261" s="43">
        <v>109.79244142971093</v>
      </c>
      <c r="C261" s="43">
        <v>0.26866861327079283</v>
      </c>
      <c r="D261" s="43">
        <v>1728.0277068282423</v>
      </c>
      <c r="E261" s="43">
        <v>1093.0135044752751</v>
      </c>
      <c r="F261" s="237"/>
      <c r="G261" s="43">
        <v>2099.7066727395704</v>
      </c>
      <c r="H261" s="53">
        <v>54.338100927326124</v>
      </c>
      <c r="I261" s="41">
        <f t="shared" si="27"/>
        <v>5085.1470950133962</v>
      </c>
    </row>
    <row r="262" spans="1:9" ht="15">
      <c r="A262" s="34" t="s">
        <v>28</v>
      </c>
      <c r="B262" s="130">
        <f t="shared" ref="B262:H262" si="28">SUM(B241:B261)</f>
        <v>4488.239234822905</v>
      </c>
      <c r="C262" s="130">
        <f t="shared" si="28"/>
        <v>188.87404424581007</v>
      </c>
      <c r="D262" s="130">
        <f t="shared" si="28"/>
        <v>4995.9013702668208</v>
      </c>
      <c r="E262" s="130">
        <f t="shared" si="28"/>
        <v>1109.6317299228456</v>
      </c>
      <c r="F262" s="130">
        <f t="shared" si="28"/>
        <v>0</v>
      </c>
      <c r="G262" s="130">
        <f t="shared" si="28"/>
        <v>2099.7066727395704</v>
      </c>
      <c r="H262" s="131">
        <f t="shared" si="28"/>
        <v>54.338100927326124</v>
      </c>
      <c r="I262" s="132">
        <f>SUM(B262:H262)</f>
        <v>12936.691152925276</v>
      </c>
    </row>
    <row r="263" spans="1:9" ht="15" thickBot="1">
      <c r="A263" s="32" t="s">
        <v>87</v>
      </c>
      <c r="B263" s="114">
        <f>B262/$I262</f>
        <v>0.34693873276923781</v>
      </c>
      <c r="C263" s="114">
        <f t="shared" ref="C263:I263" si="29">C262/$I262</f>
        <v>1.4599872719625174E-2</v>
      </c>
      <c r="D263" s="114">
        <f t="shared" si="29"/>
        <v>0.38618077151336611</v>
      </c>
      <c r="E263" s="114">
        <f t="shared" si="29"/>
        <v>8.5773998683730882E-2</v>
      </c>
      <c r="F263" s="114">
        <f t="shared" si="29"/>
        <v>0</v>
      </c>
      <c r="G263" s="114">
        <f t="shared" si="29"/>
        <v>0.16230631526399081</v>
      </c>
      <c r="H263" s="114">
        <f t="shared" si="29"/>
        <v>4.2003090500494066E-3</v>
      </c>
      <c r="I263" s="116">
        <f t="shared" si="29"/>
        <v>1</v>
      </c>
    </row>
    <row r="264" spans="1:9" ht="15" thickBot="1">
      <c r="A264" s="17"/>
      <c r="B264" s="17"/>
      <c r="C264" s="17"/>
      <c r="D264" s="17"/>
      <c r="E264" s="17"/>
      <c r="F264" s="17"/>
      <c r="G264" s="17"/>
      <c r="H264" s="17"/>
      <c r="I264" s="17"/>
    </row>
    <row r="265" spans="1:9" ht="28.5">
      <c r="A265" s="186" t="s">
        <v>39</v>
      </c>
      <c r="B265" s="35" t="s">
        <v>0</v>
      </c>
      <c r="C265" s="35" t="s">
        <v>1</v>
      </c>
      <c r="D265" s="35" t="s">
        <v>2</v>
      </c>
      <c r="E265" s="35" t="s">
        <v>3</v>
      </c>
      <c r="F265" s="35" t="s">
        <v>29</v>
      </c>
      <c r="G265" s="35" t="s">
        <v>4</v>
      </c>
      <c r="H265" s="35" t="s">
        <v>5</v>
      </c>
      <c r="I265" s="36" t="s">
        <v>6</v>
      </c>
    </row>
    <row r="266" spans="1:9" ht="14.25" customHeight="1">
      <c r="A266" s="187" t="s">
        <v>39</v>
      </c>
      <c r="B266" s="192" t="s">
        <v>104</v>
      </c>
      <c r="C266" s="193"/>
      <c r="D266" s="193"/>
      <c r="E266" s="193"/>
      <c r="F266" s="193"/>
      <c r="G266" s="193"/>
      <c r="H266" s="193"/>
      <c r="I266" s="194"/>
    </row>
    <row r="267" spans="1:9" ht="15">
      <c r="A267" s="24" t="s">
        <v>7</v>
      </c>
      <c r="B267" s="39">
        <v>0</v>
      </c>
      <c r="C267" s="39">
        <v>0</v>
      </c>
      <c r="D267" s="39">
        <v>0</v>
      </c>
      <c r="E267" s="39">
        <v>0</v>
      </c>
      <c r="F267" s="235"/>
      <c r="G267" s="39">
        <v>0</v>
      </c>
      <c r="H267" s="40">
        <v>0</v>
      </c>
      <c r="I267" s="41">
        <f>SUM(B267:H267)</f>
        <v>0</v>
      </c>
    </row>
    <row r="268" spans="1:9" ht="15">
      <c r="A268" s="25" t="s">
        <v>8</v>
      </c>
      <c r="B268" s="46">
        <v>0</v>
      </c>
      <c r="C268" s="46">
        <v>0</v>
      </c>
      <c r="D268" s="46">
        <v>0</v>
      </c>
      <c r="E268" s="46">
        <v>0</v>
      </c>
      <c r="F268" s="236"/>
      <c r="G268" s="46">
        <v>0</v>
      </c>
      <c r="H268" s="47">
        <v>0</v>
      </c>
      <c r="I268" s="48">
        <f t="shared" ref="I268:I287" si="30">SUM(B268:H268)</f>
        <v>0</v>
      </c>
    </row>
    <row r="269" spans="1:9" ht="15">
      <c r="A269" s="26" t="s">
        <v>9</v>
      </c>
      <c r="B269" s="43">
        <v>0</v>
      </c>
      <c r="C269" s="43">
        <v>0</v>
      </c>
      <c r="D269" s="43">
        <v>0</v>
      </c>
      <c r="E269" s="43">
        <v>0</v>
      </c>
      <c r="F269" s="236"/>
      <c r="G269" s="43">
        <v>0</v>
      </c>
      <c r="H269" s="53">
        <v>0</v>
      </c>
      <c r="I269" s="41">
        <f t="shared" si="30"/>
        <v>0</v>
      </c>
    </row>
    <row r="270" spans="1:9" ht="15">
      <c r="A270" s="25" t="s">
        <v>10</v>
      </c>
      <c r="B270" s="46">
        <v>0</v>
      </c>
      <c r="C270" s="46">
        <v>0</v>
      </c>
      <c r="D270" s="46">
        <v>0</v>
      </c>
      <c r="E270" s="46">
        <v>0</v>
      </c>
      <c r="F270" s="236"/>
      <c r="G270" s="46">
        <v>0</v>
      </c>
      <c r="H270" s="47">
        <v>0</v>
      </c>
      <c r="I270" s="48">
        <f t="shared" si="30"/>
        <v>0</v>
      </c>
    </row>
    <row r="271" spans="1:9" ht="15">
      <c r="A271" s="26" t="s">
        <v>11</v>
      </c>
      <c r="B271" s="43">
        <v>0</v>
      </c>
      <c r="C271" s="43">
        <v>0</v>
      </c>
      <c r="D271" s="43">
        <v>0</v>
      </c>
      <c r="E271" s="43">
        <v>0</v>
      </c>
      <c r="F271" s="236"/>
      <c r="G271" s="43">
        <v>0</v>
      </c>
      <c r="H271" s="53">
        <v>0</v>
      </c>
      <c r="I271" s="41">
        <f t="shared" si="30"/>
        <v>0</v>
      </c>
    </row>
    <row r="272" spans="1:9" ht="15">
      <c r="A272" s="25" t="s">
        <v>12</v>
      </c>
      <c r="B272" s="46">
        <v>3.4555220544299541E-4</v>
      </c>
      <c r="C272" s="46">
        <v>5.8286742846366612E-8</v>
      </c>
      <c r="D272" s="46">
        <v>5.8286742846366612E-8</v>
      </c>
      <c r="E272" s="46">
        <v>9.8372292820322657E-2</v>
      </c>
      <c r="F272" s="236"/>
      <c r="G272" s="46">
        <v>0</v>
      </c>
      <c r="H272" s="47">
        <v>0</v>
      </c>
      <c r="I272" s="48">
        <f t="shared" si="30"/>
        <v>9.871796159925135E-2</v>
      </c>
    </row>
    <row r="273" spans="1:9" ht="15">
      <c r="A273" s="26" t="s">
        <v>13</v>
      </c>
      <c r="B273" s="43">
        <v>0</v>
      </c>
      <c r="C273" s="43">
        <v>0</v>
      </c>
      <c r="D273" s="43">
        <v>0</v>
      </c>
      <c r="E273" s="43">
        <v>0</v>
      </c>
      <c r="F273" s="236"/>
      <c r="G273" s="43">
        <v>0</v>
      </c>
      <c r="H273" s="53">
        <v>0</v>
      </c>
      <c r="I273" s="41">
        <f t="shared" si="30"/>
        <v>0</v>
      </c>
    </row>
    <row r="274" spans="1:9" ht="15">
      <c r="A274" s="25" t="s">
        <v>14</v>
      </c>
      <c r="B274" s="46">
        <v>1.9796489129300134E-4</v>
      </c>
      <c r="C274" s="46">
        <v>3.2989446493496147E-8</v>
      </c>
      <c r="D274" s="46">
        <v>3.2989446493496147E-8</v>
      </c>
      <c r="E274" s="46">
        <v>89.694085664733166</v>
      </c>
      <c r="F274" s="236"/>
      <c r="G274" s="46">
        <v>0</v>
      </c>
      <c r="H274" s="47">
        <v>0</v>
      </c>
      <c r="I274" s="48">
        <f t="shared" si="30"/>
        <v>89.694283695603346</v>
      </c>
    </row>
    <row r="275" spans="1:9" ht="15">
      <c r="A275" s="26" t="s">
        <v>15</v>
      </c>
      <c r="B275" s="43">
        <v>2.4459298895310817</v>
      </c>
      <c r="C275" s="43">
        <v>0.10148765573510167</v>
      </c>
      <c r="D275" s="43">
        <v>10.051182454733818</v>
      </c>
      <c r="E275" s="43">
        <v>0</v>
      </c>
      <c r="F275" s="236"/>
      <c r="G275" s="43">
        <v>0</v>
      </c>
      <c r="H275" s="53">
        <v>0</v>
      </c>
      <c r="I275" s="41">
        <f t="shared" si="30"/>
        <v>12.598600000000001</v>
      </c>
    </row>
    <row r="276" spans="1:9" ht="15">
      <c r="A276" s="25" t="s">
        <v>16</v>
      </c>
      <c r="B276" s="46">
        <v>118.00610401376436</v>
      </c>
      <c r="C276" s="46">
        <v>132.91004364439689</v>
      </c>
      <c r="D276" s="46">
        <v>68.157652341838741</v>
      </c>
      <c r="E276" s="46">
        <v>0</v>
      </c>
      <c r="F276" s="236"/>
      <c r="G276" s="46">
        <v>0</v>
      </c>
      <c r="H276" s="47">
        <v>0</v>
      </c>
      <c r="I276" s="48">
        <f t="shared" si="30"/>
        <v>319.07380000000001</v>
      </c>
    </row>
    <row r="277" spans="1:9" ht="15">
      <c r="A277" s="26" t="s">
        <v>17</v>
      </c>
      <c r="B277" s="43">
        <v>0.43669363363695712</v>
      </c>
      <c r="C277" s="43">
        <v>1.187499998886719E-8</v>
      </c>
      <c r="D277" s="43">
        <v>37.563306354488049</v>
      </c>
      <c r="E277" s="43">
        <v>0</v>
      </c>
      <c r="F277" s="236"/>
      <c r="G277" s="43">
        <v>0</v>
      </c>
      <c r="H277" s="53">
        <v>0</v>
      </c>
      <c r="I277" s="41">
        <f t="shared" si="30"/>
        <v>38.000000000000007</v>
      </c>
    </row>
    <row r="278" spans="1:9" ht="15">
      <c r="A278" s="25" t="s">
        <v>18</v>
      </c>
      <c r="B278" s="46">
        <v>0</v>
      </c>
      <c r="C278" s="46">
        <v>0</v>
      </c>
      <c r="D278" s="46">
        <v>0</v>
      </c>
      <c r="E278" s="46">
        <v>0</v>
      </c>
      <c r="F278" s="236"/>
      <c r="G278" s="46">
        <v>0</v>
      </c>
      <c r="H278" s="47">
        <v>0</v>
      </c>
      <c r="I278" s="48">
        <f t="shared" si="30"/>
        <v>0</v>
      </c>
    </row>
    <row r="279" spans="1:9" ht="15">
      <c r="A279" s="26" t="s">
        <v>19</v>
      </c>
      <c r="B279" s="43">
        <v>45.876115326980901</v>
      </c>
      <c r="C279" s="43">
        <v>1.5073252787317544E-8</v>
      </c>
      <c r="D279" s="43">
        <v>1801.1238846579458</v>
      </c>
      <c r="E279" s="43">
        <v>0</v>
      </c>
      <c r="F279" s="236"/>
      <c r="G279" s="43">
        <v>0</v>
      </c>
      <c r="H279" s="53">
        <v>0</v>
      </c>
      <c r="I279" s="41">
        <f t="shared" si="30"/>
        <v>1847</v>
      </c>
    </row>
    <row r="280" spans="1:9" ht="15">
      <c r="A280" s="25" t="s">
        <v>20</v>
      </c>
      <c r="B280" s="46">
        <v>0</v>
      </c>
      <c r="C280" s="46">
        <v>0</v>
      </c>
      <c r="D280" s="46">
        <v>0</v>
      </c>
      <c r="E280" s="46">
        <v>0</v>
      </c>
      <c r="F280" s="236"/>
      <c r="G280" s="46">
        <v>0</v>
      </c>
      <c r="H280" s="47">
        <v>0</v>
      </c>
      <c r="I280" s="48">
        <f t="shared" si="30"/>
        <v>0</v>
      </c>
    </row>
    <row r="281" spans="1:9" ht="15">
      <c r="A281" s="26" t="s">
        <v>21</v>
      </c>
      <c r="B281" s="43">
        <v>0</v>
      </c>
      <c r="C281" s="43">
        <v>0</v>
      </c>
      <c r="D281" s="43">
        <v>0</v>
      </c>
      <c r="E281" s="43">
        <v>0</v>
      </c>
      <c r="F281" s="236"/>
      <c r="G281" s="43">
        <v>0</v>
      </c>
      <c r="H281" s="53">
        <v>0</v>
      </c>
      <c r="I281" s="41">
        <f t="shared" si="30"/>
        <v>0</v>
      </c>
    </row>
    <row r="282" spans="1:9" ht="15">
      <c r="A282" s="25" t="s">
        <v>22</v>
      </c>
      <c r="B282" s="46">
        <v>0</v>
      </c>
      <c r="C282" s="46">
        <v>0</v>
      </c>
      <c r="D282" s="46">
        <v>0</v>
      </c>
      <c r="E282" s="46">
        <v>0</v>
      </c>
      <c r="F282" s="236"/>
      <c r="G282" s="46">
        <v>0</v>
      </c>
      <c r="H282" s="47">
        <v>0</v>
      </c>
      <c r="I282" s="48">
        <f t="shared" si="30"/>
        <v>0</v>
      </c>
    </row>
    <row r="283" spans="1:9" ht="15">
      <c r="A283" s="27" t="s">
        <v>23</v>
      </c>
      <c r="B283" s="43">
        <v>0</v>
      </c>
      <c r="C283" s="43">
        <v>0</v>
      </c>
      <c r="D283" s="43">
        <v>0</v>
      </c>
      <c r="E283" s="43">
        <v>0</v>
      </c>
      <c r="F283" s="236"/>
      <c r="G283" s="43">
        <v>0</v>
      </c>
      <c r="H283" s="53">
        <v>0</v>
      </c>
      <c r="I283" s="41">
        <f t="shared" si="30"/>
        <v>0</v>
      </c>
    </row>
    <row r="284" spans="1:9" ht="15">
      <c r="A284" s="25" t="s">
        <v>24</v>
      </c>
      <c r="B284" s="46">
        <v>0</v>
      </c>
      <c r="C284" s="46">
        <v>0</v>
      </c>
      <c r="D284" s="46">
        <v>0</v>
      </c>
      <c r="E284" s="46">
        <v>0</v>
      </c>
      <c r="F284" s="236"/>
      <c r="G284" s="46">
        <v>0</v>
      </c>
      <c r="H284" s="47">
        <v>0</v>
      </c>
      <c r="I284" s="48">
        <f t="shared" si="30"/>
        <v>0</v>
      </c>
    </row>
    <row r="285" spans="1:9" ht="15">
      <c r="A285" s="27" t="s">
        <v>25</v>
      </c>
      <c r="B285" s="43">
        <v>0</v>
      </c>
      <c r="C285" s="43">
        <v>0</v>
      </c>
      <c r="D285" s="43">
        <v>0</v>
      </c>
      <c r="E285" s="43">
        <v>0</v>
      </c>
      <c r="F285" s="236"/>
      <c r="G285" s="43">
        <v>0</v>
      </c>
      <c r="H285" s="53">
        <v>0</v>
      </c>
      <c r="I285" s="41">
        <f t="shared" si="30"/>
        <v>0</v>
      </c>
    </row>
    <row r="286" spans="1:9" ht="15">
      <c r="A286" s="25" t="s">
        <v>26</v>
      </c>
      <c r="B286" s="46">
        <v>9.1151999845383394</v>
      </c>
      <c r="C286" s="46">
        <v>7.7308294008063887E-9</v>
      </c>
      <c r="D286" s="46">
        <v>7.7308294008063887E-9</v>
      </c>
      <c r="E286" s="46">
        <v>0</v>
      </c>
      <c r="F286" s="236"/>
      <c r="G286" s="46">
        <v>0</v>
      </c>
      <c r="H286" s="47">
        <v>0</v>
      </c>
      <c r="I286" s="48">
        <f t="shared" si="30"/>
        <v>9.115199999999998</v>
      </c>
    </row>
    <row r="287" spans="1:9" ht="15.75" thickBot="1">
      <c r="A287" s="27" t="s">
        <v>27</v>
      </c>
      <c r="B287" s="43">
        <v>0.46266005142225874</v>
      </c>
      <c r="C287" s="43">
        <v>4.1212760019154104E-8</v>
      </c>
      <c r="D287" s="43">
        <v>1256.4633977945234</v>
      </c>
      <c r="E287" s="43">
        <v>287.59930045626533</v>
      </c>
      <c r="F287" s="237"/>
      <c r="G287" s="43">
        <v>23.544641656576317</v>
      </c>
      <c r="H287" s="53">
        <v>0</v>
      </c>
      <c r="I287" s="41">
        <f t="shared" si="30"/>
        <v>1568.07</v>
      </c>
    </row>
    <row r="288" spans="1:9" ht="15">
      <c r="A288" s="34" t="s">
        <v>28</v>
      </c>
      <c r="B288" s="130">
        <f t="shared" ref="B288:H288" si="31">SUM(B267:B287)</f>
        <v>176.34324641697066</v>
      </c>
      <c r="C288" s="130">
        <f t="shared" si="31"/>
        <v>133.01153146730002</v>
      </c>
      <c r="D288" s="130">
        <f t="shared" si="31"/>
        <v>3173.3594237025372</v>
      </c>
      <c r="E288" s="130">
        <f t="shared" si="31"/>
        <v>377.39175841381882</v>
      </c>
      <c r="F288" s="130">
        <f t="shared" si="31"/>
        <v>0</v>
      </c>
      <c r="G288" s="130">
        <f t="shared" si="31"/>
        <v>23.544641656576317</v>
      </c>
      <c r="H288" s="131">
        <f t="shared" si="31"/>
        <v>0</v>
      </c>
      <c r="I288" s="132">
        <f>SUM(B288:H288)</f>
        <v>3883.6506016572034</v>
      </c>
    </row>
    <row r="289" spans="1:9" ht="15" thickBot="1">
      <c r="A289" s="32" t="s">
        <v>87</v>
      </c>
      <c r="B289" s="114">
        <f>B288/$I288</f>
        <v>4.540656833076661E-2</v>
      </c>
      <c r="C289" s="114">
        <f t="shared" ref="C289:I289" si="32">C288/$I288</f>
        <v>3.4249098363931682E-2</v>
      </c>
      <c r="D289" s="114">
        <f t="shared" si="32"/>
        <v>0.81710734285633835</v>
      </c>
      <c r="E289" s="114">
        <f t="shared" si="32"/>
        <v>9.7174487903927534E-2</v>
      </c>
      <c r="F289" s="114">
        <f t="shared" si="32"/>
        <v>0</v>
      </c>
      <c r="G289" s="114">
        <f t="shared" si="32"/>
        <v>6.062502545035724E-3</v>
      </c>
      <c r="H289" s="114">
        <f t="shared" si="32"/>
        <v>0</v>
      </c>
      <c r="I289" s="116">
        <f t="shared" si="32"/>
        <v>1</v>
      </c>
    </row>
    <row r="290" spans="1:9" ht="15" thickBot="1">
      <c r="A290" s="17"/>
      <c r="B290" s="17"/>
      <c r="C290" s="17"/>
      <c r="D290" s="17"/>
      <c r="E290" s="17"/>
      <c r="F290" s="17"/>
      <c r="G290" s="17"/>
      <c r="H290" s="17"/>
      <c r="I290" s="17"/>
    </row>
    <row r="291" spans="1:9" ht="28.5" customHeight="1">
      <c r="A291" s="186" t="s">
        <v>40</v>
      </c>
      <c r="B291" s="35" t="s">
        <v>0</v>
      </c>
      <c r="C291" s="35" t="s">
        <v>1</v>
      </c>
      <c r="D291" s="35" t="s">
        <v>2</v>
      </c>
      <c r="E291" s="35" t="s">
        <v>3</v>
      </c>
      <c r="F291" s="35" t="s">
        <v>29</v>
      </c>
      <c r="G291" s="35" t="s">
        <v>4</v>
      </c>
      <c r="H291" s="35" t="s">
        <v>5</v>
      </c>
      <c r="I291" s="36" t="s">
        <v>6</v>
      </c>
    </row>
    <row r="292" spans="1:9" ht="14.25" customHeight="1">
      <c r="A292" s="187" t="s">
        <v>40</v>
      </c>
      <c r="B292" s="192" t="s">
        <v>104</v>
      </c>
      <c r="C292" s="193"/>
      <c r="D292" s="193"/>
      <c r="E292" s="193"/>
      <c r="F292" s="193"/>
      <c r="G292" s="193"/>
      <c r="H292" s="193"/>
      <c r="I292" s="194"/>
    </row>
    <row r="293" spans="1:9" ht="15">
      <c r="A293" s="24" t="s">
        <v>7</v>
      </c>
      <c r="B293" s="39">
        <v>0</v>
      </c>
      <c r="C293" s="39">
        <v>0</v>
      </c>
      <c r="D293" s="39">
        <v>0</v>
      </c>
      <c r="E293" s="39">
        <v>0</v>
      </c>
      <c r="F293" s="235"/>
      <c r="G293" s="39">
        <v>0</v>
      </c>
      <c r="H293" s="40">
        <v>0</v>
      </c>
      <c r="I293" s="41">
        <f>SUM(B293:H293)</f>
        <v>0</v>
      </c>
    </row>
    <row r="294" spans="1:9" ht="15">
      <c r="A294" s="25" t="s">
        <v>8</v>
      </c>
      <c r="B294" s="46">
        <v>0</v>
      </c>
      <c r="C294" s="46">
        <v>16</v>
      </c>
      <c r="D294" s="46">
        <v>0</v>
      </c>
      <c r="E294" s="46">
        <v>0</v>
      </c>
      <c r="F294" s="236"/>
      <c r="G294" s="46">
        <v>0</v>
      </c>
      <c r="H294" s="47">
        <v>0</v>
      </c>
      <c r="I294" s="48">
        <f t="shared" ref="I294:I313" si="33">SUM(B294:H294)</f>
        <v>16</v>
      </c>
    </row>
    <row r="295" spans="1:9" ht="15">
      <c r="A295" s="26" t="s">
        <v>9</v>
      </c>
      <c r="B295" s="43">
        <v>0</v>
      </c>
      <c r="C295" s="43">
        <v>0</v>
      </c>
      <c r="D295" s="43">
        <v>0</v>
      </c>
      <c r="E295" s="43">
        <v>0</v>
      </c>
      <c r="F295" s="236"/>
      <c r="G295" s="43">
        <v>0</v>
      </c>
      <c r="H295" s="53">
        <v>0</v>
      </c>
      <c r="I295" s="41">
        <f t="shared" si="33"/>
        <v>0</v>
      </c>
    </row>
    <row r="296" spans="1:9" ht="15">
      <c r="A296" s="25" t="s">
        <v>10</v>
      </c>
      <c r="B296" s="46">
        <v>0</v>
      </c>
      <c r="C296" s="46">
        <v>0</v>
      </c>
      <c r="D296" s="46">
        <v>187</v>
      </c>
      <c r="E296" s="46">
        <v>0</v>
      </c>
      <c r="F296" s="236"/>
      <c r="G296" s="46">
        <v>0</v>
      </c>
      <c r="H296" s="47">
        <v>0</v>
      </c>
      <c r="I296" s="48">
        <f t="shared" si="33"/>
        <v>187</v>
      </c>
    </row>
    <row r="297" spans="1:9" ht="15">
      <c r="A297" s="26" t="s">
        <v>11</v>
      </c>
      <c r="B297" s="43">
        <v>0</v>
      </c>
      <c r="C297" s="43">
        <v>0</v>
      </c>
      <c r="D297" s="43">
        <v>0</v>
      </c>
      <c r="E297" s="43">
        <v>0</v>
      </c>
      <c r="F297" s="236"/>
      <c r="G297" s="43">
        <v>0</v>
      </c>
      <c r="H297" s="53">
        <v>0</v>
      </c>
      <c r="I297" s="41">
        <f t="shared" si="33"/>
        <v>0</v>
      </c>
    </row>
    <row r="298" spans="1:9" ht="15">
      <c r="A298" s="25" t="s">
        <v>12</v>
      </c>
      <c r="B298" s="46">
        <v>0</v>
      </c>
      <c r="C298" s="46">
        <v>0</v>
      </c>
      <c r="D298" s="46">
        <v>0</v>
      </c>
      <c r="E298" s="46">
        <v>0</v>
      </c>
      <c r="F298" s="236"/>
      <c r="G298" s="46">
        <v>0</v>
      </c>
      <c r="H298" s="47">
        <v>0</v>
      </c>
      <c r="I298" s="48">
        <f t="shared" si="33"/>
        <v>0</v>
      </c>
    </row>
    <row r="299" spans="1:9" ht="15">
      <c r="A299" s="26" t="s">
        <v>13</v>
      </c>
      <c r="B299" s="43">
        <v>0</v>
      </c>
      <c r="C299" s="43">
        <v>0</v>
      </c>
      <c r="D299" s="43">
        <v>0</v>
      </c>
      <c r="E299" s="43">
        <v>0</v>
      </c>
      <c r="F299" s="236"/>
      <c r="G299" s="43">
        <v>0</v>
      </c>
      <c r="H299" s="53">
        <v>0</v>
      </c>
      <c r="I299" s="41">
        <f t="shared" si="33"/>
        <v>0</v>
      </c>
    </row>
    <row r="300" spans="1:9" ht="15">
      <c r="A300" s="25" t="s">
        <v>14</v>
      </c>
      <c r="B300" s="46">
        <v>0</v>
      </c>
      <c r="C300" s="46">
        <v>0</v>
      </c>
      <c r="D300" s="46">
        <v>0</v>
      </c>
      <c r="E300" s="46">
        <v>4.3546930235907535</v>
      </c>
      <c r="F300" s="236"/>
      <c r="G300" s="46">
        <v>0</v>
      </c>
      <c r="H300" s="47">
        <v>0</v>
      </c>
      <c r="I300" s="48">
        <f t="shared" si="33"/>
        <v>4.3546930235907535</v>
      </c>
    </row>
    <row r="301" spans="1:9" ht="15">
      <c r="A301" s="26" t="s">
        <v>15</v>
      </c>
      <c r="B301" s="43">
        <v>23.24721367086547</v>
      </c>
      <c r="C301" s="43">
        <v>3.4497863291345312</v>
      </c>
      <c r="D301" s="43">
        <v>0</v>
      </c>
      <c r="E301" s="43">
        <v>0</v>
      </c>
      <c r="F301" s="236"/>
      <c r="G301" s="43">
        <v>0</v>
      </c>
      <c r="H301" s="53">
        <v>0</v>
      </c>
      <c r="I301" s="41">
        <f t="shared" si="33"/>
        <v>26.697000000000003</v>
      </c>
    </row>
    <row r="302" spans="1:9" ht="15">
      <c r="A302" s="25" t="s">
        <v>16</v>
      </c>
      <c r="B302" s="46">
        <v>726.38786020557268</v>
      </c>
      <c r="C302" s="46">
        <v>3314.929815494052</v>
      </c>
      <c r="D302" s="46">
        <v>167.72372430037586</v>
      </c>
      <c r="E302" s="46">
        <v>0</v>
      </c>
      <c r="F302" s="236"/>
      <c r="G302" s="46">
        <v>0</v>
      </c>
      <c r="H302" s="47">
        <v>0</v>
      </c>
      <c r="I302" s="48">
        <f t="shared" si="33"/>
        <v>4209.0414000000001</v>
      </c>
    </row>
    <row r="303" spans="1:9" ht="15">
      <c r="A303" s="26" t="s">
        <v>17</v>
      </c>
      <c r="B303" s="43">
        <v>0.21698026230038325</v>
      </c>
      <c r="C303" s="43">
        <v>120.51734708950188</v>
      </c>
      <c r="D303" s="43">
        <v>44.070872648197728</v>
      </c>
      <c r="E303" s="43">
        <v>0</v>
      </c>
      <c r="F303" s="236"/>
      <c r="G303" s="43">
        <v>0</v>
      </c>
      <c r="H303" s="53">
        <v>0</v>
      </c>
      <c r="I303" s="41">
        <f t="shared" si="33"/>
        <v>164.80519999999999</v>
      </c>
    </row>
    <row r="304" spans="1:9" ht="15">
      <c r="A304" s="25" t="s">
        <v>18</v>
      </c>
      <c r="B304" s="46">
        <v>0</v>
      </c>
      <c r="C304" s="46">
        <v>0</v>
      </c>
      <c r="D304" s="46">
        <v>0</v>
      </c>
      <c r="E304" s="46">
        <v>0</v>
      </c>
      <c r="F304" s="236"/>
      <c r="G304" s="46">
        <v>0</v>
      </c>
      <c r="H304" s="47">
        <v>0</v>
      </c>
      <c r="I304" s="48">
        <f t="shared" si="33"/>
        <v>0</v>
      </c>
    </row>
    <row r="305" spans="1:9" ht="15">
      <c r="A305" s="26" t="s">
        <v>19</v>
      </c>
      <c r="B305" s="43">
        <v>299.55716810928368</v>
      </c>
      <c r="C305" s="43">
        <v>6887.8997856076367</v>
      </c>
      <c r="D305" s="43">
        <v>581.44664559605474</v>
      </c>
      <c r="E305" s="43">
        <v>39.096400687025643</v>
      </c>
      <c r="F305" s="236"/>
      <c r="G305" s="43">
        <v>0</v>
      </c>
      <c r="H305" s="53">
        <v>0</v>
      </c>
      <c r="I305" s="41">
        <f t="shared" si="33"/>
        <v>7808</v>
      </c>
    </row>
    <row r="306" spans="1:9" ht="15">
      <c r="A306" s="25" t="s">
        <v>20</v>
      </c>
      <c r="B306" s="46">
        <v>0</v>
      </c>
      <c r="C306" s="46">
        <v>0</v>
      </c>
      <c r="D306" s="46">
        <v>0</v>
      </c>
      <c r="E306" s="46">
        <v>0</v>
      </c>
      <c r="F306" s="236"/>
      <c r="G306" s="46">
        <v>0</v>
      </c>
      <c r="H306" s="47">
        <v>0</v>
      </c>
      <c r="I306" s="48">
        <f t="shared" si="33"/>
        <v>0</v>
      </c>
    </row>
    <row r="307" spans="1:9" ht="15">
      <c r="A307" s="26" t="s">
        <v>21</v>
      </c>
      <c r="B307" s="43">
        <v>0</v>
      </c>
      <c r="C307" s="43">
        <v>0</v>
      </c>
      <c r="D307" s="43">
        <v>0</v>
      </c>
      <c r="E307" s="43">
        <v>0</v>
      </c>
      <c r="F307" s="236"/>
      <c r="G307" s="43">
        <v>0</v>
      </c>
      <c r="H307" s="53">
        <v>0</v>
      </c>
      <c r="I307" s="41">
        <f t="shared" si="33"/>
        <v>0</v>
      </c>
    </row>
    <row r="308" spans="1:9" ht="15">
      <c r="A308" s="25" t="s">
        <v>22</v>
      </c>
      <c r="B308" s="46">
        <v>0</v>
      </c>
      <c r="C308" s="46">
        <v>0</v>
      </c>
      <c r="D308" s="46">
        <v>0</v>
      </c>
      <c r="E308" s="46">
        <v>0</v>
      </c>
      <c r="F308" s="236"/>
      <c r="G308" s="46">
        <v>0</v>
      </c>
      <c r="H308" s="47">
        <v>0</v>
      </c>
      <c r="I308" s="48">
        <f t="shared" si="33"/>
        <v>0</v>
      </c>
    </row>
    <row r="309" spans="1:9" ht="15">
      <c r="A309" s="27" t="s">
        <v>23</v>
      </c>
      <c r="B309" s="43">
        <v>143</v>
      </c>
      <c r="C309" s="43">
        <v>0</v>
      </c>
      <c r="D309" s="43">
        <v>0</v>
      </c>
      <c r="E309" s="43">
        <v>0</v>
      </c>
      <c r="F309" s="236"/>
      <c r="G309" s="43">
        <v>0</v>
      </c>
      <c r="H309" s="53">
        <v>0</v>
      </c>
      <c r="I309" s="41">
        <f t="shared" si="33"/>
        <v>143</v>
      </c>
    </row>
    <row r="310" spans="1:9" ht="15">
      <c r="A310" s="25" t="s">
        <v>24</v>
      </c>
      <c r="B310" s="46">
        <v>9</v>
      </c>
      <c r="C310" s="46">
        <v>0</v>
      </c>
      <c r="D310" s="46">
        <v>0</v>
      </c>
      <c r="E310" s="46">
        <v>0</v>
      </c>
      <c r="F310" s="236"/>
      <c r="G310" s="46">
        <v>0</v>
      </c>
      <c r="H310" s="47">
        <v>0</v>
      </c>
      <c r="I310" s="48">
        <f t="shared" si="33"/>
        <v>9</v>
      </c>
    </row>
    <row r="311" spans="1:9" ht="15">
      <c r="A311" s="27" t="s">
        <v>25</v>
      </c>
      <c r="B311" s="43">
        <v>0</v>
      </c>
      <c r="C311" s="43">
        <v>0</v>
      </c>
      <c r="D311" s="43">
        <v>0</v>
      </c>
      <c r="E311" s="43">
        <v>0</v>
      </c>
      <c r="F311" s="236"/>
      <c r="G311" s="43">
        <v>0</v>
      </c>
      <c r="H311" s="53">
        <v>0</v>
      </c>
      <c r="I311" s="41">
        <f t="shared" si="33"/>
        <v>0</v>
      </c>
    </row>
    <row r="312" spans="1:9" ht="15">
      <c r="A312" s="25" t="s">
        <v>26</v>
      </c>
      <c r="B312" s="46">
        <v>38.704860364143158</v>
      </c>
      <c r="C312" s="46">
        <v>631.21878467345118</v>
      </c>
      <c r="D312" s="46">
        <v>94.95755496240568</v>
      </c>
      <c r="E312" s="46">
        <v>0</v>
      </c>
      <c r="F312" s="236"/>
      <c r="G312" s="46">
        <v>0</v>
      </c>
      <c r="H312" s="47">
        <v>0</v>
      </c>
      <c r="I312" s="48">
        <f t="shared" si="33"/>
        <v>764.88120000000004</v>
      </c>
    </row>
    <row r="313" spans="1:9" ht="15.75" thickBot="1">
      <c r="A313" s="27" t="s">
        <v>27</v>
      </c>
      <c r="B313" s="43">
        <v>83.200322608007923</v>
      </c>
      <c r="C313" s="43">
        <v>136.06236940214691</v>
      </c>
      <c r="D313" s="43">
        <v>423.51092018969246</v>
      </c>
      <c r="E313" s="43">
        <v>4703.7200190634421</v>
      </c>
      <c r="F313" s="237"/>
      <c r="G313" s="43">
        <v>461.56242167173173</v>
      </c>
      <c r="H313" s="53">
        <v>1.5339470649796532</v>
      </c>
      <c r="I313" s="41">
        <f t="shared" si="33"/>
        <v>5809.59</v>
      </c>
    </row>
    <row r="314" spans="1:9" ht="15">
      <c r="A314" s="34" t="s">
        <v>28</v>
      </c>
      <c r="B314" s="130">
        <f t="shared" ref="B314:H314" si="34">SUM(B293:B313)</f>
        <v>1323.3144052201733</v>
      </c>
      <c r="C314" s="130">
        <f t="shared" si="34"/>
        <v>11110.077888595923</v>
      </c>
      <c r="D314" s="130">
        <f t="shared" si="34"/>
        <v>1498.7097176967263</v>
      </c>
      <c r="E314" s="130">
        <f t="shared" si="34"/>
        <v>4747.1711127740582</v>
      </c>
      <c r="F314" s="130">
        <f t="shared" si="34"/>
        <v>0</v>
      </c>
      <c r="G314" s="130">
        <f t="shared" si="34"/>
        <v>461.56242167173173</v>
      </c>
      <c r="H314" s="131">
        <f t="shared" si="34"/>
        <v>1.5339470649796532</v>
      </c>
      <c r="I314" s="132">
        <f>SUM(B314:H314)</f>
        <v>19142.369493023594</v>
      </c>
    </row>
    <row r="315" spans="1:9" ht="15" thickBot="1">
      <c r="A315" s="32" t="s">
        <v>87</v>
      </c>
      <c r="B315" s="114">
        <f>B314/$I314</f>
        <v>6.9130125489556202E-2</v>
      </c>
      <c r="C315" s="114">
        <f t="shared" ref="C315:I315" si="35">C314/$I314</f>
        <v>0.58039198818333193</v>
      </c>
      <c r="D315" s="114">
        <f t="shared" si="35"/>
        <v>7.8292800598323456E-2</v>
      </c>
      <c r="E315" s="114">
        <f t="shared" si="35"/>
        <v>0.24799286809839069</v>
      </c>
      <c r="F315" s="114">
        <f t="shared" si="35"/>
        <v>0</v>
      </c>
      <c r="G315" s="114">
        <f t="shared" si="35"/>
        <v>2.4112084025958616E-2</v>
      </c>
      <c r="H315" s="114">
        <f t="shared" si="35"/>
        <v>8.0133604439027137E-5</v>
      </c>
      <c r="I315" s="116">
        <f t="shared" si="35"/>
        <v>1</v>
      </c>
    </row>
    <row r="316" spans="1:9" ht="15" thickBot="1">
      <c r="A316" s="17"/>
      <c r="B316" s="17"/>
      <c r="C316" s="17"/>
      <c r="D316" s="17"/>
      <c r="E316" s="17"/>
      <c r="F316" s="17"/>
      <c r="G316" s="17"/>
      <c r="H316" s="17"/>
      <c r="I316" s="17"/>
    </row>
    <row r="317" spans="1:9" ht="28.5">
      <c r="A317" s="186" t="s">
        <v>41</v>
      </c>
      <c r="B317" s="35" t="s">
        <v>0</v>
      </c>
      <c r="C317" s="35" t="s">
        <v>1</v>
      </c>
      <c r="D317" s="35" t="s">
        <v>2</v>
      </c>
      <c r="E317" s="35" t="s">
        <v>3</v>
      </c>
      <c r="F317" s="35" t="s">
        <v>29</v>
      </c>
      <c r="G317" s="35" t="s">
        <v>4</v>
      </c>
      <c r="H317" s="35" t="s">
        <v>5</v>
      </c>
      <c r="I317" s="36" t="s">
        <v>6</v>
      </c>
    </row>
    <row r="318" spans="1:9" ht="14.25" customHeight="1">
      <c r="A318" s="187" t="s">
        <v>41</v>
      </c>
      <c r="B318" s="192" t="s">
        <v>104</v>
      </c>
      <c r="C318" s="193"/>
      <c r="D318" s="193"/>
      <c r="E318" s="193"/>
      <c r="F318" s="193"/>
      <c r="G318" s="193"/>
      <c r="H318" s="193"/>
      <c r="I318" s="194"/>
    </row>
    <row r="319" spans="1:9" ht="15">
      <c r="A319" s="24" t="s">
        <v>7</v>
      </c>
      <c r="B319" s="39">
        <v>1.0142774216715695E-8</v>
      </c>
      <c r="C319" s="39">
        <v>1064.9999999898573</v>
      </c>
      <c r="D319" s="39">
        <v>0</v>
      </c>
      <c r="E319" s="39">
        <v>0</v>
      </c>
      <c r="F319" s="235"/>
      <c r="G319" s="39">
        <v>0</v>
      </c>
      <c r="H319" s="40">
        <v>0</v>
      </c>
      <c r="I319" s="41">
        <f>SUM(B319:H319)</f>
        <v>1065</v>
      </c>
    </row>
    <row r="320" spans="1:9" ht="15">
      <c r="A320" s="25" t="s">
        <v>8</v>
      </c>
      <c r="B320" s="46">
        <v>3.5060240963010599E-8</v>
      </c>
      <c r="C320" s="46">
        <v>1454.9999999649397</v>
      </c>
      <c r="D320" s="46">
        <v>0</v>
      </c>
      <c r="E320" s="46">
        <v>0</v>
      </c>
      <c r="F320" s="236"/>
      <c r="G320" s="46">
        <v>0</v>
      </c>
      <c r="H320" s="47">
        <v>0</v>
      </c>
      <c r="I320" s="48">
        <f t="shared" ref="I320:I339" si="36">SUM(B320:H320)</f>
        <v>1455</v>
      </c>
    </row>
    <row r="321" spans="1:9" ht="15">
      <c r="A321" s="26" t="s">
        <v>9</v>
      </c>
      <c r="B321" s="43">
        <v>344</v>
      </c>
      <c r="C321" s="43">
        <v>0</v>
      </c>
      <c r="D321" s="43">
        <v>0</v>
      </c>
      <c r="E321" s="43">
        <v>0</v>
      </c>
      <c r="F321" s="236"/>
      <c r="G321" s="43">
        <v>0</v>
      </c>
      <c r="H321" s="53">
        <v>0</v>
      </c>
      <c r="I321" s="41">
        <f t="shared" si="36"/>
        <v>344</v>
      </c>
    </row>
    <row r="322" spans="1:9" ht="15">
      <c r="A322" s="25" t="s">
        <v>10</v>
      </c>
      <c r="B322" s="46">
        <v>0</v>
      </c>
      <c r="C322" s="46">
        <v>0</v>
      </c>
      <c r="D322" s="46">
        <v>0</v>
      </c>
      <c r="E322" s="46">
        <v>0</v>
      </c>
      <c r="F322" s="236"/>
      <c r="G322" s="46">
        <v>0</v>
      </c>
      <c r="H322" s="47">
        <v>0</v>
      </c>
      <c r="I322" s="48">
        <f t="shared" si="36"/>
        <v>0</v>
      </c>
    </row>
    <row r="323" spans="1:9" ht="15">
      <c r="A323" s="26" t="s">
        <v>11</v>
      </c>
      <c r="B323" s="43">
        <v>0</v>
      </c>
      <c r="C323" s="43">
        <v>0</v>
      </c>
      <c r="D323" s="43">
        <v>0</v>
      </c>
      <c r="E323" s="43">
        <v>0</v>
      </c>
      <c r="F323" s="236"/>
      <c r="G323" s="43">
        <v>0</v>
      </c>
      <c r="H323" s="53">
        <v>0</v>
      </c>
      <c r="I323" s="41">
        <f t="shared" si="36"/>
        <v>0</v>
      </c>
    </row>
    <row r="324" spans="1:9" ht="15">
      <c r="A324" s="25" t="s">
        <v>12</v>
      </c>
      <c r="B324" s="46">
        <v>4.6305962733486847E-3</v>
      </c>
      <c r="C324" s="46">
        <v>0</v>
      </c>
      <c r="D324" s="46">
        <v>0</v>
      </c>
      <c r="E324" s="46">
        <v>2.623020642728553</v>
      </c>
      <c r="F324" s="236"/>
      <c r="G324" s="46">
        <v>0</v>
      </c>
      <c r="H324" s="47">
        <v>0</v>
      </c>
      <c r="I324" s="48">
        <f t="shared" si="36"/>
        <v>2.6276512390019016</v>
      </c>
    </row>
    <row r="325" spans="1:9" ht="15">
      <c r="A325" s="26" t="s">
        <v>13</v>
      </c>
      <c r="B325" s="43">
        <v>0</v>
      </c>
      <c r="C325" s="43">
        <v>0</v>
      </c>
      <c r="D325" s="43">
        <v>0</v>
      </c>
      <c r="E325" s="43">
        <v>0</v>
      </c>
      <c r="F325" s="236"/>
      <c r="G325" s="43">
        <v>0</v>
      </c>
      <c r="H325" s="53">
        <v>0</v>
      </c>
      <c r="I325" s="41">
        <f t="shared" si="36"/>
        <v>0</v>
      </c>
    </row>
    <row r="326" spans="1:9" ht="15">
      <c r="A326" s="25" t="s">
        <v>14</v>
      </c>
      <c r="B326" s="46">
        <v>2.635407356338988E-3</v>
      </c>
      <c r="C326" s="46">
        <v>16.774590506870666</v>
      </c>
      <c r="D326" s="46">
        <v>0</v>
      </c>
      <c r="E326" s="46">
        <v>1.5989810884363045</v>
      </c>
      <c r="F326" s="236"/>
      <c r="G326" s="46">
        <v>0</v>
      </c>
      <c r="H326" s="47">
        <v>0</v>
      </c>
      <c r="I326" s="48">
        <f t="shared" si="36"/>
        <v>18.37620700266331</v>
      </c>
    </row>
    <row r="327" spans="1:9" ht="15">
      <c r="A327" s="26" t="s">
        <v>15</v>
      </c>
      <c r="B327" s="43">
        <v>0.1941949363253011</v>
      </c>
      <c r="C327" s="43">
        <v>1.2116050636746989</v>
      </c>
      <c r="D327" s="43">
        <v>0</v>
      </c>
      <c r="E327" s="43">
        <v>0</v>
      </c>
      <c r="F327" s="236"/>
      <c r="G327" s="43">
        <v>0</v>
      </c>
      <c r="H327" s="53">
        <v>0</v>
      </c>
      <c r="I327" s="41">
        <f t="shared" si="36"/>
        <v>1.4057999999999999</v>
      </c>
    </row>
    <row r="328" spans="1:9" ht="15">
      <c r="A328" s="25" t="s">
        <v>16</v>
      </c>
      <c r="B328" s="46">
        <v>512.9962051296892</v>
      </c>
      <c r="C328" s="46">
        <v>5500.9791658686754</v>
      </c>
      <c r="D328" s="46">
        <v>635.60222900163558</v>
      </c>
      <c r="E328" s="46">
        <v>0</v>
      </c>
      <c r="F328" s="236"/>
      <c r="G328" s="46">
        <v>0</v>
      </c>
      <c r="H328" s="47">
        <v>0</v>
      </c>
      <c r="I328" s="48">
        <f t="shared" si="36"/>
        <v>6649.5775999999996</v>
      </c>
    </row>
    <row r="329" spans="1:9" ht="15">
      <c r="A329" s="26" t="s">
        <v>17</v>
      </c>
      <c r="B329" s="43">
        <v>24.569343878941947</v>
      </c>
      <c r="C329" s="43">
        <v>0</v>
      </c>
      <c r="D329" s="43">
        <v>58.110556121058053</v>
      </c>
      <c r="E329" s="43">
        <v>0</v>
      </c>
      <c r="F329" s="236"/>
      <c r="G329" s="43">
        <v>0</v>
      </c>
      <c r="H329" s="53">
        <v>0</v>
      </c>
      <c r="I329" s="41">
        <f t="shared" si="36"/>
        <v>82.679900000000004</v>
      </c>
    </row>
    <row r="330" spans="1:9" ht="15">
      <c r="A330" s="25" t="s">
        <v>18</v>
      </c>
      <c r="B330" s="46">
        <v>0</v>
      </c>
      <c r="C330" s="46">
        <v>0</v>
      </c>
      <c r="D330" s="46">
        <v>0</v>
      </c>
      <c r="E330" s="46">
        <v>0</v>
      </c>
      <c r="F330" s="236"/>
      <c r="G330" s="46">
        <v>0</v>
      </c>
      <c r="H330" s="47">
        <v>0</v>
      </c>
      <c r="I330" s="48">
        <f t="shared" si="36"/>
        <v>0</v>
      </c>
    </row>
    <row r="331" spans="1:9" ht="15">
      <c r="A331" s="26" t="s">
        <v>19</v>
      </c>
      <c r="B331" s="43">
        <v>2684.5833716836814</v>
      </c>
      <c r="C331" s="43">
        <v>4276.4320881580543</v>
      </c>
      <c r="D331" s="43">
        <v>1573.6094221835951</v>
      </c>
      <c r="E331" s="43">
        <v>1539.3751179746705</v>
      </c>
      <c r="F331" s="236"/>
      <c r="G331" s="43">
        <v>0</v>
      </c>
      <c r="H331" s="53">
        <v>0</v>
      </c>
      <c r="I331" s="41">
        <f t="shared" si="36"/>
        <v>10074.000000000002</v>
      </c>
    </row>
    <row r="332" spans="1:9" ht="15">
      <c r="A332" s="25" t="s">
        <v>20</v>
      </c>
      <c r="B332" s="46">
        <v>0</v>
      </c>
      <c r="C332" s="46">
        <v>0</v>
      </c>
      <c r="D332" s="46">
        <v>0</v>
      </c>
      <c r="E332" s="46">
        <v>0</v>
      </c>
      <c r="F332" s="236"/>
      <c r="G332" s="46">
        <v>0</v>
      </c>
      <c r="H332" s="47">
        <v>0</v>
      </c>
      <c r="I332" s="48">
        <f t="shared" si="36"/>
        <v>0</v>
      </c>
    </row>
    <row r="333" spans="1:9" ht="15">
      <c r="A333" s="26" t="s">
        <v>21</v>
      </c>
      <c r="B333" s="43">
        <v>0</v>
      </c>
      <c r="C333" s="43">
        <v>0</v>
      </c>
      <c r="D333" s="43">
        <v>0</v>
      </c>
      <c r="E333" s="43">
        <v>0</v>
      </c>
      <c r="F333" s="236"/>
      <c r="G333" s="43">
        <v>0</v>
      </c>
      <c r="H333" s="53">
        <v>0</v>
      </c>
      <c r="I333" s="41">
        <f t="shared" si="36"/>
        <v>0</v>
      </c>
    </row>
    <row r="334" spans="1:9" ht="15">
      <c r="A334" s="25" t="s">
        <v>22</v>
      </c>
      <c r="B334" s="46">
        <v>0</v>
      </c>
      <c r="C334" s="46">
        <v>0</v>
      </c>
      <c r="D334" s="46">
        <v>0</v>
      </c>
      <c r="E334" s="46">
        <v>0</v>
      </c>
      <c r="F334" s="236"/>
      <c r="G334" s="46">
        <v>0</v>
      </c>
      <c r="H334" s="47">
        <v>0</v>
      </c>
      <c r="I334" s="48">
        <f t="shared" si="36"/>
        <v>0</v>
      </c>
    </row>
    <row r="335" spans="1:9" ht="15">
      <c r="A335" s="27" t="s">
        <v>23</v>
      </c>
      <c r="B335" s="43">
        <v>0</v>
      </c>
      <c r="C335" s="43">
        <v>0</v>
      </c>
      <c r="D335" s="43">
        <v>0</v>
      </c>
      <c r="E335" s="43">
        <v>0</v>
      </c>
      <c r="F335" s="236"/>
      <c r="G335" s="43">
        <v>0</v>
      </c>
      <c r="H335" s="53">
        <v>0</v>
      </c>
      <c r="I335" s="41">
        <f t="shared" si="36"/>
        <v>0</v>
      </c>
    </row>
    <row r="336" spans="1:9" ht="15">
      <c r="A336" s="25" t="s">
        <v>24</v>
      </c>
      <c r="B336" s="46">
        <v>146.42257924982908</v>
      </c>
      <c r="C336" s="46">
        <v>15818.763416017842</v>
      </c>
      <c r="D336" s="46">
        <v>13.814004732326817</v>
      </c>
      <c r="E336" s="46">
        <v>0</v>
      </c>
      <c r="F336" s="236"/>
      <c r="G336" s="46">
        <v>0</v>
      </c>
      <c r="H336" s="47">
        <v>0</v>
      </c>
      <c r="I336" s="48">
        <f t="shared" si="36"/>
        <v>15978.999999999998</v>
      </c>
    </row>
    <row r="337" spans="1:9" ht="15">
      <c r="A337" s="27" t="s">
        <v>25</v>
      </c>
      <c r="B337" s="43">
        <v>0</v>
      </c>
      <c r="C337" s="43">
        <v>0</v>
      </c>
      <c r="D337" s="43">
        <v>0</v>
      </c>
      <c r="E337" s="43">
        <v>0</v>
      </c>
      <c r="F337" s="236"/>
      <c r="G337" s="43">
        <v>0</v>
      </c>
      <c r="H337" s="53">
        <v>0</v>
      </c>
      <c r="I337" s="41">
        <f t="shared" si="36"/>
        <v>0</v>
      </c>
    </row>
    <row r="338" spans="1:9" ht="15">
      <c r="A338" s="25" t="s">
        <v>26</v>
      </c>
      <c r="B338" s="46">
        <v>414.46739248108827</v>
      </c>
      <c r="C338" s="46">
        <v>0</v>
      </c>
      <c r="D338" s="46">
        <v>994.46100751891174</v>
      </c>
      <c r="E338" s="46">
        <v>0</v>
      </c>
      <c r="F338" s="236"/>
      <c r="G338" s="46">
        <v>0</v>
      </c>
      <c r="H338" s="47">
        <v>0</v>
      </c>
      <c r="I338" s="48">
        <f t="shared" si="36"/>
        <v>1408.9284</v>
      </c>
    </row>
    <row r="339" spans="1:9" ht="15.75" thickBot="1">
      <c r="A339" s="27" t="s">
        <v>27</v>
      </c>
      <c r="B339" s="43">
        <v>264.24843166279879</v>
      </c>
      <c r="C339" s="43">
        <v>172.01590343753708</v>
      </c>
      <c r="D339" s="43">
        <v>424.55865853975575</v>
      </c>
      <c r="E339" s="43">
        <v>12622.686335080354</v>
      </c>
      <c r="F339" s="237"/>
      <c r="G339" s="43">
        <v>1014.1278712795545</v>
      </c>
      <c r="H339" s="53">
        <v>0</v>
      </c>
      <c r="I339" s="41">
        <f t="shared" si="36"/>
        <v>14497.637199999999</v>
      </c>
    </row>
    <row r="340" spans="1:9" ht="15">
      <c r="A340" s="34" t="s">
        <v>28</v>
      </c>
      <c r="B340" s="130">
        <f t="shared" ref="B340:H340" si="37">SUM(B319:B339)</f>
        <v>4391.4887850711866</v>
      </c>
      <c r="C340" s="130">
        <f t="shared" si="37"/>
        <v>28306.176769007448</v>
      </c>
      <c r="D340" s="130">
        <f t="shared" si="37"/>
        <v>3700.1558780972832</v>
      </c>
      <c r="E340" s="130">
        <f t="shared" si="37"/>
        <v>14166.283454786189</v>
      </c>
      <c r="F340" s="130">
        <f t="shared" si="37"/>
        <v>0</v>
      </c>
      <c r="G340" s="130">
        <f t="shared" si="37"/>
        <v>1014.1278712795545</v>
      </c>
      <c r="H340" s="131">
        <f t="shared" si="37"/>
        <v>0</v>
      </c>
      <c r="I340" s="132">
        <f>SUM(B340:H340)</f>
        <v>51578.232758241655</v>
      </c>
    </row>
    <row r="341" spans="1:9" ht="15" thickBot="1">
      <c r="A341" s="32" t="s">
        <v>87</v>
      </c>
      <c r="B341" s="114">
        <f>B340/$I340</f>
        <v>8.5142288718092485E-2</v>
      </c>
      <c r="C341" s="114">
        <f t="shared" ref="C341:I341" si="38">C340/$I340</f>
        <v>0.54880082653635354</v>
      </c>
      <c r="D341" s="114">
        <f t="shared" si="38"/>
        <v>7.173870992130954E-2</v>
      </c>
      <c r="E341" s="114">
        <f t="shared" si="38"/>
        <v>0.27465623960376129</v>
      </c>
      <c r="F341" s="114">
        <f t="shared" si="38"/>
        <v>0</v>
      </c>
      <c r="G341" s="114">
        <f t="shared" si="38"/>
        <v>1.9661935220483248E-2</v>
      </c>
      <c r="H341" s="114">
        <f t="shared" si="38"/>
        <v>0</v>
      </c>
      <c r="I341" s="116">
        <f t="shared" si="38"/>
        <v>1</v>
      </c>
    </row>
    <row r="342" spans="1:9" ht="15" thickBot="1">
      <c r="A342" s="17"/>
      <c r="B342" s="17"/>
      <c r="C342" s="17"/>
      <c r="D342" s="17"/>
      <c r="E342" s="17"/>
      <c r="F342" s="17"/>
      <c r="G342" s="17"/>
      <c r="H342" s="17"/>
      <c r="I342" s="17"/>
    </row>
    <row r="343" spans="1:9" ht="28.5">
      <c r="A343" s="186" t="s">
        <v>42</v>
      </c>
      <c r="B343" s="35" t="s">
        <v>0</v>
      </c>
      <c r="C343" s="35" t="s">
        <v>1</v>
      </c>
      <c r="D343" s="35" t="s">
        <v>2</v>
      </c>
      <c r="E343" s="35" t="s">
        <v>3</v>
      </c>
      <c r="F343" s="35" t="s">
        <v>29</v>
      </c>
      <c r="G343" s="35" t="s">
        <v>4</v>
      </c>
      <c r="H343" s="35" t="s">
        <v>5</v>
      </c>
      <c r="I343" s="36" t="s">
        <v>6</v>
      </c>
    </row>
    <row r="344" spans="1:9" ht="14.25" customHeight="1">
      <c r="A344" s="187" t="s">
        <v>42</v>
      </c>
      <c r="B344" s="192" t="s">
        <v>104</v>
      </c>
      <c r="C344" s="193"/>
      <c r="D344" s="193"/>
      <c r="E344" s="193"/>
      <c r="F344" s="193"/>
      <c r="G344" s="193"/>
      <c r="H344" s="193"/>
      <c r="I344" s="194"/>
    </row>
    <row r="345" spans="1:9" ht="15">
      <c r="A345" s="24" t="s">
        <v>7</v>
      </c>
      <c r="B345" s="39">
        <v>0</v>
      </c>
      <c r="C345" s="39">
        <v>0</v>
      </c>
      <c r="D345" s="39">
        <v>0</v>
      </c>
      <c r="E345" s="39">
        <v>0</v>
      </c>
      <c r="F345" s="235"/>
      <c r="G345" s="39">
        <v>0</v>
      </c>
      <c r="H345" s="40">
        <v>0</v>
      </c>
      <c r="I345" s="41">
        <f>SUM(B345:H345)</f>
        <v>0</v>
      </c>
    </row>
    <row r="346" spans="1:9" ht="15">
      <c r="A346" s="25" t="s">
        <v>8</v>
      </c>
      <c r="B346" s="46">
        <v>0</v>
      </c>
      <c r="C346" s="46">
        <v>0</v>
      </c>
      <c r="D346" s="46">
        <v>0</v>
      </c>
      <c r="E346" s="46">
        <v>0</v>
      </c>
      <c r="F346" s="236"/>
      <c r="G346" s="46">
        <v>0</v>
      </c>
      <c r="H346" s="47">
        <v>0</v>
      </c>
      <c r="I346" s="48">
        <f t="shared" ref="I346:I365" si="39">SUM(B346:H346)</f>
        <v>0</v>
      </c>
    </row>
    <row r="347" spans="1:9" ht="15">
      <c r="A347" s="26" t="s">
        <v>9</v>
      </c>
      <c r="B347" s="43">
        <v>0</v>
      </c>
      <c r="C347" s="43">
        <v>0</v>
      </c>
      <c r="D347" s="43">
        <v>0</v>
      </c>
      <c r="E347" s="43">
        <v>0</v>
      </c>
      <c r="F347" s="236"/>
      <c r="G347" s="43">
        <v>0</v>
      </c>
      <c r="H347" s="53">
        <v>0</v>
      </c>
      <c r="I347" s="41">
        <f t="shared" si="39"/>
        <v>0</v>
      </c>
    </row>
    <row r="348" spans="1:9" ht="15">
      <c r="A348" s="25" t="s">
        <v>10</v>
      </c>
      <c r="B348" s="46">
        <v>0</v>
      </c>
      <c r="C348" s="46">
        <v>0</v>
      </c>
      <c r="D348" s="46">
        <v>0</v>
      </c>
      <c r="E348" s="46">
        <v>0</v>
      </c>
      <c r="F348" s="236"/>
      <c r="G348" s="46">
        <v>0</v>
      </c>
      <c r="H348" s="47">
        <v>0</v>
      </c>
      <c r="I348" s="48">
        <f t="shared" si="39"/>
        <v>0</v>
      </c>
    </row>
    <row r="349" spans="1:9" ht="15">
      <c r="A349" s="26" t="s">
        <v>11</v>
      </c>
      <c r="B349" s="43">
        <v>0</v>
      </c>
      <c r="C349" s="43">
        <v>0</v>
      </c>
      <c r="D349" s="43">
        <v>0</v>
      </c>
      <c r="E349" s="43">
        <v>0</v>
      </c>
      <c r="F349" s="236"/>
      <c r="G349" s="43">
        <v>0</v>
      </c>
      <c r="H349" s="53">
        <v>0</v>
      </c>
      <c r="I349" s="41">
        <f t="shared" si="39"/>
        <v>0</v>
      </c>
    </row>
    <row r="350" spans="1:9" ht="15">
      <c r="A350" s="25" t="s">
        <v>12</v>
      </c>
      <c r="B350" s="46">
        <v>5.8283376318293356E-8</v>
      </c>
      <c r="C350" s="46">
        <v>5.8283376318293356E-8</v>
      </c>
      <c r="D350" s="46">
        <v>5.8283376318293356E-8</v>
      </c>
      <c r="E350" s="46">
        <v>0.11279903373703763</v>
      </c>
      <c r="F350" s="236"/>
      <c r="G350" s="46">
        <v>0</v>
      </c>
      <c r="H350" s="47">
        <v>0</v>
      </c>
      <c r="I350" s="48">
        <f t="shared" si="39"/>
        <v>0.11279920858716659</v>
      </c>
    </row>
    <row r="351" spans="1:9" ht="15">
      <c r="A351" s="26" t="s">
        <v>13</v>
      </c>
      <c r="B351" s="43">
        <v>0</v>
      </c>
      <c r="C351" s="43">
        <v>0</v>
      </c>
      <c r="D351" s="43">
        <v>0</v>
      </c>
      <c r="E351" s="43">
        <v>0</v>
      </c>
      <c r="F351" s="236"/>
      <c r="G351" s="43">
        <v>0</v>
      </c>
      <c r="H351" s="53">
        <v>0</v>
      </c>
      <c r="I351" s="41">
        <f t="shared" si="39"/>
        <v>0</v>
      </c>
    </row>
    <row r="352" spans="1:9" ht="15">
      <c r="A352" s="25" t="s">
        <v>14</v>
      </c>
      <c r="B352" s="46">
        <v>3.2989445256710783E-8</v>
      </c>
      <c r="C352" s="46">
        <v>3.2989445256710783E-8</v>
      </c>
      <c r="D352" s="46">
        <v>3.2989445256710783E-8</v>
      </c>
      <c r="E352" s="46">
        <v>22.121210033646769</v>
      </c>
      <c r="F352" s="236"/>
      <c r="G352" s="46">
        <v>0</v>
      </c>
      <c r="H352" s="47">
        <v>0</v>
      </c>
      <c r="I352" s="48">
        <f t="shared" si="39"/>
        <v>22.121210132615104</v>
      </c>
    </row>
    <row r="353" spans="1:9" ht="15">
      <c r="A353" s="26" t="s">
        <v>15</v>
      </c>
      <c r="B353" s="43">
        <v>0.58336252311554515</v>
      </c>
      <c r="C353" s="43">
        <v>2.6033333217629624E-9</v>
      </c>
      <c r="D353" s="43">
        <v>4.3784374716777865</v>
      </c>
      <c r="E353" s="43">
        <v>2.6033333217629624E-9</v>
      </c>
      <c r="F353" s="236"/>
      <c r="G353" s="43">
        <v>0</v>
      </c>
      <c r="H353" s="53">
        <v>0</v>
      </c>
      <c r="I353" s="41">
        <f t="shared" si="39"/>
        <v>4.9617999999999984</v>
      </c>
    </row>
    <row r="354" spans="1:9" ht="15">
      <c r="A354" s="25" t="s">
        <v>16</v>
      </c>
      <c r="B354" s="46">
        <v>1.340791638450253</v>
      </c>
      <c r="C354" s="46">
        <v>39.466076786671813</v>
      </c>
      <c r="D354" s="46">
        <v>630.75873156042678</v>
      </c>
      <c r="E354" s="46">
        <v>1.4451114896699371E-8</v>
      </c>
      <c r="F354" s="236"/>
      <c r="G354" s="46">
        <v>0</v>
      </c>
      <c r="H354" s="47">
        <v>0</v>
      </c>
      <c r="I354" s="48">
        <f t="shared" si="39"/>
        <v>671.5655999999999</v>
      </c>
    </row>
    <row r="355" spans="1:9" ht="15">
      <c r="A355" s="26" t="s">
        <v>17</v>
      </c>
      <c r="B355" s="43">
        <v>37.72447266549112</v>
      </c>
      <c r="C355" s="43">
        <v>0.75000004749999927</v>
      </c>
      <c r="D355" s="43">
        <v>0.77552723950887825</v>
      </c>
      <c r="E355" s="43">
        <v>0.75000004749999927</v>
      </c>
      <c r="F355" s="236"/>
      <c r="G355" s="43">
        <v>0</v>
      </c>
      <c r="H355" s="53">
        <v>0</v>
      </c>
      <c r="I355" s="41">
        <f t="shared" si="39"/>
        <v>40</v>
      </c>
    </row>
    <row r="356" spans="1:9" ht="15">
      <c r="A356" s="25" t="s">
        <v>18</v>
      </c>
      <c r="B356" s="46">
        <v>0</v>
      </c>
      <c r="C356" s="46">
        <v>0</v>
      </c>
      <c r="D356" s="46">
        <v>0</v>
      </c>
      <c r="E356" s="46">
        <v>0</v>
      </c>
      <c r="F356" s="236"/>
      <c r="G356" s="46">
        <v>0</v>
      </c>
      <c r="H356" s="47">
        <v>0</v>
      </c>
      <c r="I356" s="48">
        <f t="shared" si="39"/>
        <v>0</v>
      </c>
    </row>
    <row r="357" spans="1:9" ht="15">
      <c r="A357" s="26" t="s">
        <v>19</v>
      </c>
      <c r="B357" s="43">
        <v>26.935051091876282</v>
      </c>
      <c r="C357" s="43">
        <v>723.65340870812759</v>
      </c>
      <c r="D357" s="43">
        <v>922.41154015846109</v>
      </c>
      <c r="E357" s="43">
        <v>4.1535007791262644E-8</v>
      </c>
      <c r="F357" s="236"/>
      <c r="G357" s="43">
        <v>0</v>
      </c>
      <c r="H357" s="53">
        <v>0</v>
      </c>
      <c r="I357" s="41">
        <f t="shared" si="39"/>
        <v>1673</v>
      </c>
    </row>
    <row r="358" spans="1:9" ht="15">
      <c r="A358" s="25" t="s">
        <v>20</v>
      </c>
      <c r="B358" s="46">
        <v>0</v>
      </c>
      <c r="C358" s="46">
        <v>0</v>
      </c>
      <c r="D358" s="46">
        <v>0</v>
      </c>
      <c r="E358" s="46">
        <v>0</v>
      </c>
      <c r="F358" s="236"/>
      <c r="G358" s="46">
        <v>0</v>
      </c>
      <c r="H358" s="47">
        <v>0</v>
      </c>
      <c r="I358" s="48">
        <f t="shared" si="39"/>
        <v>0</v>
      </c>
    </row>
    <row r="359" spans="1:9" ht="15">
      <c r="A359" s="26" t="s">
        <v>21</v>
      </c>
      <c r="B359" s="43">
        <v>0</v>
      </c>
      <c r="C359" s="43">
        <v>0</v>
      </c>
      <c r="D359" s="43">
        <v>0</v>
      </c>
      <c r="E359" s="43">
        <v>0</v>
      </c>
      <c r="F359" s="236"/>
      <c r="G359" s="43">
        <v>0</v>
      </c>
      <c r="H359" s="53">
        <v>0</v>
      </c>
      <c r="I359" s="41">
        <f t="shared" si="39"/>
        <v>0</v>
      </c>
    </row>
    <row r="360" spans="1:9" ht="15">
      <c r="A360" s="25" t="s">
        <v>22</v>
      </c>
      <c r="B360" s="46">
        <v>6.1595731745001201</v>
      </c>
      <c r="C360" s="46">
        <v>331.59943961508986</v>
      </c>
      <c r="D360" s="46">
        <v>103.24098718779199</v>
      </c>
      <c r="E360" s="46">
        <v>2.2618041376891586E-8</v>
      </c>
      <c r="F360" s="236"/>
      <c r="G360" s="46">
        <v>0</v>
      </c>
      <c r="H360" s="47">
        <v>0</v>
      </c>
      <c r="I360" s="48">
        <f t="shared" si="39"/>
        <v>441</v>
      </c>
    </row>
    <row r="361" spans="1:9" ht="15">
      <c r="A361" s="27" t="s">
        <v>23</v>
      </c>
      <c r="B361" s="43">
        <v>41.35516562412392</v>
      </c>
      <c r="C361" s="43">
        <v>65.036760489286422</v>
      </c>
      <c r="D361" s="43">
        <v>118.60807362596654</v>
      </c>
      <c r="E361" s="43">
        <v>2.6062310646281494E-7</v>
      </c>
      <c r="F361" s="236"/>
      <c r="G361" s="43">
        <v>0</v>
      </c>
      <c r="H361" s="53">
        <v>0</v>
      </c>
      <c r="I361" s="41">
        <f t="shared" si="39"/>
        <v>224.99999999999997</v>
      </c>
    </row>
    <row r="362" spans="1:9" ht="15">
      <c r="A362" s="25" t="s">
        <v>24</v>
      </c>
      <c r="B362" s="46">
        <v>401.22070374370742</v>
      </c>
      <c r="C362" s="46">
        <v>1167.7520863989037</v>
      </c>
      <c r="D362" s="46">
        <v>657.46136611389181</v>
      </c>
      <c r="E362" s="46">
        <v>0.25000005361345123</v>
      </c>
      <c r="F362" s="236"/>
      <c r="G362" s="46">
        <v>0</v>
      </c>
      <c r="H362" s="47">
        <v>0</v>
      </c>
      <c r="I362" s="48">
        <f t="shared" si="39"/>
        <v>2226.6841563101161</v>
      </c>
    </row>
    <row r="363" spans="1:9" ht="15">
      <c r="A363" s="27" t="s">
        <v>25</v>
      </c>
      <c r="B363" s="43">
        <v>0</v>
      </c>
      <c r="C363" s="43">
        <v>0</v>
      </c>
      <c r="D363" s="43">
        <v>0</v>
      </c>
      <c r="E363" s="43">
        <v>0</v>
      </c>
      <c r="F363" s="236"/>
      <c r="G363" s="43">
        <v>0</v>
      </c>
      <c r="H363" s="53">
        <v>0</v>
      </c>
      <c r="I363" s="41">
        <f t="shared" si="39"/>
        <v>0</v>
      </c>
    </row>
    <row r="364" spans="1:9" ht="15">
      <c r="A364" s="25" t="s">
        <v>26</v>
      </c>
      <c r="B364" s="46">
        <v>71.665438431979155</v>
      </c>
      <c r="C364" s="46">
        <v>1.0139313113600341E-3</v>
      </c>
      <c r="D364" s="46">
        <v>7.1987476135094255</v>
      </c>
      <c r="E364" s="46">
        <v>2.3200048854312598E-8</v>
      </c>
      <c r="F364" s="236"/>
      <c r="G364" s="46">
        <v>0</v>
      </c>
      <c r="H364" s="47">
        <v>0</v>
      </c>
      <c r="I364" s="48">
        <f t="shared" si="39"/>
        <v>78.865199999999987</v>
      </c>
    </row>
    <row r="365" spans="1:9" ht="15.75" thickBot="1">
      <c r="A365" s="27" t="s">
        <v>27</v>
      </c>
      <c r="B365" s="43">
        <v>14.676712029411279</v>
      </c>
      <c r="C365" s="43">
        <v>24.242955207162829</v>
      </c>
      <c r="D365" s="43">
        <v>14.266650445531774</v>
      </c>
      <c r="E365" s="43">
        <v>2362.2458812888985</v>
      </c>
      <c r="F365" s="237"/>
      <c r="G365" s="43">
        <v>30.389637865153684</v>
      </c>
      <c r="H365" s="53">
        <v>0.12896316384173545</v>
      </c>
      <c r="I365" s="41">
        <f t="shared" si="39"/>
        <v>2445.9508000000001</v>
      </c>
    </row>
    <row r="366" spans="1:9" ht="15">
      <c r="A366" s="34" t="s">
        <v>28</v>
      </c>
      <c r="B366" s="130">
        <f t="shared" ref="B366:H366" si="40">SUM(B345:B365)</f>
        <v>601.66127101392794</v>
      </c>
      <c r="C366" s="130">
        <f t="shared" si="40"/>
        <v>2352.5017412779298</v>
      </c>
      <c r="D366" s="130">
        <f t="shared" si="40"/>
        <v>2459.1000615080393</v>
      </c>
      <c r="E366" s="130">
        <f t="shared" si="40"/>
        <v>2385.4798908224266</v>
      </c>
      <c r="F366" s="130">
        <f t="shared" si="40"/>
        <v>0</v>
      </c>
      <c r="G366" s="130">
        <f t="shared" si="40"/>
        <v>30.389637865153684</v>
      </c>
      <c r="H366" s="131">
        <f t="shared" si="40"/>
        <v>0.12896316384173545</v>
      </c>
      <c r="I366" s="132">
        <f>SUM(B366:H366)</f>
        <v>7829.261565651319</v>
      </c>
    </row>
    <row r="367" spans="1:9" ht="15" thickBot="1">
      <c r="A367" s="32" t="s">
        <v>87</v>
      </c>
      <c r="B367" s="114">
        <f>B366/$I366</f>
        <v>7.6847767310974438E-2</v>
      </c>
      <c r="C367" s="114">
        <f t="shared" ref="C367:I367" si="41">C366/$I366</f>
        <v>0.30047555846120522</v>
      </c>
      <c r="D367" s="114">
        <f t="shared" si="41"/>
        <v>0.31409093193368942</v>
      </c>
      <c r="E367" s="114">
        <f t="shared" si="41"/>
        <v>0.30468772448324477</v>
      </c>
      <c r="F367" s="114">
        <f t="shared" si="41"/>
        <v>0</v>
      </c>
      <c r="G367" s="114">
        <f t="shared" si="41"/>
        <v>3.8815458661490714E-3</v>
      </c>
      <c r="H367" s="114">
        <f t="shared" si="41"/>
        <v>1.6471944737103308E-5</v>
      </c>
      <c r="I367" s="116">
        <f t="shared" si="41"/>
        <v>1</v>
      </c>
    </row>
    <row r="368" spans="1:9" ht="15" thickBot="1">
      <c r="A368" s="17"/>
      <c r="B368" s="17"/>
      <c r="C368" s="17"/>
      <c r="D368" s="17"/>
      <c r="E368" s="17"/>
      <c r="F368" s="17"/>
      <c r="G368" s="17"/>
      <c r="H368" s="17"/>
      <c r="I368" s="17"/>
    </row>
    <row r="369" spans="1:9" ht="28.5">
      <c r="A369" s="186" t="s">
        <v>43</v>
      </c>
      <c r="B369" s="35" t="s">
        <v>0</v>
      </c>
      <c r="C369" s="35" t="s">
        <v>1</v>
      </c>
      <c r="D369" s="35" t="s">
        <v>2</v>
      </c>
      <c r="E369" s="35" t="s">
        <v>3</v>
      </c>
      <c r="F369" s="35" t="s">
        <v>29</v>
      </c>
      <c r="G369" s="35" t="s">
        <v>4</v>
      </c>
      <c r="H369" s="35" t="s">
        <v>5</v>
      </c>
      <c r="I369" s="36" t="s">
        <v>6</v>
      </c>
    </row>
    <row r="370" spans="1:9" ht="14.25" customHeight="1">
      <c r="A370" s="187" t="s">
        <v>43</v>
      </c>
      <c r="B370" s="192" t="s">
        <v>104</v>
      </c>
      <c r="C370" s="193"/>
      <c r="D370" s="193"/>
      <c r="E370" s="193"/>
      <c r="F370" s="193"/>
      <c r="G370" s="193"/>
      <c r="H370" s="193"/>
      <c r="I370" s="194"/>
    </row>
    <row r="371" spans="1:9" ht="15">
      <c r="A371" s="24" t="s">
        <v>7</v>
      </c>
      <c r="B371" s="39">
        <v>0</v>
      </c>
      <c r="C371" s="39">
        <v>0</v>
      </c>
      <c r="D371" s="39">
        <v>0</v>
      </c>
      <c r="E371" s="39">
        <v>0</v>
      </c>
      <c r="F371" s="235"/>
      <c r="G371" s="39">
        <v>0</v>
      </c>
      <c r="H371" s="40">
        <v>0</v>
      </c>
      <c r="I371" s="41">
        <f>SUM(B371:H371)</f>
        <v>0</v>
      </c>
    </row>
    <row r="372" spans="1:9" ht="15">
      <c r="A372" s="25" t="s">
        <v>8</v>
      </c>
      <c r="B372" s="46">
        <v>2</v>
      </c>
      <c r="C372" s="46">
        <v>2</v>
      </c>
      <c r="D372" s="46">
        <v>2</v>
      </c>
      <c r="E372" s="46">
        <v>2</v>
      </c>
      <c r="F372" s="236"/>
      <c r="G372" s="46">
        <v>0</v>
      </c>
      <c r="H372" s="47">
        <v>0</v>
      </c>
      <c r="I372" s="48">
        <f t="shared" ref="I372:I391" si="42">SUM(B372:H372)</f>
        <v>8</v>
      </c>
    </row>
    <row r="373" spans="1:9" ht="15">
      <c r="A373" s="26" t="s">
        <v>9</v>
      </c>
      <c r="B373" s="43">
        <v>0</v>
      </c>
      <c r="C373" s="43">
        <v>0</v>
      </c>
      <c r="D373" s="43">
        <v>0</v>
      </c>
      <c r="E373" s="43">
        <v>0</v>
      </c>
      <c r="F373" s="236"/>
      <c r="G373" s="43">
        <v>0</v>
      </c>
      <c r="H373" s="53">
        <v>0</v>
      </c>
      <c r="I373" s="41">
        <f t="shared" si="42"/>
        <v>0</v>
      </c>
    </row>
    <row r="374" spans="1:9" ht="15">
      <c r="A374" s="25" t="s">
        <v>10</v>
      </c>
      <c r="B374" s="46">
        <v>5.0000000899999986</v>
      </c>
      <c r="C374" s="46">
        <v>5.0000000899999986</v>
      </c>
      <c r="D374" s="46">
        <v>22.999999730000006</v>
      </c>
      <c r="E374" s="46">
        <v>5.0000000899999986</v>
      </c>
      <c r="F374" s="236"/>
      <c r="G374" s="46">
        <v>0</v>
      </c>
      <c r="H374" s="47">
        <v>0</v>
      </c>
      <c r="I374" s="48">
        <f t="shared" si="42"/>
        <v>38</v>
      </c>
    </row>
    <row r="375" spans="1:9" ht="15">
      <c r="A375" s="26" t="s">
        <v>11</v>
      </c>
      <c r="B375" s="43">
        <v>0</v>
      </c>
      <c r="C375" s="43">
        <v>0</v>
      </c>
      <c r="D375" s="43">
        <v>0</v>
      </c>
      <c r="E375" s="43">
        <v>0</v>
      </c>
      <c r="F375" s="236"/>
      <c r="G375" s="43">
        <v>0</v>
      </c>
      <c r="H375" s="53">
        <v>0</v>
      </c>
      <c r="I375" s="41">
        <f t="shared" si="42"/>
        <v>0</v>
      </c>
    </row>
    <row r="376" spans="1:9" ht="15">
      <c r="A376" s="25" t="s">
        <v>12</v>
      </c>
      <c r="B376" s="46">
        <v>4.6502889279901056E-3</v>
      </c>
      <c r="C376" s="46">
        <v>4.6502889279901056E-3</v>
      </c>
      <c r="D376" s="46">
        <v>4.6502889279901056E-3</v>
      </c>
      <c r="E376" s="46">
        <v>15.782543886555807</v>
      </c>
      <c r="F376" s="236"/>
      <c r="G376" s="46">
        <v>0</v>
      </c>
      <c r="H376" s="47">
        <v>0</v>
      </c>
      <c r="I376" s="48">
        <f t="shared" si="42"/>
        <v>15.796494753339777</v>
      </c>
    </row>
    <row r="377" spans="1:9" ht="15">
      <c r="A377" s="26" t="s">
        <v>13</v>
      </c>
      <c r="B377" s="43">
        <v>0</v>
      </c>
      <c r="C377" s="43">
        <v>0</v>
      </c>
      <c r="D377" s="43">
        <v>0</v>
      </c>
      <c r="E377" s="43">
        <v>0</v>
      </c>
      <c r="F377" s="236"/>
      <c r="G377" s="43">
        <v>0</v>
      </c>
      <c r="H377" s="53">
        <v>0</v>
      </c>
      <c r="I377" s="41">
        <f t="shared" si="42"/>
        <v>0</v>
      </c>
    </row>
    <row r="378" spans="1:9" ht="15">
      <c r="A378" s="25" t="s">
        <v>14</v>
      </c>
      <c r="B378" s="46">
        <v>2.6391712517370141E-3</v>
      </c>
      <c r="C378" s="46">
        <v>2.6391712517370141E-3</v>
      </c>
      <c r="D378" s="46">
        <v>2.6391712517370141E-3</v>
      </c>
      <c r="E378" s="46">
        <v>4144.7829302549999</v>
      </c>
      <c r="F378" s="236"/>
      <c r="G378" s="46">
        <v>0</v>
      </c>
      <c r="H378" s="47">
        <v>0</v>
      </c>
      <c r="I378" s="48">
        <f t="shared" si="42"/>
        <v>4144.7908477687552</v>
      </c>
    </row>
    <row r="379" spans="1:9" ht="15">
      <c r="A379" s="26" t="s">
        <v>15</v>
      </c>
      <c r="B379" s="43">
        <v>59.660090316062579</v>
      </c>
      <c r="C379" s="43">
        <v>1.0365613124734502E-3</v>
      </c>
      <c r="D379" s="43">
        <v>1.0365613124734502E-3</v>
      </c>
      <c r="E379" s="43">
        <v>1.0365613124734502E-3</v>
      </c>
      <c r="F379" s="236"/>
      <c r="G379" s="43">
        <v>0</v>
      </c>
      <c r="H379" s="53">
        <v>0</v>
      </c>
      <c r="I379" s="41">
        <f t="shared" si="42"/>
        <v>59.663200000000003</v>
      </c>
    </row>
    <row r="380" spans="1:9" ht="15">
      <c r="A380" s="25" t="s">
        <v>16</v>
      </c>
      <c r="B380" s="46">
        <v>207.97683358101975</v>
      </c>
      <c r="C380" s="46">
        <v>3.127592542673481E-3</v>
      </c>
      <c r="D380" s="46">
        <v>923.55331123389487</v>
      </c>
      <c r="E380" s="46">
        <v>3.127592542673481E-3</v>
      </c>
      <c r="F380" s="236"/>
      <c r="G380" s="46">
        <v>0</v>
      </c>
      <c r="H380" s="47">
        <v>0</v>
      </c>
      <c r="I380" s="48">
        <f t="shared" si="42"/>
        <v>1131.5364</v>
      </c>
    </row>
    <row r="381" spans="1:9" ht="15">
      <c r="A381" s="26" t="s">
        <v>17</v>
      </c>
      <c r="B381" s="43">
        <v>17.24620613740953</v>
      </c>
      <c r="C381" s="43">
        <v>5.4430024259774354E-3</v>
      </c>
      <c r="D381" s="43">
        <v>435.38660785773857</v>
      </c>
      <c r="E381" s="43">
        <v>5.4430024259774354E-3</v>
      </c>
      <c r="F381" s="236"/>
      <c r="G381" s="43">
        <v>0</v>
      </c>
      <c r="H381" s="53">
        <v>0</v>
      </c>
      <c r="I381" s="41">
        <f t="shared" si="42"/>
        <v>452.64370000000008</v>
      </c>
    </row>
    <row r="382" spans="1:9" ht="15">
      <c r="A382" s="25" t="s">
        <v>18</v>
      </c>
      <c r="B382" s="46">
        <v>0</v>
      </c>
      <c r="C382" s="46">
        <v>0</v>
      </c>
      <c r="D382" s="46">
        <v>0</v>
      </c>
      <c r="E382" s="46">
        <v>0</v>
      </c>
      <c r="F382" s="236"/>
      <c r="G382" s="46">
        <v>0</v>
      </c>
      <c r="H382" s="47">
        <v>0</v>
      </c>
      <c r="I382" s="48">
        <f t="shared" si="42"/>
        <v>0</v>
      </c>
    </row>
    <row r="383" spans="1:9" ht="15">
      <c r="A383" s="26" t="s">
        <v>19</v>
      </c>
      <c r="B383" s="43">
        <v>355.97076689306164</v>
      </c>
      <c r="C383" s="43">
        <v>30.059153951217965</v>
      </c>
      <c r="D383" s="43">
        <v>834.96087798852295</v>
      </c>
      <c r="E383" s="43">
        <v>9.201167197519124E-3</v>
      </c>
      <c r="F383" s="236"/>
      <c r="G383" s="43">
        <v>0</v>
      </c>
      <c r="H383" s="53">
        <v>0</v>
      </c>
      <c r="I383" s="41">
        <f t="shared" si="42"/>
        <v>1221</v>
      </c>
    </row>
    <row r="384" spans="1:9" ht="15">
      <c r="A384" s="25" t="s">
        <v>20</v>
      </c>
      <c r="B384" s="46">
        <v>0</v>
      </c>
      <c r="C384" s="46">
        <v>0</v>
      </c>
      <c r="D384" s="46">
        <v>0</v>
      </c>
      <c r="E384" s="46">
        <v>0</v>
      </c>
      <c r="F384" s="236"/>
      <c r="G384" s="46">
        <v>0</v>
      </c>
      <c r="H384" s="47">
        <v>0</v>
      </c>
      <c r="I384" s="48">
        <f t="shared" si="42"/>
        <v>0</v>
      </c>
    </row>
    <row r="385" spans="1:9" ht="15">
      <c r="A385" s="26" t="s">
        <v>21</v>
      </c>
      <c r="B385" s="43">
        <v>0</v>
      </c>
      <c r="C385" s="43">
        <v>0</v>
      </c>
      <c r="D385" s="43">
        <v>0</v>
      </c>
      <c r="E385" s="43">
        <v>0</v>
      </c>
      <c r="F385" s="236"/>
      <c r="G385" s="43">
        <v>0</v>
      </c>
      <c r="H385" s="53">
        <v>0</v>
      </c>
      <c r="I385" s="41">
        <f t="shared" si="42"/>
        <v>0</v>
      </c>
    </row>
    <row r="386" spans="1:9" ht="15">
      <c r="A386" s="25" t="s">
        <v>22</v>
      </c>
      <c r="B386" s="46">
        <v>3.1332419048755868</v>
      </c>
      <c r="C386" s="46">
        <v>9.9602593625488026E-4</v>
      </c>
      <c r="D386" s="46">
        <v>1.8647660432519031</v>
      </c>
      <c r="E386" s="46">
        <v>9.9602593625488026E-4</v>
      </c>
      <c r="F386" s="236"/>
      <c r="G386" s="46">
        <v>0</v>
      </c>
      <c r="H386" s="47">
        <v>0</v>
      </c>
      <c r="I386" s="48">
        <f t="shared" si="42"/>
        <v>4.9999999999999991</v>
      </c>
    </row>
    <row r="387" spans="1:9" ht="15">
      <c r="A387" s="27" t="s">
        <v>23</v>
      </c>
      <c r="B387" s="43">
        <v>111.23476816476524</v>
      </c>
      <c r="C387" s="43">
        <v>0.25507727841158745</v>
      </c>
      <c r="D387" s="43">
        <v>0.25507727841158745</v>
      </c>
      <c r="E387" s="43">
        <v>0.25507727841158745</v>
      </c>
      <c r="F387" s="236"/>
      <c r="G387" s="43">
        <v>0</v>
      </c>
      <c r="H387" s="53">
        <v>0</v>
      </c>
      <c r="I387" s="41">
        <f t="shared" si="42"/>
        <v>112.00000000000001</v>
      </c>
    </row>
    <row r="388" spans="1:9" ht="15">
      <c r="A388" s="25" t="s">
        <v>24</v>
      </c>
      <c r="B388" s="46">
        <v>24.998412123774937</v>
      </c>
      <c r="C388" s="46">
        <v>5.2929207501977544E-4</v>
      </c>
      <c r="D388" s="46">
        <v>5.2929207501977544E-4</v>
      </c>
      <c r="E388" s="46">
        <v>5.2929207501977544E-4</v>
      </c>
      <c r="F388" s="236"/>
      <c r="G388" s="46">
        <v>0</v>
      </c>
      <c r="H388" s="47">
        <v>0</v>
      </c>
      <c r="I388" s="48">
        <f t="shared" si="42"/>
        <v>24.999999999999993</v>
      </c>
    </row>
    <row r="389" spans="1:9" ht="15">
      <c r="A389" s="27" t="s">
        <v>25</v>
      </c>
      <c r="B389" s="43">
        <v>0</v>
      </c>
      <c r="C389" s="43">
        <v>0</v>
      </c>
      <c r="D389" s="43">
        <v>0</v>
      </c>
      <c r="E389" s="43">
        <v>0</v>
      </c>
      <c r="F389" s="236"/>
      <c r="G389" s="43">
        <v>0</v>
      </c>
      <c r="H389" s="53">
        <v>0</v>
      </c>
      <c r="I389" s="41">
        <f t="shared" si="42"/>
        <v>0</v>
      </c>
    </row>
    <row r="390" spans="1:9" ht="15">
      <c r="A390" s="25" t="s">
        <v>26</v>
      </c>
      <c r="B390" s="46">
        <v>70.858799884126313</v>
      </c>
      <c r="C390" s="46">
        <v>3.8624563643337915E-8</v>
      </c>
      <c r="D390" s="46">
        <v>3.8624563643337915E-8</v>
      </c>
      <c r="E390" s="46">
        <v>3.8624563643337915E-8</v>
      </c>
      <c r="F390" s="236"/>
      <c r="G390" s="46">
        <v>0</v>
      </c>
      <c r="H390" s="47">
        <v>0</v>
      </c>
      <c r="I390" s="48">
        <f t="shared" si="42"/>
        <v>70.858800000000002</v>
      </c>
    </row>
    <row r="391" spans="1:9" ht="15.75" thickBot="1">
      <c r="A391" s="27" t="s">
        <v>27</v>
      </c>
      <c r="B391" s="43">
        <v>135.31504914538471</v>
      </c>
      <c r="C391" s="43">
        <v>0.16819822528002903</v>
      </c>
      <c r="D391" s="43">
        <v>36.573085357832255</v>
      </c>
      <c r="E391" s="43">
        <v>584.38401858237637</v>
      </c>
      <c r="F391" s="237"/>
      <c r="G391" s="43">
        <v>493.37484868912662</v>
      </c>
      <c r="H391" s="53">
        <v>0</v>
      </c>
      <c r="I391" s="41">
        <f t="shared" si="42"/>
        <v>1249.8152</v>
      </c>
    </row>
    <row r="392" spans="1:9" ht="15">
      <c r="A392" s="34" t="s">
        <v>28</v>
      </c>
      <c r="B392" s="130">
        <f t="shared" ref="B392:H392" si="43">SUM(B371:B391)</f>
        <v>993.40145770065999</v>
      </c>
      <c r="C392" s="130">
        <f t="shared" si="43"/>
        <v>37.500851518006272</v>
      </c>
      <c r="D392" s="130">
        <f t="shared" si="43"/>
        <v>2257.6025808418435</v>
      </c>
      <c r="E392" s="130">
        <f t="shared" si="43"/>
        <v>4752.2249037724578</v>
      </c>
      <c r="F392" s="130">
        <f t="shared" si="43"/>
        <v>0</v>
      </c>
      <c r="G392" s="130">
        <f t="shared" si="43"/>
        <v>493.37484868912662</v>
      </c>
      <c r="H392" s="131">
        <f t="shared" si="43"/>
        <v>0</v>
      </c>
      <c r="I392" s="132">
        <f>SUM(B392:H392)</f>
        <v>8534.1046425220939</v>
      </c>
    </row>
    <row r="393" spans="1:9" ht="15" thickBot="1">
      <c r="A393" s="32" t="s">
        <v>87</v>
      </c>
      <c r="B393" s="114">
        <f>B392/$I392</f>
        <v>0.11640371184938728</v>
      </c>
      <c r="C393" s="114">
        <f t="shared" ref="C393:I393" si="44">C392/$I392</f>
        <v>4.3942338521552977E-3</v>
      </c>
      <c r="D393" s="114">
        <f t="shared" si="44"/>
        <v>0.26453889135517461</v>
      </c>
      <c r="E393" s="114">
        <f t="shared" si="44"/>
        <v>0.55685102337437797</v>
      </c>
      <c r="F393" s="114">
        <f t="shared" si="44"/>
        <v>0</v>
      </c>
      <c r="G393" s="114">
        <f t="shared" si="44"/>
        <v>5.7812139568904908E-2</v>
      </c>
      <c r="H393" s="114">
        <f t="shared" si="44"/>
        <v>0</v>
      </c>
      <c r="I393" s="116">
        <f t="shared" si="44"/>
        <v>1</v>
      </c>
    </row>
    <row r="394" spans="1:9" ht="15" thickBot="1">
      <c r="A394" s="17"/>
      <c r="B394" s="17"/>
      <c r="C394" s="17"/>
      <c r="D394" s="17"/>
      <c r="E394" s="17"/>
      <c r="F394" s="17"/>
      <c r="G394" s="17"/>
      <c r="H394" s="17"/>
      <c r="I394" s="17"/>
    </row>
    <row r="395" spans="1:9" ht="28.5">
      <c r="A395" s="186" t="s">
        <v>44</v>
      </c>
      <c r="B395" s="35" t="s">
        <v>0</v>
      </c>
      <c r="C395" s="35" t="s">
        <v>1</v>
      </c>
      <c r="D395" s="35" t="s">
        <v>2</v>
      </c>
      <c r="E395" s="35" t="s">
        <v>3</v>
      </c>
      <c r="F395" s="35" t="s">
        <v>29</v>
      </c>
      <c r="G395" s="35" t="s">
        <v>4</v>
      </c>
      <c r="H395" s="35" t="s">
        <v>5</v>
      </c>
      <c r="I395" s="36" t="s">
        <v>6</v>
      </c>
    </row>
    <row r="396" spans="1:9" ht="14.25" customHeight="1">
      <c r="A396" s="187" t="s">
        <v>44</v>
      </c>
      <c r="B396" s="192" t="s">
        <v>104</v>
      </c>
      <c r="C396" s="193"/>
      <c r="D396" s="193"/>
      <c r="E396" s="193"/>
      <c r="F396" s="193"/>
      <c r="G396" s="193"/>
      <c r="H396" s="193"/>
      <c r="I396" s="194"/>
    </row>
    <row r="397" spans="1:9" ht="15">
      <c r="A397" s="24" t="s">
        <v>7</v>
      </c>
      <c r="B397" s="39">
        <v>0</v>
      </c>
      <c r="C397" s="39">
        <v>0</v>
      </c>
      <c r="D397" s="39">
        <v>0</v>
      </c>
      <c r="E397" s="39">
        <v>0</v>
      </c>
      <c r="F397" s="235"/>
      <c r="G397" s="39">
        <v>0</v>
      </c>
      <c r="H397" s="40">
        <v>0</v>
      </c>
      <c r="I397" s="41">
        <f>SUM(B397:H397)</f>
        <v>0</v>
      </c>
    </row>
    <row r="398" spans="1:9" ht="15">
      <c r="A398" s="25" t="s">
        <v>8</v>
      </c>
      <c r="B398" s="46">
        <v>0</v>
      </c>
      <c r="C398" s="46">
        <v>0</v>
      </c>
      <c r="D398" s="46">
        <v>0</v>
      </c>
      <c r="E398" s="46">
        <v>0</v>
      </c>
      <c r="F398" s="236"/>
      <c r="G398" s="46">
        <v>0</v>
      </c>
      <c r="H398" s="47">
        <v>0</v>
      </c>
      <c r="I398" s="48">
        <f t="shared" ref="I398:I417" si="45">SUM(B398:H398)</f>
        <v>0</v>
      </c>
    </row>
    <row r="399" spans="1:9" ht="15">
      <c r="A399" s="26" t="s">
        <v>9</v>
      </c>
      <c r="B399" s="43">
        <v>0</v>
      </c>
      <c r="C399" s="43">
        <v>0</v>
      </c>
      <c r="D399" s="43">
        <v>0</v>
      </c>
      <c r="E399" s="43">
        <v>0</v>
      </c>
      <c r="F399" s="236"/>
      <c r="G399" s="43">
        <v>0</v>
      </c>
      <c r="H399" s="53">
        <v>0</v>
      </c>
      <c r="I399" s="41">
        <f t="shared" si="45"/>
        <v>0</v>
      </c>
    </row>
    <row r="400" spans="1:9" ht="15">
      <c r="A400" s="25" t="s">
        <v>10</v>
      </c>
      <c r="B400" s="46">
        <v>0</v>
      </c>
      <c r="C400" s="46">
        <v>0</v>
      </c>
      <c r="D400" s="46">
        <v>0</v>
      </c>
      <c r="E400" s="46">
        <v>0</v>
      </c>
      <c r="F400" s="236"/>
      <c r="G400" s="46">
        <v>0</v>
      </c>
      <c r="H400" s="47">
        <v>0</v>
      </c>
      <c r="I400" s="48">
        <f t="shared" si="45"/>
        <v>0</v>
      </c>
    </row>
    <row r="401" spans="1:9" ht="15">
      <c r="A401" s="26" t="s">
        <v>11</v>
      </c>
      <c r="B401" s="43">
        <v>0</v>
      </c>
      <c r="C401" s="43">
        <v>0</v>
      </c>
      <c r="D401" s="43">
        <v>0</v>
      </c>
      <c r="E401" s="43">
        <v>0</v>
      </c>
      <c r="F401" s="236"/>
      <c r="G401" s="43">
        <v>0</v>
      </c>
      <c r="H401" s="53">
        <v>0</v>
      </c>
      <c r="I401" s="41">
        <f t="shared" si="45"/>
        <v>0</v>
      </c>
    </row>
    <row r="402" spans="1:9" ht="15">
      <c r="A402" s="25" t="s">
        <v>12</v>
      </c>
      <c r="B402" s="46">
        <v>4.6193384334905817E-3</v>
      </c>
      <c r="C402" s="46">
        <v>0</v>
      </c>
      <c r="D402" s="46">
        <v>0</v>
      </c>
      <c r="E402" s="46">
        <v>1.5795694130123317</v>
      </c>
      <c r="F402" s="236"/>
      <c r="G402" s="46">
        <v>0</v>
      </c>
      <c r="H402" s="47">
        <v>0</v>
      </c>
      <c r="I402" s="48">
        <f t="shared" si="45"/>
        <v>1.5841887514458222</v>
      </c>
    </row>
    <row r="403" spans="1:9" ht="15">
      <c r="A403" s="26" t="s">
        <v>13</v>
      </c>
      <c r="B403" s="43">
        <v>0</v>
      </c>
      <c r="C403" s="43">
        <v>0</v>
      </c>
      <c r="D403" s="43">
        <v>0</v>
      </c>
      <c r="E403" s="43">
        <v>0</v>
      </c>
      <c r="F403" s="236"/>
      <c r="G403" s="43">
        <v>0</v>
      </c>
      <c r="H403" s="53">
        <v>0</v>
      </c>
      <c r="I403" s="41">
        <f t="shared" si="45"/>
        <v>0</v>
      </c>
    </row>
    <row r="404" spans="1:9" ht="15">
      <c r="A404" s="25" t="s">
        <v>14</v>
      </c>
      <c r="B404" s="46">
        <v>2.6348317128223817E-3</v>
      </c>
      <c r="C404" s="46">
        <v>0</v>
      </c>
      <c r="D404" s="46">
        <v>0</v>
      </c>
      <c r="E404" s="46">
        <v>6.5983493385516887</v>
      </c>
      <c r="F404" s="236"/>
      <c r="G404" s="46">
        <v>0</v>
      </c>
      <c r="H404" s="47">
        <v>0</v>
      </c>
      <c r="I404" s="48">
        <f t="shared" si="45"/>
        <v>6.6009841702645113</v>
      </c>
    </row>
    <row r="405" spans="1:9" ht="15">
      <c r="A405" s="26" t="s">
        <v>15</v>
      </c>
      <c r="B405" s="43">
        <v>2.2480521301822307</v>
      </c>
      <c r="C405" s="43">
        <v>0.48424714370953614</v>
      </c>
      <c r="D405" s="43">
        <v>3.4649007261082332</v>
      </c>
      <c r="E405" s="43">
        <v>0</v>
      </c>
      <c r="F405" s="236"/>
      <c r="G405" s="43">
        <v>0</v>
      </c>
      <c r="H405" s="53">
        <v>0</v>
      </c>
      <c r="I405" s="41">
        <f t="shared" si="45"/>
        <v>6.1972000000000005</v>
      </c>
    </row>
    <row r="406" spans="1:9" ht="15">
      <c r="A406" s="25" t="s">
        <v>16</v>
      </c>
      <c r="B406" s="46">
        <v>493.84697039013338</v>
      </c>
      <c r="C406" s="46">
        <v>778.92616716084399</v>
      </c>
      <c r="D406" s="46">
        <v>0.41406244902260714</v>
      </c>
      <c r="E406" s="46">
        <v>0</v>
      </c>
      <c r="F406" s="236"/>
      <c r="G406" s="46">
        <v>0</v>
      </c>
      <c r="H406" s="47">
        <v>0</v>
      </c>
      <c r="I406" s="48">
        <f t="shared" si="45"/>
        <v>1273.1872000000001</v>
      </c>
    </row>
    <row r="407" spans="1:9" ht="15">
      <c r="A407" s="26" t="s">
        <v>17</v>
      </c>
      <c r="B407" s="43">
        <v>0</v>
      </c>
      <c r="C407" s="43">
        <v>0</v>
      </c>
      <c r="D407" s="43">
        <v>0</v>
      </c>
      <c r="E407" s="43">
        <v>0</v>
      </c>
      <c r="F407" s="236"/>
      <c r="G407" s="43">
        <v>0</v>
      </c>
      <c r="H407" s="53">
        <v>0</v>
      </c>
      <c r="I407" s="41">
        <f t="shared" si="45"/>
        <v>0</v>
      </c>
    </row>
    <row r="408" spans="1:9" ht="15">
      <c r="A408" s="25" t="s">
        <v>18</v>
      </c>
      <c r="B408" s="46">
        <v>0</v>
      </c>
      <c r="C408" s="46">
        <v>0</v>
      </c>
      <c r="D408" s="46">
        <v>0</v>
      </c>
      <c r="E408" s="46">
        <v>0</v>
      </c>
      <c r="F408" s="236"/>
      <c r="G408" s="46">
        <v>0</v>
      </c>
      <c r="H408" s="47">
        <v>0</v>
      </c>
      <c r="I408" s="48">
        <f t="shared" si="45"/>
        <v>0</v>
      </c>
    </row>
    <row r="409" spans="1:9" ht="15">
      <c r="A409" s="26" t="s">
        <v>19</v>
      </c>
      <c r="B409" s="43">
        <v>733.44754391932315</v>
      </c>
      <c r="C409" s="43">
        <v>2217.2051652807972</v>
      </c>
      <c r="D409" s="43">
        <v>315.43502811965863</v>
      </c>
      <c r="E409" s="43">
        <v>44.912262680221318</v>
      </c>
      <c r="F409" s="236"/>
      <c r="G409" s="43">
        <v>0</v>
      </c>
      <c r="H409" s="53">
        <v>0</v>
      </c>
      <c r="I409" s="41">
        <f t="shared" si="45"/>
        <v>3311.0000000000005</v>
      </c>
    </row>
    <row r="410" spans="1:9" ht="15">
      <c r="A410" s="25" t="s">
        <v>20</v>
      </c>
      <c r="B410" s="46">
        <v>0</v>
      </c>
      <c r="C410" s="46">
        <v>0</v>
      </c>
      <c r="D410" s="46">
        <v>0</v>
      </c>
      <c r="E410" s="46">
        <v>0</v>
      </c>
      <c r="F410" s="236"/>
      <c r="G410" s="46">
        <v>0</v>
      </c>
      <c r="H410" s="47">
        <v>0</v>
      </c>
      <c r="I410" s="48">
        <f t="shared" si="45"/>
        <v>0</v>
      </c>
    </row>
    <row r="411" spans="1:9" ht="15">
      <c r="A411" s="26" t="s">
        <v>21</v>
      </c>
      <c r="B411" s="43">
        <v>0</v>
      </c>
      <c r="C411" s="43">
        <v>0</v>
      </c>
      <c r="D411" s="43">
        <v>0</v>
      </c>
      <c r="E411" s="43">
        <v>0</v>
      </c>
      <c r="F411" s="236"/>
      <c r="G411" s="43">
        <v>0</v>
      </c>
      <c r="H411" s="53">
        <v>0</v>
      </c>
      <c r="I411" s="41">
        <f t="shared" si="45"/>
        <v>0</v>
      </c>
    </row>
    <row r="412" spans="1:9" ht="15">
      <c r="A412" s="25" t="s">
        <v>22</v>
      </c>
      <c r="B412" s="46">
        <v>0</v>
      </c>
      <c r="C412" s="46">
        <v>0</v>
      </c>
      <c r="D412" s="46">
        <v>0</v>
      </c>
      <c r="E412" s="46">
        <v>0</v>
      </c>
      <c r="F412" s="236"/>
      <c r="G412" s="46">
        <v>0</v>
      </c>
      <c r="H412" s="47">
        <v>0</v>
      </c>
      <c r="I412" s="48">
        <f t="shared" si="45"/>
        <v>0</v>
      </c>
    </row>
    <row r="413" spans="1:9" ht="15">
      <c r="A413" s="27" t="s">
        <v>23</v>
      </c>
      <c r="B413" s="43">
        <v>21</v>
      </c>
      <c r="C413" s="43">
        <v>0</v>
      </c>
      <c r="D413" s="43">
        <v>0</v>
      </c>
      <c r="E413" s="43">
        <v>0</v>
      </c>
      <c r="F413" s="236"/>
      <c r="G413" s="43">
        <v>0</v>
      </c>
      <c r="H413" s="53">
        <v>0</v>
      </c>
      <c r="I413" s="41">
        <f t="shared" si="45"/>
        <v>21</v>
      </c>
    </row>
    <row r="414" spans="1:9" ht="15">
      <c r="A414" s="25" t="s">
        <v>24</v>
      </c>
      <c r="B414" s="46">
        <v>0</v>
      </c>
      <c r="C414" s="46">
        <v>0</v>
      </c>
      <c r="D414" s="46">
        <v>0</v>
      </c>
      <c r="E414" s="46">
        <v>0</v>
      </c>
      <c r="F414" s="236"/>
      <c r="G414" s="46">
        <v>0</v>
      </c>
      <c r="H414" s="47">
        <v>0</v>
      </c>
      <c r="I414" s="48">
        <f t="shared" si="45"/>
        <v>0</v>
      </c>
    </row>
    <row r="415" spans="1:9" ht="15">
      <c r="A415" s="27" t="s">
        <v>25</v>
      </c>
      <c r="B415" s="43">
        <v>0</v>
      </c>
      <c r="C415" s="43">
        <v>0</v>
      </c>
      <c r="D415" s="43">
        <v>0</v>
      </c>
      <c r="E415" s="43">
        <v>0</v>
      </c>
      <c r="F415" s="236"/>
      <c r="G415" s="43">
        <v>0</v>
      </c>
      <c r="H415" s="53">
        <v>0</v>
      </c>
      <c r="I415" s="41">
        <f t="shared" si="45"/>
        <v>0</v>
      </c>
    </row>
    <row r="416" spans="1:9" ht="15">
      <c r="A416" s="25" t="s">
        <v>26</v>
      </c>
      <c r="B416" s="46">
        <v>102.51719999999999</v>
      </c>
      <c r="C416" s="46">
        <v>0</v>
      </c>
      <c r="D416" s="46">
        <v>0</v>
      </c>
      <c r="E416" s="46">
        <v>0</v>
      </c>
      <c r="F416" s="236"/>
      <c r="G416" s="46">
        <v>0</v>
      </c>
      <c r="H416" s="47">
        <v>0</v>
      </c>
      <c r="I416" s="48">
        <f t="shared" si="45"/>
        <v>102.51719999999999</v>
      </c>
    </row>
    <row r="417" spans="1:9" ht="15.75" thickBot="1">
      <c r="A417" s="27" t="s">
        <v>27</v>
      </c>
      <c r="B417" s="43">
        <v>52.611106293857986</v>
      </c>
      <c r="C417" s="43">
        <v>24.791061844257214</v>
      </c>
      <c r="D417" s="43">
        <v>1.5286829178331045</v>
      </c>
      <c r="E417" s="43">
        <v>1983.7966828021495</v>
      </c>
      <c r="F417" s="237"/>
      <c r="G417" s="43">
        <v>362.97526614190201</v>
      </c>
      <c r="H417" s="53">
        <v>0</v>
      </c>
      <c r="I417" s="41">
        <f t="shared" si="45"/>
        <v>2425.7027999999996</v>
      </c>
    </row>
    <row r="418" spans="1:9" ht="15">
      <c r="A418" s="34" t="s">
        <v>28</v>
      </c>
      <c r="B418" s="130">
        <f t="shared" ref="B418:H418" si="46">SUM(B397:B417)</f>
        <v>1405.678126903643</v>
      </c>
      <c r="C418" s="130">
        <f t="shared" si="46"/>
        <v>3021.406641429608</v>
      </c>
      <c r="D418" s="130">
        <f t="shared" si="46"/>
        <v>320.84267421262257</v>
      </c>
      <c r="E418" s="130">
        <f t="shared" si="46"/>
        <v>2036.8868642339348</v>
      </c>
      <c r="F418" s="130">
        <f t="shared" si="46"/>
        <v>0</v>
      </c>
      <c r="G418" s="130">
        <f t="shared" si="46"/>
        <v>362.97526614190201</v>
      </c>
      <c r="H418" s="131">
        <f t="shared" si="46"/>
        <v>0</v>
      </c>
      <c r="I418" s="132">
        <f>SUM(B418:H418)</f>
        <v>7147.7895729217107</v>
      </c>
    </row>
    <row r="419" spans="1:9" ht="15" thickBot="1">
      <c r="A419" s="32" t="s">
        <v>87</v>
      </c>
      <c r="B419" s="114">
        <f>B418/$I418</f>
        <v>0.19665913672512633</v>
      </c>
      <c r="C419" s="114">
        <f t="shared" ref="C419:I419" si="47">C418/$I418</f>
        <v>0.42270503497693013</v>
      </c>
      <c r="D419" s="114">
        <f t="shared" si="47"/>
        <v>4.4886978126508527E-2</v>
      </c>
      <c r="E419" s="114">
        <f t="shared" si="47"/>
        <v>0.28496737955890084</v>
      </c>
      <c r="F419" s="114">
        <f t="shared" si="47"/>
        <v>0</v>
      </c>
      <c r="G419" s="114">
        <f t="shared" si="47"/>
        <v>5.0781470612534171E-2</v>
      </c>
      <c r="H419" s="114">
        <f t="shared" si="47"/>
        <v>0</v>
      </c>
      <c r="I419" s="116">
        <f t="shared" si="47"/>
        <v>1</v>
      </c>
    </row>
    <row r="420" spans="1:9" ht="15" thickBot="1">
      <c r="A420" s="17"/>
      <c r="B420" s="17"/>
      <c r="C420" s="17"/>
      <c r="D420" s="17"/>
      <c r="E420" s="17"/>
      <c r="F420" s="17"/>
      <c r="G420" s="17"/>
      <c r="H420" s="17"/>
      <c r="I420" s="17"/>
    </row>
    <row r="421" spans="1:9" ht="28.5">
      <c r="A421" s="186" t="s">
        <v>45</v>
      </c>
      <c r="B421" s="35" t="s">
        <v>0</v>
      </c>
      <c r="C421" s="35" t="s">
        <v>1</v>
      </c>
      <c r="D421" s="35" t="s">
        <v>2</v>
      </c>
      <c r="E421" s="35" t="s">
        <v>3</v>
      </c>
      <c r="F421" s="35" t="s">
        <v>29</v>
      </c>
      <c r="G421" s="35" t="s">
        <v>4</v>
      </c>
      <c r="H421" s="35" t="s">
        <v>5</v>
      </c>
      <c r="I421" s="36" t="s">
        <v>6</v>
      </c>
    </row>
    <row r="422" spans="1:9" ht="14.25" customHeight="1">
      <c r="A422" s="187" t="s">
        <v>45</v>
      </c>
      <c r="B422" s="192" t="s">
        <v>104</v>
      </c>
      <c r="C422" s="193"/>
      <c r="D422" s="193"/>
      <c r="E422" s="193"/>
      <c r="F422" s="193"/>
      <c r="G422" s="193"/>
      <c r="H422" s="193"/>
      <c r="I422" s="194"/>
    </row>
    <row r="423" spans="1:9" ht="15">
      <c r="A423" s="24" t="s">
        <v>7</v>
      </c>
      <c r="B423" s="39">
        <v>0</v>
      </c>
      <c r="C423" s="39">
        <v>0</v>
      </c>
      <c r="D423" s="39">
        <v>0</v>
      </c>
      <c r="E423" s="39">
        <v>0</v>
      </c>
      <c r="F423" s="235"/>
      <c r="G423" s="39">
        <v>0</v>
      </c>
      <c r="H423" s="40">
        <v>0</v>
      </c>
      <c r="I423" s="41">
        <f>SUM(B423:H423)</f>
        <v>0</v>
      </c>
    </row>
    <row r="424" spans="1:9" ht="15">
      <c r="A424" s="25" t="s">
        <v>8</v>
      </c>
      <c r="B424" s="46">
        <v>0</v>
      </c>
      <c r="C424" s="46">
        <v>0</v>
      </c>
      <c r="D424" s="46">
        <v>0</v>
      </c>
      <c r="E424" s="46">
        <v>0</v>
      </c>
      <c r="F424" s="236"/>
      <c r="G424" s="46">
        <v>0</v>
      </c>
      <c r="H424" s="47">
        <v>0</v>
      </c>
      <c r="I424" s="48">
        <f t="shared" ref="I424:I443" si="48">SUM(B424:H424)</f>
        <v>0</v>
      </c>
    </row>
    <row r="425" spans="1:9" ht="15">
      <c r="A425" s="26" t="s">
        <v>9</v>
      </c>
      <c r="B425" s="43">
        <v>0</v>
      </c>
      <c r="C425" s="43">
        <v>0</v>
      </c>
      <c r="D425" s="43">
        <v>0</v>
      </c>
      <c r="E425" s="43">
        <v>0</v>
      </c>
      <c r="F425" s="236"/>
      <c r="G425" s="43">
        <v>0</v>
      </c>
      <c r="H425" s="53">
        <v>0</v>
      </c>
      <c r="I425" s="41">
        <f t="shared" si="48"/>
        <v>0</v>
      </c>
    </row>
    <row r="426" spans="1:9" ht="15">
      <c r="A426" s="25" t="s">
        <v>10</v>
      </c>
      <c r="B426" s="46">
        <v>0</v>
      </c>
      <c r="C426" s="46">
        <v>0</v>
      </c>
      <c r="D426" s="46">
        <v>0</v>
      </c>
      <c r="E426" s="46">
        <v>0</v>
      </c>
      <c r="F426" s="236"/>
      <c r="G426" s="46">
        <v>0</v>
      </c>
      <c r="H426" s="47">
        <v>0</v>
      </c>
      <c r="I426" s="48">
        <f t="shared" si="48"/>
        <v>0</v>
      </c>
    </row>
    <row r="427" spans="1:9" ht="15">
      <c r="A427" s="26" t="s">
        <v>11</v>
      </c>
      <c r="B427" s="43">
        <v>0</v>
      </c>
      <c r="C427" s="43">
        <v>0</v>
      </c>
      <c r="D427" s="43">
        <v>0</v>
      </c>
      <c r="E427" s="43">
        <v>0</v>
      </c>
      <c r="F427" s="236"/>
      <c r="G427" s="43">
        <v>0</v>
      </c>
      <c r="H427" s="53">
        <v>0</v>
      </c>
      <c r="I427" s="41">
        <f t="shared" si="48"/>
        <v>0</v>
      </c>
    </row>
    <row r="428" spans="1:9" ht="15">
      <c r="A428" s="25" t="s">
        <v>12</v>
      </c>
      <c r="B428" s="46">
        <v>0</v>
      </c>
      <c r="C428" s="46">
        <v>0</v>
      </c>
      <c r="D428" s="46">
        <v>0</v>
      </c>
      <c r="E428" s="46">
        <v>0</v>
      </c>
      <c r="F428" s="236"/>
      <c r="G428" s="46">
        <v>0</v>
      </c>
      <c r="H428" s="47">
        <v>0</v>
      </c>
      <c r="I428" s="48">
        <f t="shared" si="48"/>
        <v>0</v>
      </c>
    </row>
    <row r="429" spans="1:9" ht="15">
      <c r="A429" s="26" t="s">
        <v>13</v>
      </c>
      <c r="B429" s="43">
        <v>0</v>
      </c>
      <c r="C429" s="43">
        <v>0</v>
      </c>
      <c r="D429" s="43">
        <v>0</v>
      </c>
      <c r="E429" s="43">
        <v>0</v>
      </c>
      <c r="F429" s="236"/>
      <c r="G429" s="43">
        <v>0</v>
      </c>
      <c r="H429" s="53">
        <v>0</v>
      </c>
      <c r="I429" s="41">
        <f t="shared" si="48"/>
        <v>0</v>
      </c>
    </row>
    <row r="430" spans="1:9" ht="15">
      <c r="A430" s="25" t="s">
        <v>14</v>
      </c>
      <c r="B430" s="46">
        <v>3.2989438042556959E-8</v>
      </c>
      <c r="C430" s="46">
        <v>3.2989438042556959E-8</v>
      </c>
      <c r="D430" s="46">
        <v>3.2989438042556959E-8</v>
      </c>
      <c r="E430" s="46">
        <v>2.4235118993131484</v>
      </c>
      <c r="F430" s="236"/>
      <c r="G430" s="46">
        <v>0</v>
      </c>
      <c r="H430" s="47">
        <v>0</v>
      </c>
      <c r="I430" s="48">
        <f t="shared" si="48"/>
        <v>2.4235119982814624</v>
      </c>
    </row>
    <row r="431" spans="1:9" ht="15">
      <c r="A431" s="26" t="s">
        <v>15</v>
      </c>
      <c r="B431" s="43">
        <v>10.388055696131213</v>
      </c>
      <c r="C431" s="43">
        <v>4.6077316392075858</v>
      </c>
      <c r="D431" s="43">
        <v>5.6274126646612004</v>
      </c>
      <c r="E431" s="43">
        <v>0</v>
      </c>
      <c r="F431" s="236"/>
      <c r="G431" s="43">
        <v>0</v>
      </c>
      <c r="H431" s="53">
        <v>0</v>
      </c>
      <c r="I431" s="41">
        <f t="shared" si="48"/>
        <v>20.623199999999997</v>
      </c>
    </row>
    <row r="432" spans="1:9" ht="15">
      <c r="A432" s="25" t="s">
        <v>16</v>
      </c>
      <c r="B432" s="46">
        <v>947.18323427822429</v>
      </c>
      <c r="C432" s="46">
        <v>99.709601285975964</v>
      </c>
      <c r="D432" s="46">
        <v>331.74166443579986</v>
      </c>
      <c r="E432" s="46">
        <v>0</v>
      </c>
      <c r="F432" s="236"/>
      <c r="G432" s="46">
        <v>0</v>
      </c>
      <c r="H432" s="47">
        <v>0</v>
      </c>
      <c r="I432" s="48">
        <f t="shared" si="48"/>
        <v>1378.6345000000001</v>
      </c>
    </row>
    <row r="433" spans="1:9" ht="15">
      <c r="A433" s="26" t="s">
        <v>17</v>
      </c>
      <c r="B433" s="43">
        <v>2.3334811958841444</v>
      </c>
      <c r="C433" s="43">
        <v>0.33333337066666635</v>
      </c>
      <c r="D433" s="43">
        <v>38.795928127547732</v>
      </c>
      <c r="E433" s="43">
        <v>1.5657305901455781E-2</v>
      </c>
      <c r="F433" s="236"/>
      <c r="G433" s="43">
        <v>0</v>
      </c>
      <c r="H433" s="53">
        <v>0</v>
      </c>
      <c r="I433" s="41">
        <f t="shared" si="48"/>
        <v>41.478400000000001</v>
      </c>
    </row>
    <row r="434" spans="1:9" ht="15">
      <c r="A434" s="25" t="s">
        <v>18</v>
      </c>
      <c r="B434" s="46">
        <v>0</v>
      </c>
      <c r="C434" s="46">
        <v>0</v>
      </c>
      <c r="D434" s="46">
        <v>0</v>
      </c>
      <c r="E434" s="46">
        <v>0</v>
      </c>
      <c r="F434" s="236"/>
      <c r="G434" s="46">
        <v>0</v>
      </c>
      <c r="H434" s="47">
        <v>0</v>
      </c>
      <c r="I434" s="48">
        <f t="shared" si="48"/>
        <v>0</v>
      </c>
    </row>
    <row r="435" spans="1:9" ht="15">
      <c r="A435" s="26" t="s">
        <v>19</v>
      </c>
      <c r="B435" s="43">
        <v>1361.6570152942897</v>
      </c>
      <c r="C435" s="43">
        <v>1094.2377373392419</v>
      </c>
      <c r="D435" s="43">
        <v>512.69761498435969</v>
      </c>
      <c r="E435" s="43">
        <v>168.4076323821088</v>
      </c>
      <c r="F435" s="236"/>
      <c r="G435" s="43">
        <v>0</v>
      </c>
      <c r="H435" s="53">
        <v>0</v>
      </c>
      <c r="I435" s="41">
        <f t="shared" si="48"/>
        <v>3136.9999999999995</v>
      </c>
    </row>
    <row r="436" spans="1:9" ht="15">
      <c r="A436" s="25" t="s">
        <v>20</v>
      </c>
      <c r="B436" s="46">
        <v>0</v>
      </c>
      <c r="C436" s="46">
        <v>0</v>
      </c>
      <c r="D436" s="46">
        <v>0</v>
      </c>
      <c r="E436" s="46">
        <v>0</v>
      </c>
      <c r="F436" s="236"/>
      <c r="G436" s="46">
        <v>0</v>
      </c>
      <c r="H436" s="47">
        <v>0</v>
      </c>
      <c r="I436" s="48">
        <f t="shared" si="48"/>
        <v>0</v>
      </c>
    </row>
    <row r="437" spans="1:9" ht="15">
      <c r="A437" s="26" t="s">
        <v>21</v>
      </c>
      <c r="B437" s="43">
        <v>0</v>
      </c>
      <c r="C437" s="43">
        <v>0</v>
      </c>
      <c r="D437" s="43">
        <v>0</v>
      </c>
      <c r="E437" s="43">
        <v>0</v>
      </c>
      <c r="F437" s="236"/>
      <c r="G437" s="43">
        <v>0</v>
      </c>
      <c r="H437" s="53">
        <v>0</v>
      </c>
      <c r="I437" s="41">
        <f t="shared" si="48"/>
        <v>0</v>
      </c>
    </row>
    <row r="438" spans="1:9" ht="15">
      <c r="A438" s="25" t="s">
        <v>22</v>
      </c>
      <c r="B438" s="46">
        <v>45.956350275300252</v>
      </c>
      <c r="C438" s="46">
        <v>0.53710569882670833</v>
      </c>
      <c r="D438" s="46">
        <v>27.506544025873044</v>
      </c>
      <c r="E438" s="46">
        <v>0</v>
      </c>
      <c r="F438" s="236"/>
      <c r="G438" s="46">
        <v>0</v>
      </c>
      <c r="H438" s="47">
        <v>0</v>
      </c>
      <c r="I438" s="48">
        <f t="shared" si="48"/>
        <v>74</v>
      </c>
    </row>
    <row r="439" spans="1:9" ht="15">
      <c r="A439" s="27" t="s">
        <v>23</v>
      </c>
      <c r="B439" s="43">
        <v>105.91937420109387</v>
      </c>
      <c r="C439" s="43">
        <v>8.7569037802371774</v>
      </c>
      <c r="D439" s="43">
        <v>80.323722018668946</v>
      </c>
      <c r="E439" s="43">
        <v>0</v>
      </c>
      <c r="F439" s="236"/>
      <c r="G439" s="43">
        <v>0</v>
      </c>
      <c r="H439" s="53">
        <v>0</v>
      </c>
      <c r="I439" s="41">
        <f t="shared" si="48"/>
        <v>195</v>
      </c>
    </row>
    <row r="440" spans="1:9" ht="15">
      <c r="A440" s="25" t="s">
        <v>24</v>
      </c>
      <c r="B440" s="46">
        <v>24.690630981225574</v>
      </c>
      <c r="C440" s="46">
        <v>9.6735831282092732</v>
      </c>
      <c r="D440" s="46">
        <v>20.635785890565156</v>
      </c>
      <c r="E440" s="46">
        <v>0</v>
      </c>
      <c r="F440" s="236"/>
      <c r="G440" s="46">
        <v>0</v>
      </c>
      <c r="H440" s="47">
        <v>0</v>
      </c>
      <c r="I440" s="48">
        <f t="shared" si="48"/>
        <v>55</v>
      </c>
    </row>
    <row r="441" spans="1:9" ht="15">
      <c r="A441" s="27" t="s">
        <v>25</v>
      </c>
      <c r="B441" s="43">
        <v>5.8164183307324349</v>
      </c>
      <c r="C441" s="43">
        <v>0</v>
      </c>
      <c r="D441" s="43">
        <v>0</v>
      </c>
      <c r="E441" s="43">
        <v>0</v>
      </c>
      <c r="F441" s="236"/>
      <c r="G441" s="43">
        <v>0</v>
      </c>
      <c r="H441" s="53">
        <v>0</v>
      </c>
      <c r="I441" s="41">
        <f t="shared" si="48"/>
        <v>5.8164183307324349</v>
      </c>
    </row>
    <row r="442" spans="1:9" ht="15">
      <c r="A442" s="25" t="s">
        <v>26</v>
      </c>
      <c r="B442" s="46">
        <v>119.67788609531462</v>
      </c>
      <c r="C442" s="46">
        <v>0.29628272753894352</v>
      </c>
      <c r="D442" s="46">
        <v>23.878231177146453</v>
      </c>
      <c r="E442" s="46">
        <v>0</v>
      </c>
      <c r="F442" s="236"/>
      <c r="G442" s="46">
        <v>0</v>
      </c>
      <c r="H442" s="47">
        <v>0</v>
      </c>
      <c r="I442" s="48">
        <f t="shared" si="48"/>
        <v>143.85240000000002</v>
      </c>
    </row>
    <row r="443" spans="1:9" ht="15.75" thickBot="1">
      <c r="A443" s="27" t="s">
        <v>27</v>
      </c>
      <c r="B443" s="69">
        <v>349.66158295005238</v>
      </c>
      <c r="C443" s="69">
        <v>1.1932286114516266</v>
      </c>
      <c r="D443" s="69">
        <v>1290.6958349543249</v>
      </c>
      <c r="E443" s="69">
        <v>6639.0899246278204</v>
      </c>
      <c r="F443" s="237"/>
      <c r="G443" s="43">
        <v>879.89364064883694</v>
      </c>
      <c r="H443" s="53">
        <v>3.3417882075134973</v>
      </c>
      <c r="I443" s="41">
        <f t="shared" si="48"/>
        <v>9163.8760000000002</v>
      </c>
    </row>
    <row r="444" spans="1:9" ht="15">
      <c r="A444" s="34" t="s">
        <v>28</v>
      </c>
      <c r="B444" s="130">
        <f t="shared" ref="B444:H444" si="49">SUM(B423:B443)</f>
        <v>2973.2840293312383</v>
      </c>
      <c r="C444" s="130">
        <f t="shared" si="49"/>
        <v>1219.3455076143453</v>
      </c>
      <c r="D444" s="130">
        <f t="shared" si="49"/>
        <v>2331.9027383119364</v>
      </c>
      <c r="E444" s="130">
        <f t="shared" si="49"/>
        <v>6809.9367262151436</v>
      </c>
      <c r="F444" s="130">
        <f t="shared" si="49"/>
        <v>0</v>
      </c>
      <c r="G444" s="130">
        <f t="shared" si="49"/>
        <v>879.89364064883694</v>
      </c>
      <c r="H444" s="131">
        <f t="shared" si="49"/>
        <v>3.3417882075134973</v>
      </c>
      <c r="I444" s="132">
        <f>SUM(B444:H444)</f>
        <v>14217.704430329015</v>
      </c>
    </row>
    <row r="445" spans="1:9" ht="15" thickBot="1">
      <c r="A445" s="32" t="s">
        <v>87</v>
      </c>
      <c r="B445" s="114">
        <f>B444/$I444</f>
        <v>0.20912546353043246</v>
      </c>
      <c r="C445" s="114">
        <f t="shared" ref="C445:I445" si="50">C444/$I444</f>
        <v>8.576247407515758E-2</v>
      </c>
      <c r="D445" s="114">
        <f t="shared" si="50"/>
        <v>0.16401401152618936</v>
      </c>
      <c r="E445" s="114">
        <f t="shared" si="50"/>
        <v>0.4789758262021736</v>
      </c>
      <c r="F445" s="114">
        <f t="shared" si="50"/>
        <v>0</v>
      </c>
      <c r="G445" s="114">
        <f t="shared" si="50"/>
        <v>6.1887180519230638E-2</v>
      </c>
      <c r="H445" s="114">
        <f t="shared" si="50"/>
        <v>2.3504414681633414E-4</v>
      </c>
      <c r="I445" s="116">
        <f t="shared" si="50"/>
        <v>1</v>
      </c>
    </row>
    <row r="446" spans="1:9" ht="15" thickBot="1">
      <c r="A446" s="17"/>
      <c r="B446" s="17"/>
      <c r="C446" s="17"/>
      <c r="D446" s="17"/>
      <c r="E446" s="17"/>
      <c r="F446" s="17"/>
      <c r="G446" s="17"/>
      <c r="H446" s="17"/>
      <c r="I446" s="17"/>
    </row>
    <row r="447" spans="1:9" ht="28.5">
      <c r="A447" s="238" t="s">
        <v>46</v>
      </c>
      <c r="B447" s="35" t="s">
        <v>0</v>
      </c>
      <c r="C447" s="35" t="s">
        <v>1</v>
      </c>
      <c r="D447" s="35" t="s">
        <v>2</v>
      </c>
      <c r="E447" s="35" t="s">
        <v>3</v>
      </c>
      <c r="F447" s="35" t="s">
        <v>29</v>
      </c>
      <c r="G447" s="35" t="s">
        <v>4</v>
      </c>
      <c r="H447" s="35" t="s">
        <v>5</v>
      </c>
      <c r="I447" s="36" t="s">
        <v>6</v>
      </c>
    </row>
    <row r="448" spans="1:9" ht="14.25" customHeight="1">
      <c r="A448" s="239" t="s">
        <v>46</v>
      </c>
      <c r="B448" s="192" t="s">
        <v>104</v>
      </c>
      <c r="C448" s="193"/>
      <c r="D448" s="193"/>
      <c r="E448" s="193"/>
      <c r="F448" s="193"/>
      <c r="G448" s="193"/>
      <c r="H448" s="193"/>
      <c r="I448" s="194"/>
    </row>
    <row r="449" spans="1:9" ht="15">
      <c r="A449" s="24" t="s">
        <v>7</v>
      </c>
      <c r="B449" s="242"/>
      <c r="C449" s="243"/>
      <c r="D449" s="243"/>
      <c r="E449" s="244"/>
      <c r="F449" s="39">
        <v>4.1959999999999997</v>
      </c>
      <c r="G449" s="242"/>
      <c r="H449" s="244"/>
      <c r="I449" s="41">
        <f>SUM(B449:H449)</f>
        <v>4.1959999999999997</v>
      </c>
    </row>
    <row r="450" spans="1:9" ht="15">
      <c r="A450" s="25" t="s">
        <v>8</v>
      </c>
      <c r="B450" s="245"/>
      <c r="C450" s="246"/>
      <c r="D450" s="246"/>
      <c r="E450" s="247"/>
      <c r="F450" s="46">
        <v>0</v>
      </c>
      <c r="G450" s="245"/>
      <c r="H450" s="247"/>
      <c r="I450" s="48">
        <f t="shared" ref="I450:I469" si="51">SUM(B450:H450)</f>
        <v>0</v>
      </c>
    </row>
    <row r="451" spans="1:9" ht="15">
      <c r="A451" s="26" t="s">
        <v>9</v>
      </c>
      <c r="B451" s="245"/>
      <c r="C451" s="246"/>
      <c r="D451" s="246"/>
      <c r="E451" s="247"/>
      <c r="F451" s="43">
        <v>0</v>
      </c>
      <c r="G451" s="245"/>
      <c r="H451" s="247"/>
      <c r="I451" s="41">
        <f t="shared" si="51"/>
        <v>0</v>
      </c>
    </row>
    <row r="452" spans="1:9" ht="15">
      <c r="A452" s="25" t="s">
        <v>10</v>
      </c>
      <c r="B452" s="245"/>
      <c r="C452" s="246"/>
      <c r="D452" s="246"/>
      <c r="E452" s="247"/>
      <c r="F452" s="46">
        <v>0</v>
      </c>
      <c r="G452" s="245"/>
      <c r="H452" s="247"/>
      <c r="I452" s="48">
        <f t="shared" si="51"/>
        <v>0</v>
      </c>
    </row>
    <row r="453" spans="1:9" ht="15">
      <c r="A453" s="26" t="s">
        <v>11</v>
      </c>
      <c r="B453" s="245"/>
      <c r="C453" s="246"/>
      <c r="D453" s="246"/>
      <c r="E453" s="247"/>
      <c r="F453" s="43">
        <v>0</v>
      </c>
      <c r="G453" s="245"/>
      <c r="H453" s="247"/>
      <c r="I453" s="41">
        <f t="shared" si="51"/>
        <v>0</v>
      </c>
    </row>
    <row r="454" spans="1:9" ht="15">
      <c r="A454" s="25" t="s">
        <v>12</v>
      </c>
      <c r="B454" s="245"/>
      <c r="C454" s="246"/>
      <c r="D454" s="246"/>
      <c r="E454" s="247"/>
      <c r="F454" s="46">
        <v>0</v>
      </c>
      <c r="G454" s="245"/>
      <c r="H454" s="247"/>
      <c r="I454" s="48">
        <f t="shared" si="51"/>
        <v>0</v>
      </c>
    </row>
    <row r="455" spans="1:9" ht="15">
      <c r="A455" s="26" t="s">
        <v>13</v>
      </c>
      <c r="B455" s="245"/>
      <c r="C455" s="246"/>
      <c r="D455" s="246"/>
      <c r="E455" s="247"/>
      <c r="F455" s="43">
        <v>0</v>
      </c>
      <c r="G455" s="245"/>
      <c r="H455" s="247"/>
      <c r="I455" s="41">
        <f t="shared" si="51"/>
        <v>0</v>
      </c>
    </row>
    <row r="456" spans="1:9" ht="15">
      <c r="A456" s="25" t="s">
        <v>14</v>
      </c>
      <c r="B456" s="245"/>
      <c r="C456" s="246"/>
      <c r="D456" s="246"/>
      <c r="E456" s="247"/>
      <c r="F456" s="46">
        <v>2054.9310378113992</v>
      </c>
      <c r="G456" s="245"/>
      <c r="H456" s="247"/>
      <c r="I456" s="48">
        <f t="shared" si="51"/>
        <v>2054.9310378113992</v>
      </c>
    </row>
    <row r="457" spans="1:9" ht="15">
      <c r="A457" s="26" t="s">
        <v>15</v>
      </c>
      <c r="B457" s="245"/>
      <c r="C457" s="246"/>
      <c r="D457" s="246"/>
      <c r="E457" s="247"/>
      <c r="F457" s="43">
        <v>0</v>
      </c>
      <c r="G457" s="245"/>
      <c r="H457" s="247"/>
      <c r="I457" s="41">
        <f t="shared" si="51"/>
        <v>0</v>
      </c>
    </row>
    <row r="458" spans="1:9" ht="15">
      <c r="A458" s="25" t="s">
        <v>16</v>
      </c>
      <c r="B458" s="245"/>
      <c r="C458" s="246"/>
      <c r="D458" s="246"/>
      <c r="E458" s="247"/>
      <c r="F458" s="46">
        <v>0</v>
      </c>
      <c r="G458" s="245"/>
      <c r="H458" s="247"/>
      <c r="I458" s="48">
        <f t="shared" si="51"/>
        <v>0</v>
      </c>
    </row>
    <row r="459" spans="1:9" ht="15">
      <c r="A459" s="26" t="s">
        <v>17</v>
      </c>
      <c r="B459" s="245"/>
      <c r="C459" s="246"/>
      <c r="D459" s="246"/>
      <c r="E459" s="247"/>
      <c r="F459" s="43">
        <v>0</v>
      </c>
      <c r="G459" s="245"/>
      <c r="H459" s="247"/>
      <c r="I459" s="41">
        <f t="shared" si="51"/>
        <v>0</v>
      </c>
    </row>
    <row r="460" spans="1:9" ht="15">
      <c r="A460" s="25" t="s">
        <v>18</v>
      </c>
      <c r="B460" s="245"/>
      <c r="C460" s="246"/>
      <c r="D460" s="246"/>
      <c r="E460" s="247"/>
      <c r="F460" s="46">
        <v>0</v>
      </c>
      <c r="G460" s="245"/>
      <c r="H460" s="247"/>
      <c r="I460" s="48">
        <f t="shared" si="51"/>
        <v>0</v>
      </c>
    </row>
    <row r="461" spans="1:9" ht="15">
      <c r="A461" s="26" t="s">
        <v>19</v>
      </c>
      <c r="B461" s="245"/>
      <c r="C461" s="246"/>
      <c r="D461" s="246"/>
      <c r="E461" s="247"/>
      <c r="F461" s="43">
        <v>0</v>
      </c>
      <c r="G461" s="245"/>
      <c r="H461" s="247"/>
      <c r="I461" s="41">
        <f t="shared" si="51"/>
        <v>0</v>
      </c>
    </row>
    <row r="462" spans="1:9" ht="15">
      <c r="A462" s="25" t="s">
        <v>20</v>
      </c>
      <c r="B462" s="245"/>
      <c r="C462" s="246"/>
      <c r="D462" s="246"/>
      <c r="E462" s="247"/>
      <c r="F462" s="46">
        <v>0</v>
      </c>
      <c r="G462" s="245"/>
      <c r="H462" s="247"/>
      <c r="I462" s="48">
        <f t="shared" si="51"/>
        <v>0</v>
      </c>
    </row>
    <row r="463" spans="1:9" ht="15">
      <c r="A463" s="26" t="s">
        <v>21</v>
      </c>
      <c r="B463" s="245"/>
      <c r="C463" s="246"/>
      <c r="D463" s="246"/>
      <c r="E463" s="247"/>
      <c r="F463" s="43">
        <v>0</v>
      </c>
      <c r="G463" s="245"/>
      <c r="H463" s="247"/>
      <c r="I463" s="41">
        <f t="shared" si="51"/>
        <v>0</v>
      </c>
    </row>
    <row r="464" spans="1:9" ht="15">
      <c r="A464" s="25" t="s">
        <v>22</v>
      </c>
      <c r="B464" s="245"/>
      <c r="C464" s="246"/>
      <c r="D464" s="246"/>
      <c r="E464" s="247"/>
      <c r="F464" s="46">
        <v>0</v>
      </c>
      <c r="G464" s="245"/>
      <c r="H464" s="247"/>
      <c r="I464" s="48">
        <f t="shared" si="51"/>
        <v>0</v>
      </c>
    </row>
    <row r="465" spans="1:10" ht="15">
      <c r="A465" s="27" t="s">
        <v>23</v>
      </c>
      <c r="B465" s="245"/>
      <c r="C465" s="246"/>
      <c r="D465" s="246"/>
      <c r="E465" s="247"/>
      <c r="F465" s="43">
        <v>0</v>
      </c>
      <c r="G465" s="245"/>
      <c r="H465" s="247"/>
      <c r="I465" s="41">
        <f t="shared" si="51"/>
        <v>0</v>
      </c>
    </row>
    <row r="466" spans="1:10" ht="15">
      <c r="A466" s="25" t="s">
        <v>24</v>
      </c>
      <c r="B466" s="245"/>
      <c r="C466" s="246"/>
      <c r="D466" s="246"/>
      <c r="E466" s="247"/>
      <c r="F466" s="46">
        <v>0</v>
      </c>
      <c r="G466" s="245"/>
      <c r="H466" s="247"/>
      <c r="I466" s="48">
        <f t="shared" si="51"/>
        <v>0</v>
      </c>
    </row>
    <row r="467" spans="1:10" ht="15">
      <c r="A467" s="27" t="s">
        <v>25</v>
      </c>
      <c r="B467" s="245"/>
      <c r="C467" s="246"/>
      <c r="D467" s="246"/>
      <c r="E467" s="247"/>
      <c r="F467" s="43">
        <v>0</v>
      </c>
      <c r="G467" s="245"/>
      <c r="H467" s="247"/>
      <c r="I467" s="41">
        <f t="shared" si="51"/>
        <v>0</v>
      </c>
    </row>
    <row r="468" spans="1:10" ht="15">
      <c r="A468" s="25" t="s">
        <v>26</v>
      </c>
      <c r="B468" s="245"/>
      <c r="C468" s="246"/>
      <c r="D468" s="246"/>
      <c r="E468" s="247"/>
      <c r="F468" s="46">
        <v>0</v>
      </c>
      <c r="G468" s="245"/>
      <c r="H468" s="247"/>
      <c r="I468" s="48">
        <f t="shared" si="51"/>
        <v>0</v>
      </c>
    </row>
    <row r="469" spans="1:10" ht="15.75" thickBot="1">
      <c r="A469" s="27" t="s">
        <v>27</v>
      </c>
      <c r="B469" s="248"/>
      <c r="C469" s="249"/>
      <c r="D469" s="249"/>
      <c r="E469" s="250"/>
      <c r="F469" s="43">
        <v>7539.3984</v>
      </c>
      <c r="G469" s="248"/>
      <c r="H469" s="250"/>
      <c r="I469" s="41">
        <f t="shared" si="51"/>
        <v>7539.3984</v>
      </c>
    </row>
    <row r="470" spans="1:10" ht="15">
      <c r="A470" s="34" t="s">
        <v>28</v>
      </c>
      <c r="B470" s="130">
        <f t="shared" ref="B470:H470" si="52">SUM(B449:B469)</f>
        <v>0</v>
      </c>
      <c r="C470" s="130">
        <f t="shared" si="52"/>
        <v>0</v>
      </c>
      <c r="D470" s="130">
        <f t="shared" si="52"/>
        <v>0</v>
      </c>
      <c r="E470" s="130">
        <f t="shared" si="52"/>
        <v>0</v>
      </c>
      <c r="F470" s="130">
        <f t="shared" si="52"/>
        <v>9598.5254378113987</v>
      </c>
      <c r="G470" s="130">
        <f t="shared" si="52"/>
        <v>0</v>
      </c>
      <c r="H470" s="130">
        <f t="shared" si="52"/>
        <v>0</v>
      </c>
      <c r="I470" s="132">
        <f>SUM(B470:H470)</f>
        <v>9598.5254378113987</v>
      </c>
      <c r="J470" s="184">
        <v>0</v>
      </c>
    </row>
    <row r="471" spans="1:10" ht="15" thickBot="1">
      <c r="A471" s="32" t="s">
        <v>87</v>
      </c>
      <c r="B471" s="114">
        <f>B470/$I470</f>
        <v>0</v>
      </c>
      <c r="C471" s="114">
        <f t="shared" ref="C471:I471" si="53">C470/$I470</f>
        <v>0</v>
      </c>
      <c r="D471" s="114">
        <f t="shared" si="53"/>
        <v>0</v>
      </c>
      <c r="E471" s="114">
        <f t="shared" si="53"/>
        <v>0</v>
      </c>
      <c r="F471" s="114">
        <f t="shared" si="53"/>
        <v>1</v>
      </c>
      <c r="G471" s="114">
        <f t="shared" si="53"/>
        <v>0</v>
      </c>
      <c r="H471" s="114">
        <f t="shared" si="53"/>
        <v>0</v>
      </c>
      <c r="I471" s="116">
        <f t="shared" si="53"/>
        <v>1</v>
      </c>
    </row>
    <row r="472" spans="1:10" ht="15" thickBot="1">
      <c r="A472" s="17"/>
      <c r="B472" s="17"/>
      <c r="C472" s="17"/>
      <c r="D472" s="17"/>
      <c r="E472" s="17"/>
      <c r="F472" s="17"/>
      <c r="G472" s="17"/>
      <c r="H472" s="17"/>
      <c r="I472" s="17"/>
    </row>
    <row r="473" spans="1:10" ht="28.5">
      <c r="A473" s="238" t="s">
        <v>47</v>
      </c>
      <c r="B473" s="35" t="s">
        <v>0</v>
      </c>
      <c r="C473" s="35" t="s">
        <v>1</v>
      </c>
      <c r="D473" s="35" t="s">
        <v>2</v>
      </c>
      <c r="E473" s="35" t="s">
        <v>3</v>
      </c>
      <c r="F473" s="35" t="s">
        <v>29</v>
      </c>
      <c r="G473" s="35" t="s">
        <v>4</v>
      </c>
      <c r="H473" s="35" t="s">
        <v>5</v>
      </c>
      <c r="I473" s="36" t="s">
        <v>6</v>
      </c>
    </row>
    <row r="474" spans="1:10" ht="14.25" customHeight="1">
      <c r="A474" s="239" t="s">
        <v>47</v>
      </c>
      <c r="B474" s="192" t="s">
        <v>104</v>
      </c>
      <c r="C474" s="193"/>
      <c r="D474" s="193"/>
      <c r="E474" s="193"/>
      <c r="F474" s="193"/>
      <c r="G474" s="193"/>
      <c r="H474" s="193"/>
      <c r="I474" s="194"/>
    </row>
    <row r="475" spans="1:10" ht="15">
      <c r="A475" s="24" t="s">
        <v>7</v>
      </c>
      <c r="B475" s="242"/>
      <c r="C475" s="243"/>
      <c r="D475" s="243"/>
      <c r="E475" s="244"/>
      <c r="F475" s="39">
        <v>0</v>
      </c>
      <c r="G475" s="242"/>
      <c r="H475" s="244"/>
      <c r="I475" s="41">
        <f>SUM(B475:H475)</f>
        <v>0</v>
      </c>
    </row>
    <row r="476" spans="1:10" ht="15">
      <c r="A476" s="25" t="s">
        <v>8</v>
      </c>
      <c r="B476" s="245"/>
      <c r="C476" s="246"/>
      <c r="D476" s="246"/>
      <c r="E476" s="247"/>
      <c r="F476" s="46">
        <v>0</v>
      </c>
      <c r="G476" s="245"/>
      <c r="H476" s="247"/>
      <c r="I476" s="48">
        <f t="shared" ref="I476:I495" si="54">SUM(B476:H476)</f>
        <v>0</v>
      </c>
    </row>
    <row r="477" spans="1:10" ht="15">
      <c r="A477" s="26" t="s">
        <v>9</v>
      </c>
      <c r="B477" s="245"/>
      <c r="C477" s="246"/>
      <c r="D477" s="246"/>
      <c r="E477" s="247"/>
      <c r="F477" s="43">
        <v>0</v>
      </c>
      <c r="G477" s="245"/>
      <c r="H477" s="247"/>
      <c r="I477" s="41">
        <f t="shared" si="54"/>
        <v>0</v>
      </c>
    </row>
    <row r="478" spans="1:10" ht="15">
      <c r="A478" s="25" t="s">
        <v>10</v>
      </c>
      <c r="B478" s="245"/>
      <c r="C478" s="246"/>
      <c r="D478" s="246"/>
      <c r="E478" s="247"/>
      <c r="F478" s="46">
        <v>0</v>
      </c>
      <c r="G478" s="245"/>
      <c r="H478" s="247"/>
      <c r="I478" s="48">
        <f t="shared" si="54"/>
        <v>0</v>
      </c>
    </row>
    <row r="479" spans="1:10" ht="15">
      <c r="A479" s="26" t="s">
        <v>11</v>
      </c>
      <c r="B479" s="245"/>
      <c r="C479" s="246"/>
      <c r="D479" s="246"/>
      <c r="E479" s="247"/>
      <c r="F479" s="43">
        <v>0</v>
      </c>
      <c r="G479" s="245"/>
      <c r="H479" s="247"/>
      <c r="I479" s="41">
        <f t="shared" si="54"/>
        <v>0</v>
      </c>
    </row>
    <row r="480" spans="1:10" ht="15">
      <c r="A480" s="25" t="s">
        <v>12</v>
      </c>
      <c r="B480" s="245"/>
      <c r="C480" s="246"/>
      <c r="D480" s="246"/>
      <c r="E480" s="247"/>
      <c r="F480" s="46">
        <v>109025.08911933409</v>
      </c>
      <c r="G480" s="245"/>
      <c r="H480" s="247"/>
      <c r="I480" s="48">
        <f t="shared" si="54"/>
        <v>109025.08911933409</v>
      </c>
    </row>
    <row r="481" spans="1:10" ht="15">
      <c r="A481" s="26" t="s">
        <v>13</v>
      </c>
      <c r="B481" s="245"/>
      <c r="C481" s="246"/>
      <c r="D481" s="246"/>
      <c r="E481" s="247"/>
      <c r="F481" s="43">
        <v>0</v>
      </c>
      <c r="G481" s="245"/>
      <c r="H481" s="247"/>
      <c r="I481" s="41">
        <f t="shared" si="54"/>
        <v>0</v>
      </c>
    </row>
    <row r="482" spans="1:10" ht="15">
      <c r="A482" s="25" t="s">
        <v>14</v>
      </c>
      <c r="B482" s="245"/>
      <c r="C482" s="246"/>
      <c r="D482" s="246"/>
      <c r="E482" s="247"/>
      <c r="F482" s="46">
        <v>92999.946853972157</v>
      </c>
      <c r="G482" s="245"/>
      <c r="H482" s="247"/>
      <c r="I482" s="48">
        <f t="shared" si="54"/>
        <v>92999.946853972157</v>
      </c>
    </row>
    <row r="483" spans="1:10" ht="15">
      <c r="A483" s="26" t="s">
        <v>15</v>
      </c>
      <c r="B483" s="245"/>
      <c r="C483" s="246"/>
      <c r="D483" s="246"/>
      <c r="E483" s="247"/>
      <c r="F483" s="43">
        <v>0</v>
      </c>
      <c r="G483" s="245"/>
      <c r="H483" s="247"/>
      <c r="I483" s="41">
        <f t="shared" si="54"/>
        <v>0</v>
      </c>
    </row>
    <row r="484" spans="1:10" ht="15">
      <c r="A484" s="25" t="s">
        <v>16</v>
      </c>
      <c r="B484" s="245"/>
      <c r="C484" s="246"/>
      <c r="D484" s="246"/>
      <c r="E484" s="247"/>
      <c r="F484" s="46">
        <v>0</v>
      </c>
      <c r="G484" s="245"/>
      <c r="H484" s="247"/>
      <c r="I484" s="48">
        <f t="shared" si="54"/>
        <v>0</v>
      </c>
    </row>
    <row r="485" spans="1:10" ht="15">
      <c r="A485" s="26" t="s">
        <v>17</v>
      </c>
      <c r="B485" s="245"/>
      <c r="C485" s="246"/>
      <c r="D485" s="246"/>
      <c r="E485" s="247"/>
      <c r="F485" s="43">
        <v>452.46478732680134</v>
      </c>
      <c r="G485" s="245"/>
      <c r="H485" s="247"/>
      <c r="I485" s="41">
        <f t="shared" si="54"/>
        <v>452.46478732680134</v>
      </c>
    </row>
    <row r="486" spans="1:10" ht="15">
      <c r="A486" s="25" t="s">
        <v>18</v>
      </c>
      <c r="B486" s="245"/>
      <c r="C486" s="246"/>
      <c r="D486" s="246"/>
      <c r="E486" s="247"/>
      <c r="F486" s="46">
        <v>0</v>
      </c>
      <c r="G486" s="245"/>
      <c r="H486" s="247"/>
      <c r="I486" s="48">
        <f t="shared" si="54"/>
        <v>0</v>
      </c>
    </row>
    <row r="487" spans="1:10" ht="15">
      <c r="A487" s="26" t="s">
        <v>19</v>
      </c>
      <c r="B487" s="245"/>
      <c r="C487" s="246"/>
      <c r="D487" s="246"/>
      <c r="E487" s="247"/>
      <c r="F487" s="43">
        <v>0</v>
      </c>
      <c r="G487" s="245"/>
      <c r="H487" s="247"/>
      <c r="I487" s="41">
        <f t="shared" si="54"/>
        <v>0</v>
      </c>
    </row>
    <row r="488" spans="1:10" ht="15">
      <c r="A488" s="25" t="s">
        <v>20</v>
      </c>
      <c r="B488" s="245"/>
      <c r="C488" s="246"/>
      <c r="D488" s="246"/>
      <c r="E488" s="247"/>
      <c r="F488" s="46">
        <v>0</v>
      </c>
      <c r="G488" s="245"/>
      <c r="H488" s="247"/>
      <c r="I488" s="48">
        <f t="shared" si="54"/>
        <v>0</v>
      </c>
    </row>
    <row r="489" spans="1:10" ht="15">
      <c r="A489" s="26" t="s">
        <v>21</v>
      </c>
      <c r="B489" s="245"/>
      <c r="C489" s="246"/>
      <c r="D489" s="246"/>
      <c r="E489" s="247"/>
      <c r="F489" s="43">
        <v>0</v>
      </c>
      <c r="G489" s="245"/>
      <c r="H489" s="247"/>
      <c r="I489" s="41">
        <f t="shared" si="54"/>
        <v>0</v>
      </c>
    </row>
    <row r="490" spans="1:10" ht="15">
      <c r="A490" s="25" t="s">
        <v>22</v>
      </c>
      <c r="B490" s="245"/>
      <c r="C490" s="246"/>
      <c r="D490" s="246"/>
      <c r="E490" s="247"/>
      <c r="F490" s="46">
        <v>0</v>
      </c>
      <c r="G490" s="245"/>
      <c r="H490" s="247"/>
      <c r="I490" s="48">
        <f t="shared" si="54"/>
        <v>0</v>
      </c>
    </row>
    <row r="491" spans="1:10" ht="15">
      <c r="A491" s="27" t="s">
        <v>23</v>
      </c>
      <c r="B491" s="245"/>
      <c r="C491" s="246"/>
      <c r="D491" s="246"/>
      <c r="E491" s="247"/>
      <c r="F491" s="43">
        <v>0</v>
      </c>
      <c r="G491" s="245"/>
      <c r="H491" s="247"/>
      <c r="I491" s="41">
        <f t="shared" si="54"/>
        <v>0</v>
      </c>
    </row>
    <row r="492" spans="1:10" ht="15">
      <c r="A492" s="25" t="s">
        <v>24</v>
      </c>
      <c r="B492" s="245"/>
      <c r="C492" s="246"/>
      <c r="D492" s="246"/>
      <c r="E492" s="247"/>
      <c r="F492" s="46">
        <v>165</v>
      </c>
      <c r="G492" s="245"/>
      <c r="H492" s="247"/>
      <c r="I492" s="48">
        <f t="shared" si="54"/>
        <v>165</v>
      </c>
    </row>
    <row r="493" spans="1:10" ht="15">
      <c r="A493" s="27" t="s">
        <v>25</v>
      </c>
      <c r="B493" s="245"/>
      <c r="C493" s="246"/>
      <c r="D493" s="246"/>
      <c r="E493" s="247"/>
      <c r="F493" s="43">
        <v>0</v>
      </c>
      <c r="G493" s="245"/>
      <c r="H493" s="247"/>
      <c r="I493" s="41">
        <f t="shared" si="54"/>
        <v>0</v>
      </c>
    </row>
    <row r="494" spans="1:10" ht="15">
      <c r="A494" s="25" t="s">
        <v>26</v>
      </c>
      <c r="B494" s="245"/>
      <c r="C494" s="246"/>
      <c r="D494" s="246"/>
      <c r="E494" s="247"/>
      <c r="F494" s="46">
        <v>0</v>
      </c>
      <c r="G494" s="245"/>
      <c r="H494" s="247"/>
      <c r="I494" s="48">
        <f t="shared" si="54"/>
        <v>0</v>
      </c>
    </row>
    <row r="495" spans="1:10" ht="15.75" thickBot="1">
      <c r="A495" s="27" t="s">
        <v>27</v>
      </c>
      <c r="B495" s="248"/>
      <c r="C495" s="249"/>
      <c r="D495" s="249"/>
      <c r="E495" s="250"/>
      <c r="F495" s="43">
        <v>3586.4492</v>
      </c>
      <c r="G495" s="248"/>
      <c r="H495" s="250"/>
      <c r="I495" s="41">
        <f t="shared" si="54"/>
        <v>3586.4492</v>
      </c>
    </row>
    <row r="496" spans="1:10" ht="15">
      <c r="A496" s="34" t="s">
        <v>28</v>
      </c>
      <c r="B496" s="130">
        <f t="shared" ref="B496:H496" si="55">SUM(B475:B495)</f>
        <v>0</v>
      </c>
      <c r="C496" s="130">
        <f t="shared" si="55"/>
        <v>0</v>
      </c>
      <c r="D496" s="130">
        <f t="shared" si="55"/>
        <v>0</v>
      </c>
      <c r="E496" s="130">
        <f t="shared" si="55"/>
        <v>0</v>
      </c>
      <c r="F496" s="130">
        <f t="shared" si="55"/>
        <v>206228.94996063306</v>
      </c>
      <c r="G496" s="130">
        <f t="shared" si="55"/>
        <v>0</v>
      </c>
      <c r="H496" s="130">
        <f t="shared" si="55"/>
        <v>0</v>
      </c>
      <c r="I496" s="132">
        <f>SUM(B496:H496)</f>
        <v>206228.94996063306</v>
      </c>
      <c r="J496" s="184">
        <v>2.0860905904555693E-2</v>
      </c>
    </row>
    <row r="497" spans="1:9" ht="15" thickBot="1">
      <c r="A497" s="32" t="s">
        <v>87</v>
      </c>
      <c r="B497" s="114">
        <f>B496/$I496</f>
        <v>0</v>
      </c>
      <c r="C497" s="114">
        <f t="shared" ref="C497:I497" si="56">C496/$I496</f>
        <v>0</v>
      </c>
      <c r="D497" s="114">
        <f t="shared" si="56"/>
        <v>0</v>
      </c>
      <c r="E497" s="114">
        <f t="shared" si="56"/>
        <v>0</v>
      </c>
      <c r="F497" s="114">
        <f t="shared" si="56"/>
        <v>1</v>
      </c>
      <c r="G497" s="114">
        <f t="shared" si="56"/>
        <v>0</v>
      </c>
      <c r="H497" s="114">
        <f t="shared" si="56"/>
        <v>0</v>
      </c>
      <c r="I497" s="116">
        <f t="shared" si="56"/>
        <v>1</v>
      </c>
    </row>
    <row r="498" spans="1:9" ht="15" thickBot="1">
      <c r="A498" s="17"/>
      <c r="B498" s="17"/>
      <c r="C498" s="17"/>
      <c r="D498" s="17"/>
      <c r="E498" s="17"/>
      <c r="F498" s="17"/>
      <c r="G498" s="17"/>
      <c r="H498" s="17"/>
      <c r="I498" s="17"/>
    </row>
    <row r="499" spans="1:9" ht="28.5">
      <c r="A499" s="238" t="s">
        <v>48</v>
      </c>
      <c r="B499" s="35" t="s">
        <v>0</v>
      </c>
      <c r="C499" s="35" t="s">
        <v>1</v>
      </c>
      <c r="D499" s="35" t="s">
        <v>2</v>
      </c>
      <c r="E499" s="35" t="s">
        <v>3</v>
      </c>
      <c r="F499" s="35" t="s">
        <v>29</v>
      </c>
      <c r="G499" s="35" t="s">
        <v>4</v>
      </c>
      <c r="H499" s="35" t="s">
        <v>5</v>
      </c>
      <c r="I499" s="36" t="s">
        <v>6</v>
      </c>
    </row>
    <row r="500" spans="1:9" ht="14.25" customHeight="1">
      <c r="A500" s="239" t="s">
        <v>48</v>
      </c>
      <c r="B500" s="192" t="s">
        <v>104</v>
      </c>
      <c r="C500" s="193"/>
      <c r="D500" s="193"/>
      <c r="E500" s="193"/>
      <c r="F500" s="193"/>
      <c r="G500" s="193"/>
      <c r="H500" s="193"/>
      <c r="I500" s="194"/>
    </row>
    <row r="501" spans="1:9" ht="15">
      <c r="A501" s="24" t="s">
        <v>7</v>
      </c>
      <c r="B501" s="242"/>
      <c r="C501" s="243"/>
      <c r="D501" s="243"/>
      <c r="E501" s="244"/>
      <c r="F501" s="39">
        <v>0</v>
      </c>
      <c r="G501" s="242"/>
      <c r="H501" s="244"/>
      <c r="I501" s="41">
        <f>SUM(B501:H501)</f>
        <v>0</v>
      </c>
    </row>
    <row r="502" spans="1:9" ht="15">
      <c r="A502" s="25" t="s">
        <v>8</v>
      </c>
      <c r="B502" s="245"/>
      <c r="C502" s="246"/>
      <c r="D502" s="246"/>
      <c r="E502" s="247"/>
      <c r="F502" s="46">
        <v>0</v>
      </c>
      <c r="G502" s="245"/>
      <c r="H502" s="247"/>
      <c r="I502" s="48">
        <f t="shared" ref="I502:I521" si="57">SUM(B502:H502)</f>
        <v>0</v>
      </c>
    </row>
    <row r="503" spans="1:9" ht="15">
      <c r="A503" s="26" t="s">
        <v>9</v>
      </c>
      <c r="B503" s="245"/>
      <c r="C503" s="246"/>
      <c r="D503" s="246"/>
      <c r="E503" s="247"/>
      <c r="F503" s="43">
        <v>0</v>
      </c>
      <c r="G503" s="245"/>
      <c r="H503" s="247"/>
      <c r="I503" s="41">
        <f t="shared" si="57"/>
        <v>0</v>
      </c>
    </row>
    <row r="504" spans="1:9" ht="15">
      <c r="A504" s="25" t="s">
        <v>10</v>
      </c>
      <c r="B504" s="245"/>
      <c r="C504" s="246"/>
      <c r="D504" s="246"/>
      <c r="E504" s="247"/>
      <c r="F504" s="46">
        <v>0</v>
      </c>
      <c r="G504" s="245"/>
      <c r="H504" s="247"/>
      <c r="I504" s="48">
        <f t="shared" si="57"/>
        <v>0</v>
      </c>
    </row>
    <row r="505" spans="1:9" ht="15">
      <c r="A505" s="26" t="s">
        <v>11</v>
      </c>
      <c r="B505" s="245"/>
      <c r="C505" s="246"/>
      <c r="D505" s="246"/>
      <c r="E505" s="247"/>
      <c r="F505" s="43">
        <v>0</v>
      </c>
      <c r="G505" s="245"/>
      <c r="H505" s="247"/>
      <c r="I505" s="41">
        <f t="shared" si="57"/>
        <v>0</v>
      </c>
    </row>
    <row r="506" spans="1:9" ht="15">
      <c r="A506" s="25" t="s">
        <v>12</v>
      </c>
      <c r="B506" s="245"/>
      <c r="C506" s="246"/>
      <c r="D506" s="246"/>
      <c r="E506" s="247"/>
      <c r="F506" s="46">
        <v>0</v>
      </c>
      <c r="G506" s="245"/>
      <c r="H506" s="247"/>
      <c r="I506" s="48">
        <f t="shared" si="57"/>
        <v>0</v>
      </c>
    </row>
    <row r="507" spans="1:9" ht="15">
      <c r="A507" s="26" t="s">
        <v>13</v>
      </c>
      <c r="B507" s="245"/>
      <c r="C507" s="246"/>
      <c r="D507" s="246"/>
      <c r="E507" s="247"/>
      <c r="F507" s="43">
        <v>0</v>
      </c>
      <c r="G507" s="245"/>
      <c r="H507" s="247"/>
      <c r="I507" s="41">
        <f t="shared" si="57"/>
        <v>0</v>
      </c>
    </row>
    <row r="508" spans="1:9" ht="15">
      <c r="A508" s="25" t="s">
        <v>14</v>
      </c>
      <c r="B508" s="245"/>
      <c r="C508" s="246"/>
      <c r="D508" s="246"/>
      <c r="E508" s="247"/>
      <c r="F508" s="46">
        <v>0</v>
      </c>
      <c r="G508" s="245"/>
      <c r="H508" s="247"/>
      <c r="I508" s="48">
        <f t="shared" si="57"/>
        <v>0</v>
      </c>
    </row>
    <row r="509" spans="1:9" ht="15">
      <c r="A509" s="26" t="s">
        <v>15</v>
      </c>
      <c r="B509" s="245"/>
      <c r="C509" s="246"/>
      <c r="D509" s="246"/>
      <c r="E509" s="247"/>
      <c r="F509" s="43">
        <v>0</v>
      </c>
      <c r="G509" s="245"/>
      <c r="H509" s="247"/>
      <c r="I509" s="41">
        <f t="shared" si="57"/>
        <v>0</v>
      </c>
    </row>
    <row r="510" spans="1:9" ht="15">
      <c r="A510" s="25" t="s">
        <v>16</v>
      </c>
      <c r="B510" s="245"/>
      <c r="C510" s="246"/>
      <c r="D510" s="246"/>
      <c r="E510" s="247"/>
      <c r="F510" s="46">
        <v>0</v>
      </c>
      <c r="G510" s="245"/>
      <c r="H510" s="247"/>
      <c r="I510" s="48">
        <f t="shared" si="57"/>
        <v>0</v>
      </c>
    </row>
    <row r="511" spans="1:9" ht="15">
      <c r="A511" s="26" t="s">
        <v>17</v>
      </c>
      <c r="B511" s="245"/>
      <c r="C511" s="246"/>
      <c r="D511" s="246"/>
      <c r="E511" s="247"/>
      <c r="F511" s="43">
        <v>0</v>
      </c>
      <c r="G511" s="245"/>
      <c r="H511" s="247"/>
      <c r="I511" s="41">
        <f t="shared" si="57"/>
        <v>0</v>
      </c>
    </row>
    <row r="512" spans="1:9" ht="15">
      <c r="A512" s="25" t="s">
        <v>18</v>
      </c>
      <c r="B512" s="245"/>
      <c r="C512" s="246"/>
      <c r="D512" s="246"/>
      <c r="E512" s="247"/>
      <c r="F512" s="46">
        <v>0</v>
      </c>
      <c r="G512" s="245"/>
      <c r="H512" s="247"/>
      <c r="I512" s="48">
        <f t="shared" si="57"/>
        <v>0</v>
      </c>
    </row>
    <row r="513" spans="1:10" ht="15">
      <c r="A513" s="26" t="s">
        <v>19</v>
      </c>
      <c r="B513" s="245"/>
      <c r="C513" s="246"/>
      <c r="D513" s="246"/>
      <c r="E513" s="247"/>
      <c r="F513" s="43">
        <v>3865</v>
      </c>
      <c r="G513" s="245"/>
      <c r="H513" s="247"/>
      <c r="I513" s="41">
        <f t="shared" si="57"/>
        <v>3865</v>
      </c>
    </row>
    <row r="514" spans="1:10" ht="15">
      <c r="A514" s="25" t="s">
        <v>20</v>
      </c>
      <c r="B514" s="245"/>
      <c r="C514" s="246"/>
      <c r="D514" s="246"/>
      <c r="E514" s="247"/>
      <c r="F514" s="46">
        <v>0</v>
      </c>
      <c r="G514" s="245"/>
      <c r="H514" s="247"/>
      <c r="I514" s="48">
        <f t="shared" si="57"/>
        <v>0</v>
      </c>
    </row>
    <row r="515" spans="1:10" ht="15">
      <c r="A515" s="26" t="s">
        <v>21</v>
      </c>
      <c r="B515" s="245"/>
      <c r="C515" s="246"/>
      <c r="D515" s="246"/>
      <c r="E515" s="247"/>
      <c r="F515" s="43">
        <v>0</v>
      </c>
      <c r="G515" s="245"/>
      <c r="H515" s="247"/>
      <c r="I515" s="41">
        <f t="shared" si="57"/>
        <v>0</v>
      </c>
    </row>
    <row r="516" spans="1:10" ht="15">
      <c r="A516" s="25" t="s">
        <v>22</v>
      </c>
      <c r="B516" s="245"/>
      <c r="C516" s="246"/>
      <c r="D516" s="246"/>
      <c r="E516" s="247"/>
      <c r="F516" s="46">
        <v>0</v>
      </c>
      <c r="G516" s="245"/>
      <c r="H516" s="247"/>
      <c r="I516" s="48">
        <f t="shared" si="57"/>
        <v>0</v>
      </c>
    </row>
    <row r="517" spans="1:10" ht="15">
      <c r="A517" s="27" t="s">
        <v>23</v>
      </c>
      <c r="B517" s="245"/>
      <c r="C517" s="246"/>
      <c r="D517" s="246"/>
      <c r="E517" s="247"/>
      <c r="F517" s="43">
        <v>0</v>
      </c>
      <c r="G517" s="245"/>
      <c r="H517" s="247"/>
      <c r="I517" s="41">
        <f t="shared" si="57"/>
        <v>0</v>
      </c>
    </row>
    <row r="518" spans="1:10" ht="15">
      <c r="A518" s="25" t="s">
        <v>24</v>
      </c>
      <c r="B518" s="245"/>
      <c r="C518" s="246"/>
      <c r="D518" s="246"/>
      <c r="E518" s="247"/>
      <c r="F518" s="46">
        <v>0</v>
      </c>
      <c r="G518" s="245"/>
      <c r="H518" s="247"/>
      <c r="I518" s="48">
        <f t="shared" si="57"/>
        <v>0</v>
      </c>
    </row>
    <row r="519" spans="1:10" ht="15">
      <c r="A519" s="27" t="s">
        <v>25</v>
      </c>
      <c r="B519" s="245"/>
      <c r="C519" s="246"/>
      <c r="D519" s="246"/>
      <c r="E519" s="247"/>
      <c r="F519" s="43">
        <v>0</v>
      </c>
      <c r="G519" s="245"/>
      <c r="H519" s="247"/>
      <c r="I519" s="41">
        <f t="shared" si="57"/>
        <v>0</v>
      </c>
    </row>
    <row r="520" spans="1:10" ht="15">
      <c r="A520" s="25" t="s">
        <v>26</v>
      </c>
      <c r="B520" s="245"/>
      <c r="C520" s="246"/>
      <c r="D520" s="246"/>
      <c r="E520" s="247"/>
      <c r="F520" s="46">
        <v>0</v>
      </c>
      <c r="G520" s="245"/>
      <c r="H520" s="247"/>
      <c r="I520" s="48">
        <f t="shared" si="57"/>
        <v>0</v>
      </c>
    </row>
    <row r="521" spans="1:10" ht="15.75" thickBot="1">
      <c r="A521" s="27" t="s">
        <v>27</v>
      </c>
      <c r="B521" s="248"/>
      <c r="C521" s="249"/>
      <c r="D521" s="249"/>
      <c r="E521" s="250"/>
      <c r="F521" s="43">
        <v>534.80160000000001</v>
      </c>
      <c r="G521" s="248"/>
      <c r="H521" s="250"/>
      <c r="I521" s="41">
        <f t="shared" si="57"/>
        <v>534.80160000000001</v>
      </c>
    </row>
    <row r="522" spans="1:10" ht="15">
      <c r="A522" s="34" t="s">
        <v>28</v>
      </c>
      <c r="B522" s="130">
        <f t="shared" ref="B522:H522" si="58">SUM(B501:B521)</f>
        <v>0</v>
      </c>
      <c r="C522" s="130">
        <f t="shared" si="58"/>
        <v>0</v>
      </c>
      <c r="D522" s="130">
        <f t="shared" si="58"/>
        <v>0</v>
      </c>
      <c r="E522" s="130">
        <f t="shared" si="58"/>
        <v>0</v>
      </c>
      <c r="F522" s="130">
        <f t="shared" si="58"/>
        <v>4399.8015999999998</v>
      </c>
      <c r="G522" s="130">
        <f t="shared" si="58"/>
        <v>0</v>
      </c>
      <c r="H522" s="130">
        <f t="shared" si="58"/>
        <v>0</v>
      </c>
      <c r="I522" s="132">
        <f>SUM(B522:H522)</f>
        <v>4399.8015999999998</v>
      </c>
      <c r="J522" s="184">
        <v>0</v>
      </c>
    </row>
    <row r="523" spans="1:10" ht="15" thickBot="1">
      <c r="A523" s="32" t="s">
        <v>87</v>
      </c>
      <c r="B523" s="114">
        <f>B522/$I522</f>
        <v>0</v>
      </c>
      <c r="C523" s="114">
        <f t="shared" ref="C523:I523" si="59">C522/$I522</f>
        <v>0</v>
      </c>
      <c r="D523" s="114">
        <f t="shared" si="59"/>
        <v>0</v>
      </c>
      <c r="E523" s="114">
        <f t="shared" si="59"/>
        <v>0</v>
      </c>
      <c r="F523" s="114">
        <f t="shared" si="59"/>
        <v>1</v>
      </c>
      <c r="G523" s="114">
        <f t="shared" si="59"/>
        <v>0</v>
      </c>
      <c r="H523" s="114">
        <f t="shared" si="59"/>
        <v>0</v>
      </c>
      <c r="I523" s="116">
        <f t="shared" si="59"/>
        <v>1</v>
      </c>
    </row>
    <row r="524" spans="1:10" ht="15" thickBot="1">
      <c r="A524" s="17"/>
      <c r="B524" s="17"/>
      <c r="C524" s="17"/>
      <c r="D524" s="17"/>
      <c r="E524" s="17"/>
      <c r="F524" s="17"/>
      <c r="G524" s="17"/>
      <c r="H524" s="17"/>
      <c r="I524" s="17"/>
    </row>
    <row r="525" spans="1:10" ht="28.5">
      <c r="A525" s="238" t="s">
        <v>49</v>
      </c>
      <c r="B525" s="35" t="s">
        <v>0</v>
      </c>
      <c r="C525" s="35" t="s">
        <v>1</v>
      </c>
      <c r="D525" s="35" t="s">
        <v>2</v>
      </c>
      <c r="E525" s="35" t="s">
        <v>3</v>
      </c>
      <c r="F525" s="35" t="s">
        <v>29</v>
      </c>
      <c r="G525" s="35" t="s">
        <v>4</v>
      </c>
      <c r="H525" s="35" t="s">
        <v>5</v>
      </c>
      <c r="I525" s="36" t="s">
        <v>6</v>
      </c>
    </row>
    <row r="526" spans="1:10" ht="14.25" customHeight="1">
      <c r="A526" s="239" t="s">
        <v>49</v>
      </c>
      <c r="B526" s="192" t="s">
        <v>104</v>
      </c>
      <c r="C526" s="193"/>
      <c r="D526" s="193"/>
      <c r="E526" s="193"/>
      <c r="F526" s="193"/>
      <c r="G526" s="193"/>
      <c r="H526" s="193"/>
      <c r="I526" s="194"/>
    </row>
    <row r="527" spans="1:10" ht="15">
      <c r="A527" s="24" t="s">
        <v>7</v>
      </c>
      <c r="B527" s="242"/>
      <c r="C527" s="243"/>
      <c r="D527" s="243"/>
      <c r="E527" s="244"/>
      <c r="F527" s="39">
        <v>0</v>
      </c>
      <c r="G527" s="242"/>
      <c r="H527" s="244"/>
      <c r="I527" s="41">
        <f>SUM(B527:H527)</f>
        <v>0</v>
      </c>
    </row>
    <row r="528" spans="1:10" ht="15">
      <c r="A528" s="25" t="s">
        <v>8</v>
      </c>
      <c r="B528" s="245"/>
      <c r="C528" s="246"/>
      <c r="D528" s="246"/>
      <c r="E528" s="247"/>
      <c r="F528" s="46">
        <v>0</v>
      </c>
      <c r="G528" s="245"/>
      <c r="H528" s="247"/>
      <c r="I528" s="48">
        <f t="shared" ref="I528:I547" si="60">SUM(B528:H528)</f>
        <v>0</v>
      </c>
    </row>
    <row r="529" spans="1:9" ht="15">
      <c r="A529" s="26" t="s">
        <v>9</v>
      </c>
      <c r="B529" s="245"/>
      <c r="C529" s="246"/>
      <c r="D529" s="246"/>
      <c r="E529" s="247"/>
      <c r="F529" s="43">
        <v>0</v>
      </c>
      <c r="G529" s="245"/>
      <c r="H529" s="247"/>
      <c r="I529" s="41">
        <f t="shared" si="60"/>
        <v>0</v>
      </c>
    </row>
    <row r="530" spans="1:9" ht="15">
      <c r="A530" s="25" t="s">
        <v>10</v>
      </c>
      <c r="B530" s="245"/>
      <c r="C530" s="246"/>
      <c r="D530" s="246"/>
      <c r="E530" s="247"/>
      <c r="F530" s="46">
        <v>0</v>
      </c>
      <c r="G530" s="245"/>
      <c r="H530" s="247"/>
      <c r="I530" s="48">
        <f t="shared" si="60"/>
        <v>0</v>
      </c>
    </row>
    <row r="531" spans="1:9" ht="15">
      <c r="A531" s="26" t="s">
        <v>11</v>
      </c>
      <c r="B531" s="245"/>
      <c r="C531" s="246"/>
      <c r="D531" s="246"/>
      <c r="E531" s="247"/>
      <c r="F531" s="43">
        <v>0</v>
      </c>
      <c r="G531" s="245"/>
      <c r="H531" s="247"/>
      <c r="I531" s="41">
        <f t="shared" si="60"/>
        <v>0</v>
      </c>
    </row>
    <row r="532" spans="1:9" ht="15">
      <c r="A532" s="25" t="s">
        <v>12</v>
      </c>
      <c r="B532" s="245"/>
      <c r="C532" s="246"/>
      <c r="D532" s="246"/>
      <c r="E532" s="247"/>
      <c r="F532" s="46">
        <v>124.76329621593169</v>
      </c>
      <c r="G532" s="245"/>
      <c r="H532" s="247"/>
      <c r="I532" s="48">
        <f t="shared" si="60"/>
        <v>124.76329621593169</v>
      </c>
    </row>
    <row r="533" spans="1:9" ht="15">
      <c r="A533" s="26" t="s">
        <v>13</v>
      </c>
      <c r="B533" s="245"/>
      <c r="C533" s="246"/>
      <c r="D533" s="246"/>
      <c r="E533" s="247"/>
      <c r="F533" s="43">
        <v>0</v>
      </c>
      <c r="G533" s="245"/>
      <c r="H533" s="247"/>
      <c r="I533" s="41">
        <f t="shared" si="60"/>
        <v>0</v>
      </c>
    </row>
    <row r="534" spans="1:9" ht="15">
      <c r="A534" s="25" t="s">
        <v>14</v>
      </c>
      <c r="B534" s="245"/>
      <c r="C534" s="246"/>
      <c r="D534" s="246"/>
      <c r="E534" s="247"/>
      <c r="F534" s="46">
        <v>646.74353279100433</v>
      </c>
      <c r="G534" s="245"/>
      <c r="H534" s="247"/>
      <c r="I534" s="48">
        <f t="shared" si="60"/>
        <v>646.74353279100433</v>
      </c>
    </row>
    <row r="535" spans="1:9" ht="15">
      <c r="A535" s="26" t="s">
        <v>15</v>
      </c>
      <c r="B535" s="245"/>
      <c r="C535" s="246"/>
      <c r="D535" s="246"/>
      <c r="E535" s="247"/>
      <c r="F535" s="43">
        <v>0</v>
      </c>
      <c r="G535" s="245"/>
      <c r="H535" s="247"/>
      <c r="I535" s="41">
        <f t="shared" si="60"/>
        <v>0</v>
      </c>
    </row>
    <row r="536" spans="1:9" ht="15">
      <c r="A536" s="25" t="s">
        <v>16</v>
      </c>
      <c r="B536" s="245"/>
      <c r="C536" s="246"/>
      <c r="D536" s="246"/>
      <c r="E536" s="247"/>
      <c r="F536" s="46">
        <v>0</v>
      </c>
      <c r="G536" s="245"/>
      <c r="H536" s="247"/>
      <c r="I536" s="48">
        <f t="shared" si="60"/>
        <v>0</v>
      </c>
    </row>
    <row r="537" spans="1:9" ht="15">
      <c r="A537" s="26" t="s">
        <v>17</v>
      </c>
      <c r="B537" s="245"/>
      <c r="C537" s="246"/>
      <c r="D537" s="246"/>
      <c r="E537" s="247"/>
      <c r="F537" s="43">
        <v>0</v>
      </c>
      <c r="G537" s="245"/>
      <c r="H537" s="247"/>
      <c r="I537" s="41">
        <f t="shared" si="60"/>
        <v>0</v>
      </c>
    </row>
    <row r="538" spans="1:9" ht="15">
      <c r="A538" s="25" t="s">
        <v>18</v>
      </c>
      <c r="B538" s="245"/>
      <c r="C538" s="246"/>
      <c r="D538" s="246"/>
      <c r="E538" s="247"/>
      <c r="F538" s="46">
        <v>0</v>
      </c>
      <c r="G538" s="245"/>
      <c r="H538" s="247"/>
      <c r="I538" s="48">
        <f t="shared" si="60"/>
        <v>0</v>
      </c>
    </row>
    <row r="539" spans="1:9" ht="15">
      <c r="A539" s="26" t="s">
        <v>19</v>
      </c>
      <c r="B539" s="245"/>
      <c r="C539" s="246"/>
      <c r="D539" s="246"/>
      <c r="E539" s="247"/>
      <c r="F539" s="43">
        <v>0</v>
      </c>
      <c r="G539" s="245"/>
      <c r="H539" s="247"/>
      <c r="I539" s="41">
        <f t="shared" si="60"/>
        <v>0</v>
      </c>
    </row>
    <row r="540" spans="1:9" ht="15">
      <c r="A540" s="25" t="s">
        <v>20</v>
      </c>
      <c r="B540" s="245"/>
      <c r="C540" s="246"/>
      <c r="D540" s="246"/>
      <c r="E540" s="247"/>
      <c r="F540" s="46">
        <v>0</v>
      </c>
      <c r="G540" s="245"/>
      <c r="H540" s="247"/>
      <c r="I540" s="48">
        <f t="shared" si="60"/>
        <v>0</v>
      </c>
    </row>
    <row r="541" spans="1:9" ht="15">
      <c r="A541" s="26" t="s">
        <v>21</v>
      </c>
      <c r="B541" s="245"/>
      <c r="C541" s="246"/>
      <c r="D541" s="246"/>
      <c r="E541" s="247"/>
      <c r="F541" s="43">
        <v>0</v>
      </c>
      <c r="G541" s="245"/>
      <c r="H541" s="247"/>
      <c r="I541" s="41">
        <f t="shared" si="60"/>
        <v>0</v>
      </c>
    </row>
    <row r="542" spans="1:9" ht="15">
      <c r="A542" s="25" t="s">
        <v>22</v>
      </c>
      <c r="B542" s="245"/>
      <c r="C542" s="246"/>
      <c r="D542" s="246"/>
      <c r="E542" s="247"/>
      <c r="F542" s="46">
        <v>0</v>
      </c>
      <c r="G542" s="245"/>
      <c r="H542" s="247"/>
      <c r="I542" s="48">
        <f t="shared" si="60"/>
        <v>0</v>
      </c>
    </row>
    <row r="543" spans="1:9" ht="15">
      <c r="A543" s="27" t="s">
        <v>23</v>
      </c>
      <c r="B543" s="245"/>
      <c r="C543" s="246"/>
      <c r="D543" s="246"/>
      <c r="E543" s="247"/>
      <c r="F543" s="43">
        <v>0</v>
      </c>
      <c r="G543" s="245"/>
      <c r="H543" s="247"/>
      <c r="I543" s="41">
        <f t="shared" si="60"/>
        <v>0</v>
      </c>
    </row>
    <row r="544" spans="1:9" ht="15">
      <c r="A544" s="25" t="s">
        <v>24</v>
      </c>
      <c r="B544" s="245"/>
      <c r="C544" s="246"/>
      <c r="D544" s="246"/>
      <c r="E544" s="247"/>
      <c r="F544" s="46">
        <v>0</v>
      </c>
      <c r="G544" s="245"/>
      <c r="H544" s="247"/>
      <c r="I544" s="48">
        <f t="shared" si="60"/>
        <v>0</v>
      </c>
    </row>
    <row r="545" spans="1:10" ht="15">
      <c r="A545" s="27" t="s">
        <v>25</v>
      </c>
      <c r="B545" s="245"/>
      <c r="C545" s="246"/>
      <c r="D545" s="246"/>
      <c r="E545" s="247"/>
      <c r="F545" s="43">
        <v>0</v>
      </c>
      <c r="G545" s="245"/>
      <c r="H545" s="247"/>
      <c r="I545" s="41">
        <f t="shared" si="60"/>
        <v>0</v>
      </c>
    </row>
    <row r="546" spans="1:10" ht="15">
      <c r="A546" s="25" t="s">
        <v>26</v>
      </c>
      <c r="B546" s="245"/>
      <c r="C546" s="246"/>
      <c r="D546" s="246"/>
      <c r="E546" s="247"/>
      <c r="F546" s="46">
        <v>0</v>
      </c>
      <c r="G546" s="245"/>
      <c r="H546" s="247"/>
      <c r="I546" s="48">
        <f t="shared" si="60"/>
        <v>0</v>
      </c>
    </row>
    <row r="547" spans="1:10" ht="15.75" thickBot="1">
      <c r="A547" s="27" t="s">
        <v>27</v>
      </c>
      <c r="B547" s="248"/>
      <c r="C547" s="249"/>
      <c r="D547" s="249"/>
      <c r="E547" s="250"/>
      <c r="F547" s="43">
        <v>0</v>
      </c>
      <c r="G547" s="248"/>
      <c r="H547" s="250"/>
      <c r="I547" s="41">
        <f t="shared" si="60"/>
        <v>0</v>
      </c>
    </row>
    <row r="548" spans="1:10" ht="15">
      <c r="A548" s="34" t="s">
        <v>28</v>
      </c>
      <c r="B548" s="130">
        <f t="shared" ref="B548:H548" si="61">SUM(B527:B547)</f>
        <v>0</v>
      </c>
      <c r="C548" s="130">
        <f t="shared" si="61"/>
        <v>0</v>
      </c>
      <c r="D548" s="130">
        <f t="shared" si="61"/>
        <v>0</v>
      </c>
      <c r="E548" s="130">
        <f t="shared" si="61"/>
        <v>0</v>
      </c>
      <c r="F548" s="130">
        <f t="shared" si="61"/>
        <v>771.50682900693596</v>
      </c>
      <c r="G548" s="130">
        <f t="shared" si="61"/>
        <v>0</v>
      </c>
      <c r="H548" s="130">
        <f t="shared" si="61"/>
        <v>0</v>
      </c>
      <c r="I548" s="132">
        <f>SUM(B548:H548)</f>
        <v>771.50682900693596</v>
      </c>
      <c r="J548" s="184">
        <v>0</v>
      </c>
    </row>
    <row r="549" spans="1:10" ht="15" thickBot="1">
      <c r="A549" s="32" t="s">
        <v>87</v>
      </c>
      <c r="B549" s="114">
        <f>B548/$I548</f>
        <v>0</v>
      </c>
      <c r="C549" s="114">
        <f t="shared" ref="C549:I549" si="62">C548/$I548</f>
        <v>0</v>
      </c>
      <c r="D549" s="114">
        <f t="shared" si="62"/>
        <v>0</v>
      </c>
      <c r="E549" s="114">
        <f t="shared" si="62"/>
        <v>0</v>
      </c>
      <c r="F549" s="114">
        <f t="shared" si="62"/>
        <v>1</v>
      </c>
      <c r="G549" s="114">
        <f t="shared" si="62"/>
        <v>0</v>
      </c>
      <c r="H549" s="114">
        <f t="shared" si="62"/>
        <v>0</v>
      </c>
      <c r="I549" s="116">
        <f t="shared" si="62"/>
        <v>1</v>
      </c>
    </row>
    <row r="550" spans="1:10" ht="15" thickBot="1">
      <c r="A550" s="17"/>
      <c r="B550" s="17"/>
      <c r="C550" s="17"/>
      <c r="D550" s="17"/>
      <c r="E550" s="17"/>
      <c r="F550" s="17"/>
      <c r="G550" s="17"/>
      <c r="H550" s="17"/>
      <c r="I550" s="17"/>
    </row>
    <row r="551" spans="1:10" ht="28.5">
      <c r="A551" s="238" t="s">
        <v>50</v>
      </c>
      <c r="B551" s="35" t="s">
        <v>0</v>
      </c>
      <c r="C551" s="35" t="s">
        <v>1</v>
      </c>
      <c r="D551" s="35" t="s">
        <v>2</v>
      </c>
      <c r="E551" s="35" t="s">
        <v>3</v>
      </c>
      <c r="F551" s="35" t="s">
        <v>29</v>
      </c>
      <c r="G551" s="35" t="s">
        <v>4</v>
      </c>
      <c r="H551" s="35" t="s">
        <v>5</v>
      </c>
      <c r="I551" s="36" t="s">
        <v>6</v>
      </c>
    </row>
    <row r="552" spans="1:10" ht="14.25" customHeight="1">
      <c r="A552" s="239" t="s">
        <v>50</v>
      </c>
      <c r="B552" s="192" t="s">
        <v>104</v>
      </c>
      <c r="C552" s="193"/>
      <c r="D552" s="193"/>
      <c r="E552" s="193"/>
      <c r="F552" s="193"/>
      <c r="G552" s="193"/>
      <c r="H552" s="193"/>
      <c r="I552" s="194"/>
    </row>
    <row r="553" spans="1:10" ht="15">
      <c r="A553" s="24" t="s">
        <v>7</v>
      </c>
      <c r="B553" s="242"/>
      <c r="C553" s="243"/>
      <c r="D553" s="243"/>
      <c r="E553" s="244"/>
      <c r="F553" s="39">
        <v>0</v>
      </c>
      <c r="G553" s="242"/>
      <c r="H553" s="244"/>
      <c r="I553" s="41">
        <f>SUM(B553:H553)</f>
        <v>0</v>
      </c>
    </row>
    <row r="554" spans="1:10" ht="15">
      <c r="A554" s="25" t="s">
        <v>8</v>
      </c>
      <c r="B554" s="245"/>
      <c r="C554" s="246"/>
      <c r="D554" s="246"/>
      <c r="E554" s="247"/>
      <c r="F554" s="46">
        <v>0</v>
      </c>
      <c r="G554" s="245"/>
      <c r="H554" s="247"/>
      <c r="I554" s="48">
        <f t="shared" ref="I554:I573" si="63">SUM(B554:H554)</f>
        <v>0</v>
      </c>
    </row>
    <row r="555" spans="1:10" ht="15">
      <c r="A555" s="26" t="s">
        <v>9</v>
      </c>
      <c r="B555" s="245"/>
      <c r="C555" s="246"/>
      <c r="D555" s="246"/>
      <c r="E555" s="247"/>
      <c r="F555" s="43">
        <v>0</v>
      </c>
      <c r="G555" s="245"/>
      <c r="H555" s="247"/>
      <c r="I555" s="41">
        <f t="shared" si="63"/>
        <v>0</v>
      </c>
    </row>
    <row r="556" spans="1:10" ht="15">
      <c r="A556" s="25" t="s">
        <v>10</v>
      </c>
      <c r="B556" s="245"/>
      <c r="C556" s="246"/>
      <c r="D556" s="246"/>
      <c r="E556" s="247"/>
      <c r="F556" s="46">
        <v>0</v>
      </c>
      <c r="G556" s="245"/>
      <c r="H556" s="247"/>
      <c r="I556" s="48">
        <f t="shared" si="63"/>
        <v>0</v>
      </c>
    </row>
    <row r="557" spans="1:10" ht="15">
      <c r="A557" s="26" t="s">
        <v>11</v>
      </c>
      <c r="B557" s="245"/>
      <c r="C557" s="246"/>
      <c r="D557" s="246"/>
      <c r="E557" s="247"/>
      <c r="F557" s="43">
        <v>0</v>
      </c>
      <c r="G557" s="245"/>
      <c r="H557" s="247"/>
      <c r="I557" s="41">
        <f t="shared" si="63"/>
        <v>0</v>
      </c>
    </row>
    <row r="558" spans="1:10" ht="15">
      <c r="A558" s="25" t="s">
        <v>12</v>
      </c>
      <c r="B558" s="245"/>
      <c r="C558" s="246"/>
      <c r="D558" s="246"/>
      <c r="E558" s="247"/>
      <c r="F558" s="46">
        <v>110.59902499999997</v>
      </c>
      <c r="G558" s="245"/>
      <c r="H558" s="247"/>
      <c r="I558" s="48">
        <f t="shared" si="63"/>
        <v>110.59902499999997</v>
      </c>
    </row>
    <row r="559" spans="1:10" ht="15">
      <c r="A559" s="26" t="s">
        <v>13</v>
      </c>
      <c r="B559" s="245"/>
      <c r="C559" s="246"/>
      <c r="D559" s="246"/>
      <c r="E559" s="247"/>
      <c r="F559" s="43">
        <v>16849</v>
      </c>
      <c r="G559" s="245"/>
      <c r="H559" s="247"/>
      <c r="I559" s="41">
        <f t="shared" si="63"/>
        <v>16849</v>
      </c>
    </row>
    <row r="560" spans="1:10" ht="15">
      <c r="A560" s="25" t="s">
        <v>14</v>
      </c>
      <c r="B560" s="245"/>
      <c r="C560" s="246"/>
      <c r="D560" s="246"/>
      <c r="E560" s="247"/>
      <c r="F560" s="46">
        <v>0</v>
      </c>
      <c r="G560" s="245"/>
      <c r="H560" s="247"/>
      <c r="I560" s="48">
        <f t="shared" si="63"/>
        <v>0</v>
      </c>
    </row>
    <row r="561" spans="1:10" ht="15">
      <c r="A561" s="26" t="s">
        <v>15</v>
      </c>
      <c r="B561" s="245"/>
      <c r="C561" s="246"/>
      <c r="D561" s="246"/>
      <c r="E561" s="247"/>
      <c r="F561" s="43">
        <v>0</v>
      </c>
      <c r="G561" s="245"/>
      <c r="H561" s="247"/>
      <c r="I561" s="41">
        <f t="shared" si="63"/>
        <v>0</v>
      </c>
    </row>
    <row r="562" spans="1:10" ht="15">
      <c r="A562" s="25" t="s">
        <v>16</v>
      </c>
      <c r="B562" s="245"/>
      <c r="C562" s="246"/>
      <c r="D562" s="246"/>
      <c r="E562" s="247"/>
      <c r="F562" s="46">
        <v>0</v>
      </c>
      <c r="G562" s="245"/>
      <c r="H562" s="247"/>
      <c r="I562" s="48">
        <f t="shared" si="63"/>
        <v>0</v>
      </c>
    </row>
    <row r="563" spans="1:10" ht="15">
      <c r="A563" s="26" t="s">
        <v>17</v>
      </c>
      <c r="B563" s="245"/>
      <c r="C563" s="246"/>
      <c r="D563" s="246"/>
      <c r="E563" s="247"/>
      <c r="F563" s="43">
        <v>0</v>
      </c>
      <c r="G563" s="245"/>
      <c r="H563" s="247"/>
      <c r="I563" s="41">
        <f t="shared" si="63"/>
        <v>0</v>
      </c>
    </row>
    <row r="564" spans="1:10" ht="15">
      <c r="A564" s="25" t="s">
        <v>18</v>
      </c>
      <c r="B564" s="245"/>
      <c r="C564" s="246"/>
      <c r="D564" s="246"/>
      <c r="E564" s="247"/>
      <c r="F564" s="46">
        <v>0</v>
      </c>
      <c r="G564" s="245"/>
      <c r="H564" s="247"/>
      <c r="I564" s="48">
        <f t="shared" si="63"/>
        <v>0</v>
      </c>
    </row>
    <row r="565" spans="1:10" ht="15">
      <c r="A565" s="26" t="s">
        <v>19</v>
      </c>
      <c r="B565" s="245"/>
      <c r="C565" s="246"/>
      <c r="D565" s="246"/>
      <c r="E565" s="247"/>
      <c r="F565" s="43">
        <v>0</v>
      </c>
      <c r="G565" s="245"/>
      <c r="H565" s="247"/>
      <c r="I565" s="41">
        <f t="shared" si="63"/>
        <v>0</v>
      </c>
    </row>
    <row r="566" spans="1:10" ht="15">
      <c r="A566" s="25" t="s">
        <v>20</v>
      </c>
      <c r="B566" s="245"/>
      <c r="C566" s="246"/>
      <c r="D566" s="246"/>
      <c r="E566" s="247"/>
      <c r="F566" s="46">
        <v>0</v>
      </c>
      <c r="G566" s="245"/>
      <c r="H566" s="247"/>
      <c r="I566" s="48">
        <f t="shared" si="63"/>
        <v>0</v>
      </c>
    </row>
    <row r="567" spans="1:10" ht="15">
      <c r="A567" s="26" t="s">
        <v>21</v>
      </c>
      <c r="B567" s="245"/>
      <c r="C567" s="246"/>
      <c r="D567" s="246"/>
      <c r="E567" s="247"/>
      <c r="F567" s="43">
        <v>0</v>
      </c>
      <c r="G567" s="245"/>
      <c r="H567" s="247"/>
      <c r="I567" s="41">
        <f t="shared" si="63"/>
        <v>0</v>
      </c>
    </row>
    <row r="568" spans="1:10" ht="15">
      <c r="A568" s="25" t="s">
        <v>22</v>
      </c>
      <c r="B568" s="245"/>
      <c r="C568" s="246"/>
      <c r="D568" s="246"/>
      <c r="E568" s="247"/>
      <c r="F568" s="46">
        <v>0</v>
      </c>
      <c r="G568" s="245"/>
      <c r="H568" s="247"/>
      <c r="I568" s="48">
        <f t="shared" si="63"/>
        <v>0</v>
      </c>
    </row>
    <row r="569" spans="1:10" ht="15">
      <c r="A569" s="27" t="s">
        <v>23</v>
      </c>
      <c r="B569" s="245"/>
      <c r="C569" s="246"/>
      <c r="D569" s="246"/>
      <c r="E569" s="247"/>
      <c r="F569" s="43">
        <v>0</v>
      </c>
      <c r="G569" s="245"/>
      <c r="H569" s="247"/>
      <c r="I569" s="41">
        <f t="shared" si="63"/>
        <v>0</v>
      </c>
    </row>
    <row r="570" spans="1:10" ht="15">
      <c r="A570" s="25" t="s">
        <v>24</v>
      </c>
      <c r="B570" s="245"/>
      <c r="C570" s="246"/>
      <c r="D570" s="246"/>
      <c r="E570" s="247"/>
      <c r="F570" s="46">
        <v>0</v>
      </c>
      <c r="G570" s="245"/>
      <c r="H570" s="247"/>
      <c r="I570" s="48">
        <f t="shared" si="63"/>
        <v>0</v>
      </c>
    </row>
    <row r="571" spans="1:10" ht="15">
      <c r="A571" s="27" t="s">
        <v>25</v>
      </c>
      <c r="B571" s="245"/>
      <c r="C571" s="246"/>
      <c r="D571" s="246"/>
      <c r="E571" s="247"/>
      <c r="F571" s="43">
        <v>0</v>
      </c>
      <c r="G571" s="245"/>
      <c r="H571" s="247"/>
      <c r="I571" s="41">
        <f t="shared" si="63"/>
        <v>0</v>
      </c>
    </row>
    <row r="572" spans="1:10" ht="15">
      <c r="A572" s="25" t="s">
        <v>26</v>
      </c>
      <c r="B572" s="245"/>
      <c r="C572" s="246"/>
      <c r="D572" s="246"/>
      <c r="E572" s="247"/>
      <c r="F572" s="46">
        <v>0</v>
      </c>
      <c r="G572" s="245"/>
      <c r="H572" s="247"/>
      <c r="I572" s="48">
        <f t="shared" si="63"/>
        <v>0</v>
      </c>
    </row>
    <row r="573" spans="1:10" ht="15.75" thickBot="1">
      <c r="A573" s="27" t="s">
        <v>27</v>
      </c>
      <c r="B573" s="248"/>
      <c r="C573" s="249"/>
      <c r="D573" s="249"/>
      <c r="E573" s="250"/>
      <c r="F573" s="43">
        <v>0</v>
      </c>
      <c r="G573" s="248"/>
      <c r="H573" s="250"/>
      <c r="I573" s="41">
        <f t="shared" si="63"/>
        <v>0</v>
      </c>
    </row>
    <row r="574" spans="1:10" ht="15">
      <c r="A574" s="31" t="s">
        <v>28</v>
      </c>
      <c r="B574" s="130">
        <f t="shared" ref="B574:H574" si="64">SUM(B553:B573)</f>
        <v>0</v>
      </c>
      <c r="C574" s="130">
        <f t="shared" si="64"/>
        <v>0</v>
      </c>
      <c r="D574" s="130">
        <f t="shared" si="64"/>
        <v>0</v>
      </c>
      <c r="E574" s="130">
        <f t="shared" si="64"/>
        <v>0</v>
      </c>
      <c r="F574" s="130">
        <f t="shared" si="64"/>
        <v>16959.599025</v>
      </c>
      <c r="G574" s="130">
        <f t="shared" si="64"/>
        <v>0</v>
      </c>
      <c r="H574" s="130">
        <f t="shared" si="64"/>
        <v>0</v>
      </c>
      <c r="I574" s="132">
        <f>SUM(B574:H574)</f>
        <v>16959.599025</v>
      </c>
      <c r="J574" s="184">
        <v>0</v>
      </c>
    </row>
    <row r="575" spans="1:10" ht="15" thickBot="1">
      <c r="A575" s="32" t="s">
        <v>87</v>
      </c>
      <c r="B575" s="114">
        <f>B574/$I574</f>
        <v>0</v>
      </c>
      <c r="C575" s="114">
        <f t="shared" ref="C575:I575" si="65">C574/$I574</f>
        <v>0</v>
      </c>
      <c r="D575" s="114">
        <f t="shared" si="65"/>
        <v>0</v>
      </c>
      <c r="E575" s="114">
        <f t="shared" si="65"/>
        <v>0</v>
      </c>
      <c r="F575" s="114">
        <f t="shared" si="65"/>
        <v>1</v>
      </c>
      <c r="G575" s="114">
        <f t="shared" si="65"/>
        <v>0</v>
      </c>
      <c r="H575" s="114">
        <f t="shared" si="65"/>
        <v>0</v>
      </c>
      <c r="I575" s="116">
        <f t="shared" si="65"/>
        <v>1</v>
      </c>
    </row>
    <row r="576" spans="1:10" ht="15" thickBot="1">
      <c r="A576" s="17"/>
      <c r="B576" s="17"/>
      <c r="C576" s="17"/>
      <c r="D576" s="17"/>
      <c r="E576" s="17"/>
      <c r="F576" s="17"/>
      <c r="G576" s="17"/>
      <c r="H576" s="17"/>
      <c r="I576" s="17"/>
    </row>
    <row r="577" spans="1:10" ht="28.5" customHeight="1">
      <c r="A577" s="231" t="s">
        <v>51</v>
      </c>
      <c r="B577" s="35" t="s">
        <v>0</v>
      </c>
      <c r="C577" s="35" t="s">
        <v>1</v>
      </c>
      <c r="D577" s="35" t="s">
        <v>2</v>
      </c>
      <c r="E577" s="35" t="s">
        <v>3</v>
      </c>
      <c r="F577" s="35" t="s">
        <v>29</v>
      </c>
      <c r="G577" s="35" t="s">
        <v>4</v>
      </c>
      <c r="H577" s="35" t="s">
        <v>5</v>
      </c>
      <c r="I577" s="36" t="s">
        <v>6</v>
      </c>
    </row>
    <row r="578" spans="1:10" ht="14.25" customHeight="1">
      <c r="A578" s="232" t="s">
        <v>51</v>
      </c>
      <c r="B578" s="192" t="s">
        <v>104</v>
      </c>
      <c r="C578" s="193"/>
      <c r="D578" s="193"/>
      <c r="E578" s="193"/>
      <c r="F578" s="193"/>
      <c r="G578" s="193"/>
      <c r="H578" s="193"/>
      <c r="I578" s="194"/>
    </row>
    <row r="579" spans="1:10" ht="15">
      <c r="A579" s="24" t="s">
        <v>7</v>
      </c>
      <c r="B579" s="39">
        <v>300.07749140341684</v>
      </c>
      <c r="C579" s="39">
        <v>0</v>
      </c>
      <c r="D579" s="39">
        <v>57.21450859658313</v>
      </c>
      <c r="E579" s="39">
        <v>0</v>
      </c>
      <c r="F579" s="235"/>
      <c r="G579" s="39">
        <v>0</v>
      </c>
      <c r="H579" s="40">
        <v>0</v>
      </c>
      <c r="I579" s="41">
        <f>SUM(B579:H579)</f>
        <v>357.29199999999997</v>
      </c>
    </row>
    <row r="580" spans="1:10" ht="15">
      <c r="A580" s="25" t="s">
        <v>8</v>
      </c>
      <c r="B580" s="46">
        <v>77.942520619344691</v>
      </c>
      <c r="C580" s="46">
        <v>0</v>
      </c>
      <c r="D580" s="46">
        <v>24.057479380655302</v>
      </c>
      <c r="E580" s="46">
        <v>0</v>
      </c>
      <c r="F580" s="236"/>
      <c r="G580" s="46">
        <v>0</v>
      </c>
      <c r="H580" s="47">
        <v>0</v>
      </c>
      <c r="I580" s="48">
        <f t="shared" ref="I580:I599" si="66">SUM(B580:H580)</f>
        <v>102</v>
      </c>
    </row>
    <row r="581" spans="1:10" ht="15">
      <c r="A581" s="26" t="s">
        <v>9</v>
      </c>
      <c r="B581" s="43">
        <v>122.79857651461843</v>
      </c>
      <c r="C581" s="43">
        <v>0</v>
      </c>
      <c r="D581" s="43">
        <v>29.840623485381556</v>
      </c>
      <c r="E581" s="43">
        <v>0</v>
      </c>
      <c r="F581" s="236"/>
      <c r="G581" s="43">
        <v>0</v>
      </c>
      <c r="H581" s="53">
        <v>0</v>
      </c>
      <c r="I581" s="41">
        <f t="shared" si="66"/>
        <v>152.63919999999999</v>
      </c>
    </row>
    <row r="582" spans="1:10" ht="15">
      <c r="A582" s="25" t="s">
        <v>10</v>
      </c>
      <c r="B582" s="46">
        <v>302.11</v>
      </c>
      <c r="C582" s="46">
        <v>0</v>
      </c>
      <c r="D582" s="46">
        <v>0</v>
      </c>
      <c r="E582" s="46">
        <v>0</v>
      </c>
      <c r="F582" s="236"/>
      <c r="G582" s="46">
        <v>0</v>
      </c>
      <c r="H582" s="47">
        <v>0</v>
      </c>
      <c r="I582" s="48">
        <f t="shared" si="66"/>
        <v>302.11</v>
      </c>
    </row>
    <row r="583" spans="1:10" ht="15">
      <c r="A583" s="26" t="s">
        <v>11</v>
      </c>
      <c r="B583" s="43">
        <v>0</v>
      </c>
      <c r="C583" s="43">
        <v>0</v>
      </c>
      <c r="D583" s="43">
        <v>0</v>
      </c>
      <c r="E583" s="43">
        <v>0</v>
      </c>
      <c r="F583" s="236"/>
      <c r="G583" s="43">
        <v>0</v>
      </c>
      <c r="H583" s="53">
        <v>0</v>
      </c>
      <c r="I583" s="41">
        <f t="shared" si="66"/>
        <v>0</v>
      </c>
    </row>
    <row r="584" spans="1:10" ht="15">
      <c r="A584" s="25" t="s">
        <v>12</v>
      </c>
      <c r="B584" s="46">
        <v>0</v>
      </c>
      <c r="C584" s="46">
        <v>0</v>
      </c>
      <c r="D584" s="46">
        <v>0.46042565714279193</v>
      </c>
      <c r="E584" s="46">
        <v>13.461699311923827</v>
      </c>
      <c r="F584" s="236"/>
      <c r="G584" s="46">
        <v>0</v>
      </c>
      <c r="H584" s="47">
        <v>0</v>
      </c>
      <c r="I584" s="48">
        <f t="shared" si="66"/>
        <v>13.922124969066619</v>
      </c>
    </row>
    <row r="585" spans="1:10" ht="15">
      <c r="A585" s="26" t="s">
        <v>13</v>
      </c>
      <c r="B585" s="43">
        <v>0</v>
      </c>
      <c r="C585" s="43">
        <v>0</v>
      </c>
      <c r="D585" s="43">
        <v>0</v>
      </c>
      <c r="E585" s="43">
        <v>621</v>
      </c>
      <c r="F585" s="236"/>
      <c r="G585" s="43">
        <v>0</v>
      </c>
      <c r="H585" s="53">
        <v>0</v>
      </c>
      <c r="I585" s="41">
        <f t="shared" si="66"/>
        <v>621</v>
      </c>
    </row>
    <row r="586" spans="1:10" ht="15">
      <c r="A586" s="25" t="s">
        <v>14</v>
      </c>
      <c r="B586" s="46">
        <v>0</v>
      </c>
      <c r="C586" s="46">
        <v>0</v>
      </c>
      <c r="D586" s="46">
        <v>1.0453263235204031</v>
      </c>
      <c r="E586" s="46">
        <v>487.62868919700628</v>
      </c>
      <c r="F586" s="236"/>
      <c r="G586" s="46">
        <v>0</v>
      </c>
      <c r="H586" s="47">
        <v>0</v>
      </c>
      <c r="I586" s="48">
        <f t="shared" si="66"/>
        <v>488.67401552052667</v>
      </c>
    </row>
    <row r="587" spans="1:10" ht="15">
      <c r="A587" s="26" t="s">
        <v>15</v>
      </c>
      <c r="B587" s="43">
        <v>4900.424480402191</v>
      </c>
      <c r="C587" s="43">
        <v>74.368081919984178</v>
      </c>
      <c r="D587" s="43">
        <v>87.932637677824601</v>
      </c>
      <c r="E587" s="43">
        <v>0</v>
      </c>
      <c r="F587" s="236"/>
      <c r="G587" s="43">
        <v>0</v>
      </c>
      <c r="H587" s="53">
        <v>0</v>
      </c>
      <c r="I587" s="41">
        <f t="shared" si="66"/>
        <v>5062.7251999999999</v>
      </c>
    </row>
    <row r="588" spans="1:10" ht="15">
      <c r="A588" s="25" t="s">
        <v>16</v>
      </c>
      <c r="B588" s="46">
        <v>6357.9340219605774</v>
      </c>
      <c r="C588" s="46">
        <v>770.10348051519213</v>
      </c>
      <c r="D588" s="46">
        <v>166.05119129793005</v>
      </c>
      <c r="E588" s="46">
        <v>370.34130622630067</v>
      </c>
      <c r="F588" s="236"/>
      <c r="G588" s="46">
        <v>0</v>
      </c>
      <c r="H588" s="47">
        <v>0</v>
      </c>
      <c r="I588" s="48">
        <f t="shared" si="66"/>
        <v>7664.43</v>
      </c>
    </row>
    <row r="589" spans="1:10" ht="15">
      <c r="A589" s="26" t="s">
        <v>17</v>
      </c>
      <c r="B589" s="43">
        <v>3054.6226736060576</v>
      </c>
      <c r="C589" s="43">
        <v>16.550845855191685</v>
      </c>
      <c r="D589" s="43">
        <v>387.68174370530221</v>
      </c>
      <c r="E589" s="43">
        <v>52.847736833448145</v>
      </c>
      <c r="F589" s="236"/>
      <c r="G589" s="43">
        <v>0</v>
      </c>
      <c r="H589" s="53">
        <v>0</v>
      </c>
      <c r="I589" s="41">
        <f t="shared" si="66"/>
        <v>3511.7029999999995</v>
      </c>
    </row>
    <row r="590" spans="1:10" ht="15">
      <c r="A590" s="25" t="s">
        <v>18</v>
      </c>
      <c r="B590" s="46">
        <v>0</v>
      </c>
      <c r="C590" s="46">
        <v>0</v>
      </c>
      <c r="D590" s="46">
        <v>0</v>
      </c>
      <c r="E590" s="46">
        <v>0</v>
      </c>
      <c r="F590" s="236"/>
      <c r="G590" s="46">
        <v>0</v>
      </c>
      <c r="H590" s="47">
        <v>0</v>
      </c>
      <c r="I590" s="48">
        <f t="shared" si="66"/>
        <v>0</v>
      </c>
    </row>
    <row r="591" spans="1:10" ht="15">
      <c r="A591" s="26" t="s">
        <v>19</v>
      </c>
      <c r="B591" s="43">
        <v>14589.97385839936</v>
      </c>
      <c r="C591" s="43">
        <v>2299.1870530064425</v>
      </c>
      <c r="D591" s="43">
        <v>448.41320367432922</v>
      </c>
      <c r="E591" s="43">
        <v>353.08926806095815</v>
      </c>
      <c r="F591" s="236"/>
      <c r="G591" s="43">
        <v>0</v>
      </c>
      <c r="H591" s="53">
        <v>0</v>
      </c>
      <c r="I591" s="41">
        <f t="shared" si="66"/>
        <v>17690.663383141087</v>
      </c>
      <c r="J591" s="183">
        <v>0</v>
      </c>
    </row>
    <row r="592" spans="1:10" ht="15">
      <c r="A592" s="25" t="s">
        <v>20</v>
      </c>
      <c r="B592" s="46">
        <v>0</v>
      </c>
      <c r="C592" s="46">
        <v>0</v>
      </c>
      <c r="D592" s="46">
        <v>0</v>
      </c>
      <c r="E592" s="46">
        <v>0</v>
      </c>
      <c r="F592" s="236"/>
      <c r="G592" s="46">
        <v>0</v>
      </c>
      <c r="H592" s="47">
        <v>0</v>
      </c>
      <c r="I592" s="48">
        <f t="shared" si="66"/>
        <v>0</v>
      </c>
    </row>
    <row r="593" spans="1:9" ht="15">
      <c r="A593" s="26" t="s">
        <v>21</v>
      </c>
      <c r="B593" s="43">
        <v>0</v>
      </c>
      <c r="C593" s="43">
        <v>0</v>
      </c>
      <c r="D593" s="43">
        <v>0</v>
      </c>
      <c r="E593" s="43">
        <v>0</v>
      </c>
      <c r="F593" s="236"/>
      <c r="G593" s="43">
        <v>0</v>
      </c>
      <c r="H593" s="53">
        <v>0</v>
      </c>
      <c r="I593" s="41">
        <f t="shared" si="66"/>
        <v>0</v>
      </c>
    </row>
    <row r="594" spans="1:9" ht="15">
      <c r="A594" s="25" t="s">
        <v>22</v>
      </c>
      <c r="B594" s="46">
        <v>327.94087984539323</v>
      </c>
      <c r="C594" s="46">
        <v>0</v>
      </c>
      <c r="D594" s="46">
        <v>6.0591201546067719</v>
      </c>
      <c r="E594" s="46">
        <v>0</v>
      </c>
      <c r="F594" s="236"/>
      <c r="G594" s="46">
        <v>0</v>
      </c>
      <c r="H594" s="47">
        <v>0</v>
      </c>
      <c r="I594" s="48">
        <f t="shared" si="66"/>
        <v>334</v>
      </c>
    </row>
    <row r="595" spans="1:9" ht="15">
      <c r="A595" s="27" t="s">
        <v>23</v>
      </c>
      <c r="B595" s="43">
        <v>973.87389921481872</v>
      </c>
      <c r="C595" s="43">
        <v>0</v>
      </c>
      <c r="D595" s="43">
        <v>173.12610078518117</v>
      </c>
      <c r="E595" s="43">
        <v>0</v>
      </c>
      <c r="F595" s="236"/>
      <c r="G595" s="43">
        <v>0</v>
      </c>
      <c r="H595" s="53">
        <v>0</v>
      </c>
      <c r="I595" s="41">
        <f t="shared" si="66"/>
        <v>1147</v>
      </c>
    </row>
    <row r="596" spans="1:9" ht="15">
      <c r="A596" s="25" t="s">
        <v>24</v>
      </c>
      <c r="B596" s="46">
        <v>648.24110422295666</v>
      </c>
      <c r="C596" s="46">
        <v>0</v>
      </c>
      <c r="D596" s="46">
        <v>39.983004498067572</v>
      </c>
      <c r="E596" s="46">
        <v>0</v>
      </c>
      <c r="F596" s="236"/>
      <c r="G596" s="46">
        <v>0</v>
      </c>
      <c r="H596" s="47">
        <v>0</v>
      </c>
      <c r="I596" s="48">
        <f t="shared" si="66"/>
        <v>688.22410872102421</v>
      </c>
    </row>
    <row r="597" spans="1:9" ht="15">
      <c r="A597" s="27" t="s">
        <v>25</v>
      </c>
      <c r="B597" s="43">
        <v>1328.6826231359112</v>
      </c>
      <c r="C597" s="43">
        <v>0</v>
      </c>
      <c r="D597" s="43">
        <v>0</v>
      </c>
      <c r="E597" s="43">
        <v>0</v>
      </c>
      <c r="F597" s="236"/>
      <c r="G597" s="43">
        <v>0</v>
      </c>
      <c r="H597" s="53">
        <v>0</v>
      </c>
      <c r="I597" s="41">
        <f t="shared" si="66"/>
        <v>1328.6826231359112</v>
      </c>
    </row>
    <row r="598" spans="1:9" ht="15">
      <c r="A598" s="25" t="s">
        <v>26</v>
      </c>
      <c r="B598" s="46">
        <v>14008.179291112792</v>
      </c>
      <c r="C598" s="46">
        <v>88.809356887209532</v>
      </c>
      <c r="D598" s="46">
        <v>0</v>
      </c>
      <c r="E598" s="46">
        <v>0</v>
      </c>
      <c r="F598" s="236"/>
      <c r="G598" s="46">
        <v>0</v>
      </c>
      <c r="H598" s="47">
        <v>0</v>
      </c>
      <c r="I598" s="48">
        <f t="shared" si="66"/>
        <v>14096.988648000002</v>
      </c>
    </row>
    <row r="599" spans="1:9" ht="15.75" thickBot="1">
      <c r="A599" s="27" t="s">
        <v>27</v>
      </c>
      <c r="B599" s="43">
        <v>6771.6870577799973</v>
      </c>
      <c r="C599" s="43">
        <v>0</v>
      </c>
      <c r="D599" s="43">
        <v>14935.156073965585</v>
      </c>
      <c r="E599" s="43">
        <v>3291.1619762657333</v>
      </c>
      <c r="F599" s="237"/>
      <c r="G599" s="43">
        <v>10232.274292833832</v>
      </c>
      <c r="H599" s="53">
        <v>2.663799154851441</v>
      </c>
      <c r="I599" s="41">
        <f t="shared" si="66"/>
        <v>35232.943199999994</v>
      </c>
    </row>
    <row r="600" spans="1:9" ht="15">
      <c r="A600" s="34" t="s">
        <v>28</v>
      </c>
      <c r="B600" s="130">
        <f t="shared" ref="B600:H600" si="67">SUM(B579:B599)</f>
        <v>53764.488478217434</v>
      </c>
      <c r="C600" s="130">
        <f t="shared" si="67"/>
        <v>3249.0188181840199</v>
      </c>
      <c r="D600" s="130">
        <f t="shared" si="67"/>
        <v>16357.02143920211</v>
      </c>
      <c r="E600" s="130">
        <f t="shared" si="67"/>
        <v>5189.5306758953702</v>
      </c>
      <c r="F600" s="130">
        <f t="shared" si="67"/>
        <v>0</v>
      </c>
      <c r="G600" s="130">
        <f t="shared" si="67"/>
        <v>10232.274292833832</v>
      </c>
      <c r="H600" s="131">
        <f t="shared" si="67"/>
        <v>2.663799154851441</v>
      </c>
      <c r="I600" s="132">
        <f>SUM(B600:H600)</f>
        <v>88794.997503487612</v>
      </c>
    </row>
    <row r="601" spans="1:9" ht="15" thickBot="1">
      <c r="A601" s="32" t="s">
        <v>87</v>
      </c>
      <c r="B601" s="114">
        <f>B600/$I600</f>
        <v>0.60549006126280613</v>
      </c>
      <c r="C601" s="114">
        <f t="shared" ref="C601:I601" si="68">C600/$I600</f>
        <v>3.659011103701431E-2</v>
      </c>
      <c r="D601" s="114">
        <f t="shared" si="68"/>
        <v>0.18421106930668762</v>
      </c>
      <c r="E601" s="114">
        <f t="shared" si="68"/>
        <v>5.844395317080267E-2</v>
      </c>
      <c r="F601" s="114">
        <f t="shared" si="68"/>
        <v>0</v>
      </c>
      <c r="G601" s="114">
        <f t="shared" si="68"/>
        <v>0.11523480579445861</v>
      </c>
      <c r="H601" s="114">
        <f t="shared" si="68"/>
        <v>2.9999428230704266E-5</v>
      </c>
      <c r="I601" s="116">
        <f t="shared" si="68"/>
        <v>1</v>
      </c>
    </row>
    <row r="602" spans="1:9" ht="15" thickBot="1">
      <c r="A602" s="17"/>
      <c r="B602" s="17"/>
      <c r="C602" s="17"/>
      <c r="D602" s="17"/>
      <c r="E602" s="17"/>
      <c r="F602" s="17"/>
      <c r="G602" s="17"/>
      <c r="H602" s="17"/>
      <c r="I602" s="17"/>
    </row>
    <row r="603" spans="1:9" ht="28.5">
      <c r="A603" s="254" t="s">
        <v>52</v>
      </c>
      <c r="B603" s="35" t="s">
        <v>0</v>
      </c>
      <c r="C603" s="35" t="s">
        <v>30</v>
      </c>
      <c r="D603" s="35" t="s">
        <v>31</v>
      </c>
      <c r="E603" s="35" t="s">
        <v>32</v>
      </c>
      <c r="F603" s="35" t="s">
        <v>29</v>
      </c>
      <c r="G603" s="35" t="s">
        <v>4</v>
      </c>
      <c r="H603" s="35" t="s">
        <v>33</v>
      </c>
      <c r="I603" s="36" t="s">
        <v>6</v>
      </c>
    </row>
    <row r="604" spans="1:9" ht="14.25" customHeight="1">
      <c r="A604" s="255" t="s">
        <v>52</v>
      </c>
      <c r="B604" s="192" t="s">
        <v>104</v>
      </c>
      <c r="C604" s="193"/>
      <c r="D604" s="193"/>
      <c r="E604" s="193"/>
      <c r="F604" s="193"/>
      <c r="G604" s="193"/>
      <c r="H604" s="193"/>
      <c r="I604" s="194"/>
    </row>
    <row r="605" spans="1:9" ht="15">
      <c r="A605" s="24" t="s">
        <v>7</v>
      </c>
      <c r="B605" s="39">
        <v>3650.1304319999999</v>
      </c>
      <c r="C605" s="39">
        <v>0</v>
      </c>
      <c r="D605" s="39">
        <v>249.58156799999998</v>
      </c>
      <c r="E605" s="39">
        <v>0</v>
      </c>
      <c r="F605" s="235"/>
      <c r="G605" s="39">
        <v>0</v>
      </c>
      <c r="H605" s="40">
        <v>0</v>
      </c>
      <c r="I605" s="41">
        <f>SUM(B605:H605)</f>
        <v>3899.712</v>
      </c>
    </row>
    <row r="606" spans="1:9" ht="15">
      <c r="A606" s="25" t="s">
        <v>8</v>
      </c>
      <c r="B606" s="46">
        <v>1345.9680000000001</v>
      </c>
      <c r="C606" s="46">
        <v>0</v>
      </c>
      <c r="D606" s="46">
        <v>92.031999999999996</v>
      </c>
      <c r="E606" s="46">
        <v>0</v>
      </c>
      <c r="F606" s="236"/>
      <c r="G606" s="46">
        <v>0</v>
      </c>
      <c r="H606" s="47">
        <v>0</v>
      </c>
      <c r="I606" s="48">
        <f t="shared" ref="I606:I625" si="69">SUM(B606:H606)</f>
        <v>1438</v>
      </c>
    </row>
    <row r="607" spans="1:9" ht="15">
      <c r="A607" s="26" t="s">
        <v>9</v>
      </c>
      <c r="B607" s="43">
        <v>3114.2223216000002</v>
      </c>
      <c r="C607" s="43">
        <v>0</v>
      </c>
      <c r="D607" s="43">
        <v>212.93827840000003</v>
      </c>
      <c r="E607" s="43">
        <v>0</v>
      </c>
      <c r="F607" s="236"/>
      <c r="G607" s="43">
        <v>0</v>
      </c>
      <c r="H607" s="53">
        <v>0</v>
      </c>
      <c r="I607" s="41">
        <f t="shared" si="69"/>
        <v>3327.1606000000002</v>
      </c>
    </row>
    <row r="608" spans="1:9" ht="15">
      <c r="A608" s="25" t="s">
        <v>10</v>
      </c>
      <c r="B608" s="46">
        <v>11352.305952000001</v>
      </c>
      <c r="C608" s="46">
        <v>0</v>
      </c>
      <c r="D608" s="46">
        <v>776.22604799999999</v>
      </c>
      <c r="E608" s="46">
        <v>0</v>
      </c>
      <c r="F608" s="236"/>
      <c r="G608" s="46">
        <v>0</v>
      </c>
      <c r="H608" s="47">
        <v>0</v>
      </c>
      <c r="I608" s="48">
        <f t="shared" si="69"/>
        <v>12128.532000000001</v>
      </c>
    </row>
    <row r="609" spans="1:10" ht="15">
      <c r="A609" s="26" t="s">
        <v>11</v>
      </c>
      <c r="B609" s="43">
        <v>3.7439999999999998</v>
      </c>
      <c r="C609" s="43">
        <v>0</v>
      </c>
      <c r="D609" s="43">
        <v>0.25600000000000001</v>
      </c>
      <c r="E609" s="43">
        <v>0</v>
      </c>
      <c r="F609" s="236"/>
      <c r="G609" s="43">
        <v>0</v>
      </c>
      <c r="H609" s="53">
        <v>0</v>
      </c>
      <c r="I609" s="41">
        <f t="shared" si="69"/>
        <v>4</v>
      </c>
    </row>
    <row r="610" spans="1:10" ht="15">
      <c r="A610" s="25" t="s">
        <v>12</v>
      </c>
      <c r="B610" s="46">
        <v>0</v>
      </c>
      <c r="C610" s="46">
        <v>0</v>
      </c>
      <c r="D610" s="46">
        <v>0</v>
      </c>
      <c r="E610" s="46">
        <v>0</v>
      </c>
      <c r="F610" s="236"/>
      <c r="G610" s="46">
        <v>0</v>
      </c>
      <c r="H610" s="47">
        <v>0</v>
      </c>
      <c r="I610" s="48">
        <f t="shared" si="69"/>
        <v>0</v>
      </c>
    </row>
    <row r="611" spans="1:10" ht="15">
      <c r="A611" s="26" t="s">
        <v>13</v>
      </c>
      <c r="B611" s="43">
        <v>0</v>
      </c>
      <c r="C611" s="43">
        <v>0</v>
      </c>
      <c r="D611" s="43">
        <v>0</v>
      </c>
      <c r="E611" s="43">
        <v>0</v>
      </c>
      <c r="F611" s="236"/>
      <c r="G611" s="43">
        <v>0</v>
      </c>
      <c r="H611" s="53">
        <v>0</v>
      </c>
      <c r="I611" s="41">
        <f t="shared" si="69"/>
        <v>0</v>
      </c>
    </row>
    <row r="612" spans="1:10" ht="15">
      <c r="A612" s="25" t="s">
        <v>14</v>
      </c>
      <c r="B612" s="46">
        <v>0</v>
      </c>
      <c r="C612" s="46">
        <v>0</v>
      </c>
      <c r="D612" s="46">
        <v>0</v>
      </c>
      <c r="E612" s="46">
        <v>0</v>
      </c>
      <c r="F612" s="236"/>
      <c r="G612" s="46">
        <v>0</v>
      </c>
      <c r="H612" s="47">
        <v>0</v>
      </c>
      <c r="I612" s="48">
        <f t="shared" si="69"/>
        <v>0</v>
      </c>
    </row>
    <row r="613" spans="1:10" ht="15">
      <c r="A613" s="26" t="s">
        <v>15</v>
      </c>
      <c r="B613" s="43">
        <v>58257.119217599997</v>
      </c>
      <c r="C613" s="43">
        <v>0</v>
      </c>
      <c r="D613" s="43">
        <v>4587.6695823999999</v>
      </c>
      <c r="E613" s="43">
        <v>0</v>
      </c>
      <c r="F613" s="236"/>
      <c r="G613" s="43">
        <v>0</v>
      </c>
      <c r="H613" s="53">
        <v>0</v>
      </c>
      <c r="I613" s="41">
        <f t="shared" si="69"/>
        <v>62844.788799999995</v>
      </c>
    </row>
    <row r="614" spans="1:10" ht="15">
      <c r="A614" s="25" t="s">
        <v>16</v>
      </c>
      <c r="B614" s="46">
        <v>9357.1004565000021</v>
      </c>
      <c r="C614" s="46">
        <v>0</v>
      </c>
      <c r="D614" s="46">
        <v>736.85904349999987</v>
      </c>
      <c r="E614" s="46">
        <v>0</v>
      </c>
      <c r="F614" s="236"/>
      <c r="G614" s="46">
        <v>0</v>
      </c>
      <c r="H614" s="47">
        <v>0</v>
      </c>
      <c r="I614" s="48">
        <f t="shared" si="69"/>
        <v>10093.959500000003</v>
      </c>
    </row>
    <row r="615" spans="1:10" ht="15">
      <c r="A615" s="26" t="s">
        <v>17</v>
      </c>
      <c r="B615" s="43">
        <v>937.01577149999991</v>
      </c>
      <c r="C615" s="43">
        <v>0</v>
      </c>
      <c r="D615" s="43">
        <v>73.788728500000005</v>
      </c>
      <c r="E615" s="43">
        <v>0</v>
      </c>
      <c r="F615" s="236"/>
      <c r="G615" s="43">
        <v>0</v>
      </c>
      <c r="H615" s="53">
        <v>0</v>
      </c>
      <c r="I615" s="41">
        <f t="shared" si="69"/>
        <v>1010.8045</v>
      </c>
    </row>
    <row r="616" spans="1:10" ht="15">
      <c r="A616" s="25" t="s">
        <v>18</v>
      </c>
      <c r="B616" s="46">
        <v>0</v>
      </c>
      <c r="C616" s="46">
        <v>0</v>
      </c>
      <c r="D616" s="46">
        <v>0</v>
      </c>
      <c r="E616" s="46">
        <v>0</v>
      </c>
      <c r="F616" s="236"/>
      <c r="G616" s="46">
        <v>0</v>
      </c>
      <c r="H616" s="47">
        <v>0</v>
      </c>
      <c r="I616" s="48">
        <f t="shared" si="69"/>
        <v>0</v>
      </c>
    </row>
    <row r="617" spans="1:10" ht="15">
      <c r="A617" s="26" t="s">
        <v>19</v>
      </c>
      <c r="B617" s="43">
        <v>32225.322868812764</v>
      </c>
      <c r="C617" s="43">
        <v>0</v>
      </c>
      <c r="D617" s="43">
        <v>10176.417748046137</v>
      </c>
      <c r="E617" s="43">
        <v>0</v>
      </c>
      <c r="F617" s="236"/>
      <c r="G617" s="43">
        <v>0</v>
      </c>
      <c r="H617" s="53">
        <v>0</v>
      </c>
      <c r="I617" s="41">
        <f t="shared" si="69"/>
        <v>42401.7406168589</v>
      </c>
      <c r="J617" s="183">
        <v>-34</v>
      </c>
    </row>
    <row r="618" spans="1:10" ht="15">
      <c r="A618" s="25" t="s">
        <v>20</v>
      </c>
      <c r="B618" s="46">
        <v>0</v>
      </c>
      <c r="C618" s="46">
        <v>0</v>
      </c>
      <c r="D618" s="46">
        <v>0</v>
      </c>
      <c r="E618" s="46">
        <v>0</v>
      </c>
      <c r="F618" s="236"/>
      <c r="G618" s="46">
        <v>0</v>
      </c>
      <c r="H618" s="47">
        <v>0</v>
      </c>
      <c r="I618" s="48">
        <f t="shared" si="69"/>
        <v>0</v>
      </c>
    </row>
    <row r="619" spans="1:10" ht="15">
      <c r="A619" s="26" t="s">
        <v>21</v>
      </c>
      <c r="B619" s="43">
        <v>0</v>
      </c>
      <c r="C619" s="43">
        <v>0</v>
      </c>
      <c r="D619" s="43">
        <v>0</v>
      </c>
      <c r="E619" s="43">
        <v>0</v>
      </c>
      <c r="F619" s="236"/>
      <c r="G619" s="43">
        <v>0</v>
      </c>
      <c r="H619" s="53">
        <v>0</v>
      </c>
      <c r="I619" s="41">
        <f t="shared" si="69"/>
        <v>0</v>
      </c>
    </row>
    <row r="620" spans="1:10" ht="15">
      <c r="A620" s="25" t="s">
        <v>22</v>
      </c>
      <c r="B620" s="46">
        <v>0</v>
      </c>
      <c r="C620" s="46">
        <v>0</v>
      </c>
      <c r="D620" s="46">
        <v>0</v>
      </c>
      <c r="E620" s="46">
        <v>0</v>
      </c>
      <c r="F620" s="236"/>
      <c r="G620" s="46">
        <v>0</v>
      </c>
      <c r="H620" s="47">
        <v>0</v>
      </c>
      <c r="I620" s="48">
        <f t="shared" si="69"/>
        <v>0</v>
      </c>
    </row>
    <row r="621" spans="1:10" ht="15">
      <c r="A621" s="27" t="s">
        <v>23</v>
      </c>
      <c r="B621" s="43">
        <v>55534.420000000006</v>
      </c>
      <c r="C621" s="43">
        <v>0</v>
      </c>
      <c r="D621" s="43">
        <v>5829.579999999999</v>
      </c>
      <c r="E621" s="43">
        <v>0</v>
      </c>
      <c r="F621" s="236"/>
      <c r="G621" s="43">
        <v>0</v>
      </c>
      <c r="H621" s="53">
        <v>0</v>
      </c>
      <c r="I621" s="41">
        <f t="shared" si="69"/>
        <v>61364.000000000007</v>
      </c>
    </row>
    <row r="622" spans="1:10" ht="15">
      <c r="A622" s="25" t="s">
        <v>24</v>
      </c>
      <c r="B622" s="46">
        <v>1148.2870848547409</v>
      </c>
      <c r="C622" s="46">
        <v>0</v>
      </c>
      <c r="D622" s="46">
        <v>120.5384232720446</v>
      </c>
      <c r="E622" s="46">
        <v>0</v>
      </c>
      <c r="F622" s="236"/>
      <c r="G622" s="46">
        <v>0</v>
      </c>
      <c r="H622" s="47">
        <v>0</v>
      </c>
      <c r="I622" s="48">
        <f t="shared" si="69"/>
        <v>1268.8255081267855</v>
      </c>
    </row>
    <row r="623" spans="1:10" ht="15">
      <c r="A623" s="27" t="s">
        <v>25</v>
      </c>
      <c r="B623" s="43">
        <v>555.83822033863146</v>
      </c>
      <c r="C623" s="43">
        <v>0</v>
      </c>
      <c r="D623" s="43">
        <v>1219.9130230209703</v>
      </c>
      <c r="E623" s="43">
        <v>0</v>
      </c>
      <c r="F623" s="236"/>
      <c r="G623" s="43">
        <v>0</v>
      </c>
      <c r="H623" s="53">
        <v>0</v>
      </c>
      <c r="I623" s="41">
        <f t="shared" si="69"/>
        <v>1775.7512433596016</v>
      </c>
    </row>
    <row r="624" spans="1:10" ht="15">
      <c r="A624" s="25" t="s">
        <v>26</v>
      </c>
      <c r="B624" s="46">
        <v>11162.85603264</v>
      </c>
      <c r="C624" s="46">
        <v>0</v>
      </c>
      <c r="D624" s="46">
        <v>2598.0611673599997</v>
      </c>
      <c r="E624" s="46">
        <v>0</v>
      </c>
      <c r="F624" s="236"/>
      <c r="G624" s="46">
        <v>0</v>
      </c>
      <c r="H624" s="47">
        <v>0</v>
      </c>
      <c r="I624" s="48">
        <f t="shared" si="69"/>
        <v>13760.9172</v>
      </c>
    </row>
    <row r="625" spans="1:9" ht="15.75" thickBot="1">
      <c r="A625" s="27" t="s">
        <v>27</v>
      </c>
      <c r="B625" s="43">
        <v>9354.867495905768</v>
      </c>
      <c r="C625" s="43">
        <v>0</v>
      </c>
      <c r="D625" s="43">
        <v>10626.402883698784</v>
      </c>
      <c r="E625" s="43">
        <v>20064.574114275638</v>
      </c>
      <c r="F625" s="237"/>
      <c r="G625" s="43">
        <v>5255.0075061198104</v>
      </c>
      <c r="H625" s="53">
        <v>0</v>
      </c>
      <c r="I625" s="41">
        <f t="shared" si="69"/>
        <v>45300.851999999999</v>
      </c>
    </row>
    <row r="626" spans="1:9" ht="15">
      <c r="A626" s="34" t="s">
        <v>28</v>
      </c>
      <c r="B626" s="130">
        <f t="shared" ref="B626:H626" si="70">SUM(B605:B625)</f>
        <v>197999.19785375189</v>
      </c>
      <c r="C626" s="130">
        <f t="shared" si="70"/>
        <v>0</v>
      </c>
      <c r="D626" s="130">
        <f t="shared" si="70"/>
        <v>37300.264494197931</v>
      </c>
      <c r="E626" s="130">
        <f t="shared" si="70"/>
        <v>20064.574114275638</v>
      </c>
      <c r="F626" s="130">
        <f t="shared" si="70"/>
        <v>0</v>
      </c>
      <c r="G626" s="130">
        <f t="shared" si="70"/>
        <v>5255.0075061198104</v>
      </c>
      <c r="H626" s="131">
        <f t="shared" si="70"/>
        <v>0</v>
      </c>
      <c r="I626" s="132">
        <f>SUM(B626:H626)</f>
        <v>260619.04396834527</v>
      </c>
    </row>
    <row r="627" spans="1:9" ht="15" thickBot="1">
      <c r="A627" s="32" t="s">
        <v>87</v>
      </c>
      <c r="B627" s="114">
        <f>B626/$I626</f>
        <v>0.75972651437475469</v>
      </c>
      <c r="C627" s="114">
        <f t="shared" ref="C627:I627" si="71">C626/$I626</f>
        <v>0</v>
      </c>
      <c r="D627" s="114">
        <f t="shared" si="71"/>
        <v>0.1431217915860685</v>
      </c>
      <c r="E627" s="114">
        <f t="shared" si="71"/>
        <v>7.6988134898970301E-2</v>
      </c>
      <c r="F627" s="114">
        <f t="shared" si="71"/>
        <v>0</v>
      </c>
      <c r="G627" s="114">
        <f t="shared" si="71"/>
        <v>2.0163559140206511E-2</v>
      </c>
      <c r="H627" s="114">
        <f t="shared" si="71"/>
        <v>0</v>
      </c>
      <c r="I627" s="116">
        <f t="shared" si="71"/>
        <v>1</v>
      </c>
    </row>
    <row r="628" spans="1:9" ht="15" thickBot="1">
      <c r="A628" s="17"/>
      <c r="B628" s="17"/>
      <c r="C628" s="17"/>
      <c r="D628" s="17"/>
      <c r="E628" s="17"/>
      <c r="F628" s="17"/>
      <c r="G628" s="17"/>
      <c r="H628" s="17"/>
      <c r="I628" s="17"/>
    </row>
    <row r="629" spans="1:9" ht="28.5">
      <c r="A629" s="254" t="s">
        <v>53</v>
      </c>
      <c r="B629" s="35" t="s">
        <v>0</v>
      </c>
      <c r="C629" s="35" t="s">
        <v>1</v>
      </c>
      <c r="D629" s="35" t="s">
        <v>2</v>
      </c>
      <c r="E629" s="35" t="s">
        <v>3</v>
      </c>
      <c r="F629" s="35" t="s">
        <v>29</v>
      </c>
      <c r="G629" s="35" t="s">
        <v>4</v>
      </c>
      <c r="H629" s="35" t="s">
        <v>5</v>
      </c>
      <c r="I629" s="36" t="s">
        <v>6</v>
      </c>
    </row>
    <row r="630" spans="1:9" ht="14.25" customHeight="1">
      <c r="A630" s="255" t="s">
        <v>53</v>
      </c>
      <c r="B630" s="192" t="s">
        <v>104</v>
      </c>
      <c r="C630" s="193"/>
      <c r="D630" s="193"/>
      <c r="E630" s="193"/>
      <c r="F630" s="193"/>
      <c r="G630" s="193"/>
      <c r="H630" s="193"/>
      <c r="I630" s="194"/>
    </row>
    <row r="631" spans="1:9" ht="15">
      <c r="A631" s="24" t="s">
        <v>7</v>
      </c>
      <c r="B631" s="39">
        <v>13.913912836954296</v>
      </c>
      <c r="C631" s="39">
        <v>0</v>
      </c>
      <c r="D631" s="39">
        <v>14.886087163045705</v>
      </c>
      <c r="E631" s="39">
        <v>0</v>
      </c>
      <c r="F631" s="39">
        <v>0</v>
      </c>
      <c r="G631" s="39">
        <v>0</v>
      </c>
      <c r="H631" s="40">
        <v>0</v>
      </c>
      <c r="I631" s="41">
        <f>SUM(B631:H631)</f>
        <v>28.8</v>
      </c>
    </row>
    <row r="632" spans="1:9" ht="15">
      <c r="A632" s="25" t="s">
        <v>8</v>
      </c>
      <c r="B632" s="46">
        <v>0</v>
      </c>
      <c r="C632" s="46">
        <v>0</v>
      </c>
      <c r="D632" s="46">
        <v>0</v>
      </c>
      <c r="E632" s="46">
        <v>0</v>
      </c>
      <c r="F632" s="46">
        <v>0</v>
      </c>
      <c r="G632" s="46">
        <v>0</v>
      </c>
      <c r="H632" s="47">
        <v>0</v>
      </c>
      <c r="I632" s="48">
        <f t="shared" ref="I632:I651" si="72">SUM(B632:H632)</f>
        <v>0</v>
      </c>
    </row>
    <row r="633" spans="1:9" ht="15">
      <c r="A633" s="26" t="s">
        <v>9</v>
      </c>
      <c r="B633" s="43">
        <v>132.2002</v>
      </c>
      <c r="C633" s="43">
        <v>0</v>
      </c>
      <c r="D633" s="43">
        <v>0</v>
      </c>
      <c r="E633" s="43">
        <v>0</v>
      </c>
      <c r="F633" s="43">
        <v>0</v>
      </c>
      <c r="G633" s="43">
        <v>0</v>
      </c>
      <c r="H633" s="53">
        <v>0</v>
      </c>
      <c r="I633" s="41">
        <f t="shared" si="72"/>
        <v>132.2002</v>
      </c>
    </row>
    <row r="634" spans="1:9" ht="15">
      <c r="A634" s="25" t="s">
        <v>10</v>
      </c>
      <c r="B634" s="46">
        <v>279.46275630786658</v>
      </c>
      <c r="C634" s="46">
        <v>0</v>
      </c>
      <c r="D634" s="46">
        <v>0.89524369213338351</v>
      </c>
      <c r="E634" s="46">
        <v>0</v>
      </c>
      <c r="F634" s="46">
        <v>0</v>
      </c>
      <c r="G634" s="46">
        <v>0</v>
      </c>
      <c r="H634" s="47">
        <v>0</v>
      </c>
      <c r="I634" s="48">
        <f t="shared" si="72"/>
        <v>280.35799999999995</v>
      </c>
    </row>
    <row r="635" spans="1:9" ht="15">
      <c r="A635" s="26" t="s">
        <v>11</v>
      </c>
      <c r="B635" s="43">
        <v>0</v>
      </c>
      <c r="C635" s="43">
        <v>0</v>
      </c>
      <c r="D635" s="43">
        <v>0</v>
      </c>
      <c r="E635" s="43">
        <v>0</v>
      </c>
      <c r="F635" s="43">
        <v>0</v>
      </c>
      <c r="G635" s="43">
        <v>0</v>
      </c>
      <c r="H635" s="53">
        <v>0</v>
      </c>
      <c r="I635" s="41">
        <f t="shared" si="72"/>
        <v>0</v>
      </c>
    </row>
    <row r="636" spans="1:9" ht="15">
      <c r="A636" s="25" t="s">
        <v>12</v>
      </c>
      <c r="B636" s="46">
        <v>0</v>
      </c>
      <c r="C636" s="46">
        <v>0</v>
      </c>
      <c r="D636" s="46">
        <v>0</v>
      </c>
      <c r="E636" s="46">
        <v>75.530952758613395</v>
      </c>
      <c r="F636" s="46">
        <v>0</v>
      </c>
      <c r="G636" s="46">
        <v>0</v>
      </c>
      <c r="H636" s="47">
        <v>0</v>
      </c>
      <c r="I636" s="48">
        <f t="shared" si="72"/>
        <v>75.530952758613395</v>
      </c>
    </row>
    <row r="637" spans="1:9" ht="15">
      <c r="A637" s="26" t="s">
        <v>13</v>
      </c>
      <c r="B637" s="43">
        <v>0</v>
      </c>
      <c r="C637" s="43">
        <v>0</v>
      </c>
      <c r="D637" s="43">
        <v>0</v>
      </c>
      <c r="E637" s="43">
        <v>0</v>
      </c>
      <c r="F637" s="43">
        <v>0</v>
      </c>
      <c r="G637" s="43">
        <v>0</v>
      </c>
      <c r="H637" s="53">
        <v>0</v>
      </c>
      <c r="I637" s="41">
        <f t="shared" si="72"/>
        <v>0</v>
      </c>
    </row>
    <row r="638" spans="1:9" ht="15">
      <c r="A638" s="25" t="s">
        <v>14</v>
      </c>
      <c r="B638" s="46">
        <v>0</v>
      </c>
      <c r="C638" s="46">
        <v>5.2673220840168247</v>
      </c>
      <c r="D638" s="46">
        <v>0</v>
      </c>
      <c r="E638" s="46">
        <v>255.65295758629568</v>
      </c>
      <c r="F638" s="46">
        <v>10096.445920814689</v>
      </c>
      <c r="G638" s="46">
        <v>0</v>
      </c>
      <c r="H638" s="47">
        <v>0</v>
      </c>
      <c r="I638" s="48">
        <f t="shared" si="72"/>
        <v>10357.366200485001</v>
      </c>
    </row>
    <row r="639" spans="1:9" ht="15">
      <c r="A639" s="26" t="s">
        <v>15</v>
      </c>
      <c r="B639" s="43">
        <v>51.025075965019141</v>
      </c>
      <c r="C639" s="43">
        <v>1.1515240349808644</v>
      </c>
      <c r="D639" s="43">
        <v>0</v>
      </c>
      <c r="E639" s="43">
        <v>0</v>
      </c>
      <c r="F639" s="43">
        <v>0</v>
      </c>
      <c r="G639" s="43">
        <v>0</v>
      </c>
      <c r="H639" s="53">
        <v>0</v>
      </c>
      <c r="I639" s="41">
        <f t="shared" si="72"/>
        <v>52.176600000000008</v>
      </c>
    </row>
    <row r="640" spans="1:9" ht="15">
      <c r="A640" s="25" t="s">
        <v>16</v>
      </c>
      <c r="B640" s="46">
        <v>2519.6959014152312</v>
      </c>
      <c r="C640" s="46">
        <v>10.890283614847904</v>
      </c>
      <c r="D640" s="46">
        <v>203.03641496992091</v>
      </c>
      <c r="E640" s="46">
        <v>0</v>
      </c>
      <c r="F640" s="46">
        <v>0</v>
      </c>
      <c r="G640" s="46">
        <v>0</v>
      </c>
      <c r="H640" s="47">
        <v>0</v>
      </c>
      <c r="I640" s="48">
        <f t="shared" si="72"/>
        <v>2733.6225999999997</v>
      </c>
    </row>
    <row r="641" spans="1:10" ht="15">
      <c r="A641" s="26" t="s">
        <v>17</v>
      </c>
      <c r="B641" s="43">
        <v>99.233998970334099</v>
      </c>
      <c r="C641" s="43">
        <v>0</v>
      </c>
      <c r="D641" s="43">
        <v>0.48041479154497441</v>
      </c>
      <c r="E641" s="43">
        <v>2.9231862381209037</v>
      </c>
      <c r="F641" s="43">
        <v>0</v>
      </c>
      <c r="G641" s="43">
        <v>0</v>
      </c>
      <c r="H641" s="53">
        <v>0</v>
      </c>
      <c r="I641" s="41">
        <f t="shared" si="72"/>
        <v>102.63759999999998</v>
      </c>
    </row>
    <row r="642" spans="1:10" ht="15">
      <c r="A642" s="25" t="s">
        <v>18</v>
      </c>
      <c r="B642" s="46">
        <v>0</v>
      </c>
      <c r="C642" s="46">
        <v>0</v>
      </c>
      <c r="D642" s="46">
        <v>0</v>
      </c>
      <c r="E642" s="46">
        <v>0</v>
      </c>
      <c r="F642" s="46">
        <v>0</v>
      </c>
      <c r="G642" s="46">
        <v>0</v>
      </c>
      <c r="H642" s="47">
        <v>0</v>
      </c>
      <c r="I642" s="48">
        <f t="shared" si="72"/>
        <v>0</v>
      </c>
    </row>
    <row r="643" spans="1:10" ht="15">
      <c r="A643" s="26" t="s">
        <v>19</v>
      </c>
      <c r="B643" s="43">
        <v>376.65192353971554</v>
      </c>
      <c r="C643" s="43">
        <v>0</v>
      </c>
      <c r="D643" s="43">
        <v>97.34807646028446</v>
      </c>
      <c r="E643" s="43">
        <v>0</v>
      </c>
      <c r="F643" s="43">
        <v>0</v>
      </c>
      <c r="G643" s="43">
        <v>0</v>
      </c>
      <c r="H643" s="53">
        <v>0</v>
      </c>
      <c r="I643" s="41">
        <f t="shared" si="72"/>
        <v>474</v>
      </c>
      <c r="J643" s="183">
        <v>0</v>
      </c>
    </row>
    <row r="644" spans="1:10" ht="15">
      <c r="A644" s="25" t="s">
        <v>20</v>
      </c>
      <c r="B644" s="46">
        <v>0</v>
      </c>
      <c r="C644" s="46">
        <v>0</v>
      </c>
      <c r="D644" s="46">
        <v>0</v>
      </c>
      <c r="E644" s="46">
        <v>0</v>
      </c>
      <c r="F644" s="46">
        <v>0</v>
      </c>
      <c r="G644" s="46">
        <v>0</v>
      </c>
      <c r="H644" s="47">
        <v>0</v>
      </c>
      <c r="I644" s="48">
        <f t="shared" si="72"/>
        <v>0</v>
      </c>
    </row>
    <row r="645" spans="1:10" ht="15">
      <c r="A645" s="26" t="s">
        <v>21</v>
      </c>
      <c r="B645" s="43">
        <v>0</v>
      </c>
      <c r="C645" s="43">
        <v>0</v>
      </c>
      <c r="D645" s="43">
        <v>0</v>
      </c>
      <c r="E645" s="43">
        <v>0</v>
      </c>
      <c r="F645" s="43">
        <v>0</v>
      </c>
      <c r="G645" s="43">
        <v>0</v>
      </c>
      <c r="H645" s="53">
        <v>0</v>
      </c>
      <c r="I645" s="41">
        <f t="shared" si="72"/>
        <v>0</v>
      </c>
    </row>
    <row r="646" spans="1:10" ht="15">
      <c r="A646" s="25" t="s">
        <v>22</v>
      </c>
      <c r="B646" s="46">
        <v>0</v>
      </c>
      <c r="C646" s="46">
        <v>0</v>
      </c>
      <c r="D646" s="46">
        <v>0</v>
      </c>
      <c r="E646" s="46">
        <v>0</v>
      </c>
      <c r="F646" s="46">
        <v>0</v>
      </c>
      <c r="G646" s="46">
        <v>0</v>
      </c>
      <c r="H646" s="47">
        <v>0</v>
      </c>
      <c r="I646" s="48">
        <f t="shared" si="72"/>
        <v>0</v>
      </c>
    </row>
    <row r="647" spans="1:10" ht="15">
      <c r="A647" s="27" t="s">
        <v>23</v>
      </c>
      <c r="B647" s="43">
        <v>2395.4851872915892</v>
      </c>
      <c r="C647" s="43">
        <v>108.50734877629785</v>
      </c>
      <c r="D647" s="43">
        <v>1364.0074639321131</v>
      </c>
      <c r="E647" s="43">
        <v>0</v>
      </c>
      <c r="F647" s="43">
        <v>0</v>
      </c>
      <c r="G647" s="43">
        <v>0</v>
      </c>
      <c r="H647" s="53">
        <v>0</v>
      </c>
      <c r="I647" s="41">
        <f t="shared" si="72"/>
        <v>3868</v>
      </c>
    </row>
    <row r="648" spans="1:10" ht="15">
      <c r="A648" s="25" t="s">
        <v>24</v>
      </c>
      <c r="B648" s="46">
        <v>373.39969324247596</v>
      </c>
      <c r="C648" s="46">
        <v>0</v>
      </c>
      <c r="D648" s="46">
        <v>6.7587620773745982</v>
      </c>
      <c r="E648" s="46">
        <v>0</v>
      </c>
      <c r="F648" s="46">
        <v>174.64215452382899</v>
      </c>
      <c r="G648" s="46">
        <v>0</v>
      </c>
      <c r="H648" s="47">
        <v>0</v>
      </c>
      <c r="I648" s="48">
        <f t="shared" si="72"/>
        <v>554.80060984367947</v>
      </c>
    </row>
    <row r="649" spans="1:10" ht="15">
      <c r="A649" s="27" t="s">
        <v>25</v>
      </c>
      <c r="B649" s="43">
        <v>23.977592587633865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53">
        <v>0</v>
      </c>
      <c r="I649" s="41">
        <f t="shared" si="72"/>
        <v>23.977592587633865</v>
      </c>
    </row>
    <row r="650" spans="1:10" ht="15">
      <c r="A650" s="25" t="s">
        <v>26</v>
      </c>
      <c r="B650" s="46">
        <v>192.762</v>
      </c>
      <c r="C650" s="46">
        <v>0</v>
      </c>
      <c r="D650" s="46">
        <v>0</v>
      </c>
      <c r="E650" s="46">
        <v>0</v>
      </c>
      <c r="F650" s="46">
        <v>0</v>
      </c>
      <c r="G650" s="46">
        <v>0</v>
      </c>
      <c r="H650" s="47">
        <v>0</v>
      </c>
      <c r="I650" s="48">
        <f t="shared" si="72"/>
        <v>192.762</v>
      </c>
    </row>
    <row r="651" spans="1:10" ht="15.75" thickBot="1">
      <c r="A651" s="27" t="s">
        <v>27</v>
      </c>
      <c r="B651" s="43">
        <v>1255.8289794845286</v>
      </c>
      <c r="C651" s="43">
        <v>1.6317280644787233</v>
      </c>
      <c r="D651" s="43">
        <v>25.975944888735231</v>
      </c>
      <c r="E651" s="43">
        <v>2086.7945306656839</v>
      </c>
      <c r="F651" s="43">
        <v>0</v>
      </c>
      <c r="G651" s="43">
        <v>703.70938049746826</v>
      </c>
      <c r="H651" s="53">
        <v>9.8730363991056933</v>
      </c>
      <c r="I651" s="41">
        <f t="shared" si="72"/>
        <v>4083.8136000000009</v>
      </c>
    </row>
    <row r="652" spans="1:10" ht="15">
      <c r="A652" s="34" t="s">
        <v>28</v>
      </c>
      <c r="B652" s="130">
        <f t="shared" ref="B652:H652" si="73">SUM(B631:B651)</f>
        <v>7713.6372216413483</v>
      </c>
      <c r="C652" s="130">
        <f t="shared" si="73"/>
        <v>127.44820657462216</v>
      </c>
      <c r="D652" s="130">
        <f t="shared" si="73"/>
        <v>1713.3884079751522</v>
      </c>
      <c r="E652" s="130">
        <f t="shared" si="73"/>
        <v>2420.9016272487138</v>
      </c>
      <c r="F652" s="130">
        <f t="shared" si="73"/>
        <v>10271.088075338517</v>
      </c>
      <c r="G652" s="130">
        <f t="shared" si="73"/>
        <v>703.70938049746826</v>
      </c>
      <c r="H652" s="131">
        <f t="shared" si="73"/>
        <v>9.8730363991056933</v>
      </c>
      <c r="I652" s="132">
        <f>SUM(B652:H652)</f>
        <v>22960.045955674927</v>
      </c>
    </row>
    <row r="653" spans="1:10" ht="15" thickBot="1">
      <c r="A653" s="32" t="s">
        <v>87</v>
      </c>
      <c r="B653" s="79">
        <f>B652/$I652</f>
        <v>0.33595913686465445</v>
      </c>
      <c r="C653" s="79">
        <f t="shared" ref="C653:I653" si="74">C652/$I652</f>
        <v>5.5508689669291093E-3</v>
      </c>
      <c r="D653" s="79">
        <f t="shared" si="74"/>
        <v>7.4624781295425158E-2</v>
      </c>
      <c r="E653" s="79">
        <f t="shared" si="74"/>
        <v>0.10543975530024367</v>
      </c>
      <c r="F653" s="79">
        <f t="shared" si="74"/>
        <v>0.4473461462214478</v>
      </c>
      <c r="G653" s="79">
        <f t="shared" si="74"/>
        <v>3.0649301915858566E-2</v>
      </c>
      <c r="H653" s="79">
        <f t="shared" si="74"/>
        <v>4.3000943544128321E-4</v>
      </c>
      <c r="I653" s="80">
        <f t="shared" si="74"/>
        <v>1</v>
      </c>
    </row>
    <row r="654" spans="1:10">
      <c r="A654" s="17"/>
      <c r="B654" s="17"/>
      <c r="C654" s="17"/>
      <c r="D654" s="17"/>
      <c r="E654" s="17"/>
      <c r="F654" s="17"/>
      <c r="G654" s="17"/>
      <c r="H654" s="17"/>
      <c r="I654" s="17"/>
    </row>
  </sheetData>
  <mergeCells count="79">
    <mergeCell ref="B578:I578"/>
    <mergeCell ref="F579:F599"/>
    <mergeCell ref="B604:I604"/>
    <mergeCell ref="F605:F625"/>
    <mergeCell ref="B630:I630"/>
    <mergeCell ref="B526:I526"/>
    <mergeCell ref="B527:E547"/>
    <mergeCell ref="G527:H547"/>
    <mergeCell ref="B552:I552"/>
    <mergeCell ref="B553:E573"/>
    <mergeCell ref="G553:H573"/>
    <mergeCell ref="B474:I474"/>
    <mergeCell ref="B475:E495"/>
    <mergeCell ref="G475:H495"/>
    <mergeCell ref="B500:I500"/>
    <mergeCell ref="B501:E521"/>
    <mergeCell ref="G501:H521"/>
    <mergeCell ref="F397:F417"/>
    <mergeCell ref="B422:I422"/>
    <mergeCell ref="F423:F443"/>
    <mergeCell ref="B448:I448"/>
    <mergeCell ref="B449:E469"/>
    <mergeCell ref="G449:H469"/>
    <mergeCell ref="B344:I344"/>
    <mergeCell ref="F345:F365"/>
    <mergeCell ref="B370:I370"/>
    <mergeCell ref="F371:F391"/>
    <mergeCell ref="B396:I396"/>
    <mergeCell ref="F267:F287"/>
    <mergeCell ref="B292:I292"/>
    <mergeCell ref="F293:F313"/>
    <mergeCell ref="B318:I318"/>
    <mergeCell ref="F319:F339"/>
    <mergeCell ref="B214:I214"/>
    <mergeCell ref="F215:F235"/>
    <mergeCell ref="B240:I240"/>
    <mergeCell ref="F241:F261"/>
    <mergeCell ref="B266:I266"/>
    <mergeCell ref="A603:A604"/>
    <mergeCell ref="A629:A630"/>
    <mergeCell ref="B32:I32"/>
    <mergeCell ref="F33:F53"/>
    <mergeCell ref="B58:I58"/>
    <mergeCell ref="B59:E79"/>
    <mergeCell ref="G59:H79"/>
    <mergeCell ref="B84:I84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A473:A474"/>
    <mergeCell ref="A499:A500"/>
    <mergeCell ref="A525:A526"/>
    <mergeCell ref="A551:A552"/>
    <mergeCell ref="A577:A578"/>
    <mergeCell ref="A343:A344"/>
    <mergeCell ref="A369:A370"/>
    <mergeCell ref="A395:A396"/>
    <mergeCell ref="A421:A422"/>
    <mergeCell ref="A447:A448"/>
    <mergeCell ref="A213:A214"/>
    <mergeCell ref="A239:A240"/>
    <mergeCell ref="A265:A266"/>
    <mergeCell ref="A291:A292"/>
    <mergeCell ref="A317:A318"/>
    <mergeCell ref="A83:A84"/>
    <mergeCell ref="A109:A110"/>
    <mergeCell ref="A135:A136"/>
    <mergeCell ref="A161:A162"/>
    <mergeCell ref="A187:A188"/>
    <mergeCell ref="B6:I6"/>
    <mergeCell ref="A1:I3"/>
    <mergeCell ref="A5:A6"/>
    <mergeCell ref="A31:A32"/>
    <mergeCell ref="A57:A58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check</vt:lpstr>
      <vt:lpstr>Deckblatt</vt:lpstr>
      <vt:lpstr>NEA 2018</vt:lpstr>
      <vt:lpstr>NEA 2017</vt:lpstr>
      <vt:lpstr>NEA 2016</vt:lpstr>
      <vt:lpstr>NEA 2015</vt:lpstr>
      <vt:lpstr>NEA 2014</vt:lpstr>
      <vt:lpstr>NEA 2013</vt:lpstr>
      <vt:lpstr>NEA 2012</vt:lpstr>
      <vt:lpstr>NEA 2011</vt:lpstr>
      <vt:lpstr>NEA 2010</vt:lpstr>
      <vt:lpstr>NEA 2009</vt:lpstr>
      <vt:lpstr>NEA 2008</vt:lpstr>
      <vt:lpstr>NEA 2007</vt:lpstr>
      <vt:lpstr>NEA 2006</vt:lpstr>
      <vt:lpstr>NEA 2005</vt:lpstr>
      <vt:lpstr>NEA 2004</vt:lpstr>
      <vt:lpstr>NEA 2003</vt:lpstr>
      <vt:lpstr>NEA 2002</vt:lpstr>
      <vt:lpstr>NEA 2001</vt:lpstr>
      <vt:lpstr>NEA 2000</vt:lpstr>
      <vt:lpstr>NEA 99</vt:lpstr>
      <vt:lpstr>NEA 98</vt:lpstr>
      <vt:lpstr>NEA 97</vt:lpstr>
      <vt:lpstr>NEA 96</vt:lpstr>
      <vt:lpstr>NEA 95</vt:lpstr>
      <vt:lpstr>NEA 94</vt:lpstr>
      <vt:lpstr>NEA 93</vt:lpstr>
    </vt:vector>
  </TitlesOfParts>
  <Company>Statistik Österreich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wolfgang Bittermann</dc:creator>
  <cp:lastModifiedBy>TEST</cp:lastModifiedBy>
  <cp:lastPrinted>2012-01-04T11:20:53Z</cp:lastPrinted>
  <dcterms:created xsi:type="dcterms:W3CDTF">2000-07-27T12:15:54Z</dcterms:created>
  <dcterms:modified xsi:type="dcterms:W3CDTF">2019-12-09T12:26:47Z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-1793847335</vt:i4>
  </property>
  <property fmtid="{D5CDD505-2E9C-101B-9397-08002B2CF9AE}" pid="3" name="_NewReviewCycle">
    <vt:lpwstr/>
  </property>
  <property fmtid="{D5CDD505-2E9C-101B-9397-08002B2CF9AE}" pid="4" name="_EmailSubject">
    <vt:lpwstr>Tabellen im Internet: Nutzenergieanalyse DEUTSCH</vt:lpwstr>
  </property>
  <property fmtid="{D5CDD505-2E9C-101B-9397-08002B2CF9AE}" pid="5" name="_AuthorEmail">
    <vt:lpwstr>Barbara.Mayer@statistik.gv.at</vt:lpwstr>
  </property>
  <property fmtid="{D5CDD505-2E9C-101B-9397-08002B2CF9AE}" pid="6" name="_AuthorEmailDisplayName">
    <vt:lpwstr>MAYER Barbara</vt:lpwstr>
  </property>
  <property fmtid="{D5CDD505-2E9C-101B-9397-08002B2CF9AE}" pid="7" name="_ReviewingToolsShownOnce">
    <vt:lpwstr/>
  </property>
</Properties>
</file>